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EE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X27" i="7" l="1"/>
  <c r="X28" i="12"/>
  <c r="Y26" i="13"/>
  <c r="Y25" i="12"/>
  <c r="Y22" i="13"/>
  <c r="Y21" i="12"/>
  <c r="X21" i="14"/>
  <c r="Y17" i="7"/>
  <c r="Y15" i="7"/>
  <c r="X15" i="7"/>
  <c r="X11" i="12"/>
  <c r="X7" i="12"/>
  <c r="Y32" i="12"/>
  <c r="Y31" i="12"/>
  <c r="Y30" i="12"/>
  <c r="X29" i="12"/>
  <c r="Y27" i="8"/>
  <c r="Y26" i="12"/>
  <c r="Y22" i="12"/>
  <c r="X22" i="12"/>
  <c r="X21" i="12"/>
  <c r="Y18" i="10"/>
  <c r="X17" i="8"/>
  <c r="X15" i="8"/>
  <c r="Y15" i="8"/>
  <c r="Y12" i="12"/>
  <c r="Y11" i="12"/>
  <c r="X8" i="12"/>
  <c r="Y7" i="12"/>
  <c r="Y32" i="13"/>
  <c r="Y30" i="13"/>
  <c r="X30" i="10"/>
  <c r="X27" i="9"/>
  <c r="X27" i="13" s="1"/>
  <c r="X26" i="10"/>
  <c r="X25" i="13"/>
  <c r="X23" i="13"/>
  <c r="X22" i="10"/>
  <c r="X21" i="13"/>
  <c r="X19" i="13"/>
  <c r="Y17" i="9"/>
  <c r="Y15" i="9"/>
  <c r="Y15" i="10" s="1"/>
  <c r="X15" i="9"/>
  <c r="Y14" i="10"/>
  <c r="X13" i="13"/>
  <c r="Y12" i="13"/>
  <c r="X12" i="10"/>
  <c r="X11" i="13"/>
  <c r="Y10" i="13"/>
  <c r="X9" i="13"/>
  <c r="Y8" i="13"/>
  <c r="X8" i="10"/>
  <c r="X7" i="13"/>
  <c r="Y6" i="13"/>
  <c r="X5" i="10"/>
  <c r="X32" i="10"/>
  <c r="Y30" i="10"/>
  <c r="X29" i="10"/>
  <c r="X28" i="10"/>
  <c r="Y26" i="10"/>
  <c r="X25" i="10"/>
  <c r="X24" i="10"/>
  <c r="Y22" i="10"/>
  <c r="X20" i="10"/>
  <c r="Y19" i="10"/>
  <c r="X18" i="10"/>
  <c r="X16" i="10"/>
  <c r="X14" i="10"/>
  <c r="X13" i="10"/>
  <c r="Y10" i="10"/>
  <c r="X10" i="10"/>
  <c r="X9" i="10"/>
  <c r="Y7" i="10"/>
  <c r="Y6" i="10"/>
  <c r="X6" i="10"/>
  <c r="Y31" i="14"/>
  <c r="Y31" i="17" s="1"/>
  <c r="X29" i="14"/>
  <c r="X24" i="14"/>
  <c r="X24" i="17" s="1"/>
  <c r="Y22" i="14"/>
  <c r="Y22" i="17" s="1"/>
  <c r="X18" i="14"/>
  <c r="Y15" i="11"/>
  <c r="X15" i="11"/>
  <c r="Y10" i="14"/>
  <c r="Y10" i="17" s="1"/>
  <c r="Y9" i="14"/>
  <c r="Y9" i="17" s="1"/>
  <c r="X9" i="14"/>
  <c r="X9" i="17" s="1"/>
  <c r="Y6" i="14"/>
  <c r="X4" i="11"/>
  <c r="X32" i="12"/>
  <c r="X30" i="12"/>
  <c r="Y28" i="12"/>
  <c r="X26" i="12"/>
  <c r="Y24" i="12"/>
  <c r="X24" i="12"/>
  <c r="Y20" i="12"/>
  <c r="X20" i="12"/>
  <c r="X18" i="12"/>
  <c r="X12" i="12"/>
  <c r="X10" i="12"/>
  <c r="Y8" i="12"/>
  <c r="X6" i="12"/>
  <c r="X32" i="13"/>
  <c r="Y31" i="13"/>
  <c r="X30" i="13"/>
  <c r="X29" i="13"/>
  <c r="X28" i="13"/>
  <c r="X26" i="13"/>
  <c r="X24" i="13"/>
  <c r="Y23" i="13"/>
  <c r="X22" i="13"/>
  <c r="X20" i="13"/>
  <c r="Y19" i="13"/>
  <c r="X18" i="13"/>
  <c r="X12" i="13"/>
  <c r="Y11" i="13"/>
  <c r="X10" i="13"/>
  <c r="X8" i="13"/>
  <c r="Y7" i="13"/>
  <c r="X6" i="13"/>
  <c r="Y32" i="14"/>
  <c r="Y32" i="17" s="1"/>
  <c r="X32" i="14"/>
  <c r="X31" i="14"/>
  <c r="X31" i="17" s="1"/>
  <c r="Y30" i="14"/>
  <c r="X30" i="14"/>
  <c r="Y28" i="14"/>
  <c r="X28" i="14"/>
  <c r="Y26" i="14"/>
  <c r="Y26" i="17" s="1"/>
  <c r="X26" i="14"/>
  <c r="X26" i="17" s="1"/>
  <c r="Y25" i="14"/>
  <c r="Y25" i="17" s="1"/>
  <c r="X25" i="14"/>
  <c r="X25" i="17" s="1"/>
  <c r="Y24" i="14"/>
  <c r="Y24" i="17" s="1"/>
  <c r="Y23" i="14"/>
  <c r="X23" i="14"/>
  <c r="X22" i="14"/>
  <c r="X22" i="17" s="1"/>
  <c r="Y20" i="14"/>
  <c r="X20" i="14"/>
  <c r="Y19" i="14"/>
  <c r="Y16" i="14"/>
  <c r="X16" i="14"/>
  <c r="X15" i="14" s="1"/>
  <c r="X15" i="17" s="1"/>
  <c r="Y14" i="14"/>
  <c r="Y14" i="17" s="1"/>
  <c r="X14" i="14"/>
  <c r="Y13" i="14"/>
  <c r="Y13" i="17" s="1"/>
  <c r="X13" i="14"/>
  <c r="X13" i="17" s="1"/>
  <c r="Y12" i="14"/>
  <c r="Y12" i="17" s="1"/>
  <c r="X12" i="14"/>
  <c r="X12" i="17" s="1"/>
  <c r="Y11" i="14"/>
  <c r="Y11" i="17" s="1"/>
  <c r="X11" i="14"/>
  <c r="X11" i="17" s="1"/>
  <c r="X10" i="14"/>
  <c r="X10" i="17" s="1"/>
  <c r="Y8" i="14"/>
  <c r="X8" i="14"/>
  <c r="Y7" i="14"/>
  <c r="X6" i="14"/>
  <c r="X5" i="14"/>
  <c r="X32" i="17"/>
  <c r="Y23" i="17"/>
  <c r="X23" i="17"/>
  <c r="X14" i="17"/>
  <c r="X27" i="18"/>
  <c r="X23" i="23"/>
  <c r="Y15" i="18"/>
  <c r="X15" i="18"/>
  <c r="Y13" i="23"/>
  <c r="Y4" i="18"/>
  <c r="Y3" i="18" s="1"/>
  <c r="X4" i="18"/>
  <c r="X3" i="18" s="1"/>
  <c r="Y29" i="23"/>
  <c r="Y26" i="23"/>
  <c r="X26" i="23"/>
  <c r="Y25" i="23"/>
  <c r="X24" i="23"/>
  <c r="Y22" i="23"/>
  <c r="X22" i="23"/>
  <c r="X20" i="23"/>
  <c r="Y19" i="23"/>
  <c r="X15" i="19"/>
  <c r="Y15" i="19"/>
  <c r="X13" i="21"/>
  <c r="X12" i="23"/>
  <c r="X11" i="23"/>
  <c r="Y10" i="23"/>
  <c r="X10" i="23"/>
  <c r="X9" i="21"/>
  <c r="X8" i="23"/>
  <c r="Y6" i="23"/>
  <c r="X5" i="21"/>
  <c r="Y30" i="21"/>
  <c r="X30" i="24"/>
  <c r="X29" i="24"/>
  <c r="X26" i="24"/>
  <c r="Y25" i="21"/>
  <c r="X25" i="21"/>
  <c r="Y23" i="24"/>
  <c r="X22" i="24"/>
  <c r="Y21" i="21"/>
  <c r="X21" i="21"/>
  <c r="Y17" i="20"/>
  <c r="Y13" i="21"/>
  <c r="Y11" i="21"/>
  <c r="X10" i="24"/>
  <c r="Y9" i="21"/>
  <c r="Y7" i="21"/>
  <c r="X6" i="24"/>
  <c r="Y5" i="21"/>
  <c r="Y31" i="21"/>
  <c r="X31" i="21"/>
  <c r="X30" i="21"/>
  <c r="X29" i="21"/>
  <c r="X26" i="21"/>
  <c r="Y23" i="21"/>
  <c r="X23" i="21"/>
  <c r="X22" i="21"/>
  <c r="Y19" i="21"/>
  <c r="X19" i="21"/>
  <c r="Y14" i="21"/>
  <c r="X11" i="21"/>
  <c r="Y10" i="21"/>
  <c r="X7" i="21"/>
  <c r="Y6" i="21"/>
  <c r="Y31" i="25"/>
  <c r="Y31" i="28" s="1"/>
  <c r="X31" i="25"/>
  <c r="X31" i="28" s="1"/>
  <c r="X27" i="22"/>
  <c r="Y27" i="22"/>
  <c r="X24" i="25"/>
  <c r="X24" i="28" s="1"/>
  <c r="Y22" i="25"/>
  <c r="Y22" i="28" s="1"/>
  <c r="X21" i="25"/>
  <c r="Y20" i="25"/>
  <c r="Y18" i="25"/>
  <c r="X17" i="22"/>
  <c r="Y15" i="22"/>
  <c r="X15" i="22"/>
  <c r="Y10" i="25"/>
  <c r="Y10" i="28" s="1"/>
  <c r="Y9" i="25"/>
  <c r="Y9" i="28" s="1"/>
  <c r="Y6" i="25"/>
  <c r="X6" i="25"/>
  <c r="Y32" i="23"/>
  <c r="Y31" i="23"/>
  <c r="X31" i="23"/>
  <c r="X29" i="23"/>
  <c r="Y28" i="23"/>
  <c r="X25" i="23"/>
  <c r="Y24" i="23"/>
  <c r="Y23" i="23"/>
  <c r="Y21" i="23"/>
  <c r="X21" i="23"/>
  <c r="Y20" i="23"/>
  <c r="X19" i="23"/>
  <c r="X13" i="23"/>
  <c r="Y12" i="23"/>
  <c r="Y11" i="23"/>
  <c r="Y9" i="23"/>
  <c r="X9" i="23"/>
  <c r="Y8" i="23"/>
  <c r="X7" i="23"/>
  <c r="Y5" i="23"/>
  <c r="X5" i="23"/>
  <c r="Y31" i="24"/>
  <c r="X31" i="24"/>
  <c r="Y30" i="24"/>
  <c r="Y29" i="24"/>
  <c r="Y26" i="24"/>
  <c r="Y25" i="24"/>
  <c r="X25" i="24"/>
  <c r="X23" i="24"/>
  <c r="Y22" i="24"/>
  <c r="Y21" i="24"/>
  <c r="Y19" i="24"/>
  <c r="X19" i="24"/>
  <c r="Y18" i="24"/>
  <c r="Y13" i="24"/>
  <c r="X13" i="24"/>
  <c r="X11" i="24"/>
  <c r="Y10" i="24"/>
  <c r="Y9" i="24"/>
  <c r="X9" i="24"/>
  <c r="Y7" i="24"/>
  <c r="X7" i="24"/>
  <c r="Y6" i="24"/>
  <c r="X5" i="24"/>
  <c r="Y32" i="25"/>
  <c r="X32" i="25"/>
  <c r="X32" i="28" s="1"/>
  <c r="Y30" i="25"/>
  <c r="X30" i="25"/>
  <c r="Y29" i="25"/>
  <c r="Y28" i="25"/>
  <c r="Y26" i="25"/>
  <c r="Y26" i="28" s="1"/>
  <c r="X26" i="25"/>
  <c r="X26" i="28" s="1"/>
  <c r="Y25" i="25"/>
  <c r="Y25" i="28" s="1"/>
  <c r="X25" i="25"/>
  <c r="X25" i="28" s="1"/>
  <c r="Y24" i="25"/>
  <c r="Y24" i="28" s="1"/>
  <c r="Y23" i="25"/>
  <c r="Y23" i="28" s="1"/>
  <c r="X23" i="25"/>
  <c r="X23" i="28" s="1"/>
  <c r="X22" i="25"/>
  <c r="X22" i="28" s="1"/>
  <c r="Y19" i="25"/>
  <c r="X19" i="25"/>
  <c r="X18" i="25"/>
  <c r="Y16" i="25"/>
  <c r="Y15" i="25" s="1"/>
  <c r="Y15" i="28" s="1"/>
  <c r="X16" i="25"/>
  <c r="X16" i="28" s="1"/>
  <c r="Y14" i="25"/>
  <c r="Y14" i="28" s="1"/>
  <c r="X14" i="25"/>
  <c r="X14" i="28" s="1"/>
  <c r="Y13" i="25"/>
  <c r="Y13" i="28" s="1"/>
  <c r="X13" i="25"/>
  <c r="X13" i="28" s="1"/>
  <c r="Y12" i="25"/>
  <c r="Y12" i="28" s="1"/>
  <c r="X12" i="25"/>
  <c r="X12" i="28" s="1"/>
  <c r="Y11" i="25"/>
  <c r="Y11" i="28" s="1"/>
  <c r="X11" i="25"/>
  <c r="X11" i="28" s="1"/>
  <c r="X10" i="25"/>
  <c r="X10" i="28" s="1"/>
  <c r="X9" i="25"/>
  <c r="X9" i="28" s="1"/>
  <c r="Y8" i="25"/>
  <c r="Y7" i="25"/>
  <c r="X7" i="25"/>
  <c r="Y32" i="28"/>
  <c r="X23" i="29"/>
  <c r="Y19" i="29"/>
  <c r="X19" i="29"/>
  <c r="X6" i="29" s="1"/>
  <c r="X18" i="29"/>
  <c r="Y27" i="29"/>
  <c r="Y14" i="29" s="1"/>
  <c r="X27" i="29"/>
  <c r="Y26" i="29"/>
  <c r="Y13" i="29" s="1"/>
  <c r="X26" i="29"/>
  <c r="X13" i="29" s="1"/>
  <c r="X24" i="29"/>
  <c r="X11" i="29" s="1"/>
  <c r="Y23" i="29"/>
  <c r="Y10" i="29" s="1"/>
  <c r="Y21" i="29"/>
  <c r="Y8" i="29" s="1"/>
  <c r="X21" i="29"/>
  <c r="X8" i="29" s="1"/>
  <c r="X20" i="29"/>
  <c r="X7" i="29" s="1"/>
  <c r="Y18" i="29"/>
  <c r="Y5" i="29" s="1"/>
  <c r="Y5" i="30"/>
  <c r="Y3" i="30" s="1"/>
  <c r="X5" i="30"/>
  <c r="X3" i="30" s="1"/>
  <c r="Y5" i="31"/>
  <c r="Y3" i="31" s="1"/>
  <c r="X5" i="32"/>
  <c r="X3" i="32" s="1"/>
  <c r="Y5" i="33"/>
  <c r="Y3" i="33" s="1"/>
  <c r="X5" i="33"/>
  <c r="X3" i="33" s="1"/>
  <c r="X5" i="34"/>
  <c r="X3" i="34" s="1"/>
  <c r="Y5" i="34"/>
  <c r="Y3" i="34" s="1"/>
  <c r="Y5" i="35"/>
  <c r="Y3" i="35" s="1"/>
  <c r="Y5" i="36"/>
  <c r="Y3" i="36" s="1"/>
  <c r="X5" i="37"/>
  <c r="X172" i="42"/>
  <c r="Y167" i="42"/>
  <c r="X154" i="42"/>
  <c r="Y149" i="42"/>
  <c r="X136" i="42"/>
  <c r="Y131" i="42"/>
  <c r="X117" i="42"/>
  <c r="Y112" i="42"/>
  <c r="Y93" i="42"/>
  <c r="X92" i="42"/>
  <c r="Y74" i="42"/>
  <c r="X73" i="42"/>
  <c r="Y55" i="42"/>
  <c r="X54" i="42"/>
  <c r="Y36" i="42"/>
  <c r="X35" i="42"/>
  <c r="X16" i="42"/>
  <c r="Y11" i="42"/>
  <c r="X10" i="42"/>
  <c r="Y171" i="42"/>
  <c r="Y170" i="42"/>
  <c r="X170" i="42"/>
  <c r="Y169" i="42"/>
  <c r="X169" i="42"/>
  <c r="Y168" i="42"/>
  <c r="X168" i="42"/>
  <c r="X167" i="42"/>
  <c r="Y153" i="42"/>
  <c r="Y152" i="42"/>
  <c r="X152" i="42"/>
  <c r="Y151" i="42"/>
  <c r="X151" i="42"/>
  <c r="Y150" i="42"/>
  <c r="X150" i="42"/>
  <c r="X149" i="42"/>
  <c r="Y135" i="42"/>
  <c r="Y134" i="42"/>
  <c r="X134" i="42"/>
  <c r="Y133" i="42"/>
  <c r="X133" i="42"/>
  <c r="Y132" i="42"/>
  <c r="X132" i="42"/>
  <c r="X131" i="42"/>
  <c r="Y117" i="42"/>
  <c r="Y116" i="42"/>
  <c r="Y115" i="42"/>
  <c r="X115" i="42"/>
  <c r="Y114" i="42"/>
  <c r="X114" i="42"/>
  <c r="Y113" i="42"/>
  <c r="X113" i="42"/>
  <c r="X112" i="42"/>
  <c r="Y97" i="42"/>
  <c r="Y96" i="42"/>
  <c r="X96" i="42"/>
  <c r="Y95" i="42"/>
  <c r="X95" i="42"/>
  <c r="Y94" i="42"/>
  <c r="X94" i="42"/>
  <c r="X93" i="42"/>
  <c r="Y92" i="42"/>
  <c r="Y91" i="42"/>
  <c r="X91" i="42"/>
  <c r="Y90" i="42"/>
  <c r="X90" i="42"/>
  <c r="Y89" i="42"/>
  <c r="Y88" i="42"/>
  <c r="X88" i="42"/>
  <c r="X74" i="42"/>
  <c r="Y72" i="42"/>
  <c r="X72" i="42"/>
  <c r="Y71" i="42"/>
  <c r="X71" i="42"/>
  <c r="Y70" i="42"/>
  <c r="Y69" i="42"/>
  <c r="X69" i="42"/>
  <c r="X55" i="42"/>
  <c r="Y53" i="42"/>
  <c r="X53" i="42"/>
  <c r="Y52" i="42"/>
  <c r="X52" i="42"/>
  <c r="Y51" i="42"/>
  <c r="Y50" i="42"/>
  <c r="X50" i="42"/>
  <c r="X36" i="42"/>
  <c r="Y34" i="42"/>
  <c r="X34" i="42"/>
  <c r="Y33" i="42"/>
  <c r="X33" i="42"/>
  <c r="Y32" i="42"/>
  <c r="X32" i="42"/>
  <c r="Y31" i="42"/>
  <c r="X31" i="42"/>
  <c r="Y15" i="42"/>
  <c r="Y14" i="42"/>
  <c r="X14" i="42"/>
  <c r="Y13" i="42"/>
  <c r="X13" i="42"/>
  <c r="Y12" i="42"/>
  <c r="X12" i="42"/>
  <c r="X11" i="42"/>
  <c r="Y164" i="44"/>
  <c r="X164" i="44"/>
  <c r="X162" i="44"/>
  <c r="X146" i="44"/>
  <c r="Y146" i="44"/>
  <c r="Y144" i="44"/>
  <c r="Y128" i="44"/>
  <c r="X128" i="44"/>
  <c r="Y125" i="44"/>
  <c r="X125" i="44"/>
  <c r="Y109" i="44"/>
  <c r="X109" i="44"/>
  <c r="Y106" i="44"/>
  <c r="X106" i="44"/>
  <c r="Y85" i="44"/>
  <c r="X85" i="44"/>
  <c r="X82" i="44"/>
  <c r="X66" i="44"/>
  <c r="Y66" i="44"/>
  <c r="Y63" i="44"/>
  <c r="X47" i="44"/>
  <c r="Y47" i="44"/>
  <c r="Y44" i="44"/>
  <c r="X44" i="44"/>
  <c r="X28" i="44"/>
  <c r="Y28" i="44"/>
  <c r="Y25" i="44"/>
  <c r="Y7" i="44"/>
  <c r="X7" i="44"/>
  <c r="X4" i="44"/>
  <c r="Y4" i="44"/>
  <c r="X177" i="46"/>
  <c r="Y174" i="46"/>
  <c r="X173" i="46"/>
  <c r="Y170" i="46"/>
  <c r="X169" i="46"/>
  <c r="Y166" i="46"/>
  <c r="Y164" i="45"/>
  <c r="Y162" i="45"/>
  <c r="X162" i="45"/>
  <c r="X159" i="46"/>
  <c r="Y157" i="46"/>
  <c r="X156" i="46"/>
  <c r="X155" i="46"/>
  <c r="Y153" i="46"/>
  <c r="Y152" i="46"/>
  <c r="X152" i="46"/>
  <c r="X151" i="46"/>
  <c r="Y149" i="46"/>
  <c r="X148" i="46"/>
  <c r="Y146" i="45"/>
  <c r="Y146" i="46" s="1"/>
  <c r="X146" i="45"/>
  <c r="X146" i="46" s="1"/>
  <c r="X144" i="45"/>
  <c r="Y140" i="46"/>
  <c r="X139" i="46"/>
  <c r="X138" i="46"/>
  <c r="Y136" i="46"/>
  <c r="X135" i="46"/>
  <c r="Y132" i="46"/>
  <c r="X131" i="46"/>
  <c r="X130" i="46"/>
  <c r="X128" i="45"/>
  <c r="Y128" i="45"/>
  <c r="Y125" i="45"/>
  <c r="X122" i="46"/>
  <c r="Y119" i="46"/>
  <c r="X118" i="46"/>
  <c r="Y115" i="46"/>
  <c r="Y111" i="46"/>
  <c r="Y109" i="45"/>
  <c r="Y109" i="46" s="1"/>
  <c r="X109" i="45"/>
  <c r="X109" i="46" s="1"/>
  <c r="Y106" i="45"/>
  <c r="Y106" i="46" s="1"/>
  <c r="X106" i="45"/>
  <c r="X103" i="46"/>
  <c r="X99" i="46"/>
  <c r="X95" i="46"/>
  <c r="X91" i="46"/>
  <c r="X87" i="46"/>
  <c r="Y85" i="45"/>
  <c r="X85" i="45"/>
  <c r="X84" i="46"/>
  <c r="Y82" i="45"/>
  <c r="Y77" i="46"/>
  <c r="Y73" i="46"/>
  <c r="X72" i="46"/>
  <c r="Y69" i="46"/>
  <c r="X68" i="46"/>
  <c r="Y66" i="45"/>
  <c r="X66" i="45"/>
  <c r="X63" i="45"/>
  <c r="Y60" i="46"/>
  <c r="Y58" i="46"/>
  <c r="X57" i="46"/>
  <c r="Y56" i="46"/>
  <c r="Y54" i="46"/>
  <c r="X53" i="46"/>
  <c r="Y52" i="46"/>
  <c r="Y47" i="45"/>
  <c r="X47" i="45"/>
  <c r="Y44" i="45"/>
  <c r="X40" i="46"/>
  <c r="Y39" i="46"/>
  <c r="Y38" i="46"/>
  <c r="X36" i="46"/>
  <c r="Y35" i="46"/>
  <c r="Y34" i="46"/>
  <c r="X32" i="46"/>
  <c r="Y31" i="46"/>
  <c r="Y28" i="45"/>
  <c r="Y28" i="46" s="1"/>
  <c r="X28" i="45"/>
  <c r="X28" i="46" s="1"/>
  <c r="Y27" i="46"/>
  <c r="Y26" i="46"/>
  <c r="X21" i="46"/>
  <c r="Y19" i="46"/>
  <c r="X17" i="46"/>
  <c r="Y15" i="46"/>
  <c r="X13" i="46"/>
  <c r="X9" i="46"/>
  <c r="X7" i="45"/>
  <c r="X7" i="46" s="1"/>
  <c r="Y7" i="45"/>
  <c r="Y177" i="46"/>
  <c r="Y176" i="46"/>
  <c r="X176" i="46"/>
  <c r="X175" i="46"/>
  <c r="Y173" i="46"/>
  <c r="Y172" i="46"/>
  <c r="X172" i="46"/>
  <c r="X171" i="46"/>
  <c r="Y169" i="46"/>
  <c r="Y168" i="46"/>
  <c r="X168" i="46"/>
  <c r="X167" i="46"/>
  <c r="Y165" i="46"/>
  <c r="Y159" i="46"/>
  <c r="X158" i="46"/>
  <c r="Y156" i="46"/>
  <c r="Y155" i="46"/>
  <c r="X154" i="46"/>
  <c r="Y151" i="46"/>
  <c r="X150" i="46"/>
  <c r="Y148" i="46"/>
  <c r="Y147" i="46"/>
  <c r="X141" i="46"/>
  <c r="X140" i="46"/>
  <c r="Y139" i="46"/>
  <c r="Y138" i="46"/>
  <c r="X137" i="46"/>
  <c r="Y135" i="46"/>
  <c r="Y134" i="46"/>
  <c r="X134" i="46"/>
  <c r="X133" i="46"/>
  <c r="X132" i="46"/>
  <c r="Y131" i="46"/>
  <c r="Y130" i="46"/>
  <c r="Y129" i="46"/>
  <c r="X129" i="46"/>
  <c r="Y127" i="46"/>
  <c r="Y126" i="46"/>
  <c r="X126" i="46"/>
  <c r="Y122" i="46"/>
  <c r="Y121" i="46"/>
  <c r="X121" i="46"/>
  <c r="X120" i="46"/>
  <c r="X119" i="46"/>
  <c r="Y118" i="46"/>
  <c r="Y117" i="46"/>
  <c r="X117" i="46"/>
  <c r="Y116" i="46"/>
  <c r="X116" i="46"/>
  <c r="Y114" i="46"/>
  <c r="X114" i="46"/>
  <c r="Y113" i="46"/>
  <c r="X113" i="46"/>
  <c r="Y112" i="46"/>
  <c r="X112" i="46"/>
  <c r="Y110" i="46"/>
  <c r="Y108" i="46"/>
  <c r="X108" i="46"/>
  <c r="Y107" i="46"/>
  <c r="Y103" i="46"/>
  <c r="Y102" i="46"/>
  <c r="X102" i="46"/>
  <c r="Y101" i="46"/>
  <c r="X101" i="46"/>
  <c r="Y100" i="46"/>
  <c r="X100" i="46"/>
  <c r="Y99" i="46"/>
  <c r="Y98" i="46"/>
  <c r="X98" i="46"/>
  <c r="Y97" i="46"/>
  <c r="X97" i="46"/>
  <c r="Y96" i="46"/>
  <c r="X96" i="46"/>
  <c r="Y95" i="46"/>
  <c r="Y94" i="46"/>
  <c r="X94" i="46"/>
  <c r="Y93" i="46"/>
  <c r="X93" i="46"/>
  <c r="Y92" i="46"/>
  <c r="X92" i="46"/>
  <c r="Y91" i="46"/>
  <c r="Y90" i="46"/>
  <c r="X90" i="46"/>
  <c r="Y89" i="46"/>
  <c r="X89" i="46"/>
  <c r="Y88" i="46"/>
  <c r="X88" i="46"/>
  <c r="Y87" i="46"/>
  <c r="Y86" i="46"/>
  <c r="X86" i="46"/>
  <c r="Y84" i="46"/>
  <c r="X83" i="46"/>
  <c r="Y79" i="46"/>
  <c r="X79" i="46"/>
  <c r="Y78" i="46"/>
  <c r="X78" i="46"/>
  <c r="Y76" i="46"/>
  <c r="X76" i="46"/>
  <c r="Y75" i="46"/>
  <c r="X75" i="46"/>
  <c r="Y74" i="46"/>
  <c r="X74" i="46"/>
  <c r="Y72" i="46"/>
  <c r="Y71" i="46"/>
  <c r="X71" i="46"/>
  <c r="Y70" i="46"/>
  <c r="X70" i="46"/>
  <c r="Y68" i="46"/>
  <c r="Y67" i="46"/>
  <c r="X67" i="46"/>
  <c r="X65" i="46"/>
  <c r="Y64" i="46"/>
  <c r="X60" i="46"/>
  <c r="Y59" i="46"/>
  <c r="X59" i="46"/>
  <c r="X58" i="46"/>
  <c r="Y57" i="46"/>
  <c r="X56" i="46"/>
  <c r="Y55" i="46"/>
  <c r="X55" i="46"/>
  <c r="X54" i="46"/>
  <c r="Y53" i="46"/>
  <c r="X52" i="46"/>
  <c r="Y51" i="46"/>
  <c r="X51" i="46"/>
  <c r="Y50" i="46"/>
  <c r="X50" i="46"/>
  <c r="Y49" i="46"/>
  <c r="X49" i="46"/>
  <c r="X48" i="46"/>
  <c r="Y46" i="46"/>
  <c r="X46" i="46"/>
  <c r="X45" i="46"/>
  <c r="Y41" i="46"/>
  <c r="X41" i="46"/>
  <c r="Y40" i="46"/>
  <c r="X38" i="46"/>
  <c r="Y37" i="46"/>
  <c r="X37" i="46"/>
  <c r="Y36" i="46"/>
  <c r="X34" i="46"/>
  <c r="Y33" i="46"/>
  <c r="X33" i="46"/>
  <c r="Y32" i="46"/>
  <c r="Y30" i="46"/>
  <c r="X30" i="46"/>
  <c r="Y29" i="46"/>
  <c r="X29" i="46"/>
  <c r="X26" i="46"/>
  <c r="Y22" i="46"/>
  <c r="Y21" i="46"/>
  <c r="Y20" i="46"/>
  <c r="X20" i="46"/>
  <c r="X19" i="46"/>
  <c r="Y18" i="46"/>
  <c r="Y17" i="46"/>
  <c r="Y16" i="46"/>
  <c r="X16" i="46"/>
  <c r="X15" i="46"/>
  <c r="Y14" i="46"/>
  <c r="Y13" i="46"/>
  <c r="Y12" i="46"/>
  <c r="X12" i="46"/>
  <c r="Y11" i="46"/>
  <c r="X11" i="46"/>
  <c r="Y10" i="46"/>
  <c r="Y9" i="46"/>
  <c r="Y8" i="46"/>
  <c r="X8" i="46"/>
  <c r="Y6" i="46"/>
  <c r="X6" i="46"/>
  <c r="Y5" i="46"/>
  <c r="Y164" i="47"/>
  <c r="X164" i="47"/>
  <c r="Y162" i="47"/>
  <c r="Y161" i="47" s="1"/>
  <c r="X162" i="47"/>
  <c r="Y146" i="47"/>
  <c r="X146" i="47"/>
  <c r="Y144" i="47"/>
  <c r="X144" i="47"/>
  <c r="X143" i="47" s="1"/>
  <c r="Y128" i="47"/>
  <c r="X128" i="47"/>
  <c r="Y125" i="47"/>
  <c r="Y124" i="47" s="1"/>
  <c r="Y109" i="47"/>
  <c r="X109" i="47"/>
  <c r="Y106" i="47"/>
  <c r="X106" i="47"/>
  <c r="Y85" i="47"/>
  <c r="X85" i="47"/>
  <c r="Y82" i="47"/>
  <c r="Y81" i="47" s="1"/>
  <c r="X82" i="47"/>
  <c r="Y66" i="47"/>
  <c r="X66" i="47"/>
  <c r="Y63" i="47"/>
  <c r="X63" i="47"/>
  <c r="X62" i="47" s="1"/>
  <c r="Y47" i="47"/>
  <c r="X47" i="47"/>
  <c r="Y44" i="47"/>
  <c r="Y43" i="47" s="1"/>
  <c r="Y28" i="47"/>
  <c r="X28" i="47"/>
  <c r="Y25" i="47"/>
  <c r="Y24" i="47" s="1"/>
  <c r="X25" i="47"/>
  <c r="X24" i="47" s="1"/>
  <c r="Y7" i="47"/>
  <c r="X7" i="47"/>
  <c r="Y4" i="47"/>
  <c r="X4" i="47"/>
  <c r="X3" i="47" s="1"/>
  <c r="Y165" i="48"/>
  <c r="Y164" i="48" s="1"/>
  <c r="X165" i="48"/>
  <c r="X164" i="48" s="1"/>
  <c r="Y162" i="48"/>
  <c r="X162" i="48"/>
  <c r="Y147" i="48"/>
  <c r="Y146" i="48" s="1"/>
  <c r="X147" i="48"/>
  <c r="X146" i="48" s="1"/>
  <c r="Y144" i="48"/>
  <c r="X144" i="48"/>
  <c r="X129" i="48"/>
  <c r="X128" i="48" s="1"/>
  <c r="Y125" i="48"/>
  <c r="X125" i="48"/>
  <c r="Y110" i="48"/>
  <c r="Y109" i="48" s="1"/>
  <c r="X110" i="48"/>
  <c r="X109" i="48" s="1"/>
  <c r="Y106" i="48"/>
  <c r="X106" i="48"/>
  <c r="Y86" i="48"/>
  <c r="Y85" i="48" s="1"/>
  <c r="X86" i="48"/>
  <c r="X85" i="48" s="1"/>
  <c r="Y82" i="48"/>
  <c r="X82" i="48"/>
  <c r="Y67" i="48"/>
  <c r="Y66" i="48" s="1"/>
  <c r="X67" i="48"/>
  <c r="X66" i="48" s="1"/>
  <c r="X63" i="48"/>
  <c r="Y48" i="48"/>
  <c r="Y47" i="48" s="1"/>
  <c r="X48" i="48"/>
  <c r="X47" i="48" s="1"/>
  <c r="Y44" i="48"/>
  <c r="X44" i="48"/>
  <c r="Y29" i="48"/>
  <c r="Y28" i="48" s="1"/>
  <c r="X29" i="48"/>
  <c r="X28" i="48" s="1"/>
  <c r="Y25" i="48"/>
  <c r="X25" i="48"/>
  <c r="Y8" i="48"/>
  <c r="Y7" i="48" s="1"/>
  <c r="X8" i="48"/>
  <c r="X7" i="48" s="1"/>
  <c r="Y4" i="48"/>
  <c r="X4" i="48"/>
  <c r="Y165" i="49"/>
  <c r="Y164" i="49" s="1"/>
  <c r="X165" i="49"/>
  <c r="X164" i="49" s="1"/>
  <c r="Y162" i="49"/>
  <c r="X162" i="49"/>
  <c r="Y147" i="49"/>
  <c r="Y146" i="49" s="1"/>
  <c r="X147" i="49"/>
  <c r="X146" i="49" s="1"/>
  <c r="Y144" i="49"/>
  <c r="X144" i="49"/>
  <c r="Y129" i="49"/>
  <c r="Y128" i="49" s="1"/>
  <c r="X129" i="49"/>
  <c r="X128" i="49" s="1"/>
  <c r="Y125" i="49"/>
  <c r="X125" i="49"/>
  <c r="Y110" i="49"/>
  <c r="Y198" i="69" s="1"/>
  <c r="Y197" i="69" s="1"/>
  <c r="X110" i="49"/>
  <c r="X109" i="49" s="1"/>
  <c r="Y106" i="49"/>
  <c r="X106" i="49"/>
  <c r="Y86" i="49"/>
  <c r="Y85" i="49" s="1"/>
  <c r="X86" i="49"/>
  <c r="X85" i="49" s="1"/>
  <c r="Y82" i="49"/>
  <c r="X82" i="49"/>
  <c r="Y67" i="49"/>
  <c r="Y66" i="49" s="1"/>
  <c r="X67" i="49"/>
  <c r="X66" i="49" s="1"/>
  <c r="Y63" i="49"/>
  <c r="X63" i="49"/>
  <c r="Y48" i="49"/>
  <c r="Y47" i="49" s="1"/>
  <c r="X48" i="49"/>
  <c r="X47" i="49" s="1"/>
  <c r="Y44" i="49"/>
  <c r="X44" i="49"/>
  <c r="Y29" i="49"/>
  <c r="Y28" i="49" s="1"/>
  <c r="X29" i="49"/>
  <c r="X28" i="49" s="1"/>
  <c r="Y25" i="49"/>
  <c r="X25" i="49"/>
  <c r="Y8" i="49"/>
  <c r="Y7" i="49" s="1"/>
  <c r="X8" i="49"/>
  <c r="X7" i="49" s="1"/>
  <c r="Y4" i="49"/>
  <c r="X4" i="49"/>
  <c r="Y164" i="50"/>
  <c r="X164" i="50"/>
  <c r="Y162" i="50"/>
  <c r="Y161" i="50" s="1"/>
  <c r="X162" i="50"/>
  <c r="X161" i="50" s="1"/>
  <c r="Y146" i="50"/>
  <c r="X146" i="50"/>
  <c r="Y144" i="50"/>
  <c r="Y143" i="50" s="1"/>
  <c r="X144" i="50"/>
  <c r="X143" i="50" s="1"/>
  <c r="Y128" i="50"/>
  <c r="X128" i="50"/>
  <c r="Y109" i="50"/>
  <c r="X109" i="50"/>
  <c r="Y106" i="50"/>
  <c r="Y105" i="50" s="1"/>
  <c r="X106" i="50"/>
  <c r="X105" i="50" s="1"/>
  <c r="Y85" i="50"/>
  <c r="X85" i="50"/>
  <c r="Y82" i="50"/>
  <c r="Y81" i="50" s="1"/>
  <c r="X82" i="50"/>
  <c r="X81" i="50" s="1"/>
  <c r="Y66" i="50"/>
  <c r="X66" i="50"/>
  <c r="Y63" i="50"/>
  <c r="Y62" i="50" s="1"/>
  <c r="X63" i="50"/>
  <c r="X62" i="50" s="1"/>
  <c r="Y47" i="50"/>
  <c r="X47" i="50"/>
  <c r="Y44" i="50"/>
  <c r="Y43" i="50" s="1"/>
  <c r="X44" i="50"/>
  <c r="X43" i="50" s="1"/>
  <c r="Y28" i="50"/>
  <c r="X28" i="50"/>
  <c r="Y25" i="50"/>
  <c r="Y24" i="50" s="1"/>
  <c r="X25" i="50"/>
  <c r="X24" i="50" s="1"/>
  <c r="Y7" i="50"/>
  <c r="X7" i="50"/>
  <c r="Y4" i="50"/>
  <c r="Y164" i="53"/>
  <c r="X164" i="53"/>
  <c r="Y146" i="53"/>
  <c r="X146" i="53"/>
  <c r="Y128" i="53"/>
  <c r="X128" i="53"/>
  <c r="Y109" i="53"/>
  <c r="X109" i="53"/>
  <c r="Y85" i="53"/>
  <c r="X85" i="53"/>
  <c r="Y66" i="53"/>
  <c r="X66" i="53"/>
  <c r="Y47" i="53"/>
  <c r="X47" i="53"/>
  <c r="Y28" i="53"/>
  <c r="X28" i="53"/>
  <c r="Y7" i="53"/>
  <c r="X7" i="53"/>
  <c r="Y164" i="54"/>
  <c r="X164" i="54"/>
  <c r="Y162" i="54"/>
  <c r="X162" i="54"/>
  <c r="Y146" i="54"/>
  <c r="X144" i="54"/>
  <c r="Y144" i="54"/>
  <c r="Y128" i="54"/>
  <c r="X128" i="54"/>
  <c r="Y125" i="54"/>
  <c r="Y109" i="54"/>
  <c r="X109" i="54"/>
  <c r="X106" i="54"/>
  <c r="Y106" i="54"/>
  <c r="X85" i="54"/>
  <c r="Y85" i="54"/>
  <c r="X82" i="54"/>
  <c r="Y66" i="54"/>
  <c r="X66" i="54"/>
  <c r="Y63" i="54"/>
  <c r="X63" i="54"/>
  <c r="X47" i="54"/>
  <c r="Y47" i="54"/>
  <c r="Y44" i="54"/>
  <c r="X44" i="54"/>
  <c r="Y28" i="54"/>
  <c r="X28" i="54"/>
  <c r="Y25" i="54"/>
  <c r="X25" i="54"/>
  <c r="Y7" i="54"/>
  <c r="X7" i="54"/>
  <c r="Y4" i="54"/>
  <c r="X4" i="54"/>
  <c r="X175" i="56"/>
  <c r="X171" i="56"/>
  <c r="X167" i="56"/>
  <c r="X164" i="55"/>
  <c r="X164" i="56" s="1"/>
  <c r="Y164" i="55"/>
  <c r="Y164" i="56" s="1"/>
  <c r="Y162" i="55"/>
  <c r="X158" i="56"/>
  <c r="X154" i="56"/>
  <c r="X150" i="56"/>
  <c r="Y146" i="55"/>
  <c r="X146" i="55"/>
  <c r="Y144" i="55"/>
  <c r="X144" i="55"/>
  <c r="X141" i="56"/>
  <c r="X137" i="56"/>
  <c r="X133" i="56"/>
  <c r="Y128" i="55"/>
  <c r="Y125" i="55"/>
  <c r="Y124" i="55" s="1"/>
  <c r="X125" i="55"/>
  <c r="X120" i="56"/>
  <c r="X116" i="56"/>
  <c r="X112" i="56"/>
  <c r="X109" i="55"/>
  <c r="X109" i="56" s="1"/>
  <c r="Y109" i="55"/>
  <c r="Y109" i="56" s="1"/>
  <c r="Y106" i="55"/>
  <c r="X103" i="56"/>
  <c r="X99" i="56"/>
  <c r="X95" i="56"/>
  <c r="X91" i="56"/>
  <c r="X87" i="56"/>
  <c r="Y85" i="55"/>
  <c r="X85" i="55"/>
  <c r="X78" i="56"/>
  <c r="X74" i="56"/>
  <c r="X70" i="56"/>
  <c r="Y66" i="55"/>
  <c r="X66" i="55"/>
  <c r="Y63" i="55"/>
  <c r="X63" i="55"/>
  <c r="Y47" i="55"/>
  <c r="X47" i="55"/>
  <c r="X47" i="56" s="1"/>
  <c r="X44" i="55"/>
  <c r="X44" i="56" s="1"/>
  <c r="X28" i="55"/>
  <c r="Y28" i="55"/>
  <c r="Y28" i="56" s="1"/>
  <c r="Y25" i="55"/>
  <c r="X25" i="55"/>
  <c r="Y7" i="55"/>
  <c r="X7" i="55"/>
  <c r="X7" i="56" s="1"/>
  <c r="Y4" i="55"/>
  <c r="X4" i="55"/>
  <c r="X4" i="56" s="1"/>
  <c r="Y177" i="56"/>
  <c r="X177" i="56"/>
  <c r="Y176" i="56"/>
  <c r="Y175" i="56"/>
  <c r="Y174" i="56"/>
  <c r="X174" i="56"/>
  <c r="Y173" i="56"/>
  <c r="X173" i="56"/>
  <c r="Y172" i="56"/>
  <c r="Y171" i="56"/>
  <c r="Y170" i="56"/>
  <c r="X170" i="56"/>
  <c r="Y169" i="56"/>
  <c r="X169" i="56"/>
  <c r="Y168" i="56"/>
  <c r="Y167" i="56"/>
  <c r="Y166" i="56"/>
  <c r="X166" i="56"/>
  <c r="Y165" i="56"/>
  <c r="X165" i="56"/>
  <c r="Y163" i="56"/>
  <c r="Y159" i="56"/>
  <c r="Y158" i="56"/>
  <c r="Y157" i="56"/>
  <c r="X157" i="56"/>
  <c r="Y156" i="56"/>
  <c r="X156" i="56"/>
  <c r="Y155" i="56"/>
  <c r="Y154" i="56"/>
  <c r="Y153" i="56"/>
  <c r="X153" i="56"/>
  <c r="Y152" i="56"/>
  <c r="X152" i="56"/>
  <c r="Y151" i="56"/>
  <c r="Y150" i="56"/>
  <c r="Y149" i="56"/>
  <c r="X149" i="56"/>
  <c r="Y148" i="56"/>
  <c r="X148" i="56"/>
  <c r="Y147" i="56"/>
  <c r="Y145" i="56"/>
  <c r="X145" i="56"/>
  <c r="Y141" i="56"/>
  <c r="Y140" i="56"/>
  <c r="X140" i="56"/>
  <c r="Y139" i="56"/>
  <c r="X139" i="56"/>
  <c r="Y138" i="56"/>
  <c r="Y137" i="56"/>
  <c r="Y136" i="56"/>
  <c r="X136" i="56"/>
  <c r="Y135" i="56"/>
  <c r="X135" i="56"/>
  <c r="Y134" i="56"/>
  <c r="Y133" i="56"/>
  <c r="Y132" i="56"/>
  <c r="X132" i="56"/>
  <c r="Y131" i="56"/>
  <c r="X131" i="56"/>
  <c r="Y130" i="56"/>
  <c r="Y129" i="56"/>
  <c r="Y127" i="56"/>
  <c r="X127" i="56"/>
  <c r="Y126" i="56"/>
  <c r="Y122" i="56"/>
  <c r="X122" i="56"/>
  <c r="Y121" i="56"/>
  <c r="Y120" i="56"/>
  <c r="Y119" i="56"/>
  <c r="X119" i="56"/>
  <c r="Y118" i="56"/>
  <c r="X118" i="56"/>
  <c r="Y117" i="56"/>
  <c r="Y116" i="56"/>
  <c r="Y115" i="56"/>
  <c r="X115" i="56"/>
  <c r="Y114" i="56"/>
  <c r="X114" i="56"/>
  <c r="Y113" i="56"/>
  <c r="Y112" i="56"/>
  <c r="Y111" i="56"/>
  <c r="X111" i="56"/>
  <c r="Y110" i="56"/>
  <c r="X110" i="56"/>
  <c r="Y108" i="56"/>
  <c r="Y107" i="56"/>
  <c r="X107" i="56"/>
  <c r="Y106" i="56"/>
  <c r="Y103" i="56"/>
  <c r="Y102" i="56"/>
  <c r="X102" i="56"/>
  <c r="Y101" i="56"/>
  <c r="X101" i="56"/>
  <c r="Y100" i="56"/>
  <c r="X100" i="56"/>
  <c r="Y99" i="56"/>
  <c r="Y98" i="56"/>
  <c r="X98" i="56"/>
  <c r="Y97" i="56"/>
  <c r="X97" i="56"/>
  <c r="Y96" i="56"/>
  <c r="Y95" i="56"/>
  <c r="Y94" i="56"/>
  <c r="X94" i="56"/>
  <c r="Y93" i="56"/>
  <c r="X93" i="56"/>
  <c r="Y92" i="56"/>
  <c r="Y91" i="56"/>
  <c r="Y90" i="56"/>
  <c r="X90" i="56"/>
  <c r="Y89" i="56"/>
  <c r="X89" i="56"/>
  <c r="Y88" i="56"/>
  <c r="Y87" i="56"/>
  <c r="Y86" i="56"/>
  <c r="X86" i="56"/>
  <c r="Y84" i="56"/>
  <c r="X84" i="56"/>
  <c r="Y83" i="56"/>
  <c r="Y79" i="56"/>
  <c r="X79" i="56"/>
  <c r="Y78" i="56"/>
  <c r="Y77" i="56"/>
  <c r="X77" i="56"/>
  <c r="Y76" i="56"/>
  <c r="X76" i="56"/>
  <c r="Y75" i="56"/>
  <c r="X75" i="56"/>
  <c r="Y74" i="56"/>
  <c r="Y73" i="56"/>
  <c r="X73" i="56"/>
  <c r="Y72" i="56"/>
  <c r="X72" i="56"/>
  <c r="Y71" i="56"/>
  <c r="X71" i="56"/>
  <c r="Y70" i="56"/>
  <c r="Y69" i="56"/>
  <c r="X69" i="56"/>
  <c r="Y68" i="56"/>
  <c r="X68" i="56"/>
  <c r="Y67" i="56"/>
  <c r="X67" i="56"/>
  <c r="Y65" i="56"/>
  <c r="X65" i="56"/>
  <c r="Y64" i="56"/>
  <c r="X64" i="56"/>
  <c r="Y60" i="56"/>
  <c r="X60" i="56"/>
  <c r="Y59" i="56"/>
  <c r="X59" i="56"/>
  <c r="Y58" i="56"/>
  <c r="X58" i="56"/>
  <c r="Y57" i="56"/>
  <c r="X57" i="56"/>
  <c r="Y56" i="56"/>
  <c r="X56" i="56"/>
  <c r="Y55" i="56"/>
  <c r="X55" i="56"/>
  <c r="Y54" i="56"/>
  <c r="X54" i="56"/>
  <c r="Y53" i="56"/>
  <c r="X53" i="56"/>
  <c r="Y52" i="56"/>
  <c r="X52" i="56"/>
  <c r="Y51" i="56"/>
  <c r="X51" i="56"/>
  <c r="Y50" i="56"/>
  <c r="X50" i="56"/>
  <c r="Y49" i="56"/>
  <c r="X49" i="56"/>
  <c r="Y48" i="56"/>
  <c r="X48" i="56"/>
  <c r="Y46" i="56"/>
  <c r="X46" i="56"/>
  <c r="Y45" i="56"/>
  <c r="X45" i="56"/>
  <c r="Y41" i="56"/>
  <c r="X41" i="56"/>
  <c r="Y40" i="56"/>
  <c r="X40" i="56"/>
  <c r="Y39" i="56"/>
  <c r="X39" i="56"/>
  <c r="Y38" i="56"/>
  <c r="X38" i="56"/>
  <c r="Y37" i="56"/>
  <c r="X37" i="56"/>
  <c r="Y36" i="56"/>
  <c r="X36" i="56"/>
  <c r="Y35" i="56"/>
  <c r="X35" i="56"/>
  <c r="Y34" i="56"/>
  <c r="X34" i="56"/>
  <c r="Y33" i="56"/>
  <c r="X33" i="56"/>
  <c r="Y32" i="56"/>
  <c r="X32" i="56"/>
  <c r="Y31" i="56"/>
  <c r="X31" i="56"/>
  <c r="Y30" i="56"/>
  <c r="X30" i="56"/>
  <c r="Y29" i="56"/>
  <c r="X29" i="56"/>
  <c r="Y27" i="56"/>
  <c r="X27" i="56"/>
  <c r="Y26" i="56"/>
  <c r="X26" i="56"/>
  <c r="Y22" i="56"/>
  <c r="X22" i="56"/>
  <c r="Y21" i="56"/>
  <c r="X21" i="56"/>
  <c r="Y20" i="56"/>
  <c r="X20" i="56"/>
  <c r="Y19" i="56"/>
  <c r="X19" i="56"/>
  <c r="Y18" i="56"/>
  <c r="X18" i="56"/>
  <c r="Y17" i="56"/>
  <c r="X17" i="56"/>
  <c r="Y16" i="56"/>
  <c r="X16" i="56"/>
  <c r="Y15" i="56"/>
  <c r="X15" i="56"/>
  <c r="Y14" i="56"/>
  <c r="X14" i="56"/>
  <c r="Y13" i="56"/>
  <c r="X13" i="56"/>
  <c r="Y12" i="56"/>
  <c r="X12" i="56"/>
  <c r="Y11" i="56"/>
  <c r="X11" i="56"/>
  <c r="Y10" i="56"/>
  <c r="X10" i="56"/>
  <c r="Y9" i="56"/>
  <c r="X9" i="56"/>
  <c r="Y8" i="56"/>
  <c r="X8" i="56"/>
  <c r="Y6" i="56"/>
  <c r="X6" i="56"/>
  <c r="Y5" i="56"/>
  <c r="X5" i="56"/>
  <c r="Y164" i="57"/>
  <c r="X164" i="57"/>
  <c r="Y162" i="57"/>
  <c r="Y161" i="57" s="1"/>
  <c r="X162" i="57"/>
  <c r="X161" i="57" s="1"/>
  <c r="Y146" i="57"/>
  <c r="X146" i="57"/>
  <c r="Y144" i="57"/>
  <c r="Y143" i="57" s="1"/>
  <c r="X144" i="57"/>
  <c r="X143" i="57" s="1"/>
  <c r="Y128" i="57"/>
  <c r="X128" i="57"/>
  <c r="Y125" i="57"/>
  <c r="Y124" i="57" s="1"/>
  <c r="X125" i="57"/>
  <c r="Y109" i="57"/>
  <c r="X109" i="57"/>
  <c r="Y106" i="57"/>
  <c r="Y105" i="57" s="1"/>
  <c r="X106" i="57"/>
  <c r="X105" i="57" s="1"/>
  <c r="Y85" i="57"/>
  <c r="X85" i="57"/>
  <c r="Y82" i="57"/>
  <c r="Y81" i="57" s="1"/>
  <c r="X82" i="57"/>
  <c r="X81" i="57" s="1"/>
  <c r="Y66" i="57"/>
  <c r="X66" i="57"/>
  <c r="Y63" i="57"/>
  <c r="Y62" i="57" s="1"/>
  <c r="X63" i="57"/>
  <c r="Y47" i="57"/>
  <c r="X47" i="57"/>
  <c r="Y44" i="57"/>
  <c r="Y43" i="57" s="1"/>
  <c r="X44" i="57"/>
  <c r="X43" i="57" s="1"/>
  <c r="Y28" i="57"/>
  <c r="X28" i="57"/>
  <c r="Y25" i="57"/>
  <c r="Y24" i="57" s="1"/>
  <c r="X25" i="57"/>
  <c r="X24" i="57" s="1"/>
  <c r="Y7" i="57"/>
  <c r="X7" i="57"/>
  <c r="Y4" i="57"/>
  <c r="Y3" i="57" s="1"/>
  <c r="X4" i="57"/>
  <c r="X3" i="57" s="1"/>
  <c r="Y165" i="58"/>
  <c r="Y164" i="58" s="1"/>
  <c r="X165" i="58"/>
  <c r="X164" i="58" s="1"/>
  <c r="Y162" i="58"/>
  <c r="X162" i="58"/>
  <c r="Y147" i="58"/>
  <c r="Y146" i="58" s="1"/>
  <c r="X147" i="58"/>
  <c r="X146" i="58" s="1"/>
  <c r="Y144" i="58"/>
  <c r="X144" i="58"/>
  <c r="Y129" i="58"/>
  <c r="Y128" i="58" s="1"/>
  <c r="X129" i="58"/>
  <c r="X128" i="58" s="1"/>
  <c r="Y125" i="58"/>
  <c r="X125" i="58"/>
  <c r="Y110" i="58"/>
  <c r="Y109" i="58" s="1"/>
  <c r="X110" i="58"/>
  <c r="X109" i="58" s="1"/>
  <c r="Y106" i="58"/>
  <c r="X106" i="58"/>
  <c r="Y86" i="58"/>
  <c r="Y85" i="58" s="1"/>
  <c r="X86" i="58"/>
  <c r="X85" i="58" s="1"/>
  <c r="X82" i="58"/>
  <c r="Y82" i="58"/>
  <c r="Y67" i="58"/>
  <c r="Y66" i="58" s="1"/>
  <c r="X67" i="58"/>
  <c r="X66" i="58" s="1"/>
  <c r="X63" i="58"/>
  <c r="Y63" i="58"/>
  <c r="Y48" i="58"/>
  <c r="Y47" i="58" s="1"/>
  <c r="X48" i="58"/>
  <c r="X47" i="58" s="1"/>
  <c r="Y44" i="58"/>
  <c r="Y29" i="58"/>
  <c r="Y28" i="58" s="1"/>
  <c r="X29" i="58"/>
  <c r="X28" i="58" s="1"/>
  <c r="Y25" i="58"/>
  <c r="X25" i="58"/>
  <c r="Y8" i="58"/>
  <c r="Y7" i="58" s="1"/>
  <c r="X8" i="58"/>
  <c r="Y4" i="58"/>
  <c r="X4" i="58"/>
  <c r="Y165" i="59"/>
  <c r="Y164" i="59" s="1"/>
  <c r="X165" i="59"/>
  <c r="X164" i="59" s="1"/>
  <c r="X162" i="59"/>
  <c r="Y162" i="59"/>
  <c r="Y147" i="59"/>
  <c r="Y146" i="59" s="1"/>
  <c r="X147" i="59"/>
  <c r="X146" i="59" s="1"/>
  <c r="Y144" i="59"/>
  <c r="X144" i="59"/>
  <c r="Y129" i="59"/>
  <c r="Y128" i="59" s="1"/>
  <c r="X129" i="59"/>
  <c r="X128" i="59" s="1"/>
  <c r="Y125" i="59"/>
  <c r="X125" i="59"/>
  <c r="Y110" i="59"/>
  <c r="Y109" i="59" s="1"/>
  <c r="X110" i="59"/>
  <c r="X109" i="59" s="1"/>
  <c r="Y106" i="59"/>
  <c r="Y86" i="59"/>
  <c r="Y485" i="68" s="1"/>
  <c r="Y484" i="68" s="1"/>
  <c r="X86" i="59"/>
  <c r="X85" i="59" s="1"/>
  <c r="X82" i="59"/>
  <c r="Y82" i="59"/>
  <c r="Y67" i="59"/>
  <c r="Y66" i="59" s="1"/>
  <c r="X67" i="59"/>
  <c r="X66" i="59" s="1"/>
  <c r="Y63" i="59"/>
  <c r="X63" i="59"/>
  <c r="Y48" i="59"/>
  <c r="Y47" i="59" s="1"/>
  <c r="X48" i="59"/>
  <c r="X47" i="59" s="1"/>
  <c r="Y44" i="59"/>
  <c r="X44" i="59"/>
  <c r="Y29" i="59"/>
  <c r="Y28" i="59" s="1"/>
  <c r="X29" i="59"/>
  <c r="X28" i="59" s="1"/>
  <c r="Y25" i="59"/>
  <c r="X25" i="59"/>
  <c r="Y8" i="59"/>
  <c r="Y7" i="59" s="1"/>
  <c r="X8" i="59"/>
  <c r="X7" i="59" s="1"/>
  <c r="Y4" i="59"/>
  <c r="X4" i="59"/>
  <c r="Y164" i="60"/>
  <c r="X164" i="60"/>
  <c r="Y162" i="60"/>
  <c r="Y161" i="60" s="1"/>
  <c r="X162" i="60"/>
  <c r="X161" i="60" s="1"/>
  <c r="Y146" i="60"/>
  <c r="X146" i="60"/>
  <c r="Y144" i="60"/>
  <c r="Y143" i="60" s="1"/>
  <c r="X144" i="60"/>
  <c r="X143" i="60" s="1"/>
  <c r="Y128" i="60"/>
  <c r="X128" i="60"/>
  <c r="Y125" i="60"/>
  <c r="Y124" i="60" s="1"/>
  <c r="X125" i="60"/>
  <c r="Y109" i="60"/>
  <c r="X109" i="60"/>
  <c r="X106" i="60"/>
  <c r="X105" i="60" s="1"/>
  <c r="Y106" i="60"/>
  <c r="Y105" i="60" s="1"/>
  <c r="Y85" i="60"/>
  <c r="X85" i="60"/>
  <c r="Y82" i="60"/>
  <c r="Y81" i="60" s="1"/>
  <c r="X82" i="60"/>
  <c r="X81" i="60" s="1"/>
  <c r="Y66" i="60"/>
  <c r="X66" i="60"/>
  <c r="Y63" i="60"/>
  <c r="Y62" i="60" s="1"/>
  <c r="X63" i="60"/>
  <c r="X62" i="60" s="1"/>
  <c r="Y47" i="60"/>
  <c r="X47" i="60"/>
  <c r="X44" i="60"/>
  <c r="X43" i="60" s="1"/>
  <c r="Y44" i="60"/>
  <c r="Y43" i="60" s="1"/>
  <c r="Y28" i="60"/>
  <c r="X28" i="60"/>
  <c r="Y25" i="60"/>
  <c r="Y24" i="60" s="1"/>
  <c r="X25" i="60"/>
  <c r="X24" i="60" s="1"/>
  <c r="Y7" i="60"/>
  <c r="X7" i="60"/>
  <c r="X4" i="60"/>
  <c r="X3" i="60" s="1"/>
  <c r="Y4" i="60"/>
  <c r="Y3" i="60" s="1"/>
  <c r="Y164" i="63"/>
  <c r="X164" i="63"/>
  <c r="Y146" i="63"/>
  <c r="X146" i="63"/>
  <c r="Y128" i="63"/>
  <c r="X128" i="63"/>
  <c r="Y109" i="63"/>
  <c r="X109" i="63"/>
  <c r="Y85" i="63"/>
  <c r="X85" i="63"/>
  <c r="Y66" i="63"/>
  <c r="X66" i="63"/>
  <c r="Y47" i="63"/>
  <c r="X47" i="63"/>
  <c r="Y28" i="63"/>
  <c r="X28" i="63"/>
  <c r="Y7" i="63"/>
  <c r="X7" i="63"/>
  <c r="Y515" i="64"/>
  <c r="X515" i="64"/>
  <c r="Y452" i="64"/>
  <c r="X452" i="64"/>
  <c r="Y449" i="64"/>
  <c r="Y448" i="64" s="1"/>
  <c r="X449" i="64"/>
  <c r="Y428" i="64"/>
  <c r="X428" i="64"/>
  <c r="Y407" i="64"/>
  <c r="Y389" i="64"/>
  <c r="X389" i="64"/>
  <c r="Y386" i="64"/>
  <c r="Y385" i="64" s="1"/>
  <c r="X386" i="64"/>
  <c r="X385" i="64" s="1"/>
  <c r="X383" i="64"/>
  <c r="Y379" i="64"/>
  <c r="Y378" i="64"/>
  <c r="Y375" i="64"/>
  <c r="X375" i="64"/>
  <c r="X371" i="64"/>
  <c r="Y370" i="64"/>
  <c r="Y347" i="64"/>
  <c r="Y366" i="64"/>
  <c r="Y344" i="64"/>
  <c r="X380" i="64"/>
  <c r="X374" i="64"/>
  <c r="Y369" i="64"/>
  <c r="Y326" i="64"/>
  <c r="X326" i="64"/>
  <c r="Y323" i="64"/>
  <c r="X323" i="64"/>
  <c r="Y303" i="64"/>
  <c r="X303" i="64"/>
  <c r="Y240" i="64"/>
  <c r="X240" i="64"/>
  <c r="Y237" i="64"/>
  <c r="Y236" i="64" s="1"/>
  <c r="X237" i="64"/>
  <c r="X236" i="64" s="1"/>
  <c r="X216" i="64"/>
  <c r="Y216" i="64"/>
  <c r="Y199" i="64"/>
  <c r="Y198" i="64" s="1"/>
  <c r="Y195" i="64"/>
  <c r="X195" i="64"/>
  <c r="Y177" i="64"/>
  <c r="X177" i="64"/>
  <c r="X174" i="64"/>
  <c r="X173" i="64" s="1"/>
  <c r="Y174" i="64"/>
  <c r="Y173" i="64" s="1"/>
  <c r="Y135" i="64"/>
  <c r="X135" i="64"/>
  <c r="Y132" i="64"/>
  <c r="Y114" i="64"/>
  <c r="X114" i="64"/>
  <c r="X111" i="64"/>
  <c r="Y111" i="64"/>
  <c r="Y106" i="64"/>
  <c r="X106" i="64"/>
  <c r="Y105" i="64"/>
  <c r="X105" i="64"/>
  <c r="Y104" i="64"/>
  <c r="X104" i="64"/>
  <c r="Y103" i="64"/>
  <c r="X103" i="64"/>
  <c r="Y102" i="64"/>
  <c r="X102" i="64"/>
  <c r="Y101" i="64"/>
  <c r="X101" i="64"/>
  <c r="Y100" i="64"/>
  <c r="X100" i="64"/>
  <c r="Y99" i="64"/>
  <c r="X99" i="64"/>
  <c r="Y98" i="64"/>
  <c r="X98" i="64"/>
  <c r="Y97" i="64"/>
  <c r="X97" i="64"/>
  <c r="Y96" i="64"/>
  <c r="X96" i="64"/>
  <c r="Y95" i="64"/>
  <c r="X95" i="64"/>
  <c r="Y94" i="64"/>
  <c r="X94" i="64"/>
  <c r="Y93" i="64"/>
  <c r="X93" i="64"/>
  <c r="Y92" i="64"/>
  <c r="X92" i="64"/>
  <c r="Y91" i="64"/>
  <c r="X91" i="64"/>
  <c r="Y90" i="64"/>
  <c r="X90" i="64"/>
  <c r="Y89" i="64"/>
  <c r="X89" i="64"/>
  <c r="Y88" i="64"/>
  <c r="X88" i="64"/>
  <c r="Y79" i="64"/>
  <c r="X79" i="64"/>
  <c r="Y78" i="64"/>
  <c r="X78" i="64"/>
  <c r="Y77" i="64"/>
  <c r="X77" i="64"/>
  <c r="Y76" i="64"/>
  <c r="X76" i="64"/>
  <c r="Y75" i="64"/>
  <c r="X75" i="64"/>
  <c r="Y465" i="65"/>
  <c r="X465" i="65"/>
  <c r="Y408" i="65"/>
  <c r="X408" i="65"/>
  <c r="Y405" i="65"/>
  <c r="Y404" i="65" s="1"/>
  <c r="X405" i="65"/>
  <c r="X404" i="65" s="1"/>
  <c r="Y367" i="65"/>
  <c r="X367" i="65"/>
  <c r="Y351" i="65"/>
  <c r="X351" i="65"/>
  <c r="Y348" i="65"/>
  <c r="Y347" i="65" s="1"/>
  <c r="X348" i="65"/>
  <c r="X347" i="65" s="1"/>
  <c r="Y313" i="65"/>
  <c r="X313" i="65"/>
  <c r="Y310" i="65"/>
  <c r="X310" i="65"/>
  <c r="X294" i="65"/>
  <c r="Y294" i="65"/>
  <c r="Y291" i="65"/>
  <c r="X291" i="65"/>
  <c r="Y273" i="65"/>
  <c r="X273" i="65"/>
  <c r="Y216" i="65"/>
  <c r="X216" i="65"/>
  <c r="Y213" i="65"/>
  <c r="Y212" i="65" s="1"/>
  <c r="X213" i="65"/>
  <c r="X212" i="65" s="1"/>
  <c r="Y194" i="65"/>
  <c r="X194" i="65"/>
  <c r="Y175" i="65"/>
  <c r="X175" i="65"/>
  <c r="Y159" i="65"/>
  <c r="X159" i="65"/>
  <c r="Y156" i="65"/>
  <c r="Y155" i="65" s="1"/>
  <c r="X156" i="65"/>
  <c r="X155" i="65" s="1"/>
  <c r="Y121" i="65"/>
  <c r="X121" i="65"/>
  <c r="Y118" i="65"/>
  <c r="X118" i="65"/>
  <c r="Y152" i="65"/>
  <c r="X152" i="65"/>
  <c r="Y151" i="65"/>
  <c r="X151" i="65"/>
  <c r="Y148" i="65"/>
  <c r="X148" i="65"/>
  <c r="Y147" i="65"/>
  <c r="X147" i="65"/>
  <c r="Y144" i="65"/>
  <c r="X144" i="65"/>
  <c r="Y143" i="65"/>
  <c r="X143" i="65"/>
  <c r="Y102" i="65"/>
  <c r="X102" i="65"/>
  <c r="Y99" i="65"/>
  <c r="X99" i="65"/>
  <c r="Y94" i="65"/>
  <c r="X94" i="65"/>
  <c r="Y93" i="65"/>
  <c r="X93" i="65"/>
  <c r="Y92" i="65"/>
  <c r="X92" i="65"/>
  <c r="Y91" i="65"/>
  <c r="X91" i="65"/>
  <c r="Y90" i="65"/>
  <c r="X90" i="65"/>
  <c r="Y89" i="65"/>
  <c r="X89" i="65"/>
  <c r="Y88" i="65"/>
  <c r="X88" i="65"/>
  <c r="Y87" i="65"/>
  <c r="X87" i="65"/>
  <c r="Y86" i="65"/>
  <c r="X86" i="65"/>
  <c r="Y85" i="65"/>
  <c r="X85" i="65"/>
  <c r="Y84" i="65"/>
  <c r="X84" i="65"/>
  <c r="Y83" i="65"/>
  <c r="X83" i="65"/>
  <c r="Y82" i="65"/>
  <c r="X82" i="65"/>
  <c r="Y81" i="65"/>
  <c r="X81" i="65"/>
  <c r="Y80" i="65"/>
  <c r="X80" i="65"/>
  <c r="Y79" i="65"/>
  <c r="X79" i="65"/>
  <c r="Y78" i="65"/>
  <c r="X78" i="65"/>
  <c r="Y70" i="65"/>
  <c r="X70" i="65"/>
  <c r="Y69" i="65"/>
  <c r="X69" i="65"/>
  <c r="Y68" i="65"/>
  <c r="X68" i="65"/>
  <c r="Y67" i="65"/>
  <c r="X67" i="65"/>
  <c r="Y465" i="66"/>
  <c r="X465" i="66"/>
  <c r="Y408" i="66"/>
  <c r="X408" i="66"/>
  <c r="Y405" i="66"/>
  <c r="Y404" i="66" s="1"/>
  <c r="X405" i="66"/>
  <c r="X404" i="66" s="1"/>
  <c r="Y386" i="66"/>
  <c r="X386" i="66"/>
  <c r="Y367" i="66"/>
  <c r="X367" i="66"/>
  <c r="Y351" i="66"/>
  <c r="X351" i="66"/>
  <c r="Y348" i="66"/>
  <c r="Y347" i="66" s="1"/>
  <c r="X348" i="66"/>
  <c r="X347" i="66" s="1"/>
  <c r="Y313" i="66"/>
  <c r="X313" i="66"/>
  <c r="Y310" i="66"/>
  <c r="X310" i="66"/>
  <c r="Y344" i="66"/>
  <c r="X344" i="66"/>
  <c r="Y343" i="66"/>
  <c r="X343" i="66"/>
  <c r="Y340" i="66"/>
  <c r="X340" i="66"/>
  <c r="Y339" i="66"/>
  <c r="X339" i="66"/>
  <c r="Y336" i="66"/>
  <c r="X336" i="66"/>
  <c r="Y335" i="66"/>
  <c r="X335" i="66"/>
  <c r="Y294" i="66"/>
  <c r="X294" i="66"/>
  <c r="Y273" i="66"/>
  <c r="X273" i="66"/>
  <c r="Y216" i="66"/>
  <c r="X216" i="66"/>
  <c r="Y213" i="66"/>
  <c r="Y212" i="66" s="1"/>
  <c r="X213" i="66"/>
  <c r="X212" i="66" s="1"/>
  <c r="X198" i="66"/>
  <c r="X197" i="66" s="1"/>
  <c r="Y194" i="66"/>
  <c r="X175" i="66"/>
  <c r="Y175" i="66"/>
  <c r="Y159" i="66"/>
  <c r="X159" i="66"/>
  <c r="Y156" i="66"/>
  <c r="Y155" i="66" s="1"/>
  <c r="X156" i="66"/>
  <c r="X155" i="66" s="1"/>
  <c r="Y121" i="66"/>
  <c r="X121" i="66"/>
  <c r="Y118" i="66"/>
  <c r="X118" i="66"/>
  <c r="Y153" i="66"/>
  <c r="X153" i="66"/>
  <c r="Y152" i="66"/>
  <c r="X152" i="66"/>
  <c r="Y149" i="66"/>
  <c r="X149" i="66"/>
  <c r="Y148" i="66"/>
  <c r="X148" i="66"/>
  <c r="Y145" i="66"/>
  <c r="X145" i="66"/>
  <c r="Y144" i="66"/>
  <c r="X144" i="66"/>
  <c r="Y141" i="66"/>
  <c r="X141" i="66"/>
  <c r="Y102" i="66"/>
  <c r="Y99" i="66"/>
  <c r="X99" i="66"/>
  <c r="Y94" i="66"/>
  <c r="X94" i="66"/>
  <c r="Y93" i="66"/>
  <c r="X93" i="66"/>
  <c r="Y92" i="66"/>
  <c r="X92" i="66"/>
  <c r="Y91" i="66"/>
  <c r="X91" i="66"/>
  <c r="Y90" i="66"/>
  <c r="X90" i="66"/>
  <c r="Y89" i="66"/>
  <c r="X89" i="66"/>
  <c r="Y88" i="66"/>
  <c r="X88" i="66"/>
  <c r="Y87" i="66"/>
  <c r="X87" i="66"/>
  <c r="Y86" i="66"/>
  <c r="X86" i="66"/>
  <c r="Y85" i="66"/>
  <c r="X85" i="66"/>
  <c r="Y84" i="66"/>
  <c r="X84" i="66"/>
  <c r="Y83" i="66"/>
  <c r="X83" i="66"/>
  <c r="Y82" i="66"/>
  <c r="X82" i="66"/>
  <c r="Y81" i="66"/>
  <c r="X81" i="66"/>
  <c r="Y80" i="66"/>
  <c r="X80" i="66"/>
  <c r="Y79" i="66"/>
  <c r="X79" i="66"/>
  <c r="Y78" i="66"/>
  <c r="X78" i="66"/>
  <c r="Y70" i="66"/>
  <c r="X70" i="66"/>
  <c r="Y69" i="66"/>
  <c r="X69" i="66"/>
  <c r="Y68" i="66"/>
  <c r="X68" i="66"/>
  <c r="Y67" i="66"/>
  <c r="X67" i="66"/>
  <c r="Y465" i="67"/>
  <c r="X465" i="67"/>
  <c r="Y408" i="67"/>
  <c r="X408" i="67"/>
  <c r="Y405" i="67"/>
  <c r="Y404" i="67" s="1"/>
  <c r="X405" i="67"/>
  <c r="X404" i="67" s="1"/>
  <c r="Y386" i="67"/>
  <c r="X386" i="67"/>
  <c r="Y367" i="67"/>
  <c r="X367" i="67"/>
  <c r="Y351" i="67"/>
  <c r="X351" i="67"/>
  <c r="Y348" i="67"/>
  <c r="Y347" i="67" s="1"/>
  <c r="X348" i="67"/>
  <c r="X347" i="67" s="1"/>
  <c r="X313" i="67"/>
  <c r="Y313" i="67"/>
  <c r="Y310" i="67"/>
  <c r="X310" i="67"/>
  <c r="Y345" i="67"/>
  <c r="X345" i="67"/>
  <c r="Y344" i="67"/>
  <c r="X344" i="67"/>
  <c r="Y341" i="67"/>
  <c r="X341" i="67"/>
  <c r="Y340" i="67"/>
  <c r="X340" i="67"/>
  <c r="Y337" i="67"/>
  <c r="X337" i="67"/>
  <c r="Y336" i="67"/>
  <c r="X336" i="67"/>
  <c r="Y333" i="67"/>
  <c r="X333" i="67"/>
  <c r="Y291" i="67"/>
  <c r="X291" i="67"/>
  <c r="Y273" i="67"/>
  <c r="X273" i="67"/>
  <c r="Y216" i="67"/>
  <c r="X216" i="67"/>
  <c r="Y213" i="67"/>
  <c r="Y212" i="67" s="1"/>
  <c r="X213" i="67"/>
  <c r="X212" i="67" s="1"/>
  <c r="X194" i="67"/>
  <c r="Y194" i="67"/>
  <c r="Y175" i="67"/>
  <c r="X175" i="67"/>
  <c r="Y159" i="67"/>
  <c r="X159" i="67"/>
  <c r="Y156" i="67"/>
  <c r="Y155" i="67" s="1"/>
  <c r="X156" i="67"/>
  <c r="X155" i="67" s="1"/>
  <c r="Y121" i="67"/>
  <c r="X121" i="67"/>
  <c r="Y153" i="67"/>
  <c r="X153" i="67"/>
  <c r="Y150" i="67"/>
  <c r="X150" i="67"/>
  <c r="Y149" i="67"/>
  <c r="X149" i="67"/>
  <c r="Y146" i="67"/>
  <c r="X146" i="67"/>
  <c r="Y145" i="67"/>
  <c r="X145" i="67"/>
  <c r="Y142" i="67"/>
  <c r="X142" i="67"/>
  <c r="Y102" i="67"/>
  <c r="X102" i="67"/>
  <c r="Y138" i="67"/>
  <c r="X138" i="67"/>
  <c r="Y94" i="67"/>
  <c r="X94" i="67"/>
  <c r="Y93" i="67"/>
  <c r="X93" i="67"/>
  <c r="Y92" i="67"/>
  <c r="X92" i="67"/>
  <c r="Y91" i="67"/>
  <c r="X91" i="67"/>
  <c r="Y90" i="67"/>
  <c r="X90" i="67"/>
  <c r="Y89" i="67"/>
  <c r="X89" i="67"/>
  <c r="Y88" i="67"/>
  <c r="X88" i="67"/>
  <c r="Y87" i="67"/>
  <c r="X87" i="67"/>
  <c r="Y86" i="67"/>
  <c r="X86" i="67"/>
  <c r="Y85" i="67"/>
  <c r="X85" i="67"/>
  <c r="Y84" i="67"/>
  <c r="X84" i="67"/>
  <c r="Y83" i="67"/>
  <c r="X83" i="67"/>
  <c r="Y82" i="67"/>
  <c r="X82" i="67"/>
  <c r="Y81" i="67"/>
  <c r="X81" i="67"/>
  <c r="Y80" i="67"/>
  <c r="X80" i="67"/>
  <c r="Y79" i="67"/>
  <c r="X79" i="67"/>
  <c r="Y78" i="67"/>
  <c r="X78" i="67"/>
  <c r="Y70" i="67"/>
  <c r="X70" i="67"/>
  <c r="Y69" i="67"/>
  <c r="X69" i="67"/>
  <c r="Y68" i="67"/>
  <c r="X68" i="67"/>
  <c r="Y67" i="67"/>
  <c r="X67" i="67"/>
  <c r="Y580" i="68"/>
  <c r="X580" i="68"/>
  <c r="Y508" i="68"/>
  <c r="X508" i="68"/>
  <c r="X481" i="68"/>
  <c r="Y481" i="68"/>
  <c r="Y457" i="68"/>
  <c r="X457" i="68"/>
  <c r="Y436" i="68"/>
  <c r="X436" i="68"/>
  <c r="Y433" i="68"/>
  <c r="Y432" i="68" s="1"/>
  <c r="X433" i="68"/>
  <c r="X432" i="68" s="1"/>
  <c r="X385" i="68"/>
  <c r="Y385" i="68"/>
  <c r="Y364" i="68"/>
  <c r="X364" i="68"/>
  <c r="Y361" i="68"/>
  <c r="X361" i="68"/>
  <c r="Y338" i="68"/>
  <c r="X338" i="68"/>
  <c r="Y266" i="68"/>
  <c r="X266" i="68"/>
  <c r="Y263" i="68"/>
  <c r="Y262" i="68" s="1"/>
  <c r="X263" i="68"/>
  <c r="X262" i="68" s="1"/>
  <c r="Y239" i="68"/>
  <c r="X239" i="68"/>
  <c r="Y215" i="68"/>
  <c r="X215" i="68"/>
  <c r="Y194" i="68"/>
  <c r="X194" i="68"/>
  <c r="Y191" i="68"/>
  <c r="Y190" i="68" s="1"/>
  <c r="X191" i="68"/>
  <c r="X190" i="68" s="1"/>
  <c r="X146" i="68"/>
  <c r="Y143" i="68"/>
  <c r="Y122" i="68"/>
  <c r="X122" i="68"/>
  <c r="Y119" i="68"/>
  <c r="X119" i="68"/>
  <c r="Y114" i="68"/>
  <c r="X114" i="68"/>
  <c r="Y113" i="68"/>
  <c r="X113" i="68"/>
  <c r="Y112" i="68"/>
  <c r="X112" i="68"/>
  <c r="Y111" i="68"/>
  <c r="X111" i="68"/>
  <c r="Y110" i="68"/>
  <c r="X110" i="68"/>
  <c r="Y109" i="68"/>
  <c r="X109" i="68"/>
  <c r="Y108" i="68"/>
  <c r="X108" i="68"/>
  <c r="Y107" i="68"/>
  <c r="X107" i="68"/>
  <c r="Y106" i="68"/>
  <c r="X106" i="68"/>
  <c r="Y105" i="68"/>
  <c r="X105" i="68"/>
  <c r="Y104" i="68"/>
  <c r="X104" i="68"/>
  <c r="Y103" i="68"/>
  <c r="X103" i="68"/>
  <c r="Y102" i="68"/>
  <c r="X102" i="68"/>
  <c r="Y101" i="68"/>
  <c r="X101" i="68"/>
  <c r="Y100" i="68"/>
  <c r="X100" i="68"/>
  <c r="Y99" i="68"/>
  <c r="X99" i="68"/>
  <c r="Y98" i="68"/>
  <c r="X98" i="68"/>
  <c r="Y97" i="68"/>
  <c r="X97" i="68"/>
  <c r="Y96" i="68"/>
  <c r="X96" i="68"/>
  <c r="Y95" i="68"/>
  <c r="X95" i="68"/>
  <c r="Y94" i="68"/>
  <c r="X94" i="68"/>
  <c r="Y93" i="68"/>
  <c r="X93" i="68"/>
  <c r="Y84" i="68"/>
  <c r="X84" i="68"/>
  <c r="Y83" i="68"/>
  <c r="X83" i="68"/>
  <c r="Y82" i="68"/>
  <c r="X82" i="68"/>
  <c r="Y81" i="68"/>
  <c r="X81" i="68"/>
  <c r="Y80" i="68"/>
  <c r="X80" i="68"/>
  <c r="Y79" i="68"/>
  <c r="X79" i="68"/>
  <c r="Y465" i="69"/>
  <c r="X465" i="69"/>
  <c r="Y408" i="69"/>
  <c r="X408" i="69"/>
  <c r="Y405" i="69"/>
  <c r="Y404" i="69" s="1"/>
  <c r="X405" i="69"/>
  <c r="X404" i="69" s="1"/>
  <c r="X386" i="69"/>
  <c r="Y367" i="69"/>
  <c r="Y351" i="69"/>
  <c r="X351" i="69"/>
  <c r="X348" i="69"/>
  <c r="X347" i="69" s="1"/>
  <c r="Y348" i="69"/>
  <c r="Y347" i="69" s="1"/>
  <c r="Y313" i="69"/>
  <c r="X313" i="69"/>
  <c r="Y310" i="69"/>
  <c r="Y345" i="69"/>
  <c r="X345" i="69"/>
  <c r="Y344" i="69"/>
  <c r="X342" i="69"/>
  <c r="Y341" i="69"/>
  <c r="X341" i="69"/>
  <c r="Y340" i="69"/>
  <c r="X338" i="69"/>
  <c r="Y337" i="69"/>
  <c r="X337" i="69"/>
  <c r="Y336" i="69"/>
  <c r="X334" i="69"/>
  <c r="Y333" i="69"/>
  <c r="X333" i="69"/>
  <c r="Y291" i="69"/>
  <c r="X330" i="69"/>
  <c r="Y273" i="69"/>
  <c r="X273" i="69"/>
  <c r="Y216" i="69"/>
  <c r="X216" i="69"/>
  <c r="X213" i="69"/>
  <c r="X212" i="69" s="1"/>
  <c r="Y213" i="69"/>
  <c r="Y212" i="69" s="1"/>
  <c r="Y194" i="69"/>
  <c r="X194" i="69"/>
  <c r="X175" i="69"/>
  <c r="Y175" i="69"/>
  <c r="Y159" i="69"/>
  <c r="X159" i="69"/>
  <c r="Y156" i="69"/>
  <c r="Y155" i="69" s="1"/>
  <c r="X156" i="69"/>
  <c r="X155" i="69" s="1"/>
  <c r="Y121" i="69"/>
  <c r="X121" i="69"/>
  <c r="X118" i="69"/>
  <c r="Y153" i="69"/>
  <c r="Y150" i="69"/>
  <c r="X150" i="69"/>
  <c r="Y149" i="69"/>
  <c r="Y146" i="69"/>
  <c r="X146" i="69"/>
  <c r="Y145" i="69"/>
  <c r="Y142" i="69"/>
  <c r="X142" i="69"/>
  <c r="Y141" i="69"/>
  <c r="X102" i="69"/>
  <c r="Y138" i="69"/>
  <c r="X138" i="69"/>
  <c r="Y99" i="69"/>
  <c r="Y94" i="69"/>
  <c r="X94" i="69"/>
  <c r="Y93" i="69"/>
  <c r="X93" i="69"/>
  <c r="Y92" i="69"/>
  <c r="X92" i="69"/>
  <c r="Y91" i="69"/>
  <c r="X91" i="69"/>
  <c r="Y90" i="69"/>
  <c r="X90" i="69"/>
  <c r="Y89" i="69"/>
  <c r="X89" i="69"/>
  <c r="Y88" i="69"/>
  <c r="X88" i="69"/>
  <c r="Y87" i="69"/>
  <c r="X87" i="69"/>
  <c r="Y86" i="69"/>
  <c r="X86" i="69"/>
  <c r="Y85" i="69"/>
  <c r="X85" i="69"/>
  <c r="Y84" i="69"/>
  <c r="X84" i="69"/>
  <c r="Y83" i="69"/>
  <c r="X83" i="69"/>
  <c r="Y82" i="69"/>
  <c r="X82" i="69"/>
  <c r="Y81" i="69"/>
  <c r="X81" i="69"/>
  <c r="Y80" i="69"/>
  <c r="X80" i="69"/>
  <c r="Y79" i="69"/>
  <c r="X79" i="69"/>
  <c r="Y78" i="69"/>
  <c r="X78" i="69"/>
  <c r="Y70" i="69"/>
  <c r="X70" i="69"/>
  <c r="Y69" i="69"/>
  <c r="X69" i="69"/>
  <c r="Y68" i="69"/>
  <c r="X68" i="69"/>
  <c r="Y67" i="69"/>
  <c r="X67" i="69"/>
  <c r="Y465" i="70"/>
  <c r="X465" i="70"/>
  <c r="Y408" i="70"/>
  <c r="X408" i="70"/>
  <c r="Y405" i="70"/>
  <c r="Y404" i="70" s="1"/>
  <c r="Y386" i="70"/>
  <c r="X386" i="70"/>
  <c r="Y367" i="70"/>
  <c r="X367" i="70"/>
  <c r="Y351" i="70"/>
  <c r="X351" i="70"/>
  <c r="X348" i="70"/>
  <c r="X347" i="70" s="1"/>
  <c r="Y348" i="70"/>
  <c r="Y347" i="70" s="1"/>
  <c r="Y313" i="70"/>
  <c r="X313" i="70"/>
  <c r="Y310" i="70"/>
  <c r="Y345" i="70"/>
  <c r="X342" i="70"/>
  <c r="Y341" i="70"/>
  <c r="X338" i="70"/>
  <c r="Y337" i="70"/>
  <c r="X334" i="70"/>
  <c r="Y333" i="70"/>
  <c r="X294" i="70"/>
  <c r="Y291" i="70"/>
  <c r="X330" i="70"/>
  <c r="Y273" i="70"/>
  <c r="X273" i="70"/>
  <c r="Y216" i="70"/>
  <c r="X216" i="70"/>
  <c r="X213" i="70"/>
  <c r="Y198" i="70"/>
  <c r="Y197" i="70" s="1"/>
  <c r="X198" i="70"/>
  <c r="X197" i="70" s="1"/>
  <c r="Y194" i="70"/>
  <c r="X194" i="70"/>
  <c r="Y175" i="70"/>
  <c r="Y159" i="70"/>
  <c r="X159" i="70"/>
  <c r="Y156" i="70"/>
  <c r="Y155" i="70" s="1"/>
  <c r="X156" i="70"/>
  <c r="X155" i="70" s="1"/>
  <c r="X144" i="70"/>
  <c r="X121" i="70"/>
  <c r="Y121" i="70"/>
  <c r="Y139" i="70"/>
  <c r="X118" i="70"/>
  <c r="X151" i="70"/>
  <c r="X147" i="70"/>
  <c r="X143" i="70"/>
  <c r="X102" i="70"/>
  <c r="Y102" i="70"/>
  <c r="X139" i="70"/>
  <c r="Y94" i="70"/>
  <c r="X94" i="70"/>
  <c r="Y93" i="70"/>
  <c r="X93" i="70"/>
  <c r="Y92" i="70"/>
  <c r="X92" i="70"/>
  <c r="Y91" i="70"/>
  <c r="X91" i="70"/>
  <c r="Y90" i="70"/>
  <c r="X90" i="70"/>
  <c r="Y89" i="70"/>
  <c r="X89" i="70"/>
  <c r="Y88" i="70"/>
  <c r="X88" i="70"/>
  <c r="Y87" i="70"/>
  <c r="X87" i="70"/>
  <c r="Y86" i="70"/>
  <c r="X86" i="70"/>
  <c r="Y85" i="70"/>
  <c r="X85" i="70"/>
  <c r="Y84" i="70"/>
  <c r="X84" i="70"/>
  <c r="Y83" i="70"/>
  <c r="X83" i="70"/>
  <c r="Y82" i="70"/>
  <c r="X82" i="70"/>
  <c r="Y81" i="70"/>
  <c r="X81" i="70"/>
  <c r="Y80" i="70"/>
  <c r="X80" i="70"/>
  <c r="Y79" i="70"/>
  <c r="X79" i="70"/>
  <c r="Y78" i="70"/>
  <c r="X78" i="70"/>
  <c r="Y70" i="70"/>
  <c r="X70" i="70"/>
  <c r="Y69" i="70"/>
  <c r="X69" i="70"/>
  <c r="Y68" i="70"/>
  <c r="X68" i="70"/>
  <c r="Y67" i="70"/>
  <c r="X67" i="70"/>
  <c r="Y444" i="71"/>
  <c r="X444" i="71"/>
  <c r="Y390" i="71"/>
  <c r="X390" i="71"/>
  <c r="Y388" i="71"/>
  <c r="Y387" i="71" s="1"/>
  <c r="X388" i="71"/>
  <c r="X387" i="71" s="1"/>
  <c r="Y370" i="71"/>
  <c r="X370" i="71"/>
  <c r="X352" i="71"/>
  <c r="Y352" i="71"/>
  <c r="Y336" i="71"/>
  <c r="X336" i="71"/>
  <c r="Y334" i="71"/>
  <c r="Y333" i="71" s="1"/>
  <c r="X334" i="71"/>
  <c r="X322" i="71"/>
  <c r="Y321" i="71"/>
  <c r="Y331" i="71"/>
  <c r="Y330" i="71"/>
  <c r="X330" i="71"/>
  <c r="X329" i="71"/>
  <c r="Y327" i="71"/>
  <c r="Y326" i="71"/>
  <c r="X326" i="71"/>
  <c r="Y325" i="71"/>
  <c r="X325" i="71"/>
  <c r="Y323" i="71"/>
  <c r="Y322" i="71"/>
  <c r="X321" i="71"/>
  <c r="X300" i="71"/>
  <c r="Y300" i="71"/>
  <c r="Y317" i="71"/>
  <c r="Y298" i="71"/>
  <c r="X298" i="71"/>
  <c r="Y329" i="71"/>
  <c r="Y282" i="71"/>
  <c r="X282" i="71"/>
  <c r="Y280" i="71"/>
  <c r="X280" i="71"/>
  <c r="Y262" i="71"/>
  <c r="X262" i="71"/>
  <c r="Y208" i="71"/>
  <c r="X208" i="71"/>
  <c r="Y206" i="71"/>
  <c r="X206" i="71"/>
  <c r="Y191" i="71"/>
  <c r="Y190" i="71" s="1"/>
  <c r="X191" i="71"/>
  <c r="X190" i="71" s="1"/>
  <c r="Y188" i="71"/>
  <c r="X188" i="71"/>
  <c r="Y173" i="71"/>
  <c r="Y172" i="71" s="1"/>
  <c r="X173" i="71"/>
  <c r="X172" i="71" s="1"/>
  <c r="Y170" i="71"/>
  <c r="X170" i="71"/>
  <c r="Y154" i="71"/>
  <c r="X154" i="71"/>
  <c r="Y152" i="71"/>
  <c r="Y151" i="71" s="1"/>
  <c r="X152" i="71"/>
  <c r="Y148" i="71"/>
  <c r="Y147" i="71"/>
  <c r="Y146" i="71"/>
  <c r="Y144" i="71"/>
  <c r="Y143" i="71"/>
  <c r="Y142" i="71"/>
  <c r="Y140" i="71"/>
  <c r="Y139" i="71"/>
  <c r="X139" i="71"/>
  <c r="Y138" i="71"/>
  <c r="X118" i="71"/>
  <c r="Y116" i="71"/>
  <c r="X116" i="71"/>
  <c r="X147" i="71"/>
  <c r="X143" i="71"/>
  <c r="Y100" i="71"/>
  <c r="X100" i="71"/>
  <c r="Y98" i="71"/>
  <c r="X98" i="71"/>
  <c r="Y93" i="71"/>
  <c r="X93" i="71"/>
  <c r="Y92" i="71"/>
  <c r="X92" i="71"/>
  <c r="Y91" i="71"/>
  <c r="X91" i="71"/>
  <c r="Y90" i="71"/>
  <c r="X90" i="71"/>
  <c r="Y89" i="71"/>
  <c r="X89" i="71"/>
  <c r="Y88" i="71"/>
  <c r="X88" i="71"/>
  <c r="Y87" i="71"/>
  <c r="X87" i="71"/>
  <c r="Y86" i="71"/>
  <c r="X86" i="71"/>
  <c r="Y85" i="71"/>
  <c r="X85" i="71"/>
  <c r="Y84" i="71"/>
  <c r="X84" i="71"/>
  <c r="Y83" i="71"/>
  <c r="X83" i="71"/>
  <c r="Y82" i="71"/>
  <c r="X82" i="71"/>
  <c r="Y81" i="71"/>
  <c r="X81" i="71"/>
  <c r="Y80" i="71"/>
  <c r="X80" i="71"/>
  <c r="Y79" i="71"/>
  <c r="X79" i="71"/>
  <c r="Y78" i="71"/>
  <c r="X78" i="71"/>
  <c r="Y70" i="71"/>
  <c r="X70" i="71"/>
  <c r="Y69" i="71"/>
  <c r="X69" i="71"/>
  <c r="Y68" i="71"/>
  <c r="X68" i="71"/>
  <c r="Y67" i="71"/>
  <c r="X67" i="71"/>
  <c r="Y444" i="72"/>
  <c r="X444" i="72"/>
  <c r="Y390" i="72"/>
  <c r="X390" i="72"/>
  <c r="Y388" i="72"/>
  <c r="Y387" i="72" s="1"/>
  <c r="X388" i="72"/>
  <c r="X387" i="72" s="1"/>
  <c r="X370" i="72"/>
  <c r="Y370" i="72"/>
  <c r="Y352" i="72"/>
  <c r="X352" i="72"/>
  <c r="Y336" i="72"/>
  <c r="X336" i="72"/>
  <c r="X334" i="72"/>
  <c r="X333" i="72" s="1"/>
  <c r="Y334" i="72"/>
  <c r="Y333" i="72" s="1"/>
  <c r="Y331" i="72"/>
  <c r="X331" i="72"/>
  <c r="Y328" i="72"/>
  <c r="Y327" i="72"/>
  <c r="X327" i="72"/>
  <c r="Y324" i="72"/>
  <c r="Y323" i="72"/>
  <c r="X323" i="72"/>
  <c r="Y300" i="72"/>
  <c r="X300" i="72"/>
  <c r="Y282" i="72"/>
  <c r="X282" i="72"/>
  <c r="Y280" i="72"/>
  <c r="Y279" i="72" s="1"/>
  <c r="X280" i="72"/>
  <c r="Y262" i="72"/>
  <c r="X262" i="72"/>
  <c r="Y208" i="72"/>
  <c r="X208" i="72"/>
  <c r="Y206" i="72"/>
  <c r="Y205" i="72" s="1"/>
  <c r="X206" i="72"/>
  <c r="X205" i="72" s="1"/>
  <c r="X191" i="72"/>
  <c r="X190" i="72" s="1"/>
  <c r="Y188" i="72"/>
  <c r="X188" i="72"/>
  <c r="Y170" i="72"/>
  <c r="X170" i="72"/>
  <c r="Y154" i="72"/>
  <c r="X154" i="72"/>
  <c r="Y152" i="72"/>
  <c r="Y151" i="72" s="1"/>
  <c r="X152" i="72"/>
  <c r="X151" i="72" s="1"/>
  <c r="Y118" i="72"/>
  <c r="X118" i="72"/>
  <c r="X116" i="72"/>
  <c r="Y116" i="72"/>
  <c r="Y100" i="72"/>
  <c r="X100" i="72"/>
  <c r="Y98" i="72"/>
  <c r="X98" i="72"/>
  <c r="Y93" i="72"/>
  <c r="X93" i="72"/>
  <c r="Y92" i="72"/>
  <c r="X92" i="72"/>
  <c r="Y91" i="72"/>
  <c r="X91" i="72"/>
  <c r="Y90" i="72"/>
  <c r="X90" i="72"/>
  <c r="Y89" i="72"/>
  <c r="X89" i="72"/>
  <c r="Y88" i="72"/>
  <c r="X88" i="72"/>
  <c r="Y87" i="72"/>
  <c r="X87" i="72"/>
  <c r="Y86" i="72"/>
  <c r="X86" i="72"/>
  <c r="Y85" i="72"/>
  <c r="X85" i="72"/>
  <c r="Y84" i="72"/>
  <c r="X84" i="72"/>
  <c r="Y83" i="72"/>
  <c r="X83" i="72"/>
  <c r="Y82" i="72"/>
  <c r="X82" i="72"/>
  <c r="Y81" i="72"/>
  <c r="X81" i="72"/>
  <c r="Y80" i="72"/>
  <c r="X80" i="72"/>
  <c r="Y79" i="72"/>
  <c r="X79" i="72"/>
  <c r="Y78" i="72"/>
  <c r="X78" i="72"/>
  <c r="Y70" i="72"/>
  <c r="X70" i="72"/>
  <c r="Y69" i="72"/>
  <c r="X69" i="72"/>
  <c r="Y68" i="72"/>
  <c r="X68" i="72"/>
  <c r="Y67" i="72"/>
  <c r="X67" i="72"/>
  <c r="Y92" i="6"/>
  <c r="X92" i="6"/>
  <c r="Y89" i="6"/>
  <c r="X89" i="6"/>
  <c r="X114" i="6"/>
  <c r="X21" i="6"/>
  <c r="Y19" i="6"/>
  <c r="Y113" i="6"/>
  <c r="Y143" i="6" s="1"/>
  <c r="Y17" i="6"/>
  <c r="Y159" i="6" s="1"/>
  <c r="X17" i="6"/>
  <c r="X160" i="6" s="1"/>
  <c r="X12" i="6"/>
  <c r="X179" i="69" l="1"/>
  <c r="X178" i="69" s="1"/>
  <c r="Y161" i="49"/>
  <c r="X309" i="66"/>
  <c r="Y179" i="69"/>
  <c r="Y178" i="69" s="1"/>
  <c r="X117" i="69"/>
  <c r="X371" i="67"/>
  <c r="X370" i="67" s="1"/>
  <c r="X43" i="48"/>
  <c r="Y66" i="56"/>
  <c r="Y390" i="65"/>
  <c r="Y389" i="65" s="1"/>
  <c r="X243" i="68"/>
  <c r="X242" i="68" s="1"/>
  <c r="X238" i="68" s="1"/>
  <c r="X117" i="70"/>
  <c r="Y243" i="68"/>
  <c r="Y242" i="68" s="1"/>
  <c r="Y238" i="68" s="1"/>
  <c r="X179" i="65"/>
  <c r="X178" i="65" s="1"/>
  <c r="Y390" i="69"/>
  <c r="Y389" i="69" s="1"/>
  <c r="X373" i="71"/>
  <c r="X372" i="71" s="1"/>
  <c r="X390" i="69"/>
  <c r="X389" i="69" s="1"/>
  <c r="X85" i="56"/>
  <c r="Y85" i="56"/>
  <c r="Y309" i="66"/>
  <c r="Y4" i="56"/>
  <c r="X3" i="44"/>
  <c r="X179" i="67"/>
  <c r="X178" i="67" s="1"/>
  <c r="Y179" i="66"/>
  <c r="Y178" i="66" s="1"/>
  <c r="Y373" i="71"/>
  <c r="Y372" i="71" s="1"/>
  <c r="X85" i="46"/>
  <c r="Y85" i="46"/>
  <c r="X371" i="66"/>
  <c r="X370" i="66" s="1"/>
  <c r="X366" i="66" s="1"/>
  <c r="X47" i="46"/>
  <c r="X371" i="69"/>
  <c r="X370" i="69" s="1"/>
  <c r="Y371" i="70"/>
  <c r="Y370" i="70" s="1"/>
  <c r="X371" i="70"/>
  <c r="X370" i="70" s="1"/>
  <c r="X105" i="54"/>
  <c r="X124" i="44"/>
  <c r="Y390" i="67"/>
  <c r="Y389" i="67" s="1"/>
  <c r="Y385" i="67" s="1"/>
  <c r="X461" i="68"/>
  <c r="X460" i="68" s="1"/>
  <c r="X456" i="68" s="1"/>
  <c r="X220" i="64"/>
  <c r="X219" i="64" s="1"/>
  <c r="X3" i="48"/>
  <c r="Y220" i="64"/>
  <c r="Y219" i="64" s="1"/>
  <c r="Y128" i="56"/>
  <c r="X198" i="69"/>
  <c r="X197" i="69" s="1"/>
  <c r="Y355" i="72"/>
  <c r="Y354" i="72" s="1"/>
  <c r="X105" i="58"/>
  <c r="X63" i="56"/>
  <c r="Y219" i="68"/>
  <c r="Y218" i="68" s="1"/>
  <c r="Y214" i="68" s="1"/>
  <c r="X219" i="68"/>
  <c r="X218" i="68" s="1"/>
  <c r="X66" i="56"/>
  <c r="Y47" i="46"/>
  <c r="Y12" i="29"/>
  <c r="X355" i="71"/>
  <c r="X354" i="71" s="1"/>
  <c r="Y179" i="67"/>
  <c r="Y178" i="67" s="1"/>
  <c r="Y198" i="66"/>
  <c r="Y197" i="66" s="1"/>
  <c r="Y193" i="66" s="1"/>
  <c r="Y371" i="66"/>
  <c r="Y370" i="66" s="1"/>
  <c r="Y366" i="66" s="1"/>
  <c r="Y198" i="65"/>
  <c r="Y197" i="65" s="1"/>
  <c r="Y290" i="65"/>
  <c r="Y47" i="56"/>
  <c r="Y25" i="29"/>
  <c r="X143" i="48"/>
  <c r="X15" i="25"/>
  <c r="X15" i="28" s="1"/>
  <c r="X117" i="65"/>
  <c r="X3" i="59"/>
  <c r="Y85" i="59"/>
  <c r="Y81" i="59" s="1"/>
  <c r="Y318" i="72"/>
  <c r="Y461" i="68"/>
  <c r="Y460" i="68" s="1"/>
  <c r="Y456" i="68" s="1"/>
  <c r="X390" i="67"/>
  <c r="X389" i="67" s="1"/>
  <c r="X385" i="67" s="1"/>
  <c r="Y371" i="69"/>
  <c r="Y370" i="69" s="1"/>
  <c r="X373" i="72"/>
  <c r="X372" i="72" s="1"/>
  <c r="Y134" i="72"/>
  <c r="Y373" i="72"/>
  <c r="Y372" i="72" s="1"/>
  <c r="X179" i="70"/>
  <c r="X178" i="70" s="1"/>
  <c r="X199" i="64"/>
  <c r="X198" i="64" s="1"/>
  <c r="X143" i="59"/>
  <c r="Y43" i="58"/>
  <c r="X3" i="55"/>
  <c r="Y7" i="46"/>
  <c r="Y66" i="46"/>
  <c r="Y164" i="46"/>
  <c r="Y198" i="67"/>
  <c r="Y197" i="67" s="1"/>
  <c r="Y193" i="67" s="1"/>
  <c r="X390" i="70"/>
  <c r="X389" i="70" s="1"/>
  <c r="X485" i="68"/>
  <c r="X484" i="68" s="1"/>
  <c r="X480" i="68" s="1"/>
  <c r="Y371" i="67"/>
  <c r="Y370" i="67" s="1"/>
  <c r="X179" i="66"/>
  <c r="X178" i="66" s="1"/>
  <c r="X174" i="66" s="1"/>
  <c r="X371" i="65"/>
  <c r="X370" i="65" s="1"/>
  <c r="Y105" i="55"/>
  <c r="Y3" i="44"/>
  <c r="X27" i="25"/>
  <c r="X27" i="28" s="1"/>
  <c r="Y191" i="72"/>
  <c r="Y190" i="72" s="1"/>
  <c r="Y179" i="65"/>
  <c r="Y178" i="65" s="1"/>
  <c r="Y174" i="65" s="1"/>
  <c r="X173" i="72"/>
  <c r="X172" i="72" s="1"/>
  <c r="X169" i="72" s="1"/>
  <c r="X355" i="72"/>
  <c r="X354" i="72" s="1"/>
  <c r="X351" i="72" s="1"/>
  <c r="Y390" i="70"/>
  <c r="Y389" i="70" s="1"/>
  <c r="X390" i="66"/>
  <c r="X389" i="66" s="1"/>
  <c r="Y371" i="65"/>
  <c r="Y370" i="65" s="1"/>
  <c r="Y366" i="65" s="1"/>
  <c r="Y143" i="58"/>
  <c r="X105" i="44"/>
  <c r="Y16" i="28"/>
  <c r="X198" i="67"/>
  <c r="X197" i="67" s="1"/>
  <c r="Y173" i="72"/>
  <c r="Y172" i="72" s="1"/>
  <c r="Y169" i="72" s="1"/>
  <c r="Y355" i="71"/>
  <c r="Y354" i="71" s="1"/>
  <c r="Y351" i="71" s="1"/>
  <c r="Y390" i="66"/>
  <c r="Y389" i="66" s="1"/>
  <c r="X198" i="65"/>
  <c r="X197" i="65" s="1"/>
  <c r="X390" i="65"/>
  <c r="X389" i="65" s="1"/>
  <c r="X318" i="72"/>
  <c r="X193" i="70"/>
  <c r="Y98" i="66"/>
  <c r="X62" i="59"/>
  <c r="Y105" i="44"/>
  <c r="X16" i="17"/>
  <c r="Y193" i="70"/>
  <c r="X385" i="69"/>
  <c r="Y140" i="66"/>
  <c r="Y411" i="64"/>
  <c r="Y410" i="64" s="1"/>
  <c r="Y7" i="56"/>
  <c r="X97" i="72"/>
  <c r="Y187" i="71"/>
  <c r="Y143" i="49"/>
  <c r="X279" i="71"/>
  <c r="X279" i="72"/>
  <c r="X118" i="68"/>
  <c r="Y124" i="45"/>
  <c r="X25" i="29"/>
  <c r="Y62" i="59"/>
  <c r="Y161" i="59"/>
  <c r="X161" i="49"/>
  <c r="X24" i="48"/>
  <c r="X62" i="48"/>
  <c r="Y105" i="48"/>
  <c r="X128" i="46"/>
  <c r="X14" i="29"/>
  <c r="Y260" i="72"/>
  <c r="Y260" i="71"/>
  <c r="Y242" i="71"/>
  <c r="Y162" i="53"/>
  <c r="Y144" i="53"/>
  <c r="Y125" i="53"/>
  <c r="Y144" i="52"/>
  <c r="Y106" i="51"/>
  <c r="X424" i="72"/>
  <c r="X406" i="72"/>
  <c r="X406" i="71"/>
  <c r="X529" i="68"/>
  <c r="X462" i="67"/>
  <c r="X162" i="62"/>
  <c r="X144" i="61"/>
  <c r="X81" i="49"/>
  <c r="Y174" i="69"/>
  <c r="Y215" i="64"/>
  <c r="X432" i="64"/>
  <c r="X431" i="64" s="1"/>
  <c r="X427" i="64" s="1"/>
  <c r="Y62" i="58"/>
  <c r="Y105" i="54"/>
  <c r="X62" i="49"/>
  <c r="Y3" i="48"/>
  <c r="Y43" i="48"/>
  <c r="X174" i="69"/>
  <c r="X214" i="68"/>
  <c r="Y193" i="65"/>
  <c r="X215" i="64"/>
  <c r="Y406" i="64"/>
  <c r="Y432" i="64"/>
  <c r="Y431" i="64" s="1"/>
  <c r="Y427" i="64" s="1"/>
  <c r="Y3" i="59"/>
  <c r="X62" i="58"/>
  <c r="X62" i="45"/>
  <c r="Y81" i="45"/>
  <c r="Y24" i="44"/>
  <c r="Y351" i="72"/>
  <c r="X174" i="65"/>
  <c r="Y110" i="64"/>
  <c r="X194" i="64"/>
  <c r="Y43" i="59"/>
  <c r="Y24" i="54"/>
  <c r="Y62" i="54"/>
  <c r="Y3" i="49"/>
  <c r="X43" i="49"/>
  <c r="X174" i="67"/>
  <c r="Y194" i="64"/>
  <c r="Y3" i="58"/>
  <c r="Y43" i="49"/>
  <c r="X162" i="46"/>
  <c r="Y174" i="67"/>
  <c r="Y366" i="67"/>
  <c r="X322" i="64"/>
  <c r="Y81" i="58"/>
  <c r="Y322" i="64"/>
  <c r="Y343" i="64"/>
  <c r="X81" i="59"/>
  <c r="Y161" i="54"/>
  <c r="Y43" i="44"/>
  <c r="X193" i="69"/>
  <c r="Y43" i="54"/>
  <c r="Y193" i="69"/>
  <c r="X366" i="65"/>
  <c r="Y81" i="49"/>
  <c r="X13" i="6"/>
  <c r="Y12" i="6"/>
  <c r="Y13" i="6" s="1"/>
  <c r="X30" i="6"/>
  <c r="Y98" i="6"/>
  <c r="Y128" i="6" s="1"/>
  <c r="Y102" i="6"/>
  <c r="Y156" i="6" s="1"/>
  <c r="X141" i="72"/>
  <c r="X145" i="72"/>
  <c r="X149" i="72"/>
  <c r="Y321" i="72"/>
  <c r="Y325" i="72"/>
  <c r="Y329" i="72"/>
  <c r="X137" i="71"/>
  <c r="X141" i="71"/>
  <c r="X145" i="71"/>
  <c r="X149" i="71"/>
  <c r="X205" i="71"/>
  <c r="X323" i="71"/>
  <c r="X327" i="71"/>
  <c r="X331" i="71"/>
  <c r="Y140" i="70"/>
  <c r="Y144" i="70"/>
  <c r="Y148" i="70"/>
  <c r="Y152" i="70"/>
  <c r="X212" i="70"/>
  <c r="Y161" i="48"/>
  <c r="X23" i="6"/>
  <c r="X99" i="6"/>
  <c r="X120" i="6" s="1"/>
  <c r="Y145" i="72"/>
  <c r="Y149" i="72"/>
  <c r="X317" i="72"/>
  <c r="X322" i="72"/>
  <c r="X326" i="72"/>
  <c r="X330" i="72"/>
  <c r="Y97" i="71"/>
  <c r="Y137" i="71"/>
  <c r="Y141" i="71"/>
  <c r="Y145" i="71"/>
  <c r="Y149" i="71"/>
  <c r="Y205" i="71"/>
  <c r="X140" i="70"/>
  <c r="X145" i="70"/>
  <c r="X149" i="70"/>
  <c r="X153" i="70"/>
  <c r="Y334" i="70"/>
  <c r="Y22" i="6"/>
  <c r="Y23" i="6"/>
  <c r="Y99" i="6"/>
  <c r="Y120" i="6" s="1"/>
  <c r="Y115" i="6"/>
  <c r="Y145" i="6" s="1"/>
  <c r="X142" i="72"/>
  <c r="X146" i="72"/>
  <c r="Y320" i="72"/>
  <c r="Y317" i="72"/>
  <c r="Y322" i="72"/>
  <c r="Y326" i="72"/>
  <c r="Y330" i="72"/>
  <c r="X138" i="71"/>
  <c r="X142" i="71"/>
  <c r="X146" i="71"/>
  <c r="X135" i="71"/>
  <c r="X320" i="71"/>
  <c r="X324" i="71"/>
  <c r="X328" i="71"/>
  <c r="X333" i="71"/>
  <c r="Y138" i="70"/>
  <c r="Y142" i="70"/>
  <c r="Y146" i="70"/>
  <c r="Y150" i="70"/>
  <c r="Y141" i="70"/>
  <c r="Y145" i="70"/>
  <c r="Y149" i="70"/>
  <c r="Y153" i="70"/>
  <c r="X175" i="70"/>
  <c r="X331" i="70"/>
  <c r="X100" i="6"/>
  <c r="X121" i="6" s="1"/>
  <c r="Y136" i="6"/>
  <c r="Y138" i="72"/>
  <c r="Y142" i="72"/>
  <c r="Y146" i="72"/>
  <c r="X97" i="71"/>
  <c r="X316" i="71"/>
  <c r="Y320" i="71"/>
  <c r="Y324" i="71"/>
  <c r="Y328" i="71"/>
  <c r="Y118" i="70"/>
  <c r="Y117" i="70" s="1"/>
  <c r="X142" i="70"/>
  <c r="X146" i="70"/>
  <c r="X150" i="70"/>
  <c r="Y213" i="70"/>
  <c r="Y212" i="70" s="1"/>
  <c r="Y331" i="70"/>
  <c r="Y21" i="6"/>
  <c r="Y5" i="26" s="1"/>
  <c r="Y100" i="6"/>
  <c r="Y130" i="6" s="1"/>
  <c r="X147" i="72"/>
  <c r="X138" i="70"/>
  <c r="X332" i="70"/>
  <c r="X24" i="55"/>
  <c r="X28" i="56"/>
  <c r="X101" i="6"/>
  <c r="X155" i="6" s="1"/>
  <c r="Y143" i="72"/>
  <c r="Y147" i="72"/>
  <c r="X320" i="72"/>
  <c r="X324" i="72"/>
  <c r="X328" i="72"/>
  <c r="Y369" i="72"/>
  <c r="X317" i="71"/>
  <c r="Y34" i="6"/>
  <c r="Y101" i="6"/>
  <c r="Y122" i="6" s="1"/>
  <c r="Y112" i="6"/>
  <c r="Y142" i="6" s="1"/>
  <c r="X140" i="72"/>
  <c r="X144" i="72"/>
  <c r="X148" i="72"/>
  <c r="X369" i="72"/>
  <c r="X140" i="71"/>
  <c r="X144" i="71"/>
  <c r="X148" i="71"/>
  <c r="X187" i="71"/>
  <c r="Y143" i="70"/>
  <c r="Y147" i="70"/>
  <c r="Y151" i="70"/>
  <c r="X333" i="70"/>
  <c r="Y30" i="6"/>
  <c r="X34" i="6"/>
  <c r="X98" i="6"/>
  <c r="X119" i="6" s="1"/>
  <c r="X102" i="6"/>
  <c r="X156" i="6" s="1"/>
  <c r="Y104" i="6"/>
  <c r="Y158" i="6" s="1"/>
  <c r="Y138" i="6"/>
  <c r="Y97" i="72"/>
  <c r="Y136" i="72"/>
  <c r="Y140" i="72"/>
  <c r="Y144" i="72"/>
  <c r="Y148" i="72"/>
  <c r="X321" i="72"/>
  <c r="X325" i="72"/>
  <c r="X329" i="72"/>
  <c r="X151" i="71"/>
  <c r="X351" i="71"/>
  <c r="Y369" i="71"/>
  <c r="X148" i="70"/>
  <c r="X152" i="70"/>
  <c r="Y139" i="69"/>
  <c r="Y143" i="69"/>
  <c r="Y147" i="69"/>
  <c r="Y151" i="69"/>
  <c r="X291" i="69"/>
  <c r="X367" i="69"/>
  <c r="X366" i="69" s="1"/>
  <c r="Y168" i="68"/>
  <c r="X173" i="68"/>
  <c r="X177" i="68"/>
  <c r="X181" i="68"/>
  <c r="X185" i="68"/>
  <c r="X414" i="68"/>
  <c r="X418" i="68"/>
  <c r="X422" i="68"/>
  <c r="X426" i="68"/>
  <c r="X430" i="68"/>
  <c r="Y505" i="68"/>
  <c r="Y504" i="68" s="1"/>
  <c r="Y139" i="67"/>
  <c r="Y143" i="67"/>
  <c r="Y147" i="67"/>
  <c r="Y151" i="67"/>
  <c r="Y331" i="67"/>
  <c r="Y385" i="66"/>
  <c r="Y140" i="65"/>
  <c r="Y145" i="65"/>
  <c r="Y149" i="65"/>
  <c r="Y153" i="65"/>
  <c r="Y332" i="65"/>
  <c r="Y337" i="65"/>
  <c r="Y341" i="65"/>
  <c r="Y345" i="65"/>
  <c r="Y156" i="64"/>
  <c r="Y161" i="64"/>
  <c r="Y165" i="64"/>
  <c r="Y169" i="64"/>
  <c r="X367" i="64"/>
  <c r="Y371" i="64"/>
  <c r="Y383" i="64"/>
  <c r="X124" i="58"/>
  <c r="X130" i="56"/>
  <c r="X134" i="56"/>
  <c r="X138" i="56"/>
  <c r="X4" i="50"/>
  <c r="X3" i="50" s="1"/>
  <c r="X105" i="48"/>
  <c r="X124" i="48"/>
  <c r="X81" i="47"/>
  <c r="X105" i="47"/>
  <c r="X125" i="47"/>
  <c r="X124" i="47" s="1"/>
  <c r="X161" i="47"/>
  <c r="Y385" i="70"/>
  <c r="X140" i="69"/>
  <c r="X144" i="69"/>
  <c r="X148" i="69"/>
  <c r="X152" i="69"/>
  <c r="X169" i="68"/>
  <c r="Y173" i="68"/>
  <c r="Y177" i="68"/>
  <c r="Y181" i="68"/>
  <c r="Y185" i="68"/>
  <c r="Y414" i="68"/>
  <c r="Y418" i="68"/>
  <c r="Y422" i="68"/>
  <c r="Y426" i="68"/>
  <c r="Y430" i="68"/>
  <c r="X144" i="67"/>
  <c r="X148" i="67"/>
  <c r="X152" i="67"/>
  <c r="X332" i="66"/>
  <c r="X337" i="66"/>
  <c r="X341" i="66"/>
  <c r="X345" i="66"/>
  <c r="X142" i="65"/>
  <c r="X146" i="65"/>
  <c r="X150" i="65"/>
  <c r="X290" i="65"/>
  <c r="X334" i="65"/>
  <c r="X338" i="65"/>
  <c r="X342" i="65"/>
  <c r="X158" i="64"/>
  <c r="X162" i="64"/>
  <c r="X166" i="64"/>
  <c r="X170" i="64"/>
  <c r="Y367" i="64"/>
  <c r="X372" i="64"/>
  <c r="X376" i="64"/>
  <c r="X448" i="64"/>
  <c r="Y124" i="58"/>
  <c r="X144" i="56"/>
  <c r="X168" i="56"/>
  <c r="X172" i="56"/>
  <c r="X176" i="56"/>
  <c r="X24" i="49"/>
  <c r="Y338" i="70"/>
  <c r="Y342" i="70"/>
  <c r="Y144" i="69"/>
  <c r="Y148" i="69"/>
  <c r="Y152" i="69"/>
  <c r="Y334" i="69"/>
  <c r="Y338" i="69"/>
  <c r="Y342" i="69"/>
  <c r="Y169" i="68"/>
  <c r="X174" i="68"/>
  <c r="X178" i="68"/>
  <c r="X182" i="68"/>
  <c r="X186" i="68"/>
  <c r="X410" i="68"/>
  <c r="X415" i="68"/>
  <c r="X419" i="68"/>
  <c r="X423" i="68"/>
  <c r="X427" i="68"/>
  <c r="Y144" i="67"/>
  <c r="Y148" i="67"/>
  <c r="Y152" i="67"/>
  <c r="Y294" i="67"/>
  <c r="Y332" i="66"/>
  <c r="Y337" i="66"/>
  <c r="Y341" i="66"/>
  <c r="Y345" i="66"/>
  <c r="Y142" i="65"/>
  <c r="Y146" i="65"/>
  <c r="Y150" i="65"/>
  <c r="Y334" i="65"/>
  <c r="Y338" i="65"/>
  <c r="Y342" i="65"/>
  <c r="X154" i="64"/>
  <c r="Y158" i="64"/>
  <c r="Y162" i="64"/>
  <c r="Y166" i="64"/>
  <c r="Y170" i="64"/>
  <c r="Y124" i="59"/>
  <c r="X161" i="58"/>
  <c r="Y3" i="55"/>
  <c r="Y24" i="49"/>
  <c r="X143" i="49"/>
  <c r="X161" i="48"/>
  <c r="X110" i="46"/>
  <c r="X163" i="46"/>
  <c r="Y105" i="45"/>
  <c r="Y105" i="46" s="1"/>
  <c r="X335" i="70"/>
  <c r="X339" i="70"/>
  <c r="X343" i="70"/>
  <c r="X141" i="69"/>
  <c r="X145" i="69"/>
  <c r="X149" i="69"/>
  <c r="X153" i="69"/>
  <c r="X331" i="69"/>
  <c r="X335" i="69"/>
  <c r="X339" i="69"/>
  <c r="X343" i="69"/>
  <c r="X170" i="68"/>
  <c r="Y174" i="68"/>
  <c r="Y178" i="68"/>
  <c r="Y182" i="68"/>
  <c r="Y186" i="68"/>
  <c r="Y410" i="68"/>
  <c r="Y415" i="68"/>
  <c r="Y419" i="68"/>
  <c r="Y423" i="68"/>
  <c r="Y427" i="68"/>
  <c r="X194" i="66"/>
  <c r="X193" i="66" s="1"/>
  <c r="X334" i="66"/>
  <c r="X338" i="66"/>
  <c r="X342" i="66"/>
  <c r="X98" i="65"/>
  <c r="X138" i="65"/>
  <c r="X335" i="65"/>
  <c r="X339" i="65"/>
  <c r="X343" i="65"/>
  <c r="Y154" i="64"/>
  <c r="X159" i="64"/>
  <c r="X163" i="64"/>
  <c r="X167" i="64"/>
  <c r="X171" i="64"/>
  <c r="X369" i="64"/>
  <c r="X373" i="64"/>
  <c r="X377" i="64"/>
  <c r="X381" i="64"/>
  <c r="X24" i="59"/>
  <c r="Y24" i="58"/>
  <c r="X151" i="56"/>
  <c r="X155" i="56"/>
  <c r="X159" i="56"/>
  <c r="Y63" i="48"/>
  <c r="Y62" i="48" s="1"/>
  <c r="Y335" i="70"/>
  <c r="Y339" i="70"/>
  <c r="Y343" i="70"/>
  <c r="Y331" i="69"/>
  <c r="Y335" i="69"/>
  <c r="Y339" i="69"/>
  <c r="Y343" i="69"/>
  <c r="Y386" i="69"/>
  <c r="Y385" i="69" s="1"/>
  <c r="X171" i="68"/>
  <c r="X175" i="68"/>
  <c r="X179" i="68"/>
  <c r="X183" i="68"/>
  <c r="X187" i="68"/>
  <c r="X411" i="68"/>
  <c r="X416" i="68"/>
  <c r="X420" i="68"/>
  <c r="X424" i="68"/>
  <c r="X428" i="68"/>
  <c r="X334" i="67"/>
  <c r="X338" i="67"/>
  <c r="X342" i="67"/>
  <c r="X142" i="66"/>
  <c r="X146" i="66"/>
  <c r="X150" i="66"/>
  <c r="Y334" i="66"/>
  <c r="Y338" i="66"/>
  <c r="Y342" i="66"/>
  <c r="Y98" i="65"/>
  <c r="Y138" i="65"/>
  <c r="Y339" i="65"/>
  <c r="Y343" i="65"/>
  <c r="X155" i="64"/>
  <c r="Y159" i="64"/>
  <c r="Y163" i="64"/>
  <c r="Y167" i="64"/>
  <c r="Y171" i="64"/>
  <c r="Y373" i="64"/>
  <c r="Y377" i="64"/>
  <c r="Y381" i="64"/>
  <c r="X143" i="58"/>
  <c r="Y161" i="58"/>
  <c r="X113" i="56"/>
  <c r="X117" i="56"/>
  <c r="X121" i="56"/>
  <c r="X44" i="47"/>
  <c r="X43" i="47" s="1"/>
  <c r="X64" i="46"/>
  <c r="X147" i="46"/>
  <c r="X336" i="70"/>
  <c r="X340" i="70"/>
  <c r="X344" i="70"/>
  <c r="X336" i="69"/>
  <c r="X340" i="69"/>
  <c r="X344" i="69"/>
  <c r="Y118" i="68"/>
  <c r="Y171" i="68"/>
  <c r="Y175" i="68"/>
  <c r="Y179" i="68"/>
  <c r="Y183" i="68"/>
  <c r="Y187" i="68"/>
  <c r="Y411" i="68"/>
  <c r="Y416" i="68"/>
  <c r="Y420" i="68"/>
  <c r="Y424" i="68"/>
  <c r="Y428" i="68"/>
  <c r="Y334" i="67"/>
  <c r="Y338" i="67"/>
  <c r="Y342" i="67"/>
  <c r="Y142" i="66"/>
  <c r="Y146" i="66"/>
  <c r="Y150" i="66"/>
  <c r="X291" i="66"/>
  <c r="X290" i="66" s="1"/>
  <c r="X328" i="66" s="1"/>
  <c r="X330" i="66"/>
  <c r="X193" i="65"/>
  <c r="X331" i="65"/>
  <c r="X336" i="65"/>
  <c r="X340" i="65"/>
  <c r="X344" i="65"/>
  <c r="X386" i="65"/>
  <c r="X385" i="65" s="1"/>
  <c r="X110" i="64"/>
  <c r="Y155" i="64"/>
  <c r="X160" i="64"/>
  <c r="X164" i="64"/>
  <c r="X168" i="64"/>
  <c r="Y365" i="64"/>
  <c r="X370" i="64"/>
  <c r="X378" i="64"/>
  <c r="X382" i="64"/>
  <c r="X44" i="58"/>
  <c r="X43" i="58" s="1"/>
  <c r="Y82" i="55"/>
  <c r="X143" i="55"/>
  <c r="X88" i="56"/>
  <c r="X92" i="56"/>
  <c r="X96" i="56"/>
  <c r="X161" i="54"/>
  <c r="Y3" i="50"/>
  <c r="Y62" i="47"/>
  <c r="Y105" i="47"/>
  <c r="Y143" i="47"/>
  <c r="X25" i="45"/>
  <c r="X24" i="45" s="1"/>
  <c r="Y336" i="70"/>
  <c r="Y340" i="70"/>
  <c r="Y344" i="70"/>
  <c r="Y294" i="69"/>
  <c r="Y332" i="69" s="1"/>
  <c r="X172" i="68"/>
  <c r="X176" i="68"/>
  <c r="X180" i="68"/>
  <c r="X184" i="68"/>
  <c r="X188" i="68"/>
  <c r="X360" i="68"/>
  <c r="X413" i="68"/>
  <c r="X417" i="68"/>
  <c r="X421" i="68"/>
  <c r="X425" i="68"/>
  <c r="X429" i="68"/>
  <c r="X335" i="67"/>
  <c r="X339" i="67"/>
  <c r="X343" i="67"/>
  <c r="X139" i="66"/>
  <c r="X143" i="66"/>
  <c r="X147" i="66"/>
  <c r="X151" i="66"/>
  <c r="Y291" i="66"/>
  <c r="Y290" i="66" s="1"/>
  <c r="Y328" i="66" s="1"/>
  <c r="Y330" i="66"/>
  <c r="Y331" i="65"/>
  <c r="Y336" i="65"/>
  <c r="Y340" i="65"/>
  <c r="Y344" i="65"/>
  <c r="Y386" i="65"/>
  <c r="Y385" i="65" s="1"/>
  <c r="X156" i="64"/>
  <c r="Y160" i="64"/>
  <c r="Y164" i="64"/>
  <c r="Y168" i="64"/>
  <c r="X366" i="64"/>
  <c r="Y374" i="64"/>
  <c r="Y382" i="64"/>
  <c r="X81" i="58"/>
  <c r="Y44" i="55"/>
  <c r="Y44" i="56" s="1"/>
  <c r="X337" i="70"/>
  <c r="X341" i="70"/>
  <c r="X345" i="70"/>
  <c r="X405" i="70"/>
  <c r="X404" i="70" s="1"/>
  <c r="X139" i="69"/>
  <c r="X143" i="69"/>
  <c r="X147" i="69"/>
  <c r="X151" i="69"/>
  <c r="X168" i="68"/>
  <c r="Y172" i="68"/>
  <c r="Y176" i="68"/>
  <c r="Y180" i="68"/>
  <c r="Y184" i="68"/>
  <c r="Y188" i="68"/>
  <c r="Y360" i="68"/>
  <c r="Y413" i="68"/>
  <c r="Y417" i="68"/>
  <c r="Y421" i="68"/>
  <c r="Y425" i="68"/>
  <c r="Y429" i="68"/>
  <c r="X505" i="68"/>
  <c r="X504" i="68" s="1"/>
  <c r="X139" i="67"/>
  <c r="X143" i="67"/>
  <c r="X147" i="67"/>
  <c r="X151" i="67"/>
  <c r="X331" i="67"/>
  <c r="Y335" i="67"/>
  <c r="Y339" i="67"/>
  <c r="Y343" i="67"/>
  <c r="Y139" i="66"/>
  <c r="Y143" i="66"/>
  <c r="Y147" i="66"/>
  <c r="Y151" i="66"/>
  <c r="X385" i="66"/>
  <c r="X140" i="65"/>
  <c r="X145" i="65"/>
  <c r="X149" i="65"/>
  <c r="X153" i="65"/>
  <c r="X332" i="65"/>
  <c r="X337" i="65"/>
  <c r="X341" i="65"/>
  <c r="X345" i="65"/>
  <c r="X157" i="64"/>
  <c r="X161" i="64"/>
  <c r="X165" i="64"/>
  <c r="X169" i="64"/>
  <c r="X379" i="64"/>
  <c r="Y82" i="54"/>
  <c r="Y81" i="54" s="1"/>
  <c r="Y3" i="47"/>
  <c r="X44" i="45"/>
  <c r="X82" i="45"/>
  <c r="X81" i="45" s="1"/>
  <c r="X10" i="46"/>
  <c r="Y16" i="23"/>
  <c r="Y15" i="23" s="1"/>
  <c r="Y120" i="46"/>
  <c r="Y150" i="46"/>
  <c r="Y154" i="46"/>
  <c r="Y158" i="46"/>
  <c r="X4" i="22"/>
  <c r="X4" i="25" s="1"/>
  <c r="X4" i="28" s="1"/>
  <c r="Y21" i="25"/>
  <c r="X30" i="23"/>
  <c r="X30" i="26" s="1"/>
  <c r="X20" i="25"/>
  <c r="X20" i="28" s="1"/>
  <c r="Y18" i="13"/>
  <c r="Y18" i="16" s="1"/>
  <c r="X27" i="11"/>
  <c r="X27" i="14" s="1"/>
  <c r="Y11" i="10"/>
  <c r="X31" i="13"/>
  <c r="Y19" i="12"/>
  <c r="Y19" i="15" s="1"/>
  <c r="Y23" i="12"/>
  <c r="Y23" i="15" s="1"/>
  <c r="X14" i="46"/>
  <c r="X18" i="46"/>
  <c r="X22" i="46"/>
  <c r="Y62" i="44"/>
  <c r="Y10" i="42"/>
  <c r="Y16" i="42"/>
  <c r="Y35" i="42"/>
  <c r="Y54" i="42"/>
  <c r="Y73" i="42"/>
  <c r="Y136" i="42"/>
  <c r="Y154" i="42"/>
  <c r="Y172" i="42"/>
  <c r="Y14" i="18"/>
  <c r="Y14" i="24" s="1"/>
  <c r="Y17" i="18"/>
  <c r="Y17" i="24" s="1"/>
  <c r="Y27" i="11"/>
  <c r="X31" i="12"/>
  <c r="X66" i="46"/>
  <c r="X136" i="46"/>
  <c r="X166" i="46"/>
  <c r="X170" i="46"/>
  <c r="X174" i="46"/>
  <c r="X14" i="18"/>
  <c r="X14" i="24" s="1"/>
  <c r="X14" i="27" s="1"/>
  <c r="X17" i="11"/>
  <c r="X4" i="7"/>
  <c r="X19" i="12"/>
  <c r="X19" i="15" s="1"/>
  <c r="X23" i="12"/>
  <c r="X23" i="15" s="1"/>
  <c r="X21" i="10"/>
  <c r="X15" i="10"/>
  <c r="Y27" i="9"/>
  <c r="Y27" i="10" s="1"/>
  <c r="X25" i="12"/>
  <c r="Y9" i="12"/>
  <c r="Y9" i="15" s="1"/>
  <c r="Y13" i="12"/>
  <c r="Y13" i="15" s="1"/>
  <c r="X29" i="25"/>
  <c r="X29" i="28" s="1"/>
  <c r="Y5" i="24"/>
  <c r="Y11" i="24"/>
  <c r="X21" i="24"/>
  <c r="X21" i="27" s="1"/>
  <c r="Y7" i="23"/>
  <c r="Y29" i="21"/>
  <c r="X27" i="19"/>
  <c r="X27" i="23" s="1"/>
  <c r="X27" i="26" s="1"/>
  <c r="X32" i="23"/>
  <c r="X32" i="26" s="1"/>
  <c r="X17" i="18"/>
  <c r="X17" i="25" s="1"/>
  <c r="X17" i="28" s="1"/>
  <c r="Y20" i="13"/>
  <c r="Y20" i="16" s="1"/>
  <c r="Y24" i="13"/>
  <c r="Y24" i="16" s="1"/>
  <c r="X4" i="8"/>
  <c r="X9" i="12"/>
  <c r="X13" i="12"/>
  <c r="X111" i="46"/>
  <c r="X115" i="46"/>
  <c r="Y133" i="46"/>
  <c r="Y137" i="46"/>
  <c r="Y141" i="46"/>
  <c r="X149" i="46"/>
  <c r="X153" i="46"/>
  <c r="X157" i="46"/>
  <c r="Y167" i="46"/>
  <c r="Y171" i="46"/>
  <c r="Y175" i="46"/>
  <c r="X31" i="46"/>
  <c r="X35" i="46"/>
  <c r="X39" i="46"/>
  <c r="X69" i="46"/>
  <c r="X73" i="46"/>
  <c r="X77" i="46"/>
  <c r="X15" i="42"/>
  <c r="X51" i="42"/>
  <c r="X70" i="42"/>
  <c r="X89" i="42"/>
  <c r="X97" i="42"/>
  <c r="X116" i="42"/>
  <c r="X135" i="42"/>
  <c r="X153" i="42"/>
  <c r="X171" i="42"/>
  <c r="X8" i="25"/>
  <c r="X8" i="28" s="1"/>
  <c r="X63" i="44"/>
  <c r="X63" i="46" s="1"/>
  <c r="X4" i="20"/>
  <c r="X4" i="24" s="1"/>
  <c r="X4" i="27" s="1"/>
  <c r="Y27" i="18"/>
  <c r="Y27" i="25" s="1"/>
  <c r="X4" i="9"/>
  <c r="Y6" i="12"/>
  <c r="Y6" i="15" s="1"/>
  <c r="Y10" i="12"/>
  <c r="Y10" i="15" s="1"/>
  <c r="Y6" i="26"/>
  <c r="Y19" i="27"/>
  <c r="Y10" i="26"/>
  <c r="Y28" i="28"/>
  <c r="Y19" i="28"/>
  <c r="Y6" i="28"/>
  <c r="Y23" i="27"/>
  <c r="Y18" i="27"/>
  <c r="Y18" i="28"/>
  <c r="Y6" i="27"/>
  <c r="Y26" i="27"/>
  <c r="Y10" i="27"/>
  <c r="Y137" i="6"/>
  <c r="Y31" i="16"/>
  <c r="Y23" i="16"/>
  <c r="Y19" i="16"/>
  <c r="Y11" i="16"/>
  <c r="Y7" i="16"/>
  <c r="Y19" i="17"/>
  <c r="Y7" i="17"/>
  <c r="Y22" i="15"/>
  <c r="Y30" i="17"/>
  <c r="Y165" i="51"/>
  <c r="Y110" i="51"/>
  <c r="Y147" i="51"/>
  <c r="Y162" i="51"/>
  <c r="Y48" i="51"/>
  <c r="Y165" i="52"/>
  <c r="Y4" i="51"/>
  <c r="Y147" i="52"/>
  <c r="Y67" i="52"/>
  <c r="Y144" i="51"/>
  <c r="Y86" i="51"/>
  <c r="Y29" i="51"/>
  <c r="Y48" i="52"/>
  <c r="Y63" i="53"/>
  <c r="Y67" i="51"/>
  <c r="Y86" i="52"/>
  <c r="Y6" i="17"/>
  <c r="Y162" i="52"/>
  <c r="Y129" i="52"/>
  <c r="Y29" i="52"/>
  <c r="Y8" i="52"/>
  <c r="Y106" i="53"/>
  <c r="Y44" i="53"/>
  <c r="Y4" i="53"/>
  <c r="Y3" i="53" s="1"/>
  <c r="Y8" i="51"/>
  <c r="Y232" i="66"/>
  <c r="Y311" i="68"/>
  <c r="Y251" i="65"/>
  <c r="Y232" i="67"/>
  <c r="Y251" i="66"/>
  <c r="Y224" i="71"/>
  <c r="Y224" i="72"/>
  <c r="Y251" i="69"/>
  <c r="Y251" i="70"/>
  <c r="Y232" i="69"/>
  <c r="Y242" i="72"/>
  <c r="Y152" i="6"/>
  <c r="Y135" i="6"/>
  <c r="X30" i="28"/>
  <c r="X18" i="28"/>
  <c r="X6" i="28"/>
  <c r="X11" i="26"/>
  <c r="X25" i="27"/>
  <c r="X9" i="27"/>
  <c r="X19" i="27"/>
  <c r="X13" i="27"/>
  <c r="X9" i="26"/>
  <c r="X23" i="27"/>
  <c r="X7" i="27"/>
  <c r="X31" i="26"/>
  <c r="X11" i="27"/>
  <c r="X7" i="26"/>
  <c r="X5" i="27"/>
  <c r="X162" i="61"/>
  <c r="X129" i="61"/>
  <c r="X144" i="62"/>
  <c r="X86" i="61"/>
  <c r="X48" i="61"/>
  <c r="X165" i="62"/>
  <c r="X110" i="62"/>
  <c r="X165" i="61"/>
  <c r="X110" i="61"/>
  <c r="X25" i="61"/>
  <c r="X147" i="62"/>
  <c r="X125" i="62"/>
  <c r="X67" i="62"/>
  <c r="X29" i="62"/>
  <c r="X8" i="62"/>
  <c r="X44" i="62"/>
  <c r="X106" i="63"/>
  <c r="X4" i="63"/>
  <c r="X67" i="61"/>
  <c r="X86" i="62"/>
  <c r="X48" i="62"/>
  <c r="X25" i="63"/>
  <c r="X144" i="63"/>
  <c r="X162" i="63"/>
  <c r="X161" i="63" s="1"/>
  <c r="X147" i="61"/>
  <c r="X25" i="62"/>
  <c r="X82" i="63"/>
  <c r="X443" i="66"/>
  <c r="X577" i="68"/>
  <c r="X462" i="69"/>
  <c r="X442" i="71"/>
  <c r="X442" i="72"/>
  <c r="X424" i="71"/>
  <c r="X20" i="6"/>
  <c r="Y114" i="6"/>
  <c r="Y160" i="6"/>
  <c r="X135" i="72"/>
  <c r="X139" i="72"/>
  <c r="X143" i="72"/>
  <c r="X169" i="71"/>
  <c r="Y316" i="71"/>
  <c r="X385" i="70"/>
  <c r="X45" i="6"/>
  <c r="X79" i="6"/>
  <c r="X115" i="6"/>
  <c r="X161" i="6"/>
  <c r="Y135" i="72"/>
  <c r="Y139" i="72"/>
  <c r="X187" i="72"/>
  <c r="X134" i="71"/>
  <c r="X115" i="71"/>
  <c r="X133" i="71" s="1"/>
  <c r="X369" i="71"/>
  <c r="Y45" i="6"/>
  <c r="Y79" i="6"/>
  <c r="Y161" i="6"/>
  <c r="X136" i="72"/>
  <c r="Y187" i="72"/>
  <c r="Y134" i="71"/>
  <c r="Y169" i="71"/>
  <c r="X366" i="70"/>
  <c r="Y366" i="69"/>
  <c r="X16" i="30"/>
  <c r="X17" i="30" s="1"/>
  <c r="X16" i="34"/>
  <c r="X17" i="34" s="1"/>
  <c r="X114" i="29"/>
  <c r="X127" i="29" s="1"/>
  <c r="X16" i="33"/>
  <c r="X17" i="33" s="1"/>
  <c r="X18" i="6"/>
  <c r="X22" i="6"/>
  <c r="X112" i="6"/>
  <c r="X116" i="6"/>
  <c r="X162" i="6"/>
  <c r="X136" i="71"/>
  <c r="Y318" i="71"/>
  <c r="Y366" i="70"/>
  <c r="Y16" i="31"/>
  <c r="Y16" i="35"/>
  <c r="Y17" i="35" s="1"/>
  <c r="Y16" i="36"/>
  <c r="Y16" i="34"/>
  <c r="Y17" i="34" s="1"/>
  <c r="Y16" i="30"/>
  <c r="Y17" i="30" s="1"/>
  <c r="Y18" i="6"/>
  <c r="Y116" i="6"/>
  <c r="Y162" i="6"/>
  <c r="Y167" i="6"/>
  <c r="X137" i="72"/>
  <c r="Y279" i="71"/>
  <c r="X318" i="71"/>
  <c r="X297" i="71"/>
  <c r="X315" i="71" s="1"/>
  <c r="X19" i="6"/>
  <c r="X11" i="16" s="1"/>
  <c r="X104" i="6"/>
  <c r="X113" i="6"/>
  <c r="X159" i="6"/>
  <c r="X168" i="6"/>
  <c r="Y137" i="72"/>
  <c r="Y141" i="72"/>
  <c r="Y329" i="70"/>
  <c r="Y309" i="70"/>
  <c r="Y309" i="69"/>
  <c r="Y329" i="69"/>
  <c r="X134" i="72"/>
  <c r="X138" i="72"/>
  <c r="Y118" i="71"/>
  <c r="Y136" i="71" s="1"/>
  <c r="Y135" i="71"/>
  <c r="Y297" i="71"/>
  <c r="Y315" i="71" s="1"/>
  <c r="Y330" i="70"/>
  <c r="X309" i="67"/>
  <c r="X329" i="67"/>
  <c r="Y117" i="66"/>
  <c r="Y136" i="66" s="1"/>
  <c r="Y137" i="66"/>
  <c r="X115" i="72"/>
  <c r="X133" i="72" s="1"/>
  <c r="X298" i="72"/>
  <c r="X319" i="72"/>
  <c r="X319" i="71"/>
  <c r="X310" i="70"/>
  <c r="Y167" i="68"/>
  <c r="Y480" i="68"/>
  <c r="Y309" i="67"/>
  <c r="Y329" i="67"/>
  <c r="Y115" i="72"/>
  <c r="Y298" i="72"/>
  <c r="Y319" i="72"/>
  <c r="Y319" i="71"/>
  <c r="Y118" i="69"/>
  <c r="Y330" i="69"/>
  <c r="X99" i="70"/>
  <c r="X98" i="70" s="1"/>
  <c r="X141" i="70"/>
  <c r="X310" i="69"/>
  <c r="X409" i="68"/>
  <c r="Y99" i="70"/>
  <c r="Y98" i="70" s="1"/>
  <c r="Y294" i="70"/>
  <c r="Y290" i="70" s="1"/>
  <c r="Y102" i="69"/>
  <c r="Y98" i="69" s="1"/>
  <c r="Y409" i="68"/>
  <c r="X140" i="67"/>
  <c r="X136" i="65"/>
  <c r="X291" i="70"/>
  <c r="X290" i="70" s="1"/>
  <c r="X99" i="69"/>
  <c r="X98" i="69" s="1"/>
  <c r="X136" i="69" s="1"/>
  <c r="X294" i="69"/>
  <c r="Y140" i="67"/>
  <c r="X193" i="67"/>
  <c r="X366" i="67"/>
  <c r="Y174" i="66"/>
  <c r="Y117" i="65"/>
  <c r="Y136" i="65" s="1"/>
  <c r="X117" i="66"/>
  <c r="X137" i="66"/>
  <c r="X388" i="68"/>
  <c r="X412" i="68" s="1"/>
  <c r="X99" i="67"/>
  <c r="X98" i="67" s="1"/>
  <c r="X141" i="67"/>
  <c r="X294" i="67"/>
  <c r="X290" i="67" s="1"/>
  <c r="X102" i="66"/>
  <c r="X140" i="66" s="1"/>
  <c r="X331" i="66"/>
  <c r="X139" i="65"/>
  <c r="Y388" i="68"/>
  <c r="Y412" i="68" s="1"/>
  <c r="Y99" i="67"/>
  <c r="Y98" i="67" s="1"/>
  <c r="Y141" i="67"/>
  <c r="Y331" i="66"/>
  <c r="Y139" i="65"/>
  <c r="Y146" i="68"/>
  <c r="Y170" i="68" s="1"/>
  <c r="X143" i="68"/>
  <c r="X118" i="67"/>
  <c r="X330" i="67"/>
  <c r="X138" i="66"/>
  <c r="X329" i="66"/>
  <c r="X333" i="66"/>
  <c r="X137" i="65"/>
  <c r="X141" i="65"/>
  <c r="X309" i="65"/>
  <c r="X328" i="65" s="1"/>
  <c r="Y131" i="64"/>
  <c r="Y152" i="64" s="1"/>
  <c r="Y118" i="67"/>
  <c r="Y330" i="67"/>
  <c r="Y138" i="66"/>
  <c r="Y333" i="66"/>
  <c r="Y137" i="65"/>
  <c r="Y141" i="65"/>
  <c r="Y309" i="65"/>
  <c r="Y328" i="65" s="1"/>
  <c r="X330" i="65"/>
  <c r="Y330" i="65"/>
  <c r="Y335" i="65"/>
  <c r="X329" i="65"/>
  <c r="X333" i="65"/>
  <c r="X132" i="64"/>
  <c r="X347" i="64"/>
  <c r="X368" i="64" s="1"/>
  <c r="Y329" i="65"/>
  <c r="Y333" i="65"/>
  <c r="Y153" i="64"/>
  <c r="Y157" i="64"/>
  <c r="Y368" i="64"/>
  <c r="Y372" i="64"/>
  <c r="Y376" i="64"/>
  <c r="Y380" i="64"/>
  <c r="X344" i="64"/>
  <c r="X407" i="64"/>
  <c r="X7" i="58"/>
  <c r="X3" i="58" s="1"/>
  <c r="X411" i="64"/>
  <c r="X410" i="64" s="1"/>
  <c r="X8" i="61"/>
  <c r="X29" i="61"/>
  <c r="Y62" i="55"/>
  <c r="Y63" i="56"/>
  <c r="Y161" i="55"/>
  <c r="Y162" i="56"/>
  <c r="X24" i="54"/>
  <c r="X25" i="56"/>
  <c r="X62" i="57"/>
  <c r="X124" i="57"/>
  <c r="Y24" i="55"/>
  <c r="Y24" i="56" s="1"/>
  <c r="Y25" i="56"/>
  <c r="Y24" i="59"/>
  <c r="X43" i="59"/>
  <c r="X124" i="60"/>
  <c r="Y105" i="59"/>
  <c r="X124" i="59"/>
  <c r="X161" i="59"/>
  <c r="Y105" i="58"/>
  <c r="X129" i="62"/>
  <c r="X106" i="59"/>
  <c r="X105" i="59" s="1"/>
  <c r="Y143" i="59"/>
  <c r="X24" i="58"/>
  <c r="Y146" i="56"/>
  <c r="Y143" i="54"/>
  <c r="X81" i="54"/>
  <c r="Y144" i="56"/>
  <c r="Y143" i="55"/>
  <c r="X43" i="54"/>
  <c r="X106" i="55"/>
  <c r="X108" i="56"/>
  <c r="X125" i="54"/>
  <c r="X124" i="54" s="1"/>
  <c r="X126" i="56"/>
  <c r="X3" i="54"/>
  <c r="Y124" i="54"/>
  <c r="Y124" i="56" s="1"/>
  <c r="Y125" i="56"/>
  <c r="Y3" i="54"/>
  <c r="X62" i="55"/>
  <c r="X128" i="55"/>
  <c r="X128" i="56" s="1"/>
  <c r="X129" i="56"/>
  <c r="X43" i="55"/>
  <c r="X43" i="56" s="1"/>
  <c r="X82" i="55"/>
  <c r="X83" i="56"/>
  <c r="X162" i="55"/>
  <c r="X163" i="56"/>
  <c r="X62" i="54"/>
  <c r="X146" i="54"/>
  <c r="X143" i="54" s="1"/>
  <c r="X147" i="56"/>
  <c r="Y109" i="49"/>
  <c r="Y105" i="49" s="1"/>
  <c r="Y110" i="52"/>
  <c r="Y62" i="49"/>
  <c r="X138" i="29"/>
  <c r="Y30" i="15"/>
  <c r="X3" i="49"/>
  <c r="X105" i="49"/>
  <c r="X5" i="26"/>
  <c r="Y24" i="48"/>
  <c r="X125" i="50"/>
  <c r="X124" i="50" s="1"/>
  <c r="X124" i="49"/>
  <c r="X81" i="48"/>
  <c r="Y125" i="50"/>
  <c r="Y124" i="50" s="1"/>
  <c r="Y124" i="49"/>
  <c r="Y81" i="48"/>
  <c r="Y82" i="44"/>
  <c r="Y83" i="46"/>
  <c r="Y124" i="44"/>
  <c r="Y124" i="46" s="1"/>
  <c r="Y125" i="46"/>
  <c r="X144" i="44"/>
  <c r="X143" i="44" s="1"/>
  <c r="X145" i="46"/>
  <c r="X141" i="29"/>
  <c r="X105" i="45"/>
  <c r="X105" i="46" s="1"/>
  <c r="X106" i="46"/>
  <c r="X25" i="44"/>
  <c r="X24" i="44" s="1"/>
  <c r="X27" i="46"/>
  <c r="Y16" i="32"/>
  <c r="Y17" i="32" s="1"/>
  <c r="Y5" i="32"/>
  <c r="Y3" i="32" s="1"/>
  <c r="X136" i="29"/>
  <c r="X115" i="29"/>
  <c r="Y143" i="48"/>
  <c r="X4" i="45"/>
  <c r="X5" i="46"/>
  <c r="Y63" i="45"/>
  <c r="Y65" i="46"/>
  <c r="X137" i="29"/>
  <c r="Y144" i="29"/>
  <c r="X107" i="46"/>
  <c r="Y4" i="45"/>
  <c r="X143" i="45"/>
  <c r="X144" i="46"/>
  <c r="Y161" i="45"/>
  <c r="Y143" i="44"/>
  <c r="Y16" i="33"/>
  <c r="Y17" i="33" s="1"/>
  <c r="Y138" i="29"/>
  <c r="Y6" i="29"/>
  <c r="Y115" i="29"/>
  <c r="Y128" i="29" s="1"/>
  <c r="X21" i="26"/>
  <c r="Y8" i="16"/>
  <c r="Y12" i="16"/>
  <c r="Y17" i="13"/>
  <c r="Y17" i="16" s="1"/>
  <c r="Y21" i="13"/>
  <c r="Y21" i="16" s="1"/>
  <c r="Y21" i="10"/>
  <c r="Y25" i="13"/>
  <c r="Y25" i="16" s="1"/>
  <c r="Y25" i="10"/>
  <c r="Y26" i="15"/>
  <c r="Y129" i="48"/>
  <c r="Y44" i="46"/>
  <c r="Y48" i="46"/>
  <c r="Y140" i="29"/>
  <c r="X111" i="29"/>
  <c r="X124" i="29" s="1"/>
  <c r="X117" i="29"/>
  <c r="X13" i="26"/>
  <c r="X29" i="26"/>
  <c r="Y145" i="46"/>
  <c r="Y144" i="45"/>
  <c r="Y111" i="29"/>
  <c r="Y124" i="29" s="1"/>
  <c r="Y117" i="29"/>
  <c r="Y130" i="29" s="1"/>
  <c r="X29" i="27"/>
  <c r="X23" i="26"/>
  <c r="Y26" i="26"/>
  <c r="Y45" i="46"/>
  <c r="X125" i="45"/>
  <c r="X127" i="46"/>
  <c r="Y18" i="36"/>
  <c r="X18" i="34"/>
  <c r="Y18" i="30"/>
  <c r="X112" i="29"/>
  <c r="X125" i="29" s="1"/>
  <c r="X118" i="29"/>
  <c r="X7" i="28"/>
  <c r="Y25" i="45"/>
  <c r="Y43" i="45"/>
  <c r="X164" i="45"/>
  <c r="X165" i="46"/>
  <c r="X43" i="44"/>
  <c r="X161" i="44"/>
  <c r="X3" i="37"/>
  <c r="Y18" i="35"/>
  <c r="Y18" i="34"/>
  <c r="X18" i="33"/>
  <c r="Y18" i="31"/>
  <c r="X18" i="30"/>
  <c r="X143" i="29"/>
  <c r="Y112" i="29"/>
  <c r="Y125" i="29" s="1"/>
  <c r="Y118" i="29"/>
  <c r="X19" i="28"/>
  <c r="Y24" i="15"/>
  <c r="Y128" i="46"/>
  <c r="X81" i="44"/>
  <c r="X16" i="37"/>
  <c r="X17" i="37" s="1"/>
  <c r="X5" i="36"/>
  <c r="X3" i="36" s="1"/>
  <c r="X16" i="36"/>
  <c r="X17" i="36" s="1"/>
  <c r="X18" i="32"/>
  <c r="Y135" i="29"/>
  <c r="Y143" i="29"/>
  <c r="X5" i="29"/>
  <c r="X17" i="29"/>
  <c r="X10" i="29"/>
  <c r="X22" i="29"/>
  <c r="X109" i="29"/>
  <c r="X122" i="29" s="1"/>
  <c r="X31" i="27"/>
  <c r="X19" i="26"/>
  <c r="X25" i="26"/>
  <c r="X21" i="28"/>
  <c r="Y32" i="16"/>
  <c r="Y163" i="46"/>
  <c r="Y162" i="44"/>
  <c r="Y161" i="44" s="1"/>
  <c r="Y16" i="37"/>
  <c r="Y17" i="37" s="1"/>
  <c r="Y5" i="37"/>
  <c r="Y3" i="37" s="1"/>
  <c r="X5" i="35"/>
  <c r="X3" i="35" s="1"/>
  <c r="X16" i="35"/>
  <c r="X17" i="35" s="1"/>
  <c r="Y18" i="33"/>
  <c r="X16" i="32"/>
  <c r="X17" i="32" s="1"/>
  <c r="X5" i="31"/>
  <c r="X3" i="31" s="1"/>
  <c r="X16" i="31"/>
  <c r="X17" i="31" s="1"/>
  <c r="X144" i="29"/>
  <c r="Y109" i="29"/>
  <c r="Y122" i="29" s="1"/>
  <c r="Y114" i="29"/>
  <c r="Y22" i="16"/>
  <c r="Y30" i="16"/>
  <c r="Y20" i="29"/>
  <c r="Y7" i="29" s="1"/>
  <c r="Y24" i="29"/>
  <c r="Y12" i="26"/>
  <c r="Y19" i="26"/>
  <c r="X14" i="21"/>
  <c r="X27" i="20"/>
  <c r="X28" i="24"/>
  <c r="X28" i="27" s="1"/>
  <c r="X28" i="21"/>
  <c r="X32" i="24"/>
  <c r="X32" i="27" s="1"/>
  <c r="X32" i="21"/>
  <c r="X8" i="26"/>
  <c r="X12" i="26"/>
  <c r="Y30" i="23"/>
  <c r="Y27" i="19"/>
  <c r="Y12" i="15"/>
  <c r="Y4" i="11"/>
  <c r="Y17" i="11"/>
  <c r="Y17" i="14" s="1"/>
  <c r="Y17" i="17" s="1"/>
  <c r="Y18" i="14"/>
  <c r="Y18" i="17" s="1"/>
  <c r="Y17" i="8"/>
  <c r="Y17" i="12" s="1"/>
  <c r="Y17" i="15" s="1"/>
  <c r="Y29" i="12"/>
  <c r="Y29" i="15" s="1"/>
  <c r="Y29" i="14"/>
  <c r="Y29" i="17" s="1"/>
  <c r="X12" i="29"/>
  <c r="X110" i="29"/>
  <c r="X123" i="29" s="1"/>
  <c r="Y22" i="21"/>
  <c r="X6" i="27"/>
  <c r="X10" i="27"/>
  <c r="Y27" i="20"/>
  <c r="Y28" i="24"/>
  <c r="Y28" i="27" s="1"/>
  <c r="Y28" i="21"/>
  <c r="Y32" i="24"/>
  <c r="Y32" i="21"/>
  <c r="X17" i="19"/>
  <c r="X18" i="23"/>
  <c r="X18" i="26" s="1"/>
  <c r="X22" i="26"/>
  <c r="X26" i="26"/>
  <c r="Y15" i="14"/>
  <c r="Y15" i="17" s="1"/>
  <c r="Y16" i="17"/>
  <c r="Y28" i="17"/>
  <c r="Y4" i="9"/>
  <c r="Y5" i="13"/>
  <c r="Y5" i="16" s="1"/>
  <c r="Y5" i="10"/>
  <c r="Y9" i="13"/>
  <c r="Y9" i="16" s="1"/>
  <c r="Y9" i="10"/>
  <c r="Y13" i="13"/>
  <c r="Y13" i="16" s="1"/>
  <c r="Y13" i="10"/>
  <c r="Y31" i="15"/>
  <c r="Y21" i="15"/>
  <c r="Y25" i="15"/>
  <c r="Y110" i="29"/>
  <c r="Y123" i="29" s="1"/>
  <c r="X20" i="24"/>
  <c r="X20" i="27" s="1"/>
  <c r="X20" i="21"/>
  <c r="X24" i="24"/>
  <c r="X24" i="27" s="1"/>
  <c r="X24" i="21"/>
  <c r="Y17" i="19"/>
  <c r="Y18" i="23"/>
  <c r="Y18" i="26" s="1"/>
  <c r="Y6" i="16"/>
  <c r="Y28" i="15"/>
  <c r="X19" i="16"/>
  <c r="X23" i="16"/>
  <c r="Y28" i="26"/>
  <c r="Y4" i="22"/>
  <c r="Y5" i="25"/>
  <c r="Y17" i="22"/>
  <c r="X10" i="21"/>
  <c r="X18" i="21"/>
  <c r="X15" i="20"/>
  <c r="X15" i="21" s="1"/>
  <c r="X16" i="24"/>
  <c r="X16" i="21"/>
  <c r="Y20" i="24"/>
  <c r="Y20" i="21"/>
  <c r="Y24" i="24"/>
  <c r="Y24" i="21"/>
  <c r="Y4" i="19"/>
  <c r="Y26" i="16"/>
  <c r="Y7" i="15"/>
  <c r="Y11" i="15"/>
  <c r="Y18" i="21"/>
  <c r="Y15" i="20"/>
  <c r="Y15" i="21" s="1"/>
  <c r="Y16" i="24"/>
  <c r="Y16" i="21"/>
  <c r="X30" i="27"/>
  <c r="X6" i="23"/>
  <c r="X6" i="26" s="1"/>
  <c r="X4" i="19"/>
  <c r="X10" i="26"/>
  <c r="Y20" i="15"/>
  <c r="Y23" i="10"/>
  <c r="X5" i="25"/>
  <c r="X5" i="28" s="1"/>
  <c r="Y23" i="26"/>
  <c r="X8" i="24"/>
  <c r="X8" i="27" s="1"/>
  <c r="X8" i="21"/>
  <c r="X12" i="24"/>
  <c r="X12" i="27" s="1"/>
  <c r="X12" i="21"/>
  <c r="X20" i="26"/>
  <c r="X24" i="26"/>
  <c r="Y8" i="17"/>
  <c r="Y20" i="17"/>
  <c r="Y8" i="15"/>
  <c r="Y32" i="15"/>
  <c r="Y4" i="7"/>
  <c r="Y3" i="7" s="1"/>
  <c r="Y16" i="13" s="1"/>
  <c r="Y14" i="7"/>
  <c r="Y14" i="13" s="1"/>
  <c r="Y14" i="16" s="1"/>
  <c r="Y5" i="12"/>
  <c r="Y5" i="15" s="1"/>
  <c r="X6" i="21"/>
  <c r="Y26" i="21"/>
  <c r="Y4" i="20"/>
  <c r="Y8" i="24"/>
  <c r="Y8" i="21"/>
  <c r="Y12" i="24"/>
  <c r="Y12" i="27" s="1"/>
  <c r="Y12" i="21"/>
  <c r="X17" i="20"/>
  <c r="X22" i="27"/>
  <c r="X26" i="27"/>
  <c r="Y10" i="16"/>
  <c r="Y21" i="14"/>
  <c r="Y21" i="17" s="1"/>
  <c r="Y31" i="10"/>
  <c r="Y29" i="13"/>
  <c r="Y29" i="16" s="1"/>
  <c r="Y29" i="10"/>
  <c r="Y27" i="7"/>
  <c r="X7" i="10"/>
  <c r="X11" i="10"/>
  <c r="X19" i="10"/>
  <c r="X23" i="10"/>
  <c r="X31" i="10"/>
  <c r="X17" i="9"/>
  <c r="X3" i="9" s="1"/>
  <c r="X27" i="8"/>
  <c r="X27" i="12" s="1"/>
  <c r="X17" i="7"/>
  <c r="X17" i="12" s="1"/>
  <c r="X28" i="25"/>
  <c r="X28" i="28" s="1"/>
  <c r="X18" i="24"/>
  <c r="X18" i="27" s="1"/>
  <c r="X16" i="23"/>
  <c r="X28" i="23"/>
  <c r="X28" i="26" s="1"/>
  <c r="X5" i="12"/>
  <c r="X5" i="15" s="1"/>
  <c r="X14" i="7"/>
  <c r="Y5" i="14"/>
  <c r="Y5" i="17" s="1"/>
  <c r="Y8" i="10"/>
  <c r="Y12" i="10"/>
  <c r="Y16" i="10"/>
  <c r="Y20" i="10"/>
  <c r="Y24" i="10"/>
  <c r="Y28" i="10"/>
  <c r="Y32" i="10"/>
  <c r="Y4" i="8"/>
  <c r="Y28" i="13"/>
  <c r="Y28" i="16" s="1"/>
  <c r="Y18" i="12"/>
  <c r="Y18" i="15" s="1"/>
  <c r="X7" i="14"/>
  <c r="X19" i="14"/>
  <c r="X19" i="17" s="1"/>
  <c r="X5" i="13"/>
  <c r="X5" i="16" s="1"/>
  <c r="X576" i="68" l="1"/>
  <c r="X63" i="62"/>
  <c r="Y105" i="56"/>
  <c r="X125" i="61"/>
  <c r="X44" i="63"/>
  <c r="X461" i="69"/>
  <c r="Y17" i="25"/>
  <c r="Y17" i="28" s="1"/>
  <c r="X17" i="23"/>
  <c r="X17" i="26" s="1"/>
  <c r="X424" i="67"/>
  <c r="X27" i="17"/>
  <c r="X4" i="13"/>
  <c r="X4" i="16" s="1"/>
  <c r="X4" i="12"/>
  <c r="X4" i="15" s="1"/>
  <c r="Y329" i="66"/>
  <c r="X443" i="67"/>
  <c r="Y17" i="23"/>
  <c r="Y153" i="6"/>
  <c r="Y30" i="28"/>
  <c r="Y5" i="27"/>
  <c r="Y364" i="64"/>
  <c r="Y43" i="55"/>
  <c r="Y43" i="56" s="1"/>
  <c r="Y129" i="6"/>
  <c r="X4" i="10"/>
  <c r="Y24" i="27"/>
  <c r="X553" i="68"/>
  <c r="X3" i="20"/>
  <c r="X424" i="65"/>
  <c r="Y7" i="28"/>
  <c r="Y21" i="27"/>
  <c r="X82" i="62"/>
  <c r="X143" i="56"/>
  <c r="X3" i="22"/>
  <c r="Y119" i="6"/>
  <c r="Y154" i="6"/>
  <c r="Y133" i="72"/>
  <c r="Y48" i="62"/>
  <c r="X24" i="56"/>
  <c r="Y165" i="62"/>
  <c r="Y8" i="27"/>
  <c r="Y29" i="28"/>
  <c r="X154" i="6"/>
  <c r="Y110" i="62"/>
  <c r="Y129" i="62"/>
  <c r="Y13" i="27"/>
  <c r="Y166" i="6"/>
  <c r="Y8" i="61"/>
  <c r="Y7" i="27"/>
  <c r="Y29" i="27"/>
  <c r="Y270" i="66"/>
  <c r="Y335" i="68"/>
  <c r="Y86" i="61"/>
  <c r="Y11" i="26"/>
  <c r="X152" i="6"/>
  <c r="Y129" i="61"/>
  <c r="Y24" i="26"/>
  <c r="Y9" i="27"/>
  <c r="Y29" i="61"/>
  <c r="Y29" i="26"/>
  <c r="X462" i="65"/>
  <c r="Y82" i="52"/>
  <c r="Y31" i="27"/>
  <c r="Y15" i="26"/>
  <c r="Y22" i="26"/>
  <c r="X4" i="14"/>
  <c r="X4" i="17" s="1"/>
  <c r="Y17" i="31"/>
  <c r="X153" i="6"/>
  <c r="Y67" i="61"/>
  <c r="Y20" i="28"/>
  <c r="Y5" i="28"/>
  <c r="Y86" i="62"/>
  <c r="Y20" i="27"/>
  <c r="Y17" i="26"/>
  <c r="Y161" i="56"/>
  <c r="X25" i="16"/>
  <c r="X29" i="15"/>
  <c r="X7" i="15"/>
  <c r="Y142" i="68"/>
  <c r="Y166" i="68" s="1"/>
  <c r="Y132" i="6"/>
  <c r="Y20" i="6"/>
  <c r="Y165" i="61"/>
  <c r="Y8" i="28"/>
  <c r="Y9" i="26"/>
  <c r="Y11" i="27"/>
  <c r="Y82" i="56"/>
  <c r="Y14" i="27"/>
  <c r="Y48" i="61"/>
  <c r="Y428" i="66" s="1"/>
  <c r="Y427" i="66" s="1"/>
  <c r="Y44" i="52"/>
  <c r="X7" i="17"/>
  <c r="X21" i="16"/>
  <c r="X3" i="7"/>
  <c r="X11" i="15"/>
  <c r="Y14" i="23"/>
  <c r="Y14" i="26" s="1"/>
  <c r="X17" i="15"/>
  <c r="Y16" i="26"/>
  <c r="X7" i="16"/>
  <c r="X31" i="16"/>
  <c r="Y32" i="27"/>
  <c r="Y20" i="26"/>
  <c r="X13" i="16"/>
  <c r="Y25" i="27"/>
  <c r="Y81" i="55"/>
  <c r="Y81" i="56" s="1"/>
  <c r="Y136" i="70"/>
  <c r="X122" i="6"/>
  <c r="Y8" i="62"/>
  <c r="Y147" i="61"/>
  <c r="Y13" i="26"/>
  <c r="Y25" i="26"/>
  <c r="X13" i="15"/>
  <c r="X25" i="15"/>
  <c r="X3" i="11"/>
  <c r="X31" i="15"/>
  <c r="Y21" i="28"/>
  <c r="X174" i="70"/>
  <c r="X62" i="44"/>
  <c r="X62" i="46" s="1"/>
  <c r="X27" i="15"/>
  <c r="X21" i="15"/>
  <c r="X27" i="16"/>
  <c r="X9" i="16"/>
  <c r="Y30" i="26"/>
  <c r="Y43" i="46"/>
  <c r="Y29" i="62"/>
  <c r="Y28" i="62" s="1"/>
  <c r="Y147" i="62"/>
  <c r="Y21" i="26"/>
  <c r="Y22" i="27"/>
  <c r="Y30" i="27"/>
  <c r="Y27" i="28"/>
  <c r="X9" i="15"/>
  <c r="Y7" i="26"/>
  <c r="X28" i="6"/>
  <c r="Y17" i="21"/>
  <c r="Y32" i="26"/>
  <c r="Y31" i="26"/>
  <c r="Y62" i="56"/>
  <c r="Y67" i="62"/>
  <c r="Y110" i="61"/>
  <c r="Y8" i="26"/>
  <c r="Y17" i="27"/>
  <c r="Y121" i="6"/>
  <c r="X4" i="21"/>
  <c r="Y17" i="36"/>
  <c r="X14" i="23"/>
  <c r="X14" i="26" s="1"/>
  <c r="Y155" i="6"/>
  <c r="Y131" i="6"/>
  <c r="Y131" i="29"/>
  <c r="X24" i="46"/>
  <c r="X290" i="69"/>
  <c r="Y27" i="13"/>
  <c r="Y27" i="16" s="1"/>
  <c r="Y27" i="23"/>
  <c r="Y27" i="26" s="1"/>
  <c r="X16" i="29"/>
  <c r="X81" i="46"/>
  <c r="X82" i="46"/>
  <c r="Y169" i="6"/>
  <c r="X128" i="29"/>
  <c r="Y442" i="72"/>
  <c r="Y424" i="72"/>
  <c r="Y406" i="72"/>
  <c r="Y406" i="71"/>
  <c r="Y442" i="71"/>
  <c r="Y424" i="71"/>
  <c r="Y144" i="63"/>
  <c r="Y162" i="63"/>
  <c r="Y144" i="62"/>
  <c r="Y162" i="62"/>
  <c r="Y162" i="61"/>
  <c r="Y144" i="61"/>
  <c r="Y63" i="61"/>
  <c r="X130" i="6"/>
  <c r="X242" i="72"/>
  <c r="X224" i="72"/>
  <c r="X224" i="71"/>
  <c r="X232" i="70"/>
  <c r="X144" i="52"/>
  <c r="X125" i="52"/>
  <c r="X44" i="51"/>
  <c r="Y28" i="6"/>
  <c r="X137" i="70"/>
  <c r="X406" i="64"/>
  <c r="X3" i="25"/>
  <c r="X18" i="31"/>
  <c r="X44" i="46"/>
  <c r="X43" i="45"/>
  <c r="X43" i="46" s="1"/>
  <c r="Y16" i="12"/>
  <c r="Y15" i="12" s="1"/>
  <c r="Y15" i="15" s="1"/>
  <c r="X3" i="56"/>
  <c r="X332" i="69"/>
  <c r="X424" i="66"/>
  <c r="Y334" i="68"/>
  <c r="Y279" i="64"/>
  <c r="Y332" i="67"/>
  <c r="Y290" i="67"/>
  <c r="Y328" i="67" s="1"/>
  <c r="X18" i="36"/>
  <c r="X18" i="37"/>
  <c r="Y127" i="29"/>
  <c r="X131" i="29"/>
  <c r="X130" i="29"/>
  <c r="X124" i="55"/>
  <c r="X124" i="56" s="1"/>
  <c r="X18" i="35"/>
  <c r="Y162" i="46"/>
  <c r="Y140" i="69"/>
  <c r="X105" i="63"/>
  <c r="X512" i="64"/>
  <c r="X511" i="64" s="1"/>
  <c r="X63" i="63"/>
  <c r="X62" i="63" s="1"/>
  <c r="Y18" i="32"/>
  <c r="Y142" i="29"/>
  <c r="X143" i="46"/>
  <c r="Y3" i="56"/>
  <c r="X136" i="70"/>
  <c r="Y115" i="71"/>
  <c r="Y270" i="70"/>
  <c r="Y269" i="70" s="1"/>
  <c r="Y269" i="66"/>
  <c r="Y251" i="67"/>
  <c r="Y300" i="64"/>
  <c r="Y299" i="64" s="1"/>
  <c r="Y62" i="53"/>
  <c r="Y63" i="52"/>
  <c r="Y82" i="51"/>
  <c r="Y290" i="69"/>
  <c r="Y328" i="69" s="1"/>
  <c r="Y134" i="6"/>
  <c r="Y14" i="12"/>
  <c r="Y14" i="15" s="1"/>
  <c r="Y137" i="29"/>
  <c r="Y18" i="37"/>
  <c r="X491" i="64"/>
  <c r="Y443" i="65"/>
  <c r="Y106" i="62"/>
  <c r="X3" i="13"/>
  <c r="X27" i="10"/>
  <c r="Y27" i="14"/>
  <c r="Y27" i="17" s="1"/>
  <c r="Y27" i="24"/>
  <c r="Y27" i="27" s="1"/>
  <c r="Y27" i="21"/>
  <c r="X17" i="14"/>
  <c r="X17" i="17" s="1"/>
  <c r="X142" i="29"/>
  <c r="X124" i="45"/>
  <c r="X124" i="46" s="1"/>
  <c r="X125" i="46"/>
  <c r="Y129" i="51"/>
  <c r="Y128" i="48"/>
  <c r="Y124" i="48" s="1"/>
  <c r="Y179" i="70"/>
  <c r="Y178" i="70" s="1"/>
  <c r="Y174" i="70" s="1"/>
  <c r="Y17" i="29"/>
  <c r="Y62" i="45"/>
  <c r="Y62" i="46" s="1"/>
  <c r="Y63" i="46"/>
  <c r="X365" i="64"/>
  <c r="X343" i="64"/>
  <c r="X364" i="64" s="1"/>
  <c r="Y117" i="67"/>
  <c r="Y136" i="67" s="1"/>
  <c r="Y137" i="67"/>
  <c r="Y316" i="72"/>
  <c r="Y297" i="72"/>
  <c r="Y315" i="72" s="1"/>
  <c r="Y97" i="6"/>
  <c r="Y44" i="6"/>
  <c r="Y168" i="6"/>
  <c r="Y144" i="6"/>
  <c r="X443" i="70"/>
  <c r="X441" i="72"/>
  <c r="X462" i="66"/>
  <c r="X461" i="66" s="1"/>
  <c r="X3" i="63"/>
  <c r="X164" i="62"/>
  <c r="X161" i="62" s="1"/>
  <c r="X427" i="72"/>
  <c r="X426" i="72" s="1"/>
  <c r="X423" i="72" s="1"/>
  <c r="X129" i="6"/>
  <c r="Y259" i="72"/>
  <c r="Y105" i="53"/>
  <c r="Y7" i="52"/>
  <c r="Y283" i="64"/>
  <c r="Y282" i="64" s="1"/>
  <c r="Y82" i="53"/>
  <c r="Y81" i="53" s="1"/>
  <c r="Y143" i="53"/>
  <c r="Y4" i="52"/>
  <c r="Y512" i="64"/>
  <c r="Y511" i="64" s="1"/>
  <c r="Y63" i="63"/>
  <c r="Y62" i="63" s="1"/>
  <c r="Y164" i="62"/>
  <c r="Y427" i="72"/>
  <c r="Y426" i="72" s="1"/>
  <c r="Y423" i="72" s="1"/>
  <c r="X16" i="26"/>
  <c r="X15" i="23"/>
  <c r="X15" i="26" s="1"/>
  <c r="Y15" i="24"/>
  <c r="Y15" i="27" s="1"/>
  <c r="Y16" i="27"/>
  <c r="X16" i="27"/>
  <c r="X15" i="24"/>
  <c r="X15" i="27" s="1"/>
  <c r="Y136" i="29"/>
  <c r="Y4" i="29"/>
  <c r="X28" i="61"/>
  <c r="X24" i="61" s="1"/>
  <c r="X428" i="65"/>
  <c r="X427" i="65" s="1"/>
  <c r="X423" i="65" s="1"/>
  <c r="X117" i="67"/>
  <c r="X136" i="67" s="1"/>
  <c r="X137" i="67"/>
  <c r="X297" i="72"/>
  <c r="X315" i="72" s="1"/>
  <c r="X316" i="72"/>
  <c r="Y328" i="70"/>
  <c r="X143" i="6"/>
  <c r="X167" i="6"/>
  <c r="Y332" i="70"/>
  <c r="X443" i="65"/>
  <c r="X24" i="63"/>
  <c r="X43" i="63"/>
  <c r="X125" i="63"/>
  <c r="X124" i="63" s="1"/>
  <c r="X164" i="61"/>
  <c r="X161" i="61" s="1"/>
  <c r="X409" i="72"/>
  <c r="X408" i="72" s="1"/>
  <c r="X405" i="72" s="1"/>
  <c r="X82" i="61"/>
  <c r="X135" i="6"/>
  <c r="Y28" i="52"/>
  <c r="Y255" i="65"/>
  <c r="Y254" i="65" s="1"/>
  <c r="Y250" i="65" s="1"/>
  <c r="Y124" i="53"/>
  <c r="Y85" i="51"/>
  <c r="Y291" i="68"/>
  <c r="Y290" i="68" s="1"/>
  <c r="Y146" i="51"/>
  <c r="Y143" i="51" s="1"/>
  <c r="Y227" i="71"/>
  <c r="Y226" i="71" s="1"/>
  <c r="Y223" i="71" s="1"/>
  <c r="X3" i="8"/>
  <c r="X3" i="10" s="1"/>
  <c r="X164" i="46"/>
  <c r="X161" i="45"/>
  <c r="X161" i="46" s="1"/>
  <c r="Y3" i="45"/>
  <c r="Y4" i="46"/>
  <c r="X3" i="45"/>
  <c r="X4" i="46"/>
  <c r="X146" i="56"/>
  <c r="X7" i="61"/>
  <c r="X474" i="64"/>
  <c r="X473" i="64" s="1"/>
  <c r="X167" i="68"/>
  <c r="X142" i="68"/>
  <c r="Y384" i="68"/>
  <c r="Y408" i="68" s="1"/>
  <c r="X384" i="68"/>
  <c r="X408" i="68" s="1"/>
  <c r="X332" i="67"/>
  <c r="X134" i="6"/>
  <c r="X158" i="6"/>
  <c r="X169" i="6"/>
  <c r="X145" i="6"/>
  <c r="X441" i="71"/>
  <c r="X106" i="62"/>
  <c r="X470" i="64"/>
  <c r="X4" i="61"/>
  <c r="X106" i="61"/>
  <c r="X44" i="61"/>
  <c r="Y259" i="71"/>
  <c r="Y287" i="68"/>
  <c r="Y258" i="64"/>
  <c r="Y66" i="52"/>
  <c r="Y255" i="67"/>
  <c r="Y254" i="67" s="1"/>
  <c r="Y146" i="52"/>
  <c r="Y143" i="52" s="1"/>
  <c r="Y245" i="71"/>
  <c r="Y244" i="71" s="1"/>
  <c r="Y241" i="71" s="1"/>
  <c r="X132" i="6"/>
  <c r="Y82" i="62"/>
  <c r="Y44" i="62"/>
  <c r="Y7" i="61"/>
  <c r="Y474" i="64"/>
  <c r="Y473" i="64" s="1"/>
  <c r="Y164" i="61"/>
  <c r="Y409" i="72"/>
  <c r="Y408" i="72" s="1"/>
  <c r="Y106" i="61"/>
  <c r="Y3" i="20"/>
  <c r="Y4" i="24"/>
  <c r="Y4" i="27" s="1"/>
  <c r="Y4" i="21"/>
  <c r="Y3" i="19"/>
  <c r="Y4" i="23"/>
  <c r="Y4" i="26" s="1"/>
  <c r="Y27" i="12"/>
  <c r="Y27" i="15" s="1"/>
  <c r="X62" i="56"/>
  <c r="X125" i="56"/>
  <c r="X131" i="64"/>
  <c r="X153" i="64"/>
  <c r="X137" i="69"/>
  <c r="X78" i="6"/>
  <c r="X87" i="6" s="1"/>
  <c r="X111" i="6"/>
  <c r="X424" i="69"/>
  <c r="X7" i="62"/>
  <c r="X495" i="64"/>
  <c r="X494" i="64" s="1"/>
  <c r="X146" i="62"/>
  <c r="X143" i="62" s="1"/>
  <c r="X427" i="71"/>
  <c r="X426" i="71" s="1"/>
  <c r="X423" i="71" s="1"/>
  <c r="X128" i="61"/>
  <c r="X124" i="61" s="1"/>
  <c r="X428" i="70"/>
  <c r="X427" i="70" s="1"/>
  <c r="Y270" i="67"/>
  <c r="Y269" i="67" s="1"/>
  <c r="Y47" i="51"/>
  <c r="Y236" i="66"/>
  <c r="Y235" i="66" s="1"/>
  <c r="Y231" i="66" s="1"/>
  <c r="Y25" i="63"/>
  <c r="Y24" i="63" s="1"/>
  <c r="Y447" i="65"/>
  <c r="Y446" i="65" s="1"/>
  <c r="Y66" i="62"/>
  <c r="Y447" i="67"/>
  <c r="Y446" i="67" s="1"/>
  <c r="Y4" i="61"/>
  <c r="Y128" i="61"/>
  <c r="Y428" i="70"/>
  <c r="Y427" i="70" s="1"/>
  <c r="Y15" i="13"/>
  <c r="Y15" i="16" s="1"/>
  <c r="Y16" i="16"/>
  <c r="X16" i="13"/>
  <c r="X16" i="12"/>
  <c r="Y3" i="9"/>
  <c r="Y4" i="13"/>
  <c r="Y4" i="16" s="1"/>
  <c r="Y4" i="10"/>
  <c r="Y22" i="29"/>
  <c r="Y11" i="29"/>
  <c r="X140" i="29"/>
  <c r="X9" i="29"/>
  <c r="Y24" i="45"/>
  <c r="Y24" i="46" s="1"/>
  <c r="Y25" i="46"/>
  <c r="Y109" i="52"/>
  <c r="Y255" i="69"/>
  <c r="Y254" i="69" s="1"/>
  <c r="Y250" i="69" s="1"/>
  <c r="X105" i="55"/>
  <c r="X105" i="56" s="1"/>
  <c r="X106" i="56"/>
  <c r="X29" i="17"/>
  <c r="X21" i="17"/>
  <c r="X5" i="17"/>
  <c r="X32" i="15"/>
  <c r="X28" i="15"/>
  <c r="X24" i="15"/>
  <c r="X20" i="15"/>
  <c r="X12" i="15"/>
  <c r="X8" i="15"/>
  <c r="X30" i="16"/>
  <c r="X26" i="16"/>
  <c r="X22" i="16"/>
  <c r="X18" i="16"/>
  <c r="X10" i="16"/>
  <c r="X6" i="16"/>
  <c r="X28" i="17"/>
  <c r="X20" i="17"/>
  <c r="X8" i="17"/>
  <c r="X29" i="16"/>
  <c r="X30" i="15"/>
  <c r="X26" i="15"/>
  <c r="X22" i="15"/>
  <c r="X18" i="15"/>
  <c r="X10" i="15"/>
  <c r="X6" i="15"/>
  <c r="X32" i="16"/>
  <c r="X28" i="16"/>
  <c r="X24" i="16"/>
  <c r="X20" i="16"/>
  <c r="X12" i="16"/>
  <c r="X8" i="16"/>
  <c r="X30" i="17"/>
  <c r="X18" i="17"/>
  <c r="X6" i="17"/>
  <c r="X165" i="51"/>
  <c r="X110" i="51"/>
  <c r="X147" i="51"/>
  <c r="X125" i="51"/>
  <c r="X162" i="51"/>
  <c r="X129" i="51"/>
  <c r="X106" i="51"/>
  <c r="X48" i="51"/>
  <c r="X165" i="52"/>
  <c r="X110" i="52"/>
  <c r="X63" i="52"/>
  <c r="X162" i="53"/>
  <c r="X63" i="51"/>
  <c r="X25" i="51"/>
  <c r="X4" i="51"/>
  <c r="X147" i="52"/>
  <c r="X67" i="52"/>
  <c r="X29" i="52"/>
  <c r="X8" i="52"/>
  <c r="X67" i="51"/>
  <c r="X29" i="51"/>
  <c r="X8" i="51"/>
  <c r="X162" i="52"/>
  <c r="X129" i="52"/>
  <c r="X82" i="52"/>
  <c r="X48" i="52"/>
  <c r="X86" i="51"/>
  <c r="X144" i="53"/>
  <c r="X144" i="51"/>
  <c r="X86" i="52"/>
  <c r="X106" i="52"/>
  <c r="X4" i="53"/>
  <c r="X270" i="66"/>
  <c r="X251" i="65"/>
  <c r="X232" i="67"/>
  <c r="X335" i="68"/>
  <c r="X242" i="71"/>
  <c r="X251" i="69"/>
  <c r="X251" i="70"/>
  <c r="X260" i="71"/>
  <c r="X259" i="71" s="1"/>
  <c r="X260" i="72"/>
  <c r="X146" i="6"/>
  <c r="X170" i="6"/>
  <c r="X144" i="6"/>
  <c r="Y28" i="51"/>
  <c r="Y236" i="65"/>
  <c r="Y235" i="65" s="1"/>
  <c r="Y161" i="53"/>
  <c r="Y109" i="51"/>
  <c r="Y105" i="51" s="1"/>
  <c r="Y236" i="69"/>
  <c r="Y235" i="69" s="1"/>
  <c r="Y231" i="69" s="1"/>
  <c r="X128" i="6"/>
  <c r="X131" i="6"/>
  <c r="Y109" i="62"/>
  <c r="Y447" i="69"/>
  <c r="Y446" i="69" s="1"/>
  <c r="Y146" i="62"/>
  <c r="Y427" i="71"/>
  <c r="Y426" i="71" s="1"/>
  <c r="Y3" i="8"/>
  <c r="Y4" i="12"/>
  <c r="Y4" i="15" s="1"/>
  <c r="X3" i="24"/>
  <c r="X3" i="19"/>
  <c r="X4" i="23"/>
  <c r="X4" i="26" s="1"/>
  <c r="Y3" i="11"/>
  <c r="Y4" i="14"/>
  <c r="Y4" i="17" s="1"/>
  <c r="X25" i="46"/>
  <c r="Y143" i="45"/>
  <c r="Y143" i="46" s="1"/>
  <c r="Y144" i="46"/>
  <c r="Y81" i="44"/>
  <c r="Y81" i="46" s="1"/>
  <c r="Y82" i="46"/>
  <c r="X161" i="55"/>
  <c r="X161" i="56" s="1"/>
  <c r="X162" i="56"/>
  <c r="Y137" i="69"/>
  <c r="Y117" i="69"/>
  <c r="Y136" i="69" s="1"/>
  <c r="Y137" i="70"/>
  <c r="X142" i="6"/>
  <c r="X166" i="6"/>
  <c r="Y111" i="6"/>
  <c r="Y78" i="6"/>
  <c r="X462" i="70"/>
  <c r="X461" i="70" s="1"/>
  <c r="X4" i="62"/>
  <c r="X143" i="63"/>
  <c r="X47" i="62"/>
  <c r="X43" i="62" s="1"/>
  <c r="X447" i="66"/>
  <c r="X446" i="66" s="1"/>
  <c r="X442" i="66" s="1"/>
  <c r="X85" i="62"/>
  <c r="X81" i="62" s="1"/>
  <c r="X557" i="68"/>
  <c r="X556" i="68" s="1"/>
  <c r="X552" i="68" s="1"/>
  <c r="X109" i="62"/>
  <c r="X447" i="69"/>
  <c r="X446" i="69" s="1"/>
  <c r="X47" i="61"/>
  <c r="X428" i="66"/>
  <c r="X427" i="66" s="1"/>
  <c r="X85" i="61"/>
  <c r="X533" i="68"/>
  <c r="X532" i="68" s="1"/>
  <c r="X528" i="68" s="1"/>
  <c r="Y232" i="70"/>
  <c r="Y270" i="65"/>
  <c r="Y269" i="65" s="1"/>
  <c r="Y7" i="51"/>
  <c r="Y3" i="51" s="1"/>
  <c r="Y262" i="64"/>
  <c r="Y261" i="64" s="1"/>
  <c r="Y43" i="53"/>
  <c r="Y106" i="52"/>
  <c r="Y25" i="53"/>
  <c r="Y24" i="53" s="1"/>
  <c r="Y47" i="52"/>
  <c r="Y43" i="52" s="1"/>
  <c r="Y255" i="66"/>
  <c r="Y254" i="66" s="1"/>
  <c r="Y250" i="66" s="1"/>
  <c r="Y63" i="51"/>
  <c r="Y25" i="52"/>
  <c r="Y125" i="51"/>
  <c r="X138" i="6"/>
  <c r="Y424" i="67"/>
  <c r="Y44" i="63"/>
  <c r="Y43" i="63" s="1"/>
  <c r="Y125" i="63"/>
  <c r="Y85" i="61"/>
  <c r="Y533" i="68"/>
  <c r="Y532" i="68" s="1"/>
  <c r="X14" i="12"/>
  <c r="X14" i="15" s="1"/>
  <c r="X14" i="13"/>
  <c r="X14" i="16" s="1"/>
  <c r="X17" i="13"/>
  <c r="X17" i="16" s="1"/>
  <c r="X17" i="10"/>
  <c r="X17" i="21"/>
  <c r="X17" i="24"/>
  <c r="X17" i="27" s="1"/>
  <c r="X135" i="29"/>
  <c r="X4" i="29"/>
  <c r="Y17" i="10"/>
  <c r="Y161" i="46"/>
  <c r="Y143" i="56"/>
  <c r="X128" i="62"/>
  <c r="X124" i="62" s="1"/>
  <c r="X447" i="70"/>
  <c r="X446" i="70" s="1"/>
  <c r="X98" i="66"/>
  <c r="X309" i="70"/>
  <c r="X328" i="70" s="1"/>
  <c r="X329" i="70"/>
  <c r="X328" i="67"/>
  <c r="Y146" i="6"/>
  <c r="Y170" i="6"/>
  <c r="X44" i="6"/>
  <c r="X97" i="6"/>
  <c r="X443" i="69"/>
  <c r="X424" i="70"/>
  <c r="X423" i="70" s="1"/>
  <c r="X461" i="67"/>
  <c r="X81" i="63"/>
  <c r="X146" i="61"/>
  <c r="X143" i="61" s="1"/>
  <c r="X409" i="71"/>
  <c r="X408" i="71" s="1"/>
  <c r="X405" i="71" s="1"/>
  <c r="X461" i="65"/>
  <c r="X63" i="61"/>
  <c r="X109" i="61"/>
  <c r="X428" i="69"/>
  <c r="X427" i="69" s="1"/>
  <c r="Y270" i="69"/>
  <c r="Y269" i="69" s="1"/>
  <c r="Y232" i="65"/>
  <c r="Y128" i="52"/>
  <c r="Y255" i="70"/>
  <c r="Y254" i="70" s="1"/>
  <c r="Y250" i="70" s="1"/>
  <c r="Y85" i="52"/>
  <c r="Y81" i="52" s="1"/>
  <c r="Y315" i="68"/>
  <c r="Y314" i="68" s="1"/>
  <c r="Y310" i="68" s="1"/>
  <c r="Y44" i="51"/>
  <c r="Y125" i="52"/>
  <c r="Y25" i="51"/>
  <c r="Y164" i="52"/>
  <c r="Y161" i="52" s="1"/>
  <c r="Y245" i="72"/>
  <c r="Y244" i="72" s="1"/>
  <c r="Y241" i="72" s="1"/>
  <c r="X137" i="6"/>
  <c r="Y424" i="66"/>
  <c r="Y28" i="61"/>
  <c r="Y428" i="65"/>
  <c r="Y427" i="65" s="1"/>
  <c r="Y66" i="61"/>
  <c r="Y428" i="67"/>
  <c r="Y427" i="67" s="1"/>
  <c r="Y146" i="61"/>
  <c r="Y409" i="71"/>
  <c r="Y408" i="71" s="1"/>
  <c r="Y405" i="71" s="1"/>
  <c r="Y3" i="22"/>
  <c r="Y4" i="25"/>
  <c r="Y4" i="28" s="1"/>
  <c r="X27" i="21"/>
  <c r="X27" i="24"/>
  <c r="X27" i="27" s="1"/>
  <c r="X81" i="55"/>
  <c r="X81" i="56" s="1"/>
  <c r="X82" i="56"/>
  <c r="X329" i="69"/>
  <c r="X309" i="69"/>
  <c r="X328" i="69" s="1"/>
  <c r="X66" i="61"/>
  <c r="X428" i="67"/>
  <c r="X427" i="67" s="1"/>
  <c r="X423" i="67" s="1"/>
  <c r="X28" i="62"/>
  <c r="X24" i="62" s="1"/>
  <c r="X447" i="65"/>
  <c r="X446" i="65" s="1"/>
  <c r="X66" i="62"/>
  <c r="X62" i="62" s="1"/>
  <c r="X447" i="67"/>
  <c r="X446" i="67" s="1"/>
  <c r="X442" i="67" s="1"/>
  <c r="X136" i="6"/>
  <c r="Y66" i="51"/>
  <c r="Y236" i="67"/>
  <c r="Y235" i="67" s="1"/>
  <c r="Y231" i="67" s="1"/>
  <c r="Y164" i="51"/>
  <c r="Y161" i="51" s="1"/>
  <c r="Y227" i="72"/>
  <c r="Y226" i="72" s="1"/>
  <c r="Y223" i="72" s="1"/>
  <c r="Y443" i="69"/>
  <c r="Y47" i="62"/>
  <c r="Y447" i="66"/>
  <c r="Y446" i="66" s="1"/>
  <c r="Y85" i="62"/>
  <c r="Y557" i="68"/>
  <c r="Y556" i="68" s="1"/>
  <c r="Y7" i="62"/>
  <c r="Y495" i="64"/>
  <c r="Y494" i="64" s="1"/>
  <c r="Y128" i="62"/>
  <c r="Y447" i="70"/>
  <c r="Y446" i="70" s="1"/>
  <c r="Y109" i="61"/>
  <c r="Y428" i="69"/>
  <c r="Y427" i="69" s="1"/>
  <c r="Y424" i="70" l="1"/>
  <c r="X259" i="72"/>
  <c r="Y47" i="61"/>
  <c r="X311" i="68"/>
  <c r="Y44" i="61"/>
  <c r="Y125" i="62"/>
  <c r="Y4" i="62"/>
  <c r="Y577" i="68"/>
  <c r="Y82" i="61"/>
  <c r="Y462" i="65"/>
  <c r="Y553" i="68"/>
  <c r="Y82" i="63"/>
  <c r="Y81" i="63" s="1"/>
  <c r="Y491" i="64"/>
  <c r="X44" i="52"/>
  <c r="X270" i="67"/>
  <c r="X269" i="67" s="1"/>
  <c r="Y461" i="65"/>
  <c r="X490" i="64"/>
  <c r="Y462" i="66"/>
  <c r="Y461" i="66" s="1"/>
  <c r="Y423" i="66"/>
  <c r="Y442" i="65"/>
  <c r="Y124" i="52"/>
  <c r="Y62" i="52"/>
  <c r="Y43" i="51"/>
  <c r="Y62" i="61"/>
  <c r="Y470" i="64"/>
  <c r="Y469" i="64" s="1"/>
  <c r="Y25" i="61"/>
  <c r="Y24" i="61" s="1"/>
  <c r="Y161" i="63"/>
  <c r="Y462" i="67"/>
  <c r="Y461" i="67" s="1"/>
  <c r="Y462" i="69"/>
  <c r="Y461" i="69" s="1"/>
  <c r="Y462" i="70"/>
  <c r="Y461" i="70" s="1"/>
  <c r="Y143" i="63"/>
  <c r="Y441" i="72"/>
  <c r="Y143" i="61"/>
  <c r="X3" i="53"/>
  <c r="Y143" i="62"/>
  <c r="X3" i="14"/>
  <c r="X3" i="17" s="1"/>
  <c r="Y443" i="66"/>
  <c r="Y442" i="66" s="1"/>
  <c r="Y124" i="62"/>
  <c r="Y405" i="72"/>
  <c r="Y3" i="62"/>
  <c r="Y105" i="62"/>
  <c r="Y161" i="61"/>
  <c r="Y63" i="62"/>
  <c r="Y62" i="62" s="1"/>
  <c r="Y106" i="63"/>
  <c r="Y105" i="63" s="1"/>
  <c r="Y423" i="71"/>
  <c r="Y552" i="68"/>
  <c r="Y443" i="67"/>
  <c r="Y442" i="67" s="1"/>
  <c r="Y423" i="70"/>
  <c r="Y124" i="63"/>
  <c r="Y161" i="62"/>
  <c r="X3" i="29"/>
  <c r="Y278" i="64"/>
  <c r="Y250" i="67"/>
  <c r="X3" i="62"/>
  <c r="Y443" i="70"/>
  <c r="Y442" i="70" s="1"/>
  <c r="Y576" i="68"/>
  <c r="Y81" i="51"/>
  <c r="Y424" i="65"/>
  <c r="Y423" i="65" s="1"/>
  <c r="Y529" i="68"/>
  <c r="Y528" i="68" s="1"/>
  <c r="Y441" i="71"/>
  <c r="Y442" i="69"/>
  <c r="X442" i="69"/>
  <c r="Y105" i="52"/>
  <c r="Y125" i="61"/>
  <c r="Y124" i="61" s="1"/>
  <c r="Y25" i="62"/>
  <c r="Y24" i="62" s="1"/>
  <c r="Y4" i="63"/>
  <c r="Y3" i="63" s="1"/>
  <c r="Y424" i="69"/>
  <c r="Y423" i="69" s="1"/>
  <c r="Y231" i="65"/>
  <c r="Y24" i="52"/>
  <c r="Y24" i="51"/>
  <c r="X423" i="66"/>
  <c r="Y286" i="68"/>
  <c r="X3" i="61"/>
  <c r="Y423" i="67"/>
  <c r="Y3" i="61"/>
  <c r="Y16" i="15"/>
  <c r="Y133" i="71"/>
  <c r="X134" i="29"/>
  <c r="Y3" i="14"/>
  <c r="X3" i="12"/>
  <c r="X136" i="66"/>
  <c r="X152" i="64"/>
  <c r="X118" i="6"/>
  <c r="X3" i="23"/>
  <c r="X3" i="46"/>
  <c r="X3" i="27"/>
  <c r="X139" i="29"/>
  <c r="X3" i="16"/>
  <c r="Y3" i="25"/>
  <c r="X3" i="21"/>
  <c r="X270" i="69"/>
  <c r="X269" i="69" s="1"/>
  <c r="X232" i="65"/>
  <c r="X161" i="53"/>
  <c r="X166" i="68"/>
  <c r="Y3" i="46"/>
  <c r="X3" i="28"/>
  <c r="X334" i="68"/>
  <c r="X25" i="52"/>
  <c r="Y134" i="29"/>
  <c r="X62" i="61"/>
  <c r="Y3" i="12"/>
  <c r="Y3" i="23"/>
  <c r="X96" i="6"/>
  <c r="X57" i="6"/>
  <c r="X52" i="6"/>
  <c r="X55" i="6"/>
  <c r="X54" i="6"/>
  <c r="X58" i="6"/>
  <c r="X56" i="6"/>
  <c r="X279" i="64"/>
  <c r="X143" i="53"/>
  <c r="X82" i="53"/>
  <c r="X81" i="53" s="1"/>
  <c r="X28" i="51"/>
  <c r="X24" i="51" s="1"/>
  <c r="X236" i="65"/>
  <c r="X235" i="65" s="1"/>
  <c r="X66" i="51"/>
  <c r="X62" i="51" s="1"/>
  <c r="X236" i="67"/>
  <c r="X235" i="67" s="1"/>
  <c r="X231" i="67" s="1"/>
  <c r="X164" i="51"/>
  <c r="X161" i="51" s="1"/>
  <c r="X227" i="72"/>
  <c r="X226" i="72" s="1"/>
  <c r="X223" i="72" s="1"/>
  <c r="X105" i="61"/>
  <c r="Y127" i="6"/>
  <c r="Y151" i="6"/>
  <c r="Y118" i="6"/>
  <c r="X53" i="6"/>
  <c r="Y88" i="6"/>
  <c r="Y91" i="6"/>
  <c r="Y86" i="6"/>
  <c r="Y110" i="6"/>
  <c r="Y90" i="6"/>
  <c r="X128" i="52"/>
  <c r="X124" i="52" s="1"/>
  <c r="X255" i="70"/>
  <c r="X254" i="70" s="1"/>
  <c r="X250" i="70" s="1"/>
  <c r="X164" i="52"/>
  <c r="X161" i="52" s="1"/>
  <c r="X245" i="72"/>
  <c r="X244" i="72" s="1"/>
  <c r="X241" i="72" s="1"/>
  <c r="X423" i="69"/>
  <c r="Y3" i="24"/>
  <c r="Y3" i="21"/>
  <c r="Y16" i="29"/>
  <c r="Y141" i="6"/>
  <c r="Y165" i="6"/>
  <c r="X270" i="70"/>
  <c r="X269" i="70" s="1"/>
  <c r="X287" i="68"/>
  <c r="X106" i="53"/>
  <c r="X105" i="53" s="1"/>
  <c r="X85" i="52"/>
  <c r="X81" i="52" s="1"/>
  <c r="X315" i="68"/>
  <c r="X314" i="68" s="1"/>
  <c r="X310" i="68" s="1"/>
  <c r="X125" i="53"/>
  <c r="X124" i="53" s="1"/>
  <c r="X4" i="52"/>
  <c r="X146" i="51"/>
  <c r="X143" i="51" s="1"/>
  <c r="X227" i="71"/>
  <c r="X226" i="71" s="1"/>
  <c r="X223" i="71" s="1"/>
  <c r="X165" i="6"/>
  <c r="X141" i="6"/>
  <c r="Y43" i="62"/>
  <c r="Y257" i="64"/>
  <c r="X469" i="64"/>
  <c r="Y3" i="52"/>
  <c r="Y87" i="6"/>
  <c r="X258" i="64"/>
  <c r="X7" i="52"/>
  <c r="X283" i="64"/>
  <c r="X282" i="64" s="1"/>
  <c r="Y3" i="13"/>
  <c r="Y3" i="10"/>
  <c r="Y43" i="61"/>
  <c r="Y81" i="62"/>
  <c r="X105" i="62"/>
  <c r="Y81" i="61"/>
  <c r="X442" i="65"/>
  <c r="X442" i="70"/>
  <c r="Y62" i="51"/>
  <c r="X269" i="66"/>
  <c r="X251" i="67"/>
  <c r="X47" i="52"/>
  <c r="X43" i="52" s="1"/>
  <c r="X255" i="66"/>
  <c r="X254" i="66" s="1"/>
  <c r="X7" i="51"/>
  <c r="X3" i="51" s="1"/>
  <c r="X262" i="64"/>
  <c r="X261" i="64" s="1"/>
  <c r="X82" i="51"/>
  <c r="X15" i="12"/>
  <c r="X15" i="15" s="1"/>
  <c r="X16" i="15"/>
  <c r="X110" i="6"/>
  <c r="X86" i="6"/>
  <c r="X91" i="6"/>
  <c r="X88" i="6"/>
  <c r="X90" i="6"/>
  <c r="Y105" i="61"/>
  <c r="X81" i="61"/>
  <c r="Y128" i="51"/>
  <c r="Y124" i="51" s="1"/>
  <c r="Y236" i="70"/>
  <c r="Y235" i="70" s="1"/>
  <c r="Y231" i="70" s="1"/>
  <c r="X251" i="66"/>
  <c r="X232" i="66"/>
  <c r="X270" i="65"/>
  <c r="X269" i="65" s="1"/>
  <c r="X300" i="64"/>
  <c r="X299" i="64" s="1"/>
  <c r="X44" i="53"/>
  <c r="X43" i="53" s="1"/>
  <c r="X63" i="53"/>
  <c r="X62" i="53" s="1"/>
  <c r="X25" i="53"/>
  <c r="X24" i="53" s="1"/>
  <c r="X109" i="51"/>
  <c r="X105" i="51" s="1"/>
  <c r="X236" i="69"/>
  <c r="X235" i="69" s="1"/>
  <c r="X15" i="13"/>
  <c r="X15" i="16" s="1"/>
  <c r="X16" i="16"/>
  <c r="X109" i="52"/>
  <c r="X105" i="52" s="1"/>
  <c r="X255" i="69"/>
  <c r="X254" i="69" s="1"/>
  <c r="X250" i="69" s="1"/>
  <c r="X47" i="51"/>
  <c r="X43" i="51" s="1"/>
  <c r="X236" i="66"/>
  <c r="X235" i="66" s="1"/>
  <c r="X128" i="51"/>
  <c r="X124" i="51" s="1"/>
  <c r="X236" i="70"/>
  <c r="X235" i="70" s="1"/>
  <c r="X231" i="70" s="1"/>
  <c r="Y56" i="6"/>
  <c r="Y52" i="6"/>
  <c r="Y96" i="6"/>
  <c r="Y54" i="6"/>
  <c r="Y55" i="6"/>
  <c r="Y58" i="6"/>
  <c r="Y57" i="6"/>
  <c r="X151" i="6"/>
  <c r="X127" i="6"/>
  <c r="X232" i="69"/>
  <c r="X85" i="51"/>
  <c r="X291" i="68"/>
  <c r="X290" i="68" s="1"/>
  <c r="X28" i="52"/>
  <c r="X255" i="65"/>
  <c r="X254" i="65" s="1"/>
  <c r="X250" i="65" s="1"/>
  <c r="X66" i="52"/>
  <c r="X62" i="52" s="1"/>
  <c r="X255" i="67"/>
  <c r="X254" i="67" s="1"/>
  <c r="X146" i="52"/>
  <c r="X143" i="52" s="1"/>
  <c r="X245" i="71"/>
  <c r="X244" i="71" s="1"/>
  <c r="X241" i="71" s="1"/>
  <c r="Y9" i="29"/>
  <c r="Y3" i="29" s="1"/>
  <c r="Y141" i="29"/>
  <c r="Y490" i="64"/>
  <c r="X43" i="61"/>
  <c r="Y53" i="6"/>
  <c r="X3" i="52" l="1"/>
  <c r="X231" i="65"/>
  <c r="X24" i="52"/>
  <c r="X250" i="66"/>
  <c r="Y3" i="17"/>
  <c r="Y3" i="27"/>
  <c r="Y139" i="29"/>
  <c r="Y133" i="29" s="1"/>
  <c r="Y3" i="28"/>
  <c r="X133" i="29"/>
  <c r="X3" i="26"/>
  <c r="Y3" i="16"/>
  <c r="Y3" i="26"/>
  <c r="X3" i="15"/>
  <c r="X231" i="66"/>
  <c r="Y3" i="15"/>
  <c r="Y150" i="6"/>
  <c r="Y126" i="6"/>
  <c r="X286" i="68"/>
  <c r="Y164" i="6"/>
  <c r="Y140" i="6"/>
  <c r="X140" i="6"/>
  <c r="X164" i="6"/>
  <c r="X250" i="67"/>
  <c r="X257" i="64"/>
  <c r="X278" i="64"/>
  <c r="X126" i="6"/>
  <c r="X150" i="6"/>
  <c r="X231" i="69"/>
  <c r="X81" i="51"/>
  <c r="W34" i="6" l="1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B30" i="6"/>
  <c r="F28" i="6" l="1"/>
  <c r="L28" i="6"/>
  <c r="N28" i="6"/>
  <c r="T28" i="6"/>
  <c r="B28" i="6"/>
  <c r="V28" i="6"/>
  <c r="G28" i="6"/>
  <c r="O28" i="6"/>
  <c r="W28" i="6"/>
  <c r="D28" i="6"/>
  <c r="H28" i="6"/>
  <c r="P28" i="6"/>
  <c r="I28" i="6"/>
  <c r="Q28" i="6"/>
  <c r="C28" i="6"/>
  <c r="K28" i="6"/>
  <c r="S28" i="6"/>
  <c r="R28" i="6"/>
  <c r="J28" i="6"/>
  <c r="E28" i="6"/>
  <c r="M28" i="6"/>
  <c r="U28" i="6"/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384" i="68" s="1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43" i="57" s="1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98" i="65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12" i="69" s="1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4" i="56" s="1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05" i="45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45" i="67"/>
  <c r="W143" i="50"/>
  <c r="W143" i="47"/>
  <c r="W18" i="46"/>
  <c r="W110" i="49"/>
  <c r="W198" i="69" s="1"/>
  <c r="W197" i="69" s="1"/>
  <c r="W193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28" i="59"/>
  <c r="W124" i="59" s="1"/>
  <c r="W66" i="59"/>
  <c r="W7" i="59"/>
  <c r="W3" i="59" s="1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74" i="69" l="1"/>
  <c r="W153" i="64"/>
  <c r="W81" i="54"/>
  <c r="W17" i="12"/>
  <c r="W214" i="68"/>
  <c r="W164" i="49"/>
  <c r="W161" i="49" s="1"/>
  <c r="W424" i="72"/>
  <c r="W406" i="72"/>
  <c r="W424" i="71"/>
  <c r="W144" i="62"/>
  <c r="W162" i="61"/>
  <c r="W144" i="61"/>
  <c r="W242" i="72"/>
  <c r="W224" i="72"/>
  <c r="W260" i="72"/>
  <c r="W260" i="71"/>
  <c r="W242" i="71"/>
  <c r="W162" i="53"/>
  <c r="W162" i="52"/>
  <c r="W144" i="52"/>
  <c r="W144" i="51"/>
  <c r="W23" i="26"/>
  <c r="W23" i="15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7" i="16" s="1"/>
  <c r="W121" i="6"/>
  <c r="W3" i="58"/>
  <c r="W26" i="26"/>
  <c r="W162" i="62"/>
  <c r="W442" i="72"/>
  <c r="W162" i="63"/>
  <c r="W406" i="71"/>
  <c r="W442" i="71"/>
  <c r="W144" i="63"/>
  <c r="W12" i="15"/>
  <c r="W162" i="51"/>
  <c r="W224" i="71"/>
  <c r="W144" i="53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27" i="15" s="1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" i="56" s="1"/>
  <c r="W32" i="26"/>
  <c r="W385" i="66"/>
  <c r="W193" i="70"/>
  <c r="W408" i="68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53" i="6" l="1"/>
  <c r="W63" i="53"/>
  <c r="W335" i="68"/>
  <c r="W334" i="68" s="1"/>
  <c r="W512" i="64"/>
  <c r="W511" i="64" s="1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31" i="65" l="1"/>
  <c r="W250" i="70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61" i="4"/>
  <c r="B55" i="4"/>
  <c r="B81" i="4"/>
  <c r="B52" i="4"/>
  <c r="B27" i="4"/>
  <c r="B71" i="4"/>
  <c r="B23" i="4"/>
  <c r="B84" i="4"/>
  <c r="B20" i="4"/>
  <c r="B66" i="4"/>
  <c r="B79" i="4"/>
  <c r="B45" i="4"/>
  <c r="B53" i="4"/>
  <c r="B34" i="4"/>
  <c r="B17" i="4"/>
  <c r="B46" i="4"/>
  <c r="B72" i="4"/>
  <c r="B37" i="4"/>
  <c r="B11" i="4"/>
  <c r="B76" i="4"/>
  <c r="B36" i="4"/>
  <c r="B25" i="4"/>
  <c r="B8" i="4"/>
  <c r="B29" i="4"/>
  <c r="B64" i="4"/>
  <c r="B7" i="4"/>
  <c r="B9" i="4"/>
  <c r="B48" i="4"/>
  <c r="B15" i="4"/>
  <c r="B14" i="4"/>
  <c r="B77" i="4"/>
  <c r="B73" i="4"/>
  <c r="B40" i="4"/>
  <c r="B82" i="4"/>
  <c r="B68" i="4"/>
  <c r="B30" i="4"/>
  <c r="B10" i="4"/>
  <c r="B28" i="4"/>
  <c r="B58" i="4"/>
  <c r="B35" i="4"/>
  <c r="B44" i="4"/>
  <c r="B60" i="4"/>
  <c r="B65" i="4"/>
  <c r="B83" i="4"/>
  <c r="B56" i="4"/>
  <c r="B26" i="4"/>
  <c r="B39" i="4"/>
  <c r="B67" i="4"/>
  <c r="B57" i="4"/>
  <c r="B49" i="4"/>
  <c r="B24" i="4"/>
  <c r="B4" i="4"/>
  <c r="B41" i="4"/>
  <c r="B80" i="4"/>
  <c r="B78" i="4"/>
  <c r="B69" i="4"/>
  <c r="B38" i="4"/>
  <c r="B12" i="4"/>
  <c r="B47" i="4"/>
  <c r="B59" i="4"/>
  <c r="B54" i="4"/>
  <c r="B21" i="4"/>
  <c r="B22" i="4"/>
  <c r="B16" i="4"/>
  <c r="B13" i="4"/>
  <c r="B70" i="4"/>
  <c r="B33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0" i="29"/>
  <c r="B17" i="36"/>
  <c r="B13" i="29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B134" i="29" s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E140" i="29"/>
  <c r="G17" i="32"/>
  <c r="E18" i="36"/>
  <c r="E137" i="29"/>
  <c r="C142" i="29"/>
  <c r="D134" i="29" l="1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3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G16" i="29" l="1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3" i="29" s="1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H4" i="29" l="1"/>
  <c r="H16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J133" i="29" s="1"/>
  <c r="L13" i="29"/>
  <c r="L18" i="36"/>
  <c r="B31" i="12"/>
  <c r="B31" i="15" s="1"/>
  <c r="M11" i="29"/>
  <c r="M17" i="29" l="1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O133" i="29" l="1"/>
  <c r="Q16" i="29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36" i="29" l="1"/>
  <c r="U141" i="29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O15" i="10" l="1"/>
  <c r="P109" i="56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7" i="56" s="1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S423" i="68" l="1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T4" i="13"/>
  <c r="T4" i="16" s="1"/>
  <c r="T4" i="10"/>
  <c r="G116" i="71"/>
  <c r="G135" i="71"/>
  <c r="R24" i="60"/>
  <c r="R24" i="63"/>
  <c r="R461" i="65"/>
  <c r="E97" i="6"/>
  <c r="E44" i="6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V4" i="10"/>
  <c r="V4" i="13"/>
  <c r="V4" i="16" s="1"/>
  <c r="V44" i="6"/>
  <c r="V97" i="6"/>
  <c r="Q97" i="6"/>
  <c r="Q44" i="6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97" i="6"/>
  <c r="U3" i="15"/>
  <c r="D32" i="13"/>
  <c r="D32" i="16" s="1"/>
  <c r="D32" i="10"/>
  <c r="D27" i="9"/>
  <c r="C98" i="65"/>
  <c r="B97" i="6"/>
  <c r="B44" i="6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S53" i="6" l="1"/>
  <c r="L53" i="6"/>
  <c r="U53" i="6"/>
  <c r="V53" i="6"/>
  <c r="D53" i="6"/>
  <c r="O53" i="6"/>
  <c r="P53" i="6"/>
  <c r="G53" i="6"/>
  <c r="B53" i="6"/>
  <c r="K53" i="6"/>
  <c r="T53" i="6"/>
  <c r="C53" i="6"/>
  <c r="E53" i="6"/>
  <c r="M53" i="6"/>
  <c r="F53" i="6"/>
  <c r="Q53" i="6"/>
  <c r="O257" i="64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F3" i="13" s="1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E17" i="10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F3" i="10" l="1"/>
  <c r="L3" i="13"/>
  <c r="L3" i="10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C3" i="1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R3" i="46" l="1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T17" i="24" s="1"/>
  <c r="T17" i="27" s="1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K315" i="71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81" i="56" l="1"/>
  <c r="Q408" i="68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S3" i="19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461" i="69" l="1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<sst xmlns="http://schemas.openxmlformats.org/spreadsheetml/2006/main" count="18216" uniqueCount="4948">
  <si>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</si>
  <si>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</si>
  <si>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</si>
  <si>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</si>
  <si>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</si>
  <si>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</si>
  <si>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</si>
  <si>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</si>
  <si>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</si>
  <si>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</si>
  <si>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</si>
  <si>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</si>
  <si>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</si>
  <si>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</si>
  <si>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</si>
  <si>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</si>
  <si>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</si>
  <si>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</si>
  <si>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</si>
  <si>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</si>
  <si>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</si>
  <si>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</si>
  <si>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</si>
  <si>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</si>
  <si>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</si>
  <si>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</si>
  <si>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</si>
  <si>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</si>
  <si>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</si>
  <si>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</si>
  <si>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</si>
  <si>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</si>
  <si>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</si>
  <si>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</si>
  <si>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</si>
  <si>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</si>
  <si>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</si>
  <si>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</si>
  <si>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</si>
  <si>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</si>
  <si>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</si>
  <si>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</si>
  <si>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</si>
  <si>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</si>
  <si>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</si>
  <si>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</si>
  <si>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</si>
  <si>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</si>
  <si>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</si>
  <si>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</si>
  <si>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</si>
  <si>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</si>
  <si>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</si>
  <si>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</si>
  <si>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</si>
  <si>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</si>
  <si>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</si>
  <si>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</si>
  <si>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</si>
  <si>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</si>
  <si>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</si>
  <si>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</si>
  <si>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</si>
  <si>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</si>
  <si>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</si>
  <si>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</si>
  <si>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</si>
  <si>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</si>
  <si>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</si>
  <si>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</si>
  <si>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</si>
  <si>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</si>
  <si>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</si>
  <si>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</si>
  <si>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</si>
  <si>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</si>
  <si>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</si>
  <si>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</si>
  <si>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</si>
  <si>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</si>
  <si>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</si>
  <si>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</si>
  <si>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</si>
  <si>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</si>
  <si>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</si>
  <si>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</si>
  <si>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</si>
  <si>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</si>
  <si>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</si>
  <si>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</si>
  <si>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</si>
  <si>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</si>
  <si>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</si>
  <si>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</si>
  <si>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</si>
  <si>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</si>
  <si>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</si>
  <si>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</si>
  <si>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</si>
  <si>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</si>
  <si>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</si>
  <si>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</si>
  <si>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</si>
  <si>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</si>
  <si>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</si>
  <si>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</si>
  <si>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</si>
  <si>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</si>
  <si>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</si>
  <si>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</si>
  <si>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</si>
  <si>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</si>
  <si>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</si>
  <si>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</si>
  <si>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</si>
  <si>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</si>
  <si>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</si>
  <si>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</si>
  <si>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</si>
  <si>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</si>
  <si>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</si>
  <si>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</si>
  <si>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</si>
  <si>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</si>
  <si>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</si>
  <si>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</si>
  <si>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</si>
  <si>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</si>
  <si>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</si>
  <si>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</si>
  <si>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</si>
  <si>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</si>
  <si>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</si>
  <si>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</si>
  <si>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</si>
  <si>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</si>
  <si>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</si>
  <si>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</si>
  <si>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</si>
  <si>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</si>
  <si>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</si>
  <si>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</si>
  <si>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</si>
  <si>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</si>
  <si>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</si>
  <si>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</si>
  <si>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</si>
  <si>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</si>
  <si>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</si>
  <si>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</si>
  <si>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</si>
  <si>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</si>
  <si>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</si>
  <si>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</si>
  <si>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</si>
  <si>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</si>
  <si>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</si>
  <si>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</si>
  <si>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</si>
  <si>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</si>
  <si>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</si>
  <si>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</si>
  <si>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</si>
  <si>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</si>
  <si>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</si>
  <si>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</si>
  <si>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</si>
  <si>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</si>
  <si>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</si>
  <si>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</si>
  <si>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</si>
  <si>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</si>
  <si>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</si>
  <si>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</si>
  <si>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</si>
  <si>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</si>
  <si>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</si>
  <si>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</si>
  <si>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</si>
  <si>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</si>
  <si>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</si>
  <si>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</si>
  <si>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</si>
  <si>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</si>
  <si>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</si>
  <si>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</si>
  <si>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Total households useful surface area (in thousand sqm)</t>
  </si>
  <si>
    <t>New and renovated households useful surface area (in thousand sqm)</t>
  </si>
  <si>
    <t>Consumption expenditure per household relative to the EU average</t>
  </si>
  <si>
    <t>Natural gas</t>
  </si>
  <si>
    <t>Code</t>
  </si>
  <si>
    <t>Ambient heat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</si>
  <si>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</si>
  <si>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</si>
  <si>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</si>
  <si>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</si>
  <si>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</si>
  <si>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</si>
  <si>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</si>
  <si>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</si>
  <si>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</si>
  <si>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</si>
  <si>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</si>
  <si>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</si>
  <si>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</si>
  <si>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</si>
  <si>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</si>
  <si>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</si>
  <si>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</si>
  <si>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</si>
  <si>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</si>
  <si>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</si>
  <si>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</si>
  <si>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JRC-IDEES-2023 - Integrated Database of the European Energy System</t>
  </si>
  <si>
    <t>v2023-1.00</t>
  </si>
  <si>
    <t>Space heating (without ambient heat)</t>
  </si>
  <si>
    <t>EE</t>
  </si>
  <si>
    <t>Estonia</t>
  </si>
  <si>
    <t>Household consumption expenditure (M€2023)</t>
  </si>
  <si>
    <t>Household consumption expenditure per capita (€2023)</t>
  </si>
  <si>
    <t>Household consumption expenditure per household (€2023)</t>
  </si>
  <si>
    <t>EE - Residential sector summary</t>
  </si>
  <si>
    <t>Macro.Meuro2015.EE.ConsumptionExpenditure</t>
  </si>
  <si>
    <t>Macro.number.EE.Population</t>
  </si>
  <si>
    <t>NUM.number.EE.Res.HH</t>
  </si>
  <si>
    <t>SurfaceArea.ksqm.EE.Res.HH</t>
  </si>
  <si>
    <t>NUM.number.EE.Res.HHnew</t>
  </si>
  <si>
    <t>SurfaceArea.ksqm.EE.Res.HHnew</t>
  </si>
  <si>
    <t>HDD.Celsius.EE.Actual</t>
  </si>
  <si>
    <t>HDD.Celsius.EE.Mean</t>
  </si>
  <si>
    <t>HDD.ratio.EE.Relative</t>
  </si>
  <si>
    <t>FEC.ktoe.EE.ES.Res</t>
  </si>
  <si>
    <t>FEC.ktoe.EE.ES.Res.Solids</t>
  </si>
  <si>
    <t>FEC.ktoe.EE.ES.Res.LPG</t>
  </si>
  <si>
    <t>FEC.ktoe.EE.ES.Res.Oil</t>
  </si>
  <si>
    <t>FEC.ktoe.EE.ES.Res.NG</t>
  </si>
  <si>
    <t>FEC.ktoe.EE.ES.Res.Biomass_Waste</t>
  </si>
  <si>
    <t>FEC.ktoe.EE.ES.Res.Biogas</t>
  </si>
  <si>
    <t>FEC.ktoe.EE.ES.Res.LiqBio</t>
  </si>
  <si>
    <t>FEC.ktoe.EE.ES.Res.Solar</t>
  </si>
  <si>
    <t>FEC.ktoe.EE.ES.Res.Geo</t>
  </si>
  <si>
    <t>FEC.ktoe.EE.ES.Res.Ambient</t>
  </si>
  <si>
    <t>FEC.ktoe.EE.ES.Res.Steam_Distr</t>
  </si>
  <si>
    <t>FEC.ktoe.EE.ES.Res.Elec</t>
  </si>
  <si>
    <t>FEC.ktoe.EE.Res.HH</t>
  </si>
  <si>
    <t>FEC.ktoe.EE.Res.HH.Thermal</t>
  </si>
  <si>
    <t>FEC.ktoe.EE.Res.HH.Thermal.SH</t>
  </si>
  <si>
    <t>FEC.ktoe.EE.Res.HH.Thermal.SC</t>
  </si>
  <si>
    <t>FEC.ktoe.EE.Res.HH.Thermal.WH</t>
  </si>
  <si>
    <t>FEC.ktoe.EE.Res.HH.Thermal.CO</t>
  </si>
  <si>
    <t>FEC.ktoe.EE.Res.HH.Appl</t>
  </si>
  <si>
    <t>EMI.ktCO2.EE.ES.Res</t>
  </si>
  <si>
    <t>EMI.ktCO2.EE.ES.Res.Solids</t>
  </si>
  <si>
    <t>EMI.ktCO2.EE.ES.Res.LPG</t>
  </si>
  <si>
    <t>EMI.ktCO2.EE.ES.Res.Oil</t>
  </si>
  <si>
    <t>EMI.ktCO2.EE.ES.Res.NG</t>
  </si>
  <si>
    <t>EMI.ktCO2.EE.ES.Res.Biomass_Waste</t>
  </si>
  <si>
    <t>EMI.ktCO2.EE.ES.Res.Biogas</t>
  </si>
  <si>
    <t>EMI.ktCO2.EE.ES.Res.LiqBio</t>
  </si>
  <si>
    <t>EMI.ktCO2.EE.ES.Res.Solar</t>
  </si>
  <si>
    <t>EMI.ktCO2.EE.ES.Res.Geo</t>
  </si>
  <si>
    <t>EMI.ktCO2.EE.ES.Res.Ambient</t>
  </si>
  <si>
    <t>EMI.ktCO2.EE.ES.Res.Steam_Distr</t>
  </si>
  <si>
    <t>EMI.ktCO2.EE.ES.Res.Elec</t>
  </si>
  <si>
    <t>EMI.ktCO2.EE.Res.HH</t>
  </si>
  <si>
    <t>EMI.ktCO2.EE.Res.HH.Thermal</t>
  </si>
  <si>
    <t>EMI.ktCO2.EE.Res.HH.Thermal.SH</t>
  </si>
  <si>
    <t>EMI.ktCO2.EE.Res.HH.Thermal.SC</t>
  </si>
  <si>
    <t>EMI.ktCO2.EE.Res.HH.Thermal.WH</t>
  </si>
  <si>
    <t>EMI.ktCO2.EE.Res.HH.Thermal.CO</t>
  </si>
  <si>
    <t>EMI.ktCO2.EE.Res.HH.Appl</t>
  </si>
  <si>
    <t>FEC_per_household.kWh.EE.Res.HH</t>
  </si>
  <si>
    <t>FEC_per_household.kWh.EE.Res.HH.Thermal</t>
  </si>
  <si>
    <t>FEC_per_household.kWh.EE.Res.HH.Thermal.SH</t>
  </si>
  <si>
    <t>FEC_per_household.kWh.EE.Res.HH.Thermal.SC</t>
  </si>
  <si>
    <t>FEC_per_household.kWh.EE.Res.HH.Thermal.WH</t>
  </si>
  <si>
    <t>FEC_per_household.kWh.EE.Res.HH.Thermal.CO</t>
  </si>
  <si>
    <t>FEC_per_household.kWh.EE.Res.HH.Appl</t>
  </si>
  <si>
    <t>TES_per_household.kWh.EE.Res.HH.Thermal</t>
  </si>
  <si>
    <t>TES_per_household.kWh.EE.Res.HH.Thermal.SH</t>
  </si>
  <si>
    <t>TES_per_household.kWh.EE.Res.HH.Thermal.SC</t>
  </si>
  <si>
    <t>TES_per_household.kWh.EE.Res.HH.Thermal.WH</t>
  </si>
  <si>
    <t>TES_per_household.kWh.EE.Res.HH.Thermal.CO</t>
  </si>
  <si>
    <t>EMI_per_household.kgCO2.EE.Res.HH</t>
  </si>
  <si>
    <t>EMI_per_household.kgCO2.EE.Res.HH.Thermal</t>
  </si>
  <si>
    <t>EMI_per_household.kgCO2.EE.Res.HH.Thermal.SH</t>
  </si>
  <si>
    <t>EMI_per_household.kgCO2.EE.Res.HH.Thermal.SC</t>
  </si>
  <si>
    <t>EMI_per_household.kgCO2.EE.Res.HH.Thermal.WH</t>
  </si>
  <si>
    <t>EMI_per_household.kgCO2.EE.Res.HH.Thermal.CO</t>
  </si>
  <si>
    <t>EMI_per_household.kgCO2.EE.Res.HH.Appl</t>
  </si>
  <si>
    <t>Eff.ratio.EE.Res.HH.Thermal</t>
  </si>
  <si>
    <t>Eff.ratio.EE.Res.HH.Thermal.SH</t>
  </si>
  <si>
    <t>Eff.ratio.EE.Res.HH.Thermal.SC</t>
  </si>
  <si>
    <t>Eff.ratio.EE.Res.HH.Thermal.WH</t>
  </si>
  <si>
    <t>Eff.ratio.EE.Res.HH.Thermal.CO</t>
  </si>
  <si>
    <t>FEC_per_sqm.kWh.EE.Res.HH</t>
  </si>
  <si>
    <t>FEC_per_sqm.kWh.EE.Res.HH.Thermal</t>
  </si>
  <si>
    <t>FEC_per_sqm.kWh.EE.Res.HH.Thermal.SH</t>
  </si>
  <si>
    <t>FEC_per_sqm.kWh.EE.Res.HH.Thermal.SC</t>
  </si>
  <si>
    <t>FEC_per_sqm.kWh.EE.Res.HH.Thermal.WH</t>
  </si>
  <si>
    <t>FEC_per_sqm.kWh.EE.Res.HH.Thermal.CO</t>
  </si>
  <si>
    <t>FEC_per_sqm.kWh.EE.Res.HH.Appl</t>
  </si>
  <si>
    <t>TES_per_sqm.kWh.EE.Res.HH.Thermal</t>
  </si>
  <si>
    <t>TES_per_sqm.kWh.EE.Res.HH.Thermal.SH</t>
  </si>
  <si>
    <t>TES_per_sqm.kWh.EE.Res.HH.Thermal.SC</t>
  </si>
  <si>
    <t>TES_per_sqm.kWh.EE.Res.HH.Thermal.WH</t>
  </si>
  <si>
    <t>TES_per_sqm.kWh.EE.Res.HH.Thermal.CO</t>
  </si>
  <si>
    <t>EMI_per_sqm.kgCO2.EE.Res.HH</t>
  </si>
  <si>
    <t>EMI_per_sqm.kgCO2.EE.Res.HH.Thermal</t>
  </si>
  <si>
    <t>EMI_per_sqm.kgCO2.EE.Res.HH.Thermal.SH</t>
  </si>
  <si>
    <t>EMI_per_sqm.kgCO2.EE.Res.HH.Thermal.SC</t>
  </si>
  <si>
    <t>EMI_per_sqm.kgCO2.EE.Res.HH.Thermal.WH</t>
  </si>
  <si>
    <t>EMI_per_sqm.kgCO2.EE.Res.HH.Thermal.CO</t>
  </si>
  <si>
    <t>EMI_per_sqm.kgCO2.EE.Res.HH.Appl</t>
  </si>
  <si>
    <t>FEC_per_capita.kWh.EE.Res.HH</t>
  </si>
  <si>
    <t>FEC_per_capita.kWh.EE.Res.HH.Thermal</t>
  </si>
  <si>
    <t>FEC_per_capita.kWh.EE.Res.HH.Thermal.SH</t>
  </si>
  <si>
    <t>FEC_per_capita.kWh.EE.Res.HH.Thermal.SC</t>
  </si>
  <si>
    <t>FEC_per_capita.kWh.EE.Res.HH.Thermal.WH</t>
  </si>
  <si>
    <t>FEC_per_capita.kWh.EE.Res.HH.Thermal.CO</t>
  </si>
  <si>
    <t>FEC_per_capita.kWh.EE.Res.HH.Appl</t>
  </si>
  <si>
    <t>TES_per_capita.kWh.EE.Res.HH.Thermal</t>
  </si>
  <si>
    <t>TES_per_capita.kWh.EE.Res.HH.Thermal.SH</t>
  </si>
  <si>
    <t>TES_per_capita.kWh.EE.Res.HH.Thermal.SC</t>
  </si>
  <si>
    <t>TES_per_capita.kWh.EE.Res.HH.Thermal.WH</t>
  </si>
  <si>
    <t>TES_per_capita.kWh.EE.Res.HH.Thermal.CO</t>
  </si>
  <si>
    <t>EMI_per_capita.kgCO2.EE.Res.HH</t>
  </si>
  <si>
    <t>EMI_per_capita.kgCO2.EE.Res.HH.Thermal</t>
  </si>
  <si>
    <t>EMI_per_capita.kgCO2.EE.Res.HH.Thermal.SH</t>
  </si>
  <si>
    <t>EMI_per_capita.kgCO2.EE.Res.HH.Thermal.SC</t>
  </si>
  <si>
    <t>EMI_per_capita.kgCO2.EE.Res.HH.Thermal.WH</t>
  </si>
  <si>
    <t>EMI_per_capita.kgCO2.EE.Res.HH.Thermal.CO</t>
  </si>
  <si>
    <t>EMI_per_capita.kgCO2.EE.Res.HH.Appl</t>
  </si>
  <si>
    <t>EE - Number of households</t>
  </si>
  <si>
    <t>NUM.number.EE.Res.HH.Thermal</t>
  </si>
  <si>
    <t>NUM.number.EE.Res.HH.Thermal.SH</t>
  </si>
  <si>
    <t>NUM.number.EE.Res.HH.Thermal.SH.Solids</t>
  </si>
  <si>
    <t>NUM.number.EE.Res.HH.Thermal.SH.LPG</t>
  </si>
  <si>
    <t>NUM.number.EE.Res.HH.Thermal.SH.Oil</t>
  </si>
  <si>
    <t>NUM.number.EE.Res.HH.Thermal.SH.Gas</t>
  </si>
  <si>
    <t>NUM.number.EE.Res.HH.Thermal.SH.Biomass</t>
  </si>
  <si>
    <t>NUM.number.EE.Res.HH.Thermal.SH.Geo</t>
  </si>
  <si>
    <t>NUM.number.EE.Res.HH.Thermal.SH.DistrHeat</t>
  </si>
  <si>
    <t>NUM.number.EE.Res.HH.Thermal.SH.AdvElc</t>
  </si>
  <si>
    <t>NUM.number.EE.Res.HH.Thermal.SH.ConvElc</t>
  </si>
  <si>
    <t>NUM.number.EE.Res.HH.Thermal.SC</t>
  </si>
  <si>
    <t>NUM.number.EE.Res.HH.Thermal.SC.AC</t>
  </si>
  <si>
    <t>NUM.number.EE.Res.HH.Thermal.WH</t>
  </si>
  <si>
    <t>NUM.number.EE.Res.HH.Thermal.WH.Solids</t>
  </si>
  <si>
    <t>NUM.number.EE.Res.HH.Thermal.WH.LPG</t>
  </si>
  <si>
    <t>NUM.number.EE.Res.HH.Thermal.WH.Oil</t>
  </si>
  <si>
    <t>NUM.number.EE.Res.HH.Thermal.WH.Gas</t>
  </si>
  <si>
    <t>NUM.number.EE.Res.HH.Thermal.WH.Biomass</t>
  </si>
  <si>
    <t>NUM.number.EE.Res.HH.Thermal.WH.Geo</t>
  </si>
  <si>
    <t>NUM.number.EE.Res.HH.Thermal.WH.DistrHeat</t>
  </si>
  <si>
    <t>NUM.number.EE.Res.HH.Thermal.WH.Elc</t>
  </si>
  <si>
    <t>NUM.number.EE.Res.HH.Thermal.WH.Solar</t>
  </si>
  <si>
    <t>NUM.number.EE.Res.HH.Thermal.CO</t>
  </si>
  <si>
    <t>NUM.number.EE.Res.HH.Thermal.CO.Solids</t>
  </si>
  <si>
    <t>NUM.number.EE.Res.HH.Thermal.CO.LPG</t>
  </si>
  <si>
    <t>NUM.number.EE.Res.HH.Thermal.CO.Gas</t>
  </si>
  <si>
    <t>NUM.number.EE.Res.HH.Thermal.CO.Biomass</t>
  </si>
  <si>
    <t>NUM.number.EE.Res.HH.Thermal.CO.Elc</t>
  </si>
  <si>
    <t>EE - Final energy consumption</t>
  </si>
  <si>
    <t>FEC.ktoe.EE.Res.HH.Thermal.SH.Solids.Solids</t>
  </si>
  <si>
    <t>FEC.ktoe.EE.Res.HH.Thermal.SH.LPG.LPG</t>
  </si>
  <si>
    <t>FEC.ktoe.EE.Res.HH.Thermal.SH.Oil.Oil_LiqBio</t>
  </si>
  <si>
    <t>FEC.ktoe.EE.Res.HH.Thermal.SH.Gas.NG_Biogas</t>
  </si>
  <si>
    <t>FEC.ktoe.EE.Res.HH.Thermal.SH.Biomass.Biomass_Waste</t>
  </si>
  <si>
    <t>FEC.ktoe.EE.Res.HH.Thermal.SH.Geo.Geo</t>
  </si>
  <si>
    <t>FEC.ktoe.EE.Res.HH.Thermal.SH.DistrHeat.Steam_Distr</t>
  </si>
  <si>
    <t>FEC.ktoe.EE.Res.HH.Thermal.SH.AdvElc.Elec</t>
  </si>
  <si>
    <t>FEC.ktoe.EE.Res.HH.Thermal.SH.ConvElc.Elec</t>
  </si>
  <si>
    <t>FEC.ktoe.EE.Res.HH.Thermal.SH.TotalCirculation.Elec</t>
  </si>
  <si>
    <t>FEC.ktoe.EE.Res.HH.Thermal.SC.AC.Elec</t>
  </si>
  <si>
    <t>FEC.ktoe.EE.Res.HH.Thermal.WH.Solids.Solids</t>
  </si>
  <si>
    <t>FEC.ktoe.EE.Res.HH.Thermal.WH.LPG.LPG</t>
  </si>
  <si>
    <t>FEC.ktoe.EE.Res.HH.Thermal.WH.Oil.Oil_LiqBio</t>
  </si>
  <si>
    <t>FEC.ktoe.EE.Res.HH.Thermal.WH.Gas.NG_Biogas</t>
  </si>
  <si>
    <t>FEC.ktoe.EE.Res.HH.Thermal.WH.Biomass.Biomass_Waste</t>
  </si>
  <si>
    <t>FEC.ktoe.EE.Res.HH.Thermal.WH.Geo.Geo</t>
  </si>
  <si>
    <t>FEC.ktoe.EE.Res.HH.Thermal.WH.DistrHeat.Steam_Distr</t>
  </si>
  <si>
    <t>FEC.ktoe.EE.Res.HH.Thermal.WH.Elc.Elec</t>
  </si>
  <si>
    <t>FEC.ktoe.EE.Res.HH.Thermal.WH.TotalSolar.Solar</t>
  </si>
  <si>
    <t>FEC.ktoe.EE.Res.HH.Thermal.CO.Solids.Solids</t>
  </si>
  <si>
    <t>FEC.ktoe.EE.Res.HH.Thermal.CO.LPG.LPG</t>
  </si>
  <si>
    <t>FEC.ktoe.EE.Res.HH.Thermal.CO.Gas.NG_Biogas</t>
  </si>
  <si>
    <t>FEC.ktoe.EE.Res.HH.Thermal.CO.Biomass.Biomass_Waste</t>
  </si>
  <si>
    <t>FEC.ktoe.EE.Res.HH.Thermal.CO.Elc.Elec</t>
  </si>
  <si>
    <t>EE - Thermal energy service</t>
  </si>
  <si>
    <t>TES.ktoe.EE.Res.HH.Thermal</t>
  </si>
  <si>
    <t>TES.ktoe.EE.Res.HH.Thermal.SH</t>
  </si>
  <si>
    <t>TES.ktoe.EE.Res.HH.Thermal.SH.Solids.Solids</t>
  </si>
  <si>
    <t>TES.ktoe.EE.Res.HH.Thermal.SH.LPG.LPG</t>
  </si>
  <si>
    <t>TES.ktoe.EE.Res.HH.Thermal.SH.Oil.Oil_LiqBio</t>
  </si>
  <si>
    <t>TES.ktoe.EE.Res.HH.Thermal.SH.Gas.NG_Biogas</t>
  </si>
  <si>
    <t>TES.ktoe.EE.Res.HH.Thermal.SH.Biomass.Biomass_Waste</t>
  </si>
  <si>
    <t>TES.ktoe.EE.Res.HH.Thermal.SH.Geo.Geo</t>
  </si>
  <si>
    <t>TES.ktoe.EE.Res.HH.Thermal.SH.DistrHeat.Steam_Distr</t>
  </si>
  <si>
    <t>TES.ktoe.EE.Res.HH.Thermal.SH.AdvElc.Elec</t>
  </si>
  <si>
    <t>TES.ktoe.EE.Res.HH.Thermal.SH.ConvElc.Elec</t>
  </si>
  <si>
    <t>TES.ktoe.EE.Res.HH.Thermal.SH.TotalCirculation.Elec</t>
  </si>
  <si>
    <t>TES.ktoe.EE.Res.HH.Thermal.SC</t>
  </si>
  <si>
    <t>TES.ktoe.EE.Res.HH.Thermal.SC.AC.Elec</t>
  </si>
  <si>
    <t>TES.ktoe.EE.Res.HH.Thermal.WH</t>
  </si>
  <si>
    <t>TES.ktoe.EE.Res.HH.Thermal.WH.Solids.Solids</t>
  </si>
  <si>
    <t>TES.ktoe.EE.Res.HH.Thermal.WH.LPG.LPG</t>
  </si>
  <si>
    <t>TES.ktoe.EE.Res.HH.Thermal.WH.Oil.Oil_LiqBio</t>
  </si>
  <si>
    <t>TES.ktoe.EE.Res.HH.Thermal.WH.Gas.NG_Biogas</t>
  </si>
  <si>
    <t>TES.ktoe.EE.Res.HH.Thermal.WH.Biomass.Biomass_Waste</t>
  </si>
  <si>
    <t>TES.ktoe.EE.Res.HH.Thermal.WH.Geo.Geo</t>
  </si>
  <si>
    <t>TES.ktoe.EE.Res.HH.Thermal.WH.DistrHeat.Steam_Distr</t>
  </si>
  <si>
    <t>TES.ktoe.EE.Res.HH.Thermal.WH.Elc.Elec</t>
  </si>
  <si>
    <t>TES.ktoe.EE.Res.HH.Thermal.WH.TotalSolar.Solar</t>
  </si>
  <si>
    <t>TES.ktoe.EE.Res.HH.Thermal.CO</t>
  </si>
  <si>
    <t>TES.ktoe.EE.Res.HH.Thermal.CO.Solids.Solids</t>
  </si>
  <si>
    <t>TES.ktoe.EE.Res.HH.Thermal.CO.LPG.LPG</t>
  </si>
  <si>
    <t>TES.ktoe.EE.Res.HH.Thermal.CO.Gas.NG_Biogas</t>
  </si>
  <si>
    <t>TES.ktoe.EE.Res.HH.Thermal.CO.Biomass.Biomass_Waste</t>
  </si>
  <si>
    <t>TES.ktoe.EE.Res.HH.Thermal.CO.Elc.Elec</t>
  </si>
  <si>
    <t>EE - System efficiency indicator of total stock</t>
  </si>
  <si>
    <t>Eff.ratio.EE.Res.HH.Thermal.SH.Solids.Solids</t>
  </si>
  <si>
    <t>Eff.ratio.EE.Res.HH.Thermal.SH.LPG.LPG</t>
  </si>
  <si>
    <t>Eff.ratio.EE.Res.HH.Thermal.SH.Oil.Oil_LiqBio</t>
  </si>
  <si>
    <t>Eff.ratio.EE.Res.HH.Thermal.SH.Gas.NG_Biogas</t>
  </si>
  <si>
    <t>Eff.ratio.EE.Res.HH.Thermal.SH.Biomass.Biomass_Waste</t>
  </si>
  <si>
    <t>Eff.ratio.EE.Res.HH.Thermal.SH.Geo.Geo</t>
  </si>
  <si>
    <t>Eff.ratio.EE.Res.HH.Thermal.SH.DistrHeat.Steam_Distr</t>
  </si>
  <si>
    <t>Eff.ratio.EE.Res.HH.Thermal.SH.AdvElc.Elec</t>
  </si>
  <si>
    <t>Eff.ratio.EE.Res.HH.Thermal.SH.ConvElc.Elec</t>
  </si>
  <si>
    <t>Eff.ratio.EE.Res.HH.Thermal.SH.TotalCirculation.Elec</t>
  </si>
  <si>
    <t>Eff.ratio.EE.Res.HH.Thermal.SC.AC.Elec</t>
  </si>
  <si>
    <t>Eff.ratio.EE.Res.HH.Thermal.WH.Solids.Solids</t>
  </si>
  <si>
    <t>Eff.ratio.EE.Res.HH.Thermal.WH.LPG.LPG</t>
  </si>
  <si>
    <t>Eff.ratio.EE.Res.HH.Thermal.WH.Oil.Oil_LiqBio</t>
  </si>
  <si>
    <t>Eff.ratio.EE.Res.HH.Thermal.WH.Gas.NG_Biogas</t>
  </si>
  <si>
    <t>Eff.ratio.EE.Res.HH.Thermal.WH.Biomass.Biomass_Waste</t>
  </si>
  <si>
    <t>Eff.ratio.EE.Res.HH.Thermal.WH.Geo.Geo</t>
  </si>
  <si>
    <t>Eff.ratio.EE.Res.HH.Thermal.WH.DistrHeat.Steam_Distr</t>
  </si>
  <si>
    <t>Eff.ratio.EE.Res.HH.Thermal.WH.Elc.Elec</t>
  </si>
  <si>
    <t>Eff.ratio.EE.Res.HH.Thermal.WH.TotalSolar.Solar</t>
  </si>
  <si>
    <t>Eff.ratio.EE.Res.HH.Thermal.CO.Solids.Solids</t>
  </si>
  <si>
    <t>Eff.ratio.EE.Res.HH.Thermal.CO.LPG.LPG</t>
  </si>
  <si>
    <t>Eff.ratio.EE.Res.HH.Thermal.CO.Gas.NG_Biogas</t>
  </si>
  <si>
    <t>Eff.ratio.EE.Res.HH.Thermal.CO.Biomass.Biomass_Waste</t>
  </si>
  <si>
    <t>Eff.ratio.EE.Res.HH.Thermal.CO.Elc.Elec</t>
  </si>
  <si>
    <t>EE - CO2 emissions</t>
  </si>
  <si>
    <t>EMI.ktCO2.EE.Res.HH.Thermal.SH.Solids.Solids</t>
  </si>
  <si>
    <t>EMI.ktCO2.EE.Res.HH.Thermal.SH.LPG.LPG</t>
  </si>
  <si>
    <t>EMI.ktCO2.EE.Res.HH.Thermal.SH.Oil.Oil_LiqBio</t>
  </si>
  <si>
    <t>EMI.ktCO2.EE.Res.HH.Thermal.SH.Gas.NG_Biogas</t>
  </si>
  <si>
    <t>EMI.ktCO2.EE.Res.HH.Thermal.SH.Biomass.Biomass_Waste</t>
  </si>
  <si>
    <t>EMI.ktCO2.EE.Res.HH.Thermal.SH.Geo.Geo</t>
  </si>
  <si>
    <t>EMI.ktCO2.EE.Res.HH.Thermal.SH.DistrHeat.Steam_Distr</t>
  </si>
  <si>
    <t>EMI.ktCO2.EE.Res.HH.Thermal.SH.AdvElc.Elec</t>
  </si>
  <si>
    <t>EMI.ktCO2.EE.Res.HH.Thermal.SH.ConvElc.Elec</t>
  </si>
  <si>
    <t>EMI.ktCO2.EE.Res.HH.Thermal.SH.TotalCirculation.Elec</t>
  </si>
  <si>
    <t>EMI.ktCO2.EE.Res.HH.Thermal.SC.AC.Elec</t>
  </si>
  <si>
    <t>EMI.ktCO2.EE.Res.HH.Thermal.WH.Solids.Solids</t>
  </si>
  <si>
    <t>EMI.ktCO2.EE.Res.HH.Thermal.WH.LPG.LPG</t>
  </si>
  <si>
    <t>EMI.ktCO2.EE.Res.HH.Thermal.WH.Oil.Oil_LiqBio</t>
  </si>
  <si>
    <t>EMI.ktCO2.EE.Res.HH.Thermal.WH.Gas.NG_Biogas</t>
  </si>
  <si>
    <t>EMI.ktCO2.EE.Res.HH.Thermal.WH.Biomass.Biomass_Waste</t>
  </si>
  <si>
    <t>EMI.ktCO2.EE.Res.HH.Thermal.WH.Geo.Geo</t>
  </si>
  <si>
    <t>EMI.ktCO2.EE.Res.HH.Thermal.WH.DistrHeat.Steam_Distr</t>
  </si>
  <si>
    <t>EMI.ktCO2.EE.Res.HH.Thermal.WH.Elc.Elec</t>
  </si>
  <si>
    <t>EMI.ktCO2.EE.Res.HH.Thermal.WH.TotalSolar.Solar</t>
  </si>
  <si>
    <t>EMI.ktCO2.EE.Res.HH.Thermal.CO.Solids.Solids</t>
  </si>
  <si>
    <t>EMI.ktCO2.EE.Res.HH.Thermal.CO.LPG.LPG</t>
  </si>
  <si>
    <t>EMI.ktCO2.EE.Res.HH.Thermal.CO.Gas.NG_Biogas</t>
  </si>
  <si>
    <t>EMI.ktCO2.EE.Res.HH.Thermal.CO.Biomass.Biomass_Waste</t>
  </si>
  <si>
    <t>EMI.ktCO2.EE.Res.HH.Thermal.CO.Elc.Elec</t>
  </si>
  <si>
    <t>EE - Final energy consumption per household</t>
  </si>
  <si>
    <t>FEC_per_household.kWh.EE.Res.HH.Thermal.SH.Solids.Solids</t>
  </si>
  <si>
    <t>FEC_per_household.kWh.EE.Res.HH.Thermal.SH.LPG.LPG</t>
  </si>
  <si>
    <t>FEC_per_household.kWh.EE.Res.HH.Thermal.SH.Oil.Oil_LiqBio</t>
  </si>
  <si>
    <t>FEC_per_household.kWh.EE.Res.HH.Thermal.SH.Gas.NG_Biogas</t>
  </si>
  <si>
    <t>FEC_per_household.kWh.EE.Res.HH.Thermal.SH.Biomass.Biomass_Waste</t>
  </si>
  <si>
    <t>FEC_per_household.kWh.EE.Res.HH.Thermal.SH.Geo.Geo</t>
  </si>
  <si>
    <t>FEC_per_household.kWh.EE.Res.HH.Thermal.SH.DistrHeat.Steam_Distr</t>
  </si>
  <si>
    <t>FEC_per_household.kWh.EE.Res.HH.Thermal.SH.AdvElc.Elec</t>
  </si>
  <si>
    <t>FEC_per_household.kWh.EE.Res.HH.Thermal.SH.ConvElc.Elec</t>
  </si>
  <si>
    <t>FEC_per_household.kWh.EE.Res.HH.Thermal.SH.TotalCirculation.Elec</t>
  </si>
  <si>
    <t>FEC_per_household.kWh.EE.Res.HH.Thermal.SC.AC.Elec</t>
  </si>
  <si>
    <t>FEC_per_household.kWh.EE.Res.HH.Thermal.WH.Solids.Solids</t>
  </si>
  <si>
    <t>FEC_per_household.kWh.EE.Res.HH.Thermal.WH.LPG.LPG</t>
  </si>
  <si>
    <t>FEC_per_household.kWh.EE.Res.HH.Thermal.WH.Oil.Oil_LiqBio</t>
  </si>
  <si>
    <t>FEC_per_household.kWh.EE.Res.HH.Thermal.WH.Gas.NG_Biogas</t>
  </si>
  <si>
    <t>FEC_per_household.kWh.EE.Res.HH.Thermal.WH.Biomass.Biomass_Waste</t>
  </si>
  <si>
    <t>FEC_per_household.kWh.EE.Res.HH.Thermal.WH.Geo.Geo</t>
  </si>
  <si>
    <t>FEC_per_household.kWh.EE.Res.HH.Thermal.WH.DistrHeat.Steam_Distr</t>
  </si>
  <si>
    <t>FEC_per_household.kWh.EE.Res.HH.Thermal.WH.Elc.Elec</t>
  </si>
  <si>
    <t>FEC_per_household.kWh.EE.Res.HH.Thermal.WH.TotalSolar.Solar</t>
  </si>
  <si>
    <t>FEC_per_household.kWh.EE.Res.HH.Thermal.CO.Solids.Solids</t>
  </si>
  <si>
    <t>FEC_per_household.kWh.EE.Res.HH.Thermal.CO.LPG.LPG</t>
  </si>
  <si>
    <t>FEC_per_household.kWh.EE.Res.HH.Thermal.CO.Gas.NG_Biogas</t>
  </si>
  <si>
    <t>FEC_per_household.kWh.EE.Res.HH.Thermal.CO.Biomass.Biomass_Waste</t>
  </si>
  <si>
    <t>FEC_per_household.kWh.EE.Res.HH.Thermal.CO.Elc.Elec</t>
  </si>
  <si>
    <t>EE - Thermal energy service per household</t>
  </si>
  <si>
    <t>TES_per_household.kWh.EE.Res.HH.Thermal.SH.Solids.Solids</t>
  </si>
  <si>
    <t>TES_per_household.kWh.EE.Res.HH.Thermal.SH.LPG.LPG</t>
  </si>
  <si>
    <t>TES_per_household.kWh.EE.Res.HH.Thermal.SH.Oil.Oil_LiqBio</t>
  </si>
  <si>
    <t>TES_per_household.kWh.EE.Res.HH.Thermal.SH.Gas.NG_Biogas</t>
  </si>
  <si>
    <t>TES_per_household.kWh.EE.Res.HH.Thermal.SH.Biomass.Biomass_Waste</t>
  </si>
  <si>
    <t>TES_per_household.kWh.EE.Res.HH.Thermal.SH.Geo.Geo</t>
  </si>
  <si>
    <t>TES_per_household.kWh.EE.Res.HH.Thermal.SH.DistrHeat.Steam_Distr</t>
  </si>
  <si>
    <t>TES_per_household.kWh.EE.Res.HH.Thermal.SH.AdvElc.Elec</t>
  </si>
  <si>
    <t>TES_per_household.kWh.EE.Res.HH.Thermal.SH.ConvElc.Elec</t>
  </si>
  <si>
    <t>TES_per_household.kWh.EE.Res.HH.Thermal.SH.TotalCirculation.Elec</t>
  </si>
  <si>
    <t>TES_per_household.kWh.EE.Res.HH.Thermal.SC.AC.Elec</t>
  </si>
  <si>
    <t>TES_per_household.kWh.EE.Res.HH.Thermal.WH.Solids.Solids</t>
  </si>
  <si>
    <t>TES_per_household.kWh.EE.Res.HH.Thermal.WH.LPG.LPG</t>
  </si>
  <si>
    <t>TES_per_household.kWh.EE.Res.HH.Thermal.WH.Oil.Oil_LiqBio</t>
  </si>
  <si>
    <t>TES_per_household.kWh.EE.Res.HH.Thermal.WH.Gas.NG_Biogas</t>
  </si>
  <si>
    <t>TES_per_household.kWh.EE.Res.HH.Thermal.WH.Biomass.Biomass_Waste</t>
  </si>
  <si>
    <t>TES_per_household.kWh.EE.Res.HH.Thermal.WH.Geo.Geo</t>
  </si>
  <si>
    <t>TES_per_household.kWh.EE.Res.HH.Thermal.WH.DistrHeat.Steam_Distr</t>
  </si>
  <si>
    <t>TES_per_household.kWh.EE.Res.HH.Thermal.WH.Elc.Elec</t>
  </si>
  <si>
    <t>TES_per_household.kWh.EE.Res.HH.Thermal.WH.TotalSolar.Solar</t>
  </si>
  <si>
    <t>TES_per_household.kWh.EE.Res.HH.Thermal.CO.Solids.Solids</t>
  </si>
  <si>
    <t>TES_per_household.kWh.EE.Res.HH.Thermal.CO.LPG.LPG</t>
  </si>
  <si>
    <t>TES_per_household.kWh.EE.Res.HH.Thermal.CO.Gas.NG_Biogas</t>
  </si>
  <si>
    <t>TES_per_household.kWh.EE.Res.HH.Thermal.CO.Biomass.Biomass_Waste</t>
  </si>
  <si>
    <t>TES_per_household.kWh.EE.Res.HH.Thermal.CO.Elc.Elec</t>
  </si>
  <si>
    <t>EE - CO2 emissions per household</t>
  </si>
  <si>
    <t>EMI_per_household.kgCO2.EE.Res.HH.Thermal.SH.Solids.Solids</t>
  </si>
  <si>
    <t>EMI_per_household.kgCO2.EE.Res.HH.Thermal.SH.LPG.LPG</t>
  </si>
  <si>
    <t>EMI_per_household.kgCO2.EE.Res.HH.Thermal.SH.Oil.Oil_LiqBio</t>
  </si>
  <si>
    <t>EMI_per_household.kgCO2.EE.Res.HH.Thermal.SH.Gas.NG_Biogas</t>
  </si>
  <si>
    <t>EMI_per_household.kgCO2.EE.Res.HH.Thermal.SH.Biomass.Biomass_Waste</t>
  </si>
  <si>
    <t>EMI_per_household.kgCO2.EE.Res.HH.Thermal.SH.Geo.Geo</t>
  </si>
  <si>
    <t>EMI_per_household.kgCO2.EE.Res.HH.Thermal.SH.DistrHeat.Steam_Distr</t>
  </si>
  <si>
    <t>EMI_per_household.kgCO2.EE.Res.HH.Thermal.SH.AdvElc.Elec</t>
  </si>
  <si>
    <t>EMI_per_household.kgCO2.EE.Res.HH.Thermal.SH.ConvElc.Elec</t>
  </si>
  <si>
    <t>EMI_per_household.kgCO2.EE.Res.HH.Thermal.SH.TotalCirculation.Elec</t>
  </si>
  <si>
    <t>EMI_per_household.kgCO2.EE.Res.HH.Thermal.SC.AC.Elec</t>
  </si>
  <si>
    <t>EMI_per_household.kgCO2.EE.Res.HH.Thermal.WH.Solids.Solids</t>
  </si>
  <si>
    <t>EMI_per_household.kgCO2.EE.Res.HH.Thermal.WH.LPG.LPG</t>
  </si>
  <si>
    <t>EMI_per_household.kgCO2.EE.Res.HH.Thermal.WH.Oil.Oil_LiqBio</t>
  </si>
  <si>
    <t>EMI_per_household.kgCO2.EE.Res.HH.Thermal.WH.Gas.NG_Biogas</t>
  </si>
  <si>
    <t>EMI_per_household.kgCO2.EE.Res.HH.Thermal.WH.Biomass.Biomass_Waste</t>
  </si>
  <si>
    <t>EMI_per_household.kgCO2.EE.Res.HH.Thermal.WH.Geo.Geo</t>
  </si>
  <si>
    <t>EMI_per_household.kgCO2.EE.Res.HH.Thermal.WH.DistrHeat.Steam_Distr</t>
  </si>
  <si>
    <t>EMI_per_household.kgCO2.EE.Res.HH.Thermal.WH.Elc.Elec</t>
  </si>
  <si>
    <t>EMI_per_household.kgCO2.EE.Res.HH.Thermal.WH.TotalSolar.Solar</t>
  </si>
  <si>
    <t>EMI_per_household.kgCO2.EE.Res.HH.Thermal.CO.Solids.Solids</t>
  </si>
  <si>
    <t>EMI_per_household.kgCO2.EE.Res.HH.Thermal.CO.LPG.LPG</t>
  </si>
  <si>
    <t>EMI_per_household.kgCO2.EE.Res.HH.Thermal.CO.Gas.NG_Biogas</t>
  </si>
  <si>
    <t>EMI_per_household.kgCO2.EE.Res.HH.Thermal.CO.Biomass.Biomass_Waste</t>
  </si>
  <si>
    <t>EMI_per_household.kgCO2.EE.Res.HH.Thermal.CO.Elc.Elec</t>
  </si>
  <si>
    <t>EE - Final energy consumption per surface area</t>
  </si>
  <si>
    <t>FEC_per_sqm.kWh.EE.Res.HH.Thermal.SH.Solids.Solids</t>
  </si>
  <si>
    <t>FEC_per_sqm.kWh.EE.Res.HH.Thermal.SH.LPG.LPG</t>
  </si>
  <si>
    <t>FEC_per_sqm.kWh.EE.Res.HH.Thermal.SH.Oil.Oil_LiqBio</t>
  </si>
  <si>
    <t>FEC_per_sqm.kWh.EE.Res.HH.Thermal.SH.Gas.NG_Biogas</t>
  </si>
  <si>
    <t>FEC_per_sqm.kWh.EE.Res.HH.Thermal.SH.Biomass.Biomass_Waste</t>
  </si>
  <si>
    <t>FEC_per_sqm.kWh.EE.Res.HH.Thermal.SH.Geo.Geo</t>
  </si>
  <si>
    <t>FEC_per_sqm.kWh.EE.Res.HH.Thermal.SH.DistrHeat.Steam_Distr</t>
  </si>
  <si>
    <t>FEC_per_sqm.kWh.EE.Res.HH.Thermal.SH.AdvElc.Elec</t>
  </si>
  <si>
    <t>FEC_per_sqm.kWh.EE.Res.HH.Thermal.SH.ConvElc.Elec</t>
  </si>
  <si>
    <t>FEC_per_sqm.kWh.EE.Res.HH.Thermal.SH.TotalCirculation.Elec</t>
  </si>
  <si>
    <t>FEC_per_sqm.kWh.EE.Res.HH.Thermal.SC.AC.Elec</t>
  </si>
  <si>
    <t>FEC_per_sqm.kWh.EE.Res.HH.Thermal.WH.Solids.Solids</t>
  </si>
  <si>
    <t>FEC_per_sqm.kWh.EE.Res.HH.Thermal.WH.LPG.LPG</t>
  </si>
  <si>
    <t>FEC_per_sqm.kWh.EE.Res.HH.Thermal.WH.Oil.Oil_LiqBio</t>
  </si>
  <si>
    <t>FEC_per_sqm.kWh.EE.Res.HH.Thermal.WH.Gas.NG_Biogas</t>
  </si>
  <si>
    <t>FEC_per_sqm.kWh.EE.Res.HH.Thermal.WH.Biomass.Biomass_Waste</t>
  </si>
  <si>
    <t>FEC_per_sqm.kWh.EE.Res.HH.Thermal.WH.Geo.Geo</t>
  </si>
  <si>
    <t>FEC_per_sqm.kWh.EE.Res.HH.Thermal.WH.DistrHeat.Steam_Distr</t>
  </si>
  <si>
    <t>FEC_per_sqm.kWh.EE.Res.HH.Thermal.WH.Elc.Elec</t>
  </si>
  <si>
    <t>FEC_per_sqm.kWh.EE.Res.HH.Thermal.WH.TotalSolar.Solar</t>
  </si>
  <si>
    <t>FEC_per_sqm.kWh.EE.Res.HH.Thermal.CO.Solids.Solids</t>
  </si>
  <si>
    <t>FEC_per_sqm.kWh.EE.Res.HH.Thermal.CO.LPG.LPG</t>
  </si>
  <si>
    <t>FEC_per_sqm.kWh.EE.Res.HH.Thermal.CO.Gas.NG_Biogas</t>
  </si>
  <si>
    <t>FEC_per_sqm.kWh.EE.Res.HH.Thermal.CO.Biomass.Biomass_Waste</t>
  </si>
  <si>
    <t>FEC_per_sqm.kWh.EE.Res.HH.Thermal.CO.Elc.Elec</t>
  </si>
  <si>
    <t>EE - Thermal energy service per surface area</t>
  </si>
  <si>
    <t>TES_per_sqm.kWh.EE.Res.HH.Thermal.SH.Solids.Solids</t>
  </si>
  <si>
    <t>TES_per_sqm.kWh.EE.Res.HH.Thermal.SH.LPG.LPG</t>
  </si>
  <si>
    <t>TES_per_sqm.kWh.EE.Res.HH.Thermal.SH.Oil.Oil_LiqBio</t>
  </si>
  <si>
    <t>TES_per_sqm.kWh.EE.Res.HH.Thermal.SH.Gas.NG_Biogas</t>
  </si>
  <si>
    <t>TES_per_sqm.kWh.EE.Res.HH.Thermal.SH.Biomass.Biomass_Waste</t>
  </si>
  <si>
    <t>TES_per_sqm.kWh.EE.Res.HH.Thermal.SH.Geo.Geo</t>
  </si>
  <si>
    <t>TES_per_sqm.kWh.EE.Res.HH.Thermal.SH.DistrHeat.Steam_Distr</t>
  </si>
  <si>
    <t>TES_per_sqm.kWh.EE.Res.HH.Thermal.SH.AdvElc.Elec</t>
  </si>
  <si>
    <t>TES_per_sqm.kWh.EE.Res.HH.Thermal.SH.ConvElc.Elec</t>
  </si>
  <si>
    <t>TES_per_sqm.kWh.EE.Res.HH.Thermal.SH.TotalCirculation.Elec</t>
  </si>
  <si>
    <t>TES_per_sqm.kWh.EE.Res.HH.Thermal.SC.AC.Elec</t>
  </si>
  <si>
    <t>TES_per_sqm.kWh.EE.Res.HH.Thermal.WH.Solids.Solids</t>
  </si>
  <si>
    <t>TES_per_sqm.kWh.EE.Res.HH.Thermal.WH.LPG.LPG</t>
  </si>
  <si>
    <t>TES_per_sqm.kWh.EE.Res.HH.Thermal.WH.Oil.Oil_LiqBio</t>
  </si>
  <si>
    <t>TES_per_sqm.kWh.EE.Res.HH.Thermal.WH.Gas.NG_Biogas</t>
  </si>
  <si>
    <t>TES_per_sqm.kWh.EE.Res.HH.Thermal.WH.Biomass.Biomass_Waste</t>
  </si>
  <si>
    <t>TES_per_sqm.kWh.EE.Res.HH.Thermal.WH.Geo.Geo</t>
  </si>
  <si>
    <t>TES_per_sqm.kWh.EE.Res.HH.Thermal.WH.DistrHeat.Steam_Distr</t>
  </si>
  <si>
    <t>TES_per_sqm.kWh.EE.Res.HH.Thermal.WH.Elc.Elec</t>
  </si>
  <si>
    <t>TES_per_sqm.kWh.EE.Res.HH.Thermal.WH.TotalSolar.Solar</t>
  </si>
  <si>
    <t>TES_per_sqm.kWh.EE.Res.HH.Thermal.CO.Solids.Solids</t>
  </si>
  <si>
    <t>TES_per_sqm.kWh.EE.Res.HH.Thermal.CO.LPG.LPG</t>
  </si>
  <si>
    <t>TES_per_sqm.kWh.EE.Res.HH.Thermal.CO.Gas.NG_Biogas</t>
  </si>
  <si>
    <t>TES_per_sqm.kWh.EE.Res.HH.Thermal.CO.Biomass.Biomass_Waste</t>
  </si>
  <si>
    <t>TES_per_sqm.kWh.EE.Res.HH.Thermal.CO.Elc.Elec</t>
  </si>
  <si>
    <t>EE - CO2 emissions per surface area</t>
  </si>
  <si>
    <t>EMI_per_sqm.kgCO2.EE.Res.HH.Thermal.SH.Solids.Solids</t>
  </si>
  <si>
    <t>EMI_per_sqm.kgCO2.EE.Res.HH.Thermal.SH.LPG.LPG</t>
  </si>
  <si>
    <t>EMI_per_sqm.kgCO2.EE.Res.HH.Thermal.SH.Oil.Oil_LiqBio</t>
  </si>
  <si>
    <t>EMI_per_sqm.kgCO2.EE.Res.HH.Thermal.SH.Gas.NG_Biogas</t>
  </si>
  <si>
    <t>EMI_per_sqm.kgCO2.EE.Res.HH.Thermal.SH.Biomass.Biomass_Waste</t>
  </si>
  <si>
    <t>EMI_per_sqm.kgCO2.EE.Res.HH.Thermal.SH.Geo.Geo</t>
  </si>
  <si>
    <t>EMI_per_sqm.kgCO2.EE.Res.HH.Thermal.SH.DistrHeat.Steam_Distr</t>
  </si>
  <si>
    <t>EMI_per_sqm.kgCO2.EE.Res.HH.Thermal.SH.AdvElc.Elec</t>
  </si>
  <si>
    <t>EMI_per_sqm.kgCO2.EE.Res.HH.Thermal.SH.ConvElc.Elec</t>
  </si>
  <si>
    <t>EMI_per_sqm.kgCO2.EE.Res.HH.Thermal.SH.TotalCirculation.Elec</t>
  </si>
  <si>
    <t>EMI_per_sqm.kgCO2.EE.Res.HH.Thermal.SC.AC.Elec</t>
  </si>
  <si>
    <t>EMI_per_sqm.kgCO2.EE.Res.HH.Thermal.WH.Solids.Solids</t>
  </si>
  <si>
    <t>EMI_per_sqm.kgCO2.EE.Res.HH.Thermal.WH.LPG.LPG</t>
  </si>
  <si>
    <t>EMI_per_sqm.kgCO2.EE.Res.HH.Thermal.WH.Oil.Oil_LiqBio</t>
  </si>
  <si>
    <t>EMI_per_sqm.kgCO2.EE.Res.HH.Thermal.WH.Gas.NG_Biogas</t>
  </si>
  <si>
    <t>EMI_per_sqm.kgCO2.EE.Res.HH.Thermal.WH.Biomass.Biomass_Waste</t>
  </si>
  <si>
    <t>EMI_per_sqm.kgCO2.EE.Res.HH.Thermal.WH.Geo.Geo</t>
  </si>
  <si>
    <t>EMI_per_sqm.kgCO2.EE.Res.HH.Thermal.WH.DistrHeat.Steam_Distr</t>
  </si>
  <si>
    <t>EMI_per_sqm.kgCO2.EE.Res.HH.Thermal.WH.Elc.Elec</t>
  </si>
  <si>
    <t>EMI_per_sqm.kgCO2.EE.Res.HH.Thermal.WH.TotalSolar.Solar</t>
  </si>
  <si>
    <t>EMI_per_sqm.kgCO2.EE.Res.HH.Thermal.CO.Solids.Solids</t>
  </si>
  <si>
    <t>EMI_per_sqm.kgCO2.EE.Res.HH.Thermal.CO.LPG.LPG</t>
  </si>
  <si>
    <t>EMI_per_sqm.kgCO2.EE.Res.HH.Thermal.CO.Gas.NG_Biogas</t>
  </si>
  <si>
    <t>EMI_per_sqm.kgCO2.EE.Res.HH.Thermal.CO.Biomass.Biomass_Waste</t>
  </si>
  <si>
    <t>EMI_per_sqm.kgCO2.EE.Res.HH.Thermal.CO.Elc.Elec</t>
  </si>
  <si>
    <t>EE - Number of new and renovated households</t>
  </si>
  <si>
    <t>NUM.number.EE.Res.HHnew.Thermal</t>
  </si>
  <si>
    <t>NUM.number.EE.Res.HHnew.Thermal.SH</t>
  </si>
  <si>
    <t>NUM.number.EE.Res.HHnew.Thermal.SH.Solids</t>
  </si>
  <si>
    <t>NUM.number.EE.Res.HHnew.Thermal.SH.LPG</t>
  </si>
  <si>
    <t>NUM.number.EE.Res.HHnew.Thermal.SH.Oil</t>
  </si>
  <si>
    <t>NUM.number.EE.Res.HHnew.Thermal.SH.Gas</t>
  </si>
  <si>
    <t>NUM.number.EE.Res.HHnew.Thermal.SH.Biomass</t>
  </si>
  <si>
    <t>NUM.number.EE.Res.HHnew.Thermal.SH.Geo</t>
  </si>
  <si>
    <t>NUM.number.EE.Res.HHnew.Thermal.SH.DistrHeat</t>
  </si>
  <si>
    <t>NUM.number.EE.Res.HHnew.Thermal.SH.AdvElc</t>
  </si>
  <si>
    <t>NUM.number.EE.Res.HHnew.Thermal.SH.ConvElc</t>
  </si>
  <si>
    <t>NUM.number.EE.Res.HHnew.Thermal.SC</t>
  </si>
  <si>
    <t>NUM.number.EE.Res.HHnew.Thermal.SC.AC</t>
  </si>
  <si>
    <t>NUM.number.EE.Res.HHnew.Thermal.WH</t>
  </si>
  <si>
    <t>NUM.number.EE.Res.HHnew.Thermal.WH.Solids</t>
  </si>
  <si>
    <t>NUM.number.EE.Res.HHnew.Thermal.WH.LPG</t>
  </si>
  <si>
    <t>NUM.number.EE.Res.HHnew.Thermal.WH.Oil</t>
  </si>
  <si>
    <t>NUM.number.EE.Res.HHnew.Thermal.WH.Gas</t>
  </si>
  <si>
    <t>NUM.number.EE.Res.HHnew.Thermal.WH.Biomass</t>
  </si>
  <si>
    <t>NUM.number.EE.Res.HHnew.Thermal.WH.Geo</t>
  </si>
  <si>
    <t>NUM.number.EE.Res.HHnew.Thermal.WH.DistrHeat</t>
  </si>
  <si>
    <t>NUM.number.EE.Res.HHnew.Thermal.WH.Elc</t>
  </si>
  <si>
    <t>NUM.number.EE.Res.HHnew.Thermal.WH.Solar</t>
  </si>
  <si>
    <t>NUM.number.EE.Res.HHnew.Thermal.CO</t>
  </si>
  <si>
    <t>NUM.number.EE.Res.HHnew.Thermal.CO.Solids</t>
  </si>
  <si>
    <t>NUM.number.EE.Res.HHnew.Thermal.CO.LPG</t>
  </si>
  <si>
    <t>NUM.number.EE.Res.HHnew.Thermal.CO.Gas</t>
  </si>
  <si>
    <t>NUM.number.EE.Res.HHnew.Thermal.CO.Biomass</t>
  </si>
  <si>
    <t>NUM.number.EE.Res.HHnew.Thermal.CO.Elc</t>
  </si>
  <si>
    <t>EE - Final energy consumption in new and renovated households</t>
  </si>
  <si>
    <t>FEC.ktoe.EE.Res.HHnew.Thermal</t>
  </si>
  <si>
    <t>FEC.ktoe.EE.Res.HHnew.Thermal.SH</t>
  </si>
  <si>
    <t>FEC.ktoe.EE.Res.HHnew.Thermal.SH.Solids.Solids</t>
  </si>
  <si>
    <t>FEC.ktoe.EE.Res.HHnew.Thermal.SH.LPG.LPG</t>
  </si>
  <si>
    <t>FEC.ktoe.EE.Res.HHnew.Thermal.SH.Oil.Oil_LiqBio</t>
  </si>
  <si>
    <t>FEC.ktoe.EE.Res.HHnew.Thermal.SH.Gas.NG_Biogas</t>
  </si>
  <si>
    <t>FEC.ktoe.EE.Res.HHnew.Thermal.SH.Biomass.Biomass_Waste</t>
  </si>
  <si>
    <t>FEC.ktoe.EE.Res.HHnew.Thermal.SH.Geo.Geo</t>
  </si>
  <si>
    <t>FEC.ktoe.EE.Res.HHnew.Thermal.SH.DistrHeat.Steam_Distr</t>
  </si>
  <si>
    <t>FEC.ktoe.EE.Res.HHnew.Thermal.SH.AdvElc.Elec</t>
  </si>
  <si>
    <t>FEC.ktoe.EE.Res.HHnew.Thermal.SH.ConvElc.Elec</t>
  </si>
  <si>
    <t>FEC.ktoe.EE.Res.HHnew.Thermal.SH.TotalCirculation.Elec</t>
  </si>
  <si>
    <t>FEC.ktoe.EE.Res.HHnew.Thermal.SC</t>
  </si>
  <si>
    <t>FEC.ktoe.EE.Res.HHnew.Thermal.SC.AC.Elec</t>
  </si>
  <si>
    <t>FEC.ktoe.EE.Res.HHnew.Thermal.WH</t>
  </si>
  <si>
    <t>FEC.ktoe.EE.Res.HHnew.Thermal.WH.Solids.Solids</t>
  </si>
  <si>
    <t>FEC.ktoe.EE.Res.HHnew.Thermal.WH.LPG.LPG</t>
  </si>
  <si>
    <t>FEC.ktoe.EE.Res.HHnew.Thermal.WH.Oil.Oil_LiqBio</t>
  </si>
  <si>
    <t>FEC.ktoe.EE.Res.HHnew.Thermal.WH.Gas.NG_Biogas</t>
  </si>
  <si>
    <t>FEC.ktoe.EE.Res.HHnew.Thermal.WH.Biomass.Biomass_Waste</t>
  </si>
  <si>
    <t>FEC.ktoe.EE.Res.HHnew.Thermal.WH.Geo.Geo</t>
  </si>
  <si>
    <t>FEC.ktoe.EE.Res.HHnew.Thermal.WH.DistrHeat.Steam_Distr</t>
  </si>
  <si>
    <t>FEC.ktoe.EE.Res.HHnew.Thermal.WH.Elc.Elec</t>
  </si>
  <si>
    <t>FEC.ktoe.EE.Res.HHnew.Thermal.WH.TotalSolar.Solar</t>
  </si>
  <si>
    <t>FEC.ktoe.EE.Res.HHnew.Thermal.CO</t>
  </si>
  <si>
    <t>FEC.ktoe.EE.Res.HHnew.Thermal.CO.Solids.Solids</t>
  </si>
  <si>
    <t>FEC.ktoe.EE.Res.HHnew.Thermal.CO.LPG.LPG</t>
  </si>
  <si>
    <t>FEC.ktoe.EE.Res.HHnew.Thermal.CO.Gas.NG_Biogas</t>
  </si>
  <si>
    <t>FEC.ktoe.EE.Res.HHnew.Thermal.CO.Biomass.Biomass_Waste</t>
  </si>
  <si>
    <t>FEC.ktoe.EE.Res.HHnew.Thermal.CO.Elc.Elec</t>
  </si>
  <si>
    <t>EE - Thermal energy service in new and renovated households</t>
  </si>
  <si>
    <t>TES.ktoe.EE.Res.HHnew.Thermal</t>
  </si>
  <si>
    <t>TES.ktoe.EE.Res.HHnew.Thermal.SH</t>
  </si>
  <si>
    <t>TES.ktoe.EE.Res.HHnew.Thermal.SH.Solids.Solids</t>
  </si>
  <si>
    <t>TES.ktoe.EE.Res.HHnew.Thermal.SH.LPG.LPG</t>
  </si>
  <si>
    <t>TES.ktoe.EE.Res.HHnew.Thermal.SH.Oil.Oil_LiqBio</t>
  </si>
  <si>
    <t>TES.ktoe.EE.Res.HHnew.Thermal.SH.Gas.NG_Biogas</t>
  </si>
  <si>
    <t>TES.ktoe.EE.Res.HHnew.Thermal.SH.Biomass.Biomass_Waste</t>
  </si>
  <si>
    <t>TES.ktoe.EE.Res.HHnew.Thermal.SH.Geo.Geo</t>
  </si>
  <si>
    <t>TES.ktoe.EE.Res.HHnew.Thermal.SH.DistrHeat.Steam_Distr</t>
  </si>
  <si>
    <t>TES.ktoe.EE.Res.HHnew.Thermal.SH.AdvElc.Elec</t>
  </si>
  <si>
    <t>TES.ktoe.EE.Res.HHnew.Thermal.SH.ConvElc.Elec</t>
  </si>
  <si>
    <t>TES.ktoe.EE.Res.HHnew.Thermal.SH.TotalCirculation.Elec</t>
  </si>
  <si>
    <t>TES.ktoe.EE.Res.HHnew.Thermal.SC</t>
  </si>
  <si>
    <t>TES.ktoe.EE.Res.HHnew.Thermal.SC.AC.Elec</t>
  </si>
  <si>
    <t>TES.ktoe.EE.Res.HHnew.Thermal.WH</t>
  </si>
  <si>
    <t>TES.ktoe.EE.Res.HHnew.Thermal.WH.Solids.Solids</t>
  </si>
  <si>
    <t>TES.ktoe.EE.Res.HHnew.Thermal.WH.LPG.LPG</t>
  </si>
  <si>
    <t>TES.ktoe.EE.Res.HHnew.Thermal.WH.Oil.Oil_LiqBio</t>
  </si>
  <si>
    <t>TES.ktoe.EE.Res.HHnew.Thermal.WH.Gas.NG_Biogas</t>
  </si>
  <si>
    <t>TES.ktoe.EE.Res.HHnew.Thermal.WH.Biomass.Biomass_Waste</t>
  </si>
  <si>
    <t>TES.ktoe.EE.Res.HHnew.Thermal.WH.Geo.Geo</t>
  </si>
  <si>
    <t>TES.ktoe.EE.Res.HHnew.Thermal.WH.DistrHeat.Steam_Distr</t>
  </si>
  <si>
    <t>TES.ktoe.EE.Res.HHnew.Thermal.WH.Elc.Elec</t>
  </si>
  <si>
    <t>TES.ktoe.EE.Res.HHnew.Thermal.WH.TotalSolar.Solar</t>
  </si>
  <si>
    <t>TES.ktoe.EE.Res.HHnew.Thermal.CO</t>
  </si>
  <si>
    <t>TES.ktoe.EE.Res.HHnew.Thermal.CO.Solids.Solids</t>
  </si>
  <si>
    <t>TES.ktoe.EE.Res.HHnew.Thermal.CO.LPG.LPG</t>
  </si>
  <si>
    <t>TES.ktoe.EE.Res.HHnew.Thermal.CO.Gas.NG_Biogas</t>
  </si>
  <si>
    <t>TES.ktoe.EE.Res.HHnew.Thermal.CO.Biomass.Biomass_Waste</t>
  </si>
  <si>
    <t>TES.ktoe.EE.Res.HHnew.Thermal.CO.Elc.Elec</t>
  </si>
  <si>
    <t>EE - System efficiency indicator of new and renovated households</t>
  </si>
  <si>
    <t>Eff.ratio.EE.Res.HHnew.Thermal</t>
  </si>
  <si>
    <t>Eff.ratio.EE.Res.HHnew.Thermal.SH</t>
  </si>
  <si>
    <t>Eff.ratio.EE.Res.HHnew.Thermal.SH.Solids.Solids</t>
  </si>
  <si>
    <t>Eff.ratio.EE.Res.HHnew.Thermal.SH.LPG.LPG</t>
  </si>
  <si>
    <t>Eff.ratio.EE.Res.HHnew.Thermal.SH.Oil.Oil_LiqBio</t>
  </si>
  <si>
    <t>Eff.ratio.EE.Res.HHnew.Thermal.SH.Gas.NG_Biogas</t>
  </si>
  <si>
    <t>Eff.ratio.EE.Res.HHnew.Thermal.SH.Biomass.Biomass_Waste</t>
  </si>
  <si>
    <t>Eff.ratio.EE.Res.HHnew.Thermal.SH.Geo.Geo</t>
  </si>
  <si>
    <t>Eff.ratio.EE.Res.HHnew.Thermal.SH.DistrHeat.Steam_Distr</t>
  </si>
  <si>
    <t>Eff.ratio.EE.Res.HHnew.Thermal.SH.AdvElc.Elec</t>
  </si>
  <si>
    <t>Eff.ratio.EE.Res.HHnew.Thermal.SH.ConvElc.Elec</t>
  </si>
  <si>
    <t>Eff.ratio.EE.Res.HHnew.Thermal.SH.TotalCirculation.Elec</t>
  </si>
  <si>
    <t>Eff.ratio.EE.Res.HHnew.Thermal.SC</t>
  </si>
  <si>
    <t>Eff.ratio.EE.Res.HHnew.Thermal.SC.AC.Elec</t>
  </si>
  <si>
    <t>Eff.ratio.EE.Res.HHnew.Thermal.WH</t>
  </si>
  <si>
    <t>Eff.ratio.EE.Res.HHnew.Thermal.WH.Solids.Solids</t>
  </si>
  <si>
    <t>Eff.ratio.EE.Res.HHnew.Thermal.WH.LPG.LPG</t>
  </si>
  <si>
    <t>Eff.ratio.EE.Res.HHnew.Thermal.WH.Oil.Oil_LiqBio</t>
  </si>
  <si>
    <t>Eff.ratio.EE.Res.HHnew.Thermal.WH.Gas.NG_Biogas</t>
  </si>
  <si>
    <t>Eff.ratio.EE.Res.HHnew.Thermal.WH.Biomass.Biomass_Waste</t>
  </si>
  <si>
    <t>Eff.ratio.EE.Res.HHnew.Thermal.WH.Geo.Geo</t>
  </si>
  <si>
    <t>Eff.ratio.EE.Res.HHnew.Thermal.WH.DistrHeat.Steam_Distr</t>
  </si>
  <si>
    <t>Eff.ratio.EE.Res.HHnew.Thermal.WH.Elc.Elec</t>
  </si>
  <si>
    <t>Eff.ratio.EE.Res.HHnew.Thermal.WH.TotalSolar.Solar</t>
  </si>
  <si>
    <t>Eff.ratio.EE.Res.HHnew.Thermal.CO</t>
  </si>
  <si>
    <t>Eff.ratio.EE.Res.HHnew.Thermal.CO.Solids.Solids</t>
  </si>
  <si>
    <t>Eff.ratio.EE.Res.HHnew.Thermal.CO.LPG.LPG</t>
  </si>
  <si>
    <t>Eff.ratio.EE.Res.HHnew.Thermal.CO.Gas.NG_Biogas</t>
  </si>
  <si>
    <t>Eff.ratio.EE.Res.HHnew.Thermal.CO.Biomass.Biomass_Waste</t>
  </si>
  <si>
    <t>Eff.ratio.EE.Res.HHnew.Thermal.CO.Elc.Elec</t>
  </si>
  <si>
    <t>EE - CO2 emissions in new and renovated households</t>
  </si>
  <si>
    <t>EMI.ktCO2.EE.Res.HHnew.Thermal</t>
  </si>
  <si>
    <t>EMI.ktCO2.EE.Res.HHnew.Thermal.SH</t>
  </si>
  <si>
    <t>EMI.ktCO2.EE.Res.HHnew.Thermal.SH.Solids.Solids</t>
  </si>
  <si>
    <t>EMI.ktCO2.EE.Res.HHnew.Thermal.SH.LPG.LPG</t>
  </si>
  <si>
    <t>EMI.ktCO2.EE.Res.HHnew.Thermal.SH.Oil.Oil_LiqBio</t>
  </si>
  <si>
    <t>EMI.ktCO2.EE.Res.HHnew.Thermal.SH.Gas.NG_Biogas</t>
  </si>
  <si>
    <t>EMI.ktCO2.EE.Res.HHnew.Thermal.SH.Biomass.Biomass_Waste</t>
  </si>
  <si>
    <t>EMI.ktCO2.EE.Res.HHnew.Thermal.SH.Geo.Geo</t>
  </si>
  <si>
    <t>EMI.ktCO2.EE.Res.HHnew.Thermal.SH.DistrHeat.Steam_Distr</t>
  </si>
  <si>
    <t>EMI.ktCO2.EE.Res.HHnew.Thermal.SH.AdvElc.Elec</t>
  </si>
  <si>
    <t>EMI.ktCO2.EE.Res.HHnew.Thermal.SH.ConvElc.Elec</t>
  </si>
  <si>
    <t>EMI.ktCO2.EE.Res.HHnew.Thermal.SH.TotalCirculation.Elec</t>
  </si>
  <si>
    <t>EMI.ktCO2.EE.Res.HHnew.Thermal.SC</t>
  </si>
  <si>
    <t>EMI.ktCO2.EE.Res.HHnew.Thermal.SC.AC.Elec</t>
  </si>
  <si>
    <t>EMI.ktCO2.EE.Res.HHnew.Thermal.WH</t>
  </si>
  <si>
    <t>EMI.ktCO2.EE.Res.HHnew.Thermal.WH.Solids.Solids</t>
  </si>
  <si>
    <t>EMI.ktCO2.EE.Res.HHnew.Thermal.WH.LPG.LPG</t>
  </si>
  <si>
    <t>EMI.ktCO2.EE.Res.HHnew.Thermal.WH.Oil.Oil_LiqBio</t>
  </si>
  <si>
    <t>EMI.ktCO2.EE.Res.HHnew.Thermal.WH.Gas.NG_Biogas</t>
  </si>
  <si>
    <t>EMI.ktCO2.EE.Res.HHnew.Thermal.WH.Biomass.Biomass_Waste</t>
  </si>
  <si>
    <t>EMI.ktCO2.EE.Res.HHnew.Thermal.WH.Geo.Geo</t>
  </si>
  <si>
    <t>EMI.ktCO2.EE.Res.HHnew.Thermal.WH.DistrHeat.Steam_Distr</t>
  </si>
  <si>
    <t>EMI.ktCO2.EE.Res.HHnew.Thermal.WH.Elc.Elec</t>
  </si>
  <si>
    <t>EMI.ktCO2.EE.Res.HHnew.Thermal.WH.TotalSolar.Solar</t>
  </si>
  <si>
    <t>EMI.ktCO2.EE.Res.HHnew.Thermal.CO</t>
  </si>
  <si>
    <t>EMI.ktCO2.EE.Res.HHnew.Thermal.CO.Solids.Solids</t>
  </si>
  <si>
    <t>EMI.ktCO2.EE.Res.HHnew.Thermal.CO.LPG.LPG</t>
  </si>
  <si>
    <t>EMI.ktCO2.EE.Res.HHnew.Thermal.CO.Gas.NG_Biogas</t>
  </si>
  <si>
    <t>EMI.ktCO2.EE.Res.HHnew.Thermal.CO.Biomass.Biomass_Waste</t>
  </si>
  <si>
    <t>EMI.ktCO2.EE.Res.HHnew.Thermal.CO.Elc.Elec</t>
  </si>
  <si>
    <t>EE - Final energy consumption of new and renovated households (per household)</t>
  </si>
  <si>
    <t>FEC_per_household.kWh.EE.Res.HHnew.Thermal</t>
  </si>
  <si>
    <t>FEC_per_household.kWh.EE.Res.HHnew.Thermal.SH</t>
  </si>
  <si>
    <t>FEC_per_household.kWh.EE.Res.HHnew.Thermal.SH.Solids.Solids</t>
  </si>
  <si>
    <t>FEC_per_household.kWh.EE.Res.HHnew.Thermal.SH.LPG.LPG</t>
  </si>
  <si>
    <t>FEC_per_household.kWh.EE.Res.HHnew.Thermal.SH.Oil.Oil_LiqBio</t>
  </si>
  <si>
    <t>FEC_per_household.kWh.EE.Res.HHnew.Thermal.SH.Gas.NG_Biogas</t>
  </si>
  <si>
    <t>FEC_per_household.kWh.EE.Res.HHnew.Thermal.SH.Biomass.Biomass_Waste</t>
  </si>
  <si>
    <t>FEC_per_household.kWh.EE.Res.HHnew.Thermal.SH.Geo.Geo</t>
  </si>
  <si>
    <t>FEC_per_household.kWh.EE.Res.HHnew.Thermal.SH.DistrHeat.Steam_Distr</t>
  </si>
  <si>
    <t>FEC_per_household.kWh.EE.Res.HHnew.Thermal.SH.AdvElc.Elec</t>
  </si>
  <si>
    <t>FEC_per_household.kWh.EE.Res.HHnew.Thermal.SH.ConvElc.Elec</t>
  </si>
  <si>
    <t>FEC_per_household.kWh.EE.Res.HHnew.Thermal.SH.TotalCirculation.Elec</t>
  </si>
  <si>
    <t>FEC_per_household.kWh.EE.Res.HHnew.Thermal.SC</t>
  </si>
  <si>
    <t>FEC_per_household.kWh.EE.Res.HHnew.Thermal.SC.AC.Elec</t>
  </si>
  <si>
    <t>FEC_per_household.kWh.EE.Res.HHnew.Thermal.WH</t>
  </si>
  <si>
    <t>FEC_per_household.kWh.EE.Res.HHnew.Thermal.WH.Solids.Solids</t>
  </si>
  <si>
    <t>FEC_per_household.kWh.EE.Res.HHnew.Thermal.WH.LPG.LPG</t>
  </si>
  <si>
    <t>FEC_per_household.kWh.EE.Res.HHnew.Thermal.WH.Oil.Oil_LiqBio</t>
  </si>
  <si>
    <t>FEC_per_household.kWh.EE.Res.HHnew.Thermal.WH.Gas.NG_Biogas</t>
  </si>
  <si>
    <t>FEC_per_household.kWh.EE.Res.HHnew.Thermal.WH.Biomass.Biomass_Waste</t>
  </si>
  <si>
    <t>FEC_per_household.kWh.EE.Res.HHnew.Thermal.WH.Geo.Geo</t>
  </si>
  <si>
    <t>FEC_per_household.kWh.EE.Res.HHnew.Thermal.WH.DistrHeat.Steam_Distr</t>
  </si>
  <si>
    <t>FEC_per_household.kWh.EE.Res.HHnew.Thermal.WH.Elc.Elec</t>
  </si>
  <si>
    <t>FEC_per_household.kWh.EE.Res.HHnew.Thermal.WH.TotalSolar.Solar</t>
  </si>
  <si>
    <t>FEC_per_household.kWh.EE.Res.HHnew.Thermal.CO</t>
  </si>
  <si>
    <t>FEC_per_household.kWh.EE.Res.HHnew.Thermal.CO.Solids.Solids</t>
  </si>
  <si>
    <t>FEC_per_household.kWh.EE.Res.HHnew.Thermal.CO.LPG.LPG</t>
  </si>
  <si>
    <t>FEC_per_household.kWh.EE.Res.HHnew.Thermal.CO.Gas.NG_Biogas</t>
  </si>
  <si>
    <t>FEC_per_household.kWh.EE.Res.HHnew.Thermal.CO.Biomass.Biomass_Waste</t>
  </si>
  <si>
    <t>FEC_per_household.kWh.EE.Res.HHnew.Thermal.CO.Elc.Elec</t>
  </si>
  <si>
    <t>EE - Thermal energy service of new and renovated households (per household)</t>
  </si>
  <si>
    <t>TES_per_household.kWh.EE.Res.HHnew.Thermal</t>
  </si>
  <si>
    <t>TES_per_household.kWh.EE.Res.HHnew.Thermal.SH</t>
  </si>
  <si>
    <t>TES_per_household.kWh.EE.Res.HHnew.Thermal.SH.Solids.Solids</t>
  </si>
  <si>
    <t>TES_per_household.kWh.EE.Res.HHnew.Thermal.SH.LPG.LPG</t>
  </si>
  <si>
    <t>TES_per_household.kWh.EE.Res.HHnew.Thermal.SH.Oil.Oil_LiqBio</t>
  </si>
  <si>
    <t>TES_per_household.kWh.EE.Res.HHnew.Thermal.SH.Gas.NG_Biogas</t>
  </si>
  <si>
    <t>TES_per_household.kWh.EE.Res.HHnew.Thermal.SH.Biomass.Biomass_Waste</t>
  </si>
  <si>
    <t>TES_per_household.kWh.EE.Res.HHnew.Thermal.SH.Geo.Geo</t>
  </si>
  <si>
    <t>TES_per_household.kWh.EE.Res.HHnew.Thermal.SH.DistrHeat.Steam_Distr</t>
  </si>
  <si>
    <t>TES_per_household.kWh.EE.Res.HHnew.Thermal.SH.AdvElc.Elec</t>
  </si>
  <si>
    <t>TES_per_household.kWh.EE.Res.HHnew.Thermal.SH.ConvElc.Elec</t>
  </si>
  <si>
    <t>TES_per_household.kWh.EE.Res.HHnew.Thermal.SH.TotalCirculation.Elec</t>
  </si>
  <si>
    <t>TES_per_household.kWh.EE.Res.HHnew.Thermal.SC</t>
  </si>
  <si>
    <t>TES_per_household.kWh.EE.Res.HHnew.Thermal.SC.AC.Elec</t>
  </si>
  <si>
    <t>TES_per_household.kWh.EE.Res.HHnew.Thermal.WH</t>
  </si>
  <si>
    <t>TES_per_household.kWh.EE.Res.HHnew.Thermal.WH.Solids.Solids</t>
  </si>
  <si>
    <t>TES_per_household.kWh.EE.Res.HHnew.Thermal.WH.LPG.LPG</t>
  </si>
  <si>
    <t>TES_per_household.kWh.EE.Res.HHnew.Thermal.WH.Oil.Oil_LiqBio</t>
  </si>
  <si>
    <t>TES_per_household.kWh.EE.Res.HHnew.Thermal.WH.Gas.NG_Biogas</t>
  </si>
  <si>
    <t>TES_per_household.kWh.EE.Res.HHnew.Thermal.WH.Biomass.Biomass_Waste</t>
  </si>
  <si>
    <t>TES_per_household.kWh.EE.Res.HHnew.Thermal.WH.Geo.Geo</t>
  </si>
  <si>
    <t>TES_per_household.kWh.EE.Res.HHnew.Thermal.WH.DistrHeat.Steam_Distr</t>
  </si>
  <si>
    <t>TES_per_household.kWh.EE.Res.HHnew.Thermal.WH.Elc.Elec</t>
  </si>
  <si>
    <t>TES_per_household.kWh.EE.Res.HHnew.Thermal.WH.TotalSolar.Solar</t>
  </si>
  <si>
    <t>TES_per_household.kWh.EE.Res.HHnew.Thermal.CO</t>
  </si>
  <si>
    <t>TES_per_household.kWh.EE.Res.HHnew.Thermal.CO.Solids.Solids</t>
  </si>
  <si>
    <t>TES_per_household.kWh.EE.Res.HHnew.Thermal.CO.LPG.LPG</t>
  </si>
  <si>
    <t>TES_per_household.kWh.EE.Res.HHnew.Thermal.CO.Gas.NG_Biogas</t>
  </si>
  <si>
    <t>TES_per_household.kWh.EE.Res.HHnew.Thermal.CO.Biomass.Biomass_Waste</t>
  </si>
  <si>
    <t>TES_per_household.kWh.EE.Res.HHnew.Thermal.CO.Elc.Elec</t>
  </si>
  <si>
    <t>EE - CO2 emissions in new and renovated households (per household)</t>
  </si>
  <si>
    <t>EMI_per_household.kgCO2.EE.Res.HHnew.Thermal</t>
  </si>
  <si>
    <t>EMI_per_household.kgCO2.EE.Res.HHnew.Thermal.SH</t>
  </si>
  <si>
    <t>EMI_per_household.kgCO2.EE.Res.HHnew.Thermal.SH.Solids.Solids</t>
  </si>
  <si>
    <t>EMI_per_household.kgCO2.EE.Res.HHnew.Thermal.SH.LPG.LPG</t>
  </si>
  <si>
    <t>EMI_per_household.kgCO2.EE.Res.HHnew.Thermal.SH.Oil.Oil_LiqBio</t>
  </si>
  <si>
    <t>EMI_per_household.kgCO2.EE.Res.HHnew.Thermal.SH.Gas.NG_Biogas</t>
  </si>
  <si>
    <t>EMI_per_household.kgCO2.EE.Res.HHnew.Thermal.SH.Biomass.Biomass_Waste</t>
  </si>
  <si>
    <t>EMI_per_household.kgCO2.EE.Res.HHnew.Thermal.SH.Geo.Geo</t>
  </si>
  <si>
    <t>EMI_per_household.kgCO2.EE.Res.HHnew.Thermal.SH.DistrHeat.Steam_Distr</t>
  </si>
  <si>
    <t>EMI_per_household.kgCO2.EE.Res.HHnew.Thermal.SH.AdvElc.Elec</t>
  </si>
  <si>
    <t>EMI_per_household.kgCO2.EE.Res.HHnew.Thermal.SH.ConvElc.Elec</t>
  </si>
  <si>
    <t>EMI_per_household.kgCO2.EE.Res.HHnew.Thermal.SH.TotalCirculation.Elec</t>
  </si>
  <si>
    <t>EMI_per_household.kgCO2.EE.Res.HHnew.Thermal.SC</t>
  </si>
  <si>
    <t>EMI_per_household.kgCO2.EE.Res.HHnew.Thermal.SC.AC.Elec</t>
  </si>
  <si>
    <t>EMI_per_household.kgCO2.EE.Res.HHnew.Thermal.WH</t>
  </si>
  <si>
    <t>EMI_per_household.kgCO2.EE.Res.HHnew.Thermal.WH.Solids.Solids</t>
  </si>
  <si>
    <t>EMI_per_household.kgCO2.EE.Res.HHnew.Thermal.WH.LPG.LPG</t>
  </si>
  <si>
    <t>EMI_per_household.kgCO2.EE.Res.HHnew.Thermal.WH.Oil.Oil_LiqBio</t>
  </si>
  <si>
    <t>EMI_per_household.kgCO2.EE.Res.HHnew.Thermal.WH.Gas.NG_Biogas</t>
  </si>
  <si>
    <t>EMI_per_household.kgCO2.EE.Res.HHnew.Thermal.WH.Biomass.Biomass_Waste</t>
  </si>
  <si>
    <t>EMI_per_household.kgCO2.EE.Res.HHnew.Thermal.WH.Geo.Geo</t>
  </si>
  <si>
    <t>EMI_per_household.kgCO2.EE.Res.HHnew.Thermal.WH.DistrHeat.Steam_Distr</t>
  </si>
  <si>
    <t>EMI_per_household.kgCO2.EE.Res.HHnew.Thermal.WH.Elc.Elec</t>
  </si>
  <si>
    <t>EMI_per_household.kgCO2.EE.Res.HHnew.Thermal.WH.TotalSolar.Solar</t>
  </si>
  <si>
    <t>EMI_per_household.kgCO2.EE.Res.HHnew.Thermal.CO</t>
  </si>
  <si>
    <t>EMI_per_household.kgCO2.EE.Res.HHnew.Thermal.CO.Solids.Solids</t>
  </si>
  <si>
    <t>EMI_per_household.kgCO2.EE.Res.HHnew.Thermal.CO.LPG.LPG</t>
  </si>
  <si>
    <t>EMI_per_household.kgCO2.EE.Res.HHnew.Thermal.CO.Gas.NG_Biogas</t>
  </si>
  <si>
    <t>EMI_per_household.kgCO2.EE.Res.HHnew.Thermal.CO.Biomass.Biomass_Waste</t>
  </si>
  <si>
    <t>EMI_per_household.kgCO2.EE.Res.HHnew.Thermal.CO.Elc.Elec</t>
  </si>
  <si>
    <t>EE - Final energy consumption in new and renovated households per surface area</t>
  </si>
  <si>
    <t>FEC_per_sqm.kWh.EE.Res.HHnew.Thermal</t>
  </si>
  <si>
    <t>FEC_per_sqm.kWh.EE.Res.HHnew.Thermal.SH</t>
  </si>
  <si>
    <t>FEC_per_sqm.kWh.EE.Res.HHnew.Thermal.SH.Solids.Solids</t>
  </si>
  <si>
    <t>FEC_per_sqm.kWh.EE.Res.HHnew.Thermal.SH.LPG.LPG</t>
  </si>
  <si>
    <t>FEC_per_sqm.kWh.EE.Res.HHnew.Thermal.SH.Oil.Oil_LiqBio</t>
  </si>
  <si>
    <t>FEC_per_sqm.kWh.EE.Res.HHnew.Thermal.SH.Gas.NG_Biogas</t>
  </si>
  <si>
    <t>FEC_per_sqm.kWh.EE.Res.HHnew.Thermal.SH.Biomass.Biomass_Waste</t>
  </si>
  <si>
    <t>FEC_per_sqm.kWh.EE.Res.HHnew.Thermal.SH.Geo.Geo</t>
  </si>
  <si>
    <t>FEC_per_sqm.kWh.EE.Res.HHnew.Thermal.SH.DistrHeat.Steam_Distr</t>
  </si>
  <si>
    <t>FEC_per_sqm.kWh.EE.Res.HHnew.Thermal.SH.AdvElc.Elec</t>
  </si>
  <si>
    <t>FEC_per_sqm.kWh.EE.Res.HHnew.Thermal.SH.ConvElc.Elec</t>
  </si>
  <si>
    <t>FEC_per_sqm.kWh.EE.Res.HHnew.Thermal.SH.TotalCirculation.Elec</t>
  </si>
  <si>
    <t>FEC_per_sqm.kWh.EE.Res.HHnew.Thermal.SC</t>
  </si>
  <si>
    <t>FEC_per_sqm.kWh.EE.Res.HHnew.Thermal.SC.AC.Elec</t>
  </si>
  <si>
    <t>FEC_per_sqm.kWh.EE.Res.HHnew.Thermal.WH</t>
  </si>
  <si>
    <t>FEC_per_sqm.kWh.EE.Res.HHnew.Thermal.WH.Solids.Solids</t>
  </si>
  <si>
    <t>FEC_per_sqm.kWh.EE.Res.HHnew.Thermal.WH.LPG.LPG</t>
  </si>
  <si>
    <t>FEC_per_sqm.kWh.EE.Res.HHnew.Thermal.WH.Oil.Oil_LiqBio</t>
  </si>
  <si>
    <t>FEC_per_sqm.kWh.EE.Res.HHnew.Thermal.WH.Gas.NG_Biogas</t>
  </si>
  <si>
    <t>FEC_per_sqm.kWh.EE.Res.HHnew.Thermal.WH.Biomass.Biomass_Waste</t>
  </si>
  <si>
    <t>FEC_per_sqm.kWh.EE.Res.HHnew.Thermal.WH.Geo.Geo</t>
  </si>
  <si>
    <t>FEC_per_sqm.kWh.EE.Res.HHnew.Thermal.WH.DistrHeat.Steam_Distr</t>
  </si>
  <si>
    <t>FEC_per_sqm.kWh.EE.Res.HHnew.Thermal.WH.Elc.Elec</t>
  </si>
  <si>
    <t>FEC_per_sqm.kWh.EE.Res.HHnew.Thermal.WH.TotalSolar.Solar</t>
  </si>
  <si>
    <t>FEC_per_sqm.kWh.EE.Res.HHnew.Thermal.CO</t>
  </si>
  <si>
    <t>FEC_per_sqm.kWh.EE.Res.HHnew.Thermal.CO.Solids.Solids</t>
  </si>
  <si>
    <t>FEC_per_sqm.kWh.EE.Res.HHnew.Thermal.CO.LPG.LPG</t>
  </si>
  <si>
    <t>FEC_per_sqm.kWh.EE.Res.HHnew.Thermal.CO.Gas.NG_Biogas</t>
  </si>
  <si>
    <t>FEC_per_sqm.kWh.EE.Res.HHnew.Thermal.CO.Biomass.Biomass_Waste</t>
  </si>
  <si>
    <t>FEC_per_sqm.kWh.EE.Res.HHnew.Thermal.CO.Elc.Elec</t>
  </si>
  <si>
    <t>EE - Thermal energy service in new and renovated households per surface area</t>
  </si>
  <si>
    <t>TES_per_sqm.kWh.EE.Res.HHnew.Thermal</t>
  </si>
  <si>
    <t>TES_per_sqm.kWh.EE.Res.HHnew.Thermal.SH</t>
  </si>
  <si>
    <t>TES_per_sqm.kWh.EE.Res.HHnew.Thermal.SH.Solids.Solids</t>
  </si>
  <si>
    <t>TES_per_sqm.kWh.EE.Res.HHnew.Thermal.SH.LPG.LPG</t>
  </si>
  <si>
    <t>TES_per_sqm.kWh.EE.Res.HHnew.Thermal.SH.Oil.Oil_LiqBio</t>
  </si>
  <si>
    <t>TES_per_sqm.kWh.EE.Res.HHnew.Thermal.SH.Gas.NG_Biogas</t>
  </si>
  <si>
    <t>TES_per_sqm.kWh.EE.Res.HHnew.Thermal.SH.Biomass.Biomass_Waste</t>
  </si>
  <si>
    <t>TES_per_sqm.kWh.EE.Res.HHnew.Thermal.SH.Geo.Geo</t>
  </si>
  <si>
    <t>TES_per_sqm.kWh.EE.Res.HHnew.Thermal.SH.DistrHeat.Steam_Distr</t>
  </si>
  <si>
    <t>TES_per_sqm.kWh.EE.Res.HHnew.Thermal.SH.AdvElc.Elec</t>
  </si>
  <si>
    <t>TES_per_sqm.kWh.EE.Res.HHnew.Thermal.SH.ConvElc.Elec</t>
  </si>
  <si>
    <t>TES_per_sqm.kWh.EE.Res.HHnew.Thermal.SH.TotalCirculation.Elec</t>
  </si>
  <si>
    <t>TES_per_sqm.kWh.EE.Res.HHnew.Thermal.SC</t>
  </si>
  <si>
    <t>TES_per_sqm.kWh.EE.Res.HHnew.Thermal.SC.AC.Elec</t>
  </si>
  <si>
    <t>TES_per_sqm.kWh.EE.Res.HHnew.Thermal.WH</t>
  </si>
  <si>
    <t>TES_per_sqm.kWh.EE.Res.HHnew.Thermal.WH.Solids.Solids</t>
  </si>
  <si>
    <t>TES_per_sqm.kWh.EE.Res.HHnew.Thermal.WH.LPG.LPG</t>
  </si>
  <si>
    <t>TES_per_sqm.kWh.EE.Res.HHnew.Thermal.WH.Oil.Oil_LiqBio</t>
  </si>
  <si>
    <t>TES_per_sqm.kWh.EE.Res.HHnew.Thermal.WH.Gas.NG_Biogas</t>
  </si>
  <si>
    <t>TES_per_sqm.kWh.EE.Res.HHnew.Thermal.WH.Biomass.Biomass_Waste</t>
  </si>
  <si>
    <t>TES_per_sqm.kWh.EE.Res.HHnew.Thermal.WH.Geo.Geo</t>
  </si>
  <si>
    <t>TES_per_sqm.kWh.EE.Res.HHnew.Thermal.WH.DistrHeat.Steam_Distr</t>
  </si>
  <si>
    <t>TES_per_sqm.kWh.EE.Res.HHnew.Thermal.WH.Elc.Elec</t>
  </si>
  <si>
    <t>TES_per_sqm.kWh.EE.Res.HHnew.Thermal.WH.TotalSolar.Solar</t>
  </si>
  <si>
    <t>TES_per_sqm.kWh.EE.Res.HHnew.Thermal.CO</t>
  </si>
  <si>
    <t>TES_per_sqm.kWh.EE.Res.HHnew.Thermal.CO.Solids.Solids</t>
  </si>
  <si>
    <t>TES_per_sqm.kWh.EE.Res.HHnew.Thermal.CO.LPG.LPG</t>
  </si>
  <si>
    <t>TES_per_sqm.kWh.EE.Res.HHnew.Thermal.CO.Gas.NG_Biogas</t>
  </si>
  <si>
    <t>TES_per_sqm.kWh.EE.Res.HHnew.Thermal.CO.Biomass.Biomass_Waste</t>
  </si>
  <si>
    <t>TES_per_sqm.kWh.EE.Res.HHnew.Thermal.CO.Elc.Elec</t>
  </si>
  <si>
    <t>EE - CO2 emissions in new and renovated households per surface area</t>
  </si>
  <si>
    <t>EMI_per_sqm.kgCO2.EE.Res.HHnew.Thermal</t>
  </si>
  <si>
    <t>EMI_per_sqm.kgCO2.EE.Res.HHnew.Thermal.SH</t>
  </si>
  <si>
    <t>EMI_per_sqm.kgCO2.EE.Res.HHnew.Thermal.SH.Solids.Solids</t>
  </si>
  <si>
    <t>EMI_per_sqm.kgCO2.EE.Res.HHnew.Thermal.SH.LPG.LPG</t>
  </si>
  <si>
    <t>EMI_per_sqm.kgCO2.EE.Res.HHnew.Thermal.SH.Oil.Oil_LiqBio</t>
  </si>
  <si>
    <t>EMI_per_sqm.kgCO2.EE.Res.HHnew.Thermal.SH.Gas.NG_Biogas</t>
  </si>
  <si>
    <t>EMI_per_sqm.kgCO2.EE.Res.HHnew.Thermal.SH.Biomass.Biomass_Waste</t>
  </si>
  <si>
    <t>EMI_per_sqm.kgCO2.EE.Res.HHnew.Thermal.SH.Geo.Geo</t>
  </si>
  <si>
    <t>EMI_per_sqm.kgCO2.EE.Res.HHnew.Thermal.SH.DistrHeat.Steam_Distr</t>
  </si>
  <si>
    <t>EMI_per_sqm.kgCO2.EE.Res.HHnew.Thermal.SH.AdvElc.Elec</t>
  </si>
  <si>
    <t>EMI_per_sqm.kgCO2.EE.Res.HHnew.Thermal.SH.ConvElc.Elec</t>
  </si>
  <si>
    <t>EMI_per_sqm.kgCO2.EE.Res.HHnew.Thermal.SH.TotalCirculation.Elec</t>
  </si>
  <si>
    <t>EMI_per_sqm.kgCO2.EE.Res.HHnew.Thermal.SC</t>
  </si>
  <si>
    <t>EMI_per_sqm.kgCO2.EE.Res.HHnew.Thermal.SC.AC.Elec</t>
  </si>
  <si>
    <t>EMI_per_sqm.kgCO2.EE.Res.HHnew.Thermal.WH</t>
  </si>
  <si>
    <t>EMI_per_sqm.kgCO2.EE.Res.HHnew.Thermal.WH.Solids.Solids</t>
  </si>
  <si>
    <t>EMI_per_sqm.kgCO2.EE.Res.HHnew.Thermal.WH.LPG.LPG</t>
  </si>
  <si>
    <t>EMI_per_sqm.kgCO2.EE.Res.HHnew.Thermal.WH.Oil.Oil_LiqBio</t>
  </si>
  <si>
    <t>EMI_per_sqm.kgCO2.EE.Res.HHnew.Thermal.WH.Gas.NG_Biogas</t>
  </si>
  <si>
    <t>EMI_per_sqm.kgCO2.EE.Res.HHnew.Thermal.WH.Biomass.Biomass_Waste</t>
  </si>
  <si>
    <t>EMI_per_sqm.kgCO2.EE.Res.HHnew.Thermal.WH.Geo.Geo</t>
  </si>
  <si>
    <t>EMI_per_sqm.kgCO2.EE.Res.HHnew.Thermal.WH.DistrHeat.Steam_Distr</t>
  </si>
  <si>
    <t>EMI_per_sqm.kgCO2.EE.Res.HHnew.Thermal.WH.Elc.Elec</t>
  </si>
  <si>
    <t>EMI_per_sqm.kgCO2.EE.Res.HHnew.Thermal.WH.TotalSolar.Solar</t>
  </si>
  <si>
    <t>EMI_per_sqm.kgCO2.EE.Res.HHnew.Thermal.CO</t>
  </si>
  <si>
    <t>EMI_per_sqm.kgCO2.EE.Res.HHnew.Thermal.CO.Solids.Solids</t>
  </si>
  <si>
    <t>EMI_per_sqm.kgCO2.EE.Res.HHnew.Thermal.CO.LPG.LPG</t>
  </si>
  <si>
    <t>EMI_per_sqm.kgCO2.EE.Res.HHnew.Thermal.CO.Gas.NG_Biogas</t>
  </si>
  <si>
    <t>EMI_per_sqm.kgCO2.EE.Res.HHnew.Thermal.CO.Biomass.Biomass_Waste</t>
  </si>
  <si>
    <t>EMI_per_sqm.kgCO2.EE.Res.HHnew.Thermal.CO.Elc.Elec</t>
  </si>
  <si>
    <t>FEC.ktoe.EE.Res.HH.Appl.RF</t>
  </si>
  <si>
    <t>FEC.ktoe.EE.Res.HH.Appl.WM</t>
  </si>
  <si>
    <t>FEC.ktoe.EE.Res.HH.Appl.DR</t>
  </si>
  <si>
    <t>FEC.ktoe.EE.Res.HH.Appl.DW</t>
  </si>
  <si>
    <t>FEC.ktoe.EE.Res.HH.Appl.TV</t>
  </si>
  <si>
    <t>FEC.ktoe.EE.Res.HH.Appl.IT</t>
  </si>
  <si>
    <t>FEC.ktoe.EE.Res.HH.Appl.LI</t>
  </si>
  <si>
    <t>FEC.ktoe.EE.Res.HH.Appl.OA</t>
  </si>
  <si>
    <t>Size.MW.EE.Res.HH.Appl</t>
  </si>
  <si>
    <t>Size.MW.EE.Res.HH.Appl.RF</t>
  </si>
  <si>
    <t>Size.MW.EE.Res.HH.Appl.WM</t>
  </si>
  <si>
    <t>Size.MW.EE.Res.HH.Appl.DR</t>
  </si>
  <si>
    <t>Size.MW.EE.Res.HH.Appl.DW</t>
  </si>
  <si>
    <t>Size.MW.EE.Res.HH.Appl.TV</t>
  </si>
  <si>
    <t>Size.MW.EE.Res.HH.Appl.IT</t>
  </si>
  <si>
    <t>Size.MW.EE.Res.HH.Appl.LI</t>
  </si>
  <si>
    <t>Size.MW.EE.Res.HH.Appl.OA</t>
  </si>
  <si>
    <t>NUM.number.EE.Res.HH.Appl.RF</t>
  </si>
  <si>
    <t>NUM.number.EE.Res.HH.Appl.WM</t>
  </si>
  <si>
    <t>NUM.number.EE.Res.HH.Appl.DR</t>
  </si>
  <si>
    <t>NUM.number.EE.Res.HH.Appl.DW</t>
  </si>
  <si>
    <t>NUM.number.EE.Res.HH.Appl.TV</t>
  </si>
  <si>
    <t>NUM.number.EE.Res.HH.Appl.IT</t>
  </si>
  <si>
    <t>NUM.number.EE.Res.HH.Appl.LI</t>
  </si>
  <si>
    <t>NUM.number.EE.Res.HH.Appl.OA</t>
  </si>
  <si>
    <t>NUM.number.EE.Res.HH.Applnew.RF</t>
  </si>
  <si>
    <t>NUM.number.EE.Res.HH.Applnew.WM</t>
  </si>
  <si>
    <t>NUM.number.EE.Res.HH.Applnew.DR</t>
  </si>
  <si>
    <t>NUM.number.EE.Res.HH.Applnew.DW</t>
  </si>
  <si>
    <t>NUM.number.EE.Res.HH.Applnew.TV</t>
  </si>
  <si>
    <t>NUM.number.EE.Res.HH.Applnew.IT</t>
  </si>
  <si>
    <t>NUM.number.EE.Res.HH.Applnew.LI</t>
  </si>
  <si>
    <t>NUM.number.EE.Res.HH.Applnew.OA</t>
  </si>
  <si>
    <t>NUM.number.EE.Res.HH.Applrepl.RF</t>
  </si>
  <si>
    <t>NUM.number.EE.Res.HH.Applrepl.WM</t>
  </si>
  <si>
    <t>NUM.number.EE.Res.HH.Applrepl.DR</t>
  </si>
  <si>
    <t>NUM.number.EE.Res.HH.Applrepl.DW</t>
  </si>
  <si>
    <t>NUM.number.EE.Res.HH.Applrepl.TV</t>
  </si>
  <si>
    <t>NUM.number.EE.Res.HH.Applrepl.IT</t>
  </si>
  <si>
    <t>NUM.number.EE.Res.HH.Applrepl.LI</t>
  </si>
  <si>
    <t>NUM.number.EE.Res.HH.Applrepl.OA</t>
  </si>
  <si>
    <t>Op.hours.EE.Res.HH.Appl.RF</t>
  </si>
  <si>
    <t>Op.hours.EE.Res.HH.Appl.WM</t>
  </si>
  <si>
    <t>Op.hours.EE.Res.HH.Appl.DR</t>
  </si>
  <si>
    <t>Op.hours.EE.Res.HH.Appl.DW</t>
  </si>
  <si>
    <t>Op.hours.EE.Res.HH.Appl.TV</t>
  </si>
  <si>
    <t>Op.hours.EE.Res.HH.Appl.IT</t>
  </si>
  <si>
    <t>Op.hours.EE.Res.HH.Appl.LI</t>
  </si>
  <si>
    <t>Op.hours.EE.Res.HH.Appl.OA</t>
  </si>
  <si>
    <t>Size_per_appl.W.EE.Res.HH.Appl.RF</t>
  </si>
  <si>
    <t>Size_per_appl.W.EE.Res.HH.Appl.WM</t>
  </si>
  <si>
    <t>Size_per_appl.W.EE.Res.HH.Appl.DR</t>
  </si>
  <si>
    <t>Size_per_appl.W.EE.Res.HH.Appl.DW</t>
  </si>
  <si>
    <t>Size_per_appl.W.EE.Res.HH.Appl.TV</t>
  </si>
  <si>
    <t>Size_per_appl.W.EE.Res.HH.Appl.IT</t>
  </si>
  <si>
    <t>Size_per_appl.W.EE.Res.HH.Appl.LI</t>
  </si>
  <si>
    <t>Size_per_appl.W.EE.Res.HH.Appl.OA</t>
  </si>
  <si>
    <t>Size_per_appl.W.EE.Res.HH.Applnew.RF</t>
  </si>
  <si>
    <t>Size_per_appl.W.EE.Res.HH.Applnew.WM</t>
  </si>
  <si>
    <t>Size_per_appl.W.EE.Res.HH.Applnew.DR</t>
  </si>
  <si>
    <t>Size_per_appl.W.EE.Res.HH.Applnew.DW</t>
  </si>
  <si>
    <t>Size_per_appl.W.EE.Res.HH.Applnew.TV</t>
  </si>
  <si>
    <t>Size_per_appl.W.EE.Res.HH.Applnew.IT</t>
  </si>
  <si>
    <t>Size_per_appl.W.EE.Res.HH.Applnew.LI</t>
  </si>
  <si>
    <t>Size_per_appl.W.EE.Res.HH.Applnew.OA</t>
  </si>
  <si>
    <t>NUM.number_per_household.EE.Res.HH.Appl.RF</t>
  </si>
  <si>
    <t>NUM.number_per_household.EE.Res.HH.Appl.WM</t>
  </si>
  <si>
    <t>NUM.number_per_household.EE.Res.HH.Appl.DR</t>
  </si>
  <si>
    <t>NUM.number_per_household.EE.Res.HH.Appl.DW</t>
  </si>
  <si>
    <t>NUM.number_per_household.EE.Res.HH.Appl.TV</t>
  </si>
  <si>
    <t>NUM.number_per_household.EE.Res.HH.Appl.IT</t>
  </si>
  <si>
    <t>NUM.number_per_household.EE.Res.HH.Appl.LI</t>
  </si>
  <si>
    <t>NUM.number_per_household.EE.Res.HH.Appl.OA</t>
  </si>
  <si>
    <t>Size_per_household.W.EE.Res.HH.Appl.RF</t>
  </si>
  <si>
    <t>Size_per_household.W.EE.Res.HH.Appl.WM</t>
  </si>
  <si>
    <t>Size_per_household.W.EE.Res.HH.Appl.DR</t>
  </si>
  <si>
    <t>Size_per_household.W.EE.Res.HH.Appl.DW</t>
  </si>
  <si>
    <t>Size_per_household.W.EE.Res.HH.Appl.TV</t>
  </si>
  <si>
    <t>Size_per_household.W.EE.Res.HH.Appl.IT</t>
  </si>
  <si>
    <t>Size_per_household.W.EE.Res.HH.Appl.LI</t>
  </si>
  <si>
    <t>Size_per_household.W.EE.Res.HH.Appl.OA</t>
  </si>
  <si>
    <t>FEC_per_household.kWh.EE.Res.HH.Appl.RF</t>
  </si>
  <si>
    <t>FEC_per_household.kWh.EE.Res.HH.Appl.WM</t>
  </si>
  <si>
    <t>FEC_per_household.kWh.EE.Res.HH.Appl.DR</t>
  </si>
  <si>
    <t>FEC_per_household.kWh.EE.Res.HH.Appl.DW</t>
  </si>
  <si>
    <t>FEC_per_household.kWh.EE.Res.HH.Appl.TV</t>
  </si>
  <si>
    <t>FEC_per_household.kWh.EE.Res.HH.Appl.IT</t>
  </si>
  <si>
    <t>FEC_per_household.kWh.EE.Res.HH.Appl.LI</t>
  </si>
  <si>
    <t>FEC_per_household.kWh.EE.Res.HH.Appl.OA</t>
  </si>
  <si>
    <t>Lumens_per_household.lumen.EE.Res.HH.Appl.LI</t>
  </si>
  <si>
    <t>EE - Number of households (detailed structure)</t>
  </si>
  <si>
    <t>NUM.number.EE.Res.HH.Thermal.SH.Solids.SH</t>
  </si>
  <si>
    <t>NUM.number.EE.Res.HH.Thermal.SH.Solids.SC.AC</t>
  </si>
  <si>
    <t>NUM.number.EE.Res.HH.Thermal.SH.Solids.WH.Solids.NoSolar</t>
  </si>
  <si>
    <t>NUM.number.EE.Res.HH.Thermal.SH.Solids.WH.LPG.NoSolar</t>
  </si>
  <si>
    <t>NUM.number.EE.Res.HH.Thermal.SH.Solids.WH.LPG.Solar</t>
  </si>
  <si>
    <t>NUM.number.EE.Res.HH.Thermal.SH.Solids.WH.Elc.NoSolar</t>
  </si>
  <si>
    <t>NUM.number.EE.Res.HH.Thermal.SH.Solids.WH.Elc.Solar</t>
  </si>
  <si>
    <t>NUM.number.EE.Res.HH.Thermal.SH.Solids.CO.Solids</t>
  </si>
  <si>
    <t>NUM.number.EE.Res.HH.Thermal.SH.Solids.CO.LPG</t>
  </si>
  <si>
    <t>NUM.number.EE.Res.HH.Thermal.SH.Solids.CO.Elc</t>
  </si>
  <si>
    <t>NUM.number.EE.Res.HH.Thermal.SH.LPG.SH</t>
  </si>
  <si>
    <t>NUM.number.EE.Res.HH.Thermal.SH.LPG.SC.AC</t>
  </si>
  <si>
    <t>NUM.number.EE.Res.HH.Thermal.SH.LPG.WH.LPG.NoSolar</t>
  </si>
  <si>
    <t>NUM.number.EE.Res.HH.Thermal.SH.LPG.WH.LPG.Solar</t>
  </si>
  <si>
    <t>NUM.number.EE.Res.HH.Thermal.SH.LPG.WH.Elc.NoSolar</t>
  </si>
  <si>
    <t>NUM.number.EE.Res.HH.Thermal.SH.LPG.WH.Elc.Solar</t>
  </si>
  <si>
    <t>NUM.number.EE.Res.HH.Thermal.SH.LPG.CO.LPG</t>
  </si>
  <si>
    <t>NUM.number.EE.Res.HH.Thermal.SH.LPG.CO.Elc</t>
  </si>
  <si>
    <t>NUM.number.EE.Res.HH.Thermal.SH.Oil.SH</t>
  </si>
  <si>
    <t>NUM.number.EE.Res.HH.Thermal.SH.Oil.SC.AC</t>
  </si>
  <si>
    <t>NUM.number.EE.Res.HH.Thermal.SH.Oil.WH.Oil.NoSolar</t>
  </si>
  <si>
    <t>NUM.number.EE.Res.HH.Thermal.SH.Oil.WH.Oil.Solar</t>
  </si>
  <si>
    <t>NUM.number.EE.Res.HH.Thermal.SH.Oil.WH.Elc.NoSolar</t>
  </si>
  <si>
    <t>NUM.number.EE.Res.HH.Thermal.SH.Oil.WH.Elc.Solar</t>
  </si>
  <si>
    <t>NUM.number.EE.Res.HH.Thermal.SH.Oil.CO.LPG</t>
  </si>
  <si>
    <t>NUM.number.EE.Res.HH.Thermal.SH.Oil.CO.Elc</t>
  </si>
  <si>
    <t>NUM.number.EE.Res.HH.Thermal.SH.Gas.SH</t>
  </si>
  <si>
    <t>NUM.number.EE.Res.HH.Thermal.SH.Gas.SC.AC</t>
  </si>
  <si>
    <t>NUM.number.EE.Res.HH.Thermal.SH.Gas.WH.Gas.NoSolar</t>
  </si>
  <si>
    <t>NUM.number.EE.Res.HH.Thermal.SH.Gas.WH.Gas.Solar</t>
  </si>
  <si>
    <t>NUM.number.EE.Res.HH.Thermal.SH.Gas.WH.Elc.NoSolar</t>
  </si>
  <si>
    <t>NUM.number.EE.Res.HH.Thermal.SH.Gas.WH.Elc.Solar</t>
  </si>
  <si>
    <t>NUM.number.EE.Res.HH.Thermal.SH.Gas.CO.Gas</t>
  </si>
  <si>
    <t>NUM.number.EE.Res.HH.Thermal.SH.Gas.CO.Elc</t>
  </si>
  <si>
    <t>NUM.number.EE.Res.HH.Thermal.SH.Biomass.SH</t>
  </si>
  <si>
    <t>NUM.number.EE.Res.HH.Thermal.SH.Biomass.SC.AC</t>
  </si>
  <si>
    <t>NUM.number.EE.Res.HH.Thermal.SH.Biomass.WH.Biomass.NoSolar</t>
  </si>
  <si>
    <t>NUM.number.EE.Res.HH.Thermal.SH.Biomass.WH.Biomass.Solar</t>
  </si>
  <si>
    <t>NUM.number.EE.Res.HH.Thermal.SH.Biomass.WH.LPG.NoSolar</t>
  </si>
  <si>
    <t>NUM.number.EE.Res.HH.Thermal.SH.Biomass.WH.LPG.Solar</t>
  </si>
  <si>
    <t>NUM.number.EE.Res.HH.Thermal.SH.Biomass.WH.Elc.NoSolar</t>
  </si>
  <si>
    <t>NUM.number.EE.Res.HH.Thermal.SH.Biomass.WH.Elc.Solar</t>
  </si>
  <si>
    <t>NUM.number.EE.Res.HH.Thermal.SH.Biomass.CO.Biomass</t>
  </si>
  <si>
    <t>NUM.number.EE.Res.HH.Thermal.SH.Biomass.CO.LPG</t>
  </si>
  <si>
    <t>NUM.number.EE.Res.HH.Thermal.SH.Biomass.CO.Elc</t>
  </si>
  <si>
    <t>NUM.number.EE.Res.HH.Thermal.SH.Geo.SH</t>
  </si>
  <si>
    <t>NUM.number.EE.Res.HH.Thermal.SH.Geo.SC.AC</t>
  </si>
  <si>
    <t>NUM.number.EE.Res.HH.Thermal.SH.Geo.WH.Geo.NoSolar</t>
  </si>
  <si>
    <t>NUM.number.EE.Res.HH.Thermal.SH.Geo.WH.Geo.Solar</t>
  </si>
  <si>
    <t>NUM.number.EE.Res.HH.Thermal.SH.Geo.WH.Elc.NoSolar</t>
  </si>
  <si>
    <t>NUM.number.EE.Res.HH.Thermal.SH.Geo.WH.Elc.Solar</t>
  </si>
  <si>
    <t>NUM.number.EE.Res.HH.Thermal.SH.Geo.CO.LPG</t>
  </si>
  <si>
    <t>NUM.number.EE.Res.HH.Thermal.SH.Geo.CO.Elc</t>
  </si>
  <si>
    <t>NUM.number.EE.Res.HH.Thermal.SH.DistrHeat.SH</t>
  </si>
  <si>
    <t>NUM.number.EE.Res.HH.Thermal.SH.DistrHeat.SC.AC</t>
  </si>
  <si>
    <t>NUM.number.EE.Res.HH.Thermal.SH.DistrHeat.WH.DistrHeat.NoSolar</t>
  </si>
  <si>
    <t>NUM.number.EE.Res.HH.Thermal.SH.DistrHeat.WH.DistrHeat.Solar</t>
  </si>
  <si>
    <t>NUM.number.EE.Res.HH.Thermal.SH.DistrHeat.WH.Elc.NoSolar</t>
  </si>
  <si>
    <t>NUM.number.EE.Res.HH.Thermal.SH.DistrHeat.WH.Elc.Solar</t>
  </si>
  <si>
    <t>NUM.number.EE.Res.HH.Thermal.SH.DistrHeat.CO.LPG</t>
  </si>
  <si>
    <t>NUM.number.EE.Res.HH.Thermal.SH.DistrHeat.CO.Elc</t>
  </si>
  <si>
    <t>NUM.number.EE.Res.HH.Thermal.SH.AdvElc.SH</t>
  </si>
  <si>
    <t>NUM.number.EE.Res.HH.Thermal.SH.AdvElc.SC.AC</t>
  </si>
  <si>
    <t>NUM.number.EE.Res.HH.Thermal.SH.AdvElc.WH.LPG.NoSolar</t>
  </si>
  <si>
    <t>NUM.number.EE.Res.HH.Thermal.SH.AdvElc.WH.LPG.Solar</t>
  </si>
  <si>
    <t>NUM.number.EE.Res.HH.Thermal.SH.AdvElc.WH.Elc.NoSolar</t>
  </si>
  <si>
    <t>NUM.number.EE.Res.HH.Thermal.SH.AdvElc.WH.Elc.Solar</t>
  </si>
  <si>
    <t>NUM.number.EE.Res.HH.Thermal.SH.AdvElc.CO.LPG</t>
  </si>
  <si>
    <t>NUM.number.EE.Res.HH.Thermal.SH.AdvElc.CO.Elc</t>
  </si>
  <si>
    <t>NUM.number.EE.Res.HH.Thermal.SH.ConvElc.SH</t>
  </si>
  <si>
    <t>NUM.number.EE.Res.HH.Thermal.SH.ConvElc.SC.AC</t>
  </si>
  <si>
    <t>NUM.number.EE.Res.HH.Thermal.SH.ConvElc.WH.LPG.NoSolar</t>
  </si>
  <si>
    <t>NUM.number.EE.Res.HH.Thermal.SH.ConvElc.WH.LPG.Solar</t>
  </si>
  <si>
    <t>NUM.number.EE.Res.HH.Thermal.SH.ConvElc.WH.Elc.NoSolar</t>
  </si>
  <si>
    <t>NUM.number.EE.Res.HH.Thermal.SH.ConvElc.WH.Elc.Solar</t>
  </si>
  <si>
    <t>NUM.number.EE.Res.HH.Thermal.SH.ConvElc.CO.LPG</t>
  </si>
  <si>
    <t>NUM.number.EE.Res.HH.Thermal.SH.ConvElc.CO.Elc</t>
  </si>
  <si>
    <t>EE - Retired equipment (detailed structure)</t>
  </si>
  <si>
    <t>NUM.number.EE.Res.HH.ThermalOut.SH.Solids</t>
  </si>
  <si>
    <t>NUM.number.EE.Res.HH.ThermalOut.SH.Solids.SH</t>
  </si>
  <si>
    <t>NUM.number.EE.Res.HH.ThermalOut.SH.Solids.SC.AC</t>
  </si>
  <si>
    <t>NUM.number.EE.Res.HH.ThermalOut.SH.Solids.WH.Solids.NoSolar</t>
  </si>
  <si>
    <t>NUM.number.EE.Res.HH.ThermalOut.SH.Solids.WH.LPG.NoSolar</t>
  </si>
  <si>
    <t>NUM.number.EE.Res.HH.ThermalOut.SH.Solids.WH.LPG.Solar</t>
  </si>
  <si>
    <t>NUM.number.EE.Res.HH.ThermalOut.SH.Solids.WH.Elc.NoSolar</t>
  </si>
  <si>
    <t>NUM.number.EE.Res.HH.ThermalOut.SH.Solids.WH.Elc.Solar</t>
  </si>
  <si>
    <t>NUM.number.EE.Res.HH.ThermalOut.SH.Solids.CO.Solids</t>
  </si>
  <si>
    <t>NUM.number.EE.Res.HH.ThermalOut.SH.Solids.CO.LPG</t>
  </si>
  <si>
    <t>NUM.number.EE.Res.HH.ThermalOut.SH.Solids.CO.Elc</t>
  </si>
  <si>
    <t>NUM.number.EE.Res.HH.ThermalOut.SH.LPG</t>
  </si>
  <si>
    <t>NUM.number.EE.Res.HH.ThermalOut.SH.LPG.SH</t>
  </si>
  <si>
    <t>NUM.number.EE.Res.HH.ThermalOut.SH.LPG.SC.AC</t>
  </si>
  <si>
    <t>NUM.number.EE.Res.HH.ThermalOut.SH.LPG.WH.LPG.NoSolar</t>
  </si>
  <si>
    <t>NUM.number.EE.Res.HH.ThermalOut.SH.LPG.WH.LPG.Solar</t>
  </si>
  <si>
    <t>NUM.number.EE.Res.HH.ThermalOut.SH.LPG.WH.Elc.NoSolar</t>
  </si>
  <si>
    <t>NUM.number.EE.Res.HH.ThermalOut.SH.LPG.WH.Elc.Solar</t>
  </si>
  <si>
    <t>NUM.number.EE.Res.HH.ThermalOut.SH.LPG.CO.LPG</t>
  </si>
  <si>
    <t>NUM.number.EE.Res.HH.ThermalOut.SH.LPG.CO.Elc</t>
  </si>
  <si>
    <t>NUM.number.EE.Res.HH.ThermalOut.SH.Oil</t>
  </si>
  <si>
    <t>NUM.number.EE.Res.HH.ThermalOut.SH.Oil.SH</t>
  </si>
  <si>
    <t>NUM.number.EE.Res.HH.ThermalOut.SH.Oil.SC.AC</t>
  </si>
  <si>
    <t>NUM.number.EE.Res.HH.ThermalOut.SH.Oil.WH.Oil.NoSolar</t>
  </si>
  <si>
    <t>NUM.number.EE.Res.HH.ThermalOut.SH.Oil.WH.Oil.Solar</t>
  </si>
  <si>
    <t>NUM.number.EE.Res.HH.ThermalOut.SH.Oil.WH.Elc.NoSolar</t>
  </si>
  <si>
    <t>NUM.number.EE.Res.HH.ThermalOut.SH.Oil.WH.Elc.Solar</t>
  </si>
  <si>
    <t>NUM.number.EE.Res.HH.ThermalOut.SH.Oil.CO.LPG</t>
  </si>
  <si>
    <t>NUM.number.EE.Res.HH.ThermalOut.SH.Oil.CO.Elc</t>
  </si>
  <si>
    <t>NUM.number.EE.Res.HH.ThermalOut.SH.Gas</t>
  </si>
  <si>
    <t>NUM.number.EE.Res.HH.ThermalOut.SH.Gas.SH</t>
  </si>
  <si>
    <t>NUM.number.EE.Res.HH.ThermalOut.SH.Gas.SC.AC</t>
  </si>
  <si>
    <t>NUM.number.EE.Res.HH.ThermalOut.SH.Gas.WH.Gas.NoSolar</t>
  </si>
  <si>
    <t>NUM.number.EE.Res.HH.ThermalOut.SH.Gas.WH.Gas.Solar</t>
  </si>
  <si>
    <t>NUM.number.EE.Res.HH.ThermalOut.SH.Gas.WH.Elc.NoSolar</t>
  </si>
  <si>
    <t>NUM.number.EE.Res.HH.ThermalOut.SH.Gas.WH.Elc.Solar</t>
  </si>
  <si>
    <t>NUM.number.EE.Res.HH.ThermalOut.SH.Gas.CO.Gas</t>
  </si>
  <si>
    <t>NUM.number.EE.Res.HH.ThermalOut.SH.Gas.CO.Elc</t>
  </si>
  <si>
    <t>NUM.number.EE.Res.HH.ThermalOut.SH.Biomass</t>
  </si>
  <si>
    <t>NUM.number.EE.Res.HH.ThermalOut.SH.Biomass.SH</t>
  </si>
  <si>
    <t>NUM.number.EE.Res.HH.ThermalOut.SH.Biomass.SC.AC</t>
  </si>
  <si>
    <t>NUM.number.EE.Res.HH.ThermalOut.SH.Biomass.WH.Biomass.NoSolar</t>
  </si>
  <si>
    <t>NUM.number.EE.Res.HH.ThermalOut.SH.Biomass.WH.Biomass.Solar</t>
  </si>
  <si>
    <t>NUM.number.EE.Res.HH.ThermalOut.SH.Biomass.WH.LPG.NoSolar</t>
  </si>
  <si>
    <t>NUM.number.EE.Res.HH.ThermalOut.SH.Biomass.WH.LPG.Solar</t>
  </si>
  <si>
    <t>NUM.number.EE.Res.HH.ThermalOut.SH.Biomass.WH.Elc.NoSolar</t>
  </si>
  <si>
    <t>NUM.number.EE.Res.HH.ThermalOut.SH.Biomass.WH.Elc.Solar</t>
  </si>
  <si>
    <t>NUM.number.EE.Res.HH.ThermalOut.SH.Biomass.CO.Biomass</t>
  </si>
  <si>
    <t>NUM.number.EE.Res.HH.ThermalOut.SH.Biomass.CO.LPG</t>
  </si>
  <si>
    <t>NUM.number.EE.Res.HH.ThermalOut.SH.Biomass.CO.Elc</t>
  </si>
  <si>
    <t>NUM.number.EE.Res.HH.ThermalOut.SH.Geo</t>
  </si>
  <si>
    <t>NUM.number.EE.Res.HH.ThermalOut.SH.Geo.SH</t>
  </si>
  <si>
    <t>NUM.number.EE.Res.HH.ThermalOut.SH.Geo.SC.AC</t>
  </si>
  <si>
    <t>NUM.number.EE.Res.HH.ThermalOut.SH.Geo.WH.Geo.NoSolar</t>
  </si>
  <si>
    <t>NUM.number.EE.Res.HH.ThermalOut.SH.Geo.WH.Geo.Solar</t>
  </si>
  <si>
    <t>NUM.number.EE.Res.HH.ThermalOut.SH.Geo.WH.Elc.NoSolar</t>
  </si>
  <si>
    <t>NUM.number.EE.Res.HH.ThermalOut.SH.Geo.WH.Elc.Solar</t>
  </si>
  <si>
    <t>NUM.number.EE.Res.HH.ThermalOut.SH.Geo.CO.LPG</t>
  </si>
  <si>
    <t>NUM.number.EE.Res.HH.ThermalOut.SH.Geo.CO.Elc</t>
  </si>
  <si>
    <t>NUM.number.EE.Res.HH.ThermalOut.SH.DistrHeat</t>
  </si>
  <si>
    <t>NUM.number.EE.Res.HH.ThermalOut.SH.DistrHeat.SH</t>
  </si>
  <si>
    <t>NUM.number.EE.Res.HH.ThermalOut.SH.DistrHeat.SC.AC</t>
  </si>
  <si>
    <t>NUM.number.EE.Res.HH.ThermalOut.SH.DistrHeat.WH.DistrHeat.NoSolar</t>
  </si>
  <si>
    <t>NUM.number.EE.Res.HH.ThermalOut.SH.DistrHeat.WH.DistrHeat.Solar</t>
  </si>
  <si>
    <t>NUM.number.EE.Res.HH.ThermalOut.SH.DistrHeat.WH.Elc.NoSolar</t>
  </si>
  <si>
    <t>NUM.number.EE.Res.HH.ThermalOut.SH.DistrHeat.WH.Elc.Solar</t>
  </si>
  <si>
    <t>NUM.number.EE.Res.HH.ThermalOut.SH.DistrHeat.CO.LPG</t>
  </si>
  <si>
    <t>NUM.number.EE.Res.HH.ThermalOut.SH.DistrHeat.CO.Elc</t>
  </si>
  <si>
    <t>NUM.number.EE.Res.HH.ThermalOut.SH.AdvElc</t>
  </si>
  <si>
    <t>NUM.number.EE.Res.HH.ThermalOut.SH.AdvElc.SH</t>
  </si>
  <si>
    <t>NUM.number.EE.Res.HH.ThermalOut.SH.AdvElc.SC.AC</t>
  </si>
  <si>
    <t>NUM.number.EE.Res.HH.ThermalOut.SH.AdvElc.WH.LPG.NoSolar</t>
  </si>
  <si>
    <t>NUM.number.EE.Res.HH.ThermalOut.SH.AdvElc.WH.LPG.Solar</t>
  </si>
  <si>
    <t>NUM.number.EE.Res.HH.ThermalOut.SH.AdvElc.WH.Elc.NoSolar</t>
  </si>
  <si>
    <t>NUM.number.EE.Res.HH.ThermalOut.SH.AdvElc.WH.Elc.Solar</t>
  </si>
  <si>
    <t>NUM.number.EE.Res.HH.ThermalOut.SH.AdvElc.CO.LPG</t>
  </si>
  <si>
    <t>NUM.number.EE.Res.HH.ThermalOut.SH.AdvElc.CO.Elc</t>
  </si>
  <si>
    <t>NUM.number.EE.Res.HH.ThermalOut.SH.ConvElc</t>
  </si>
  <si>
    <t>NUM.number.EE.Res.HH.ThermalOut.SH.ConvElc.SH</t>
  </si>
  <si>
    <t>NUM.number.EE.Res.HH.ThermalOut.SH.ConvElc.SC.AC</t>
  </si>
  <si>
    <t>NUM.number.EE.Res.HH.ThermalOut.SH.ConvElc.WH.LPG.NoSolar</t>
  </si>
  <si>
    <t>NUM.number.EE.Res.HH.ThermalOut.SH.ConvElc.WH.LPG.Solar</t>
  </si>
  <si>
    <t>NUM.number.EE.Res.HH.ThermalOut.SH.ConvElc.WH.Elc.NoSolar</t>
  </si>
  <si>
    <t>NUM.number.EE.Res.HH.ThermalOut.SH.ConvElc.WH.Elc.Solar</t>
  </si>
  <si>
    <t>NUM.number.EE.Res.HH.ThermalOut.SH.ConvElc.CO.LPG</t>
  </si>
  <si>
    <t>NUM.number.EE.Res.HH.ThermalOut.SH.ConvElc.CO.Elc</t>
  </si>
  <si>
    <t>EE - New equipment installations (detailed structure)</t>
  </si>
  <si>
    <t>NUM.number.EE.Res.HH.ThermalNew.SH.Solids</t>
  </si>
  <si>
    <t>NUM.number.EE.Res.HH.ThermalNew.SH.Solids.SH</t>
  </si>
  <si>
    <t>NUM.number.EE.Res.HH.ThermalNew.SH.Solids.SC.AC</t>
  </si>
  <si>
    <t>NUM.number.EE.Res.HH.ThermalNew.SH.Solids.WH.Solids.NoSolar</t>
  </si>
  <si>
    <t>NUM.number.EE.Res.HH.ThermalNew.SH.Solids.WH.LPG.NoSolar</t>
  </si>
  <si>
    <t>NUM.number.EE.Res.HH.ThermalNew.SH.Solids.WH.LPG.Solar</t>
  </si>
  <si>
    <t>NUM.number.EE.Res.HH.ThermalNew.SH.Solids.WH.Elc.NoSolar</t>
  </si>
  <si>
    <t>NUM.number.EE.Res.HH.ThermalNew.SH.Solids.WH.Elc.Solar</t>
  </si>
  <si>
    <t>NUM.number.EE.Res.HH.ThermalNew.SH.Solids.CO.Solids</t>
  </si>
  <si>
    <t>NUM.number.EE.Res.HH.ThermalNew.SH.Solids.CO.LPG</t>
  </si>
  <si>
    <t>NUM.number.EE.Res.HH.ThermalNew.SH.Solids.CO.Elc</t>
  </si>
  <si>
    <t>NUM.number.EE.Res.HH.ThermalNew.SH.LPG</t>
  </si>
  <si>
    <t>NUM.number.EE.Res.HH.ThermalNew.SH.LPG.SH</t>
  </si>
  <si>
    <t>NUM.number.EE.Res.HH.ThermalNew.SH.LPG.SC.AC</t>
  </si>
  <si>
    <t>NUM.number.EE.Res.HH.ThermalNew.SH.LPG.WH.LPG.NoSolar</t>
  </si>
  <si>
    <t>NUM.number.EE.Res.HH.ThermalNew.SH.LPG.WH.LPG.Solar</t>
  </si>
  <si>
    <t>NUM.number.EE.Res.HH.ThermalNew.SH.LPG.WH.Elc.NoSolar</t>
  </si>
  <si>
    <t>NUM.number.EE.Res.HH.ThermalNew.SH.LPG.WH.Elc.Solar</t>
  </si>
  <si>
    <t>NUM.number.EE.Res.HH.ThermalNew.SH.LPG.CO.LPG</t>
  </si>
  <si>
    <t>NUM.number.EE.Res.HH.ThermalNew.SH.LPG.CO.Elc</t>
  </si>
  <si>
    <t>NUM.number.EE.Res.HH.ThermalNew.SH.Oil</t>
  </si>
  <si>
    <t>NUM.number.EE.Res.HH.ThermalNew.SH.Oil.SH</t>
  </si>
  <si>
    <t>NUM.number.EE.Res.HH.ThermalNew.SH.Oil.SC.AC</t>
  </si>
  <si>
    <t>NUM.number.EE.Res.HH.ThermalNew.SH.Oil.WH.Oil.NoSolar</t>
  </si>
  <si>
    <t>NUM.number.EE.Res.HH.ThermalNew.SH.Oil.WH.Oil.Solar</t>
  </si>
  <si>
    <t>NUM.number.EE.Res.HH.ThermalNew.SH.Oil.WH.Elc.NoSolar</t>
  </si>
  <si>
    <t>NUM.number.EE.Res.HH.ThermalNew.SH.Oil.WH.Elc.Solar</t>
  </si>
  <si>
    <t>NUM.number.EE.Res.HH.ThermalNew.SH.Oil.CO.LPG</t>
  </si>
  <si>
    <t>NUM.number.EE.Res.HH.ThermalNew.SH.Oil.CO.Elc</t>
  </si>
  <si>
    <t>NUM.number.EE.Res.HH.ThermalNew.SH.Gas</t>
  </si>
  <si>
    <t>NUM.number.EE.Res.HH.ThermalNew.SH.Gas.SH</t>
  </si>
  <si>
    <t>NUM.number.EE.Res.HH.ThermalNew.SH.Gas.SC.AC</t>
  </si>
  <si>
    <t>NUM.number.EE.Res.HH.ThermalNew.SH.Gas.WH.Gas.NoSolar</t>
  </si>
  <si>
    <t>NUM.number.EE.Res.HH.ThermalNew.SH.Gas.WH.Gas.Solar</t>
  </si>
  <si>
    <t>NUM.number.EE.Res.HH.ThermalNew.SH.Gas.WH.Elc.NoSolar</t>
  </si>
  <si>
    <t>NUM.number.EE.Res.HH.ThermalNew.SH.Gas.WH.Elc.Solar</t>
  </si>
  <si>
    <t>NUM.number.EE.Res.HH.ThermalNew.SH.Gas.CO.Gas</t>
  </si>
  <si>
    <t>NUM.number.EE.Res.HH.ThermalNew.SH.Gas.CO.Elc</t>
  </si>
  <si>
    <t>NUM.number.EE.Res.HH.ThermalNew.SH.Biomass</t>
  </si>
  <si>
    <t>NUM.number.EE.Res.HH.ThermalNew.SH.Biomass.SH</t>
  </si>
  <si>
    <t>NUM.number.EE.Res.HH.ThermalNew.SH.Biomass.SC.AC</t>
  </si>
  <si>
    <t>NUM.number.EE.Res.HH.ThermalNew.SH.Biomass.WH.Biomass.NoSolar</t>
  </si>
  <si>
    <t>NUM.number.EE.Res.HH.ThermalNew.SH.Biomass.WH.Biomass.Solar</t>
  </si>
  <si>
    <t>NUM.number.EE.Res.HH.ThermalNew.SH.Biomass.WH.LPG.NoSolar</t>
  </si>
  <si>
    <t>NUM.number.EE.Res.HH.ThermalNew.SH.Biomass.WH.LPG.Solar</t>
  </si>
  <si>
    <t>NUM.number.EE.Res.HH.ThermalNew.SH.Biomass.WH.Elc.NoSolar</t>
  </si>
  <si>
    <t>NUM.number.EE.Res.HH.ThermalNew.SH.Biomass.WH.Elc.Solar</t>
  </si>
  <si>
    <t>NUM.number.EE.Res.HH.ThermalNew.SH.Biomass.CO.Biomass</t>
  </si>
  <si>
    <t>NUM.number.EE.Res.HH.ThermalNew.SH.Biomass.CO.LPG</t>
  </si>
  <si>
    <t>NUM.number.EE.Res.HH.ThermalNew.SH.Biomass.CO.Elc</t>
  </si>
  <si>
    <t>NUM.number.EE.Res.HH.ThermalNew.SH.Geo</t>
  </si>
  <si>
    <t>NUM.number.EE.Res.HH.ThermalNew.SH.Geo.SH</t>
  </si>
  <si>
    <t>NUM.number.EE.Res.HH.ThermalNew.SH.Geo.SC.AC</t>
  </si>
  <si>
    <t>NUM.number.EE.Res.HH.ThermalNew.SH.Geo.WH.Geo.NoSolar</t>
  </si>
  <si>
    <t>NUM.number.EE.Res.HH.ThermalNew.SH.Geo.WH.Geo.Solar</t>
  </si>
  <si>
    <t>NUM.number.EE.Res.HH.ThermalNew.SH.Geo.WH.Elc.NoSolar</t>
  </si>
  <si>
    <t>NUM.number.EE.Res.HH.ThermalNew.SH.Geo.WH.Elc.Solar</t>
  </si>
  <si>
    <t>NUM.number.EE.Res.HH.ThermalNew.SH.Geo.CO.LPG</t>
  </si>
  <si>
    <t>NUM.number.EE.Res.HH.ThermalNew.SH.Geo.CO.Elc</t>
  </si>
  <si>
    <t>NUM.number.EE.Res.HH.ThermalNew.SH.DistrHeat</t>
  </si>
  <si>
    <t>NUM.number.EE.Res.HH.ThermalNew.SH.DistrHeat.SH</t>
  </si>
  <si>
    <t>NUM.number.EE.Res.HH.ThermalNew.SH.DistrHeat.SC.AC</t>
  </si>
  <si>
    <t>NUM.number.EE.Res.HH.ThermalNew.SH.DistrHeat.WH.DistrHeat.NoSolar</t>
  </si>
  <si>
    <t>NUM.number.EE.Res.HH.ThermalNew.SH.DistrHeat.WH.DistrHeat.Solar</t>
  </si>
  <si>
    <t>NUM.number.EE.Res.HH.ThermalNew.SH.DistrHeat.WH.Elc.NoSolar</t>
  </si>
  <si>
    <t>NUM.number.EE.Res.HH.ThermalNew.SH.DistrHeat.WH.Elc.Solar</t>
  </si>
  <si>
    <t>NUM.number.EE.Res.HH.ThermalNew.SH.DistrHeat.CO.LPG</t>
  </si>
  <si>
    <t>NUM.number.EE.Res.HH.ThermalNew.SH.DistrHeat.CO.Elc</t>
  </si>
  <si>
    <t>NUM.number.EE.Res.HH.ThermalNew.SH.AdvElc</t>
  </si>
  <si>
    <t>NUM.number.EE.Res.HH.ThermalNew.SH.AdvElc.SH</t>
  </si>
  <si>
    <t>NUM.number.EE.Res.HH.ThermalNew.SH.AdvElc.SC.AC</t>
  </si>
  <si>
    <t>NUM.number.EE.Res.HH.ThermalNew.SH.AdvElc.WH.LPG.NoSolar</t>
  </si>
  <si>
    <t>NUM.number.EE.Res.HH.ThermalNew.SH.AdvElc.WH.LPG.Solar</t>
  </si>
  <si>
    <t>NUM.number.EE.Res.HH.ThermalNew.SH.AdvElc.WH.Elc.NoSolar</t>
  </si>
  <si>
    <t>NUM.number.EE.Res.HH.ThermalNew.SH.AdvElc.WH.Elc.Solar</t>
  </si>
  <si>
    <t>NUM.number.EE.Res.HH.ThermalNew.SH.AdvElc.CO.LPG</t>
  </si>
  <si>
    <t>NUM.number.EE.Res.HH.ThermalNew.SH.AdvElc.CO.Elc</t>
  </si>
  <si>
    <t>NUM.number.EE.Res.HH.ThermalNew.SH.ConvElc</t>
  </si>
  <si>
    <t>NUM.number.EE.Res.HH.ThermalNew.SH.ConvElc.SH</t>
  </si>
  <si>
    <t>NUM.number.EE.Res.HH.ThermalNew.SH.ConvElc.SC.AC</t>
  </si>
  <si>
    <t>NUM.number.EE.Res.HH.ThermalNew.SH.ConvElc.WH.LPG.NoSolar</t>
  </si>
  <si>
    <t>NUM.number.EE.Res.HH.ThermalNew.SH.ConvElc.WH.LPG.Solar</t>
  </si>
  <si>
    <t>NUM.number.EE.Res.HH.ThermalNew.SH.ConvElc.WH.Elc.NoSolar</t>
  </si>
  <si>
    <t>NUM.number.EE.Res.HH.ThermalNew.SH.ConvElc.WH.Elc.Solar</t>
  </si>
  <si>
    <t>NUM.number.EE.Res.HH.ThermalNew.SH.ConvElc.CO.LPG</t>
  </si>
  <si>
    <t>NUM.number.EE.Res.HH.ThermalNew.SH.ConvElc.CO.Elc</t>
  </si>
  <si>
    <t>EE - New equipment installations in new and renovated households (detailed structure)</t>
  </si>
  <si>
    <t>NUM.number.EE.Res.HHnew.ThermalNew.SH.Solids</t>
  </si>
  <si>
    <t>NUM.number.EE.Res.HHnew.ThermalNew.SH.Solids.SH</t>
  </si>
  <si>
    <t>NUM.number.EE.Res.HHnew.ThermalNew.SH.Solids.SC.AC</t>
  </si>
  <si>
    <t>NUM.number.EE.Res.HHnew.ThermalNew.SH.Solids.WH.Solids.NoSolar</t>
  </si>
  <si>
    <t>NUM.number.EE.Res.HHnew.ThermalNew.SH.Solids.WH.LPG.NoSolar</t>
  </si>
  <si>
    <t>NUM.number.EE.Res.HHnew.ThermalNew.SH.Solids.WH.LPG.Solar</t>
  </si>
  <si>
    <t>NUM.number.EE.Res.HHnew.ThermalNew.SH.Solids.WH.Elc.NoSolar</t>
  </si>
  <si>
    <t>NUM.number.EE.Res.HHnew.ThermalNew.SH.Solids.WH.Elc.Solar</t>
  </si>
  <si>
    <t>NUM.number.EE.Res.HHnew.ThermalNew.SH.Solids.CO.Solids</t>
  </si>
  <si>
    <t>NUM.number.EE.Res.HHnew.ThermalNew.SH.Solids.CO.LPG</t>
  </si>
  <si>
    <t>NUM.number.EE.Res.HHnew.ThermalNew.SH.Solids.CO.Elc</t>
  </si>
  <si>
    <t>NUM.number.EE.Res.HHnew.ThermalNew.SH.LPG</t>
  </si>
  <si>
    <t>NUM.number.EE.Res.HHnew.ThermalNew.SH.LPG.SH</t>
  </si>
  <si>
    <t>NUM.number.EE.Res.HHnew.ThermalNew.SH.LPG.SC.AC</t>
  </si>
  <si>
    <t>NUM.number.EE.Res.HHnew.ThermalNew.SH.LPG.WH.LPG.NoSolar</t>
  </si>
  <si>
    <t>NUM.number.EE.Res.HHnew.ThermalNew.SH.LPG.WH.LPG.Solar</t>
  </si>
  <si>
    <t>NUM.number.EE.Res.HHnew.ThermalNew.SH.LPG.WH.Elc.NoSolar</t>
  </si>
  <si>
    <t>NUM.number.EE.Res.HHnew.ThermalNew.SH.LPG.WH.Elc.Solar</t>
  </si>
  <si>
    <t>NUM.number.EE.Res.HHnew.ThermalNew.SH.LPG.CO.LPG</t>
  </si>
  <si>
    <t>NUM.number.EE.Res.HHnew.ThermalNew.SH.LPG.CO.Elc</t>
  </si>
  <si>
    <t>NUM.number.EE.Res.HHnew.ThermalNew.SH.Oil</t>
  </si>
  <si>
    <t>NUM.number.EE.Res.HHnew.ThermalNew.SH.Oil.SH</t>
  </si>
  <si>
    <t>NUM.number.EE.Res.HHnew.ThermalNew.SH.Oil.SC.AC</t>
  </si>
  <si>
    <t>NUM.number.EE.Res.HHnew.ThermalNew.SH.Oil.WH.Oil.NoSolar</t>
  </si>
  <si>
    <t>NUM.number.EE.Res.HHnew.ThermalNew.SH.Oil.WH.Oil.Solar</t>
  </si>
  <si>
    <t>NUM.number.EE.Res.HHnew.ThermalNew.SH.Oil.WH.Elc.NoSolar</t>
  </si>
  <si>
    <t>NUM.number.EE.Res.HHnew.ThermalNew.SH.Oil.WH.Elc.Solar</t>
  </si>
  <si>
    <t>NUM.number.EE.Res.HHnew.ThermalNew.SH.Oil.CO.LPG</t>
  </si>
  <si>
    <t>NUM.number.EE.Res.HHnew.ThermalNew.SH.Oil.CO.Elc</t>
  </si>
  <si>
    <t>NUM.number.EE.Res.HHnew.ThermalNew.SH.Gas</t>
  </si>
  <si>
    <t>NUM.number.EE.Res.HHnew.ThermalNew.SH.Gas.SH</t>
  </si>
  <si>
    <t>NUM.number.EE.Res.HHnew.ThermalNew.SH.Gas.SC.AC</t>
  </si>
  <si>
    <t>NUM.number.EE.Res.HHnew.ThermalNew.SH.Gas.WH.Gas.NoSolar</t>
  </si>
  <si>
    <t>NUM.number.EE.Res.HHnew.ThermalNew.SH.Gas.WH.Gas.Solar</t>
  </si>
  <si>
    <t>NUM.number.EE.Res.HHnew.ThermalNew.SH.Gas.WH.Elc.NoSolar</t>
  </si>
  <si>
    <t>NUM.number.EE.Res.HHnew.ThermalNew.SH.Gas.WH.Elc.Solar</t>
  </si>
  <si>
    <t>NUM.number.EE.Res.HHnew.ThermalNew.SH.Gas.CO.Gas</t>
  </si>
  <si>
    <t>NUM.number.EE.Res.HHnew.ThermalNew.SH.Gas.CO.Elc</t>
  </si>
  <si>
    <t>NUM.number.EE.Res.HHnew.ThermalNew.SH.Biomass</t>
  </si>
  <si>
    <t>NUM.number.EE.Res.HHnew.ThermalNew.SH.Biomass.SH</t>
  </si>
  <si>
    <t>NUM.number.EE.Res.HHnew.ThermalNew.SH.Biomass.SC.AC</t>
  </si>
  <si>
    <t>NUM.number.EE.Res.HHnew.ThermalNew.SH.Biomass.WH.Biomass.NoSolar</t>
  </si>
  <si>
    <t>NUM.number.EE.Res.HHnew.ThermalNew.SH.Biomass.WH.Biomass.Solar</t>
  </si>
  <si>
    <t>NUM.number.EE.Res.HHnew.ThermalNew.SH.Biomass.WH.LPG.NoSolar</t>
  </si>
  <si>
    <t>NUM.number.EE.Res.HHnew.ThermalNew.SH.Biomass.WH.LPG.Solar</t>
  </si>
  <si>
    <t>NUM.number.EE.Res.HHnew.ThermalNew.SH.Biomass.WH.Elc.NoSolar</t>
  </si>
  <si>
    <t>NUM.number.EE.Res.HHnew.ThermalNew.SH.Biomass.WH.Elc.Solar</t>
  </si>
  <si>
    <t>NUM.number.EE.Res.HHnew.ThermalNew.SH.Biomass.CO.Biomass</t>
  </si>
  <si>
    <t>NUM.number.EE.Res.HHnew.ThermalNew.SH.Biomass.CO.LPG</t>
  </si>
  <si>
    <t>NUM.number.EE.Res.HHnew.ThermalNew.SH.Biomass.CO.Elc</t>
  </si>
  <si>
    <t>NUM.number.EE.Res.HHnew.ThermalNew.SH.Geo</t>
  </si>
  <si>
    <t>NUM.number.EE.Res.HHnew.ThermalNew.SH.Geo.SH</t>
  </si>
  <si>
    <t>NUM.number.EE.Res.HHnew.ThermalNew.SH.Geo.SC.AC</t>
  </si>
  <si>
    <t>NUM.number.EE.Res.HHnew.ThermalNew.SH.Geo.WH.Geo.NoSolar</t>
  </si>
  <si>
    <t>NUM.number.EE.Res.HHnew.ThermalNew.SH.Geo.WH.Geo.Solar</t>
  </si>
  <si>
    <t>NUM.number.EE.Res.HHnew.ThermalNew.SH.Geo.WH.Elc.NoSolar</t>
  </si>
  <si>
    <t>NUM.number.EE.Res.HHnew.ThermalNew.SH.Geo.WH.Elc.Solar</t>
  </si>
  <si>
    <t>NUM.number.EE.Res.HHnew.ThermalNew.SH.Geo.CO.LPG</t>
  </si>
  <si>
    <t>NUM.number.EE.Res.HHnew.ThermalNew.SH.Geo.CO.Elc</t>
  </si>
  <si>
    <t>NUM.number.EE.Res.HHnew.ThermalNew.SH.DistrHeat</t>
  </si>
  <si>
    <t>NUM.number.EE.Res.HHnew.ThermalNew.SH.DistrHeat.SH</t>
  </si>
  <si>
    <t>NUM.number.EE.Res.HHnew.ThermalNew.SH.DistrHeat.SC.AC</t>
  </si>
  <si>
    <t>NUM.number.EE.Res.HHnew.ThermalNew.SH.DistrHeat.WH.DistrHeat.NoSolar</t>
  </si>
  <si>
    <t>NUM.number.EE.Res.HHnew.ThermalNew.SH.DistrHeat.WH.DistrHeat.Solar</t>
  </si>
  <si>
    <t>NUM.number.EE.Res.HHnew.ThermalNew.SH.DistrHeat.WH.Elc.NoSolar</t>
  </si>
  <si>
    <t>NUM.number.EE.Res.HHnew.ThermalNew.SH.DistrHeat.WH.Elc.Solar</t>
  </si>
  <si>
    <t>NUM.number.EE.Res.HHnew.ThermalNew.SH.DistrHeat.CO.LPG</t>
  </si>
  <si>
    <t>NUM.number.EE.Res.HHnew.ThermalNew.SH.DistrHeat.CO.Elc</t>
  </si>
  <si>
    <t>NUM.number.EE.Res.HHnew.ThermalNew.SH.AdvElc</t>
  </si>
  <si>
    <t>NUM.number.EE.Res.HHnew.ThermalNew.SH.AdvElc.SH</t>
  </si>
  <si>
    <t>NUM.number.EE.Res.HHnew.ThermalNew.SH.AdvElc.SC.AC</t>
  </si>
  <si>
    <t>NUM.number.EE.Res.HHnew.ThermalNew.SH.AdvElc.WH.LPG.NoSolar</t>
  </si>
  <si>
    <t>NUM.number.EE.Res.HHnew.ThermalNew.SH.AdvElc.WH.LPG.Solar</t>
  </si>
  <si>
    <t>NUM.number.EE.Res.HHnew.ThermalNew.SH.AdvElc.WH.Elc.NoSolar</t>
  </si>
  <si>
    <t>NUM.number.EE.Res.HHnew.ThermalNew.SH.AdvElc.WH.Elc.Solar</t>
  </si>
  <si>
    <t>NUM.number.EE.Res.HHnew.ThermalNew.SH.AdvElc.CO.LPG</t>
  </si>
  <si>
    <t>NUM.number.EE.Res.HHnew.ThermalNew.SH.AdvElc.CO.Elc</t>
  </si>
  <si>
    <t>NUM.number.EE.Res.HHnew.ThermalNew.SH.ConvElc</t>
  </si>
  <si>
    <t>NUM.number.EE.Res.HHnew.ThermalNew.SH.ConvElc.SH</t>
  </si>
  <si>
    <t>NUM.number.EE.Res.HHnew.ThermalNew.SH.ConvElc.SC.AC</t>
  </si>
  <si>
    <t>NUM.number.EE.Res.HHnew.ThermalNew.SH.ConvElc.WH.LPG.NoSolar</t>
  </si>
  <si>
    <t>NUM.number.EE.Res.HHnew.ThermalNew.SH.ConvElc.WH.LPG.Solar</t>
  </si>
  <si>
    <t>NUM.number.EE.Res.HHnew.ThermalNew.SH.ConvElc.WH.Elc.NoSolar</t>
  </si>
  <si>
    <t>NUM.number.EE.Res.HHnew.ThermalNew.SH.ConvElc.WH.Elc.Solar</t>
  </si>
  <si>
    <t>NUM.number.EE.Res.HHnew.ThermalNew.SH.ConvElc.CO.LPG</t>
  </si>
  <si>
    <t>NUM.number.EE.Res.HHnew.ThermalNew.SH.ConvElc.CO.Elc</t>
  </si>
  <si>
    <t>EE - New equipment installations via replacement (detailed structure)</t>
  </si>
  <si>
    <t>NUM.number.EE.Res.HH.ThermalRepl.SH.Solids</t>
  </si>
  <si>
    <t>NUM.number.EE.Res.HH.ThermalRepl.SH.Solids.SH</t>
  </si>
  <si>
    <t>NUM.number.EE.Res.HH.ThermalRepl.SH.Solids.SC.AC</t>
  </si>
  <si>
    <t>NUM.number.EE.Res.HH.ThermalRepl.SH.Solids.WH.Solids.NoSolar</t>
  </si>
  <si>
    <t>NUM.number.EE.Res.HH.ThermalRepl.SH.Solids.WH.LPG.NoSolar</t>
  </si>
  <si>
    <t>NUM.number.EE.Res.HH.ThermalRepl.SH.Solids.WH.LPG.Solar</t>
  </si>
  <si>
    <t>NUM.number.EE.Res.HH.ThermalRepl.SH.Solids.WH.Elc.NoSolar</t>
  </si>
  <si>
    <t>NUM.number.EE.Res.HH.ThermalRepl.SH.Solids.WH.Elc.Solar</t>
  </si>
  <si>
    <t>NUM.number.EE.Res.HH.ThermalRepl.SH.Solids.CO.Solids</t>
  </si>
  <si>
    <t>NUM.number.EE.Res.HH.ThermalRepl.SH.Solids.CO.LPG</t>
  </si>
  <si>
    <t>NUM.number.EE.Res.HH.ThermalRepl.SH.Solids.CO.Elc</t>
  </si>
  <si>
    <t>NUM.number.EE.Res.HH.ThermalRepl.SH.LPG</t>
  </si>
  <si>
    <t>NUM.number.EE.Res.HH.ThermalRepl.SH.LPG.SH</t>
  </si>
  <si>
    <t>NUM.number.EE.Res.HH.ThermalRepl.SH.LPG.SC.AC</t>
  </si>
  <si>
    <t>NUM.number.EE.Res.HH.ThermalRepl.SH.LPG.WH.LPG.NoSolar</t>
  </si>
  <si>
    <t>NUM.number.EE.Res.HH.ThermalRepl.SH.LPG.WH.LPG.Solar</t>
  </si>
  <si>
    <t>NUM.number.EE.Res.HH.ThermalRepl.SH.LPG.WH.Elc.NoSolar</t>
  </si>
  <si>
    <t>NUM.number.EE.Res.HH.ThermalRepl.SH.LPG.WH.Elc.Solar</t>
  </si>
  <si>
    <t>NUM.number.EE.Res.HH.ThermalRepl.SH.LPG.CO.LPG</t>
  </si>
  <si>
    <t>NUM.number.EE.Res.HH.ThermalRepl.SH.LPG.CO.Elc</t>
  </si>
  <si>
    <t>NUM.number.EE.Res.HH.ThermalRepl.SH.Oil</t>
  </si>
  <si>
    <t>NUM.number.EE.Res.HH.ThermalRepl.SH.Oil.SH</t>
  </si>
  <si>
    <t>NUM.number.EE.Res.HH.ThermalRepl.SH.Oil.SC.AC</t>
  </si>
  <si>
    <t>NUM.number.EE.Res.HH.ThermalRepl.SH.Oil.WH.Oil.NoSolar</t>
  </si>
  <si>
    <t>NUM.number.EE.Res.HH.ThermalRepl.SH.Oil.WH.Oil.Solar</t>
  </si>
  <si>
    <t>NUM.number.EE.Res.HH.ThermalRepl.SH.Oil.WH.Elc.NoSolar</t>
  </si>
  <si>
    <t>NUM.number.EE.Res.HH.ThermalRepl.SH.Oil.WH.Elc.Solar</t>
  </si>
  <si>
    <t>NUM.number.EE.Res.HH.ThermalRepl.SH.Oil.CO.LPG</t>
  </si>
  <si>
    <t>NUM.number.EE.Res.HH.ThermalRepl.SH.Oil.CO.Elc</t>
  </si>
  <si>
    <t>NUM.number.EE.Res.HH.ThermalRepl.SH.Gas</t>
  </si>
  <si>
    <t>NUM.number.EE.Res.HH.ThermalRepl.SH.Gas.SH</t>
  </si>
  <si>
    <t>NUM.number.EE.Res.HH.ThermalRepl.SH.Gas.SC.AC</t>
  </si>
  <si>
    <t>NUM.number.EE.Res.HH.ThermalRepl.SH.Gas.WH.Gas.NoSolar</t>
  </si>
  <si>
    <t>NUM.number.EE.Res.HH.ThermalRepl.SH.Gas.WH.Gas.Solar</t>
  </si>
  <si>
    <t>NUM.number.EE.Res.HH.ThermalRepl.SH.Gas.WH.Elc.NoSolar</t>
  </si>
  <si>
    <t>NUM.number.EE.Res.HH.ThermalRepl.SH.Gas.WH.Elc.Solar</t>
  </si>
  <si>
    <t>NUM.number.EE.Res.HH.ThermalRepl.SH.Gas.CO.Gas</t>
  </si>
  <si>
    <t>NUM.number.EE.Res.HH.ThermalRepl.SH.Gas.CO.Elc</t>
  </si>
  <si>
    <t>NUM.number.EE.Res.HH.ThermalRepl.SH.Biomass</t>
  </si>
  <si>
    <t>NUM.number.EE.Res.HH.ThermalRepl.SH.Biomass.SH</t>
  </si>
  <si>
    <t>NUM.number.EE.Res.HH.ThermalRepl.SH.Biomass.SC.AC</t>
  </si>
  <si>
    <t>NUM.number.EE.Res.HH.ThermalRepl.SH.Biomass.WH.Biomass.NoSolar</t>
  </si>
  <si>
    <t>NUM.number.EE.Res.HH.ThermalRepl.SH.Biomass.WH.Biomass.Solar</t>
  </si>
  <si>
    <t>NUM.number.EE.Res.HH.ThermalRepl.SH.Biomass.WH.LPG.NoSolar</t>
  </si>
  <si>
    <t>NUM.number.EE.Res.HH.ThermalRepl.SH.Biomass.WH.LPG.Solar</t>
  </si>
  <si>
    <t>NUM.number.EE.Res.HH.ThermalRepl.SH.Biomass.WH.Elc.NoSolar</t>
  </si>
  <si>
    <t>NUM.number.EE.Res.HH.ThermalRepl.SH.Biomass.WH.Elc.Solar</t>
  </si>
  <si>
    <t>NUM.number.EE.Res.HH.ThermalRepl.SH.Biomass.CO.Biomass</t>
  </si>
  <si>
    <t>NUM.number.EE.Res.HH.ThermalRepl.SH.Biomass.CO.LPG</t>
  </si>
  <si>
    <t>NUM.number.EE.Res.HH.ThermalRepl.SH.Biomass.CO.Elc</t>
  </si>
  <si>
    <t>NUM.number.EE.Res.HH.ThermalRepl.SH.Geo</t>
  </si>
  <si>
    <t>NUM.number.EE.Res.HH.ThermalRepl.SH.Geo.SH</t>
  </si>
  <si>
    <t>NUM.number.EE.Res.HH.ThermalRepl.SH.Geo.SC.AC</t>
  </si>
  <si>
    <t>NUM.number.EE.Res.HH.ThermalRepl.SH.Geo.WH.Geo.NoSolar</t>
  </si>
  <si>
    <t>NUM.number.EE.Res.HH.ThermalRepl.SH.Geo.WH.Geo.Solar</t>
  </si>
  <si>
    <t>NUM.number.EE.Res.HH.ThermalRepl.SH.Geo.WH.Elc.NoSolar</t>
  </si>
  <si>
    <t>NUM.number.EE.Res.HH.ThermalRepl.SH.Geo.WH.Elc.Solar</t>
  </si>
  <si>
    <t>NUM.number.EE.Res.HH.ThermalRepl.SH.Geo.CO.LPG</t>
  </si>
  <si>
    <t>NUM.number.EE.Res.HH.ThermalRepl.SH.Geo.CO.Elc</t>
  </si>
  <si>
    <t>NUM.number.EE.Res.HH.ThermalRepl.SH.DistrHeat</t>
  </si>
  <si>
    <t>NUM.number.EE.Res.HH.ThermalRepl.SH.DistrHeat.SH</t>
  </si>
  <si>
    <t>NUM.number.EE.Res.HH.ThermalRepl.SH.DistrHeat.SC.AC</t>
  </si>
  <si>
    <t>NUM.number.EE.Res.HH.ThermalRepl.SH.DistrHeat.WH.DistrHeat.NoSolar</t>
  </si>
  <si>
    <t>NUM.number.EE.Res.HH.ThermalRepl.SH.DistrHeat.WH.DistrHeat.Solar</t>
  </si>
  <si>
    <t>NUM.number.EE.Res.HH.ThermalRepl.SH.DistrHeat.WH.Elc.NoSolar</t>
  </si>
  <si>
    <t>NUM.number.EE.Res.HH.ThermalRepl.SH.DistrHeat.WH.Elc.Solar</t>
  </si>
  <si>
    <t>NUM.number.EE.Res.HH.ThermalRepl.SH.DistrHeat.CO.LPG</t>
  </si>
  <si>
    <t>NUM.number.EE.Res.HH.ThermalRepl.SH.DistrHeat.CO.Elc</t>
  </si>
  <si>
    <t>NUM.number.EE.Res.HH.ThermalRepl.SH.AdvElc</t>
  </si>
  <si>
    <t>NUM.number.EE.Res.HH.ThermalRepl.SH.AdvElc.SH</t>
  </si>
  <si>
    <t>NUM.number.EE.Res.HH.ThermalRepl.SH.AdvElc.SC.AC</t>
  </si>
  <si>
    <t>NUM.number.EE.Res.HH.ThermalRepl.SH.AdvElc.WH.LPG.NoSolar</t>
  </si>
  <si>
    <t>NUM.number.EE.Res.HH.ThermalRepl.SH.AdvElc.WH.LPG.Solar</t>
  </si>
  <si>
    <t>NUM.number.EE.Res.HH.ThermalRepl.SH.AdvElc.WH.Elc.NoSolar</t>
  </si>
  <si>
    <t>NUM.number.EE.Res.HH.ThermalRepl.SH.AdvElc.WH.Elc.Solar</t>
  </si>
  <si>
    <t>NUM.number.EE.Res.HH.ThermalRepl.SH.AdvElc.CO.LPG</t>
  </si>
  <si>
    <t>NUM.number.EE.Res.HH.ThermalRepl.SH.AdvElc.CO.Elc</t>
  </si>
  <si>
    <t>NUM.number.EE.Res.HH.ThermalRepl.SH.ConvElc</t>
  </si>
  <si>
    <t>NUM.number.EE.Res.HH.ThermalRepl.SH.ConvElc.SH</t>
  </si>
  <si>
    <t>NUM.number.EE.Res.HH.ThermalRepl.SH.ConvElc.SC.AC</t>
  </si>
  <si>
    <t>NUM.number.EE.Res.HH.ThermalRepl.SH.ConvElc.WH.LPG.NoSolar</t>
  </si>
  <si>
    <t>NUM.number.EE.Res.HH.ThermalRepl.SH.ConvElc.WH.LPG.Solar</t>
  </si>
  <si>
    <t>NUM.number.EE.Res.HH.ThermalRepl.SH.ConvElc.WH.Elc.NoSolar</t>
  </si>
  <si>
    <t>NUM.number.EE.Res.HH.ThermalRepl.SH.ConvElc.WH.Elc.Solar</t>
  </si>
  <si>
    <t>NUM.number.EE.Res.HH.ThermalRepl.SH.ConvElc.CO.LPG</t>
  </si>
  <si>
    <t>NUM.number.EE.Res.HH.ThermalRepl.SH.ConvElc.CO.Elc</t>
  </si>
  <si>
    <t>EE - Equipment installations in 2021 - vintage structure</t>
  </si>
  <si>
    <t>VIN.number.EE.Res.HH.Thermal.SH.Solids</t>
  </si>
  <si>
    <t>VIN.number.EE.Res.HH.Thermal.SH.Solids.SH</t>
  </si>
  <si>
    <t>VIN.number.EE.Res.HH.Thermal.SH.Solids.SC.AC</t>
  </si>
  <si>
    <t>VIN.number.EE.Res.HH.Thermal.SH.Solids.WH.Solids.NoSolar</t>
  </si>
  <si>
    <t>VIN.number.EE.Res.HH.Thermal.SH.Solids.WH.LPG.NoSolar</t>
  </si>
  <si>
    <t>VIN.number.EE.Res.HH.Thermal.SH.Solids.WH.LPG.Solar</t>
  </si>
  <si>
    <t>VIN.number.EE.Res.HH.Thermal.SH.Solids.WH.Elc.NoSolar</t>
  </si>
  <si>
    <t>VIN.number.EE.Res.HH.Thermal.SH.Solids.WH.Elc.Solar</t>
  </si>
  <si>
    <t>VIN.number.EE.Res.HH.Thermal.SH.Solids.CO.Solids</t>
  </si>
  <si>
    <t>VIN.number.EE.Res.HH.Thermal.SH.Solids.CO.LPG</t>
  </si>
  <si>
    <t>VIN.number.EE.Res.HH.Thermal.SH.Solids.CO.Elc</t>
  </si>
  <si>
    <t>VIN.number.EE.Res.HH.Thermal.SH.LPG</t>
  </si>
  <si>
    <t>VIN.number.EE.Res.HH.Thermal.SH.LPG.SH</t>
  </si>
  <si>
    <t>VIN.number.EE.Res.HH.Thermal.SH.LPG.SC.AC</t>
  </si>
  <si>
    <t>VIN.number.EE.Res.HH.Thermal.SH.LPG.WH.LPG.NoSolar</t>
  </si>
  <si>
    <t>VIN.number.EE.Res.HH.Thermal.SH.LPG.WH.LPG.Solar</t>
  </si>
  <si>
    <t>VIN.number.EE.Res.HH.Thermal.SH.LPG.WH.Elc.NoSolar</t>
  </si>
  <si>
    <t>VIN.number.EE.Res.HH.Thermal.SH.LPG.WH.Elc.Solar</t>
  </si>
  <si>
    <t>VIN.number.EE.Res.HH.Thermal.SH.LPG.CO.LPG</t>
  </si>
  <si>
    <t>VIN.number.EE.Res.HH.Thermal.SH.LPG.CO.Elc</t>
  </si>
  <si>
    <t>VIN.number.EE.Res.HH.Thermal.SH.Oil</t>
  </si>
  <si>
    <t>VIN.number.EE.Res.HH.Thermal.SH.Oil.SH</t>
  </si>
  <si>
    <t>VIN.number.EE.Res.HH.Thermal.SH.Oil.SC.AC</t>
  </si>
  <si>
    <t>VIN.number.EE.Res.HH.Thermal.SH.Oil.WH.Oil.NoSolar</t>
  </si>
  <si>
    <t>VIN.number.EE.Res.HH.Thermal.SH.Oil.WH.Oil.Solar</t>
  </si>
  <si>
    <t>VIN.number.EE.Res.HH.Thermal.SH.Oil.WH.Elc.NoSolar</t>
  </si>
  <si>
    <t>VIN.number.EE.Res.HH.Thermal.SH.Oil.WH.Elc.Solar</t>
  </si>
  <si>
    <t>VIN.number.EE.Res.HH.Thermal.SH.Oil.CO.LPG</t>
  </si>
  <si>
    <t>VIN.number.EE.Res.HH.Thermal.SH.Oil.CO.Elc</t>
  </si>
  <si>
    <t>VIN.number.EE.Res.HH.Thermal.SH.Gas</t>
  </si>
  <si>
    <t>VIN.number.EE.Res.HH.Thermal.SH.Gas.SH</t>
  </si>
  <si>
    <t>VIN.number.EE.Res.HH.Thermal.SH.Gas.SC.AC</t>
  </si>
  <si>
    <t>VIN.number.EE.Res.HH.Thermal.SH.Gas.WH.Gas.NoSolar</t>
  </si>
  <si>
    <t>VIN.number.EE.Res.HH.Thermal.SH.Gas.WH.Gas.Solar</t>
  </si>
  <si>
    <t>VIN.number.EE.Res.HH.Thermal.SH.Gas.WH.Elc.NoSolar</t>
  </si>
  <si>
    <t>VIN.number.EE.Res.HH.Thermal.SH.Gas.WH.Elc.Solar</t>
  </si>
  <si>
    <t>VIN.number.EE.Res.HH.Thermal.SH.Gas.CO.Gas</t>
  </si>
  <si>
    <t>VIN.number.EE.Res.HH.Thermal.SH.Gas.CO.Elc</t>
  </si>
  <si>
    <t>VIN.number.EE.Res.HH.Thermal.SH.Biomass</t>
  </si>
  <si>
    <t>VIN.number.EE.Res.HH.Thermal.SH.Biomass.SH</t>
  </si>
  <si>
    <t>VIN.number.EE.Res.HH.Thermal.SH.Biomass.SC.AC</t>
  </si>
  <si>
    <t>VIN.number.EE.Res.HH.Thermal.SH.Biomass.WH.Biomass.NoSolar</t>
  </si>
  <si>
    <t>VIN.number.EE.Res.HH.Thermal.SH.Biomass.WH.Biomass.Solar</t>
  </si>
  <si>
    <t>VIN.number.EE.Res.HH.Thermal.SH.Biomass.WH.LPG.NoSolar</t>
  </si>
  <si>
    <t>VIN.number.EE.Res.HH.Thermal.SH.Biomass.WH.LPG.Solar</t>
  </si>
  <si>
    <t>VIN.number.EE.Res.HH.Thermal.SH.Biomass.WH.Elc.NoSolar</t>
  </si>
  <si>
    <t>VIN.number.EE.Res.HH.Thermal.SH.Biomass.WH.Elc.Solar</t>
  </si>
  <si>
    <t>VIN.number.EE.Res.HH.Thermal.SH.Biomass.CO.Biomass</t>
  </si>
  <si>
    <t>VIN.number.EE.Res.HH.Thermal.SH.Biomass.CO.LPG</t>
  </si>
  <si>
    <t>VIN.number.EE.Res.HH.Thermal.SH.Biomass.CO.Elc</t>
  </si>
  <si>
    <t>VIN.number.EE.Res.HH.Thermal.SH.Geo</t>
  </si>
  <si>
    <t>VIN.number.EE.Res.HH.Thermal.SH.Geo.SH</t>
  </si>
  <si>
    <t>VIN.number.EE.Res.HH.Thermal.SH.Geo.SC.AC</t>
  </si>
  <si>
    <t>VIN.number.EE.Res.HH.Thermal.SH.Geo.WH.Geo.NoSolar</t>
  </si>
  <si>
    <t>VIN.number.EE.Res.HH.Thermal.SH.Geo.WH.Geo.Solar</t>
  </si>
  <si>
    <t>VIN.number.EE.Res.HH.Thermal.SH.Geo.WH.Elc.NoSolar</t>
  </si>
  <si>
    <t>VIN.number.EE.Res.HH.Thermal.SH.Geo.WH.Elc.Solar</t>
  </si>
  <si>
    <t>VIN.number.EE.Res.HH.Thermal.SH.Geo.CO.LPG</t>
  </si>
  <si>
    <t>VIN.number.EE.Res.HH.Thermal.SH.Geo.CO.Elc</t>
  </si>
  <si>
    <t>VIN.number.EE.Res.HH.Thermal.SH.DistrHeat</t>
  </si>
  <si>
    <t>VIN.number.EE.Res.HH.Thermal.SH.DistrHeat.SH</t>
  </si>
  <si>
    <t>VIN.number.EE.Res.HH.Thermal.SH.DistrHeat.SC.AC</t>
  </si>
  <si>
    <t>VIN.number.EE.Res.HH.Thermal.SH.DistrHeat.WH.DistrHeat.NoSolar</t>
  </si>
  <si>
    <t>VIN.number.EE.Res.HH.Thermal.SH.DistrHeat.WH.DistrHeat.Solar</t>
  </si>
  <si>
    <t>VIN.number.EE.Res.HH.Thermal.SH.DistrHeat.WH.Elc.NoSolar</t>
  </si>
  <si>
    <t>VIN.number.EE.Res.HH.Thermal.SH.DistrHeat.WH.Elc.Solar</t>
  </si>
  <si>
    <t>VIN.number.EE.Res.HH.Thermal.SH.DistrHeat.CO.LPG</t>
  </si>
  <si>
    <t>VIN.number.EE.Res.HH.Thermal.SH.DistrHeat.CO.Elc</t>
  </si>
  <si>
    <t>VIN.number.EE.Res.HH.Thermal.SH.AdvElc</t>
  </si>
  <si>
    <t>VIN.number.EE.Res.HH.Thermal.SH.AdvElc.SH</t>
  </si>
  <si>
    <t>VIN.number.EE.Res.HH.Thermal.SH.AdvElc.SC.AC</t>
  </si>
  <si>
    <t>VIN.number.EE.Res.HH.Thermal.SH.AdvElc.WH.LPG.NoSolar</t>
  </si>
  <si>
    <t>VIN.number.EE.Res.HH.Thermal.SH.AdvElc.WH.LPG.Solar</t>
  </si>
  <si>
    <t>VIN.number.EE.Res.HH.Thermal.SH.AdvElc.WH.Elc.NoSolar</t>
  </si>
  <si>
    <t>VIN.number.EE.Res.HH.Thermal.SH.AdvElc.WH.Elc.Solar</t>
  </si>
  <si>
    <t>VIN.number.EE.Res.HH.Thermal.SH.AdvElc.CO.LPG</t>
  </si>
  <si>
    <t>VIN.number.EE.Res.HH.Thermal.SH.AdvElc.CO.Elc</t>
  </si>
  <si>
    <t>VIN.number.EE.Res.HH.Thermal.SH.ConvElc</t>
  </si>
  <si>
    <t>VIN.number.EE.Res.HH.Thermal.SH.ConvElc.SH</t>
  </si>
  <si>
    <t>VIN.number.EE.Res.HH.Thermal.SH.ConvElc.SC.AC</t>
  </si>
  <si>
    <t>VIN.number.EE.Res.HH.Thermal.SH.ConvElc.WH.LPG.NoSolar</t>
  </si>
  <si>
    <t>VIN.number.EE.Res.HH.Thermal.SH.ConvElc.WH.LPG.Solar</t>
  </si>
  <si>
    <t>VIN.number.EE.Res.HH.Thermal.SH.ConvElc.WH.Elc.NoSolar</t>
  </si>
  <si>
    <t>VIN.number.EE.Res.HH.Thermal.SH.ConvElc.WH.Elc.Solar</t>
  </si>
  <si>
    <t>VIN.number.EE.Res.HH.Thermal.SH.ConvElc.CO.LPG</t>
  </si>
  <si>
    <t>VIN.number.EE.Res.HH.Thermal.SH.ConvElc.CO.Elc</t>
  </si>
  <si>
    <t>EE - Final energy consumption (detailed structure)</t>
  </si>
  <si>
    <t>FEC.ktoe.EE.Res.HH.Thermal.SH.Solids</t>
  </si>
  <si>
    <t>FEC.ktoe.EE.Res.HH.Thermal.SH.Solids.SH</t>
  </si>
  <si>
    <t>FEC.ktoe.EE.Res.HH.Thermal.SH.Solids.SH.Solids</t>
  </si>
  <si>
    <t>FEC.ktoe.EE.Res.HH.Thermal.SH.Solids.SH.Elec</t>
  </si>
  <si>
    <t>FEC.ktoe.EE.Res.HH.Thermal.SH.Solids.SC</t>
  </si>
  <si>
    <t>FEC.ktoe.EE.Res.HH.Thermal.SH.Solids.SC.AC.Elec</t>
  </si>
  <si>
    <t>FEC.ktoe.EE.Res.HH.Thermal.SH.Solids.WH</t>
  </si>
  <si>
    <t>FEC.ktoe.EE.Res.HH.Thermal.SH.Solids.WH.Solids.NoSolar.Solids</t>
  </si>
  <si>
    <t>FEC.ktoe.EE.Res.HH.Thermal.SH.Solids.WH.LPG.NoSolar.LPG</t>
  </si>
  <si>
    <t>FEC.ktoe.EE.Res.HH.Thermal.SH.Solids.WH.LPG.Solar</t>
  </si>
  <si>
    <t>FEC.ktoe.EE.Res.HH.Thermal.SH.Solids.WH.LPG.Solar.LPG</t>
  </si>
  <si>
    <t>FEC.ktoe.EE.Res.HH.Thermal.SH.Solids.WH.LPG.Solar.Solar</t>
  </si>
  <si>
    <t>FEC.ktoe.EE.Res.HH.Thermal.SH.Solids.WH.Elc.NoSolar.Elec</t>
  </si>
  <si>
    <t>FEC.ktoe.EE.Res.HH.Thermal.SH.Solids.WH.Elc.Solar</t>
  </si>
  <si>
    <t>FEC.ktoe.EE.Res.HH.Thermal.SH.Solids.WH.Elc.Solar.Elec</t>
  </si>
  <si>
    <t>FEC.ktoe.EE.Res.HH.Thermal.SH.Solids.WH.Elc.Solar.Solar</t>
  </si>
  <si>
    <t>FEC.ktoe.EE.Res.HH.Thermal.SH.Solids.CO</t>
  </si>
  <si>
    <t>FEC.ktoe.EE.Res.HH.Thermal.SH.Solids.CO.Solids.Solids</t>
  </si>
  <si>
    <t>FEC.ktoe.EE.Res.HH.Thermal.SH.Solids.CO.LPG.LPG</t>
  </si>
  <si>
    <t>FEC.ktoe.EE.Res.HH.Thermal.SH.Solids.CO.Elc.Elec</t>
  </si>
  <si>
    <t>FEC.ktoe.EE.Res.HH.Thermal.SH.LPG</t>
  </si>
  <si>
    <t>FEC.ktoe.EE.Res.HH.Thermal.SH.LPG.SH</t>
  </si>
  <si>
    <t>FEC.ktoe.EE.Res.HH.Thermal.SH.LPG.SH.LPG</t>
  </si>
  <si>
    <t>FEC.ktoe.EE.Res.HH.Thermal.SH.LPG.SH.Elec</t>
  </si>
  <si>
    <t>FEC.ktoe.EE.Res.HH.Thermal.SH.LPG.SC</t>
  </si>
  <si>
    <t>FEC.ktoe.EE.Res.HH.Thermal.SH.LPG.SC.AC.Elec</t>
  </si>
  <si>
    <t>FEC.ktoe.EE.Res.HH.Thermal.SH.LPG.WH</t>
  </si>
  <si>
    <t>FEC.ktoe.EE.Res.HH.Thermal.SH.LPG.WH.LPG.NoSolar.LPG</t>
  </si>
  <si>
    <t>FEC.ktoe.EE.Res.HH.Thermal.SH.LPG.WH.LPG.Solar</t>
  </si>
  <si>
    <t>FEC.ktoe.EE.Res.HH.Thermal.SH.LPG.WH.LPG.Solar.LPG</t>
  </si>
  <si>
    <t>FEC.ktoe.EE.Res.HH.Thermal.SH.LPG.WH.LPG.Solar.Solar</t>
  </si>
  <si>
    <t>FEC.ktoe.EE.Res.HH.Thermal.SH.LPG.WH.Elc.NoSolar.Elec</t>
  </si>
  <si>
    <t>FEC.ktoe.EE.Res.HH.Thermal.SH.LPG.WH.Elc.Solar</t>
  </si>
  <si>
    <t>FEC.ktoe.EE.Res.HH.Thermal.SH.LPG.WH.Elc.Solar.Elec</t>
  </si>
  <si>
    <t>FEC.ktoe.EE.Res.HH.Thermal.SH.LPG.WH.Elc.Solar.Solar</t>
  </si>
  <si>
    <t>FEC.ktoe.EE.Res.HH.Thermal.SH.LPG.CO</t>
  </si>
  <si>
    <t>FEC.ktoe.EE.Res.HH.Thermal.SH.LPG.CO.LPG.LPG</t>
  </si>
  <si>
    <t>FEC.ktoe.EE.Res.HH.Thermal.SH.LPG.CO.Elc.Elec</t>
  </si>
  <si>
    <t>FEC.ktoe.EE.Res.HH.Thermal.SH.Oil</t>
  </si>
  <si>
    <t>FEC.ktoe.EE.Res.HH.Thermal.SH.Oil.SH</t>
  </si>
  <si>
    <t>FEC.ktoe.EE.Res.HH.Thermal.SH.Oil.SH.Oil</t>
  </si>
  <si>
    <t>FEC.ktoe.EE.Res.HH.Thermal.SH.Oil.SH.Elec</t>
  </si>
  <si>
    <t>FEC.ktoe.EE.Res.HH.Thermal.SH.Oil.SC</t>
  </si>
  <si>
    <t>FEC.ktoe.EE.Res.HH.Thermal.SH.Oil.SC.AC.Elec</t>
  </si>
  <si>
    <t>FEC.ktoe.EE.Res.HH.Thermal.SH.Oil.WH</t>
  </si>
  <si>
    <t>FEC.ktoe.EE.Res.HH.Thermal.SH.Oil.WH.Oil.NoSolar.Oil</t>
  </si>
  <si>
    <t>FEC.ktoe.EE.Res.HH.Thermal.SH.Oil.WH.Oil.Solar</t>
  </si>
  <si>
    <t>FEC.ktoe.EE.Res.HH.Thermal.SH.Oil.WH.Oil.Solar.Oil</t>
  </si>
  <si>
    <t>FEC.ktoe.EE.Res.HH.Thermal.SH.Oil.WH.Oil.Solar.Solar</t>
  </si>
  <si>
    <t>FEC.ktoe.EE.Res.HH.Thermal.SH.Oil.WH.Elc.NoSolar.Elec</t>
  </si>
  <si>
    <t>FEC.ktoe.EE.Res.HH.Thermal.SH.Oil.WH.Elc.Solar</t>
  </si>
  <si>
    <t>FEC.ktoe.EE.Res.HH.Thermal.SH.Oil.WH.Elc.Solar.Elec</t>
  </si>
  <si>
    <t>FEC.ktoe.EE.Res.HH.Thermal.SH.Oil.WH.Elc.Solar.Solar</t>
  </si>
  <si>
    <t>FEC.ktoe.EE.Res.HH.Thermal.SH.Oil.CO</t>
  </si>
  <si>
    <t>FEC.ktoe.EE.Res.HH.Thermal.SH.Oil.CO.LPG.LPG</t>
  </si>
  <si>
    <t>FEC.ktoe.EE.Res.HH.Thermal.SH.Oil.CO.Elc.Elec</t>
  </si>
  <si>
    <t>FEC.ktoe.EE.Res.HH.Thermal.SH.Gas</t>
  </si>
  <si>
    <t>FEC.ktoe.EE.Res.HH.Thermal.SH.Gas.SH</t>
  </si>
  <si>
    <t>FEC.ktoe.EE.Res.HH.Thermal.SH.Gas.SH.Gas</t>
  </si>
  <si>
    <t>FEC.ktoe.EE.Res.HH.Thermal.SH.Gas.SH.Elec</t>
  </si>
  <si>
    <t>FEC.ktoe.EE.Res.HH.Thermal.SH.Gas.SC</t>
  </si>
  <si>
    <t>FEC.ktoe.EE.Res.HH.Thermal.SH.Gas.SC.AC.Elec</t>
  </si>
  <si>
    <t>FEC.ktoe.EE.Res.HH.Thermal.SH.Gas.WH</t>
  </si>
  <si>
    <t>FEC.ktoe.EE.Res.HH.Thermal.SH.Gas.WH.Gas.NoSolar.Gas</t>
  </si>
  <si>
    <t>FEC.ktoe.EE.Res.HH.Thermal.SH.Gas.WH.Gas.Solar</t>
  </si>
  <si>
    <t>FEC.ktoe.EE.Res.HH.Thermal.SH.Gas.WH.Gas.Solar.Gas</t>
  </si>
  <si>
    <t>FEC.ktoe.EE.Res.HH.Thermal.SH.Gas.WH.Gas.Solar.Solar</t>
  </si>
  <si>
    <t>FEC.ktoe.EE.Res.HH.Thermal.SH.Gas.WH.Elc.NoSolar.Elec</t>
  </si>
  <si>
    <t>FEC.ktoe.EE.Res.HH.Thermal.SH.Gas.WH.Elc.Solar</t>
  </si>
  <si>
    <t>FEC.ktoe.EE.Res.HH.Thermal.SH.Gas.WH.Elc.Solar.Elec</t>
  </si>
  <si>
    <t>FEC.ktoe.EE.Res.HH.Thermal.SH.Gas.WH.Elc.Solar.Solar</t>
  </si>
  <si>
    <t>FEC.ktoe.EE.Res.HH.Thermal.SH.Gas.CO</t>
  </si>
  <si>
    <t>FEC.ktoe.EE.Res.HH.Thermal.SH.Gas.CO.Gas.Gas</t>
  </si>
  <si>
    <t>FEC.ktoe.EE.Res.HH.Thermal.SH.Gas.CO.Elc.Elec</t>
  </si>
  <si>
    <t>FEC.ktoe.EE.Res.HH.Thermal.SH.Biomass</t>
  </si>
  <si>
    <t>FEC.ktoe.EE.Res.HH.Thermal.SH.Biomass.SH</t>
  </si>
  <si>
    <t>FEC.ktoe.EE.Res.HH.Thermal.SH.Biomass.SH.Biomass</t>
  </si>
  <si>
    <t>FEC.ktoe.EE.Res.HH.Thermal.SH.Biomass.SH.Elec</t>
  </si>
  <si>
    <t>FEC.ktoe.EE.Res.HH.Thermal.SH.Biomass.SC</t>
  </si>
  <si>
    <t>FEC.ktoe.EE.Res.HH.Thermal.SH.Biomass.SC.AC.Elec</t>
  </si>
  <si>
    <t>FEC.ktoe.EE.Res.HH.Thermal.SH.Biomass.WH</t>
  </si>
  <si>
    <t>FEC.ktoe.EE.Res.HH.Thermal.SH.Biomass.WH.Biomass.NoSolar.Biomass</t>
  </si>
  <si>
    <t>FEC.ktoe.EE.Res.HH.Thermal.SH.Biomass.WH.Biomass.Solar</t>
  </si>
  <si>
    <t>FEC.ktoe.EE.Res.HH.Thermal.SH.Biomass.WH.Biomass.Solar.Biomass</t>
  </si>
  <si>
    <t>FEC.ktoe.EE.Res.HH.Thermal.SH.Biomass.WH.Biomass.Solar.Solar</t>
  </si>
  <si>
    <t>FEC.ktoe.EE.Res.HH.Thermal.SH.Biomass.WH.LPG.NoSolar.LPG</t>
  </si>
  <si>
    <t>FEC.ktoe.EE.Res.HH.Thermal.SH.Biomass.WH.LPG.Solar</t>
  </si>
  <si>
    <t>FEC.ktoe.EE.Res.HH.Thermal.SH.Biomass.WH.LPG.Solar.LPG</t>
  </si>
  <si>
    <t>FEC.ktoe.EE.Res.HH.Thermal.SH.Biomass.WH.LPG.Solar.Solar</t>
  </si>
  <si>
    <t>FEC.ktoe.EE.Res.HH.Thermal.SH.Biomass.WH.Elc.NoSolar.Elec</t>
  </si>
  <si>
    <t>FEC.ktoe.EE.Res.HH.Thermal.SH.Biomass.WH.Elc.Solar</t>
  </si>
  <si>
    <t>FEC.ktoe.EE.Res.HH.Thermal.SH.Biomass.WH.Elc.Solar.Elec</t>
  </si>
  <si>
    <t>FEC.ktoe.EE.Res.HH.Thermal.SH.Biomass.WH.Elc.Solar.Solar</t>
  </si>
  <si>
    <t>FEC.ktoe.EE.Res.HH.Thermal.SH.Biomass.CO</t>
  </si>
  <si>
    <t>FEC.ktoe.EE.Res.HH.Thermal.SH.Biomass.CO.Biomass.Biomass</t>
  </si>
  <si>
    <t>FEC.ktoe.EE.Res.HH.Thermal.SH.Biomass.CO.LPG.LPG</t>
  </si>
  <si>
    <t>FEC.ktoe.EE.Res.HH.Thermal.SH.Biomass.CO.Elc.Elec</t>
  </si>
  <si>
    <t>FEC.ktoe.EE.Res.HH.Thermal.SH.Geo</t>
  </si>
  <si>
    <t>FEC.ktoe.EE.Res.HH.Thermal.SH.Geo.SH</t>
  </si>
  <si>
    <t>FEC.ktoe.EE.Res.HH.Thermal.SH.Geo.SH.Geo</t>
  </si>
  <si>
    <t>FEC.ktoe.EE.Res.HH.Thermal.SH.Geo.SH.Elec</t>
  </si>
  <si>
    <t>FEC.ktoe.EE.Res.HH.Thermal.SH.Geo.SC</t>
  </si>
  <si>
    <t>FEC.ktoe.EE.Res.HH.Thermal.SH.Geo.SC.AC.Elec</t>
  </si>
  <si>
    <t>FEC.ktoe.EE.Res.HH.Thermal.SH.Geo.WH</t>
  </si>
  <si>
    <t>FEC.ktoe.EE.Res.HH.Thermal.SH.Geo.WH.Geo.NoSolar.Geo</t>
  </si>
  <si>
    <t>FEC.ktoe.EE.Res.HH.Thermal.SH.Geo.WH.Geo.Solar</t>
  </si>
  <si>
    <t>FEC.ktoe.EE.Res.HH.Thermal.SH.Geo.WH.Geo.Solar.Geo</t>
  </si>
  <si>
    <t>FEC.ktoe.EE.Res.HH.Thermal.SH.Geo.WH.Geo.Solar.Solar</t>
  </si>
  <si>
    <t>FEC.ktoe.EE.Res.HH.Thermal.SH.Geo.WH.Elc.NoSolar.Elec</t>
  </si>
  <si>
    <t>FEC.ktoe.EE.Res.HH.Thermal.SH.Geo.WH.Elc.Solar</t>
  </si>
  <si>
    <t>FEC.ktoe.EE.Res.HH.Thermal.SH.Geo.WH.Elc.Solar.Elec</t>
  </si>
  <si>
    <t>FEC.ktoe.EE.Res.HH.Thermal.SH.Geo.WH.Elc.Solar.Solar</t>
  </si>
  <si>
    <t>FEC.ktoe.EE.Res.HH.Thermal.SH.Geo.CO</t>
  </si>
  <si>
    <t>FEC.ktoe.EE.Res.HH.Thermal.SH.Geo.CO.LPG.LPG</t>
  </si>
  <si>
    <t>FEC.ktoe.EE.Res.HH.Thermal.SH.Geo.CO.Elc.Elec</t>
  </si>
  <si>
    <t>FEC.ktoe.EE.Res.HH.Thermal.SH.DistrHeat</t>
  </si>
  <si>
    <t>FEC.ktoe.EE.Res.HH.Thermal.SH.DistrHeat.SH</t>
  </si>
  <si>
    <t>FEC.ktoe.EE.Res.HH.Thermal.SH.DistrHeat.SH.Steam_Distr</t>
  </si>
  <si>
    <t>FEC.ktoe.EE.Res.HH.Thermal.SH.DistrHeat.SH.Elec</t>
  </si>
  <si>
    <t>FEC.ktoe.EE.Res.HH.Thermal.SH.DistrHeat.SC</t>
  </si>
  <si>
    <t>FEC.ktoe.EE.Res.HH.Thermal.SH.DistrHeat.SC.AC.Elec</t>
  </si>
  <si>
    <t>FEC.ktoe.EE.Res.HH.Thermal.SH.DistrHeat.WH</t>
  </si>
  <si>
    <t>FEC.ktoe.EE.Res.HH.Thermal.SH.DistrHeat.WH.DistrHeat.NoSolar.Steam_Distr</t>
  </si>
  <si>
    <t>FEC.ktoe.EE.Res.HH.Thermal.SH.DistrHeat.WH.DistrHeat.Solar</t>
  </si>
  <si>
    <t>FEC.ktoe.EE.Res.HH.Thermal.SH.DistrHeat.WH.DistrHeat.Solar.Steam_Distr</t>
  </si>
  <si>
    <t>FEC.ktoe.EE.Res.HH.Thermal.SH.DistrHeat.WH.DistrHeat.Solar.Solar</t>
  </si>
  <si>
    <t>FEC.ktoe.EE.Res.HH.Thermal.SH.DistrHeat.WH.Elc.NoSolar.Elec</t>
  </si>
  <si>
    <t>FEC.ktoe.EE.Res.HH.Thermal.SH.DistrHeat.WH.Elc.Solar</t>
  </si>
  <si>
    <t>FEC.ktoe.EE.Res.HH.Thermal.SH.DistrHeat.WH.Elc.Solar.Elec</t>
  </si>
  <si>
    <t>FEC.ktoe.EE.Res.HH.Thermal.SH.DistrHeat.WH.Elc.Solar.Solar</t>
  </si>
  <si>
    <t>FEC.ktoe.EE.Res.HH.Thermal.SH.DistrHeat.CO</t>
  </si>
  <si>
    <t>FEC.ktoe.EE.Res.HH.Thermal.SH.DistrHeat.CO.LPG.LPG</t>
  </si>
  <si>
    <t>FEC.ktoe.EE.Res.HH.Thermal.SH.DistrHeat.CO.Elc.Elec</t>
  </si>
  <si>
    <t>FEC.ktoe.EE.Res.HH.Thermal.SH.AdvElc</t>
  </si>
  <si>
    <t>FEC.ktoe.EE.Res.HH.Thermal.SH.AdvElc.SH</t>
  </si>
  <si>
    <t>FEC.ktoe.EE.Res.HH.Thermal.SH.AdvElc.SH.Elec</t>
  </si>
  <si>
    <t>FEC.ktoe.EE.Res.HH.Thermal.SH.AdvElc.SC</t>
  </si>
  <si>
    <t>FEC.ktoe.EE.Res.HH.Thermal.SH.AdvElc.SC.AC.Elec</t>
  </si>
  <si>
    <t>FEC.ktoe.EE.Res.HH.Thermal.SH.AdvElc.WH</t>
  </si>
  <si>
    <t>FEC.ktoe.EE.Res.HH.Thermal.SH.AdvElc.WH.LPG.NoSolar.LPG</t>
  </si>
  <si>
    <t>FEC.ktoe.EE.Res.HH.Thermal.SH.AdvElc.WH.LPG.Solar</t>
  </si>
  <si>
    <t>FEC.ktoe.EE.Res.HH.Thermal.SH.AdvElc.WH.LPG.Solar.LPG</t>
  </si>
  <si>
    <t>FEC.ktoe.EE.Res.HH.Thermal.SH.AdvElc.WH.LPG.Solar.Solar</t>
  </si>
  <si>
    <t>FEC.ktoe.EE.Res.HH.Thermal.SH.AdvElc.WH.Elc.NoSolar.Elec</t>
  </si>
  <si>
    <t>FEC.ktoe.EE.Res.HH.Thermal.SH.AdvElc.WH.Elc.Solar</t>
  </si>
  <si>
    <t>FEC.ktoe.EE.Res.HH.Thermal.SH.AdvElc.WH.Elc.Solar.Elec</t>
  </si>
  <si>
    <t>FEC.ktoe.EE.Res.HH.Thermal.SH.AdvElc.WH.Elc.Solar.Solar</t>
  </si>
  <si>
    <t>FEC.ktoe.EE.Res.HH.Thermal.SH.AdvElc.CO</t>
  </si>
  <si>
    <t>FEC.ktoe.EE.Res.HH.Thermal.SH.AdvElc.CO.LPG.LPG</t>
  </si>
  <si>
    <t>FEC.ktoe.EE.Res.HH.Thermal.SH.AdvElc.CO.Elc.Elec</t>
  </si>
  <si>
    <t>FEC.ktoe.EE.Res.HH.Thermal.SH.ConvElc</t>
  </si>
  <si>
    <t>FEC.ktoe.EE.Res.HH.Thermal.SH.ConvElc.SH</t>
  </si>
  <si>
    <t>FEC.ktoe.EE.Res.HH.Thermal.SH.ConvElc.SH.Elec</t>
  </si>
  <si>
    <t>FEC.ktoe.EE.Res.HH.Thermal.SH.ConvElc.SC</t>
  </si>
  <si>
    <t>FEC.ktoe.EE.Res.HH.Thermal.SH.ConvElc.SC.AC.Elec</t>
  </si>
  <si>
    <t>FEC.ktoe.EE.Res.HH.Thermal.SH.ConvElc.WH</t>
  </si>
  <si>
    <t>FEC.ktoe.EE.Res.HH.Thermal.SH.ConvElc.WH.LPG.NoSolar.LPG</t>
  </si>
  <si>
    <t>FEC.ktoe.EE.Res.HH.Thermal.SH.ConvElc.WH.LPG.Solar</t>
  </si>
  <si>
    <t>FEC.ktoe.EE.Res.HH.Thermal.SH.ConvElc.WH.LPG.Solar.LPG</t>
  </si>
  <si>
    <t>FEC.ktoe.EE.Res.HH.Thermal.SH.ConvElc.WH.LPG.Solar.Solar</t>
  </si>
  <si>
    <t>FEC.ktoe.EE.Res.HH.Thermal.SH.ConvElc.WH.Elc.NoSolar.Elec</t>
  </si>
  <si>
    <t>FEC.ktoe.EE.Res.HH.Thermal.SH.ConvElc.WH.Elc.Solar</t>
  </si>
  <si>
    <t>FEC.ktoe.EE.Res.HH.Thermal.SH.ConvElc.WH.Elc.Solar.Elec</t>
  </si>
  <si>
    <t>FEC.ktoe.EE.Res.HH.Thermal.SH.ConvElc.WH.Elc.Solar.Solar</t>
  </si>
  <si>
    <t>FEC.ktoe.EE.Res.HH.Thermal.SH.ConvElc.CO</t>
  </si>
  <si>
    <t>FEC.ktoe.EE.Res.HH.Thermal.SH.ConvElc.CO.LPG.LPG</t>
  </si>
  <si>
    <t>FEC.ktoe.EE.Res.HH.Thermal.SH.ConvElc.CO.Elc.Elec</t>
  </si>
  <si>
    <t>EE - Thermal energy service (detailed structure)</t>
  </si>
  <si>
    <t>TES.ktoe.EE.Res.HH.Thermal.SH.Solids</t>
  </si>
  <si>
    <t>TES.ktoe.EE.Res.HH.Thermal.SH.Solids.SH</t>
  </si>
  <si>
    <t>TES.ktoe.EE.Res.HH.Thermal.SH.Solids.SH.Solids</t>
  </si>
  <si>
    <t>TES.ktoe.EE.Res.HH.Thermal.SH.Solids.SH.Elec</t>
  </si>
  <si>
    <t>TES.ktoe.EE.Res.HH.Thermal.SH.Solids.SC</t>
  </si>
  <si>
    <t>TES.ktoe.EE.Res.HH.Thermal.SH.Solids.SC.AC.Elec</t>
  </si>
  <si>
    <t>TES.ktoe.EE.Res.HH.Thermal.SH.Solids.WH</t>
  </si>
  <si>
    <t>TES.ktoe.EE.Res.HH.Thermal.SH.Solids.WH.Solids.NoSolar.Solids</t>
  </si>
  <si>
    <t>TES.ktoe.EE.Res.HH.Thermal.SH.Solids.WH.LPG.NoSolar.LPG</t>
  </si>
  <si>
    <t>TES.ktoe.EE.Res.HH.Thermal.SH.Solids.WH.LPG.Solar</t>
  </si>
  <si>
    <t>TES.ktoe.EE.Res.HH.Thermal.SH.Solids.WH.LPG.Solar.LPG</t>
  </si>
  <si>
    <t>TES.ktoe.EE.Res.HH.Thermal.SH.Solids.WH.LPG.Solar.Solar</t>
  </si>
  <si>
    <t>TES.ktoe.EE.Res.HH.Thermal.SH.Solids.WH.Elc.NoSolar.Elec</t>
  </si>
  <si>
    <t>TES.ktoe.EE.Res.HH.Thermal.SH.Solids.WH.Elc.Solar</t>
  </si>
  <si>
    <t>TES.ktoe.EE.Res.HH.Thermal.SH.Solids.WH.Elc.Solar.Elec</t>
  </si>
  <si>
    <t>TES.ktoe.EE.Res.HH.Thermal.SH.Solids.WH.Elc.Solar.Solar</t>
  </si>
  <si>
    <t>TES.ktoe.EE.Res.HH.Thermal.SH.Solids.CO</t>
  </si>
  <si>
    <t>TES.ktoe.EE.Res.HH.Thermal.SH.Solids.CO.Solids.Solids</t>
  </si>
  <si>
    <t>TES.ktoe.EE.Res.HH.Thermal.SH.Solids.CO.LPG.LPG</t>
  </si>
  <si>
    <t>TES.ktoe.EE.Res.HH.Thermal.SH.Solids.CO.Elc.Elec</t>
  </si>
  <si>
    <t>TES.ktoe.EE.Res.HH.Thermal.SH.LPG</t>
  </si>
  <si>
    <t>TES.ktoe.EE.Res.HH.Thermal.SH.LPG.SH</t>
  </si>
  <si>
    <t>TES.ktoe.EE.Res.HH.Thermal.SH.LPG.SH.LPG</t>
  </si>
  <si>
    <t>TES.ktoe.EE.Res.HH.Thermal.SH.LPG.SH.Elec</t>
  </si>
  <si>
    <t>TES.ktoe.EE.Res.HH.Thermal.SH.LPG.SC</t>
  </si>
  <si>
    <t>TES.ktoe.EE.Res.HH.Thermal.SH.LPG.SC.AC.Elec</t>
  </si>
  <si>
    <t>TES.ktoe.EE.Res.HH.Thermal.SH.LPG.WH</t>
  </si>
  <si>
    <t>TES.ktoe.EE.Res.HH.Thermal.SH.LPG.WH.LPG.NoSolar.LPG</t>
  </si>
  <si>
    <t>TES.ktoe.EE.Res.HH.Thermal.SH.LPG.WH.LPG.Solar</t>
  </si>
  <si>
    <t>TES.ktoe.EE.Res.HH.Thermal.SH.LPG.WH.LPG.Solar.LPG</t>
  </si>
  <si>
    <t>TES.ktoe.EE.Res.HH.Thermal.SH.LPG.WH.LPG.Solar.Solar</t>
  </si>
  <si>
    <t>TES.ktoe.EE.Res.HH.Thermal.SH.LPG.WH.Elc.NoSolar.Elec</t>
  </si>
  <si>
    <t>TES.ktoe.EE.Res.HH.Thermal.SH.LPG.WH.Elc.Solar</t>
  </si>
  <si>
    <t>TES.ktoe.EE.Res.HH.Thermal.SH.LPG.WH.Elc.Solar.Elec</t>
  </si>
  <si>
    <t>TES.ktoe.EE.Res.HH.Thermal.SH.LPG.WH.Elc.Solar.Solar</t>
  </si>
  <si>
    <t>TES.ktoe.EE.Res.HH.Thermal.SH.LPG.CO</t>
  </si>
  <si>
    <t>TES.ktoe.EE.Res.HH.Thermal.SH.LPG.CO.LPG.LPG</t>
  </si>
  <si>
    <t>TES.ktoe.EE.Res.HH.Thermal.SH.LPG.CO.Elc.Elec</t>
  </si>
  <si>
    <t>TES.ktoe.EE.Res.HH.Thermal.SH.Oil</t>
  </si>
  <si>
    <t>TES.ktoe.EE.Res.HH.Thermal.SH.Oil.SH</t>
  </si>
  <si>
    <t>TES.ktoe.EE.Res.HH.Thermal.SH.Oil.SH.Oil</t>
  </si>
  <si>
    <t>TES.ktoe.EE.Res.HH.Thermal.SH.Oil.SH.Elec</t>
  </si>
  <si>
    <t>TES.ktoe.EE.Res.HH.Thermal.SH.Oil.SC</t>
  </si>
  <si>
    <t>TES.ktoe.EE.Res.HH.Thermal.SH.Oil.SC.AC.Elec</t>
  </si>
  <si>
    <t>TES.ktoe.EE.Res.HH.Thermal.SH.Oil.WH</t>
  </si>
  <si>
    <t>TES.ktoe.EE.Res.HH.Thermal.SH.Oil.WH.Oil.NoSolar.Oil</t>
  </si>
  <si>
    <t>TES.ktoe.EE.Res.HH.Thermal.SH.Oil.WH.Oil.Solar</t>
  </si>
  <si>
    <t>TES.ktoe.EE.Res.HH.Thermal.SH.Oil.WH.Oil.Solar.Oil</t>
  </si>
  <si>
    <t>TES.ktoe.EE.Res.HH.Thermal.SH.Oil.WH.Oil.Solar.Solar</t>
  </si>
  <si>
    <t>TES.ktoe.EE.Res.HH.Thermal.SH.Oil.WH.Elc.NoSolar.Elec</t>
  </si>
  <si>
    <t>TES.ktoe.EE.Res.HH.Thermal.SH.Oil.WH.Elc.Solar</t>
  </si>
  <si>
    <t>TES.ktoe.EE.Res.HH.Thermal.SH.Oil.WH.Elc.Solar.Elec</t>
  </si>
  <si>
    <t>TES.ktoe.EE.Res.HH.Thermal.SH.Oil.WH.Elc.Solar.Solar</t>
  </si>
  <si>
    <t>TES.ktoe.EE.Res.HH.Thermal.SH.Oil.CO</t>
  </si>
  <si>
    <t>TES.ktoe.EE.Res.HH.Thermal.SH.Oil.CO.LPG.LPG</t>
  </si>
  <si>
    <t>TES.ktoe.EE.Res.HH.Thermal.SH.Oil.CO.Elc.Elec</t>
  </si>
  <si>
    <t>TES.ktoe.EE.Res.HH.Thermal.SH.Gas</t>
  </si>
  <si>
    <t>TES.ktoe.EE.Res.HH.Thermal.SH.Gas.SH</t>
  </si>
  <si>
    <t>TES.ktoe.EE.Res.HH.Thermal.SH.Gas.SH.Gas</t>
  </si>
  <si>
    <t>TES.ktoe.EE.Res.HH.Thermal.SH.Gas.SH.Elec</t>
  </si>
  <si>
    <t>TES.ktoe.EE.Res.HH.Thermal.SH.Gas.SC</t>
  </si>
  <si>
    <t>TES.ktoe.EE.Res.HH.Thermal.SH.Gas.SC.AC.Elec</t>
  </si>
  <si>
    <t>TES.ktoe.EE.Res.HH.Thermal.SH.Gas.WH</t>
  </si>
  <si>
    <t>TES.ktoe.EE.Res.HH.Thermal.SH.Gas.WH.Gas.NoSolar.Gas</t>
  </si>
  <si>
    <t>TES.ktoe.EE.Res.HH.Thermal.SH.Gas.WH.Gas.Solar</t>
  </si>
  <si>
    <t>TES.ktoe.EE.Res.HH.Thermal.SH.Gas.WH.Gas.Solar.Gas</t>
  </si>
  <si>
    <t>TES.ktoe.EE.Res.HH.Thermal.SH.Gas.WH.Gas.Solar.Solar</t>
  </si>
  <si>
    <t>TES.ktoe.EE.Res.HH.Thermal.SH.Gas.WH.Elc.NoSolar.Elec</t>
  </si>
  <si>
    <t>TES.ktoe.EE.Res.HH.Thermal.SH.Gas.WH.Elc.Solar</t>
  </si>
  <si>
    <t>TES.ktoe.EE.Res.HH.Thermal.SH.Gas.WH.Elc.Solar.Elec</t>
  </si>
  <si>
    <t>TES.ktoe.EE.Res.HH.Thermal.SH.Gas.WH.Elc.Solar.Solar</t>
  </si>
  <si>
    <t>TES.ktoe.EE.Res.HH.Thermal.SH.Gas.CO</t>
  </si>
  <si>
    <t>TES.ktoe.EE.Res.HH.Thermal.SH.Gas.CO.Gas.Gas</t>
  </si>
  <si>
    <t>TES.ktoe.EE.Res.HH.Thermal.SH.Gas.CO.Elc.Elec</t>
  </si>
  <si>
    <t>TES.ktoe.EE.Res.HH.Thermal.SH.Biomass</t>
  </si>
  <si>
    <t>TES.ktoe.EE.Res.HH.Thermal.SH.Biomass.SH</t>
  </si>
  <si>
    <t>TES.ktoe.EE.Res.HH.Thermal.SH.Biomass.SH.Biomass</t>
  </si>
  <si>
    <t>TES.ktoe.EE.Res.HH.Thermal.SH.Biomass.SH.Elec</t>
  </si>
  <si>
    <t>TES.ktoe.EE.Res.HH.Thermal.SH.Biomass.SC</t>
  </si>
  <si>
    <t>TES.ktoe.EE.Res.HH.Thermal.SH.Biomass.SC.AC.Elec</t>
  </si>
  <si>
    <t>TES.ktoe.EE.Res.HH.Thermal.SH.Biomass.WH</t>
  </si>
  <si>
    <t>TES.ktoe.EE.Res.HH.Thermal.SH.Biomass.WH.Biomass.NoSolar.Biomass</t>
  </si>
  <si>
    <t>TES.ktoe.EE.Res.HH.Thermal.SH.Biomass.WH.Biomass.Solar</t>
  </si>
  <si>
    <t>TES.ktoe.EE.Res.HH.Thermal.SH.Biomass.WH.Biomass.Solar.Biomass</t>
  </si>
  <si>
    <t>TES.ktoe.EE.Res.HH.Thermal.SH.Biomass.WH.Biomass.Solar.Solar</t>
  </si>
  <si>
    <t>TES.ktoe.EE.Res.HH.Thermal.SH.Biomass.WH.LPG.NoSolar.LPG</t>
  </si>
  <si>
    <t>TES.ktoe.EE.Res.HH.Thermal.SH.Biomass.WH.LPG.Solar</t>
  </si>
  <si>
    <t>TES.ktoe.EE.Res.HH.Thermal.SH.Biomass.WH.LPG.Solar.LPG</t>
  </si>
  <si>
    <t>TES.ktoe.EE.Res.HH.Thermal.SH.Biomass.WH.LPG.Solar.Solar</t>
  </si>
  <si>
    <t>TES.ktoe.EE.Res.HH.Thermal.SH.Biomass.WH.Elc.NoSolar.Elec</t>
  </si>
  <si>
    <t>TES.ktoe.EE.Res.HH.Thermal.SH.Biomass.WH.Elc.Solar</t>
  </si>
  <si>
    <t>TES.ktoe.EE.Res.HH.Thermal.SH.Biomass.WH.Elc.Solar.Elec</t>
  </si>
  <si>
    <t>TES.ktoe.EE.Res.HH.Thermal.SH.Biomass.WH.Elc.Solar.Solar</t>
  </si>
  <si>
    <t>TES.ktoe.EE.Res.HH.Thermal.SH.Biomass.CO</t>
  </si>
  <si>
    <t>TES.ktoe.EE.Res.HH.Thermal.SH.Biomass.CO.Biomass.Biomass</t>
  </si>
  <si>
    <t>TES.ktoe.EE.Res.HH.Thermal.SH.Biomass.CO.LPG.LPG</t>
  </si>
  <si>
    <t>TES.ktoe.EE.Res.HH.Thermal.SH.Biomass.CO.Elc.Elec</t>
  </si>
  <si>
    <t>TES.ktoe.EE.Res.HH.Thermal.SH.Geo</t>
  </si>
  <si>
    <t>TES.ktoe.EE.Res.HH.Thermal.SH.Geo.SH</t>
  </si>
  <si>
    <t>TES.ktoe.EE.Res.HH.Thermal.SH.Geo.SH.Geo</t>
  </si>
  <si>
    <t>TES.ktoe.EE.Res.HH.Thermal.SH.Geo.SH.Elec</t>
  </si>
  <si>
    <t>TES.ktoe.EE.Res.HH.Thermal.SH.Geo.SC</t>
  </si>
  <si>
    <t>TES.ktoe.EE.Res.HH.Thermal.SH.Geo.SC.AC.Elec</t>
  </si>
  <si>
    <t>TES.ktoe.EE.Res.HH.Thermal.SH.Geo.WH</t>
  </si>
  <si>
    <t>TES.ktoe.EE.Res.HH.Thermal.SH.Geo.WH.Geo.NoSolar.Geo</t>
  </si>
  <si>
    <t>TES.ktoe.EE.Res.HH.Thermal.SH.Geo.WH.Geo.Solar</t>
  </si>
  <si>
    <t>TES.ktoe.EE.Res.HH.Thermal.SH.Geo.WH.Geo.Solar.Geo</t>
  </si>
  <si>
    <t>TES.ktoe.EE.Res.HH.Thermal.SH.Geo.WH.Geo.Solar.Solar</t>
  </si>
  <si>
    <t>TES.ktoe.EE.Res.HH.Thermal.SH.Geo.WH.Elc.NoSolar.Elec</t>
  </si>
  <si>
    <t>TES.ktoe.EE.Res.HH.Thermal.SH.Geo.WH.Elc.Solar</t>
  </si>
  <si>
    <t>TES.ktoe.EE.Res.HH.Thermal.SH.Geo.WH.Elc.Solar.Elec</t>
  </si>
  <si>
    <t>TES.ktoe.EE.Res.HH.Thermal.SH.Geo.WH.Elc.Solar.Solar</t>
  </si>
  <si>
    <t>TES.ktoe.EE.Res.HH.Thermal.SH.Geo.CO</t>
  </si>
  <si>
    <t>TES.ktoe.EE.Res.HH.Thermal.SH.Geo.CO.LPG.LPG</t>
  </si>
  <si>
    <t>TES.ktoe.EE.Res.HH.Thermal.SH.Geo.CO.Elc.Elec</t>
  </si>
  <si>
    <t>TES.ktoe.EE.Res.HH.Thermal.SH.DistrHeat</t>
  </si>
  <si>
    <t>TES.ktoe.EE.Res.HH.Thermal.SH.DistrHeat.SH</t>
  </si>
  <si>
    <t>TES.ktoe.EE.Res.HH.Thermal.SH.DistrHeat.SH.Steam_Distr</t>
  </si>
  <si>
    <t>TES.ktoe.EE.Res.HH.Thermal.SH.DistrHeat.SH.Elec</t>
  </si>
  <si>
    <t>TES.ktoe.EE.Res.HH.Thermal.SH.DistrHeat.SC</t>
  </si>
  <si>
    <t>TES.ktoe.EE.Res.HH.Thermal.SH.DistrHeat.SC.AC.Elec</t>
  </si>
  <si>
    <t>TES.ktoe.EE.Res.HH.Thermal.SH.DistrHeat.WH</t>
  </si>
  <si>
    <t>TES.ktoe.EE.Res.HH.Thermal.SH.DistrHeat.WH.DistrHeat.NoSolar.Steam_Distr</t>
  </si>
  <si>
    <t>TES.ktoe.EE.Res.HH.Thermal.SH.DistrHeat.WH.DistrHeat.Solar</t>
  </si>
  <si>
    <t>TES.ktoe.EE.Res.HH.Thermal.SH.DistrHeat.WH.DistrHeat.Solar.Steam_Distr</t>
  </si>
  <si>
    <t>TES.ktoe.EE.Res.HH.Thermal.SH.DistrHeat.WH.DistrHeat.Solar.Solar</t>
  </si>
  <si>
    <t>TES.ktoe.EE.Res.HH.Thermal.SH.DistrHeat.WH.Elc.NoSolar.Elec</t>
  </si>
  <si>
    <t>TES.ktoe.EE.Res.HH.Thermal.SH.DistrHeat.WH.Elc.Solar</t>
  </si>
  <si>
    <t>TES.ktoe.EE.Res.HH.Thermal.SH.DistrHeat.WH.Elc.Solar.Elec</t>
  </si>
  <si>
    <t>TES.ktoe.EE.Res.HH.Thermal.SH.DistrHeat.WH.Elc.Solar.Solar</t>
  </si>
  <si>
    <t>TES.ktoe.EE.Res.HH.Thermal.SH.DistrHeat.CO</t>
  </si>
  <si>
    <t>TES.ktoe.EE.Res.HH.Thermal.SH.DistrHeat.CO.LPG.LPG</t>
  </si>
  <si>
    <t>TES.ktoe.EE.Res.HH.Thermal.SH.DistrHeat.CO.Elc.Elec</t>
  </si>
  <si>
    <t>TES.ktoe.EE.Res.HH.Thermal.SH.AdvElc</t>
  </si>
  <si>
    <t>TES.ktoe.EE.Res.HH.Thermal.SH.AdvElc.SH</t>
  </si>
  <si>
    <t>TES.ktoe.EE.Res.HH.Thermal.SH.AdvElc.SH.Elec</t>
  </si>
  <si>
    <t>TES.ktoe.EE.Res.HH.Thermal.SH.AdvElc.SC</t>
  </si>
  <si>
    <t>TES.ktoe.EE.Res.HH.Thermal.SH.AdvElc.SC.AC.Elec</t>
  </si>
  <si>
    <t>TES.ktoe.EE.Res.HH.Thermal.SH.AdvElc.WH</t>
  </si>
  <si>
    <t>TES.ktoe.EE.Res.HH.Thermal.SH.AdvElc.WH.LPG.NoSolar.LPG</t>
  </si>
  <si>
    <t>TES.ktoe.EE.Res.HH.Thermal.SH.AdvElc.WH.LPG.Solar</t>
  </si>
  <si>
    <t>TES.ktoe.EE.Res.HH.Thermal.SH.AdvElc.WH.LPG.Solar.LPG</t>
  </si>
  <si>
    <t>TES.ktoe.EE.Res.HH.Thermal.SH.AdvElc.WH.LPG.Solar.Solar</t>
  </si>
  <si>
    <t>TES.ktoe.EE.Res.HH.Thermal.SH.AdvElc.WH.Elc.NoSolar.Elec</t>
  </si>
  <si>
    <t>TES.ktoe.EE.Res.HH.Thermal.SH.AdvElc.WH.Elc.Solar</t>
  </si>
  <si>
    <t>TES.ktoe.EE.Res.HH.Thermal.SH.AdvElc.WH.Elc.Solar.Elec</t>
  </si>
  <si>
    <t>TES.ktoe.EE.Res.HH.Thermal.SH.AdvElc.WH.Elc.Solar.Solar</t>
  </si>
  <si>
    <t>TES.ktoe.EE.Res.HH.Thermal.SH.AdvElc.CO</t>
  </si>
  <si>
    <t>TES.ktoe.EE.Res.HH.Thermal.SH.AdvElc.CO.LPG.LPG</t>
  </si>
  <si>
    <t>TES.ktoe.EE.Res.HH.Thermal.SH.AdvElc.CO.Elc.Elec</t>
  </si>
  <si>
    <t>TES.ktoe.EE.Res.HH.Thermal.SH.ConvElc</t>
  </si>
  <si>
    <t>TES.ktoe.EE.Res.HH.Thermal.SH.ConvElc.SH</t>
  </si>
  <si>
    <t>TES.ktoe.EE.Res.HH.Thermal.SH.ConvElc.SH.Elec</t>
  </si>
  <si>
    <t>TES.ktoe.EE.Res.HH.Thermal.SH.ConvElc.SC</t>
  </si>
  <si>
    <t>TES.ktoe.EE.Res.HH.Thermal.SH.ConvElc.SC.AC.Elec</t>
  </si>
  <si>
    <t>TES.ktoe.EE.Res.HH.Thermal.SH.ConvElc.WH</t>
  </si>
  <si>
    <t>TES.ktoe.EE.Res.HH.Thermal.SH.ConvElc.WH.LPG.NoSolar.LPG</t>
  </si>
  <si>
    <t>TES.ktoe.EE.Res.HH.Thermal.SH.ConvElc.WH.LPG.Solar</t>
  </si>
  <si>
    <t>TES.ktoe.EE.Res.HH.Thermal.SH.ConvElc.WH.LPG.Solar.LPG</t>
  </si>
  <si>
    <t>TES.ktoe.EE.Res.HH.Thermal.SH.ConvElc.WH.LPG.Solar.Solar</t>
  </si>
  <si>
    <t>TES.ktoe.EE.Res.HH.Thermal.SH.ConvElc.WH.Elc.NoSolar.Elec</t>
  </si>
  <si>
    <t>TES.ktoe.EE.Res.HH.Thermal.SH.ConvElc.WH.Elc.Solar</t>
  </si>
  <si>
    <t>TES.ktoe.EE.Res.HH.Thermal.SH.ConvElc.WH.Elc.Solar.Elec</t>
  </si>
  <si>
    <t>TES.ktoe.EE.Res.HH.Thermal.SH.ConvElc.WH.Elc.Solar.Solar</t>
  </si>
  <si>
    <t>TES.ktoe.EE.Res.HH.Thermal.SH.ConvElc.CO</t>
  </si>
  <si>
    <t>TES.ktoe.EE.Res.HH.Thermal.SH.ConvElc.CO.LPG.LPG</t>
  </si>
  <si>
    <t>TES.ktoe.EE.Res.HH.Thermal.SH.ConvElc.CO.Elc.Elec</t>
  </si>
  <si>
    <t>EE - System efficiency indicator (detailed structure)</t>
  </si>
  <si>
    <t>Eff.ratio.EE.Res.HH.Thermal.SH.Solids</t>
  </si>
  <si>
    <t>Eff.ratio.EE.Res.HH.Thermal.SH.Solids.SH</t>
  </si>
  <si>
    <t>Eff.ratio.EE.Res.HH.Thermal.SH.Solids.SH.Solids</t>
  </si>
  <si>
    <t>Eff.ratio.EE.Res.HH.Thermal.SH.Solids.SH.Elec</t>
  </si>
  <si>
    <t>Eff.ratio.EE.Res.HH.Thermal.SH.Solids.SC</t>
  </si>
  <si>
    <t>Eff.ratio.EE.Res.HH.Thermal.SH.Solids.SC.AC.Elec</t>
  </si>
  <si>
    <t>Eff.ratio.EE.Res.HH.Thermal.SH.Solids.WH</t>
  </si>
  <si>
    <t>Eff.ratio.EE.Res.HH.Thermal.SH.Solids.WH.Solids.NoSolar.Solids</t>
  </si>
  <si>
    <t>Eff.ratio.EE.Res.HH.Thermal.SH.Solids.WH.LPG.NoSolar.LPG</t>
  </si>
  <si>
    <t>Eff.ratio.EE.Res.HH.Thermal.SH.Solids.WH.LPG.Solar</t>
  </si>
  <si>
    <t>Eff.ratio.EE.Res.HH.Thermal.SH.Solids.WH.LPG.Solar.LPG</t>
  </si>
  <si>
    <t>Eff.ratio.EE.Res.HH.Thermal.SH.Solids.WH.LPG.Solar.Solar</t>
  </si>
  <si>
    <t>Eff.ratio.EE.Res.HH.Thermal.SH.Solids.WH.Elc.NoSolar.Elec</t>
  </si>
  <si>
    <t>Eff.ratio.EE.Res.HH.Thermal.SH.Solids.WH.Elc.Solar</t>
  </si>
  <si>
    <t>Eff.ratio.EE.Res.HH.Thermal.SH.Solids.WH.Elc.Solar.Elec</t>
  </si>
  <si>
    <t>Eff.ratio.EE.Res.HH.Thermal.SH.Solids.WH.Elc.Solar.Solar</t>
  </si>
  <si>
    <t>Eff.ratio.EE.Res.HH.Thermal.SH.Solids.CO</t>
  </si>
  <si>
    <t>Eff.ratio.EE.Res.HH.Thermal.SH.Solids.CO.Solids.Solids</t>
  </si>
  <si>
    <t>Eff.ratio.EE.Res.HH.Thermal.SH.Solids.CO.LPG.LPG</t>
  </si>
  <si>
    <t>Eff.ratio.EE.Res.HH.Thermal.SH.Solids.CO.Elc.Elec</t>
  </si>
  <si>
    <t>Eff.ratio.EE.Res.HH.Thermal.SH.LPG</t>
  </si>
  <si>
    <t>Eff.ratio.EE.Res.HH.Thermal.SH.LPG.SH</t>
  </si>
  <si>
    <t>Eff.ratio.EE.Res.HH.Thermal.SH.LPG.SH.LPG</t>
  </si>
  <si>
    <t>Eff.ratio.EE.Res.HH.Thermal.SH.LPG.SH.Elec</t>
  </si>
  <si>
    <t>Eff.ratio.EE.Res.HH.Thermal.SH.LPG.SC</t>
  </si>
  <si>
    <t>Eff.ratio.EE.Res.HH.Thermal.SH.LPG.SC.AC.Elec</t>
  </si>
  <si>
    <t>Eff.ratio.EE.Res.HH.Thermal.SH.LPG.WH</t>
  </si>
  <si>
    <t>Eff.ratio.EE.Res.HH.Thermal.SH.LPG.WH.LPG.NoSolar.LPG</t>
  </si>
  <si>
    <t>Eff.ratio.EE.Res.HH.Thermal.SH.LPG.WH.LPG.Solar</t>
  </si>
  <si>
    <t>Eff.ratio.EE.Res.HH.Thermal.SH.LPG.WH.LPG.Solar.LPG</t>
  </si>
  <si>
    <t>Eff.ratio.EE.Res.HH.Thermal.SH.LPG.WH.LPG.Solar.Solar</t>
  </si>
  <si>
    <t>Eff.ratio.EE.Res.HH.Thermal.SH.LPG.WH.Elc.NoSolar.Elec</t>
  </si>
  <si>
    <t>Eff.ratio.EE.Res.HH.Thermal.SH.LPG.WH.Elc.Solar</t>
  </si>
  <si>
    <t>Eff.ratio.EE.Res.HH.Thermal.SH.LPG.WH.Elc.Solar.Elec</t>
  </si>
  <si>
    <t>Eff.ratio.EE.Res.HH.Thermal.SH.LPG.WH.Elc.Solar.Solar</t>
  </si>
  <si>
    <t>Eff.ratio.EE.Res.HH.Thermal.SH.LPG.CO</t>
  </si>
  <si>
    <t>Eff.ratio.EE.Res.HH.Thermal.SH.LPG.CO.LPG.LPG</t>
  </si>
  <si>
    <t>Eff.ratio.EE.Res.HH.Thermal.SH.LPG.CO.Elc.Elec</t>
  </si>
  <si>
    <t>Eff.ratio.EE.Res.HH.Thermal.SH.Oil</t>
  </si>
  <si>
    <t>Eff.ratio.EE.Res.HH.Thermal.SH.Oil.SH</t>
  </si>
  <si>
    <t>Eff.ratio.EE.Res.HH.Thermal.SH.Oil.SH.Oil</t>
  </si>
  <si>
    <t>Eff.ratio.EE.Res.HH.Thermal.SH.Oil.SH.Elec</t>
  </si>
  <si>
    <t>Eff.ratio.EE.Res.HH.Thermal.SH.Oil.SC</t>
  </si>
  <si>
    <t>Eff.ratio.EE.Res.HH.Thermal.SH.Oil.SC.AC.Elec</t>
  </si>
  <si>
    <t>Eff.ratio.EE.Res.HH.Thermal.SH.Oil.WH</t>
  </si>
  <si>
    <t>Eff.ratio.EE.Res.HH.Thermal.SH.Oil.WH.Oil.NoSolar.Oil</t>
  </si>
  <si>
    <t>Eff.ratio.EE.Res.HH.Thermal.SH.Oil.WH.Oil.Solar</t>
  </si>
  <si>
    <t>Eff.ratio.EE.Res.HH.Thermal.SH.Oil.WH.Oil.Solar.Oil</t>
  </si>
  <si>
    <t>Eff.ratio.EE.Res.HH.Thermal.SH.Oil.WH.Oil.Solar.Solar</t>
  </si>
  <si>
    <t>Eff.ratio.EE.Res.HH.Thermal.SH.Oil.WH.Elc.NoSolar.Elec</t>
  </si>
  <si>
    <t>Eff.ratio.EE.Res.HH.Thermal.SH.Oil.WH.Elc.Solar</t>
  </si>
  <si>
    <t>Eff.ratio.EE.Res.HH.Thermal.SH.Oil.WH.Elc.Solar.Elec</t>
  </si>
  <si>
    <t>Eff.ratio.EE.Res.HH.Thermal.SH.Oil.WH.Elc.Solar.Solar</t>
  </si>
  <si>
    <t>Eff.ratio.EE.Res.HH.Thermal.SH.Oil.CO</t>
  </si>
  <si>
    <t>Eff.ratio.EE.Res.HH.Thermal.SH.Oil.CO.LPG.LPG</t>
  </si>
  <si>
    <t>Eff.ratio.EE.Res.HH.Thermal.SH.Oil.CO.Elc.Elec</t>
  </si>
  <si>
    <t>Eff.ratio.EE.Res.HH.Thermal.SH.Gas</t>
  </si>
  <si>
    <t>Eff.ratio.EE.Res.HH.Thermal.SH.Gas.SH</t>
  </si>
  <si>
    <t>Eff.ratio.EE.Res.HH.Thermal.SH.Gas.SH.Gas</t>
  </si>
  <si>
    <t>Eff.ratio.EE.Res.HH.Thermal.SH.Gas.SH.Elec</t>
  </si>
  <si>
    <t>Eff.ratio.EE.Res.HH.Thermal.SH.Gas.SC</t>
  </si>
  <si>
    <t>Eff.ratio.EE.Res.HH.Thermal.SH.Gas.SC.AC.Elec</t>
  </si>
  <si>
    <t>Eff.ratio.EE.Res.HH.Thermal.SH.Gas.WH</t>
  </si>
  <si>
    <t>Eff.ratio.EE.Res.HH.Thermal.SH.Gas.WH.Gas.NoSolar.Gas</t>
  </si>
  <si>
    <t>Eff.ratio.EE.Res.HH.Thermal.SH.Gas.WH.Gas.Solar</t>
  </si>
  <si>
    <t>Eff.ratio.EE.Res.HH.Thermal.SH.Gas.WH.Gas.Solar.Gas</t>
  </si>
  <si>
    <t>Eff.ratio.EE.Res.HH.Thermal.SH.Gas.WH.Gas.Solar.Solar</t>
  </si>
  <si>
    <t>Eff.ratio.EE.Res.HH.Thermal.SH.Gas.WH.Elc.NoSolar.Elec</t>
  </si>
  <si>
    <t>Eff.ratio.EE.Res.HH.Thermal.SH.Gas.WH.Elc.Solar</t>
  </si>
  <si>
    <t>Eff.ratio.EE.Res.HH.Thermal.SH.Gas.WH.Elc.Solar.Elec</t>
  </si>
  <si>
    <t>Eff.ratio.EE.Res.HH.Thermal.SH.Gas.WH.Elc.Solar.Solar</t>
  </si>
  <si>
    <t>Eff.ratio.EE.Res.HH.Thermal.SH.Gas.CO</t>
  </si>
  <si>
    <t>Eff.ratio.EE.Res.HH.Thermal.SH.Gas.CO.Gas.Gas</t>
  </si>
  <si>
    <t>Eff.ratio.EE.Res.HH.Thermal.SH.Gas.CO.Elc.Elec</t>
  </si>
  <si>
    <t>Eff.ratio.EE.Res.HH.Thermal.SH.Biomass</t>
  </si>
  <si>
    <t>Eff.ratio.EE.Res.HH.Thermal.SH.Biomass.SH</t>
  </si>
  <si>
    <t>Eff.ratio.EE.Res.HH.Thermal.SH.Biomass.SH.Biomass</t>
  </si>
  <si>
    <t>Eff.ratio.EE.Res.HH.Thermal.SH.Biomass.SH.Elec</t>
  </si>
  <si>
    <t>Eff.ratio.EE.Res.HH.Thermal.SH.Biomass.SC</t>
  </si>
  <si>
    <t>Eff.ratio.EE.Res.HH.Thermal.SH.Biomass.SC.AC.Elec</t>
  </si>
  <si>
    <t>Eff.ratio.EE.Res.HH.Thermal.SH.Biomass.WH</t>
  </si>
  <si>
    <t>Eff.ratio.EE.Res.HH.Thermal.SH.Biomass.WH.Biomass.NoSolar.Biomass</t>
  </si>
  <si>
    <t>Eff.ratio.EE.Res.HH.Thermal.SH.Biomass.WH.Biomass.Solar</t>
  </si>
  <si>
    <t>Eff.ratio.EE.Res.HH.Thermal.SH.Biomass.WH.Biomass.Solar.Biomass</t>
  </si>
  <si>
    <t>Eff.ratio.EE.Res.HH.Thermal.SH.Biomass.WH.Biomass.Solar.Solar</t>
  </si>
  <si>
    <t>Eff.ratio.EE.Res.HH.Thermal.SH.Biomass.WH.LPG.NoSolar.LPG</t>
  </si>
  <si>
    <t>Eff.ratio.EE.Res.HH.Thermal.SH.Biomass.WH.LPG.Solar</t>
  </si>
  <si>
    <t>Eff.ratio.EE.Res.HH.Thermal.SH.Biomass.WH.LPG.Solar.LPG</t>
  </si>
  <si>
    <t>Eff.ratio.EE.Res.HH.Thermal.SH.Biomass.WH.LPG.Solar.Solar</t>
  </si>
  <si>
    <t>Eff.ratio.EE.Res.HH.Thermal.SH.Biomass.WH.Elc.NoSolar.Elec</t>
  </si>
  <si>
    <t>Eff.ratio.EE.Res.HH.Thermal.SH.Biomass.WH.Elc.Solar</t>
  </si>
  <si>
    <t>Eff.ratio.EE.Res.HH.Thermal.SH.Biomass.WH.Elc.Solar.Elec</t>
  </si>
  <si>
    <t>Eff.ratio.EE.Res.HH.Thermal.SH.Biomass.WH.Elc.Solar.Solar</t>
  </si>
  <si>
    <t>Eff.ratio.EE.Res.HH.Thermal.SH.Biomass.CO</t>
  </si>
  <si>
    <t>Eff.ratio.EE.Res.HH.Thermal.SH.Biomass.CO.Biomass.Biomass</t>
  </si>
  <si>
    <t>Eff.ratio.EE.Res.HH.Thermal.SH.Biomass.CO.LPG.LPG</t>
  </si>
  <si>
    <t>Eff.ratio.EE.Res.HH.Thermal.SH.Biomass.CO.Elc.Elec</t>
  </si>
  <si>
    <t>Eff.ratio.EE.Res.HH.Thermal.SH.Geo</t>
  </si>
  <si>
    <t>Eff.ratio.EE.Res.HH.Thermal.SH.Geo.SH</t>
  </si>
  <si>
    <t>Eff.ratio.EE.Res.HH.Thermal.SH.Geo.SH.Geo</t>
  </si>
  <si>
    <t>Eff.ratio.EE.Res.HH.Thermal.SH.Geo.SH.Elec</t>
  </si>
  <si>
    <t>Eff.ratio.EE.Res.HH.Thermal.SH.Geo.SC</t>
  </si>
  <si>
    <t>Eff.ratio.EE.Res.HH.Thermal.SH.Geo.SC.AC.Elec</t>
  </si>
  <si>
    <t>Eff.ratio.EE.Res.HH.Thermal.SH.Geo.WH</t>
  </si>
  <si>
    <t>Eff.ratio.EE.Res.HH.Thermal.SH.Geo.WH.Geo.NoSolar.Geo</t>
  </si>
  <si>
    <t>Eff.ratio.EE.Res.HH.Thermal.SH.Geo.WH.Geo.Solar</t>
  </si>
  <si>
    <t>Eff.ratio.EE.Res.HH.Thermal.SH.Geo.WH.Geo.Solar.Geo</t>
  </si>
  <si>
    <t>Eff.ratio.EE.Res.HH.Thermal.SH.Geo.WH.Geo.Solar.Solar</t>
  </si>
  <si>
    <t>Eff.ratio.EE.Res.HH.Thermal.SH.Geo.WH.Elc.NoSolar.Elec</t>
  </si>
  <si>
    <t>Eff.ratio.EE.Res.HH.Thermal.SH.Geo.WH.Elc.Solar</t>
  </si>
  <si>
    <t>Eff.ratio.EE.Res.HH.Thermal.SH.Geo.WH.Elc.Solar.Elec</t>
  </si>
  <si>
    <t>Eff.ratio.EE.Res.HH.Thermal.SH.Geo.WH.Elc.Solar.Solar</t>
  </si>
  <si>
    <t>Eff.ratio.EE.Res.HH.Thermal.SH.Geo.CO</t>
  </si>
  <si>
    <t>Eff.ratio.EE.Res.HH.Thermal.SH.Geo.CO.LPG.LPG</t>
  </si>
  <si>
    <t>Eff.ratio.EE.Res.HH.Thermal.SH.Geo.CO.Elc.Elec</t>
  </si>
  <si>
    <t>Eff.ratio.EE.Res.HH.Thermal.SH.DistrHeat</t>
  </si>
  <si>
    <t>Eff.ratio.EE.Res.HH.Thermal.SH.DistrHeat.SH</t>
  </si>
  <si>
    <t>Eff.ratio.EE.Res.HH.Thermal.SH.DistrHeat.SH.Steam_Distr</t>
  </si>
  <si>
    <t>Eff.ratio.EE.Res.HH.Thermal.SH.DistrHeat.SH.Elec</t>
  </si>
  <si>
    <t>Eff.ratio.EE.Res.HH.Thermal.SH.DistrHeat.SC</t>
  </si>
  <si>
    <t>Eff.ratio.EE.Res.HH.Thermal.SH.DistrHeat.SC.AC.Elec</t>
  </si>
  <si>
    <t>Eff.ratio.EE.Res.HH.Thermal.SH.DistrHeat.WH</t>
  </si>
  <si>
    <t>Eff.ratio.EE.Res.HH.Thermal.SH.DistrHeat.WH.DistrHeat.NoSolar.Steam_Distr</t>
  </si>
  <si>
    <t>Eff.ratio.EE.Res.HH.Thermal.SH.DistrHeat.WH.DistrHeat.Solar</t>
  </si>
  <si>
    <t>Eff.ratio.EE.Res.HH.Thermal.SH.DistrHeat.WH.DistrHeat.Solar.Steam_Distr</t>
  </si>
  <si>
    <t>Eff.ratio.EE.Res.HH.Thermal.SH.DistrHeat.WH.DistrHeat.Solar.Solar</t>
  </si>
  <si>
    <t>Eff.ratio.EE.Res.HH.Thermal.SH.DistrHeat.WH.Elc.NoSolar.Elec</t>
  </si>
  <si>
    <t>Eff.ratio.EE.Res.HH.Thermal.SH.DistrHeat.WH.Elc.Solar</t>
  </si>
  <si>
    <t>Eff.ratio.EE.Res.HH.Thermal.SH.DistrHeat.WH.Elc.Solar.Elec</t>
  </si>
  <si>
    <t>Eff.ratio.EE.Res.HH.Thermal.SH.DistrHeat.WH.Elc.Solar.Solar</t>
  </si>
  <si>
    <t>Eff.ratio.EE.Res.HH.Thermal.SH.DistrHeat.CO</t>
  </si>
  <si>
    <t>Eff.ratio.EE.Res.HH.Thermal.SH.DistrHeat.CO.LPG.LPG</t>
  </si>
  <si>
    <t>Eff.ratio.EE.Res.HH.Thermal.SH.DistrHeat.CO.Elc.Elec</t>
  </si>
  <si>
    <t>Eff.ratio.EE.Res.HH.Thermal.SH.AdvElc</t>
  </si>
  <si>
    <t>Eff.ratio.EE.Res.HH.Thermal.SH.AdvElc.SH</t>
  </si>
  <si>
    <t>Eff.ratio.EE.Res.HH.Thermal.SH.AdvElc.SH.Elec</t>
  </si>
  <si>
    <t>Eff.ratio.EE.Res.HH.Thermal.SH.AdvElc.SC</t>
  </si>
  <si>
    <t>Eff.ratio.EE.Res.HH.Thermal.SH.AdvElc.SC.AC.Elec</t>
  </si>
  <si>
    <t>Eff.ratio.EE.Res.HH.Thermal.SH.AdvElc.WH</t>
  </si>
  <si>
    <t>Eff.ratio.EE.Res.HH.Thermal.SH.AdvElc.WH.LPG.NoSolar.LPG</t>
  </si>
  <si>
    <t>Eff.ratio.EE.Res.HH.Thermal.SH.AdvElc.WH.LPG.Solar</t>
  </si>
  <si>
    <t>Eff.ratio.EE.Res.HH.Thermal.SH.AdvElc.WH.LPG.Solar.LPG</t>
  </si>
  <si>
    <t>Eff.ratio.EE.Res.HH.Thermal.SH.AdvElc.WH.LPG.Solar.Solar</t>
  </si>
  <si>
    <t>Eff.ratio.EE.Res.HH.Thermal.SH.AdvElc.WH.Elc.NoSolar.Elec</t>
  </si>
  <si>
    <t>Eff.ratio.EE.Res.HH.Thermal.SH.AdvElc.WH.Elc.Solar</t>
  </si>
  <si>
    <t>Eff.ratio.EE.Res.HH.Thermal.SH.AdvElc.WH.Elc.Solar.Elec</t>
  </si>
  <si>
    <t>Eff.ratio.EE.Res.HH.Thermal.SH.AdvElc.WH.Elc.Solar.Solar</t>
  </si>
  <si>
    <t>Eff.ratio.EE.Res.HH.Thermal.SH.AdvElc.CO</t>
  </si>
  <si>
    <t>Eff.ratio.EE.Res.HH.Thermal.SH.AdvElc.CO.LPG.LPG</t>
  </si>
  <si>
    <t>Eff.ratio.EE.Res.HH.Thermal.SH.AdvElc.CO.Elc.Elec</t>
  </si>
  <si>
    <t>Eff.ratio.EE.Res.HH.Thermal.SH.ConvElc</t>
  </si>
  <si>
    <t>Eff.ratio.EE.Res.HH.Thermal.SH.ConvElc.SH</t>
  </si>
  <si>
    <t>Eff.ratio.EE.Res.HH.Thermal.SH.ConvElc.SH.Elec</t>
  </si>
  <si>
    <t>Eff.ratio.EE.Res.HH.Thermal.SH.ConvElc.SC</t>
  </si>
  <si>
    <t>Eff.ratio.EE.Res.HH.Thermal.SH.ConvElc.SC.AC.Elec</t>
  </si>
  <si>
    <t>Eff.ratio.EE.Res.HH.Thermal.SH.ConvElc.WH</t>
  </si>
  <si>
    <t>Eff.ratio.EE.Res.HH.Thermal.SH.ConvElc.WH.LPG.NoSolar.LPG</t>
  </si>
  <si>
    <t>Eff.ratio.EE.Res.HH.Thermal.SH.ConvElc.WH.LPG.Solar</t>
  </si>
  <si>
    <t>Eff.ratio.EE.Res.HH.Thermal.SH.ConvElc.WH.LPG.Solar.LPG</t>
  </si>
  <si>
    <t>Eff.ratio.EE.Res.HH.Thermal.SH.ConvElc.WH.LPG.Solar.Solar</t>
  </si>
  <si>
    <t>Eff.ratio.EE.Res.HH.Thermal.SH.ConvElc.WH.Elc.NoSolar.Elec</t>
  </si>
  <si>
    <t>Eff.ratio.EE.Res.HH.Thermal.SH.ConvElc.WH.Elc.Solar</t>
  </si>
  <si>
    <t>Eff.ratio.EE.Res.HH.Thermal.SH.ConvElc.WH.Elc.Solar.Elec</t>
  </si>
  <si>
    <t>Eff.ratio.EE.Res.HH.Thermal.SH.ConvElc.WH.Elc.Solar.Solar</t>
  </si>
  <si>
    <t>Eff.ratio.EE.Res.HH.Thermal.SH.ConvElc.CO</t>
  </si>
  <si>
    <t>Eff.ratio.EE.Res.HH.Thermal.SH.ConvElc.CO.LPG.LPG</t>
  </si>
  <si>
    <t>Eff.ratio.EE.Res.HH.Thermal.SH.ConvElc.CO.Elc.Elec</t>
  </si>
  <si>
    <t>EE - CO2 emissions (detailed structure)</t>
  </si>
  <si>
    <t>EMI.ktCO2.EE.Res.HH.Thermal.SH.Solids</t>
  </si>
  <si>
    <t>EMI.ktCO2.EE.Res.HH.Thermal.SH.Solids.SH</t>
  </si>
  <si>
    <t>EMI.ktCO2.EE.Res.HH.Thermal.SH.Solids.SH.Solids</t>
  </si>
  <si>
    <t>EMI.ktCO2.EE.Res.HH.Thermal.SH.Solids.SH.Elec</t>
  </si>
  <si>
    <t>EMI.ktCO2.EE.Res.HH.Thermal.SH.Solids.SC</t>
  </si>
  <si>
    <t>EMI.ktCO2.EE.Res.HH.Thermal.SH.Solids.SC.AC.Elec</t>
  </si>
  <si>
    <t>EMI.ktCO2.EE.Res.HH.Thermal.SH.Solids.WH</t>
  </si>
  <si>
    <t>EMI.ktCO2.EE.Res.HH.Thermal.SH.Solids.WH.Solids.NoSolar.Solids</t>
  </si>
  <si>
    <t>EMI.ktCO2.EE.Res.HH.Thermal.SH.Solids.WH.LPG.NoSolar.LPG</t>
  </si>
  <si>
    <t>EMI.ktCO2.EE.Res.HH.Thermal.SH.Solids.WH.LPG.Solar</t>
  </si>
  <si>
    <t>EMI.ktCO2.EE.Res.HH.Thermal.SH.Solids.WH.LPG.Solar.LPG</t>
  </si>
  <si>
    <t>EMI.ktCO2.EE.Res.HH.Thermal.SH.Solids.WH.LPG.Solar.Solar</t>
  </si>
  <si>
    <t>EMI.ktCO2.EE.Res.HH.Thermal.SH.Solids.WH.Elc.NoSolar.Elec</t>
  </si>
  <si>
    <t>EMI.ktCO2.EE.Res.HH.Thermal.SH.Solids.WH.Elc.Solar</t>
  </si>
  <si>
    <t>EMI.ktCO2.EE.Res.HH.Thermal.SH.Solids.WH.Elc.Solar.Elec</t>
  </si>
  <si>
    <t>EMI.ktCO2.EE.Res.HH.Thermal.SH.Solids.WH.Elc.Solar.Solar</t>
  </si>
  <si>
    <t>EMI.ktCO2.EE.Res.HH.Thermal.SH.Solids.CO</t>
  </si>
  <si>
    <t>EMI.ktCO2.EE.Res.HH.Thermal.SH.Solids.CO.Solids.Solids</t>
  </si>
  <si>
    <t>EMI.ktCO2.EE.Res.HH.Thermal.SH.Solids.CO.LPG.LPG</t>
  </si>
  <si>
    <t>EMI.ktCO2.EE.Res.HH.Thermal.SH.Solids.CO.Elc.Elec</t>
  </si>
  <si>
    <t>EMI.ktCO2.EE.Res.HH.Thermal.SH.LPG</t>
  </si>
  <si>
    <t>EMI.ktCO2.EE.Res.HH.Thermal.SH.LPG.SH</t>
  </si>
  <si>
    <t>EMI.ktCO2.EE.Res.HH.Thermal.SH.LPG.SH.LPG</t>
  </si>
  <si>
    <t>EMI.ktCO2.EE.Res.HH.Thermal.SH.LPG.SH.Elec</t>
  </si>
  <si>
    <t>EMI.ktCO2.EE.Res.HH.Thermal.SH.LPG.SC</t>
  </si>
  <si>
    <t>EMI.ktCO2.EE.Res.HH.Thermal.SH.LPG.SC.AC.Elec</t>
  </si>
  <si>
    <t>EMI.ktCO2.EE.Res.HH.Thermal.SH.LPG.WH</t>
  </si>
  <si>
    <t>EMI.ktCO2.EE.Res.HH.Thermal.SH.LPG.WH.LPG.NoSolar.LPG</t>
  </si>
  <si>
    <t>EMI.ktCO2.EE.Res.HH.Thermal.SH.LPG.WH.LPG.Solar</t>
  </si>
  <si>
    <t>EMI.ktCO2.EE.Res.HH.Thermal.SH.LPG.WH.LPG.Solar.LPG</t>
  </si>
  <si>
    <t>EMI.ktCO2.EE.Res.HH.Thermal.SH.LPG.WH.LPG.Solar.Solar</t>
  </si>
  <si>
    <t>EMI.ktCO2.EE.Res.HH.Thermal.SH.LPG.WH.Elc.NoSolar.Elec</t>
  </si>
  <si>
    <t>EMI.ktCO2.EE.Res.HH.Thermal.SH.LPG.WH.Elc.Solar</t>
  </si>
  <si>
    <t>EMI.ktCO2.EE.Res.HH.Thermal.SH.LPG.WH.Elc.Solar.Elec</t>
  </si>
  <si>
    <t>EMI.ktCO2.EE.Res.HH.Thermal.SH.LPG.WH.Elc.Solar.Solar</t>
  </si>
  <si>
    <t>EMI.ktCO2.EE.Res.HH.Thermal.SH.LPG.CO</t>
  </si>
  <si>
    <t>EMI.ktCO2.EE.Res.HH.Thermal.SH.LPG.CO.LPG.LPG</t>
  </si>
  <si>
    <t>EMI.ktCO2.EE.Res.HH.Thermal.SH.LPG.CO.Elc.Elec</t>
  </si>
  <si>
    <t>EMI.ktCO2.EE.Res.HH.Thermal.SH.Oil</t>
  </si>
  <si>
    <t>EMI.ktCO2.EE.Res.HH.Thermal.SH.Oil.SH</t>
  </si>
  <si>
    <t>EMI.ktCO2.EE.Res.HH.Thermal.SH.Oil.SH.Oil</t>
  </si>
  <si>
    <t>EMI.ktCO2.EE.Res.HH.Thermal.SH.Oil.SH.Elec</t>
  </si>
  <si>
    <t>EMI.ktCO2.EE.Res.HH.Thermal.SH.Oil.SC</t>
  </si>
  <si>
    <t>EMI.ktCO2.EE.Res.HH.Thermal.SH.Oil.SC.AC.Elec</t>
  </si>
  <si>
    <t>EMI.ktCO2.EE.Res.HH.Thermal.SH.Oil.WH</t>
  </si>
  <si>
    <t>EMI.ktCO2.EE.Res.HH.Thermal.SH.Oil.WH.Oil.NoSolar.Oil</t>
  </si>
  <si>
    <t>EMI.ktCO2.EE.Res.HH.Thermal.SH.Oil.WH.Oil.Solar</t>
  </si>
  <si>
    <t>EMI.ktCO2.EE.Res.HH.Thermal.SH.Oil.WH.Oil.Solar.Oil</t>
  </si>
  <si>
    <t>EMI.ktCO2.EE.Res.HH.Thermal.SH.Oil.WH.Oil.Solar.Solar</t>
  </si>
  <si>
    <t>EMI.ktCO2.EE.Res.HH.Thermal.SH.Oil.WH.Elc.NoSolar.Elec</t>
  </si>
  <si>
    <t>EMI.ktCO2.EE.Res.HH.Thermal.SH.Oil.WH.Elc.Solar</t>
  </si>
  <si>
    <t>EMI.ktCO2.EE.Res.HH.Thermal.SH.Oil.WH.Elc.Solar.Elec</t>
  </si>
  <si>
    <t>EMI.ktCO2.EE.Res.HH.Thermal.SH.Oil.WH.Elc.Solar.Solar</t>
  </si>
  <si>
    <t>EMI.ktCO2.EE.Res.HH.Thermal.SH.Oil.CO</t>
  </si>
  <si>
    <t>EMI.ktCO2.EE.Res.HH.Thermal.SH.Oil.CO.LPG.LPG</t>
  </si>
  <si>
    <t>EMI.ktCO2.EE.Res.HH.Thermal.SH.Oil.CO.Elc.Elec</t>
  </si>
  <si>
    <t>EMI.ktCO2.EE.Res.HH.Thermal.SH.Gas</t>
  </si>
  <si>
    <t>EMI.ktCO2.EE.Res.HH.Thermal.SH.Gas.SH</t>
  </si>
  <si>
    <t>EMI.ktCO2.EE.Res.HH.Thermal.SH.Gas.SH.Gas</t>
  </si>
  <si>
    <t>EMI.ktCO2.EE.Res.HH.Thermal.SH.Gas.SH.Elec</t>
  </si>
  <si>
    <t>EMI.ktCO2.EE.Res.HH.Thermal.SH.Gas.SC</t>
  </si>
  <si>
    <t>EMI.ktCO2.EE.Res.HH.Thermal.SH.Gas.SC.AC.Elec</t>
  </si>
  <si>
    <t>EMI.ktCO2.EE.Res.HH.Thermal.SH.Gas.WH</t>
  </si>
  <si>
    <t>EMI.ktCO2.EE.Res.HH.Thermal.SH.Gas.WH.Gas.NoSolar.Gas</t>
  </si>
  <si>
    <t>EMI.ktCO2.EE.Res.HH.Thermal.SH.Gas.WH.Gas.Solar</t>
  </si>
  <si>
    <t>EMI.ktCO2.EE.Res.HH.Thermal.SH.Gas.WH.Gas.Solar.Gas</t>
  </si>
  <si>
    <t>EMI.ktCO2.EE.Res.HH.Thermal.SH.Gas.WH.Gas.Solar.Solar</t>
  </si>
  <si>
    <t>EMI.ktCO2.EE.Res.HH.Thermal.SH.Gas.WH.Elc.NoSolar.Elec</t>
  </si>
  <si>
    <t>EMI.ktCO2.EE.Res.HH.Thermal.SH.Gas.WH.Elc.Solar</t>
  </si>
  <si>
    <t>EMI.ktCO2.EE.Res.HH.Thermal.SH.Gas.WH.Elc.Solar.Elec</t>
  </si>
  <si>
    <t>EMI.ktCO2.EE.Res.HH.Thermal.SH.Gas.WH.Elc.Solar.Solar</t>
  </si>
  <si>
    <t>EMI.ktCO2.EE.Res.HH.Thermal.SH.Gas.CO</t>
  </si>
  <si>
    <t>EMI.ktCO2.EE.Res.HH.Thermal.SH.Gas.CO.Gas.Gas</t>
  </si>
  <si>
    <t>EMI.ktCO2.EE.Res.HH.Thermal.SH.Gas.CO.Elc.Elec</t>
  </si>
  <si>
    <t>EMI.ktCO2.EE.Res.HH.Thermal.SH.Biomass</t>
  </si>
  <si>
    <t>EMI.ktCO2.EE.Res.HH.Thermal.SH.Biomass.SH</t>
  </si>
  <si>
    <t>EMI.ktCO2.EE.Res.HH.Thermal.SH.Biomass.SH.Biomass</t>
  </si>
  <si>
    <t>EMI.ktCO2.EE.Res.HH.Thermal.SH.Biomass.SH.Elec</t>
  </si>
  <si>
    <t>EMI.ktCO2.EE.Res.HH.Thermal.SH.Biomass.SC</t>
  </si>
  <si>
    <t>EMI.ktCO2.EE.Res.HH.Thermal.SH.Biomass.SC.AC.Elec</t>
  </si>
  <si>
    <t>EMI.ktCO2.EE.Res.HH.Thermal.SH.Biomass.WH</t>
  </si>
  <si>
    <t>EMI.ktCO2.EE.Res.HH.Thermal.SH.Biomass.WH.Biomass.NoSolar.Biomass</t>
  </si>
  <si>
    <t>EMI.ktCO2.EE.Res.HH.Thermal.SH.Biomass.WH.Biomass.Solar</t>
  </si>
  <si>
    <t>EMI.ktCO2.EE.Res.HH.Thermal.SH.Biomass.WH.Biomass.Solar.Biomass</t>
  </si>
  <si>
    <t>EMI.ktCO2.EE.Res.HH.Thermal.SH.Biomass.WH.Biomass.Solar.Solar</t>
  </si>
  <si>
    <t>EMI.ktCO2.EE.Res.HH.Thermal.SH.Biomass.WH.LPG.NoSolar.LPG</t>
  </si>
  <si>
    <t>EMI.ktCO2.EE.Res.HH.Thermal.SH.Biomass.WH.LPG.Solar</t>
  </si>
  <si>
    <t>EMI.ktCO2.EE.Res.HH.Thermal.SH.Biomass.WH.LPG.Solar.LPG</t>
  </si>
  <si>
    <t>EMI.ktCO2.EE.Res.HH.Thermal.SH.Biomass.WH.LPG.Solar.Solar</t>
  </si>
  <si>
    <t>EMI.ktCO2.EE.Res.HH.Thermal.SH.Biomass.WH.Elc.NoSolar.Elec</t>
  </si>
  <si>
    <t>EMI.ktCO2.EE.Res.HH.Thermal.SH.Biomass.WH.Elc.Solar</t>
  </si>
  <si>
    <t>EMI.ktCO2.EE.Res.HH.Thermal.SH.Biomass.WH.Elc.Solar.Elec</t>
  </si>
  <si>
    <t>EMI.ktCO2.EE.Res.HH.Thermal.SH.Biomass.WH.Elc.Solar.Solar</t>
  </si>
  <si>
    <t>EMI.ktCO2.EE.Res.HH.Thermal.SH.Biomass.CO</t>
  </si>
  <si>
    <t>EMI.ktCO2.EE.Res.HH.Thermal.SH.Biomass.CO.Biomass.Biomass</t>
  </si>
  <si>
    <t>EMI.ktCO2.EE.Res.HH.Thermal.SH.Biomass.CO.LPG.LPG</t>
  </si>
  <si>
    <t>EMI.ktCO2.EE.Res.HH.Thermal.SH.Biomass.CO.Elc.Elec</t>
  </si>
  <si>
    <t>EMI.ktCO2.EE.Res.HH.Thermal.SH.Geo</t>
  </si>
  <si>
    <t>EMI.ktCO2.EE.Res.HH.Thermal.SH.Geo.SH</t>
  </si>
  <si>
    <t>EMI.ktCO2.EE.Res.HH.Thermal.SH.Geo.SH.Geo</t>
  </si>
  <si>
    <t>EMI.ktCO2.EE.Res.HH.Thermal.SH.Geo.SH.Elec</t>
  </si>
  <si>
    <t>EMI.ktCO2.EE.Res.HH.Thermal.SH.Geo.SC</t>
  </si>
  <si>
    <t>EMI.ktCO2.EE.Res.HH.Thermal.SH.Geo.SC.AC.Elec</t>
  </si>
  <si>
    <t>EMI.ktCO2.EE.Res.HH.Thermal.SH.Geo.WH</t>
  </si>
  <si>
    <t>EMI.ktCO2.EE.Res.HH.Thermal.SH.Geo.WH.Geo.NoSolar.Geo</t>
  </si>
  <si>
    <t>EMI.ktCO2.EE.Res.HH.Thermal.SH.Geo.WH.Geo.Solar</t>
  </si>
  <si>
    <t>EMI.ktCO2.EE.Res.HH.Thermal.SH.Geo.WH.Geo.Solar.Geo</t>
  </si>
  <si>
    <t>EMI.ktCO2.EE.Res.HH.Thermal.SH.Geo.WH.Geo.Solar.Solar</t>
  </si>
  <si>
    <t>EMI.ktCO2.EE.Res.HH.Thermal.SH.Geo.WH.Elc.NoSolar.Elec</t>
  </si>
  <si>
    <t>EMI.ktCO2.EE.Res.HH.Thermal.SH.Geo.WH.Elc.Solar</t>
  </si>
  <si>
    <t>EMI.ktCO2.EE.Res.HH.Thermal.SH.Geo.WH.Elc.Solar.Elec</t>
  </si>
  <si>
    <t>EMI.ktCO2.EE.Res.HH.Thermal.SH.Geo.WH.Elc.Solar.Solar</t>
  </si>
  <si>
    <t>EMI.ktCO2.EE.Res.HH.Thermal.SH.Geo.CO</t>
  </si>
  <si>
    <t>EMI.ktCO2.EE.Res.HH.Thermal.SH.Geo.CO.LPG.LPG</t>
  </si>
  <si>
    <t>EMI.ktCO2.EE.Res.HH.Thermal.SH.Geo.CO.Elc.Elec</t>
  </si>
  <si>
    <t>EMI.ktCO2.EE.Res.HH.Thermal.SH.DistrHeat</t>
  </si>
  <si>
    <t>EMI.ktCO2.EE.Res.HH.Thermal.SH.DistrHeat.SH</t>
  </si>
  <si>
    <t>EMI.ktCO2.EE.Res.HH.Thermal.SH.DistrHeat.SH.Steam_Distr</t>
  </si>
  <si>
    <t>EMI.ktCO2.EE.Res.HH.Thermal.SH.DistrHeat.SH.Elec</t>
  </si>
  <si>
    <t>EMI.ktCO2.EE.Res.HH.Thermal.SH.DistrHeat.SC</t>
  </si>
  <si>
    <t>EMI.ktCO2.EE.Res.HH.Thermal.SH.DistrHeat.SC.AC.Elec</t>
  </si>
  <si>
    <t>EMI.ktCO2.EE.Res.HH.Thermal.SH.DistrHeat.WH</t>
  </si>
  <si>
    <t>EMI.ktCO2.EE.Res.HH.Thermal.SH.DistrHeat.WH.DistrHeat.NoSolar.Steam_Distr</t>
  </si>
  <si>
    <t>EMI.ktCO2.EE.Res.HH.Thermal.SH.DistrHeat.WH.DistrHeat.Solar</t>
  </si>
  <si>
    <t>EMI.ktCO2.EE.Res.HH.Thermal.SH.DistrHeat.WH.DistrHeat.Solar.Steam_Distr</t>
  </si>
  <si>
    <t>EMI.ktCO2.EE.Res.HH.Thermal.SH.DistrHeat.WH.DistrHeat.Solar.Solar</t>
  </si>
  <si>
    <t>EMI.ktCO2.EE.Res.HH.Thermal.SH.DistrHeat.WH.Elc.NoSolar.Elec</t>
  </si>
  <si>
    <t>EMI.ktCO2.EE.Res.HH.Thermal.SH.DistrHeat.WH.Elc.Solar</t>
  </si>
  <si>
    <t>EMI.ktCO2.EE.Res.HH.Thermal.SH.DistrHeat.WH.Elc.Solar.Elec</t>
  </si>
  <si>
    <t>EMI.ktCO2.EE.Res.HH.Thermal.SH.DistrHeat.WH.Elc.Solar.Solar</t>
  </si>
  <si>
    <t>EMI.ktCO2.EE.Res.HH.Thermal.SH.DistrHeat.CO</t>
  </si>
  <si>
    <t>EMI.ktCO2.EE.Res.HH.Thermal.SH.DistrHeat.CO.LPG.LPG</t>
  </si>
  <si>
    <t>EMI.ktCO2.EE.Res.HH.Thermal.SH.DistrHeat.CO.Elc.Elec</t>
  </si>
  <si>
    <t>EMI.ktCO2.EE.Res.HH.Thermal.SH.AdvElc</t>
  </si>
  <si>
    <t>EMI.ktCO2.EE.Res.HH.Thermal.SH.AdvElc.SH</t>
  </si>
  <si>
    <t>EMI.ktCO2.EE.Res.HH.Thermal.SH.AdvElc.SH.Elec</t>
  </si>
  <si>
    <t>EMI.ktCO2.EE.Res.HH.Thermal.SH.AdvElc.SC</t>
  </si>
  <si>
    <t>EMI.ktCO2.EE.Res.HH.Thermal.SH.AdvElc.SC.AC.Elec</t>
  </si>
  <si>
    <t>EMI.ktCO2.EE.Res.HH.Thermal.SH.AdvElc.WH</t>
  </si>
  <si>
    <t>EMI.ktCO2.EE.Res.HH.Thermal.SH.AdvElc.WH.LPG.NoSolar.LPG</t>
  </si>
  <si>
    <t>EMI.ktCO2.EE.Res.HH.Thermal.SH.AdvElc.WH.LPG.Solar</t>
  </si>
  <si>
    <t>EMI.ktCO2.EE.Res.HH.Thermal.SH.AdvElc.WH.LPG.Solar.LPG</t>
  </si>
  <si>
    <t>EMI.ktCO2.EE.Res.HH.Thermal.SH.AdvElc.WH.LPG.Solar.Solar</t>
  </si>
  <si>
    <t>EMI.ktCO2.EE.Res.HH.Thermal.SH.AdvElc.WH.Elc.NoSolar.Elec</t>
  </si>
  <si>
    <t>EMI.ktCO2.EE.Res.HH.Thermal.SH.AdvElc.WH.Elc.Solar</t>
  </si>
  <si>
    <t>EMI.ktCO2.EE.Res.HH.Thermal.SH.AdvElc.WH.Elc.Solar.Elec</t>
  </si>
  <si>
    <t>EMI.ktCO2.EE.Res.HH.Thermal.SH.AdvElc.WH.Elc.Solar.Solar</t>
  </si>
  <si>
    <t>EMI.ktCO2.EE.Res.HH.Thermal.SH.AdvElc.CO</t>
  </si>
  <si>
    <t>EMI.ktCO2.EE.Res.HH.Thermal.SH.AdvElc.CO.LPG.LPG</t>
  </si>
  <si>
    <t>EMI.ktCO2.EE.Res.HH.Thermal.SH.AdvElc.CO.Elc.Elec</t>
  </si>
  <si>
    <t>EMI.ktCO2.EE.Res.HH.Thermal.SH.ConvElc</t>
  </si>
  <si>
    <t>EMI.ktCO2.EE.Res.HH.Thermal.SH.ConvElc.SH</t>
  </si>
  <si>
    <t>EMI.ktCO2.EE.Res.HH.Thermal.SH.ConvElc.SH.Elec</t>
  </si>
  <si>
    <t>EMI.ktCO2.EE.Res.HH.Thermal.SH.ConvElc.SC</t>
  </si>
  <si>
    <t>EMI.ktCO2.EE.Res.HH.Thermal.SH.ConvElc.SC.AC.Elec</t>
  </si>
  <si>
    <t>EMI.ktCO2.EE.Res.HH.Thermal.SH.ConvElc.WH</t>
  </si>
  <si>
    <t>EMI.ktCO2.EE.Res.HH.Thermal.SH.ConvElc.WH.LPG.NoSolar.LPG</t>
  </si>
  <si>
    <t>EMI.ktCO2.EE.Res.HH.Thermal.SH.ConvElc.WH.LPG.Solar</t>
  </si>
  <si>
    <t>EMI.ktCO2.EE.Res.HH.Thermal.SH.ConvElc.WH.LPG.Solar.LPG</t>
  </si>
  <si>
    <t>EMI.ktCO2.EE.Res.HH.Thermal.SH.ConvElc.WH.LPG.Solar.Solar</t>
  </si>
  <si>
    <t>EMI.ktCO2.EE.Res.HH.Thermal.SH.ConvElc.WH.Elc.NoSolar.Elec</t>
  </si>
  <si>
    <t>EMI.ktCO2.EE.Res.HH.Thermal.SH.ConvElc.WH.Elc.Solar</t>
  </si>
  <si>
    <t>EMI.ktCO2.EE.Res.HH.Thermal.SH.ConvElc.WH.Elc.Solar.Elec</t>
  </si>
  <si>
    <t>EMI.ktCO2.EE.Res.HH.Thermal.SH.ConvElc.WH.Elc.Solar.Solar</t>
  </si>
  <si>
    <t>EMI.ktCO2.EE.Res.HH.Thermal.SH.ConvElc.CO</t>
  </si>
  <si>
    <t>EMI.ktCO2.EE.Res.HH.Thermal.SH.ConvElc.CO.LPG.LPG</t>
  </si>
  <si>
    <t>EMI.ktCO2.EE.Res.HH.Thermal.SH.ConvElc.CO.Elc.Elec</t>
  </si>
  <si>
    <t>EE - Final energy consumption per household (detailed structure)</t>
  </si>
  <si>
    <t>FEC_per_household.kWh.EE.Res.HH.Thermal.SH.Solids</t>
  </si>
  <si>
    <t>FEC_per_household.kWh.EE.Res.HH.Thermal.SH.Solids.SH</t>
  </si>
  <si>
    <t>FEC_per_household.kWh.EE.Res.HH.Thermal.SH.Solids.SH.Solids</t>
  </si>
  <si>
    <t>FEC_per_household.kWh.EE.Res.HH.Thermal.SH.Solids.SH.Elec</t>
  </si>
  <si>
    <t>FEC_per_household.kWh.EE.Res.HH.Thermal.SH.Solids.SC</t>
  </si>
  <si>
    <t>FEC_per_household.kWh.EE.Res.HH.Thermal.SH.Solids.SC.AC.Elec</t>
  </si>
  <si>
    <t>FEC_per_household.kWh.EE.Res.HH.Thermal.SH.Solids.WH</t>
  </si>
  <si>
    <t>FEC_per_household.kWh.EE.Res.HH.Thermal.SH.Solids.WH.Solids.NoSolar.Solids</t>
  </si>
  <si>
    <t>FEC_per_household.kWh.EE.Res.HH.Thermal.SH.Solids.WH.LPG.NoSolar.LPG</t>
  </si>
  <si>
    <t>FEC_per_household.kWh.EE.Res.HH.Thermal.SH.Solids.WH.LPG.Solar</t>
  </si>
  <si>
    <t>FEC_per_household.kWh.EE.Res.HH.Thermal.SH.Solids.WH.LPG.Solar.LPG</t>
  </si>
  <si>
    <t>FEC_per_household.kWh.EE.Res.HH.Thermal.SH.Solids.WH.LPG.Solar.Solar</t>
  </si>
  <si>
    <t>FEC_per_household.kWh.EE.Res.HH.Thermal.SH.Solids.WH.Elc.NoSolar.Elec</t>
  </si>
  <si>
    <t>FEC_per_household.kWh.EE.Res.HH.Thermal.SH.Solids.WH.Elc.Solar</t>
  </si>
  <si>
    <t>FEC_per_household.kWh.EE.Res.HH.Thermal.SH.Solids.WH.Elc.Solar.Elec</t>
  </si>
  <si>
    <t>FEC_per_household.kWh.EE.Res.HH.Thermal.SH.Solids.WH.Elc.Solar.Solar</t>
  </si>
  <si>
    <t>FEC_per_household.kWh.EE.Res.HH.Thermal.SH.Solids.CO</t>
  </si>
  <si>
    <t>FEC_per_household.kWh.EE.Res.HH.Thermal.SH.Solids.CO.Solids.Solids</t>
  </si>
  <si>
    <t>FEC_per_household.kWh.EE.Res.HH.Thermal.SH.Solids.CO.LPG.LPG</t>
  </si>
  <si>
    <t>FEC_per_household.kWh.EE.Res.HH.Thermal.SH.Solids.CO.Elc.Elec</t>
  </si>
  <si>
    <t>FEC_per_household.kWh.EE.Res.HH.Thermal.SH.LPG</t>
  </si>
  <si>
    <t>FEC_per_household.kWh.EE.Res.HH.Thermal.SH.LPG.SH</t>
  </si>
  <si>
    <t>FEC_per_household.kWh.EE.Res.HH.Thermal.SH.LPG.SH.LPG</t>
  </si>
  <si>
    <t>FEC_per_household.kWh.EE.Res.HH.Thermal.SH.LPG.SH.Elec</t>
  </si>
  <si>
    <t>FEC_per_household.kWh.EE.Res.HH.Thermal.SH.LPG.SC</t>
  </si>
  <si>
    <t>FEC_per_household.kWh.EE.Res.HH.Thermal.SH.LPG.SC.AC.Elec</t>
  </si>
  <si>
    <t>FEC_per_household.kWh.EE.Res.HH.Thermal.SH.LPG.WH</t>
  </si>
  <si>
    <t>FEC_per_household.kWh.EE.Res.HH.Thermal.SH.LPG.WH.LPG.NoSolar.LPG</t>
  </si>
  <si>
    <t>FEC_per_household.kWh.EE.Res.HH.Thermal.SH.LPG.WH.LPG.Solar</t>
  </si>
  <si>
    <t>FEC_per_household.kWh.EE.Res.HH.Thermal.SH.LPG.WH.LPG.Solar.LPG</t>
  </si>
  <si>
    <t>FEC_per_household.kWh.EE.Res.HH.Thermal.SH.LPG.WH.LPG.Solar.Solar</t>
  </si>
  <si>
    <t>FEC_per_household.kWh.EE.Res.HH.Thermal.SH.LPG.WH.Elc.NoSolar.Elec</t>
  </si>
  <si>
    <t>FEC_per_household.kWh.EE.Res.HH.Thermal.SH.LPG.WH.Elc.Solar</t>
  </si>
  <si>
    <t>FEC_per_household.kWh.EE.Res.HH.Thermal.SH.LPG.WH.Elc.Solar.Elec</t>
  </si>
  <si>
    <t>FEC_per_household.kWh.EE.Res.HH.Thermal.SH.LPG.WH.Elc.Solar.Solar</t>
  </si>
  <si>
    <t>FEC_per_household.kWh.EE.Res.HH.Thermal.SH.LPG.CO</t>
  </si>
  <si>
    <t>FEC_per_household.kWh.EE.Res.HH.Thermal.SH.LPG.CO.LPG.LPG</t>
  </si>
  <si>
    <t>FEC_per_household.kWh.EE.Res.HH.Thermal.SH.LPG.CO.Elc.Elec</t>
  </si>
  <si>
    <t>FEC_per_household.kWh.EE.Res.HH.Thermal.SH.Oil</t>
  </si>
  <si>
    <t>FEC_per_household.kWh.EE.Res.HH.Thermal.SH.Oil.SH</t>
  </si>
  <si>
    <t>FEC_per_household.kWh.EE.Res.HH.Thermal.SH.Oil.SH.Oil</t>
  </si>
  <si>
    <t>FEC_per_household.kWh.EE.Res.HH.Thermal.SH.Oil.SH.Elec</t>
  </si>
  <si>
    <t>FEC_per_household.kWh.EE.Res.HH.Thermal.SH.Oil.SC</t>
  </si>
  <si>
    <t>FEC_per_household.kWh.EE.Res.HH.Thermal.SH.Oil.SC.AC.Elec</t>
  </si>
  <si>
    <t>FEC_per_household.kWh.EE.Res.HH.Thermal.SH.Oil.WH</t>
  </si>
  <si>
    <t>FEC_per_household.kWh.EE.Res.HH.Thermal.SH.Oil.WH.Oil.NoSolar.Oil</t>
  </si>
  <si>
    <t>FEC_per_household.kWh.EE.Res.HH.Thermal.SH.Oil.WH.Oil.Solar</t>
  </si>
  <si>
    <t>FEC_per_household.kWh.EE.Res.HH.Thermal.SH.Oil.WH.Oil.Solar.Oil</t>
  </si>
  <si>
    <t>FEC_per_household.kWh.EE.Res.HH.Thermal.SH.Oil.WH.Oil.Solar.Solar</t>
  </si>
  <si>
    <t>FEC_per_household.kWh.EE.Res.HH.Thermal.SH.Oil.WH.Elc.NoSolar.Elec</t>
  </si>
  <si>
    <t>FEC_per_household.kWh.EE.Res.HH.Thermal.SH.Oil.WH.Elc.Solar</t>
  </si>
  <si>
    <t>FEC_per_household.kWh.EE.Res.HH.Thermal.SH.Oil.WH.Elc.Solar.Elec</t>
  </si>
  <si>
    <t>FEC_per_household.kWh.EE.Res.HH.Thermal.SH.Oil.WH.Elc.Solar.Solar</t>
  </si>
  <si>
    <t>FEC_per_household.kWh.EE.Res.HH.Thermal.SH.Oil.CO</t>
  </si>
  <si>
    <t>FEC_per_household.kWh.EE.Res.HH.Thermal.SH.Oil.CO.LPG.LPG</t>
  </si>
  <si>
    <t>FEC_per_household.kWh.EE.Res.HH.Thermal.SH.Oil.CO.Elc.Elec</t>
  </si>
  <si>
    <t>FEC_per_household.kWh.EE.Res.HH.Thermal.SH.Gas</t>
  </si>
  <si>
    <t>FEC_per_household.kWh.EE.Res.HH.Thermal.SH.Gas.SH</t>
  </si>
  <si>
    <t>FEC_per_household.kWh.EE.Res.HH.Thermal.SH.Gas.SH.Gas</t>
  </si>
  <si>
    <t>FEC_per_household.kWh.EE.Res.HH.Thermal.SH.Gas.SH.Elec</t>
  </si>
  <si>
    <t>FEC_per_household.kWh.EE.Res.HH.Thermal.SH.Gas.SC</t>
  </si>
  <si>
    <t>FEC_per_household.kWh.EE.Res.HH.Thermal.SH.Gas.SC.AC.Elec</t>
  </si>
  <si>
    <t>FEC_per_household.kWh.EE.Res.HH.Thermal.SH.Gas.WH</t>
  </si>
  <si>
    <t>FEC_per_household.kWh.EE.Res.HH.Thermal.SH.Gas.WH.Gas.NoSolar.Gas</t>
  </si>
  <si>
    <t>FEC_per_household.kWh.EE.Res.HH.Thermal.SH.Gas.WH.Gas.Solar</t>
  </si>
  <si>
    <t>FEC_per_household.kWh.EE.Res.HH.Thermal.SH.Gas.WH.Gas.Solar.Gas</t>
  </si>
  <si>
    <t>FEC_per_household.kWh.EE.Res.HH.Thermal.SH.Gas.WH.Gas.Solar.Solar</t>
  </si>
  <si>
    <t>FEC_per_household.kWh.EE.Res.HH.Thermal.SH.Gas.WH.Elc.NoSolar.Elec</t>
  </si>
  <si>
    <t>FEC_per_household.kWh.EE.Res.HH.Thermal.SH.Gas.WH.Elc.Solar</t>
  </si>
  <si>
    <t>FEC_per_household.kWh.EE.Res.HH.Thermal.SH.Gas.WH.Elc.Solar.Elec</t>
  </si>
  <si>
    <t>FEC_per_household.kWh.EE.Res.HH.Thermal.SH.Gas.WH.Elc.Solar.Solar</t>
  </si>
  <si>
    <t>FEC_per_household.kWh.EE.Res.HH.Thermal.SH.Gas.CO</t>
  </si>
  <si>
    <t>FEC_per_household.kWh.EE.Res.HH.Thermal.SH.Gas.CO.Gas.Gas</t>
  </si>
  <si>
    <t>FEC_per_household.kWh.EE.Res.HH.Thermal.SH.Gas.CO.Elc.Elec</t>
  </si>
  <si>
    <t>FEC_per_household.kWh.EE.Res.HH.Thermal.SH.Biomass</t>
  </si>
  <si>
    <t>FEC_per_household.kWh.EE.Res.HH.Thermal.SH.Biomass.SH</t>
  </si>
  <si>
    <t>FEC_per_household.kWh.EE.Res.HH.Thermal.SH.Biomass.SH.Biomass</t>
  </si>
  <si>
    <t>FEC_per_household.kWh.EE.Res.HH.Thermal.SH.Biomass.SH.Elec</t>
  </si>
  <si>
    <t>FEC_per_household.kWh.EE.Res.HH.Thermal.SH.Biomass.SC</t>
  </si>
  <si>
    <t>FEC_per_household.kWh.EE.Res.HH.Thermal.SH.Biomass.SC.AC.Elec</t>
  </si>
  <si>
    <t>FEC_per_household.kWh.EE.Res.HH.Thermal.SH.Biomass.WH</t>
  </si>
  <si>
    <t>FEC_per_household.kWh.EE.Res.HH.Thermal.SH.Biomass.WH.Biomass.NoSolar.Biomass</t>
  </si>
  <si>
    <t>FEC_per_household.kWh.EE.Res.HH.Thermal.SH.Biomass.WH.Biomass.Solar</t>
  </si>
  <si>
    <t>FEC_per_household.kWh.EE.Res.HH.Thermal.SH.Biomass.WH.Biomass.Solar.Biomass</t>
  </si>
  <si>
    <t>FEC_per_household.kWh.EE.Res.HH.Thermal.SH.Biomass.WH.Biomass.Solar.Solar</t>
  </si>
  <si>
    <t>FEC_per_household.kWh.EE.Res.HH.Thermal.SH.Biomass.WH.LPG.NoSolar.LPG</t>
  </si>
  <si>
    <t>FEC_per_household.kWh.EE.Res.HH.Thermal.SH.Biomass.WH.LPG.Solar</t>
  </si>
  <si>
    <t>FEC_per_household.kWh.EE.Res.HH.Thermal.SH.Biomass.WH.LPG.Solar.LPG</t>
  </si>
  <si>
    <t>FEC_per_household.kWh.EE.Res.HH.Thermal.SH.Biomass.WH.LPG.Solar.Solar</t>
  </si>
  <si>
    <t>FEC_per_household.kWh.EE.Res.HH.Thermal.SH.Biomass.WH.Elc.NoSolar.Elec</t>
  </si>
  <si>
    <t>FEC_per_household.kWh.EE.Res.HH.Thermal.SH.Biomass.WH.Elc.Solar</t>
  </si>
  <si>
    <t>FEC_per_household.kWh.EE.Res.HH.Thermal.SH.Biomass.WH.Elc.Solar.Elec</t>
  </si>
  <si>
    <t>FEC_per_household.kWh.EE.Res.HH.Thermal.SH.Biomass.WH.Elc.Solar.Solar</t>
  </si>
  <si>
    <t>FEC_per_household.kWh.EE.Res.HH.Thermal.SH.Biomass.CO</t>
  </si>
  <si>
    <t>FEC_per_household.kWh.EE.Res.HH.Thermal.SH.Biomass.CO.Biomass.Biomass</t>
  </si>
  <si>
    <t>FEC_per_household.kWh.EE.Res.HH.Thermal.SH.Biomass.CO.LPG.LPG</t>
  </si>
  <si>
    <t>FEC_per_household.kWh.EE.Res.HH.Thermal.SH.Biomass.CO.Elc.Elec</t>
  </si>
  <si>
    <t>FEC_per_household.kWh.EE.Res.HH.Thermal.SH.Geo</t>
  </si>
  <si>
    <t>FEC_per_household.kWh.EE.Res.HH.Thermal.SH.Geo.SH</t>
  </si>
  <si>
    <t>FEC_per_household.kWh.EE.Res.HH.Thermal.SH.Geo.SH.Geo</t>
  </si>
  <si>
    <t>FEC_per_household.kWh.EE.Res.HH.Thermal.SH.Geo.SH.Elec</t>
  </si>
  <si>
    <t>FEC_per_household.kWh.EE.Res.HH.Thermal.SH.Geo.SC</t>
  </si>
  <si>
    <t>FEC_per_household.kWh.EE.Res.HH.Thermal.SH.Geo.SC.AC.Elec</t>
  </si>
  <si>
    <t>FEC_per_household.kWh.EE.Res.HH.Thermal.SH.Geo.WH</t>
  </si>
  <si>
    <t>FEC_per_household.kWh.EE.Res.HH.Thermal.SH.Geo.WH.Geo.NoSolar.Geo</t>
  </si>
  <si>
    <t>FEC_per_household.kWh.EE.Res.HH.Thermal.SH.Geo.WH.Geo.Solar</t>
  </si>
  <si>
    <t>FEC_per_household.kWh.EE.Res.HH.Thermal.SH.Geo.WH.Geo.Solar.Geo</t>
  </si>
  <si>
    <t>FEC_per_household.kWh.EE.Res.HH.Thermal.SH.Geo.WH.Geo.Solar.Solar</t>
  </si>
  <si>
    <t>FEC_per_household.kWh.EE.Res.HH.Thermal.SH.Geo.WH.Elc.NoSolar.Elec</t>
  </si>
  <si>
    <t>FEC_per_household.kWh.EE.Res.HH.Thermal.SH.Geo.WH.Elc.Solar</t>
  </si>
  <si>
    <t>FEC_per_household.kWh.EE.Res.HH.Thermal.SH.Geo.WH.Elc.Solar.Elec</t>
  </si>
  <si>
    <t>FEC_per_household.kWh.EE.Res.HH.Thermal.SH.Geo.WH.Elc.Solar.Solar</t>
  </si>
  <si>
    <t>FEC_per_household.kWh.EE.Res.HH.Thermal.SH.Geo.CO</t>
  </si>
  <si>
    <t>FEC_per_household.kWh.EE.Res.HH.Thermal.SH.Geo.CO.LPG.LPG</t>
  </si>
  <si>
    <t>FEC_per_household.kWh.EE.Res.HH.Thermal.SH.Geo.CO.Elc.Elec</t>
  </si>
  <si>
    <t>FEC_per_household.kWh.EE.Res.HH.Thermal.SH.DistrHeat</t>
  </si>
  <si>
    <t>FEC_per_household.kWh.EE.Res.HH.Thermal.SH.DistrHeat.SH</t>
  </si>
  <si>
    <t>FEC_per_household.kWh.EE.Res.HH.Thermal.SH.DistrHeat.SH.Steam_Distr</t>
  </si>
  <si>
    <t>FEC_per_household.kWh.EE.Res.HH.Thermal.SH.DistrHeat.SH.Elec</t>
  </si>
  <si>
    <t>FEC_per_household.kWh.EE.Res.HH.Thermal.SH.DistrHeat.SC</t>
  </si>
  <si>
    <t>FEC_per_household.kWh.EE.Res.HH.Thermal.SH.DistrHeat.SC.AC.Elec</t>
  </si>
  <si>
    <t>FEC_per_household.kWh.EE.Res.HH.Thermal.SH.DistrHeat.WH</t>
  </si>
  <si>
    <t>FEC_per_household.kWh.EE.Res.HH.Thermal.SH.DistrHeat.WH.DistrHeat.NoSolar.Steam_Distr</t>
  </si>
  <si>
    <t>FEC_per_household.kWh.EE.Res.HH.Thermal.SH.DistrHeat.WH.DistrHeat.Solar</t>
  </si>
  <si>
    <t>FEC_per_household.kWh.EE.Res.HH.Thermal.SH.DistrHeat.WH.DistrHeat.Solar.Steam_Distr</t>
  </si>
  <si>
    <t>FEC_per_household.kWh.EE.Res.HH.Thermal.SH.DistrHeat.WH.DistrHeat.Solar.Solar</t>
  </si>
  <si>
    <t>FEC_per_household.kWh.EE.Res.HH.Thermal.SH.DistrHeat.WH.Elc.NoSolar.Elec</t>
  </si>
  <si>
    <t>FEC_per_household.kWh.EE.Res.HH.Thermal.SH.DistrHeat.WH.Elc.Solar</t>
  </si>
  <si>
    <t>FEC_per_household.kWh.EE.Res.HH.Thermal.SH.DistrHeat.WH.Elc.Solar.Elec</t>
  </si>
  <si>
    <t>FEC_per_household.kWh.EE.Res.HH.Thermal.SH.DistrHeat.WH.Elc.Solar.Solar</t>
  </si>
  <si>
    <t>FEC_per_household.kWh.EE.Res.HH.Thermal.SH.DistrHeat.CO</t>
  </si>
  <si>
    <t>FEC_per_household.kWh.EE.Res.HH.Thermal.SH.DistrHeat.CO.LPG.LPG</t>
  </si>
  <si>
    <t>FEC_per_household.kWh.EE.Res.HH.Thermal.SH.DistrHeat.CO.Elc.Elec</t>
  </si>
  <si>
    <t>FEC_per_household.kWh.EE.Res.HH.Thermal.SH.AdvElc</t>
  </si>
  <si>
    <t>FEC_per_household.kWh.EE.Res.HH.Thermal.SH.AdvElc.SH</t>
  </si>
  <si>
    <t>FEC_per_household.kWh.EE.Res.HH.Thermal.SH.AdvElc.SH.Elec</t>
  </si>
  <si>
    <t>FEC_per_household.kWh.EE.Res.HH.Thermal.SH.AdvElc.SC</t>
  </si>
  <si>
    <t>FEC_per_household.kWh.EE.Res.HH.Thermal.SH.AdvElc.SC.AC.Elec</t>
  </si>
  <si>
    <t>FEC_per_household.kWh.EE.Res.HH.Thermal.SH.AdvElc.WH</t>
  </si>
  <si>
    <t>FEC_per_household.kWh.EE.Res.HH.Thermal.SH.AdvElc.WH.LPG.NoSolar.LPG</t>
  </si>
  <si>
    <t>FEC_per_household.kWh.EE.Res.HH.Thermal.SH.AdvElc.WH.LPG.Solar</t>
  </si>
  <si>
    <t>FEC_per_household.kWh.EE.Res.HH.Thermal.SH.AdvElc.WH.LPG.Solar.LPG</t>
  </si>
  <si>
    <t>FEC_per_household.kWh.EE.Res.HH.Thermal.SH.AdvElc.WH.LPG.Solar.Solar</t>
  </si>
  <si>
    <t>FEC_per_household.kWh.EE.Res.HH.Thermal.SH.AdvElc.WH.Elc.NoSolar.Elec</t>
  </si>
  <si>
    <t>FEC_per_household.kWh.EE.Res.HH.Thermal.SH.AdvElc.WH.Elc.Solar</t>
  </si>
  <si>
    <t>FEC_per_household.kWh.EE.Res.HH.Thermal.SH.AdvElc.WH.Elc.Solar.Elec</t>
  </si>
  <si>
    <t>FEC_per_household.kWh.EE.Res.HH.Thermal.SH.AdvElc.WH.Elc.Solar.Solar</t>
  </si>
  <si>
    <t>FEC_per_household.kWh.EE.Res.HH.Thermal.SH.AdvElc.CO</t>
  </si>
  <si>
    <t>FEC_per_household.kWh.EE.Res.HH.Thermal.SH.AdvElc.CO.LPG.LPG</t>
  </si>
  <si>
    <t>FEC_per_household.kWh.EE.Res.HH.Thermal.SH.AdvElc.CO.Elc.Elec</t>
  </si>
  <si>
    <t>FEC_per_household.kWh.EE.Res.HH.Thermal.SH.ConvElc</t>
  </si>
  <si>
    <t>FEC_per_household.kWh.EE.Res.HH.Thermal.SH.ConvElc.SH</t>
  </si>
  <si>
    <t>FEC_per_household.kWh.EE.Res.HH.Thermal.SH.ConvElc.SH.Elec</t>
  </si>
  <si>
    <t>FEC_per_household.kWh.EE.Res.HH.Thermal.SH.ConvElc.SC</t>
  </si>
  <si>
    <t>FEC_per_household.kWh.EE.Res.HH.Thermal.SH.ConvElc.SC.AC.Elec</t>
  </si>
  <si>
    <t>FEC_per_household.kWh.EE.Res.HH.Thermal.SH.ConvElc.WH</t>
  </si>
  <si>
    <t>FEC_per_household.kWh.EE.Res.HH.Thermal.SH.ConvElc.WH.LPG.NoSolar.LPG</t>
  </si>
  <si>
    <t>FEC_per_household.kWh.EE.Res.HH.Thermal.SH.ConvElc.WH.LPG.Solar</t>
  </si>
  <si>
    <t>FEC_per_household.kWh.EE.Res.HH.Thermal.SH.ConvElc.WH.LPG.Solar.LPG</t>
  </si>
  <si>
    <t>FEC_per_household.kWh.EE.Res.HH.Thermal.SH.ConvElc.WH.LPG.Solar.Solar</t>
  </si>
  <si>
    <t>FEC_per_household.kWh.EE.Res.HH.Thermal.SH.ConvElc.WH.Elc.NoSolar.Elec</t>
  </si>
  <si>
    <t>FEC_per_household.kWh.EE.Res.HH.Thermal.SH.ConvElc.WH.Elc.Solar</t>
  </si>
  <si>
    <t>FEC_per_household.kWh.EE.Res.HH.Thermal.SH.ConvElc.WH.Elc.Solar.Elec</t>
  </si>
  <si>
    <t>FEC_per_household.kWh.EE.Res.HH.Thermal.SH.ConvElc.WH.Elc.Solar.Solar</t>
  </si>
  <si>
    <t>FEC_per_household.kWh.EE.Res.HH.Thermal.SH.ConvElc.CO</t>
  </si>
  <si>
    <t>FEC_per_household.kWh.EE.Res.HH.Thermal.SH.ConvElc.CO.LPG.LPG</t>
  </si>
  <si>
    <t>FEC_per_household.kWh.EE.Res.HH.Thermal.SH.ConvElc.CO.Elc.Elec</t>
  </si>
  <si>
    <t>EE - Thermal energy service per household (detailed structure)</t>
  </si>
  <si>
    <t>TES_per_household.kWh.EE.Res.HH.Thermal.SH.Solids</t>
  </si>
  <si>
    <t>TES_per_household.kWh.EE.Res.HH.Thermal.SH.Solids.SH</t>
  </si>
  <si>
    <t>TES_per_household.kWh.EE.Res.HH.Thermal.SH.Solids.SH.Solids</t>
  </si>
  <si>
    <t>TES_per_household.kWh.EE.Res.HH.Thermal.SH.Solids.SH.Elec</t>
  </si>
  <si>
    <t>TES_per_household.kWh.EE.Res.HH.Thermal.SH.Solids.SC</t>
  </si>
  <si>
    <t>TES_per_household.kWh.EE.Res.HH.Thermal.SH.Solids.SC.AC.Elec</t>
  </si>
  <si>
    <t>TES_per_household.kWh.EE.Res.HH.Thermal.SH.Solids.WH</t>
  </si>
  <si>
    <t>TES_per_household.kWh.EE.Res.HH.Thermal.SH.Solids.WH.Solids.NoSolar.Solids</t>
  </si>
  <si>
    <t>TES_per_household.kWh.EE.Res.HH.Thermal.SH.Solids.WH.LPG.NoSolar.LPG</t>
  </si>
  <si>
    <t>TES_per_household.kWh.EE.Res.HH.Thermal.SH.Solids.WH.LPG.Solar</t>
  </si>
  <si>
    <t>TES_per_household.kWh.EE.Res.HH.Thermal.SH.Solids.WH.LPG.Solar.LPG</t>
  </si>
  <si>
    <t>TES_per_household.kWh.EE.Res.HH.Thermal.SH.Solids.WH.LPG.Solar.Solar</t>
  </si>
  <si>
    <t>TES_per_household.kWh.EE.Res.HH.Thermal.SH.Solids.WH.Elc.NoSolar.Elec</t>
  </si>
  <si>
    <t>TES_per_household.kWh.EE.Res.HH.Thermal.SH.Solids.WH.Elc.Solar</t>
  </si>
  <si>
    <t>TES_per_household.kWh.EE.Res.HH.Thermal.SH.Solids.WH.Elc.Solar.Elec</t>
  </si>
  <si>
    <t>TES_per_household.kWh.EE.Res.HH.Thermal.SH.Solids.WH.Elc.Solar.Solar</t>
  </si>
  <si>
    <t>TES_per_household.kWh.EE.Res.HH.Thermal.SH.Solids.CO</t>
  </si>
  <si>
    <t>TES_per_household.kWh.EE.Res.HH.Thermal.SH.Solids.CO.Solids.Solids</t>
  </si>
  <si>
    <t>TES_per_household.kWh.EE.Res.HH.Thermal.SH.Solids.CO.LPG.LPG</t>
  </si>
  <si>
    <t>TES_per_household.kWh.EE.Res.HH.Thermal.SH.Solids.CO.Elc.Elec</t>
  </si>
  <si>
    <t>TES_per_household.kWh.EE.Res.HH.Thermal.SH.LPG</t>
  </si>
  <si>
    <t>TES_per_household.kWh.EE.Res.HH.Thermal.SH.LPG.SH</t>
  </si>
  <si>
    <t>TES_per_household.kWh.EE.Res.HH.Thermal.SH.LPG.SH.LPG</t>
  </si>
  <si>
    <t>TES_per_household.kWh.EE.Res.HH.Thermal.SH.LPG.SH.Elec</t>
  </si>
  <si>
    <t>TES_per_household.kWh.EE.Res.HH.Thermal.SH.LPG.SC</t>
  </si>
  <si>
    <t>TES_per_household.kWh.EE.Res.HH.Thermal.SH.LPG.SC.AC.Elec</t>
  </si>
  <si>
    <t>TES_per_household.kWh.EE.Res.HH.Thermal.SH.LPG.WH</t>
  </si>
  <si>
    <t>TES_per_household.kWh.EE.Res.HH.Thermal.SH.LPG.WH.LPG.NoSolar.LPG</t>
  </si>
  <si>
    <t>TES_per_household.kWh.EE.Res.HH.Thermal.SH.LPG.WH.LPG.Solar</t>
  </si>
  <si>
    <t>TES_per_household.kWh.EE.Res.HH.Thermal.SH.LPG.WH.LPG.Solar.LPG</t>
  </si>
  <si>
    <t>TES_per_household.kWh.EE.Res.HH.Thermal.SH.LPG.WH.LPG.Solar.Solar</t>
  </si>
  <si>
    <t>TES_per_household.kWh.EE.Res.HH.Thermal.SH.LPG.WH.Elc.NoSolar.Elec</t>
  </si>
  <si>
    <t>TES_per_household.kWh.EE.Res.HH.Thermal.SH.LPG.WH.Elc.Solar</t>
  </si>
  <si>
    <t>TES_per_household.kWh.EE.Res.HH.Thermal.SH.LPG.WH.Elc.Solar.Elec</t>
  </si>
  <si>
    <t>TES_per_household.kWh.EE.Res.HH.Thermal.SH.LPG.WH.Elc.Solar.Solar</t>
  </si>
  <si>
    <t>TES_per_household.kWh.EE.Res.HH.Thermal.SH.LPG.CO</t>
  </si>
  <si>
    <t>TES_per_household.kWh.EE.Res.HH.Thermal.SH.LPG.CO.LPG.LPG</t>
  </si>
  <si>
    <t>TES_per_household.kWh.EE.Res.HH.Thermal.SH.LPG.CO.Elc.Elec</t>
  </si>
  <si>
    <t>TES_per_household.kWh.EE.Res.HH.Thermal.SH.Oil</t>
  </si>
  <si>
    <t>TES_per_household.kWh.EE.Res.HH.Thermal.SH.Oil.SH</t>
  </si>
  <si>
    <t>TES_per_household.kWh.EE.Res.HH.Thermal.SH.Oil.SH.Oil</t>
  </si>
  <si>
    <t>TES_per_household.kWh.EE.Res.HH.Thermal.SH.Oil.SH.Elec</t>
  </si>
  <si>
    <t>TES_per_household.kWh.EE.Res.HH.Thermal.SH.Oil.SC</t>
  </si>
  <si>
    <t>TES_per_household.kWh.EE.Res.HH.Thermal.SH.Oil.SC.AC.Elec</t>
  </si>
  <si>
    <t>TES_per_household.kWh.EE.Res.HH.Thermal.SH.Oil.WH</t>
  </si>
  <si>
    <t>TES_per_household.kWh.EE.Res.HH.Thermal.SH.Oil.WH.Oil.NoSolar.Oil</t>
  </si>
  <si>
    <t>TES_per_household.kWh.EE.Res.HH.Thermal.SH.Oil.WH.Oil.Solar</t>
  </si>
  <si>
    <t>TES_per_household.kWh.EE.Res.HH.Thermal.SH.Oil.WH.Oil.Solar.Oil</t>
  </si>
  <si>
    <t>TES_per_household.kWh.EE.Res.HH.Thermal.SH.Oil.WH.Oil.Solar.Solar</t>
  </si>
  <si>
    <t>TES_per_household.kWh.EE.Res.HH.Thermal.SH.Oil.WH.Elc.NoSolar.Elec</t>
  </si>
  <si>
    <t>TES_per_household.kWh.EE.Res.HH.Thermal.SH.Oil.WH.Elc.Solar</t>
  </si>
  <si>
    <t>TES_per_household.kWh.EE.Res.HH.Thermal.SH.Oil.WH.Elc.Solar.Elec</t>
  </si>
  <si>
    <t>TES_per_household.kWh.EE.Res.HH.Thermal.SH.Oil.WH.Elc.Solar.Solar</t>
  </si>
  <si>
    <t>TES_per_household.kWh.EE.Res.HH.Thermal.SH.Oil.CO</t>
  </si>
  <si>
    <t>TES_per_household.kWh.EE.Res.HH.Thermal.SH.Oil.CO.LPG.LPG</t>
  </si>
  <si>
    <t>TES_per_household.kWh.EE.Res.HH.Thermal.SH.Oil.CO.Elc.Elec</t>
  </si>
  <si>
    <t>TES_per_household.kWh.EE.Res.HH.Thermal.SH.Gas</t>
  </si>
  <si>
    <t>TES_per_household.kWh.EE.Res.HH.Thermal.SH.Gas.SH</t>
  </si>
  <si>
    <t>TES_per_household.kWh.EE.Res.HH.Thermal.SH.Gas.SH.Gas</t>
  </si>
  <si>
    <t>TES_per_household.kWh.EE.Res.HH.Thermal.SH.Gas.SH.Elec</t>
  </si>
  <si>
    <t>TES_per_household.kWh.EE.Res.HH.Thermal.SH.Gas.SC</t>
  </si>
  <si>
    <t>TES_per_household.kWh.EE.Res.HH.Thermal.SH.Gas.SC.AC.Elec</t>
  </si>
  <si>
    <t>TES_per_household.kWh.EE.Res.HH.Thermal.SH.Gas.WH</t>
  </si>
  <si>
    <t>TES_per_household.kWh.EE.Res.HH.Thermal.SH.Gas.WH.Gas.NoSolar.Gas</t>
  </si>
  <si>
    <t>TES_per_household.kWh.EE.Res.HH.Thermal.SH.Gas.WH.Gas.Solar</t>
  </si>
  <si>
    <t>TES_per_household.kWh.EE.Res.HH.Thermal.SH.Gas.WH.Gas.Solar.Gas</t>
  </si>
  <si>
    <t>TES_per_household.kWh.EE.Res.HH.Thermal.SH.Gas.WH.Gas.Solar.Solar</t>
  </si>
  <si>
    <t>TES_per_household.kWh.EE.Res.HH.Thermal.SH.Gas.WH.Elc.NoSolar.Elec</t>
  </si>
  <si>
    <t>TES_per_household.kWh.EE.Res.HH.Thermal.SH.Gas.WH.Elc.Solar</t>
  </si>
  <si>
    <t>TES_per_household.kWh.EE.Res.HH.Thermal.SH.Gas.WH.Elc.Solar.Elec</t>
  </si>
  <si>
    <t>TES_per_household.kWh.EE.Res.HH.Thermal.SH.Gas.WH.Elc.Solar.Solar</t>
  </si>
  <si>
    <t>TES_per_household.kWh.EE.Res.HH.Thermal.SH.Gas.CO</t>
  </si>
  <si>
    <t>TES_per_household.kWh.EE.Res.HH.Thermal.SH.Gas.CO.Gas.Gas</t>
  </si>
  <si>
    <t>TES_per_household.kWh.EE.Res.HH.Thermal.SH.Gas.CO.Elc.Elec</t>
  </si>
  <si>
    <t>TES_per_household.kWh.EE.Res.HH.Thermal.SH.Biomass</t>
  </si>
  <si>
    <t>TES_per_household.kWh.EE.Res.HH.Thermal.SH.Biomass.SH</t>
  </si>
  <si>
    <t>TES_per_household.kWh.EE.Res.HH.Thermal.SH.Biomass.SH.Biomass</t>
  </si>
  <si>
    <t>TES_per_household.kWh.EE.Res.HH.Thermal.SH.Biomass.SH.Elec</t>
  </si>
  <si>
    <t>TES_per_household.kWh.EE.Res.HH.Thermal.SH.Biomass.SC</t>
  </si>
  <si>
    <t>TES_per_household.kWh.EE.Res.HH.Thermal.SH.Biomass.SC.AC.Elec</t>
  </si>
  <si>
    <t>TES_per_household.kWh.EE.Res.HH.Thermal.SH.Biomass.WH</t>
  </si>
  <si>
    <t>TES_per_household.kWh.EE.Res.HH.Thermal.SH.Biomass.WH.Biomass.NoSolar.Biomass</t>
  </si>
  <si>
    <t>TES_per_household.kWh.EE.Res.HH.Thermal.SH.Biomass.WH.Biomass.Solar</t>
  </si>
  <si>
    <t>TES_per_household.kWh.EE.Res.HH.Thermal.SH.Biomass.WH.Biomass.Solar.Biomass</t>
  </si>
  <si>
    <t>TES_per_household.kWh.EE.Res.HH.Thermal.SH.Biomass.WH.Biomass.Solar.Solar</t>
  </si>
  <si>
    <t>TES_per_household.kWh.EE.Res.HH.Thermal.SH.Biomass.WH.LPG.NoSolar.LPG</t>
  </si>
  <si>
    <t>TES_per_household.kWh.EE.Res.HH.Thermal.SH.Biomass.WH.LPG.Solar</t>
  </si>
  <si>
    <t>TES_per_household.kWh.EE.Res.HH.Thermal.SH.Biomass.WH.LPG.Solar.LPG</t>
  </si>
  <si>
    <t>TES_per_household.kWh.EE.Res.HH.Thermal.SH.Biomass.WH.LPG.Solar.Solar</t>
  </si>
  <si>
    <t>TES_per_household.kWh.EE.Res.HH.Thermal.SH.Biomass.WH.Elc.NoSolar.Elec</t>
  </si>
  <si>
    <t>TES_per_household.kWh.EE.Res.HH.Thermal.SH.Biomass.WH.Elc.Solar</t>
  </si>
  <si>
    <t>TES_per_household.kWh.EE.Res.HH.Thermal.SH.Biomass.WH.Elc.Solar.Elec</t>
  </si>
  <si>
    <t>TES_per_household.kWh.EE.Res.HH.Thermal.SH.Biomass.WH.Elc.Solar.Solar</t>
  </si>
  <si>
    <t>TES_per_household.kWh.EE.Res.HH.Thermal.SH.Biomass.CO</t>
  </si>
  <si>
    <t>TES_per_household.kWh.EE.Res.HH.Thermal.SH.Biomass.CO.Biomass.Biomass</t>
  </si>
  <si>
    <t>TES_per_household.kWh.EE.Res.HH.Thermal.SH.Biomass.CO.LPG.LPG</t>
  </si>
  <si>
    <t>TES_per_household.kWh.EE.Res.HH.Thermal.SH.Biomass.CO.Elc.Elec</t>
  </si>
  <si>
    <t>TES_per_household.kWh.EE.Res.HH.Thermal.SH.Geo</t>
  </si>
  <si>
    <t>TES_per_household.kWh.EE.Res.HH.Thermal.SH.Geo.SH</t>
  </si>
  <si>
    <t>TES_per_household.kWh.EE.Res.HH.Thermal.SH.Geo.SH.Geo</t>
  </si>
  <si>
    <t>TES_per_household.kWh.EE.Res.HH.Thermal.SH.Geo.SH.Elec</t>
  </si>
  <si>
    <t>TES_per_household.kWh.EE.Res.HH.Thermal.SH.Geo.SC</t>
  </si>
  <si>
    <t>TES_per_household.kWh.EE.Res.HH.Thermal.SH.Geo.SC.AC.Elec</t>
  </si>
  <si>
    <t>TES_per_household.kWh.EE.Res.HH.Thermal.SH.Geo.WH</t>
  </si>
  <si>
    <t>TES_per_household.kWh.EE.Res.HH.Thermal.SH.Geo.WH.Geo.NoSolar.Geo</t>
  </si>
  <si>
    <t>TES_per_household.kWh.EE.Res.HH.Thermal.SH.Geo.WH.Geo.Solar</t>
  </si>
  <si>
    <t>TES_per_household.kWh.EE.Res.HH.Thermal.SH.Geo.WH.Geo.Solar.Geo</t>
  </si>
  <si>
    <t>TES_per_household.kWh.EE.Res.HH.Thermal.SH.Geo.WH.Geo.Solar.Solar</t>
  </si>
  <si>
    <t>TES_per_household.kWh.EE.Res.HH.Thermal.SH.Geo.WH.Elc.NoSolar.Elec</t>
  </si>
  <si>
    <t>TES_per_household.kWh.EE.Res.HH.Thermal.SH.Geo.WH.Elc.Solar</t>
  </si>
  <si>
    <t>TES_per_household.kWh.EE.Res.HH.Thermal.SH.Geo.WH.Elc.Solar.Elec</t>
  </si>
  <si>
    <t>TES_per_household.kWh.EE.Res.HH.Thermal.SH.Geo.WH.Elc.Solar.Solar</t>
  </si>
  <si>
    <t>TES_per_household.kWh.EE.Res.HH.Thermal.SH.Geo.CO</t>
  </si>
  <si>
    <t>TES_per_household.kWh.EE.Res.HH.Thermal.SH.Geo.CO.LPG.LPG</t>
  </si>
  <si>
    <t>TES_per_household.kWh.EE.Res.HH.Thermal.SH.Geo.CO.Elc.Elec</t>
  </si>
  <si>
    <t>TES_per_household.kWh.EE.Res.HH.Thermal.SH.DistrHeat</t>
  </si>
  <si>
    <t>TES_per_household.kWh.EE.Res.HH.Thermal.SH.DistrHeat.SH</t>
  </si>
  <si>
    <t>TES_per_household.kWh.EE.Res.HH.Thermal.SH.DistrHeat.SH.Steam_Distr</t>
  </si>
  <si>
    <t>TES_per_household.kWh.EE.Res.HH.Thermal.SH.DistrHeat.SH.Elec</t>
  </si>
  <si>
    <t>TES_per_household.kWh.EE.Res.HH.Thermal.SH.DistrHeat.SC</t>
  </si>
  <si>
    <t>TES_per_household.kWh.EE.Res.HH.Thermal.SH.DistrHeat.SC.AC.Elec</t>
  </si>
  <si>
    <t>TES_per_household.kWh.EE.Res.HH.Thermal.SH.DistrHeat.WH</t>
  </si>
  <si>
    <t>TES_per_household.kWh.EE.Res.HH.Thermal.SH.DistrHeat.WH.DistrHeat.NoSolar.Steam_Distr</t>
  </si>
  <si>
    <t>TES_per_household.kWh.EE.Res.HH.Thermal.SH.DistrHeat.WH.DistrHeat.Solar</t>
  </si>
  <si>
    <t>TES_per_household.kWh.EE.Res.HH.Thermal.SH.DistrHeat.WH.DistrHeat.Solar.Steam_Distr</t>
  </si>
  <si>
    <t>TES_per_household.kWh.EE.Res.HH.Thermal.SH.DistrHeat.WH.DistrHeat.Solar.Solar</t>
  </si>
  <si>
    <t>TES_per_household.kWh.EE.Res.HH.Thermal.SH.DistrHeat.WH.Elc.NoSolar.Elec</t>
  </si>
  <si>
    <t>TES_per_household.kWh.EE.Res.HH.Thermal.SH.DistrHeat.WH.Elc.Solar</t>
  </si>
  <si>
    <t>TES_per_household.kWh.EE.Res.HH.Thermal.SH.DistrHeat.WH.Elc.Solar.Elec</t>
  </si>
  <si>
    <t>TES_per_household.kWh.EE.Res.HH.Thermal.SH.DistrHeat.WH.Elc.Solar.Solar</t>
  </si>
  <si>
    <t>TES_per_household.kWh.EE.Res.HH.Thermal.SH.DistrHeat.CO</t>
  </si>
  <si>
    <t>TES_per_household.kWh.EE.Res.HH.Thermal.SH.DistrHeat.CO.LPG.LPG</t>
  </si>
  <si>
    <t>TES_per_household.kWh.EE.Res.HH.Thermal.SH.DistrHeat.CO.Elc.Elec</t>
  </si>
  <si>
    <t>TES_per_household.kWh.EE.Res.HH.Thermal.SH.AdvElc</t>
  </si>
  <si>
    <t>TES_per_household.kWh.EE.Res.HH.Thermal.SH.AdvElc.SH</t>
  </si>
  <si>
    <t>TES_per_household.kWh.EE.Res.HH.Thermal.SH.AdvElc.SH.Elec</t>
  </si>
  <si>
    <t>TES_per_household.kWh.EE.Res.HH.Thermal.SH.AdvElc.SC</t>
  </si>
  <si>
    <t>TES_per_household.kWh.EE.Res.HH.Thermal.SH.AdvElc.SC.AC.Elec</t>
  </si>
  <si>
    <t>TES_per_household.kWh.EE.Res.HH.Thermal.SH.AdvElc.WH</t>
  </si>
  <si>
    <t>TES_per_household.kWh.EE.Res.HH.Thermal.SH.AdvElc.WH.LPG.NoSolar.LPG</t>
  </si>
  <si>
    <t>TES_per_household.kWh.EE.Res.HH.Thermal.SH.AdvElc.WH.LPG.Solar</t>
  </si>
  <si>
    <t>TES_per_household.kWh.EE.Res.HH.Thermal.SH.AdvElc.WH.LPG.Solar.LPG</t>
  </si>
  <si>
    <t>TES_per_household.kWh.EE.Res.HH.Thermal.SH.AdvElc.WH.LPG.Solar.Solar</t>
  </si>
  <si>
    <t>TES_per_household.kWh.EE.Res.HH.Thermal.SH.AdvElc.WH.Elc.NoSolar.Elec</t>
  </si>
  <si>
    <t>TES_per_household.kWh.EE.Res.HH.Thermal.SH.AdvElc.WH.Elc.Solar</t>
  </si>
  <si>
    <t>TES_per_household.kWh.EE.Res.HH.Thermal.SH.AdvElc.WH.Elc.Solar.Elec</t>
  </si>
  <si>
    <t>TES_per_household.kWh.EE.Res.HH.Thermal.SH.AdvElc.WH.Elc.Solar.Solar</t>
  </si>
  <si>
    <t>TES_per_household.kWh.EE.Res.HH.Thermal.SH.AdvElc.CO</t>
  </si>
  <si>
    <t>TES_per_household.kWh.EE.Res.HH.Thermal.SH.AdvElc.CO.LPG.LPG</t>
  </si>
  <si>
    <t>TES_per_household.kWh.EE.Res.HH.Thermal.SH.AdvElc.CO.Elc.Elec</t>
  </si>
  <si>
    <t>TES_per_household.kWh.EE.Res.HH.Thermal.SH.ConvElc</t>
  </si>
  <si>
    <t>TES_per_household.kWh.EE.Res.HH.Thermal.SH.ConvElc.SH</t>
  </si>
  <si>
    <t>TES_per_household.kWh.EE.Res.HH.Thermal.SH.ConvElc.SH.Elec</t>
  </si>
  <si>
    <t>TES_per_household.kWh.EE.Res.HH.Thermal.SH.ConvElc.SC</t>
  </si>
  <si>
    <t>TES_per_household.kWh.EE.Res.HH.Thermal.SH.ConvElc.SC.AC.Elec</t>
  </si>
  <si>
    <t>TES_per_household.kWh.EE.Res.HH.Thermal.SH.ConvElc.WH</t>
  </si>
  <si>
    <t>TES_per_household.kWh.EE.Res.HH.Thermal.SH.ConvElc.WH.LPG.NoSolar.LPG</t>
  </si>
  <si>
    <t>TES_per_household.kWh.EE.Res.HH.Thermal.SH.ConvElc.WH.LPG.Solar</t>
  </si>
  <si>
    <t>TES_per_household.kWh.EE.Res.HH.Thermal.SH.ConvElc.WH.LPG.Solar.LPG</t>
  </si>
  <si>
    <t>TES_per_household.kWh.EE.Res.HH.Thermal.SH.ConvElc.WH.LPG.Solar.Solar</t>
  </si>
  <si>
    <t>TES_per_household.kWh.EE.Res.HH.Thermal.SH.ConvElc.WH.Elc.NoSolar.Elec</t>
  </si>
  <si>
    <t>TES_per_household.kWh.EE.Res.HH.Thermal.SH.ConvElc.WH.Elc.Solar</t>
  </si>
  <si>
    <t>TES_per_household.kWh.EE.Res.HH.Thermal.SH.ConvElc.WH.Elc.Solar.Elec</t>
  </si>
  <si>
    <t>TES_per_household.kWh.EE.Res.HH.Thermal.SH.ConvElc.WH.Elc.Solar.Solar</t>
  </si>
  <si>
    <t>TES_per_household.kWh.EE.Res.HH.Thermal.SH.ConvElc.CO</t>
  </si>
  <si>
    <t>TES_per_household.kWh.EE.Res.HH.Thermal.SH.ConvElc.CO.LPG.LPG</t>
  </si>
  <si>
    <t>TES_per_household.kWh.EE.Res.HH.Thermal.SH.ConvElc.CO.Elc.Elec</t>
  </si>
  <si>
    <t>EE - CO2 emissions per household (detailed structure)</t>
  </si>
  <si>
    <t>EMI_per_household.kgCO2.EE.Res.HH.Thermal.SH.Solids</t>
  </si>
  <si>
    <t>EMI_per_household.kgCO2.EE.Res.HH.Thermal.SH.Solids.SH</t>
  </si>
  <si>
    <t>EMI_per_household.kgCO2.EE.Res.HH.Thermal.SH.Solids.SH.Solids</t>
  </si>
  <si>
    <t>EMI_per_household.kgCO2.EE.Res.HH.Thermal.SH.Solids.SH.Elec</t>
  </si>
  <si>
    <t>EMI_per_household.kgCO2.EE.Res.HH.Thermal.SH.Solids.SC</t>
  </si>
  <si>
    <t>EMI_per_household.kgCO2.EE.Res.HH.Thermal.SH.Solids.SC.AC.Elec</t>
  </si>
  <si>
    <t>EMI_per_household.kgCO2.EE.Res.HH.Thermal.SH.Solids.WH</t>
  </si>
  <si>
    <t>EMI_per_household.kgCO2.EE.Res.HH.Thermal.SH.Solids.WH.Solids.NoSolar.Solids</t>
  </si>
  <si>
    <t>EMI_per_household.kgCO2.EE.Res.HH.Thermal.SH.Solids.WH.LPG.NoSolar.LPG</t>
  </si>
  <si>
    <t>EMI_per_household.kgCO2.EE.Res.HH.Thermal.SH.Solids.WH.LPG.Solar</t>
  </si>
  <si>
    <t>EMI_per_household.kgCO2.EE.Res.HH.Thermal.SH.Solids.WH.LPG.Solar.LPG</t>
  </si>
  <si>
    <t>EMI_per_household.kgCO2.EE.Res.HH.Thermal.SH.Solids.WH.LPG.Solar.Solar</t>
  </si>
  <si>
    <t>EMI_per_household.kgCO2.EE.Res.HH.Thermal.SH.Solids.WH.Elc.NoSolar.Elec</t>
  </si>
  <si>
    <t>EMI_per_household.kgCO2.EE.Res.HH.Thermal.SH.Solids.WH.Elc.Solar</t>
  </si>
  <si>
    <t>EMI_per_household.kgCO2.EE.Res.HH.Thermal.SH.Solids.WH.Elc.Solar.Elec</t>
  </si>
  <si>
    <t>EMI_per_household.kgCO2.EE.Res.HH.Thermal.SH.Solids.WH.Elc.Solar.Solar</t>
  </si>
  <si>
    <t>EMI_per_household.kgCO2.EE.Res.HH.Thermal.SH.Solids.CO</t>
  </si>
  <si>
    <t>EMI_per_household.kgCO2.EE.Res.HH.Thermal.SH.Solids.CO.Solids.Solids</t>
  </si>
  <si>
    <t>EMI_per_household.kgCO2.EE.Res.HH.Thermal.SH.Solids.CO.LPG.LPG</t>
  </si>
  <si>
    <t>EMI_per_household.kgCO2.EE.Res.HH.Thermal.SH.Solids.CO.Elc.Elec</t>
  </si>
  <si>
    <t>EMI_per_household.kgCO2.EE.Res.HH.Thermal.SH.LPG</t>
  </si>
  <si>
    <t>EMI_per_household.kgCO2.EE.Res.HH.Thermal.SH.LPG.SH</t>
  </si>
  <si>
    <t>EMI_per_household.kgCO2.EE.Res.HH.Thermal.SH.LPG.SH.LPG</t>
  </si>
  <si>
    <t>EMI_per_household.kgCO2.EE.Res.HH.Thermal.SH.LPG.SH.Elec</t>
  </si>
  <si>
    <t>EMI_per_household.kgCO2.EE.Res.HH.Thermal.SH.LPG.SC</t>
  </si>
  <si>
    <t>EMI_per_household.kgCO2.EE.Res.HH.Thermal.SH.LPG.SC.AC.Elec</t>
  </si>
  <si>
    <t>EMI_per_household.kgCO2.EE.Res.HH.Thermal.SH.LPG.WH</t>
  </si>
  <si>
    <t>EMI_per_household.kgCO2.EE.Res.HH.Thermal.SH.LPG.WH.LPG.NoSolar.LPG</t>
  </si>
  <si>
    <t>EMI_per_household.kgCO2.EE.Res.HH.Thermal.SH.LPG.WH.LPG.Solar</t>
  </si>
  <si>
    <t>EMI_per_household.kgCO2.EE.Res.HH.Thermal.SH.LPG.WH.LPG.Solar.LPG</t>
  </si>
  <si>
    <t>EMI_per_household.kgCO2.EE.Res.HH.Thermal.SH.LPG.WH.LPG.Solar.Solar</t>
  </si>
  <si>
    <t>EMI_per_household.kgCO2.EE.Res.HH.Thermal.SH.LPG.WH.Elc.NoSolar.Elec</t>
  </si>
  <si>
    <t>EMI_per_household.kgCO2.EE.Res.HH.Thermal.SH.LPG.WH.Elc.Solar</t>
  </si>
  <si>
    <t>EMI_per_household.kgCO2.EE.Res.HH.Thermal.SH.LPG.WH.Elc.Solar.Elec</t>
  </si>
  <si>
    <t>EMI_per_household.kgCO2.EE.Res.HH.Thermal.SH.LPG.WH.Elc.Solar.Solar</t>
  </si>
  <si>
    <t>EMI_per_household.kgCO2.EE.Res.HH.Thermal.SH.LPG.CO</t>
  </si>
  <si>
    <t>EMI_per_household.kgCO2.EE.Res.HH.Thermal.SH.LPG.CO.LPG.LPG</t>
  </si>
  <si>
    <t>EMI_per_household.kgCO2.EE.Res.HH.Thermal.SH.LPG.CO.Elc.Elec</t>
  </si>
  <si>
    <t>EMI_per_household.kgCO2.EE.Res.HH.Thermal.SH.Oil</t>
  </si>
  <si>
    <t>EMI_per_household.kgCO2.EE.Res.HH.Thermal.SH.Oil.SH</t>
  </si>
  <si>
    <t>EMI_per_household.kgCO2.EE.Res.HH.Thermal.SH.Oil.SH.Oil</t>
  </si>
  <si>
    <t>EMI_per_household.kgCO2.EE.Res.HH.Thermal.SH.Oil.SH.Elec</t>
  </si>
  <si>
    <t>EMI_per_household.kgCO2.EE.Res.HH.Thermal.SH.Oil.SC</t>
  </si>
  <si>
    <t>EMI_per_household.kgCO2.EE.Res.HH.Thermal.SH.Oil.SC.AC.Elec</t>
  </si>
  <si>
    <t>EMI_per_household.kgCO2.EE.Res.HH.Thermal.SH.Oil.WH</t>
  </si>
  <si>
    <t>EMI_per_household.kgCO2.EE.Res.HH.Thermal.SH.Oil.WH.Oil.NoSolar.Oil</t>
  </si>
  <si>
    <t>EMI_per_household.kgCO2.EE.Res.HH.Thermal.SH.Oil.WH.Oil.Solar</t>
  </si>
  <si>
    <t>EMI_per_household.kgCO2.EE.Res.HH.Thermal.SH.Oil.WH.Oil.Solar.Oil</t>
  </si>
  <si>
    <t>EMI_per_household.kgCO2.EE.Res.HH.Thermal.SH.Oil.WH.Oil.Solar.Solar</t>
  </si>
  <si>
    <t>EMI_per_household.kgCO2.EE.Res.HH.Thermal.SH.Oil.WH.Elc.NoSolar.Elec</t>
  </si>
  <si>
    <t>EMI_per_household.kgCO2.EE.Res.HH.Thermal.SH.Oil.WH.Elc.Solar</t>
  </si>
  <si>
    <t>EMI_per_household.kgCO2.EE.Res.HH.Thermal.SH.Oil.WH.Elc.Solar.Elec</t>
  </si>
  <si>
    <t>EMI_per_household.kgCO2.EE.Res.HH.Thermal.SH.Oil.WH.Elc.Solar.Solar</t>
  </si>
  <si>
    <t>EMI_per_household.kgCO2.EE.Res.HH.Thermal.SH.Oil.CO</t>
  </si>
  <si>
    <t>EMI_per_household.kgCO2.EE.Res.HH.Thermal.SH.Oil.CO.LPG.LPG</t>
  </si>
  <si>
    <t>EMI_per_household.kgCO2.EE.Res.HH.Thermal.SH.Oil.CO.Elc.Elec</t>
  </si>
  <si>
    <t>EMI_per_household.kgCO2.EE.Res.HH.Thermal.SH.Gas</t>
  </si>
  <si>
    <t>EMI_per_household.kgCO2.EE.Res.HH.Thermal.SH.Gas.SH</t>
  </si>
  <si>
    <t>EMI_per_household.kgCO2.EE.Res.HH.Thermal.SH.Gas.SH.Gas</t>
  </si>
  <si>
    <t>EMI_per_household.kgCO2.EE.Res.HH.Thermal.SH.Gas.SH.Elec</t>
  </si>
  <si>
    <t>EMI_per_household.kgCO2.EE.Res.HH.Thermal.SH.Gas.SC</t>
  </si>
  <si>
    <t>EMI_per_household.kgCO2.EE.Res.HH.Thermal.SH.Gas.SC.AC.Elec</t>
  </si>
  <si>
    <t>EMI_per_household.kgCO2.EE.Res.HH.Thermal.SH.Gas.WH</t>
  </si>
  <si>
    <t>EMI_per_household.kgCO2.EE.Res.HH.Thermal.SH.Gas.WH.Gas.NoSolar.Gas</t>
  </si>
  <si>
    <t>EMI_per_household.kgCO2.EE.Res.HH.Thermal.SH.Gas.WH.Gas.Solar</t>
  </si>
  <si>
    <t>EMI_per_household.kgCO2.EE.Res.HH.Thermal.SH.Gas.WH.Gas.Solar.Gas</t>
  </si>
  <si>
    <t>EMI_per_household.kgCO2.EE.Res.HH.Thermal.SH.Gas.WH.Gas.Solar.Solar</t>
  </si>
  <si>
    <t>EMI_per_household.kgCO2.EE.Res.HH.Thermal.SH.Gas.WH.Elc.NoSolar.Elec</t>
  </si>
  <si>
    <t>EMI_per_household.kgCO2.EE.Res.HH.Thermal.SH.Gas.WH.Elc.Solar</t>
  </si>
  <si>
    <t>EMI_per_household.kgCO2.EE.Res.HH.Thermal.SH.Gas.WH.Elc.Solar.Elec</t>
  </si>
  <si>
    <t>EMI_per_household.kgCO2.EE.Res.HH.Thermal.SH.Gas.WH.Elc.Solar.Solar</t>
  </si>
  <si>
    <t>EMI_per_household.kgCO2.EE.Res.HH.Thermal.SH.Gas.CO</t>
  </si>
  <si>
    <t>EMI_per_household.kgCO2.EE.Res.HH.Thermal.SH.Gas.CO.Gas.Gas</t>
  </si>
  <si>
    <t>EMI_per_household.kgCO2.EE.Res.HH.Thermal.SH.Gas.CO.Elc.Elec</t>
  </si>
  <si>
    <t>EMI_per_household.kgCO2.EE.Res.HH.Thermal.SH.Biomass</t>
  </si>
  <si>
    <t>EMI_per_household.kgCO2.EE.Res.HH.Thermal.SH.Biomass.SH</t>
  </si>
  <si>
    <t>EMI_per_household.kgCO2.EE.Res.HH.Thermal.SH.Biomass.SH.Biomass</t>
  </si>
  <si>
    <t>EMI_per_household.kgCO2.EE.Res.HH.Thermal.SH.Biomass.SH.Elec</t>
  </si>
  <si>
    <t>EMI_per_household.kgCO2.EE.Res.HH.Thermal.SH.Biomass.SC</t>
  </si>
  <si>
    <t>EMI_per_household.kgCO2.EE.Res.HH.Thermal.SH.Biomass.SC.AC.Elec</t>
  </si>
  <si>
    <t>EMI_per_household.kgCO2.EE.Res.HH.Thermal.SH.Biomass.WH</t>
  </si>
  <si>
    <t>EMI_per_household.kgCO2.EE.Res.HH.Thermal.SH.Biomass.WH.Biomass.NoSolar.Biomass</t>
  </si>
  <si>
    <t>EMI_per_household.kgCO2.EE.Res.HH.Thermal.SH.Biomass.WH.Biomass.Solar</t>
  </si>
  <si>
    <t>EMI_per_household.kgCO2.EE.Res.HH.Thermal.SH.Biomass.WH.Biomass.Solar.Biomass</t>
  </si>
  <si>
    <t>EMI_per_household.kgCO2.EE.Res.HH.Thermal.SH.Biomass.WH.Biomass.Solar.Solar</t>
  </si>
  <si>
    <t>EMI_per_household.kgCO2.EE.Res.HH.Thermal.SH.Biomass.WH.LPG.NoSolar.LPG</t>
  </si>
  <si>
    <t>EMI_per_household.kgCO2.EE.Res.HH.Thermal.SH.Biomass.WH.LPG.Solar</t>
  </si>
  <si>
    <t>EMI_per_household.kgCO2.EE.Res.HH.Thermal.SH.Biomass.WH.LPG.Solar.LPG</t>
  </si>
  <si>
    <t>EMI_per_household.kgCO2.EE.Res.HH.Thermal.SH.Biomass.WH.LPG.Solar.Solar</t>
  </si>
  <si>
    <t>EMI_per_household.kgCO2.EE.Res.HH.Thermal.SH.Biomass.WH.Elc.NoSolar.Elec</t>
  </si>
  <si>
    <t>EMI_per_household.kgCO2.EE.Res.HH.Thermal.SH.Biomass.WH.Elc.Solar</t>
  </si>
  <si>
    <t>EMI_per_household.kgCO2.EE.Res.HH.Thermal.SH.Biomass.WH.Elc.Solar.Elec</t>
  </si>
  <si>
    <t>EMI_per_household.kgCO2.EE.Res.HH.Thermal.SH.Biomass.WH.Elc.Solar.Solar</t>
  </si>
  <si>
    <t>EMI_per_household.kgCO2.EE.Res.HH.Thermal.SH.Biomass.CO</t>
  </si>
  <si>
    <t>EMI_per_household.kgCO2.EE.Res.HH.Thermal.SH.Biomass.CO.Biomass.Biomass</t>
  </si>
  <si>
    <t>EMI_per_household.kgCO2.EE.Res.HH.Thermal.SH.Biomass.CO.LPG.LPG</t>
  </si>
  <si>
    <t>EMI_per_household.kgCO2.EE.Res.HH.Thermal.SH.Biomass.CO.Elc.Elec</t>
  </si>
  <si>
    <t>EMI_per_household.kgCO2.EE.Res.HH.Thermal.SH.Geo</t>
  </si>
  <si>
    <t>EMI_per_household.kgCO2.EE.Res.HH.Thermal.SH.Geo.SH</t>
  </si>
  <si>
    <t>EMI_per_household.kgCO2.EE.Res.HH.Thermal.SH.Geo.SH.Geo</t>
  </si>
  <si>
    <t>EMI_per_household.kgCO2.EE.Res.HH.Thermal.SH.Geo.SH.Elec</t>
  </si>
  <si>
    <t>EMI_per_household.kgCO2.EE.Res.HH.Thermal.SH.Geo.SC</t>
  </si>
  <si>
    <t>EMI_per_household.kgCO2.EE.Res.HH.Thermal.SH.Geo.SC.AC.Elec</t>
  </si>
  <si>
    <t>EMI_per_household.kgCO2.EE.Res.HH.Thermal.SH.Geo.WH</t>
  </si>
  <si>
    <t>EMI_per_household.kgCO2.EE.Res.HH.Thermal.SH.Geo.WH.Geo.NoSolar.Geo</t>
  </si>
  <si>
    <t>EMI_per_household.kgCO2.EE.Res.HH.Thermal.SH.Geo.WH.Geo.Solar</t>
  </si>
  <si>
    <t>EMI_per_household.kgCO2.EE.Res.HH.Thermal.SH.Geo.WH.Geo.Solar.Geo</t>
  </si>
  <si>
    <t>EMI_per_household.kgCO2.EE.Res.HH.Thermal.SH.Geo.WH.Geo.Solar.Solar</t>
  </si>
  <si>
    <t>EMI_per_household.kgCO2.EE.Res.HH.Thermal.SH.Geo.WH.Elc.NoSolar.Elec</t>
  </si>
  <si>
    <t>EMI_per_household.kgCO2.EE.Res.HH.Thermal.SH.Geo.WH.Elc.Solar</t>
  </si>
  <si>
    <t>EMI_per_household.kgCO2.EE.Res.HH.Thermal.SH.Geo.WH.Elc.Solar.Elec</t>
  </si>
  <si>
    <t>EMI_per_household.kgCO2.EE.Res.HH.Thermal.SH.Geo.WH.Elc.Solar.Solar</t>
  </si>
  <si>
    <t>EMI_per_household.kgCO2.EE.Res.HH.Thermal.SH.Geo.CO</t>
  </si>
  <si>
    <t>EMI_per_household.kgCO2.EE.Res.HH.Thermal.SH.Geo.CO.LPG.LPG</t>
  </si>
  <si>
    <t>EMI_per_household.kgCO2.EE.Res.HH.Thermal.SH.Geo.CO.Elc.Elec</t>
  </si>
  <si>
    <t>EMI_per_household.kgCO2.EE.Res.HH.Thermal.SH.DistrHeat</t>
  </si>
  <si>
    <t>EMI_per_household.kgCO2.EE.Res.HH.Thermal.SH.DistrHeat.SH</t>
  </si>
  <si>
    <t>EMI_per_household.kgCO2.EE.Res.HH.Thermal.SH.DistrHeat.SH.Steam_Distr</t>
  </si>
  <si>
    <t>EMI_per_household.kgCO2.EE.Res.HH.Thermal.SH.DistrHeat.SH.Elec</t>
  </si>
  <si>
    <t>EMI_per_household.kgCO2.EE.Res.HH.Thermal.SH.DistrHeat.SC</t>
  </si>
  <si>
    <t>EMI_per_household.kgCO2.EE.Res.HH.Thermal.SH.DistrHeat.SC.AC.Elec</t>
  </si>
  <si>
    <t>EMI_per_household.kgCO2.EE.Res.HH.Thermal.SH.DistrHeat.WH</t>
  </si>
  <si>
    <t>EMI_per_household.kgCO2.EE.Res.HH.Thermal.SH.DistrHeat.WH.DistrHeat.NoSolar.Steam_Distr</t>
  </si>
  <si>
    <t>EMI_per_household.kgCO2.EE.Res.HH.Thermal.SH.DistrHeat.WH.DistrHeat.Solar</t>
  </si>
  <si>
    <t>EMI_per_household.kgCO2.EE.Res.HH.Thermal.SH.DistrHeat.WH.DistrHeat.Solar.Steam_Distr</t>
  </si>
  <si>
    <t>EMI_per_household.kgCO2.EE.Res.HH.Thermal.SH.DistrHeat.WH.DistrHeat.Solar.Solar</t>
  </si>
  <si>
    <t>EMI_per_household.kgCO2.EE.Res.HH.Thermal.SH.DistrHeat.WH.Elc.NoSolar.Elec</t>
  </si>
  <si>
    <t>EMI_per_household.kgCO2.EE.Res.HH.Thermal.SH.DistrHeat.WH.Elc.Solar</t>
  </si>
  <si>
    <t>EMI_per_household.kgCO2.EE.Res.HH.Thermal.SH.DistrHeat.WH.Elc.Solar.Elec</t>
  </si>
  <si>
    <t>EMI_per_household.kgCO2.EE.Res.HH.Thermal.SH.DistrHeat.WH.Elc.Solar.Solar</t>
  </si>
  <si>
    <t>EMI_per_household.kgCO2.EE.Res.HH.Thermal.SH.DistrHeat.CO</t>
  </si>
  <si>
    <t>EMI_per_household.kgCO2.EE.Res.HH.Thermal.SH.DistrHeat.CO.LPG.LPG</t>
  </si>
  <si>
    <t>EMI_per_household.kgCO2.EE.Res.HH.Thermal.SH.DistrHeat.CO.Elc.Elec</t>
  </si>
  <si>
    <t>EMI_per_household.kgCO2.EE.Res.HH.Thermal.SH.AdvElc</t>
  </si>
  <si>
    <t>EMI_per_household.kgCO2.EE.Res.HH.Thermal.SH.AdvElc.SH</t>
  </si>
  <si>
    <t>EMI_per_household.kgCO2.EE.Res.HH.Thermal.SH.AdvElc.SH.Elec</t>
  </si>
  <si>
    <t>EMI_per_household.kgCO2.EE.Res.HH.Thermal.SH.AdvElc.SC</t>
  </si>
  <si>
    <t>EMI_per_household.kgCO2.EE.Res.HH.Thermal.SH.AdvElc.SC.AC.Elec</t>
  </si>
  <si>
    <t>EMI_per_household.kgCO2.EE.Res.HH.Thermal.SH.AdvElc.WH</t>
  </si>
  <si>
    <t>EMI_per_household.kgCO2.EE.Res.HH.Thermal.SH.AdvElc.WH.LPG.NoSolar.LPG</t>
  </si>
  <si>
    <t>EMI_per_household.kgCO2.EE.Res.HH.Thermal.SH.AdvElc.WH.LPG.Solar</t>
  </si>
  <si>
    <t>EMI_per_household.kgCO2.EE.Res.HH.Thermal.SH.AdvElc.WH.LPG.Solar.LPG</t>
  </si>
  <si>
    <t>EMI_per_household.kgCO2.EE.Res.HH.Thermal.SH.AdvElc.WH.LPG.Solar.Solar</t>
  </si>
  <si>
    <t>EMI_per_household.kgCO2.EE.Res.HH.Thermal.SH.AdvElc.WH.Elc.NoSolar.Elec</t>
  </si>
  <si>
    <t>EMI_per_household.kgCO2.EE.Res.HH.Thermal.SH.AdvElc.WH.Elc.Solar</t>
  </si>
  <si>
    <t>EMI_per_household.kgCO2.EE.Res.HH.Thermal.SH.AdvElc.WH.Elc.Solar.Elec</t>
  </si>
  <si>
    <t>EMI_per_household.kgCO2.EE.Res.HH.Thermal.SH.AdvElc.WH.Elc.Solar.Solar</t>
  </si>
  <si>
    <t>EMI_per_household.kgCO2.EE.Res.HH.Thermal.SH.AdvElc.CO</t>
  </si>
  <si>
    <t>EMI_per_household.kgCO2.EE.Res.HH.Thermal.SH.AdvElc.CO.LPG.LPG</t>
  </si>
  <si>
    <t>EMI_per_household.kgCO2.EE.Res.HH.Thermal.SH.AdvElc.CO.Elc.Elec</t>
  </si>
  <si>
    <t>EMI_per_household.kgCO2.EE.Res.HH.Thermal.SH.ConvElc</t>
  </si>
  <si>
    <t>EMI_per_household.kgCO2.EE.Res.HH.Thermal.SH.ConvElc.SH</t>
  </si>
  <si>
    <t>EMI_per_household.kgCO2.EE.Res.HH.Thermal.SH.ConvElc.SH.Elec</t>
  </si>
  <si>
    <t>EMI_per_household.kgCO2.EE.Res.HH.Thermal.SH.ConvElc.SC</t>
  </si>
  <si>
    <t>EMI_per_household.kgCO2.EE.Res.HH.Thermal.SH.ConvElc.SC.AC.Elec</t>
  </si>
  <si>
    <t>EMI_per_household.kgCO2.EE.Res.HH.Thermal.SH.ConvElc.WH</t>
  </si>
  <si>
    <t>EMI_per_household.kgCO2.EE.Res.HH.Thermal.SH.ConvElc.WH.LPG.NoSolar.LPG</t>
  </si>
  <si>
    <t>EMI_per_household.kgCO2.EE.Res.HH.Thermal.SH.ConvElc.WH.LPG.Solar</t>
  </si>
  <si>
    <t>EMI_per_household.kgCO2.EE.Res.HH.Thermal.SH.ConvElc.WH.LPG.Solar.LPG</t>
  </si>
  <si>
    <t>EMI_per_household.kgCO2.EE.Res.HH.Thermal.SH.ConvElc.WH.LPG.Solar.Solar</t>
  </si>
  <si>
    <t>EMI_per_household.kgCO2.EE.Res.HH.Thermal.SH.ConvElc.WH.Elc.NoSolar.Elec</t>
  </si>
  <si>
    <t>EMI_per_household.kgCO2.EE.Res.HH.Thermal.SH.ConvElc.WH.Elc.Solar</t>
  </si>
  <si>
    <t>EMI_per_household.kgCO2.EE.Res.HH.Thermal.SH.ConvElc.WH.Elc.Solar.Elec</t>
  </si>
  <si>
    <t>EMI_per_household.kgCO2.EE.Res.HH.Thermal.SH.ConvElc.WH.Elc.Solar.Solar</t>
  </si>
  <si>
    <t>EMI_per_household.kgCO2.EE.Res.HH.Thermal.SH.ConvElc.CO</t>
  </si>
  <si>
    <t>EMI_per_household.kgCO2.EE.Res.HH.Thermal.SH.ConvElc.CO.LPG.LPG</t>
  </si>
  <si>
    <t>EMI_per_household.kgCO2.EE.Res.HH.Thermal.SH.ConvElc.CO.Elc.Elec</t>
  </si>
  <si>
    <t>EE - Final energy consumption per surface area (detailed structure)</t>
  </si>
  <si>
    <t>FEC_per_sqm.kWh.EE.Res.HH.Thermal.SH.Solids</t>
  </si>
  <si>
    <t>FEC_per_sqm.kWh.EE.Res.HH.Thermal.SH.Solids.SH</t>
  </si>
  <si>
    <t>FEC_per_sqm.kWh.EE.Res.HH.Thermal.SH.Solids.SH.Solids</t>
  </si>
  <si>
    <t>FEC_per_sqm.kWh.EE.Res.HH.Thermal.SH.Solids.SH.Elec</t>
  </si>
  <si>
    <t>FEC_per_sqm.kWh.EE.Res.HH.Thermal.SH.Solids.SC</t>
  </si>
  <si>
    <t>FEC_per_sqm.kWh.EE.Res.HH.Thermal.SH.Solids.SC.AC.Elec</t>
  </si>
  <si>
    <t>FEC_per_sqm.kWh.EE.Res.HH.Thermal.SH.Solids.WH</t>
  </si>
  <si>
    <t>FEC_per_sqm.kWh.EE.Res.HH.Thermal.SH.Solids.WH.Solids.NoSolar.Solids</t>
  </si>
  <si>
    <t>FEC_per_sqm.kWh.EE.Res.HH.Thermal.SH.Solids.WH.LPG.NoSolar.LPG</t>
  </si>
  <si>
    <t>FEC_per_sqm.kWh.EE.Res.HH.Thermal.SH.Solids.WH.LPG.Solar</t>
  </si>
  <si>
    <t>FEC_per_sqm.kWh.EE.Res.HH.Thermal.SH.Solids.WH.LPG.Solar.LPG</t>
  </si>
  <si>
    <t>FEC_per_sqm.kWh.EE.Res.HH.Thermal.SH.Solids.WH.LPG.Solar.Solar</t>
  </si>
  <si>
    <t>FEC_per_sqm.kWh.EE.Res.HH.Thermal.SH.Solids.WH.Elc.NoSolar.Elec</t>
  </si>
  <si>
    <t>FEC_per_sqm.kWh.EE.Res.HH.Thermal.SH.Solids.WH.Elc.Solar</t>
  </si>
  <si>
    <t>FEC_per_sqm.kWh.EE.Res.HH.Thermal.SH.Solids.WH.Elc.Solar.Elec</t>
  </si>
  <si>
    <t>FEC_per_sqm.kWh.EE.Res.HH.Thermal.SH.Solids.WH.Elc.Solar.Solar</t>
  </si>
  <si>
    <t>FEC_per_sqm.kWh.EE.Res.HH.Thermal.SH.Solids.CO</t>
  </si>
  <si>
    <t>FEC_per_sqm.kWh.EE.Res.HH.Thermal.SH.Solids.CO.Solids.Solids</t>
  </si>
  <si>
    <t>FEC_per_sqm.kWh.EE.Res.HH.Thermal.SH.Solids.CO.LPG.LPG</t>
  </si>
  <si>
    <t>FEC_per_sqm.kWh.EE.Res.HH.Thermal.SH.Solids.CO.Elc.Elec</t>
  </si>
  <si>
    <t>FEC_per_sqm.kWh.EE.Res.HH.Thermal.SH.LPG</t>
  </si>
  <si>
    <t>FEC_per_sqm.kWh.EE.Res.HH.Thermal.SH.LPG.SH</t>
  </si>
  <si>
    <t>FEC_per_sqm.kWh.EE.Res.HH.Thermal.SH.LPG.SH.LPG</t>
  </si>
  <si>
    <t>FEC_per_sqm.kWh.EE.Res.HH.Thermal.SH.LPG.SH.Elec</t>
  </si>
  <si>
    <t>FEC_per_sqm.kWh.EE.Res.HH.Thermal.SH.LPG.SC</t>
  </si>
  <si>
    <t>FEC_per_sqm.kWh.EE.Res.HH.Thermal.SH.LPG.SC.AC.Elec</t>
  </si>
  <si>
    <t>FEC_per_sqm.kWh.EE.Res.HH.Thermal.SH.LPG.WH</t>
  </si>
  <si>
    <t>FEC_per_sqm.kWh.EE.Res.HH.Thermal.SH.LPG.WH.LPG.NoSolar.LPG</t>
  </si>
  <si>
    <t>FEC_per_sqm.kWh.EE.Res.HH.Thermal.SH.LPG.WH.LPG.Solar</t>
  </si>
  <si>
    <t>FEC_per_sqm.kWh.EE.Res.HH.Thermal.SH.LPG.WH.LPG.Solar.LPG</t>
  </si>
  <si>
    <t>FEC_per_sqm.kWh.EE.Res.HH.Thermal.SH.LPG.WH.LPG.Solar.Solar</t>
  </si>
  <si>
    <t>FEC_per_sqm.kWh.EE.Res.HH.Thermal.SH.LPG.WH.Elc.NoSolar.Elec</t>
  </si>
  <si>
    <t>FEC_per_sqm.kWh.EE.Res.HH.Thermal.SH.LPG.WH.Elc.Solar</t>
  </si>
  <si>
    <t>FEC_per_sqm.kWh.EE.Res.HH.Thermal.SH.LPG.WH.Elc.Solar.Elec</t>
  </si>
  <si>
    <t>FEC_per_sqm.kWh.EE.Res.HH.Thermal.SH.LPG.WH.Elc.Solar.Solar</t>
  </si>
  <si>
    <t>FEC_per_sqm.kWh.EE.Res.HH.Thermal.SH.LPG.CO</t>
  </si>
  <si>
    <t>FEC_per_sqm.kWh.EE.Res.HH.Thermal.SH.LPG.CO.LPG.LPG</t>
  </si>
  <si>
    <t>FEC_per_sqm.kWh.EE.Res.HH.Thermal.SH.LPG.CO.Elc.Elec</t>
  </si>
  <si>
    <t>FEC_per_sqm.kWh.EE.Res.HH.Thermal.SH.Oil</t>
  </si>
  <si>
    <t>FEC_per_sqm.kWh.EE.Res.HH.Thermal.SH.Oil.SH</t>
  </si>
  <si>
    <t>FEC_per_sqm.kWh.EE.Res.HH.Thermal.SH.Oil.SH.Oil</t>
  </si>
  <si>
    <t>FEC_per_sqm.kWh.EE.Res.HH.Thermal.SH.Oil.SH.Elec</t>
  </si>
  <si>
    <t>FEC_per_sqm.kWh.EE.Res.HH.Thermal.SH.Oil.SC</t>
  </si>
  <si>
    <t>FEC_per_sqm.kWh.EE.Res.HH.Thermal.SH.Oil.SC.AC.Elec</t>
  </si>
  <si>
    <t>FEC_per_sqm.kWh.EE.Res.HH.Thermal.SH.Oil.WH</t>
  </si>
  <si>
    <t>FEC_per_sqm.kWh.EE.Res.HH.Thermal.SH.Oil.WH.Oil.NoSolar.Oil</t>
  </si>
  <si>
    <t>FEC_per_sqm.kWh.EE.Res.HH.Thermal.SH.Oil.WH.Oil.Solar</t>
  </si>
  <si>
    <t>FEC_per_sqm.kWh.EE.Res.HH.Thermal.SH.Oil.WH.Oil.Solar.Oil</t>
  </si>
  <si>
    <t>FEC_per_sqm.kWh.EE.Res.HH.Thermal.SH.Oil.WH.Oil.Solar.Solar</t>
  </si>
  <si>
    <t>FEC_per_sqm.kWh.EE.Res.HH.Thermal.SH.Oil.WH.Elc.NoSolar.Elec</t>
  </si>
  <si>
    <t>FEC_per_sqm.kWh.EE.Res.HH.Thermal.SH.Oil.WH.Elc.Solar</t>
  </si>
  <si>
    <t>FEC_per_sqm.kWh.EE.Res.HH.Thermal.SH.Oil.WH.Elc.Solar.Elec</t>
  </si>
  <si>
    <t>FEC_per_sqm.kWh.EE.Res.HH.Thermal.SH.Oil.WH.Elc.Solar.Solar</t>
  </si>
  <si>
    <t>FEC_per_sqm.kWh.EE.Res.HH.Thermal.SH.Oil.CO</t>
  </si>
  <si>
    <t>FEC_per_sqm.kWh.EE.Res.HH.Thermal.SH.Oil.CO.LPG.LPG</t>
  </si>
  <si>
    <t>FEC_per_sqm.kWh.EE.Res.HH.Thermal.SH.Oil.CO.Elc.Elec</t>
  </si>
  <si>
    <t>FEC_per_sqm.kWh.EE.Res.HH.Thermal.SH.Gas</t>
  </si>
  <si>
    <t>FEC_per_sqm.kWh.EE.Res.HH.Thermal.SH.Gas.SH</t>
  </si>
  <si>
    <t>FEC_per_sqm.kWh.EE.Res.HH.Thermal.SH.Gas.SH.Gas</t>
  </si>
  <si>
    <t>FEC_per_sqm.kWh.EE.Res.HH.Thermal.SH.Gas.SH.Elec</t>
  </si>
  <si>
    <t>FEC_per_sqm.kWh.EE.Res.HH.Thermal.SH.Gas.SC</t>
  </si>
  <si>
    <t>FEC_per_sqm.kWh.EE.Res.HH.Thermal.SH.Gas.SC.AC.Elec</t>
  </si>
  <si>
    <t>FEC_per_sqm.kWh.EE.Res.HH.Thermal.SH.Gas.WH</t>
  </si>
  <si>
    <t>FEC_per_sqm.kWh.EE.Res.HH.Thermal.SH.Gas.WH.Gas.NoSolar.Gas</t>
  </si>
  <si>
    <t>FEC_per_sqm.kWh.EE.Res.HH.Thermal.SH.Gas.WH.Gas.Solar</t>
  </si>
  <si>
    <t>FEC_per_sqm.kWh.EE.Res.HH.Thermal.SH.Gas.WH.Gas.Solar.Gas</t>
  </si>
  <si>
    <t>FEC_per_sqm.kWh.EE.Res.HH.Thermal.SH.Gas.WH.Gas.Solar.Solar</t>
  </si>
  <si>
    <t>FEC_per_sqm.kWh.EE.Res.HH.Thermal.SH.Gas.WH.Elc.NoSolar.Elec</t>
  </si>
  <si>
    <t>FEC_per_sqm.kWh.EE.Res.HH.Thermal.SH.Gas.WH.Elc.Solar</t>
  </si>
  <si>
    <t>FEC_per_sqm.kWh.EE.Res.HH.Thermal.SH.Gas.WH.Elc.Solar.Elec</t>
  </si>
  <si>
    <t>FEC_per_sqm.kWh.EE.Res.HH.Thermal.SH.Gas.WH.Elc.Solar.Solar</t>
  </si>
  <si>
    <t>FEC_per_sqm.kWh.EE.Res.HH.Thermal.SH.Gas.CO</t>
  </si>
  <si>
    <t>FEC_per_sqm.kWh.EE.Res.HH.Thermal.SH.Gas.CO.Gas.Gas</t>
  </si>
  <si>
    <t>FEC_per_sqm.kWh.EE.Res.HH.Thermal.SH.Gas.CO.Elc.Elec</t>
  </si>
  <si>
    <t>FEC_per_sqm.kWh.EE.Res.HH.Thermal.SH.Biomass</t>
  </si>
  <si>
    <t>FEC_per_sqm.kWh.EE.Res.HH.Thermal.SH.Biomass.SH</t>
  </si>
  <si>
    <t>FEC_per_sqm.kWh.EE.Res.HH.Thermal.SH.Biomass.SH.Biomass</t>
  </si>
  <si>
    <t>FEC_per_sqm.kWh.EE.Res.HH.Thermal.SH.Biomass.SH.Elec</t>
  </si>
  <si>
    <t>FEC_per_sqm.kWh.EE.Res.HH.Thermal.SH.Biomass.SC</t>
  </si>
  <si>
    <t>FEC_per_sqm.kWh.EE.Res.HH.Thermal.SH.Biomass.SC.AC.Elec</t>
  </si>
  <si>
    <t>FEC_per_sqm.kWh.EE.Res.HH.Thermal.SH.Biomass.WH</t>
  </si>
  <si>
    <t>FEC_per_sqm.kWh.EE.Res.HH.Thermal.SH.Biomass.WH.Biomass.NoSolar.Biomass</t>
  </si>
  <si>
    <t>FEC_per_sqm.kWh.EE.Res.HH.Thermal.SH.Biomass.WH.Biomass.Solar</t>
  </si>
  <si>
    <t>FEC_per_sqm.kWh.EE.Res.HH.Thermal.SH.Biomass.WH.Biomass.Solar.Biomass</t>
  </si>
  <si>
    <t>FEC_per_sqm.kWh.EE.Res.HH.Thermal.SH.Biomass.WH.Biomass.Solar.Solar</t>
  </si>
  <si>
    <t>FEC_per_sqm.kWh.EE.Res.HH.Thermal.SH.Biomass.WH.LPG.NoSolar.LPG</t>
  </si>
  <si>
    <t>FEC_per_sqm.kWh.EE.Res.HH.Thermal.SH.Biomass.WH.LPG.Solar</t>
  </si>
  <si>
    <t>FEC_per_sqm.kWh.EE.Res.HH.Thermal.SH.Biomass.WH.LPG.Solar.LPG</t>
  </si>
  <si>
    <t>FEC_per_sqm.kWh.EE.Res.HH.Thermal.SH.Biomass.WH.LPG.Solar.Solar</t>
  </si>
  <si>
    <t>FEC_per_sqm.kWh.EE.Res.HH.Thermal.SH.Biomass.WH.Elc.NoSolar.Elec</t>
  </si>
  <si>
    <t>FEC_per_sqm.kWh.EE.Res.HH.Thermal.SH.Biomass.WH.Elc.Solar</t>
  </si>
  <si>
    <t>FEC_per_sqm.kWh.EE.Res.HH.Thermal.SH.Biomass.WH.Elc.Solar.Elec</t>
  </si>
  <si>
    <t>FEC_per_sqm.kWh.EE.Res.HH.Thermal.SH.Biomass.WH.Elc.Solar.Solar</t>
  </si>
  <si>
    <t>FEC_per_sqm.kWh.EE.Res.HH.Thermal.SH.Biomass.CO</t>
  </si>
  <si>
    <t>FEC_per_sqm.kWh.EE.Res.HH.Thermal.SH.Biomass.CO.Biomass.Biomass</t>
  </si>
  <si>
    <t>FEC_per_sqm.kWh.EE.Res.HH.Thermal.SH.Biomass.CO.LPG.LPG</t>
  </si>
  <si>
    <t>FEC_per_sqm.kWh.EE.Res.HH.Thermal.SH.Biomass.CO.Elc.Elec</t>
  </si>
  <si>
    <t>FEC_per_sqm.kWh.EE.Res.HH.Thermal.SH.Geo</t>
  </si>
  <si>
    <t>FEC_per_sqm.kWh.EE.Res.HH.Thermal.SH.Geo.SH</t>
  </si>
  <si>
    <t>FEC_per_sqm.kWh.EE.Res.HH.Thermal.SH.Geo.SH.Geo</t>
  </si>
  <si>
    <t>FEC_per_sqm.kWh.EE.Res.HH.Thermal.SH.Geo.SH.Elec</t>
  </si>
  <si>
    <t>FEC_per_sqm.kWh.EE.Res.HH.Thermal.SH.Geo.SC</t>
  </si>
  <si>
    <t>FEC_per_sqm.kWh.EE.Res.HH.Thermal.SH.Geo.SC.AC.Elec</t>
  </si>
  <si>
    <t>FEC_per_sqm.kWh.EE.Res.HH.Thermal.SH.Geo.WH</t>
  </si>
  <si>
    <t>FEC_per_sqm.kWh.EE.Res.HH.Thermal.SH.Geo.WH.Geo.NoSolar.Geo</t>
  </si>
  <si>
    <t>FEC_per_sqm.kWh.EE.Res.HH.Thermal.SH.Geo.WH.Geo.Solar</t>
  </si>
  <si>
    <t>FEC_per_sqm.kWh.EE.Res.HH.Thermal.SH.Geo.WH.Geo.Solar.Geo</t>
  </si>
  <si>
    <t>FEC_per_sqm.kWh.EE.Res.HH.Thermal.SH.Geo.WH.Geo.Solar.Solar</t>
  </si>
  <si>
    <t>FEC_per_sqm.kWh.EE.Res.HH.Thermal.SH.Geo.WH.Elc.NoSolar.Elec</t>
  </si>
  <si>
    <t>FEC_per_sqm.kWh.EE.Res.HH.Thermal.SH.Geo.WH.Elc.Solar</t>
  </si>
  <si>
    <t>FEC_per_sqm.kWh.EE.Res.HH.Thermal.SH.Geo.WH.Elc.Solar.Elec</t>
  </si>
  <si>
    <t>FEC_per_sqm.kWh.EE.Res.HH.Thermal.SH.Geo.WH.Elc.Solar.Solar</t>
  </si>
  <si>
    <t>FEC_per_sqm.kWh.EE.Res.HH.Thermal.SH.Geo.CO</t>
  </si>
  <si>
    <t>FEC_per_sqm.kWh.EE.Res.HH.Thermal.SH.Geo.CO.LPG.LPG</t>
  </si>
  <si>
    <t>FEC_per_sqm.kWh.EE.Res.HH.Thermal.SH.Geo.CO.Elc.Elec</t>
  </si>
  <si>
    <t>FEC_per_sqm.kWh.EE.Res.HH.Thermal.SH.DistrHeat</t>
  </si>
  <si>
    <t>FEC_per_sqm.kWh.EE.Res.HH.Thermal.SH.DistrHeat.SH</t>
  </si>
  <si>
    <t>FEC_per_sqm.kWh.EE.Res.HH.Thermal.SH.DistrHeat.SH.Steam_Distr</t>
  </si>
  <si>
    <t>FEC_per_sqm.kWh.EE.Res.HH.Thermal.SH.DistrHeat.SH.Elec</t>
  </si>
  <si>
    <t>FEC_per_sqm.kWh.EE.Res.HH.Thermal.SH.DistrHeat.SC</t>
  </si>
  <si>
    <t>FEC_per_sqm.kWh.EE.Res.HH.Thermal.SH.DistrHeat.SC.AC.Elec</t>
  </si>
  <si>
    <t>FEC_per_sqm.kWh.EE.Res.HH.Thermal.SH.DistrHeat.WH</t>
  </si>
  <si>
    <t>FEC_per_sqm.kWh.EE.Res.HH.Thermal.SH.DistrHeat.WH.DistrHeat.NoSolar.Steam_Distr</t>
  </si>
  <si>
    <t>FEC_per_sqm.kWh.EE.Res.HH.Thermal.SH.DistrHeat.WH.DistrHeat.Solar</t>
  </si>
  <si>
    <t>FEC_per_sqm.kWh.EE.Res.HH.Thermal.SH.DistrHeat.WH.DistrHeat.Solar.Steam_Distr</t>
  </si>
  <si>
    <t>FEC_per_sqm.kWh.EE.Res.HH.Thermal.SH.DistrHeat.WH.DistrHeat.Solar.Solar</t>
  </si>
  <si>
    <t>FEC_per_sqm.kWh.EE.Res.HH.Thermal.SH.DistrHeat.WH.Elc.NoSolar.Elec</t>
  </si>
  <si>
    <t>FEC_per_sqm.kWh.EE.Res.HH.Thermal.SH.DistrHeat.WH.Elc.Solar</t>
  </si>
  <si>
    <t>FEC_per_sqm.kWh.EE.Res.HH.Thermal.SH.DistrHeat.WH.Elc.Solar.Elec</t>
  </si>
  <si>
    <t>FEC_per_sqm.kWh.EE.Res.HH.Thermal.SH.DistrHeat.WH.Elc.Solar.Solar</t>
  </si>
  <si>
    <t>FEC_per_sqm.kWh.EE.Res.HH.Thermal.SH.DistrHeat.CO</t>
  </si>
  <si>
    <t>FEC_per_sqm.kWh.EE.Res.HH.Thermal.SH.DistrHeat.CO.LPG.LPG</t>
  </si>
  <si>
    <t>FEC_per_sqm.kWh.EE.Res.HH.Thermal.SH.DistrHeat.CO.Elc.Elec</t>
  </si>
  <si>
    <t>FEC_per_sqm.kWh.EE.Res.HH.Thermal.SH.AdvElc</t>
  </si>
  <si>
    <t>FEC_per_sqm.kWh.EE.Res.HH.Thermal.SH.AdvElc.SH</t>
  </si>
  <si>
    <t>FEC_per_sqm.kWh.EE.Res.HH.Thermal.SH.AdvElc.SH.Elec</t>
  </si>
  <si>
    <t>FEC_per_sqm.kWh.EE.Res.HH.Thermal.SH.AdvElc.SC</t>
  </si>
  <si>
    <t>FEC_per_sqm.kWh.EE.Res.HH.Thermal.SH.AdvElc.SC.AC.Elec</t>
  </si>
  <si>
    <t>FEC_per_sqm.kWh.EE.Res.HH.Thermal.SH.AdvElc.WH</t>
  </si>
  <si>
    <t>FEC_per_sqm.kWh.EE.Res.HH.Thermal.SH.AdvElc.WH.LPG.NoSolar.LPG</t>
  </si>
  <si>
    <t>FEC_per_sqm.kWh.EE.Res.HH.Thermal.SH.AdvElc.WH.LPG.Solar</t>
  </si>
  <si>
    <t>FEC_per_sqm.kWh.EE.Res.HH.Thermal.SH.AdvElc.WH.LPG.Solar.LPG</t>
  </si>
  <si>
    <t>FEC_per_sqm.kWh.EE.Res.HH.Thermal.SH.AdvElc.WH.LPG.Solar.Solar</t>
  </si>
  <si>
    <t>FEC_per_sqm.kWh.EE.Res.HH.Thermal.SH.AdvElc.WH.Elc.NoSolar.Elec</t>
  </si>
  <si>
    <t>FEC_per_sqm.kWh.EE.Res.HH.Thermal.SH.AdvElc.WH.Elc.Solar</t>
  </si>
  <si>
    <t>FEC_per_sqm.kWh.EE.Res.HH.Thermal.SH.AdvElc.WH.Elc.Solar.Elec</t>
  </si>
  <si>
    <t>FEC_per_sqm.kWh.EE.Res.HH.Thermal.SH.AdvElc.WH.Elc.Solar.Solar</t>
  </si>
  <si>
    <t>FEC_per_sqm.kWh.EE.Res.HH.Thermal.SH.AdvElc.CO</t>
  </si>
  <si>
    <t>FEC_per_sqm.kWh.EE.Res.HH.Thermal.SH.AdvElc.CO.LPG.LPG</t>
  </si>
  <si>
    <t>FEC_per_sqm.kWh.EE.Res.HH.Thermal.SH.AdvElc.CO.Elc.Elec</t>
  </si>
  <si>
    <t>FEC_per_sqm.kWh.EE.Res.HH.Thermal.SH.ConvElc</t>
  </si>
  <si>
    <t>FEC_per_sqm.kWh.EE.Res.HH.Thermal.SH.ConvElc.SH</t>
  </si>
  <si>
    <t>FEC_per_sqm.kWh.EE.Res.HH.Thermal.SH.ConvElc.SH.Elec</t>
  </si>
  <si>
    <t>FEC_per_sqm.kWh.EE.Res.HH.Thermal.SH.ConvElc.SC</t>
  </si>
  <si>
    <t>FEC_per_sqm.kWh.EE.Res.HH.Thermal.SH.ConvElc.SC.AC.Elec</t>
  </si>
  <si>
    <t>FEC_per_sqm.kWh.EE.Res.HH.Thermal.SH.ConvElc.WH</t>
  </si>
  <si>
    <t>FEC_per_sqm.kWh.EE.Res.HH.Thermal.SH.ConvElc.WH.LPG.NoSolar.LPG</t>
  </si>
  <si>
    <t>FEC_per_sqm.kWh.EE.Res.HH.Thermal.SH.ConvElc.WH.LPG.Solar</t>
  </si>
  <si>
    <t>FEC_per_sqm.kWh.EE.Res.HH.Thermal.SH.ConvElc.WH.LPG.Solar.LPG</t>
  </si>
  <si>
    <t>FEC_per_sqm.kWh.EE.Res.HH.Thermal.SH.ConvElc.WH.LPG.Solar.Solar</t>
  </si>
  <si>
    <t>FEC_per_sqm.kWh.EE.Res.HH.Thermal.SH.ConvElc.WH.Elc.NoSolar.Elec</t>
  </si>
  <si>
    <t>FEC_per_sqm.kWh.EE.Res.HH.Thermal.SH.ConvElc.WH.Elc.Solar</t>
  </si>
  <si>
    <t>FEC_per_sqm.kWh.EE.Res.HH.Thermal.SH.ConvElc.WH.Elc.Solar.Elec</t>
  </si>
  <si>
    <t>FEC_per_sqm.kWh.EE.Res.HH.Thermal.SH.ConvElc.WH.Elc.Solar.Solar</t>
  </si>
  <si>
    <t>FEC_per_sqm.kWh.EE.Res.HH.Thermal.SH.ConvElc.CO</t>
  </si>
  <si>
    <t>FEC_per_sqm.kWh.EE.Res.HH.Thermal.SH.ConvElc.CO.LPG.LPG</t>
  </si>
  <si>
    <t>FEC_per_sqm.kWh.EE.Res.HH.Thermal.SH.ConvElc.CO.Elc.Elec</t>
  </si>
  <si>
    <t>EE - Thermal energy service per surface area (detailed structure)</t>
  </si>
  <si>
    <t>TES_per_sqm.kWh.EE.Res.HH.Thermal.SH.Solids</t>
  </si>
  <si>
    <t>TES_per_sqm.kWh.EE.Res.HH.Thermal.SH.Solids.SH</t>
  </si>
  <si>
    <t>TES_per_sqm.kWh.EE.Res.HH.Thermal.SH.Solids.SH.Solids</t>
  </si>
  <si>
    <t>TES_per_sqm.kWh.EE.Res.HH.Thermal.SH.Solids.SH.Elec</t>
  </si>
  <si>
    <t>TES_per_sqm.kWh.EE.Res.HH.Thermal.SH.Solids.SC</t>
  </si>
  <si>
    <t>TES_per_sqm.kWh.EE.Res.HH.Thermal.SH.Solids.SC.AC.Elec</t>
  </si>
  <si>
    <t>TES_per_sqm.kWh.EE.Res.HH.Thermal.SH.Solids.WH</t>
  </si>
  <si>
    <t>TES_per_sqm.kWh.EE.Res.HH.Thermal.SH.Solids.WH.Solids.NoSolar.Solids</t>
  </si>
  <si>
    <t>TES_per_sqm.kWh.EE.Res.HH.Thermal.SH.Solids.WH.LPG.NoSolar.LPG</t>
  </si>
  <si>
    <t>TES_per_sqm.kWh.EE.Res.HH.Thermal.SH.Solids.WH.LPG.Solar</t>
  </si>
  <si>
    <t>TES_per_sqm.kWh.EE.Res.HH.Thermal.SH.Solids.WH.LPG.Solar.LPG</t>
  </si>
  <si>
    <t>TES_per_sqm.kWh.EE.Res.HH.Thermal.SH.Solids.WH.LPG.Solar.Solar</t>
  </si>
  <si>
    <t>TES_per_sqm.kWh.EE.Res.HH.Thermal.SH.Solids.WH.Elc.NoSolar.Elec</t>
  </si>
  <si>
    <t>TES_per_sqm.kWh.EE.Res.HH.Thermal.SH.Solids.WH.Elc.Solar</t>
  </si>
  <si>
    <t>TES_per_sqm.kWh.EE.Res.HH.Thermal.SH.Solids.WH.Elc.Solar.Elec</t>
  </si>
  <si>
    <t>TES_per_sqm.kWh.EE.Res.HH.Thermal.SH.Solids.WH.Elc.Solar.Solar</t>
  </si>
  <si>
    <t>TES_per_sqm.kWh.EE.Res.HH.Thermal.SH.Solids.CO</t>
  </si>
  <si>
    <t>TES_per_sqm.kWh.EE.Res.HH.Thermal.SH.Solids.CO.Solids.Solids</t>
  </si>
  <si>
    <t>TES_per_sqm.kWh.EE.Res.HH.Thermal.SH.Solids.CO.LPG.LPG</t>
  </si>
  <si>
    <t>TES_per_sqm.kWh.EE.Res.HH.Thermal.SH.Solids.CO.Elc.Elec</t>
  </si>
  <si>
    <t>TES_per_sqm.kWh.EE.Res.HH.Thermal.SH.LPG</t>
  </si>
  <si>
    <t>TES_per_sqm.kWh.EE.Res.HH.Thermal.SH.LPG.SH</t>
  </si>
  <si>
    <t>TES_per_sqm.kWh.EE.Res.HH.Thermal.SH.LPG.SH.LPG</t>
  </si>
  <si>
    <t>TES_per_sqm.kWh.EE.Res.HH.Thermal.SH.LPG.SH.Elec</t>
  </si>
  <si>
    <t>TES_per_sqm.kWh.EE.Res.HH.Thermal.SH.LPG.SC</t>
  </si>
  <si>
    <t>TES_per_sqm.kWh.EE.Res.HH.Thermal.SH.LPG.SC.AC.Elec</t>
  </si>
  <si>
    <t>TES_per_sqm.kWh.EE.Res.HH.Thermal.SH.LPG.WH</t>
  </si>
  <si>
    <t>TES_per_sqm.kWh.EE.Res.HH.Thermal.SH.LPG.WH.LPG.NoSolar.LPG</t>
  </si>
  <si>
    <t>TES_per_sqm.kWh.EE.Res.HH.Thermal.SH.LPG.WH.LPG.Solar</t>
  </si>
  <si>
    <t>TES_per_sqm.kWh.EE.Res.HH.Thermal.SH.LPG.WH.LPG.Solar.LPG</t>
  </si>
  <si>
    <t>TES_per_sqm.kWh.EE.Res.HH.Thermal.SH.LPG.WH.LPG.Solar.Solar</t>
  </si>
  <si>
    <t>TES_per_sqm.kWh.EE.Res.HH.Thermal.SH.LPG.WH.Elc.NoSolar.Elec</t>
  </si>
  <si>
    <t>TES_per_sqm.kWh.EE.Res.HH.Thermal.SH.LPG.WH.Elc.Solar</t>
  </si>
  <si>
    <t>TES_per_sqm.kWh.EE.Res.HH.Thermal.SH.LPG.WH.Elc.Solar.Elec</t>
  </si>
  <si>
    <t>TES_per_sqm.kWh.EE.Res.HH.Thermal.SH.LPG.WH.Elc.Solar.Solar</t>
  </si>
  <si>
    <t>TES_per_sqm.kWh.EE.Res.HH.Thermal.SH.LPG.CO</t>
  </si>
  <si>
    <t>TES_per_sqm.kWh.EE.Res.HH.Thermal.SH.LPG.CO.LPG.LPG</t>
  </si>
  <si>
    <t>TES_per_sqm.kWh.EE.Res.HH.Thermal.SH.LPG.CO.Elc.Elec</t>
  </si>
  <si>
    <t>TES_per_sqm.kWh.EE.Res.HH.Thermal.SH.Oil</t>
  </si>
  <si>
    <t>TES_per_sqm.kWh.EE.Res.HH.Thermal.SH.Oil.SH</t>
  </si>
  <si>
    <t>TES_per_sqm.kWh.EE.Res.HH.Thermal.SH.Oil.SH.Oil</t>
  </si>
  <si>
    <t>TES_per_sqm.kWh.EE.Res.HH.Thermal.SH.Oil.SH.Elec</t>
  </si>
  <si>
    <t>TES_per_sqm.kWh.EE.Res.HH.Thermal.SH.Oil.SC</t>
  </si>
  <si>
    <t>TES_per_sqm.kWh.EE.Res.HH.Thermal.SH.Oil.SC.AC.Elec</t>
  </si>
  <si>
    <t>TES_per_sqm.kWh.EE.Res.HH.Thermal.SH.Oil.WH</t>
  </si>
  <si>
    <t>TES_per_sqm.kWh.EE.Res.HH.Thermal.SH.Oil.WH.Oil.NoSolar.Oil</t>
  </si>
  <si>
    <t>TES_per_sqm.kWh.EE.Res.HH.Thermal.SH.Oil.WH.Oil.Solar</t>
  </si>
  <si>
    <t>TES_per_sqm.kWh.EE.Res.HH.Thermal.SH.Oil.WH.Oil.Solar.Oil</t>
  </si>
  <si>
    <t>TES_per_sqm.kWh.EE.Res.HH.Thermal.SH.Oil.WH.Oil.Solar.Solar</t>
  </si>
  <si>
    <t>TES_per_sqm.kWh.EE.Res.HH.Thermal.SH.Oil.WH.Elc.NoSolar.Elec</t>
  </si>
  <si>
    <t>TES_per_sqm.kWh.EE.Res.HH.Thermal.SH.Oil.WH.Elc.Solar</t>
  </si>
  <si>
    <t>TES_per_sqm.kWh.EE.Res.HH.Thermal.SH.Oil.WH.Elc.Solar.Elec</t>
  </si>
  <si>
    <t>TES_per_sqm.kWh.EE.Res.HH.Thermal.SH.Oil.WH.Elc.Solar.Solar</t>
  </si>
  <si>
    <t>TES_per_sqm.kWh.EE.Res.HH.Thermal.SH.Oil.CO</t>
  </si>
  <si>
    <t>TES_per_sqm.kWh.EE.Res.HH.Thermal.SH.Oil.CO.LPG.LPG</t>
  </si>
  <si>
    <t>TES_per_sqm.kWh.EE.Res.HH.Thermal.SH.Oil.CO.Elc.Elec</t>
  </si>
  <si>
    <t>TES_per_sqm.kWh.EE.Res.HH.Thermal.SH.Gas</t>
  </si>
  <si>
    <t>TES_per_sqm.kWh.EE.Res.HH.Thermal.SH.Gas.SH</t>
  </si>
  <si>
    <t>TES_per_sqm.kWh.EE.Res.HH.Thermal.SH.Gas.SH.Gas</t>
  </si>
  <si>
    <t>TES_per_sqm.kWh.EE.Res.HH.Thermal.SH.Gas.SH.Elec</t>
  </si>
  <si>
    <t>TES_per_sqm.kWh.EE.Res.HH.Thermal.SH.Gas.SC</t>
  </si>
  <si>
    <t>TES_per_sqm.kWh.EE.Res.HH.Thermal.SH.Gas.SC.AC.Elec</t>
  </si>
  <si>
    <t>TES_per_sqm.kWh.EE.Res.HH.Thermal.SH.Gas.WH</t>
  </si>
  <si>
    <t>TES_per_sqm.kWh.EE.Res.HH.Thermal.SH.Gas.WH.Gas.NoSolar.Gas</t>
  </si>
  <si>
    <t>TES_per_sqm.kWh.EE.Res.HH.Thermal.SH.Gas.WH.Gas.Solar</t>
  </si>
  <si>
    <t>TES_per_sqm.kWh.EE.Res.HH.Thermal.SH.Gas.WH.Gas.Solar.Gas</t>
  </si>
  <si>
    <t>TES_per_sqm.kWh.EE.Res.HH.Thermal.SH.Gas.WH.Gas.Solar.Solar</t>
  </si>
  <si>
    <t>TES_per_sqm.kWh.EE.Res.HH.Thermal.SH.Gas.WH.Elc.NoSolar.Elec</t>
  </si>
  <si>
    <t>TES_per_sqm.kWh.EE.Res.HH.Thermal.SH.Gas.WH.Elc.Solar</t>
  </si>
  <si>
    <t>TES_per_sqm.kWh.EE.Res.HH.Thermal.SH.Gas.WH.Elc.Solar.Elec</t>
  </si>
  <si>
    <t>TES_per_sqm.kWh.EE.Res.HH.Thermal.SH.Gas.WH.Elc.Solar.Solar</t>
  </si>
  <si>
    <t>TES_per_sqm.kWh.EE.Res.HH.Thermal.SH.Gas.CO</t>
  </si>
  <si>
    <t>TES_per_sqm.kWh.EE.Res.HH.Thermal.SH.Gas.CO.Gas.Gas</t>
  </si>
  <si>
    <t>TES_per_sqm.kWh.EE.Res.HH.Thermal.SH.Gas.CO.Elc.Elec</t>
  </si>
  <si>
    <t>TES_per_sqm.kWh.EE.Res.HH.Thermal.SH.Biomass</t>
  </si>
  <si>
    <t>TES_per_sqm.kWh.EE.Res.HH.Thermal.SH.Biomass.SH</t>
  </si>
  <si>
    <t>TES_per_sqm.kWh.EE.Res.HH.Thermal.SH.Biomass.SH.Biomass</t>
  </si>
  <si>
    <t>TES_per_sqm.kWh.EE.Res.HH.Thermal.SH.Biomass.SH.Elec</t>
  </si>
  <si>
    <t>TES_per_sqm.kWh.EE.Res.HH.Thermal.SH.Biomass.SC</t>
  </si>
  <si>
    <t>TES_per_sqm.kWh.EE.Res.HH.Thermal.SH.Biomass.SC.AC.Elec</t>
  </si>
  <si>
    <t>TES_per_sqm.kWh.EE.Res.HH.Thermal.SH.Biomass.WH</t>
  </si>
  <si>
    <t>TES_per_sqm.kWh.EE.Res.HH.Thermal.SH.Biomass.WH.Biomass.NoSolar.Biomass</t>
  </si>
  <si>
    <t>TES_per_sqm.kWh.EE.Res.HH.Thermal.SH.Biomass.WH.Biomass.Solar</t>
  </si>
  <si>
    <t>TES_per_sqm.kWh.EE.Res.HH.Thermal.SH.Biomass.WH.Biomass.Solar.Biomass</t>
  </si>
  <si>
    <t>TES_per_sqm.kWh.EE.Res.HH.Thermal.SH.Biomass.WH.Biomass.Solar.Solar</t>
  </si>
  <si>
    <t>TES_per_sqm.kWh.EE.Res.HH.Thermal.SH.Biomass.WH.LPG.NoSolar.LPG</t>
  </si>
  <si>
    <t>TES_per_sqm.kWh.EE.Res.HH.Thermal.SH.Biomass.WH.LPG.Solar</t>
  </si>
  <si>
    <t>TES_per_sqm.kWh.EE.Res.HH.Thermal.SH.Biomass.WH.LPG.Solar.LPG</t>
  </si>
  <si>
    <t>TES_per_sqm.kWh.EE.Res.HH.Thermal.SH.Biomass.WH.LPG.Solar.Solar</t>
  </si>
  <si>
    <t>TES_per_sqm.kWh.EE.Res.HH.Thermal.SH.Biomass.WH.Elc.NoSolar.Elec</t>
  </si>
  <si>
    <t>TES_per_sqm.kWh.EE.Res.HH.Thermal.SH.Biomass.WH.Elc.Solar</t>
  </si>
  <si>
    <t>TES_per_sqm.kWh.EE.Res.HH.Thermal.SH.Biomass.WH.Elc.Solar.Elec</t>
  </si>
  <si>
    <t>TES_per_sqm.kWh.EE.Res.HH.Thermal.SH.Biomass.WH.Elc.Solar.Solar</t>
  </si>
  <si>
    <t>TES_per_sqm.kWh.EE.Res.HH.Thermal.SH.Biomass.CO</t>
  </si>
  <si>
    <t>TES_per_sqm.kWh.EE.Res.HH.Thermal.SH.Biomass.CO.Biomass.Biomass</t>
  </si>
  <si>
    <t>TES_per_sqm.kWh.EE.Res.HH.Thermal.SH.Biomass.CO.LPG.LPG</t>
  </si>
  <si>
    <t>TES_per_sqm.kWh.EE.Res.HH.Thermal.SH.Biomass.CO.Elc.Elec</t>
  </si>
  <si>
    <t>TES_per_sqm.kWh.EE.Res.HH.Thermal.SH.Geo</t>
  </si>
  <si>
    <t>TES_per_sqm.kWh.EE.Res.HH.Thermal.SH.Geo.SH</t>
  </si>
  <si>
    <t>TES_per_sqm.kWh.EE.Res.HH.Thermal.SH.Geo.SH.Geo</t>
  </si>
  <si>
    <t>TES_per_sqm.kWh.EE.Res.HH.Thermal.SH.Geo.SH.Elec</t>
  </si>
  <si>
    <t>TES_per_sqm.kWh.EE.Res.HH.Thermal.SH.Geo.SC</t>
  </si>
  <si>
    <t>TES_per_sqm.kWh.EE.Res.HH.Thermal.SH.Geo.SC.AC.Elec</t>
  </si>
  <si>
    <t>TES_per_sqm.kWh.EE.Res.HH.Thermal.SH.Geo.WH</t>
  </si>
  <si>
    <t>TES_per_sqm.kWh.EE.Res.HH.Thermal.SH.Geo.WH.Geo.NoSolar.Geo</t>
  </si>
  <si>
    <t>TES_per_sqm.kWh.EE.Res.HH.Thermal.SH.Geo.WH.Geo.Solar</t>
  </si>
  <si>
    <t>TES_per_sqm.kWh.EE.Res.HH.Thermal.SH.Geo.WH.Geo.Solar.Geo</t>
  </si>
  <si>
    <t>TES_per_sqm.kWh.EE.Res.HH.Thermal.SH.Geo.WH.Geo.Solar.Solar</t>
  </si>
  <si>
    <t>TES_per_sqm.kWh.EE.Res.HH.Thermal.SH.Geo.WH.Elc.NoSolar.Elec</t>
  </si>
  <si>
    <t>TES_per_sqm.kWh.EE.Res.HH.Thermal.SH.Geo.WH.Elc.Solar</t>
  </si>
  <si>
    <t>TES_per_sqm.kWh.EE.Res.HH.Thermal.SH.Geo.WH.Elc.Solar.Elec</t>
  </si>
  <si>
    <t>TES_per_sqm.kWh.EE.Res.HH.Thermal.SH.Geo.WH.Elc.Solar.Solar</t>
  </si>
  <si>
    <t>TES_per_sqm.kWh.EE.Res.HH.Thermal.SH.Geo.CO</t>
  </si>
  <si>
    <t>TES_per_sqm.kWh.EE.Res.HH.Thermal.SH.Geo.CO.LPG.LPG</t>
  </si>
  <si>
    <t>TES_per_sqm.kWh.EE.Res.HH.Thermal.SH.Geo.CO.Elc.Elec</t>
  </si>
  <si>
    <t>TES_per_sqm.kWh.EE.Res.HH.Thermal.SH.DistrHeat</t>
  </si>
  <si>
    <t>TES_per_sqm.kWh.EE.Res.HH.Thermal.SH.DistrHeat.SH</t>
  </si>
  <si>
    <t>TES_per_sqm.kWh.EE.Res.HH.Thermal.SH.DistrHeat.SH.Steam_Distr</t>
  </si>
  <si>
    <t>TES_per_sqm.kWh.EE.Res.HH.Thermal.SH.DistrHeat.SH.Elec</t>
  </si>
  <si>
    <t>TES_per_sqm.kWh.EE.Res.HH.Thermal.SH.DistrHeat.SC</t>
  </si>
  <si>
    <t>TES_per_sqm.kWh.EE.Res.HH.Thermal.SH.DistrHeat.SC.AC.Elec</t>
  </si>
  <si>
    <t>TES_per_sqm.kWh.EE.Res.HH.Thermal.SH.DistrHeat.WH</t>
  </si>
  <si>
    <t>TES_per_sqm.kWh.EE.Res.HH.Thermal.SH.DistrHeat.WH.DistrHeat.NoSolar.Steam_Distr</t>
  </si>
  <si>
    <t>TES_per_sqm.kWh.EE.Res.HH.Thermal.SH.DistrHeat.WH.DistrHeat.Solar</t>
  </si>
  <si>
    <t>TES_per_sqm.kWh.EE.Res.HH.Thermal.SH.DistrHeat.WH.DistrHeat.Solar.Steam_Distr</t>
  </si>
  <si>
    <t>TES_per_sqm.kWh.EE.Res.HH.Thermal.SH.DistrHeat.WH.DistrHeat.Solar.Solar</t>
  </si>
  <si>
    <t>TES_per_sqm.kWh.EE.Res.HH.Thermal.SH.DistrHeat.WH.Elc.NoSolar.Elec</t>
  </si>
  <si>
    <t>TES_per_sqm.kWh.EE.Res.HH.Thermal.SH.DistrHeat.WH.Elc.Solar</t>
  </si>
  <si>
    <t>TES_per_sqm.kWh.EE.Res.HH.Thermal.SH.DistrHeat.WH.Elc.Solar.Elec</t>
  </si>
  <si>
    <t>TES_per_sqm.kWh.EE.Res.HH.Thermal.SH.DistrHeat.WH.Elc.Solar.Solar</t>
  </si>
  <si>
    <t>TES_per_sqm.kWh.EE.Res.HH.Thermal.SH.DistrHeat.CO</t>
  </si>
  <si>
    <t>TES_per_sqm.kWh.EE.Res.HH.Thermal.SH.DistrHeat.CO.LPG.LPG</t>
  </si>
  <si>
    <t>TES_per_sqm.kWh.EE.Res.HH.Thermal.SH.DistrHeat.CO.Elc.Elec</t>
  </si>
  <si>
    <t>TES_per_sqm.kWh.EE.Res.HH.Thermal.SH.AdvElc</t>
  </si>
  <si>
    <t>TES_per_sqm.kWh.EE.Res.HH.Thermal.SH.AdvElc.SH</t>
  </si>
  <si>
    <t>TES_per_sqm.kWh.EE.Res.HH.Thermal.SH.AdvElc.SH.Elec</t>
  </si>
  <si>
    <t>TES_per_sqm.kWh.EE.Res.HH.Thermal.SH.AdvElc.SC</t>
  </si>
  <si>
    <t>TES_per_sqm.kWh.EE.Res.HH.Thermal.SH.AdvElc.SC.AC.Elec</t>
  </si>
  <si>
    <t>TES_per_sqm.kWh.EE.Res.HH.Thermal.SH.AdvElc.WH</t>
  </si>
  <si>
    <t>TES_per_sqm.kWh.EE.Res.HH.Thermal.SH.AdvElc.WH.LPG.NoSolar.LPG</t>
  </si>
  <si>
    <t>TES_per_sqm.kWh.EE.Res.HH.Thermal.SH.AdvElc.WH.LPG.Solar</t>
  </si>
  <si>
    <t>TES_per_sqm.kWh.EE.Res.HH.Thermal.SH.AdvElc.WH.LPG.Solar.LPG</t>
  </si>
  <si>
    <t>TES_per_sqm.kWh.EE.Res.HH.Thermal.SH.AdvElc.WH.LPG.Solar.Solar</t>
  </si>
  <si>
    <t>TES_per_sqm.kWh.EE.Res.HH.Thermal.SH.AdvElc.WH.Elc.NoSolar.Elec</t>
  </si>
  <si>
    <t>TES_per_sqm.kWh.EE.Res.HH.Thermal.SH.AdvElc.WH.Elc.Solar</t>
  </si>
  <si>
    <t>TES_per_sqm.kWh.EE.Res.HH.Thermal.SH.AdvElc.WH.Elc.Solar.Elec</t>
  </si>
  <si>
    <t>TES_per_sqm.kWh.EE.Res.HH.Thermal.SH.AdvElc.WH.Elc.Solar.Solar</t>
  </si>
  <si>
    <t>TES_per_sqm.kWh.EE.Res.HH.Thermal.SH.AdvElc.CO</t>
  </si>
  <si>
    <t>TES_per_sqm.kWh.EE.Res.HH.Thermal.SH.AdvElc.CO.LPG.LPG</t>
  </si>
  <si>
    <t>TES_per_sqm.kWh.EE.Res.HH.Thermal.SH.AdvElc.CO.Elc.Elec</t>
  </si>
  <si>
    <t>TES_per_sqm.kWh.EE.Res.HH.Thermal.SH.ConvElc</t>
  </si>
  <si>
    <t>TES_per_sqm.kWh.EE.Res.HH.Thermal.SH.ConvElc.SH</t>
  </si>
  <si>
    <t>TES_per_sqm.kWh.EE.Res.HH.Thermal.SH.ConvElc.SH.Elec</t>
  </si>
  <si>
    <t>TES_per_sqm.kWh.EE.Res.HH.Thermal.SH.ConvElc.SC</t>
  </si>
  <si>
    <t>TES_per_sqm.kWh.EE.Res.HH.Thermal.SH.ConvElc.SC.AC.Elec</t>
  </si>
  <si>
    <t>TES_per_sqm.kWh.EE.Res.HH.Thermal.SH.ConvElc.WH</t>
  </si>
  <si>
    <t>TES_per_sqm.kWh.EE.Res.HH.Thermal.SH.ConvElc.WH.LPG.NoSolar.LPG</t>
  </si>
  <si>
    <t>TES_per_sqm.kWh.EE.Res.HH.Thermal.SH.ConvElc.WH.LPG.Solar</t>
  </si>
  <si>
    <t>TES_per_sqm.kWh.EE.Res.HH.Thermal.SH.ConvElc.WH.LPG.Solar.LPG</t>
  </si>
  <si>
    <t>TES_per_sqm.kWh.EE.Res.HH.Thermal.SH.ConvElc.WH.LPG.Solar.Solar</t>
  </si>
  <si>
    <t>TES_per_sqm.kWh.EE.Res.HH.Thermal.SH.ConvElc.WH.Elc.NoSolar.Elec</t>
  </si>
  <si>
    <t>TES_per_sqm.kWh.EE.Res.HH.Thermal.SH.ConvElc.WH.Elc.Solar</t>
  </si>
  <si>
    <t>TES_per_sqm.kWh.EE.Res.HH.Thermal.SH.ConvElc.WH.Elc.Solar.Elec</t>
  </si>
  <si>
    <t>TES_per_sqm.kWh.EE.Res.HH.Thermal.SH.ConvElc.WH.Elc.Solar.Solar</t>
  </si>
  <si>
    <t>TES_per_sqm.kWh.EE.Res.HH.Thermal.SH.ConvElc.CO</t>
  </si>
  <si>
    <t>TES_per_sqm.kWh.EE.Res.HH.Thermal.SH.ConvElc.CO.LPG.LPG</t>
  </si>
  <si>
    <t>TES_per_sqm.kWh.EE.Res.HH.Thermal.SH.ConvElc.CO.Elc.Elec</t>
  </si>
  <si>
    <t>EE - CO2 emissions per surface area (detailed structure)</t>
  </si>
  <si>
    <t>EMI_per_sqm.kgCO2.EE.Res.HH.Thermal.SH.Solids</t>
  </si>
  <si>
    <t>EMI_per_sqm.kgCO2.EE.Res.HH.Thermal.SH.Solids.SH</t>
  </si>
  <si>
    <t>EMI_per_sqm.kgCO2.EE.Res.HH.Thermal.SH.Solids.SH.Solids</t>
  </si>
  <si>
    <t>EMI_per_sqm.kgCO2.EE.Res.HH.Thermal.SH.Solids.SH.Elec</t>
  </si>
  <si>
    <t>EMI_per_sqm.kgCO2.EE.Res.HH.Thermal.SH.Solids.SC</t>
  </si>
  <si>
    <t>EMI_per_sqm.kgCO2.EE.Res.HH.Thermal.SH.Solids.SC.AC.Elec</t>
  </si>
  <si>
    <t>EMI_per_sqm.kgCO2.EE.Res.HH.Thermal.SH.Solids.WH</t>
  </si>
  <si>
    <t>EMI_per_sqm.kgCO2.EE.Res.HH.Thermal.SH.Solids.WH.Solids.NoSolar.Solids</t>
  </si>
  <si>
    <t>EMI_per_sqm.kgCO2.EE.Res.HH.Thermal.SH.Solids.WH.LPG.NoSolar.LPG</t>
  </si>
  <si>
    <t>EMI_per_sqm.kgCO2.EE.Res.HH.Thermal.SH.Solids.WH.LPG.Solar</t>
  </si>
  <si>
    <t>EMI_per_sqm.kgCO2.EE.Res.HH.Thermal.SH.Solids.WH.LPG.Solar.LPG</t>
  </si>
  <si>
    <t>EMI_per_sqm.kgCO2.EE.Res.HH.Thermal.SH.Solids.WH.LPG.Solar.Solar</t>
  </si>
  <si>
    <t>EMI_per_sqm.kgCO2.EE.Res.HH.Thermal.SH.Solids.WH.Elc.NoSolar.Elec</t>
  </si>
  <si>
    <t>EMI_per_sqm.kgCO2.EE.Res.HH.Thermal.SH.Solids.WH.Elc.Solar</t>
  </si>
  <si>
    <t>EMI_per_sqm.kgCO2.EE.Res.HH.Thermal.SH.Solids.WH.Elc.Solar.Elec</t>
  </si>
  <si>
    <t>EMI_per_sqm.kgCO2.EE.Res.HH.Thermal.SH.Solids.WH.Elc.Solar.Solar</t>
  </si>
  <si>
    <t>EMI_per_sqm.kgCO2.EE.Res.HH.Thermal.SH.Solids.CO</t>
  </si>
  <si>
    <t>EMI_per_sqm.kgCO2.EE.Res.HH.Thermal.SH.Solids.CO.Solids.Solids</t>
  </si>
  <si>
    <t>EMI_per_sqm.kgCO2.EE.Res.HH.Thermal.SH.Solids.CO.LPG.LPG</t>
  </si>
  <si>
    <t>EMI_per_sqm.kgCO2.EE.Res.HH.Thermal.SH.Solids.CO.Elc.Elec</t>
  </si>
  <si>
    <t>EMI_per_sqm.kgCO2.EE.Res.HH.Thermal.SH.LPG</t>
  </si>
  <si>
    <t>EMI_per_sqm.kgCO2.EE.Res.HH.Thermal.SH.LPG.SH</t>
  </si>
  <si>
    <t>EMI_per_sqm.kgCO2.EE.Res.HH.Thermal.SH.LPG.SH.LPG</t>
  </si>
  <si>
    <t>EMI_per_sqm.kgCO2.EE.Res.HH.Thermal.SH.LPG.SH.Elec</t>
  </si>
  <si>
    <t>EMI_per_sqm.kgCO2.EE.Res.HH.Thermal.SH.LPG.SC</t>
  </si>
  <si>
    <t>EMI_per_sqm.kgCO2.EE.Res.HH.Thermal.SH.LPG.SC.AC.Elec</t>
  </si>
  <si>
    <t>EMI_per_sqm.kgCO2.EE.Res.HH.Thermal.SH.LPG.WH</t>
  </si>
  <si>
    <t>EMI_per_sqm.kgCO2.EE.Res.HH.Thermal.SH.LPG.WH.LPG.NoSolar.LPG</t>
  </si>
  <si>
    <t>EMI_per_sqm.kgCO2.EE.Res.HH.Thermal.SH.LPG.WH.LPG.Solar</t>
  </si>
  <si>
    <t>EMI_per_sqm.kgCO2.EE.Res.HH.Thermal.SH.LPG.WH.LPG.Solar.LPG</t>
  </si>
  <si>
    <t>EMI_per_sqm.kgCO2.EE.Res.HH.Thermal.SH.LPG.WH.LPG.Solar.Solar</t>
  </si>
  <si>
    <t>EMI_per_sqm.kgCO2.EE.Res.HH.Thermal.SH.LPG.WH.Elc.NoSolar.Elec</t>
  </si>
  <si>
    <t>EMI_per_sqm.kgCO2.EE.Res.HH.Thermal.SH.LPG.WH.Elc.Solar</t>
  </si>
  <si>
    <t>EMI_per_sqm.kgCO2.EE.Res.HH.Thermal.SH.LPG.WH.Elc.Solar.Elec</t>
  </si>
  <si>
    <t>EMI_per_sqm.kgCO2.EE.Res.HH.Thermal.SH.LPG.WH.Elc.Solar.Solar</t>
  </si>
  <si>
    <t>EMI_per_sqm.kgCO2.EE.Res.HH.Thermal.SH.LPG.CO</t>
  </si>
  <si>
    <t>EMI_per_sqm.kgCO2.EE.Res.HH.Thermal.SH.LPG.CO.LPG.LPG</t>
  </si>
  <si>
    <t>EMI_per_sqm.kgCO2.EE.Res.HH.Thermal.SH.LPG.CO.Elc.Elec</t>
  </si>
  <si>
    <t>EMI_per_sqm.kgCO2.EE.Res.HH.Thermal.SH.Oil</t>
  </si>
  <si>
    <t>EMI_per_sqm.kgCO2.EE.Res.HH.Thermal.SH.Oil.SH</t>
  </si>
  <si>
    <t>EMI_per_sqm.kgCO2.EE.Res.HH.Thermal.SH.Oil.SH.Oil</t>
  </si>
  <si>
    <t>EMI_per_sqm.kgCO2.EE.Res.HH.Thermal.SH.Oil.SH.Elec</t>
  </si>
  <si>
    <t>EMI_per_sqm.kgCO2.EE.Res.HH.Thermal.SH.Oil.SC</t>
  </si>
  <si>
    <t>EMI_per_sqm.kgCO2.EE.Res.HH.Thermal.SH.Oil.SC.AC.Elec</t>
  </si>
  <si>
    <t>EMI_per_sqm.kgCO2.EE.Res.HH.Thermal.SH.Oil.WH</t>
  </si>
  <si>
    <t>EMI_per_sqm.kgCO2.EE.Res.HH.Thermal.SH.Oil.WH.Oil.NoSolar.Oil</t>
  </si>
  <si>
    <t>EMI_per_sqm.kgCO2.EE.Res.HH.Thermal.SH.Oil.WH.Oil.Solar</t>
  </si>
  <si>
    <t>EMI_per_sqm.kgCO2.EE.Res.HH.Thermal.SH.Oil.WH.Oil.Solar.Oil</t>
  </si>
  <si>
    <t>EMI_per_sqm.kgCO2.EE.Res.HH.Thermal.SH.Oil.WH.Oil.Solar.Solar</t>
  </si>
  <si>
    <t>EMI_per_sqm.kgCO2.EE.Res.HH.Thermal.SH.Oil.WH.Elc.NoSolar.Elec</t>
  </si>
  <si>
    <t>EMI_per_sqm.kgCO2.EE.Res.HH.Thermal.SH.Oil.WH.Elc.Solar</t>
  </si>
  <si>
    <t>EMI_per_sqm.kgCO2.EE.Res.HH.Thermal.SH.Oil.WH.Elc.Solar.Elec</t>
  </si>
  <si>
    <t>EMI_per_sqm.kgCO2.EE.Res.HH.Thermal.SH.Oil.WH.Elc.Solar.Solar</t>
  </si>
  <si>
    <t>EMI_per_sqm.kgCO2.EE.Res.HH.Thermal.SH.Oil.CO</t>
  </si>
  <si>
    <t>EMI_per_sqm.kgCO2.EE.Res.HH.Thermal.SH.Oil.CO.LPG.LPG</t>
  </si>
  <si>
    <t>EMI_per_sqm.kgCO2.EE.Res.HH.Thermal.SH.Oil.CO.Elc.Elec</t>
  </si>
  <si>
    <t>EMI_per_sqm.kgCO2.EE.Res.HH.Thermal.SH.Gas</t>
  </si>
  <si>
    <t>EMI_per_sqm.kgCO2.EE.Res.HH.Thermal.SH.Gas.SH</t>
  </si>
  <si>
    <t>EMI_per_sqm.kgCO2.EE.Res.HH.Thermal.SH.Gas.SH.Gas</t>
  </si>
  <si>
    <t>EMI_per_sqm.kgCO2.EE.Res.HH.Thermal.SH.Gas.SH.Elec</t>
  </si>
  <si>
    <t>EMI_per_sqm.kgCO2.EE.Res.HH.Thermal.SH.Gas.SC</t>
  </si>
  <si>
    <t>EMI_per_sqm.kgCO2.EE.Res.HH.Thermal.SH.Gas.SC.AC.Elec</t>
  </si>
  <si>
    <t>EMI_per_sqm.kgCO2.EE.Res.HH.Thermal.SH.Gas.WH</t>
  </si>
  <si>
    <t>EMI_per_sqm.kgCO2.EE.Res.HH.Thermal.SH.Gas.WH.Gas.NoSolar.Gas</t>
  </si>
  <si>
    <t>EMI_per_sqm.kgCO2.EE.Res.HH.Thermal.SH.Gas.WH.Gas.Solar</t>
  </si>
  <si>
    <t>EMI_per_sqm.kgCO2.EE.Res.HH.Thermal.SH.Gas.WH.Gas.Solar.Gas</t>
  </si>
  <si>
    <t>EMI_per_sqm.kgCO2.EE.Res.HH.Thermal.SH.Gas.WH.Gas.Solar.Solar</t>
  </si>
  <si>
    <t>EMI_per_sqm.kgCO2.EE.Res.HH.Thermal.SH.Gas.WH.Elc.NoSolar.Elec</t>
  </si>
  <si>
    <t>EMI_per_sqm.kgCO2.EE.Res.HH.Thermal.SH.Gas.WH.Elc.Solar</t>
  </si>
  <si>
    <t>EMI_per_sqm.kgCO2.EE.Res.HH.Thermal.SH.Gas.WH.Elc.Solar.Elec</t>
  </si>
  <si>
    <t>EMI_per_sqm.kgCO2.EE.Res.HH.Thermal.SH.Gas.WH.Elc.Solar.Solar</t>
  </si>
  <si>
    <t>EMI_per_sqm.kgCO2.EE.Res.HH.Thermal.SH.Gas.CO</t>
  </si>
  <si>
    <t>EMI_per_sqm.kgCO2.EE.Res.HH.Thermal.SH.Gas.CO.Gas.Gas</t>
  </si>
  <si>
    <t>EMI_per_sqm.kgCO2.EE.Res.HH.Thermal.SH.Gas.CO.Elc.Elec</t>
  </si>
  <si>
    <t>EMI_per_sqm.kgCO2.EE.Res.HH.Thermal.SH.Biomass</t>
  </si>
  <si>
    <t>EMI_per_sqm.kgCO2.EE.Res.HH.Thermal.SH.Biomass.SH</t>
  </si>
  <si>
    <t>EMI_per_sqm.kgCO2.EE.Res.HH.Thermal.SH.Biomass.SH.Biomass</t>
  </si>
  <si>
    <t>EMI_per_sqm.kgCO2.EE.Res.HH.Thermal.SH.Biomass.SH.Elec</t>
  </si>
  <si>
    <t>EMI_per_sqm.kgCO2.EE.Res.HH.Thermal.SH.Biomass.SC</t>
  </si>
  <si>
    <t>EMI_per_sqm.kgCO2.EE.Res.HH.Thermal.SH.Biomass.SC.AC.Elec</t>
  </si>
  <si>
    <t>EMI_per_sqm.kgCO2.EE.Res.HH.Thermal.SH.Biomass.WH</t>
  </si>
  <si>
    <t>EMI_per_sqm.kgCO2.EE.Res.HH.Thermal.SH.Biomass.WH.Biomass.NoSolar.Biomass</t>
  </si>
  <si>
    <t>EMI_per_sqm.kgCO2.EE.Res.HH.Thermal.SH.Biomass.WH.Biomass.Solar</t>
  </si>
  <si>
    <t>EMI_per_sqm.kgCO2.EE.Res.HH.Thermal.SH.Biomass.WH.Biomass.Solar.Biomass</t>
  </si>
  <si>
    <t>EMI_per_sqm.kgCO2.EE.Res.HH.Thermal.SH.Biomass.WH.Biomass.Solar.Solar</t>
  </si>
  <si>
    <t>EMI_per_sqm.kgCO2.EE.Res.HH.Thermal.SH.Biomass.WH.LPG.NoSolar.LPG</t>
  </si>
  <si>
    <t>EMI_per_sqm.kgCO2.EE.Res.HH.Thermal.SH.Biomass.WH.LPG.Solar</t>
  </si>
  <si>
    <t>EMI_per_sqm.kgCO2.EE.Res.HH.Thermal.SH.Biomass.WH.LPG.Solar.LPG</t>
  </si>
  <si>
    <t>EMI_per_sqm.kgCO2.EE.Res.HH.Thermal.SH.Biomass.WH.LPG.Solar.Solar</t>
  </si>
  <si>
    <t>EMI_per_sqm.kgCO2.EE.Res.HH.Thermal.SH.Biomass.WH.Elc.NoSolar.Elec</t>
  </si>
  <si>
    <t>EMI_per_sqm.kgCO2.EE.Res.HH.Thermal.SH.Biomass.WH.Elc.Solar</t>
  </si>
  <si>
    <t>EMI_per_sqm.kgCO2.EE.Res.HH.Thermal.SH.Biomass.WH.Elc.Solar.Elec</t>
  </si>
  <si>
    <t>EMI_per_sqm.kgCO2.EE.Res.HH.Thermal.SH.Biomass.WH.Elc.Solar.Solar</t>
  </si>
  <si>
    <t>EMI_per_sqm.kgCO2.EE.Res.HH.Thermal.SH.Biomass.CO</t>
  </si>
  <si>
    <t>EMI_per_sqm.kgCO2.EE.Res.HH.Thermal.SH.Biomass.CO.Biomass.Biomass</t>
  </si>
  <si>
    <t>EMI_per_sqm.kgCO2.EE.Res.HH.Thermal.SH.Biomass.CO.LPG.LPG</t>
  </si>
  <si>
    <t>EMI_per_sqm.kgCO2.EE.Res.HH.Thermal.SH.Biomass.CO.Elc.Elec</t>
  </si>
  <si>
    <t>EMI_per_sqm.kgCO2.EE.Res.HH.Thermal.SH.Geo</t>
  </si>
  <si>
    <t>EMI_per_sqm.kgCO2.EE.Res.HH.Thermal.SH.Geo.SH</t>
  </si>
  <si>
    <t>EMI_per_sqm.kgCO2.EE.Res.HH.Thermal.SH.Geo.SH.Geo</t>
  </si>
  <si>
    <t>EMI_per_sqm.kgCO2.EE.Res.HH.Thermal.SH.Geo.SH.Elec</t>
  </si>
  <si>
    <t>EMI_per_sqm.kgCO2.EE.Res.HH.Thermal.SH.Geo.SC</t>
  </si>
  <si>
    <t>EMI_per_sqm.kgCO2.EE.Res.HH.Thermal.SH.Geo.SC.AC.Elec</t>
  </si>
  <si>
    <t>EMI_per_sqm.kgCO2.EE.Res.HH.Thermal.SH.Geo.WH</t>
  </si>
  <si>
    <t>EMI_per_sqm.kgCO2.EE.Res.HH.Thermal.SH.Geo.WH.Geo.NoSolar.Geo</t>
  </si>
  <si>
    <t>EMI_per_sqm.kgCO2.EE.Res.HH.Thermal.SH.Geo.WH.Geo.Solar</t>
  </si>
  <si>
    <t>EMI_per_sqm.kgCO2.EE.Res.HH.Thermal.SH.Geo.WH.Geo.Solar.Geo</t>
  </si>
  <si>
    <t>EMI_per_sqm.kgCO2.EE.Res.HH.Thermal.SH.Geo.WH.Geo.Solar.Solar</t>
  </si>
  <si>
    <t>EMI_per_sqm.kgCO2.EE.Res.HH.Thermal.SH.Geo.WH.Elc.NoSolar.Elec</t>
  </si>
  <si>
    <t>EMI_per_sqm.kgCO2.EE.Res.HH.Thermal.SH.Geo.WH.Elc.Solar</t>
  </si>
  <si>
    <t>EMI_per_sqm.kgCO2.EE.Res.HH.Thermal.SH.Geo.WH.Elc.Solar.Elec</t>
  </si>
  <si>
    <t>EMI_per_sqm.kgCO2.EE.Res.HH.Thermal.SH.Geo.WH.Elc.Solar.Solar</t>
  </si>
  <si>
    <t>EMI_per_sqm.kgCO2.EE.Res.HH.Thermal.SH.Geo.CO</t>
  </si>
  <si>
    <t>EMI_per_sqm.kgCO2.EE.Res.HH.Thermal.SH.Geo.CO.LPG.LPG</t>
  </si>
  <si>
    <t>EMI_per_sqm.kgCO2.EE.Res.HH.Thermal.SH.Geo.CO.Elc.Elec</t>
  </si>
  <si>
    <t>EMI_per_sqm.kgCO2.EE.Res.HH.Thermal.SH.DistrHeat</t>
  </si>
  <si>
    <t>EMI_per_sqm.kgCO2.EE.Res.HH.Thermal.SH.DistrHeat.SH</t>
  </si>
  <si>
    <t>EMI_per_sqm.kgCO2.EE.Res.HH.Thermal.SH.DistrHeat.SH.Steam_Distr</t>
  </si>
  <si>
    <t>EMI_per_sqm.kgCO2.EE.Res.HH.Thermal.SH.DistrHeat.SH.Elec</t>
  </si>
  <si>
    <t>EMI_per_sqm.kgCO2.EE.Res.HH.Thermal.SH.DistrHeat.SC</t>
  </si>
  <si>
    <t>EMI_per_sqm.kgCO2.EE.Res.HH.Thermal.SH.DistrHeat.SC.AC.Elec</t>
  </si>
  <si>
    <t>EMI_per_sqm.kgCO2.EE.Res.HH.Thermal.SH.DistrHeat.WH</t>
  </si>
  <si>
    <t>EMI_per_sqm.kgCO2.EE.Res.HH.Thermal.SH.DistrHeat.WH.DistrHeat.NoSolar.Steam_Distr</t>
  </si>
  <si>
    <t>EMI_per_sqm.kgCO2.EE.Res.HH.Thermal.SH.DistrHeat.WH.DistrHeat.Solar</t>
  </si>
  <si>
    <t>EMI_per_sqm.kgCO2.EE.Res.HH.Thermal.SH.DistrHeat.WH.DistrHeat.Solar.Steam_Distr</t>
  </si>
  <si>
    <t>EMI_per_sqm.kgCO2.EE.Res.HH.Thermal.SH.DistrHeat.WH.DistrHeat.Solar.Solar</t>
  </si>
  <si>
    <t>EMI_per_sqm.kgCO2.EE.Res.HH.Thermal.SH.DistrHeat.WH.Elc.NoSolar.Elec</t>
  </si>
  <si>
    <t>EMI_per_sqm.kgCO2.EE.Res.HH.Thermal.SH.DistrHeat.WH.Elc.Solar</t>
  </si>
  <si>
    <t>EMI_per_sqm.kgCO2.EE.Res.HH.Thermal.SH.DistrHeat.WH.Elc.Solar.Elec</t>
  </si>
  <si>
    <t>EMI_per_sqm.kgCO2.EE.Res.HH.Thermal.SH.DistrHeat.WH.Elc.Solar.Solar</t>
  </si>
  <si>
    <t>EMI_per_sqm.kgCO2.EE.Res.HH.Thermal.SH.DistrHeat.CO</t>
  </si>
  <si>
    <t>EMI_per_sqm.kgCO2.EE.Res.HH.Thermal.SH.DistrHeat.CO.LPG.LPG</t>
  </si>
  <si>
    <t>EMI_per_sqm.kgCO2.EE.Res.HH.Thermal.SH.DistrHeat.CO.Elc.Elec</t>
  </si>
  <si>
    <t>EMI_per_sqm.kgCO2.EE.Res.HH.Thermal.SH.AdvElc</t>
  </si>
  <si>
    <t>EMI_per_sqm.kgCO2.EE.Res.HH.Thermal.SH.AdvElc.SH</t>
  </si>
  <si>
    <t>EMI_per_sqm.kgCO2.EE.Res.HH.Thermal.SH.AdvElc.SH.Elec</t>
  </si>
  <si>
    <t>EMI_per_sqm.kgCO2.EE.Res.HH.Thermal.SH.AdvElc.SC</t>
  </si>
  <si>
    <t>EMI_per_sqm.kgCO2.EE.Res.HH.Thermal.SH.AdvElc.SC.AC.Elec</t>
  </si>
  <si>
    <t>EMI_per_sqm.kgCO2.EE.Res.HH.Thermal.SH.AdvElc.WH</t>
  </si>
  <si>
    <t>EMI_per_sqm.kgCO2.EE.Res.HH.Thermal.SH.AdvElc.WH.LPG.NoSolar.LPG</t>
  </si>
  <si>
    <t>EMI_per_sqm.kgCO2.EE.Res.HH.Thermal.SH.AdvElc.WH.LPG.Solar</t>
  </si>
  <si>
    <t>EMI_per_sqm.kgCO2.EE.Res.HH.Thermal.SH.AdvElc.WH.LPG.Solar.LPG</t>
  </si>
  <si>
    <t>EMI_per_sqm.kgCO2.EE.Res.HH.Thermal.SH.AdvElc.WH.LPG.Solar.Solar</t>
  </si>
  <si>
    <t>EMI_per_sqm.kgCO2.EE.Res.HH.Thermal.SH.AdvElc.WH.Elc.NoSolar.Elec</t>
  </si>
  <si>
    <t>EMI_per_sqm.kgCO2.EE.Res.HH.Thermal.SH.AdvElc.WH.Elc.Solar</t>
  </si>
  <si>
    <t>EMI_per_sqm.kgCO2.EE.Res.HH.Thermal.SH.AdvElc.WH.Elc.Solar.Elec</t>
  </si>
  <si>
    <t>EMI_per_sqm.kgCO2.EE.Res.HH.Thermal.SH.AdvElc.WH.Elc.Solar.Solar</t>
  </si>
  <si>
    <t>EMI_per_sqm.kgCO2.EE.Res.HH.Thermal.SH.AdvElc.CO</t>
  </si>
  <si>
    <t>EMI_per_sqm.kgCO2.EE.Res.HH.Thermal.SH.AdvElc.CO.LPG.LPG</t>
  </si>
  <si>
    <t>EMI_per_sqm.kgCO2.EE.Res.HH.Thermal.SH.AdvElc.CO.Elc.Elec</t>
  </si>
  <si>
    <t>EMI_per_sqm.kgCO2.EE.Res.HH.Thermal.SH.ConvElc</t>
  </si>
  <si>
    <t>EMI_per_sqm.kgCO2.EE.Res.HH.Thermal.SH.ConvElc.SH</t>
  </si>
  <si>
    <t>EMI_per_sqm.kgCO2.EE.Res.HH.Thermal.SH.ConvElc.SH.Elec</t>
  </si>
  <si>
    <t>EMI_per_sqm.kgCO2.EE.Res.HH.Thermal.SH.ConvElc.SC</t>
  </si>
  <si>
    <t>EMI_per_sqm.kgCO2.EE.Res.HH.Thermal.SH.ConvElc.SC.AC.Elec</t>
  </si>
  <si>
    <t>EMI_per_sqm.kgCO2.EE.Res.HH.Thermal.SH.ConvElc.WH</t>
  </si>
  <si>
    <t>EMI_per_sqm.kgCO2.EE.Res.HH.Thermal.SH.ConvElc.WH.LPG.NoSolar.LPG</t>
  </si>
  <si>
    <t>EMI_per_sqm.kgCO2.EE.Res.HH.Thermal.SH.ConvElc.WH.LPG.Solar</t>
  </si>
  <si>
    <t>EMI_per_sqm.kgCO2.EE.Res.HH.Thermal.SH.ConvElc.WH.LPG.Solar.LPG</t>
  </si>
  <si>
    <t>EMI_per_sqm.kgCO2.EE.Res.HH.Thermal.SH.ConvElc.WH.LPG.Solar.Solar</t>
  </si>
  <si>
    <t>EMI_per_sqm.kgCO2.EE.Res.HH.Thermal.SH.ConvElc.WH.Elc.NoSolar.Elec</t>
  </si>
  <si>
    <t>EMI_per_sqm.kgCO2.EE.Res.HH.Thermal.SH.ConvElc.WH.Elc.Solar</t>
  </si>
  <si>
    <t>EMI_per_sqm.kgCO2.EE.Res.HH.Thermal.SH.ConvElc.WH.Elc.Solar.Elec</t>
  </si>
  <si>
    <t>EMI_per_sqm.kgCO2.EE.Res.HH.Thermal.SH.ConvElc.WH.Elc.Solar.Solar</t>
  </si>
  <si>
    <t>EMI_per_sqm.kgCO2.EE.Res.HH.Thermal.SH.ConvElc.CO</t>
  </si>
  <si>
    <t>EMI_per_sqm.kgCO2.EE.Res.HH.Thermal.SH.ConvElc.CO.LPG.LPG</t>
  </si>
  <si>
    <t>EMI_per_sqm.kgCO2.EE.Res.HH.Thermal.SH.ConvElc.CO.Elc.Elec</t>
  </si>
  <si>
    <t>EE - Final energy consumption in new and renovated households (detailed structure)</t>
  </si>
  <si>
    <t>FEC.ktoe.EE.Res.HHnew.Thermal.SH.Solids</t>
  </si>
  <si>
    <t>FEC.ktoe.EE.Res.HHnew.Thermal.SH.Solids.SH</t>
  </si>
  <si>
    <t>FEC.ktoe.EE.Res.HHnew.Thermal.SH.Solids.SH.Solids</t>
  </si>
  <si>
    <t>FEC.ktoe.EE.Res.HHnew.Thermal.SH.Solids.SH.Elec</t>
  </si>
  <si>
    <t>FEC.ktoe.EE.Res.HHnew.Thermal.SH.Solids.SC</t>
  </si>
  <si>
    <t>FEC.ktoe.EE.Res.HHnew.Thermal.SH.Solids.SC.AC.Elec</t>
  </si>
  <si>
    <t>FEC.ktoe.EE.Res.HHnew.Thermal.SH.Solids.WH</t>
  </si>
  <si>
    <t>FEC.ktoe.EE.Res.HHnew.Thermal.SH.Solids.WH.Solids.NoSolar.Solids</t>
  </si>
  <si>
    <t>FEC.ktoe.EE.Res.HHnew.Thermal.SH.Solids.WH.LPG.NoSolar.LPG</t>
  </si>
  <si>
    <t>FEC.ktoe.EE.Res.HHnew.Thermal.SH.Solids.WH.LPG.Solar</t>
  </si>
  <si>
    <t>FEC.ktoe.EE.Res.HHnew.Thermal.SH.Solids.WH.LPG.Solar.LPG</t>
  </si>
  <si>
    <t>FEC.ktoe.EE.Res.HHnew.Thermal.SH.Solids.WH.LPG.Solar.Solar</t>
  </si>
  <si>
    <t>FEC.ktoe.EE.Res.HHnew.Thermal.SH.Solids.WH.Elc.NoSolar.Elec</t>
  </si>
  <si>
    <t>FEC.ktoe.EE.Res.HHnew.Thermal.SH.Solids.WH.Elc.Solar</t>
  </si>
  <si>
    <t>FEC.ktoe.EE.Res.HHnew.Thermal.SH.Solids.WH.Elc.Solar.Elec</t>
  </si>
  <si>
    <t>FEC.ktoe.EE.Res.HHnew.Thermal.SH.Solids.WH.Elc.Solar.Solar</t>
  </si>
  <si>
    <t>FEC.ktoe.EE.Res.HHnew.Thermal.SH.Solids.CO</t>
  </si>
  <si>
    <t>FEC.ktoe.EE.Res.HHnew.Thermal.SH.Solids.CO.Solids.Solids</t>
  </si>
  <si>
    <t>FEC.ktoe.EE.Res.HHnew.Thermal.SH.Solids.CO.LPG.LPG</t>
  </si>
  <si>
    <t>FEC.ktoe.EE.Res.HHnew.Thermal.SH.Solids.CO.Elc.Elec</t>
  </si>
  <si>
    <t>FEC.ktoe.EE.Res.HHnew.Thermal.SH.LPG</t>
  </si>
  <si>
    <t>FEC.ktoe.EE.Res.HHnew.Thermal.SH.LPG.SH</t>
  </si>
  <si>
    <t>FEC.ktoe.EE.Res.HHnew.Thermal.SH.LPG.SH.LPG</t>
  </si>
  <si>
    <t>FEC.ktoe.EE.Res.HHnew.Thermal.SH.LPG.SH.Elec</t>
  </si>
  <si>
    <t>FEC.ktoe.EE.Res.HHnew.Thermal.SH.LPG.SC</t>
  </si>
  <si>
    <t>FEC.ktoe.EE.Res.HHnew.Thermal.SH.LPG.SC.AC.Elec</t>
  </si>
  <si>
    <t>FEC.ktoe.EE.Res.HHnew.Thermal.SH.LPG.WH</t>
  </si>
  <si>
    <t>FEC.ktoe.EE.Res.HHnew.Thermal.SH.LPG.WH.LPG.NoSolar.LPG</t>
  </si>
  <si>
    <t>FEC.ktoe.EE.Res.HHnew.Thermal.SH.LPG.WH.LPG.Solar</t>
  </si>
  <si>
    <t>FEC.ktoe.EE.Res.HHnew.Thermal.SH.LPG.WH.LPG.Solar.LPG</t>
  </si>
  <si>
    <t>FEC.ktoe.EE.Res.HHnew.Thermal.SH.LPG.WH.LPG.Solar.Solar</t>
  </si>
  <si>
    <t>FEC.ktoe.EE.Res.HHnew.Thermal.SH.LPG.WH.Elc.NoSolar.Elec</t>
  </si>
  <si>
    <t>FEC.ktoe.EE.Res.HHnew.Thermal.SH.LPG.WH.Elc.Solar</t>
  </si>
  <si>
    <t>FEC.ktoe.EE.Res.HHnew.Thermal.SH.LPG.WH.Elc.Solar.Elec</t>
  </si>
  <si>
    <t>FEC.ktoe.EE.Res.HHnew.Thermal.SH.LPG.WH.Elc.Solar.Solar</t>
  </si>
  <si>
    <t>FEC.ktoe.EE.Res.HHnew.Thermal.SH.LPG.CO</t>
  </si>
  <si>
    <t>FEC.ktoe.EE.Res.HHnew.Thermal.SH.LPG.CO.LPG.LPG</t>
  </si>
  <si>
    <t>FEC.ktoe.EE.Res.HHnew.Thermal.SH.LPG.CO.Elc.Elec</t>
  </si>
  <si>
    <t>FEC.ktoe.EE.Res.HHnew.Thermal.SH.Oil</t>
  </si>
  <si>
    <t>FEC.ktoe.EE.Res.HHnew.Thermal.SH.Oil.SH</t>
  </si>
  <si>
    <t>FEC.ktoe.EE.Res.HHnew.Thermal.SH.Oil.SH.Oil</t>
  </si>
  <si>
    <t>FEC.ktoe.EE.Res.HHnew.Thermal.SH.Oil.SH.Elec</t>
  </si>
  <si>
    <t>FEC.ktoe.EE.Res.HHnew.Thermal.SH.Oil.SC</t>
  </si>
  <si>
    <t>FEC.ktoe.EE.Res.HHnew.Thermal.SH.Oil.SC.AC.Elec</t>
  </si>
  <si>
    <t>FEC.ktoe.EE.Res.HHnew.Thermal.SH.Oil.WH</t>
  </si>
  <si>
    <t>FEC.ktoe.EE.Res.HHnew.Thermal.SH.Oil.WH.Oil.NoSolar.Oil</t>
  </si>
  <si>
    <t>FEC.ktoe.EE.Res.HHnew.Thermal.SH.Oil.WH.Oil.Solar</t>
  </si>
  <si>
    <t>FEC.ktoe.EE.Res.HHnew.Thermal.SH.Oil.WH.Oil.Solar.Oil</t>
  </si>
  <si>
    <t>FEC.ktoe.EE.Res.HHnew.Thermal.SH.Oil.WH.Oil.Solar.Solar</t>
  </si>
  <si>
    <t>FEC.ktoe.EE.Res.HHnew.Thermal.SH.Oil.WH.Elc.NoSolar.Elec</t>
  </si>
  <si>
    <t>FEC.ktoe.EE.Res.HHnew.Thermal.SH.Oil.WH.Elc.Solar</t>
  </si>
  <si>
    <t>FEC.ktoe.EE.Res.HHnew.Thermal.SH.Oil.WH.Elc.Solar.Elec</t>
  </si>
  <si>
    <t>FEC.ktoe.EE.Res.HHnew.Thermal.SH.Oil.WH.Elc.Solar.Solar</t>
  </si>
  <si>
    <t>FEC.ktoe.EE.Res.HHnew.Thermal.SH.Oil.CO</t>
  </si>
  <si>
    <t>FEC.ktoe.EE.Res.HHnew.Thermal.SH.Oil.CO.LPG.LPG</t>
  </si>
  <si>
    <t>FEC.ktoe.EE.Res.HHnew.Thermal.SH.Oil.CO.Elc.Elec</t>
  </si>
  <si>
    <t>FEC.ktoe.EE.Res.HHnew.Thermal.SH.Gas</t>
  </si>
  <si>
    <t>FEC.ktoe.EE.Res.HHnew.Thermal.SH.Gas.SH</t>
  </si>
  <si>
    <t>FEC.ktoe.EE.Res.HHnew.Thermal.SH.Gas.SH.Gas</t>
  </si>
  <si>
    <t>FEC.ktoe.EE.Res.HHnew.Thermal.SH.Gas.SH.Elec</t>
  </si>
  <si>
    <t>FEC.ktoe.EE.Res.HHnew.Thermal.SH.Gas.SC</t>
  </si>
  <si>
    <t>FEC.ktoe.EE.Res.HHnew.Thermal.SH.Gas.SC.AC.Elec</t>
  </si>
  <si>
    <t>FEC.ktoe.EE.Res.HHnew.Thermal.SH.Gas.WH</t>
  </si>
  <si>
    <t>FEC.ktoe.EE.Res.HHnew.Thermal.SH.Gas.WH.Gas.NoSolar.Gas</t>
  </si>
  <si>
    <t>FEC.ktoe.EE.Res.HHnew.Thermal.SH.Gas.WH.Gas.Solar</t>
  </si>
  <si>
    <t>FEC.ktoe.EE.Res.HHnew.Thermal.SH.Gas.WH.Gas.Solar.Gas</t>
  </si>
  <si>
    <t>FEC.ktoe.EE.Res.HHnew.Thermal.SH.Gas.WH.Gas.Solar.Solar</t>
  </si>
  <si>
    <t>FEC.ktoe.EE.Res.HHnew.Thermal.SH.Gas.WH.Elc.NoSolar.Elec</t>
  </si>
  <si>
    <t>FEC.ktoe.EE.Res.HHnew.Thermal.SH.Gas.WH.Elc.Solar</t>
  </si>
  <si>
    <t>FEC.ktoe.EE.Res.HHnew.Thermal.SH.Gas.WH.Elc.Solar.Elec</t>
  </si>
  <si>
    <t>FEC.ktoe.EE.Res.HHnew.Thermal.SH.Gas.WH.Elc.Solar.Solar</t>
  </si>
  <si>
    <t>FEC.ktoe.EE.Res.HHnew.Thermal.SH.Gas.CO</t>
  </si>
  <si>
    <t>FEC.ktoe.EE.Res.HHnew.Thermal.SH.Gas.CO.Gas.Gas</t>
  </si>
  <si>
    <t>FEC.ktoe.EE.Res.HHnew.Thermal.SH.Gas.CO.Elc.Elec</t>
  </si>
  <si>
    <t>FEC.ktoe.EE.Res.HHnew.Thermal.SH.Biomass</t>
  </si>
  <si>
    <t>FEC.ktoe.EE.Res.HHnew.Thermal.SH.Biomass.SH</t>
  </si>
  <si>
    <t>FEC.ktoe.EE.Res.HHnew.Thermal.SH.Biomass.SH.Biomass</t>
  </si>
  <si>
    <t>FEC.ktoe.EE.Res.HHnew.Thermal.SH.Biomass.SH.Elec</t>
  </si>
  <si>
    <t>FEC.ktoe.EE.Res.HHnew.Thermal.SH.Biomass.SC</t>
  </si>
  <si>
    <t>FEC.ktoe.EE.Res.HHnew.Thermal.SH.Biomass.SC.AC.Elec</t>
  </si>
  <si>
    <t>FEC.ktoe.EE.Res.HHnew.Thermal.SH.Biomass.WH</t>
  </si>
  <si>
    <t>FEC.ktoe.EE.Res.HHnew.Thermal.SH.Biomass.WH.Biomass.NoSolar.Biomass</t>
  </si>
  <si>
    <t>FEC.ktoe.EE.Res.HHnew.Thermal.SH.Biomass.WH.Biomass.Solar</t>
  </si>
  <si>
    <t>FEC.ktoe.EE.Res.HHnew.Thermal.SH.Biomass.WH.Biomass.Solar.Biomass</t>
  </si>
  <si>
    <t>FEC.ktoe.EE.Res.HHnew.Thermal.SH.Biomass.WH.Biomass.Solar.Solar</t>
  </si>
  <si>
    <t>FEC.ktoe.EE.Res.HHnew.Thermal.SH.Biomass.WH.LPG.NoSolar.LPG</t>
  </si>
  <si>
    <t>FEC.ktoe.EE.Res.HHnew.Thermal.SH.Biomass.WH.LPG.Solar</t>
  </si>
  <si>
    <t>FEC.ktoe.EE.Res.HHnew.Thermal.SH.Biomass.WH.LPG.Solar.LPG</t>
  </si>
  <si>
    <t>FEC.ktoe.EE.Res.HHnew.Thermal.SH.Biomass.WH.LPG.Solar.Solar</t>
  </si>
  <si>
    <t>FEC.ktoe.EE.Res.HHnew.Thermal.SH.Biomass.WH.Elc.NoSolar.Elec</t>
  </si>
  <si>
    <t>FEC.ktoe.EE.Res.HHnew.Thermal.SH.Biomass.WH.Elc.Solar</t>
  </si>
  <si>
    <t>FEC.ktoe.EE.Res.HHnew.Thermal.SH.Biomass.WH.Elc.Solar.Elec</t>
  </si>
  <si>
    <t>FEC.ktoe.EE.Res.HHnew.Thermal.SH.Biomass.WH.Elc.Solar.Solar</t>
  </si>
  <si>
    <t>FEC.ktoe.EE.Res.HHnew.Thermal.SH.Biomass.CO</t>
  </si>
  <si>
    <t>FEC.ktoe.EE.Res.HHnew.Thermal.SH.Biomass.CO.Biomass.Biomass</t>
  </si>
  <si>
    <t>FEC.ktoe.EE.Res.HHnew.Thermal.SH.Biomass.CO.LPG.LPG</t>
  </si>
  <si>
    <t>FEC.ktoe.EE.Res.HHnew.Thermal.SH.Biomass.CO.Elc.Elec</t>
  </si>
  <si>
    <t>FEC.ktoe.EE.Res.HHnew.Thermal.SH.Geo</t>
  </si>
  <si>
    <t>FEC.ktoe.EE.Res.HHnew.Thermal.SH.Geo.SH</t>
  </si>
  <si>
    <t>FEC.ktoe.EE.Res.HHnew.Thermal.SH.Geo.SH.Geo</t>
  </si>
  <si>
    <t>FEC.ktoe.EE.Res.HHnew.Thermal.SH.Geo.SH.Elec</t>
  </si>
  <si>
    <t>FEC.ktoe.EE.Res.HHnew.Thermal.SH.Geo.SC</t>
  </si>
  <si>
    <t>FEC.ktoe.EE.Res.HHnew.Thermal.SH.Geo.SC.AC.Elec</t>
  </si>
  <si>
    <t>FEC.ktoe.EE.Res.HHnew.Thermal.SH.Geo.WH</t>
  </si>
  <si>
    <t>FEC.ktoe.EE.Res.HHnew.Thermal.SH.Geo.WH.Geo.NoSolar.Geo</t>
  </si>
  <si>
    <t>FEC.ktoe.EE.Res.HHnew.Thermal.SH.Geo.WH.Geo.Solar</t>
  </si>
  <si>
    <t>FEC.ktoe.EE.Res.HHnew.Thermal.SH.Geo.WH.Geo.Solar.Geo</t>
  </si>
  <si>
    <t>FEC.ktoe.EE.Res.HHnew.Thermal.SH.Geo.WH.Geo.Solar.Solar</t>
  </si>
  <si>
    <t>FEC.ktoe.EE.Res.HHnew.Thermal.SH.Geo.WH.Elc.NoSolar.Elec</t>
  </si>
  <si>
    <t>FEC.ktoe.EE.Res.HHnew.Thermal.SH.Geo.WH.Elc.Solar</t>
  </si>
  <si>
    <t>FEC.ktoe.EE.Res.HHnew.Thermal.SH.Geo.WH.Elc.Solar.Elec</t>
  </si>
  <si>
    <t>FEC.ktoe.EE.Res.HHnew.Thermal.SH.Geo.WH.Elc.Solar.Solar</t>
  </si>
  <si>
    <t>FEC.ktoe.EE.Res.HHnew.Thermal.SH.Geo.CO</t>
  </si>
  <si>
    <t>FEC.ktoe.EE.Res.HHnew.Thermal.SH.Geo.CO.LPG.LPG</t>
  </si>
  <si>
    <t>FEC.ktoe.EE.Res.HHnew.Thermal.SH.Geo.CO.Elc.Elec</t>
  </si>
  <si>
    <t>FEC.ktoe.EE.Res.HHnew.Thermal.SH.DistrHeat</t>
  </si>
  <si>
    <t>FEC.ktoe.EE.Res.HHnew.Thermal.SH.DistrHeat.SH</t>
  </si>
  <si>
    <t>FEC.ktoe.EE.Res.HHnew.Thermal.SH.DistrHeat.SH.Steam_Distr</t>
  </si>
  <si>
    <t>FEC.ktoe.EE.Res.HHnew.Thermal.SH.DistrHeat.SH.Elec</t>
  </si>
  <si>
    <t>FEC.ktoe.EE.Res.HHnew.Thermal.SH.DistrHeat.SC</t>
  </si>
  <si>
    <t>FEC.ktoe.EE.Res.HHnew.Thermal.SH.DistrHeat.SC.AC.Elec</t>
  </si>
  <si>
    <t>FEC.ktoe.EE.Res.HHnew.Thermal.SH.DistrHeat.WH</t>
  </si>
  <si>
    <t>FEC.ktoe.EE.Res.HHnew.Thermal.SH.DistrHeat.WH.DistrHeat.NoSolar.Steam_Distr</t>
  </si>
  <si>
    <t>FEC.ktoe.EE.Res.HHnew.Thermal.SH.DistrHeat.WH.DistrHeat.Solar</t>
  </si>
  <si>
    <t>FEC.ktoe.EE.Res.HHnew.Thermal.SH.DistrHeat.WH.DistrHeat.Solar.Steam_Distr</t>
  </si>
  <si>
    <t>FEC.ktoe.EE.Res.HHnew.Thermal.SH.DistrHeat.WH.DistrHeat.Solar.Solar</t>
  </si>
  <si>
    <t>FEC.ktoe.EE.Res.HHnew.Thermal.SH.DistrHeat.WH.Elc.NoSolar.Elec</t>
  </si>
  <si>
    <t>FEC.ktoe.EE.Res.HHnew.Thermal.SH.DistrHeat.WH.Elc.Solar</t>
  </si>
  <si>
    <t>FEC.ktoe.EE.Res.HHnew.Thermal.SH.DistrHeat.WH.Elc.Solar.Elec</t>
  </si>
  <si>
    <t>FEC.ktoe.EE.Res.HHnew.Thermal.SH.DistrHeat.WH.Elc.Solar.Solar</t>
  </si>
  <si>
    <t>FEC.ktoe.EE.Res.HHnew.Thermal.SH.DistrHeat.CO</t>
  </si>
  <si>
    <t>FEC.ktoe.EE.Res.HHnew.Thermal.SH.DistrHeat.CO.LPG.LPG</t>
  </si>
  <si>
    <t>FEC.ktoe.EE.Res.HHnew.Thermal.SH.DistrHeat.CO.Elc.Elec</t>
  </si>
  <si>
    <t>FEC.ktoe.EE.Res.HHnew.Thermal.SH.AdvElc</t>
  </si>
  <si>
    <t>FEC.ktoe.EE.Res.HHnew.Thermal.SH.AdvElc.SH</t>
  </si>
  <si>
    <t>FEC.ktoe.EE.Res.HHnew.Thermal.SH.AdvElc.SH.Elec</t>
  </si>
  <si>
    <t>FEC.ktoe.EE.Res.HHnew.Thermal.SH.AdvElc.SC</t>
  </si>
  <si>
    <t>FEC.ktoe.EE.Res.HHnew.Thermal.SH.AdvElc.SC.AC.Elec</t>
  </si>
  <si>
    <t>FEC.ktoe.EE.Res.HHnew.Thermal.SH.AdvElc.WH</t>
  </si>
  <si>
    <t>FEC.ktoe.EE.Res.HHnew.Thermal.SH.AdvElc.WH.LPG.NoSolar.LPG</t>
  </si>
  <si>
    <t>FEC.ktoe.EE.Res.HHnew.Thermal.SH.AdvElc.WH.LPG.Solar</t>
  </si>
  <si>
    <t>FEC.ktoe.EE.Res.HHnew.Thermal.SH.AdvElc.WH.LPG.Solar.LPG</t>
  </si>
  <si>
    <t>FEC.ktoe.EE.Res.HHnew.Thermal.SH.AdvElc.WH.LPG.Solar.Solar</t>
  </si>
  <si>
    <t>FEC.ktoe.EE.Res.HHnew.Thermal.SH.AdvElc.WH.Elc.NoSolar.Elec</t>
  </si>
  <si>
    <t>FEC.ktoe.EE.Res.HHnew.Thermal.SH.AdvElc.WH.Elc.Solar</t>
  </si>
  <si>
    <t>FEC.ktoe.EE.Res.HHnew.Thermal.SH.AdvElc.WH.Elc.Solar.Elec</t>
  </si>
  <si>
    <t>FEC.ktoe.EE.Res.HHnew.Thermal.SH.AdvElc.WH.Elc.Solar.Solar</t>
  </si>
  <si>
    <t>FEC.ktoe.EE.Res.HHnew.Thermal.SH.AdvElc.CO</t>
  </si>
  <si>
    <t>FEC.ktoe.EE.Res.HHnew.Thermal.SH.AdvElc.CO.LPG.LPG</t>
  </si>
  <si>
    <t>FEC.ktoe.EE.Res.HHnew.Thermal.SH.AdvElc.CO.Elc.Elec</t>
  </si>
  <si>
    <t>FEC.ktoe.EE.Res.HHnew.Thermal.SH.ConvElc</t>
  </si>
  <si>
    <t>FEC.ktoe.EE.Res.HHnew.Thermal.SH.ConvElc.SH</t>
  </si>
  <si>
    <t>FEC.ktoe.EE.Res.HHnew.Thermal.SH.ConvElc.SH.Elec</t>
  </si>
  <si>
    <t>FEC.ktoe.EE.Res.HHnew.Thermal.SH.ConvElc.SC</t>
  </si>
  <si>
    <t>FEC.ktoe.EE.Res.HHnew.Thermal.SH.ConvElc.SC.AC.Elec</t>
  </si>
  <si>
    <t>FEC.ktoe.EE.Res.HHnew.Thermal.SH.ConvElc.WH</t>
  </si>
  <si>
    <t>FEC.ktoe.EE.Res.HHnew.Thermal.SH.ConvElc.WH.LPG.NoSolar.LPG</t>
  </si>
  <si>
    <t>FEC.ktoe.EE.Res.HHnew.Thermal.SH.ConvElc.WH.LPG.Solar</t>
  </si>
  <si>
    <t>FEC.ktoe.EE.Res.HHnew.Thermal.SH.ConvElc.WH.LPG.Solar.LPG</t>
  </si>
  <si>
    <t>FEC.ktoe.EE.Res.HHnew.Thermal.SH.ConvElc.WH.LPG.Solar.Solar</t>
  </si>
  <si>
    <t>FEC.ktoe.EE.Res.HHnew.Thermal.SH.ConvElc.WH.Elc.NoSolar.Elec</t>
  </si>
  <si>
    <t>FEC.ktoe.EE.Res.HHnew.Thermal.SH.ConvElc.WH.Elc.Solar</t>
  </si>
  <si>
    <t>FEC.ktoe.EE.Res.HHnew.Thermal.SH.ConvElc.WH.Elc.Solar.Elec</t>
  </si>
  <si>
    <t>FEC.ktoe.EE.Res.HHnew.Thermal.SH.ConvElc.WH.Elc.Solar.Solar</t>
  </si>
  <si>
    <t>FEC.ktoe.EE.Res.HHnew.Thermal.SH.ConvElc.CO</t>
  </si>
  <si>
    <t>FEC.ktoe.EE.Res.HHnew.Thermal.SH.ConvElc.CO.LPG.LPG</t>
  </si>
  <si>
    <t>FEC.ktoe.EE.Res.HHnew.Thermal.SH.ConvElc.CO.Elc.Elec</t>
  </si>
  <si>
    <t>EE - Thermal energy service in new and renovated households (detailed structure)</t>
  </si>
  <si>
    <t>TES.ktoe.EE.Res.HHnew.Thermal.SH.Solids</t>
  </si>
  <si>
    <t>TES.ktoe.EE.Res.HHnew.Thermal.SH.Solids.SH</t>
  </si>
  <si>
    <t>TES.ktoe.EE.Res.HHnew.Thermal.SH.Solids.SH.Solids</t>
  </si>
  <si>
    <t>TES.ktoe.EE.Res.HHnew.Thermal.SH.Solids.SH.Elec</t>
  </si>
  <si>
    <t>TES.ktoe.EE.Res.HHnew.Thermal.SH.Solids.SC</t>
  </si>
  <si>
    <t>TES.ktoe.EE.Res.HHnew.Thermal.SH.Solids.SC.AC.Elec</t>
  </si>
  <si>
    <t>TES.ktoe.EE.Res.HHnew.Thermal.SH.Solids.WH</t>
  </si>
  <si>
    <t>TES.ktoe.EE.Res.HHnew.Thermal.SH.Solids.WH.Solids.NoSolar.Solids</t>
  </si>
  <si>
    <t>TES.ktoe.EE.Res.HHnew.Thermal.SH.Solids.WH.LPG.NoSolar.LPG</t>
  </si>
  <si>
    <t>TES.ktoe.EE.Res.HHnew.Thermal.SH.Solids.WH.LPG.Solar</t>
  </si>
  <si>
    <t>TES.ktoe.EE.Res.HHnew.Thermal.SH.Solids.WH.LPG.Solar.LPG</t>
  </si>
  <si>
    <t>TES.ktoe.EE.Res.HHnew.Thermal.SH.Solids.WH.LPG.Solar.Solar</t>
  </si>
  <si>
    <t>TES.ktoe.EE.Res.HHnew.Thermal.SH.Solids.WH.Elc.NoSolar.Elec</t>
  </si>
  <si>
    <t>TES.ktoe.EE.Res.HHnew.Thermal.SH.Solids.WH.Elc.Solar</t>
  </si>
  <si>
    <t>TES.ktoe.EE.Res.HHnew.Thermal.SH.Solids.WH.Elc.Solar.Elec</t>
  </si>
  <si>
    <t>TES.ktoe.EE.Res.HHnew.Thermal.SH.Solids.WH.Elc.Solar.Solar</t>
  </si>
  <si>
    <t>TES.ktoe.EE.Res.HHnew.Thermal.SH.Solids.CO</t>
  </si>
  <si>
    <t>TES.ktoe.EE.Res.HHnew.Thermal.SH.Solids.CO.Solids.Solids</t>
  </si>
  <si>
    <t>TES.ktoe.EE.Res.HHnew.Thermal.SH.Solids.CO.LPG.LPG</t>
  </si>
  <si>
    <t>TES.ktoe.EE.Res.HHnew.Thermal.SH.Solids.CO.Elc.Elec</t>
  </si>
  <si>
    <t>TES.ktoe.EE.Res.HHnew.Thermal.SH.LPG</t>
  </si>
  <si>
    <t>TES.ktoe.EE.Res.HHnew.Thermal.SH.LPG.SH</t>
  </si>
  <si>
    <t>TES.ktoe.EE.Res.HHnew.Thermal.SH.LPG.SH.LPG</t>
  </si>
  <si>
    <t>TES.ktoe.EE.Res.HHnew.Thermal.SH.LPG.SH.Elec</t>
  </si>
  <si>
    <t>TES.ktoe.EE.Res.HHnew.Thermal.SH.LPG.SC</t>
  </si>
  <si>
    <t>TES.ktoe.EE.Res.HHnew.Thermal.SH.LPG.SC.AC.Elec</t>
  </si>
  <si>
    <t>TES.ktoe.EE.Res.HHnew.Thermal.SH.LPG.WH</t>
  </si>
  <si>
    <t>TES.ktoe.EE.Res.HHnew.Thermal.SH.LPG.WH.LPG.NoSolar.LPG</t>
  </si>
  <si>
    <t>TES.ktoe.EE.Res.HHnew.Thermal.SH.LPG.WH.LPG.Solar</t>
  </si>
  <si>
    <t>TES.ktoe.EE.Res.HHnew.Thermal.SH.LPG.WH.LPG.Solar.LPG</t>
  </si>
  <si>
    <t>TES.ktoe.EE.Res.HHnew.Thermal.SH.LPG.WH.LPG.Solar.Solar</t>
  </si>
  <si>
    <t>TES.ktoe.EE.Res.HHnew.Thermal.SH.LPG.WH.Elc.NoSolar.Elec</t>
  </si>
  <si>
    <t>TES.ktoe.EE.Res.HHnew.Thermal.SH.LPG.WH.Elc.Solar</t>
  </si>
  <si>
    <t>TES.ktoe.EE.Res.HHnew.Thermal.SH.LPG.WH.Elc.Solar.Elec</t>
  </si>
  <si>
    <t>TES.ktoe.EE.Res.HHnew.Thermal.SH.LPG.WH.Elc.Solar.Solar</t>
  </si>
  <si>
    <t>TES.ktoe.EE.Res.HHnew.Thermal.SH.LPG.CO</t>
  </si>
  <si>
    <t>TES.ktoe.EE.Res.HHnew.Thermal.SH.LPG.CO.LPG.LPG</t>
  </si>
  <si>
    <t>TES.ktoe.EE.Res.HHnew.Thermal.SH.LPG.CO.Elc.Elec</t>
  </si>
  <si>
    <t>TES.ktoe.EE.Res.HHnew.Thermal.SH.Oil</t>
  </si>
  <si>
    <t>TES.ktoe.EE.Res.HHnew.Thermal.SH.Oil.SH</t>
  </si>
  <si>
    <t>TES.ktoe.EE.Res.HHnew.Thermal.SH.Oil.SH.Oil</t>
  </si>
  <si>
    <t>TES.ktoe.EE.Res.HHnew.Thermal.SH.Oil.SH.Elec</t>
  </si>
  <si>
    <t>TES.ktoe.EE.Res.HHnew.Thermal.SH.Oil.SC</t>
  </si>
  <si>
    <t>TES.ktoe.EE.Res.HHnew.Thermal.SH.Oil.SC.AC.Elec</t>
  </si>
  <si>
    <t>TES.ktoe.EE.Res.HHnew.Thermal.SH.Oil.WH</t>
  </si>
  <si>
    <t>TES.ktoe.EE.Res.HHnew.Thermal.SH.Oil.WH.Oil.NoSolar.Oil</t>
  </si>
  <si>
    <t>TES.ktoe.EE.Res.HHnew.Thermal.SH.Oil.WH.Oil.Solar</t>
  </si>
  <si>
    <t>TES.ktoe.EE.Res.HHnew.Thermal.SH.Oil.WH.Oil.Solar.Oil</t>
  </si>
  <si>
    <t>TES.ktoe.EE.Res.HHnew.Thermal.SH.Oil.WH.Oil.Solar.Solar</t>
  </si>
  <si>
    <t>TES.ktoe.EE.Res.HHnew.Thermal.SH.Oil.WH.Elc.NoSolar.Elec</t>
  </si>
  <si>
    <t>TES.ktoe.EE.Res.HHnew.Thermal.SH.Oil.WH.Elc.Solar</t>
  </si>
  <si>
    <t>TES.ktoe.EE.Res.HHnew.Thermal.SH.Oil.WH.Elc.Solar.Elec</t>
  </si>
  <si>
    <t>TES.ktoe.EE.Res.HHnew.Thermal.SH.Oil.WH.Elc.Solar.Solar</t>
  </si>
  <si>
    <t>TES.ktoe.EE.Res.HHnew.Thermal.SH.Oil.CO</t>
  </si>
  <si>
    <t>TES.ktoe.EE.Res.HHnew.Thermal.SH.Oil.CO.LPG.LPG</t>
  </si>
  <si>
    <t>TES.ktoe.EE.Res.HHnew.Thermal.SH.Oil.CO.Elc.Elec</t>
  </si>
  <si>
    <t>TES.ktoe.EE.Res.HHnew.Thermal.SH.Gas</t>
  </si>
  <si>
    <t>TES.ktoe.EE.Res.HHnew.Thermal.SH.Gas.SH</t>
  </si>
  <si>
    <t>TES.ktoe.EE.Res.HHnew.Thermal.SH.Gas.SH.Gas</t>
  </si>
  <si>
    <t>TES.ktoe.EE.Res.HHnew.Thermal.SH.Gas.SH.Elec</t>
  </si>
  <si>
    <t>TES.ktoe.EE.Res.HHnew.Thermal.SH.Gas.SC</t>
  </si>
  <si>
    <t>TES.ktoe.EE.Res.HHnew.Thermal.SH.Gas.SC.AC.Elec</t>
  </si>
  <si>
    <t>TES.ktoe.EE.Res.HHnew.Thermal.SH.Gas.WH</t>
  </si>
  <si>
    <t>TES.ktoe.EE.Res.HHnew.Thermal.SH.Gas.WH.Gas.NoSolar.Gas</t>
  </si>
  <si>
    <t>TES.ktoe.EE.Res.HHnew.Thermal.SH.Gas.WH.Gas.Solar</t>
  </si>
  <si>
    <t>TES.ktoe.EE.Res.HHnew.Thermal.SH.Gas.WH.Gas.Solar.Gas</t>
  </si>
  <si>
    <t>TES.ktoe.EE.Res.HHnew.Thermal.SH.Gas.WH.Gas.Solar.Solar</t>
  </si>
  <si>
    <t>TES.ktoe.EE.Res.HHnew.Thermal.SH.Gas.WH.Elc.NoSolar.Elec</t>
  </si>
  <si>
    <t>TES.ktoe.EE.Res.HHnew.Thermal.SH.Gas.WH.Elc.Solar</t>
  </si>
  <si>
    <t>TES.ktoe.EE.Res.HHnew.Thermal.SH.Gas.WH.Elc.Solar.Elec</t>
  </si>
  <si>
    <t>TES.ktoe.EE.Res.HHnew.Thermal.SH.Gas.WH.Elc.Solar.Solar</t>
  </si>
  <si>
    <t>TES.ktoe.EE.Res.HHnew.Thermal.SH.Gas.CO</t>
  </si>
  <si>
    <t>TES.ktoe.EE.Res.HHnew.Thermal.SH.Gas.CO.Gas.Gas</t>
  </si>
  <si>
    <t>TES.ktoe.EE.Res.HHnew.Thermal.SH.Gas.CO.Elc.Elec</t>
  </si>
  <si>
    <t>TES.ktoe.EE.Res.HHnew.Thermal.SH.Biomass</t>
  </si>
  <si>
    <t>TES.ktoe.EE.Res.HHnew.Thermal.SH.Biomass.SH</t>
  </si>
  <si>
    <t>TES.ktoe.EE.Res.HHnew.Thermal.SH.Biomass.SH.Biomass</t>
  </si>
  <si>
    <t>TES.ktoe.EE.Res.HHnew.Thermal.SH.Biomass.SH.Elec</t>
  </si>
  <si>
    <t>TES.ktoe.EE.Res.HHnew.Thermal.SH.Biomass.SC</t>
  </si>
  <si>
    <t>TES.ktoe.EE.Res.HHnew.Thermal.SH.Biomass.SC.AC.Elec</t>
  </si>
  <si>
    <t>TES.ktoe.EE.Res.HHnew.Thermal.SH.Biomass.WH</t>
  </si>
  <si>
    <t>TES.ktoe.EE.Res.HHnew.Thermal.SH.Biomass.WH.Biomass.NoSolar.Biomass</t>
  </si>
  <si>
    <t>TES.ktoe.EE.Res.HHnew.Thermal.SH.Biomass.WH.Biomass.Solar</t>
  </si>
  <si>
    <t>TES.ktoe.EE.Res.HHnew.Thermal.SH.Biomass.WH.Biomass.Solar.Biomass</t>
  </si>
  <si>
    <t>TES.ktoe.EE.Res.HHnew.Thermal.SH.Biomass.WH.Biomass.Solar.Solar</t>
  </si>
  <si>
    <t>TES.ktoe.EE.Res.HHnew.Thermal.SH.Biomass.WH.LPG.NoSolar.LPG</t>
  </si>
  <si>
    <t>TES.ktoe.EE.Res.HHnew.Thermal.SH.Biomass.WH.LPG.Solar</t>
  </si>
  <si>
    <t>TES.ktoe.EE.Res.HHnew.Thermal.SH.Biomass.WH.LPG.Solar.LPG</t>
  </si>
  <si>
    <t>TES.ktoe.EE.Res.HHnew.Thermal.SH.Biomass.WH.LPG.Solar.Solar</t>
  </si>
  <si>
    <t>TES.ktoe.EE.Res.HHnew.Thermal.SH.Biomass.WH.Elc.NoSolar.Elec</t>
  </si>
  <si>
    <t>TES.ktoe.EE.Res.HHnew.Thermal.SH.Biomass.WH.Elc.Solar</t>
  </si>
  <si>
    <t>TES.ktoe.EE.Res.HHnew.Thermal.SH.Biomass.WH.Elc.Solar.Elec</t>
  </si>
  <si>
    <t>TES.ktoe.EE.Res.HHnew.Thermal.SH.Biomass.WH.Elc.Solar.Solar</t>
  </si>
  <si>
    <t>TES.ktoe.EE.Res.HHnew.Thermal.SH.Biomass.CO</t>
  </si>
  <si>
    <t>TES.ktoe.EE.Res.HHnew.Thermal.SH.Biomass.CO.Biomass.Biomass</t>
  </si>
  <si>
    <t>TES.ktoe.EE.Res.HHnew.Thermal.SH.Biomass.CO.LPG.LPG</t>
  </si>
  <si>
    <t>TES.ktoe.EE.Res.HHnew.Thermal.SH.Biomass.CO.Elc.Elec</t>
  </si>
  <si>
    <t>TES.ktoe.EE.Res.HHnew.Thermal.SH.Geo</t>
  </si>
  <si>
    <t>TES.ktoe.EE.Res.HHnew.Thermal.SH.Geo.SH</t>
  </si>
  <si>
    <t>TES.ktoe.EE.Res.HHnew.Thermal.SH.Geo.SH.Geo</t>
  </si>
  <si>
    <t>TES.ktoe.EE.Res.HHnew.Thermal.SH.Geo.SH.Elec</t>
  </si>
  <si>
    <t>TES.ktoe.EE.Res.HHnew.Thermal.SH.Geo.SC</t>
  </si>
  <si>
    <t>TES.ktoe.EE.Res.HHnew.Thermal.SH.Geo.SC.AC.Elec</t>
  </si>
  <si>
    <t>TES.ktoe.EE.Res.HHnew.Thermal.SH.Geo.WH</t>
  </si>
  <si>
    <t>TES.ktoe.EE.Res.HHnew.Thermal.SH.Geo.WH.Geo.NoSolar.Geo</t>
  </si>
  <si>
    <t>TES.ktoe.EE.Res.HHnew.Thermal.SH.Geo.WH.Geo.Solar</t>
  </si>
  <si>
    <t>TES.ktoe.EE.Res.HHnew.Thermal.SH.Geo.WH.Geo.Solar.Geo</t>
  </si>
  <si>
    <t>TES.ktoe.EE.Res.HHnew.Thermal.SH.Geo.WH.Geo.Solar.Solar</t>
  </si>
  <si>
    <t>TES.ktoe.EE.Res.HHnew.Thermal.SH.Geo.WH.Elc.NoSolar.Elec</t>
  </si>
  <si>
    <t>TES.ktoe.EE.Res.HHnew.Thermal.SH.Geo.WH.Elc.Solar</t>
  </si>
  <si>
    <t>TES.ktoe.EE.Res.HHnew.Thermal.SH.Geo.WH.Elc.Solar.Elec</t>
  </si>
  <si>
    <t>TES.ktoe.EE.Res.HHnew.Thermal.SH.Geo.WH.Elc.Solar.Solar</t>
  </si>
  <si>
    <t>TES.ktoe.EE.Res.HHnew.Thermal.SH.Geo.CO</t>
  </si>
  <si>
    <t>TES.ktoe.EE.Res.HHnew.Thermal.SH.Geo.CO.LPG.LPG</t>
  </si>
  <si>
    <t>TES.ktoe.EE.Res.HHnew.Thermal.SH.Geo.CO.Elc.Elec</t>
  </si>
  <si>
    <t>TES.ktoe.EE.Res.HHnew.Thermal.SH.DistrHeat</t>
  </si>
  <si>
    <t>TES.ktoe.EE.Res.HHnew.Thermal.SH.DistrHeat.SH</t>
  </si>
  <si>
    <t>TES.ktoe.EE.Res.HHnew.Thermal.SH.DistrHeat.SH.Steam_Distr</t>
  </si>
  <si>
    <t>TES.ktoe.EE.Res.HHnew.Thermal.SH.DistrHeat.SH.Elec</t>
  </si>
  <si>
    <t>TES.ktoe.EE.Res.HHnew.Thermal.SH.DistrHeat.SC</t>
  </si>
  <si>
    <t>TES.ktoe.EE.Res.HHnew.Thermal.SH.DistrHeat.SC.AC.Elec</t>
  </si>
  <si>
    <t>TES.ktoe.EE.Res.HHnew.Thermal.SH.DistrHeat.WH</t>
  </si>
  <si>
    <t>TES.ktoe.EE.Res.HHnew.Thermal.SH.DistrHeat.WH.DistrHeat.NoSolar.Steam_Distr</t>
  </si>
  <si>
    <t>TES.ktoe.EE.Res.HHnew.Thermal.SH.DistrHeat.WH.DistrHeat.Solar</t>
  </si>
  <si>
    <t>TES.ktoe.EE.Res.HHnew.Thermal.SH.DistrHeat.WH.DistrHeat.Solar.Steam_Distr</t>
  </si>
  <si>
    <t>TES.ktoe.EE.Res.HHnew.Thermal.SH.DistrHeat.WH.DistrHeat.Solar.Solar</t>
  </si>
  <si>
    <t>TES.ktoe.EE.Res.HHnew.Thermal.SH.DistrHeat.WH.Elc.NoSolar.Elec</t>
  </si>
  <si>
    <t>TES.ktoe.EE.Res.HHnew.Thermal.SH.DistrHeat.WH.Elc.Solar</t>
  </si>
  <si>
    <t>TES.ktoe.EE.Res.HHnew.Thermal.SH.DistrHeat.WH.Elc.Solar.Elec</t>
  </si>
  <si>
    <t>TES.ktoe.EE.Res.HHnew.Thermal.SH.DistrHeat.WH.Elc.Solar.Solar</t>
  </si>
  <si>
    <t>TES.ktoe.EE.Res.HHnew.Thermal.SH.DistrHeat.CO</t>
  </si>
  <si>
    <t>TES.ktoe.EE.Res.HHnew.Thermal.SH.DistrHeat.CO.LPG.LPG</t>
  </si>
  <si>
    <t>TES.ktoe.EE.Res.HHnew.Thermal.SH.DistrHeat.CO.Elc.Elec</t>
  </si>
  <si>
    <t>TES.ktoe.EE.Res.HHnew.Thermal.SH.AdvElc</t>
  </si>
  <si>
    <t>TES.ktoe.EE.Res.HHnew.Thermal.SH.AdvElc.SH</t>
  </si>
  <si>
    <t>TES.ktoe.EE.Res.HHnew.Thermal.SH.AdvElc.SH.Elec</t>
  </si>
  <si>
    <t>TES.ktoe.EE.Res.HHnew.Thermal.SH.AdvElc.SC</t>
  </si>
  <si>
    <t>TES.ktoe.EE.Res.HHnew.Thermal.SH.AdvElc.SC.AC.Elec</t>
  </si>
  <si>
    <t>TES.ktoe.EE.Res.HHnew.Thermal.SH.AdvElc.WH</t>
  </si>
  <si>
    <t>TES.ktoe.EE.Res.HHnew.Thermal.SH.AdvElc.WH.LPG.NoSolar.LPG</t>
  </si>
  <si>
    <t>TES.ktoe.EE.Res.HHnew.Thermal.SH.AdvElc.WH.LPG.Solar</t>
  </si>
  <si>
    <t>TES.ktoe.EE.Res.HHnew.Thermal.SH.AdvElc.WH.LPG.Solar.LPG</t>
  </si>
  <si>
    <t>TES.ktoe.EE.Res.HHnew.Thermal.SH.AdvElc.WH.LPG.Solar.Solar</t>
  </si>
  <si>
    <t>TES.ktoe.EE.Res.HHnew.Thermal.SH.AdvElc.WH.Elc.NoSolar.Elec</t>
  </si>
  <si>
    <t>TES.ktoe.EE.Res.HHnew.Thermal.SH.AdvElc.WH.Elc.Solar</t>
  </si>
  <si>
    <t>TES.ktoe.EE.Res.HHnew.Thermal.SH.AdvElc.WH.Elc.Solar.Elec</t>
  </si>
  <si>
    <t>TES.ktoe.EE.Res.HHnew.Thermal.SH.AdvElc.WH.Elc.Solar.Solar</t>
  </si>
  <si>
    <t>TES.ktoe.EE.Res.HHnew.Thermal.SH.AdvElc.CO</t>
  </si>
  <si>
    <t>TES.ktoe.EE.Res.HHnew.Thermal.SH.AdvElc.CO.LPG.LPG</t>
  </si>
  <si>
    <t>TES.ktoe.EE.Res.HHnew.Thermal.SH.AdvElc.CO.Elc.Elec</t>
  </si>
  <si>
    <t>TES.ktoe.EE.Res.HHnew.Thermal.SH.ConvElc</t>
  </si>
  <si>
    <t>TES.ktoe.EE.Res.HHnew.Thermal.SH.ConvElc.SH</t>
  </si>
  <si>
    <t>TES.ktoe.EE.Res.HHnew.Thermal.SH.ConvElc.SH.Elec</t>
  </si>
  <si>
    <t>TES.ktoe.EE.Res.HHnew.Thermal.SH.ConvElc.SC</t>
  </si>
  <si>
    <t>TES.ktoe.EE.Res.HHnew.Thermal.SH.ConvElc.SC.AC.Elec</t>
  </si>
  <si>
    <t>TES.ktoe.EE.Res.HHnew.Thermal.SH.ConvElc.WH</t>
  </si>
  <si>
    <t>TES.ktoe.EE.Res.HHnew.Thermal.SH.ConvElc.WH.LPG.NoSolar.LPG</t>
  </si>
  <si>
    <t>TES.ktoe.EE.Res.HHnew.Thermal.SH.ConvElc.WH.LPG.Solar</t>
  </si>
  <si>
    <t>TES.ktoe.EE.Res.HHnew.Thermal.SH.ConvElc.WH.LPG.Solar.LPG</t>
  </si>
  <si>
    <t>TES.ktoe.EE.Res.HHnew.Thermal.SH.ConvElc.WH.LPG.Solar.Solar</t>
  </si>
  <si>
    <t>TES.ktoe.EE.Res.HHnew.Thermal.SH.ConvElc.WH.Elc.NoSolar.Elec</t>
  </si>
  <si>
    <t>TES.ktoe.EE.Res.HHnew.Thermal.SH.ConvElc.WH.Elc.Solar</t>
  </si>
  <si>
    <t>TES.ktoe.EE.Res.HHnew.Thermal.SH.ConvElc.WH.Elc.Solar.Elec</t>
  </si>
  <si>
    <t>TES.ktoe.EE.Res.HHnew.Thermal.SH.ConvElc.WH.Elc.Solar.Solar</t>
  </si>
  <si>
    <t>TES.ktoe.EE.Res.HHnew.Thermal.SH.ConvElc.CO</t>
  </si>
  <si>
    <t>TES.ktoe.EE.Res.HHnew.Thermal.SH.ConvElc.CO.LPG.LPG</t>
  </si>
  <si>
    <t>TES.ktoe.EE.Res.HHnew.Thermal.SH.ConvElc.CO.Elc.Elec</t>
  </si>
  <si>
    <t>EE - System efficiency indicator of new and renovated households (detailed structure)</t>
  </si>
  <si>
    <t>Eff.ratio.EE.Res.HHnew.Thermal.SH.Solids</t>
  </si>
  <si>
    <t>Eff.ratio.EE.Res.HHnew.Thermal.SH.Solids.SH</t>
  </si>
  <si>
    <t>Eff.ratio.EE.Res.HHnew.Thermal.SH.Solids.SH.Solids</t>
  </si>
  <si>
    <t>Eff.ratio.EE.Res.HHnew.Thermal.SH.Solids.SH.Elec</t>
  </si>
  <si>
    <t>Eff.ratio.EE.Res.HHnew.Thermal.SH.Solids.SC</t>
  </si>
  <si>
    <t>Eff.ratio.EE.Res.HHnew.Thermal.SH.Solids.SC.AC.Elec</t>
  </si>
  <si>
    <t>Eff.ratio.EE.Res.HHnew.Thermal.SH.Solids.WH</t>
  </si>
  <si>
    <t>Eff.ratio.EE.Res.HHnew.Thermal.SH.Solids.WH.Solids.NoSolar.Solids</t>
  </si>
  <si>
    <t>Eff.ratio.EE.Res.HHnew.Thermal.SH.Solids.WH.LPG.NoSolar.LPG</t>
  </si>
  <si>
    <t>Eff.ratio.EE.Res.HHnew.Thermal.SH.Solids.WH.LPG.Solar</t>
  </si>
  <si>
    <t>Eff.ratio.EE.Res.HHnew.Thermal.SH.Solids.WH.LPG.Solar.LPG</t>
  </si>
  <si>
    <t>Eff.ratio.EE.Res.HHnew.Thermal.SH.Solids.WH.LPG.Solar.Solar</t>
  </si>
  <si>
    <t>Eff.ratio.EE.Res.HHnew.Thermal.SH.Solids.WH.Elc.NoSolar.Elec</t>
  </si>
  <si>
    <t>Eff.ratio.EE.Res.HHnew.Thermal.SH.Solids.WH.Elc.Solar</t>
  </si>
  <si>
    <t>Eff.ratio.EE.Res.HHnew.Thermal.SH.Solids.WH.Elc.Solar.Elec</t>
  </si>
  <si>
    <t>Eff.ratio.EE.Res.HHnew.Thermal.SH.Solids.WH.Elc.Solar.Solar</t>
  </si>
  <si>
    <t>Eff.ratio.EE.Res.HHnew.Thermal.SH.Solids.CO</t>
  </si>
  <si>
    <t>Eff.ratio.EE.Res.HHnew.Thermal.SH.Solids.CO.Solids.Solids</t>
  </si>
  <si>
    <t>Eff.ratio.EE.Res.HHnew.Thermal.SH.Solids.CO.LPG.LPG</t>
  </si>
  <si>
    <t>Eff.ratio.EE.Res.HHnew.Thermal.SH.Solids.CO.Elc.Elec</t>
  </si>
  <si>
    <t>Eff.ratio.EE.Res.HHnew.Thermal.SH.LPG</t>
  </si>
  <si>
    <t>Eff.ratio.EE.Res.HHnew.Thermal.SH.LPG.SH</t>
  </si>
  <si>
    <t>Eff.ratio.EE.Res.HHnew.Thermal.SH.LPG.SH.LPG</t>
  </si>
  <si>
    <t>Eff.ratio.EE.Res.HHnew.Thermal.SH.LPG.SH.Elec</t>
  </si>
  <si>
    <t>Eff.ratio.EE.Res.HHnew.Thermal.SH.LPG.SC</t>
  </si>
  <si>
    <t>Eff.ratio.EE.Res.HHnew.Thermal.SH.LPG.SC.AC.Elec</t>
  </si>
  <si>
    <t>Eff.ratio.EE.Res.HHnew.Thermal.SH.LPG.WH</t>
  </si>
  <si>
    <t>Eff.ratio.EE.Res.HHnew.Thermal.SH.LPG.WH.LPG.NoSolar.LPG</t>
  </si>
  <si>
    <t>Eff.ratio.EE.Res.HHnew.Thermal.SH.LPG.WH.LPG.Solar</t>
  </si>
  <si>
    <t>Eff.ratio.EE.Res.HHnew.Thermal.SH.LPG.WH.LPG.Solar.LPG</t>
  </si>
  <si>
    <t>Eff.ratio.EE.Res.HHnew.Thermal.SH.LPG.WH.LPG.Solar.Solar</t>
  </si>
  <si>
    <t>Eff.ratio.EE.Res.HHnew.Thermal.SH.LPG.WH.Elc.NoSolar.Elec</t>
  </si>
  <si>
    <t>Eff.ratio.EE.Res.HHnew.Thermal.SH.LPG.WH.Elc.Solar</t>
  </si>
  <si>
    <t>Eff.ratio.EE.Res.HHnew.Thermal.SH.LPG.WH.Elc.Solar.Elec</t>
  </si>
  <si>
    <t>Eff.ratio.EE.Res.HHnew.Thermal.SH.LPG.WH.Elc.Solar.Solar</t>
  </si>
  <si>
    <t>Eff.ratio.EE.Res.HHnew.Thermal.SH.LPG.CO</t>
  </si>
  <si>
    <t>Eff.ratio.EE.Res.HHnew.Thermal.SH.LPG.CO.LPG.LPG</t>
  </si>
  <si>
    <t>Eff.ratio.EE.Res.HHnew.Thermal.SH.LPG.CO.Elc.Elec</t>
  </si>
  <si>
    <t>Eff.ratio.EE.Res.HHnew.Thermal.SH.Oil</t>
  </si>
  <si>
    <t>Eff.ratio.EE.Res.HHnew.Thermal.SH.Oil.SH</t>
  </si>
  <si>
    <t>Eff.ratio.EE.Res.HHnew.Thermal.SH.Oil.SH.Oil</t>
  </si>
  <si>
    <t>Eff.ratio.EE.Res.HHnew.Thermal.SH.Oil.SH.Elec</t>
  </si>
  <si>
    <t>Eff.ratio.EE.Res.HHnew.Thermal.SH.Oil.SC</t>
  </si>
  <si>
    <t>Eff.ratio.EE.Res.HHnew.Thermal.SH.Oil.SC.AC.Elec</t>
  </si>
  <si>
    <t>Eff.ratio.EE.Res.HHnew.Thermal.SH.Oil.WH</t>
  </si>
  <si>
    <t>Eff.ratio.EE.Res.HHnew.Thermal.SH.Oil.WH.Oil.NoSolar.Oil</t>
  </si>
  <si>
    <t>Eff.ratio.EE.Res.HHnew.Thermal.SH.Oil.WH.Oil.Solar</t>
  </si>
  <si>
    <t>Eff.ratio.EE.Res.HHnew.Thermal.SH.Oil.WH.Oil.Solar.Oil</t>
  </si>
  <si>
    <t>Eff.ratio.EE.Res.HHnew.Thermal.SH.Oil.WH.Oil.Solar.Solar</t>
  </si>
  <si>
    <t>Eff.ratio.EE.Res.HHnew.Thermal.SH.Oil.WH.Elc.NoSolar.Elec</t>
  </si>
  <si>
    <t>Eff.ratio.EE.Res.HHnew.Thermal.SH.Oil.WH.Elc.Solar</t>
  </si>
  <si>
    <t>Eff.ratio.EE.Res.HHnew.Thermal.SH.Oil.WH.Elc.Solar.Elec</t>
  </si>
  <si>
    <t>Eff.ratio.EE.Res.HHnew.Thermal.SH.Oil.WH.Elc.Solar.Solar</t>
  </si>
  <si>
    <t>Eff.ratio.EE.Res.HHnew.Thermal.SH.Oil.CO</t>
  </si>
  <si>
    <t>Eff.ratio.EE.Res.HHnew.Thermal.SH.Oil.CO.LPG.LPG</t>
  </si>
  <si>
    <t>Eff.ratio.EE.Res.HHnew.Thermal.SH.Oil.CO.Elc.Elec</t>
  </si>
  <si>
    <t>Eff.ratio.EE.Res.HHnew.Thermal.SH.Gas</t>
  </si>
  <si>
    <t>Eff.ratio.EE.Res.HHnew.Thermal.SH.Gas.SH</t>
  </si>
  <si>
    <t>Eff.ratio.EE.Res.HHnew.Thermal.SH.Gas.SH.Gas</t>
  </si>
  <si>
    <t>Eff.ratio.EE.Res.HHnew.Thermal.SH.Gas.SH.Elec</t>
  </si>
  <si>
    <t>Eff.ratio.EE.Res.HHnew.Thermal.SH.Gas.SC</t>
  </si>
  <si>
    <t>Eff.ratio.EE.Res.HHnew.Thermal.SH.Gas.SC.AC.Elec</t>
  </si>
  <si>
    <t>Eff.ratio.EE.Res.HHnew.Thermal.SH.Gas.WH</t>
  </si>
  <si>
    <t>Eff.ratio.EE.Res.HHnew.Thermal.SH.Gas.WH.Gas.NoSolar.Gas</t>
  </si>
  <si>
    <t>Eff.ratio.EE.Res.HHnew.Thermal.SH.Gas.WH.Gas.Solar</t>
  </si>
  <si>
    <t>Eff.ratio.EE.Res.HHnew.Thermal.SH.Gas.WH.Gas.Solar.Gas</t>
  </si>
  <si>
    <t>Eff.ratio.EE.Res.HHnew.Thermal.SH.Gas.WH.Gas.Solar.Solar</t>
  </si>
  <si>
    <t>Eff.ratio.EE.Res.HHnew.Thermal.SH.Gas.WH.Elc.NoSolar.Elec</t>
  </si>
  <si>
    <t>Eff.ratio.EE.Res.HHnew.Thermal.SH.Gas.WH.Elc.Solar</t>
  </si>
  <si>
    <t>Eff.ratio.EE.Res.HHnew.Thermal.SH.Gas.WH.Elc.Solar.Elec</t>
  </si>
  <si>
    <t>Eff.ratio.EE.Res.HHnew.Thermal.SH.Gas.WH.Elc.Solar.Solar</t>
  </si>
  <si>
    <t>Eff.ratio.EE.Res.HHnew.Thermal.SH.Gas.CO</t>
  </si>
  <si>
    <t>Eff.ratio.EE.Res.HHnew.Thermal.SH.Gas.CO.Gas.Gas</t>
  </si>
  <si>
    <t>Eff.ratio.EE.Res.HHnew.Thermal.SH.Gas.CO.Elc.Elec</t>
  </si>
  <si>
    <t>Eff.ratio.EE.Res.HHnew.Thermal.SH.Biomass</t>
  </si>
  <si>
    <t>Eff.ratio.EE.Res.HHnew.Thermal.SH.Biomass.SH</t>
  </si>
  <si>
    <t>Eff.ratio.EE.Res.HHnew.Thermal.SH.Biomass.SH.Biomass</t>
  </si>
  <si>
    <t>Eff.ratio.EE.Res.HHnew.Thermal.SH.Biomass.SH.Elec</t>
  </si>
  <si>
    <t>Eff.ratio.EE.Res.HHnew.Thermal.SH.Biomass.SC</t>
  </si>
  <si>
    <t>Eff.ratio.EE.Res.HHnew.Thermal.SH.Biomass.SC.AC.Elec</t>
  </si>
  <si>
    <t>Eff.ratio.EE.Res.HHnew.Thermal.SH.Biomass.WH</t>
  </si>
  <si>
    <t>Eff.ratio.EE.Res.HHnew.Thermal.SH.Biomass.WH.Biomass.NoSolar.Biomass</t>
  </si>
  <si>
    <t>Eff.ratio.EE.Res.HHnew.Thermal.SH.Biomass.WH.Biomass.Solar</t>
  </si>
  <si>
    <t>Eff.ratio.EE.Res.HHnew.Thermal.SH.Biomass.WH.Biomass.Solar.Biomass</t>
  </si>
  <si>
    <t>Eff.ratio.EE.Res.HHnew.Thermal.SH.Biomass.WH.Biomass.Solar.Solar</t>
  </si>
  <si>
    <t>Eff.ratio.EE.Res.HHnew.Thermal.SH.Biomass.WH.LPG.NoSolar.LPG</t>
  </si>
  <si>
    <t>Eff.ratio.EE.Res.HHnew.Thermal.SH.Biomass.WH.LPG.Solar</t>
  </si>
  <si>
    <t>Eff.ratio.EE.Res.HHnew.Thermal.SH.Biomass.WH.LPG.Solar.LPG</t>
  </si>
  <si>
    <t>Eff.ratio.EE.Res.HHnew.Thermal.SH.Biomass.WH.LPG.Solar.Solar</t>
  </si>
  <si>
    <t>Eff.ratio.EE.Res.HHnew.Thermal.SH.Biomass.WH.Elc.NoSolar.Elec</t>
  </si>
  <si>
    <t>Eff.ratio.EE.Res.HHnew.Thermal.SH.Biomass.WH.Elc.Solar</t>
  </si>
  <si>
    <t>Eff.ratio.EE.Res.HHnew.Thermal.SH.Biomass.WH.Elc.Solar.Elec</t>
  </si>
  <si>
    <t>Eff.ratio.EE.Res.HHnew.Thermal.SH.Biomass.WH.Elc.Solar.Solar</t>
  </si>
  <si>
    <t>Eff.ratio.EE.Res.HHnew.Thermal.SH.Biomass.CO</t>
  </si>
  <si>
    <t>Eff.ratio.EE.Res.HHnew.Thermal.SH.Biomass.CO.Biomass.Biomass</t>
  </si>
  <si>
    <t>Eff.ratio.EE.Res.HHnew.Thermal.SH.Biomass.CO.LPG.LPG</t>
  </si>
  <si>
    <t>Eff.ratio.EE.Res.HHnew.Thermal.SH.Biomass.CO.Elc.Elec</t>
  </si>
  <si>
    <t>Eff.ratio.EE.Res.HHnew.Thermal.SH.Geo</t>
  </si>
  <si>
    <t>Eff.ratio.EE.Res.HHnew.Thermal.SH.Geo.SH</t>
  </si>
  <si>
    <t>Eff.ratio.EE.Res.HHnew.Thermal.SH.Geo.SH.Geo</t>
  </si>
  <si>
    <t>Eff.ratio.EE.Res.HHnew.Thermal.SH.Geo.SH.Elec</t>
  </si>
  <si>
    <t>Eff.ratio.EE.Res.HHnew.Thermal.SH.Geo.SC</t>
  </si>
  <si>
    <t>Eff.ratio.EE.Res.HHnew.Thermal.SH.Geo.SC.AC.Elec</t>
  </si>
  <si>
    <t>Eff.ratio.EE.Res.HHnew.Thermal.SH.Geo.WH</t>
  </si>
  <si>
    <t>Eff.ratio.EE.Res.HHnew.Thermal.SH.Geo.WH.Geo.NoSolar.Geo</t>
  </si>
  <si>
    <t>Eff.ratio.EE.Res.HHnew.Thermal.SH.Geo.WH.Geo.Solar</t>
  </si>
  <si>
    <t>Eff.ratio.EE.Res.HHnew.Thermal.SH.Geo.WH.Geo.Solar.Geo</t>
  </si>
  <si>
    <t>Eff.ratio.EE.Res.HHnew.Thermal.SH.Geo.WH.Geo.Solar.Solar</t>
  </si>
  <si>
    <t>Eff.ratio.EE.Res.HHnew.Thermal.SH.Geo.WH.Elc.NoSolar.Elec</t>
  </si>
  <si>
    <t>Eff.ratio.EE.Res.HHnew.Thermal.SH.Geo.WH.Elc.Solar</t>
  </si>
  <si>
    <t>Eff.ratio.EE.Res.HHnew.Thermal.SH.Geo.WH.Elc.Solar.Elec</t>
  </si>
  <si>
    <t>Eff.ratio.EE.Res.HHnew.Thermal.SH.Geo.WH.Elc.Solar.Solar</t>
  </si>
  <si>
    <t>Eff.ratio.EE.Res.HHnew.Thermal.SH.Geo.CO</t>
  </si>
  <si>
    <t>Eff.ratio.EE.Res.HHnew.Thermal.SH.Geo.CO.LPG.LPG</t>
  </si>
  <si>
    <t>Eff.ratio.EE.Res.HHnew.Thermal.SH.Geo.CO.Elc.Elec</t>
  </si>
  <si>
    <t>Eff.ratio.EE.Res.HHnew.Thermal.SH.DistrHeat</t>
  </si>
  <si>
    <t>Eff.ratio.EE.Res.HHnew.Thermal.SH.DistrHeat.SH</t>
  </si>
  <si>
    <t>Eff.ratio.EE.Res.HHnew.Thermal.SH.DistrHeat.SH.Steam_Distr</t>
  </si>
  <si>
    <t>Eff.ratio.EE.Res.HHnew.Thermal.SH.DistrHeat.SH.Elec</t>
  </si>
  <si>
    <t>Eff.ratio.EE.Res.HHnew.Thermal.SH.DistrHeat.SC</t>
  </si>
  <si>
    <t>Eff.ratio.EE.Res.HHnew.Thermal.SH.DistrHeat.SC.AC.Elec</t>
  </si>
  <si>
    <t>Eff.ratio.EE.Res.HHnew.Thermal.SH.DistrHeat.WH</t>
  </si>
  <si>
    <t>Eff.ratio.EE.Res.HHnew.Thermal.SH.DistrHeat.WH.DistrHeat.NoSolar.Steam_Distr</t>
  </si>
  <si>
    <t>Eff.ratio.EE.Res.HHnew.Thermal.SH.DistrHeat.WH.DistrHeat.Solar</t>
  </si>
  <si>
    <t>Eff.ratio.EE.Res.HHnew.Thermal.SH.DistrHeat.WH.DistrHeat.Solar.Steam_Distr</t>
  </si>
  <si>
    <t>Eff.ratio.EE.Res.HHnew.Thermal.SH.DistrHeat.WH.DistrHeat.Solar.Solar</t>
  </si>
  <si>
    <t>Eff.ratio.EE.Res.HHnew.Thermal.SH.DistrHeat.WH.Elc.NoSolar.Elec</t>
  </si>
  <si>
    <t>Eff.ratio.EE.Res.HHnew.Thermal.SH.DistrHeat.WH.Elc.Solar</t>
  </si>
  <si>
    <t>Eff.ratio.EE.Res.HHnew.Thermal.SH.DistrHeat.WH.Elc.Solar.Elec</t>
  </si>
  <si>
    <t>Eff.ratio.EE.Res.HHnew.Thermal.SH.DistrHeat.WH.Elc.Solar.Solar</t>
  </si>
  <si>
    <t>Eff.ratio.EE.Res.HHnew.Thermal.SH.DistrHeat.CO</t>
  </si>
  <si>
    <t>Eff.ratio.EE.Res.HHnew.Thermal.SH.DistrHeat.CO.LPG.LPG</t>
  </si>
  <si>
    <t>Eff.ratio.EE.Res.HHnew.Thermal.SH.DistrHeat.CO.Elc.Elec</t>
  </si>
  <si>
    <t>Eff.ratio.EE.Res.HHnew.Thermal.SH.AdvElc</t>
  </si>
  <si>
    <t>Eff.ratio.EE.Res.HHnew.Thermal.SH.AdvElc.SH</t>
  </si>
  <si>
    <t>Eff.ratio.EE.Res.HHnew.Thermal.SH.AdvElc.SH.Elec</t>
  </si>
  <si>
    <t>Eff.ratio.EE.Res.HHnew.Thermal.SH.AdvElc.SC</t>
  </si>
  <si>
    <t>Eff.ratio.EE.Res.HHnew.Thermal.SH.AdvElc.SC.AC.Elec</t>
  </si>
  <si>
    <t>Eff.ratio.EE.Res.HHnew.Thermal.SH.AdvElc.WH</t>
  </si>
  <si>
    <t>Eff.ratio.EE.Res.HHnew.Thermal.SH.AdvElc.WH.LPG.NoSolar.LPG</t>
  </si>
  <si>
    <t>Eff.ratio.EE.Res.HHnew.Thermal.SH.AdvElc.WH.LPG.Solar</t>
  </si>
  <si>
    <t>Eff.ratio.EE.Res.HHnew.Thermal.SH.AdvElc.WH.LPG.Solar.LPG</t>
  </si>
  <si>
    <t>Eff.ratio.EE.Res.HHnew.Thermal.SH.AdvElc.WH.LPG.Solar.Solar</t>
  </si>
  <si>
    <t>Eff.ratio.EE.Res.HHnew.Thermal.SH.AdvElc.WH.Elc.NoSolar.Elec</t>
  </si>
  <si>
    <t>Eff.ratio.EE.Res.HHnew.Thermal.SH.AdvElc.WH.Elc.Solar</t>
  </si>
  <si>
    <t>Eff.ratio.EE.Res.HHnew.Thermal.SH.AdvElc.WH.Elc.Solar.Elec</t>
  </si>
  <si>
    <t>Eff.ratio.EE.Res.HHnew.Thermal.SH.AdvElc.WH.Elc.Solar.Solar</t>
  </si>
  <si>
    <t>Eff.ratio.EE.Res.HHnew.Thermal.SH.AdvElc.CO</t>
  </si>
  <si>
    <t>Eff.ratio.EE.Res.HHnew.Thermal.SH.AdvElc.CO.LPG.LPG</t>
  </si>
  <si>
    <t>Eff.ratio.EE.Res.HHnew.Thermal.SH.AdvElc.CO.Elc.Elec</t>
  </si>
  <si>
    <t>Eff.ratio.EE.Res.HHnew.Thermal.SH.ConvElc</t>
  </si>
  <si>
    <t>Eff.ratio.EE.Res.HHnew.Thermal.SH.ConvElc.SH</t>
  </si>
  <si>
    <t>Eff.ratio.EE.Res.HHnew.Thermal.SH.ConvElc.SH.Elec</t>
  </si>
  <si>
    <t>Eff.ratio.EE.Res.HHnew.Thermal.SH.ConvElc.SC</t>
  </si>
  <si>
    <t>Eff.ratio.EE.Res.HHnew.Thermal.SH.ConvElc.SC.AC.Elec</t>
  </si>
  <si>
    <t>Eff.ratio.EE.Res.HHnew.Thermal.SH.ConvElc.WH</t>
  </si>
  <si>
    <t>Eff.ratio.EE.Res.HHnew.Thermal.SH.ConvElc.WH.LPG.NoSolar.LPG</t>
  </si>
  <si>
    <t>Eff.ratio.EE.Res.HHnew.Thermal.SH.ConvElc.WH.LPG.Solar</t>
  </si>
  <si>
    <t>Eff.ratio.EE.Res.HHnew.Thermal.SH.ConvElc.WH.LPG.Solar.LPG</t>
  </si>
  <si>
    <t>Eff.ratio.EE.Res.HHnew.Thermal.SH.ConvElc.WH.LPG.Solar.Solar</t>
  </si>
  <si>
    <t>Eff.ratio.EE.Res.HHnew.Thermal.SH.ConvElc.WH.Elc.NoSolar.Elec</t>
  </si>
  <si>
    <t>Eff.ratio.EE.Res.HHnew.Thermal.SH.ConvElc.WH.Elc.Solar</t>
  </si>
  <si>
    <t>Eff.ratio.EE.Res.HHnew.Thermal.SH.ConvElc.WH.Elc.Solar.Elec</t>
  </si>
  <si>
    <t>Eff.ratio.EE.Res.HHnew.Thermal.SH.ConvElc.WH.Elc.Solar.Solar</t>
  </si>
  <si>
    <t>Eff.ratio.EE.Res.HHnew.Thermal.SH.ConvElc.CO</t>
  </si>
  <si>
    <t>Eff.ratio.EE.Res.HHnew.Thermal.SH.ConvElc.CO.LPG.LPG</t>
  </si>
  <si>
    <t>Eff.ratio.EE.Res.HHnew.Thermal.SH.ConvElc.CO.Elc.Elec</t>
  </si>
  <si>
    <t>EE - CO2 emissions in new and renovated households (detailed structure)</t>
  </si>
  <si>
    <t>EMI.ktCO2.EE.Res.HHnew.Thermal.SH.Solids</t>
  </si>
  <si>
    <t>EMI.ktCO2.EE.Res.HHnew.Thermal.SH.Solids.SH</t>
  </si>
  <si>
    <t>EMI.ktCO2.EE.Res.HHnew.Thermal.SH.Solids.SH.Solids</t>
  </si>
  <si>
    <t>EMI.ktCO2.EE.Res.HHnew.Thermal.SH.Solids.SH.Elec</t>
  </si>
  <si>
    <t>EMI.ktCO2.EE.Res.HHnew.Thermal.SH.Solids.SC</t>
  </si>
  <si>
    <t>EMI.ktCO2.EE.Res.HHnew.Thermal.SH.Solids.SC.AC.Elec</t>
  </si>
  <si>
    <t>EMI.ktCO2.EE.Res.HHnew.Thermal.SH.Solids.WH</t>
  </si>
  <si>
    <t>EMI.ktCO2.EE.Res.HHnew.Thermal.SH.Solids.WH.Solids.NoSolar.Solids</t>
  </si>
  <si>
    <t>EMI.ktCO2.EE.Res.HHnew.Thermal.SH.Solids.WH.LPG.NoSolar.LPG</t>
  </si>
  <si>
    <t>EMI.ktCO2.EE.Res.HHnew.Thermal.SH.Solids.WH.LPG.Solar</t>
  </si>
  <si>
    <t>EMI.ktCO2.EE.Res.HHnew.Thermal.SH.Solids.WH.LPG.Solar.LPG</t>
  </si>
  <si>
    <t>EMI.ktCO2.EE.Res.HHnew.Thermal.SH.Solids.WH.LPG.Solar.Solar</t>
  </si>
  <si>
    <t>EMI.ktCO2.EE.Res.HHnew.Thermal.SH.Solids.WH.Elc.NoSolar.Elec</t>
  </si>
  <si>
    <t>EMI.ktCO2.EE.Res.HHnew.Thermal.SH.Solids.WH.Elc.Solar</t>
  </si>
  <si>
    <t>EMI.ktCO2.EE.Res.HHnew.Thermal.SH.Solids.WH.Elc.Solar.Elec</t>
  </si>
  <si>
    <t>EMI.ktCO2.EE.Res.HHnew.Thermal.SH.Solids.WH.Elc.Solar.Solar</t>
  </si>
  <si>
    <t>EMI.ktCO2.EE.Res.HHnew.Thermal.SH.Solids.CO</t>
  </si>
  <si>
    <t>EMI.ktCO2.EE.Res.HHnew.Thermal.SH.Solids.CO.Solids.Solids</t>
  </si>
  <si>
    <t>EMI.ktCO2.EE.Res.HHnew.Thermal.SH.Solids.CO.LPG.LPG</t>
  </si>
  <si>
    <t>EMI.ktCO2.EE.Res.HHnew.Thermal.SH.Solids.CO.Elc.Elec</t>
  </si>
  <si>
    <t>EMI.ktCO2.EE.Res.HHnew.Thermal.SH.LPG</t>
  </si>
  <si>
    <t>EMI.ktCO2.EE.Res.HHnew.Thermal.SH.LPG.SH</t>
  </si>
  <si>
    <t>EMI.ktCO2.EE.Res.HHnew.Thermal.SH.LPG.SH.LPG</t>
  </si>
  <si>
    <t>EMI.ktCO2.EE.Res.HHnew.Thermal.SH.LPG.SH.Elec</t>
  </si>
  <si>
    <t>EMI.ktCO2.EE.Res.HHnew.Thermal.SH.LPG.SC</t>
  </si>
  <si>
    <t>EMI.ktCO2.EE.Res.HHnew.Thermal.SH.LPG.SC.AC.Elec</t>
  </si>
  <si>
    <t>EMI.ktCO2.EE.Res.HHnew.Thermal.SH.LPG.WH</t>
  </si>
  <si>
    <t>EMI.ktCO2.EE.Res.HHnew.Thermal.SH.LPG.WH.LPG.NoSolar.LPG</t>
  </si>
  <si>
    <t>EMI.ktCO2.EE.Res.HHnew.Thermal.SH.LPG.WH.LPG.Solar</t>
  </si>
  <si>
    <t>EMI.ktCO2.EE.Res.HHnew.Thermal.SH.LPG.WH.LPG.Solar.LPG</t>
  </si>
  <si>
    <t>EMI.ktCO2.EE.Res.HHnew.Thermal.SH.LPG.WH.LPG.Solar.Solar</t>
  </si>
  <si>
    <t>EMI.ktCO2.EE.Res.HHnew.Thermal.SH.LPG.WH.Elc.NoSolar.Elec</t>
  </si>
  <si>
    <t>EMI.ktCO2.EE.Res.HHnew.Thermal.SH.LPG.WH.Elc.Solar</t>
  </si>
  <si>
    <t>EMI.ktCO2.EE.Res.HHnew.Thermal.SH.LPG.WH.Elc.Solar.Elec</t>
  </si>
  <si>
    <t>EMI.ktCO2.EE.Res.HHnew.Thermal.SH.LPG.WH.Elc.Solar.Solar</t>
  </si>
  <si>
    <t>EMI.ktCO2.EE.Res.HHnew.Thermal.SH.LPG.CO</t>
  </si>
  <si>
    <t>EMI.ktCO2.EE.Res.HHnew.Thermal.SH.LPG.CO.LPG.LPG</t>
  </si>
  <si>
    <t>EMI.ktCO2.EE.Res.HHnew.Thermal.SH.LPG.CO.Elc.Elec</t>
  </si>
  <si>
    <t>EMI.ktCO2.EE.Res.HHnew.Thermal.SH.Oil</t>
  </si>
  <si>
    <t>EMI.ktCO2.EE.Res.HHnew.Thermal.SH.Oil.SH</t>
  </si>
  <si>
    <t>EMI.ktCO2.EE.Res.HHnew.Thermal.SH.Oil.SH.Oil</t>
  </si>
  <si>
    <t>EMI.ktCO2.EE.Res.HHnew.Thermal.SH.Oil.SH.Elec</t>
  </si>
  <si>
    <t>EMI.ktCO2.EE.Res.HHnew.Thermal.SH.Oil.SC</t>
  </si>
  <si>
    <t>EMI.ktCO2.EE.Res.HHnew.Thermal.SH.Oil.SC.AC.Elec</t>
  </si>
  <si>
    <t>EMI.ktCO2.EE.Res.HHnew.Thermal.SH.Oil.WH</t>
  </si>
  <si>
    <t>EMI.ktCO2.EE.Res.HHnew.Thermal.SH.Oil.WH.Oil.NoSolar.Oil</t>
  </si>
  <si>
    <t>EMI.ktCO2.EE.Res.HHnew.Thermal.SH.Oil.WH.Oil.Solar</t>
  </si>
  <si>
    <t>EMI.ktCO2.EE.Res.HHnew.Thermal.SH.Oil.WH.Oil.Solar.Oil</t>
  </si>
  <si>
    <t>EMI.ktCO2.EE.Res.HHnew.Thermal.SH.Oil.WH.Oil.Solar.Solar</t>
  </si>
  <si>
    <t>EMI.ktCO2.EE.Res.HHnew.Thermal.SH.Oil.WH.Elc.NoSolar.Elec</t>
  </si>
  <si>
    <t>EMI.ktCO2.EE.Res.HHnew.Thermal.SH.Oil.WH.Elc.Solar</t>
  </si>
  <si>
    <t>EMI.ktCO2.EE.Res.HHnew.Thermal.SH.Oil.WH.Elc.Solar.Elec</t>
  </si>
  <si>
    <t>EMI.ktCO2.EE.Res.HHnew.Thermal.SH.Oil.WH.Elc.Solar.Solar</t>
  </si>
  <si>
    <t>EMI.ktCO2.EE.Res.HHnew.Thermal.SH.Oil.CO</t>
  </si>
  <si>
    <t>EMI.ktCO2.EE.Res.HHnew.Thermal.SH.Oil.CO.LPG.LPG</t>
  </si>
  <si>
    <t>EMI.ktCO2.EE.Res.HHnew.Thermal.SH.Oil.CO.Elc.Elec</t>
  </si>
  <si>
    <t>EMI.ktCO2.EE.Res.HHnew.Thermal.SH.Gas</t>
  </si>
  <si>
    <t>EMI.ktCO2.EE.Res.HHnew.Thermal.SH.Gas.SH</t>
  </si>
  <si>
    <t>EMI.ktCO2.EE.Res.HHnew.Thermal.SH.Gas.SH.Gas</t>
  </si>
  <si>
    <t>EMI.ktCO2.EE.Res.HHnew.Thermal.SH.Gas.SH.Elec</t>
  </si>
  <si>
    <t>EMI.ktCO2.EE.Res.HHnew.Thermal.SH.Gas.SC</t>
  </si>
  <si>
    <t>EMI.ktCO2.EE.Res.HHnew.Thermal.SH.Gas.SC.AC.Elec</t>
  </si>
  <si>
    <t>EMI.ktCO2.EE.Res.HHnew.Thermal.SH.Gas.WH</t>
  </si>
  <si>
    <t>EMI.ktCO2.EE.Res.HHnew.Thermal.SH.Gas.WH.Gas.NoSolar.Gas</t>
  </si>
  <si>
    <t>EMI.ktCO2.EE.Res.HHnew.Thermal.SH.Gas.WH.Gas.Solar</t>
  </si>
  <si>
    <t>EMI.ktCO2.EE.Res.HHnew.Thermal.SH.Gas.WH.Gas.Solar.Gas</t>
  </si>
  <si>
    <t>EMI.ktCO2.EE.Res.HHnew.Thermal.SH.Gas.WH.Gas.Solar.Solar</t>
  </si>
  <si>
    <t>EMI.ktCO2.EE.Res.HHnew.Thermal.SH.Gas.WH.Elc.NoSolar.Elec</t>
  </si>
  <si>
    <t>EMI.ktCO2.EE.Res.HHnew.Thermal.SH.Gas.WH.Elc.Solar</t>
  </si>
  <si>
    <t>EMI.ktCO2.EE.Res.HHnew.Thermal.SH.Gas.WH.Elc.Solar.Elec</t>
  </si>
  <si>
    <t>EMI.ktCO2.EE.Res.HHnew.Thermal.SH.Gas.WH.Elc.Solar.Solar</t>
  </si>
  <si>
    <t>EMI.ktCO2.EE.Res.HHnew.Thermal.SH.Gas.CO</t>
  </si>
  <si>
    <t>EMI.ktCO2.EE.Res.HHnew.Thermal.SH.Gas.CO.Gas.Gas</t>
  </si>
  <si>
    <t>EMI.ktCO2.EE.Res.HHnew.Thermal.SH.Gas.CO.Elc.Elec</t>
  </si>
  <si>
    <t>EMI.ktCO2.EE.Res.HHnew.Thermal.SH.Biomass</t>
  </si>
  <si>
    <t>EMI.ktCO2.EE.Res.HHnew.Thermal.SH.Biomass.SH</t>
  </si>
  <si>
    <t>EMI.ktCO2.EE.Res.HHnew.Thermal.SH.Biomass.SH.Biomass</t>
  </si>
  <si>
    <t>EMI.ktCO2.EE.Res.HHnew.Thermal.SH.Biomass.SH.Elec</t>
  </si>
  <si>
    <t>EMI.ktCO2.EE.Res.HHnew.Thermal.SH.Biomass.SC</t>
  </si>
  <si>
    <t>EMI.ktCO2.EE.Res.HHnew.Thermal.SH.Biomass.SC.AC.Elec</t>
  </si>
  <si>
    <t>EMI.ktCO2.EE.Res.HHnew.Thermal.SH.Biomass.WH</t>
  </si>
  <si>
    <t>EMI.ktCO2.EE.Res.HHnew.Thermal.SH.Biomass.WH.Biomass.NoSolar.Biomass</t>
  </si>
  <si>
    <t>EMI.ktCO2.EE.Res.HHnew.Thermal.SH.Biomass.WH.Biomass.Solar</t>
  </si>
  <si>
    <t>EMI.ktCO2.EE.Res.HHnew.Thermal.SH.Biomass.WH.Biomass.Solar.Biomass</t>
  </si>
  <si>
    <t>EMI.ktCO2.EE.Res.HHnew.Thermal.SH.Biomass.WH.Biomass.Solar.Solar</t>
  </si>
  <si>
    <t>EMI.ktCO2.EE.Res.HHnew.Thermal.SH.Biomass.WH.LPG.NoSolar.LPG</t>
  </si>
  <si>
    <t>EMI.ktCO2.EE.Res.HHnew.Thermal.SH.Biomass.WH.LPG.Solar</t>
  </si>
  <si>
    <t>EMI.ktCO2.EE.Res.HHnew.Thermal.SH.Biomass.WH.LPG.Solar.LPG</t>
  </si>
  <si>
    <t>EMI.ktCO2.EE.Res.HHnew.Thermal.SH.Biomass.WH.LPG.Solar.Solar</t>
  </si>
  <si>
    <t>EMI.ktCO2.EE.Res.HHnew.Thermal.SH.Biomass.WH.Elc.NoSolar.Elec</t>
  </si>
  <si>
    <t>EMI.ktCO2.EE.Res.HHnew.Thermal.SH.Biomass.WH.Elc.Solar</t>
  </si>
  <si>
    <t>EMI.ktCO2.EE.Res.HHnew.Thermal.SH.Biomass.WH.Elc.Solar.Elec</t>
  </si>
  <si>
    <t>EMI.ktCO2.EE.Res.HHnew.Thermal.SH.Biomass.WH.Elc.Solar.Solar</t>
  </si>
  <si>
    <t>EMI.ktCO2.EE.Res.HHnew.Thermal.SH.Biomass.CO</t>
  </si>
  <si>
    <t>EMI.ktCO2.EE.Res.HHnew.Thermal.SH.Biomass.CO.Biomass.Biomass</t>
  </si>
  <si>
    <t>EMI.ktCO2.EE.Res.HHnew.Thermal.SH.Biomass.CO.LPG.LPG</t>
  </si>
  <si>
    <t>EMI.ktCO2.EE.Res.HHnew.Thermal.SH.Biomass.CO.Elc.Elec</t>
  </si>
  <si>
    <t>EMI.ktCO2.EE.Res.HHnew.Thermal.SH.Geo</t>
  </si>
  <si>
    <t>EMI.ktCO2.EE.Res.HHnew.Thermal.SH.Geo.SH</t>
  </si>
  <si>
    <t>EMI.ktCO2.EE.Res.HHnew.Thermal.SH.Geo.SH.Geo</t>
  </si>
  <si>
    <t>EMI.ktCO2.EE.Res.HHnew.Thermal.SH.Geo.SH.Elec</t>
  </si>
  <si>
    <t>EMI.ktCO2.EE.Res.HHnew.Thermal.SH.Geo.SC</t>
  </si>
  <si>
    <t>EMI.ktCO2.EE.Res.HHnew.Thermal.SH.Geo.SC.AC.Elec</t>
  </si>
  <si>
    <t>EMI.ktCO2.EE.Res.HHnew.Thermal.SH.Geo.WH</t>
  </si>
  <si>
    <t>EMI.ktCO2.EE.Res.HHnew.Thermal.SH.Geo.WH.Geo.NoSolar.Geo</t>
  </si>
  <si>
    <t>EMI.ktCO2.EE.Res.HHnew.Thermal.SH.Geo.WH.Geo.Solar</t>
  </si>
  <si>
    <t>EMI.ktCO2.EE.Res.HHnew.Thermal.SH.Geo.WH.Geo.Solar.Geo</t>
  </si>
  <si>
    <t>EMI.ktCO2.EE.Res.HHnew.Thermal.SH.Geo.WH.Geo.Solar.Solar</t>
  </si>
  <si>
    <t>EMI.ktCO2.EE.Res.HHnew.Thermal.SH.Geo.WH.Elc.NoSolar.Elec</t>
  </si>
  <si>
    <t>EMI.ktCO2.EE.Res.HHnew.Thermal.SH.Geo.WH.Elc.Solar</t>
  </si>
  <si>
    <t>EMI.ktCO2.EE.Res.HHnew.Thermal.SH.Geo.WH.Elc.Solar.Elec</t>
  </si>
  <si>
    <t>EMI.ktCO2.EE.Res.HHnew.Thermal.SH.Geo.WH.Elc.Solar.Solar</t>
  </si>
  <si>
    <t>EMI.ktCO2.EE.Res.HHnew.Thermal.SH.Geo.CO</t>
  </si>
  <si>
    <t>EMI.ktCO2.EE.Res.HHnew.Thermal.SH.Geo.CO.LPG.LPG</t>
  </si>
  <si>
    <t>EMI.ktCO2.EE.Res.HHnew.Thermal.SH.Geo.CO.Elc.Elec</t>
  </si>
  <si>
    <t>EMI.ktCO2.EE.Res.HHnew.Thermal.SH.DistrHeat</t>
  </si>
  <si>
    <t>EMI.ktCO2.EE.Res.HHnew.Thermal.SH.DistrHeat.SH</t>
  </si>
  <si>
    <t>EMI.ktCO2.EE.Res.HHnew.Thermal.SH.DistrHeat.SH.Steam_Distr</t>
  </si>
  <si>
    <t>EMI.ktCO2.EE.Res.HHnew.Thermal.SH.DistrHeat.SH.Elec</t>
  </si>
  <si>
    <t>EMI.ktCO2.EE.Res.HHnew.Thermal.SH.DistrHeat.SC</t>
  </si>
  <si>
    <t>EMI.ktCO2.EE.Res.HHnew.Thermal.SH.DistrHeat.SC.AC.Elec</t>
  </si>
  <si>
    <t>EMI.ktCO2.EE.Res.HHnew.Thermal.SH.DistrHeat.WH</t>
  </si>
  <si>
    <t>EMI.ktCO2.EE.Res.HHnew.Thermal.SH.DistrHeat.WH.DistrHeat.NoSolar.Steam_Distr</t>
  </si>
  <si>
    <t>EMI.ktCO2.EE.Res.HHnew.Thermal.SH.DistrHeat.WH.DistrHeat.Solar</t>
  </si>
  <si>
    <t>EMI.ktCO2.EE.Res.HHnew.Thermal.SH.DistrHeat.WH.DistrHeat.Solar.Steam_Distr</t>
  </si>
  <si>
    <t>EMI.ktCO2.EE.Res.HHnew.Thermal.SH.DistrHeat.WH.DistrHeat.Solar.Solar</t>
  </si>
  <si>
    <t>EMI.ktCO2.EE.Res.HHnew.Thermal.SH.DistrHeat.WH.Elc.NoSolar.Elec</t>
  </si>
  <si>
    <t>EMI.ktCO2.EE.Res.HHnew.Thermal.SH.DistrHeat.WH.Elc.Solar</t>
  </si>
  <si>
    <t>EMI.ktCO2.EE.Res.HHnew.Thermal.SH.DistrHeat.WH.Elc.Solar.Elec</t>
  </si>
  <si>
    <t>EMI.ktCO2.EE.Res.HHnew.Thermal.SH.DistrHeat.WH.Elc.Solar.Solar</t>
  </si>
  <si>
    <t>EMI.ktCO2.EE.Res.HHnew.Thermal.SH.DistrHeat.CO</t>
  </si>
  <si>
    <t>EMI.ktCO2.EE.Res.HHnew.Thermal.SH.DistrHeat.CO.LPG.LPG</t>
  </si>
  <si>
    <t>EMI.ktCO2.EE.Res.HHnew.Thermal.SH.DistrHeat.CO.Elc.Elec</t>
  </si>
  <si>
    <t>EMI.ktCO2.EE.Res.HHnew.Thermal.SH.AdvElc</t>
  </si>
  <si>
    <t>EMI.ktCO2.EE.Res.HHnew.Thermal.SH.AdvElc.SH</t>
  </si>
  <si>
    <t>EMI.ktCO2.EE.Res.HHnew.Thermal.SH.AdvElc.SH.Elec</t>
  </si>
  <si>
    <t>EMI.ktCO2.EE.Res.HHnew.Thermal.SH.AdvElc.SC</t>
  </si>
  <si>
    <t>EMI.ktCO2.EE.Res.HHnew.Thermal.SH.AdvElc.SC.AC.Elec</t>
  </si>
  <si>
    <t>EMI.ktCO2.EE.Res.HHnew.Thermal.SH.AdvElc.WH</t>
  </si>
  <si>
    <t>EMI.ktCO2.EE.Res.HHnew.Thermal.SH.AdvElc.WH.LPG.NoSolar.LPG</t>
  </si>
  <si>
    <t>EMI.ktCO2.EE.Res.HHnew.Thermal.SH.AdvElc.WH.LPG.Solar</t>
  </si>
  <si>
    <t>EMI.ktCO2.EE.Res.HHnew.Thermal.SH.AdvElc.WH.LPG.Solar.LPG</t>
  </si>
  <si>
    <t>EMI.ktCO2.EE.Res.HHnew.Thermal.SH.AdvElc.WH.LPG.Solar.Solar</t>
  </si>
  <si>
    <t>EMI.ktCO2.EE.Res.HHnew.Thermal.SH.AdvElc.WH.Elc.NoSolar.Elec</t>
  </si>
  <si>
    <t>EMI.ktCO2.EE.Res.HHnew.Thermal.SH.AdvElc.WH.Elc.Solar</t>
  </si>
  <si>
    <t>EMI.ktCO2.EE.Res.HHnew.Thermal.SH.AdvElc.WH.Elc.Solar.Elec</t>
  </si>
  <si>
    <t>EMI.ktCO2.EE.Res.HHnew.Thermal.SH.AdvElc.WH.Elc.Solar.Solar</t>
  </si>
  <si>
    <t>EMI.ktCO2.EE.Res.HHnew.Thermal.SH.AdvElc.CO</t>
  </si>
  <si>
    <t>EMI.ktCO2.EE.Res.HHnew.Thermal.SH.AdvElc.CO.LPG.LPG</t>
  </si>
  <si>
    <t>EMI.ktCO2.EE.Res.HHnew.Thermal.SH.AdvElc.CO.Elc.Elec</t>
  </si>
  <si>
    <t>EMI.ktCO2.EE.Res.HHnew.Thermal.SH.ConvElc</t>
  </si>
  <si>
    <t>EMI.ktCO2.EE.Res.HHnew.Thermal.SH.ConvElc.SH</t>
  </si>
  <si>
    <t>EMI.ktCO2.EE.Res.HHnew.Thermal.SH.ConvElc.SH.Elec</t>
  </si>
  <si>
    <t>EMI.ktCO2.EE.Res.HHnew.Thermal.SH.ConvElc.SC</t>
  </si>
  <si>
    <t>EMI.ktCO2.EE.Res.HHnew.Thermal.SH.ConvElc.SC.AC.Elec</t>
  </si>
  <si>
    <t>EMI.ktCO2.EE.Res.HHnew.Thermal.SH.ConvElc.WH</t>
  </si>
  <si>
    <t>EMI.ktCO2.EE.Res.HHnew.Thermal.SH.ConvElc.WH.LPG.NoSolar.LPG</t>
  </si>
  <si>
    <t>EMI.ktCO2.EE.Res.HHnew.Thermal.SH.ConvElc.WH.LPG.Solar</t>
  </si>
  <si>
    <t>EMI.ktCO2.EE.Res.HHnew.Thermal.SH.ConvElc.WH.LPG.Solar.LPG</t>
  </si>
  <si>
    <t>EMI.ktCO2.EE.Res.HHnew.Thermal.SH.ConvElc.WH.LPG.Solar.Solar</t>
  </si>
  <si>
    <t>EMI.ktCO2.EE.Res.HHnew.Thermal.SH.ConvElc.WH.Elc.NoSolar.Elec</t>
  </si>
  <si>
    <t>EMI.ktCO2.EE.Res.HHnew.Thermal.SH.ConvElc.WH.Elc.Solar</t>
  </si>
  <si>
    <t>EMI.ktCO2.EE.Res.HHnew.Thermal.SH.ConvElc.WH.Elc.Solar.Elec</t>
  </si>
  <si>
    <t>EMI.ktCO2.EE.Res.HHnew.Thermal.SH.ConvElc.WH.Elc.Solar.Solar</t>
  </si>
  <si>
    <t>EMI.ktCO2.EE.Res.HHnew.Thermal.SH.ConvElc.CO</t>
  </si>
  <si>
    <t>EMI.ktCO2.EE.Res.HHnew.Thermal.SH.ConvElc.CO.LPG.LPG</t>
  </si>
  <si>
    <t>EMI.ktCO2.EE.Res.HHnew.Thermal.SH.ConvElc.CO.Elc.Elec</t>
  </si>
  <si>
    <t>EE - Final energy consumption of new and renovated households (detailed structure)</t>
  </si>
  <si>
    <t>FEC_per_household.kWh.EE.Res.HHnew.Thermal.SH.Solids</t>
  </si>
  <si>
    <t>FEC_per_household.kWh.EE.Res.HHnew.Thermal.SH.Solids.SH</t>
  </si>
  <si>
    <t>FEC_per_household.kWh.EE.Res.HHnew.Thermal.SH.Solids.SH.Solids</t>
  </si>
  <si>
    <t>FEC_per_household.kWh.EE.Res.HHnew.Thermal.SH.Solids.SH.Elec</t>
  </si>
  <si>
    <t>FEC_per_household.kWh.EE.Res.HHnew.Thermal.SH.Solids.SC</t>
  </si>
  <si>
    <t>FEC_per_household.kWh.EE.Res.HHnew.Thermal.SH.Solids.SC.AC.Elec</t>
  </si>
  <si>
    <t>FEC_per_household.kWh.EE.Res.HHnew.Thermal.SH.Solids.WH</t>
  </si>
  <si>
    <t>FEC_per_household.kWh.EE.Res.HHnew.Thermal.SH.Solids.WH.Solids.NoSolar.Solids</t>
  </si>
  <si>
    <t>FEC_per_household.kWh.EE.Res.HHnew.Thermal.SH.Solids.WH.LPG.NoSolar.LPG</t>
  </si>
  <si>
    <t>FEC_per_household.kWh.EE.Res.HHnew.Thermal.SH.Solids.WH.LPG.Solar</t>
  </si>
  <si>
    <t>FEC_per_household.kWh.EE.Res.HHnew.Thermal.SH.Solids.WH.LPG.Solar.LPG</t>
  </si>
  <si>
    <t>FEC_per_household.kWh.EE.Res.HHnew.Thermal.SH.Solids.WH.LPG.Solar.Solar</t>
  </si>
  <si>
    <t>FEC_per_household.kWh.EE.Res.HHnew.Thermal.SH.Solids.WH.Elc.NoSolar.Elec</t>
  </si>
  <si>
    <t>FEC_per_household.kWh.EE.Res.HHnew.Thermal.SH.Solids.WH.Elc.Solar</t>
  </si>
  <si>
    <t>FEC_per_household.kWh.EE.Res.HHnew.Thermal.SH.Solids.WH.Elc.Solar.Elec</t>
  </si>
  <si>
    <t>FEC_per_household.kWh.EE.Res.HHnew.Thermal.SH.Solids.WH.Elc.Solar.Solar</t>
  </si>
  <si>
    <t>FEC_per_household.kWh.EE.Res.HHnew.Thermal.SH.Solids.CO</t>
  </si>
  <si>
    <t>FEC_per_household.kWh.EE.Res.HHnew.Thermal.SH.Solids.CO.Solids.Solids</t>
  </si>
  <si>
    <t>FEC_per_household.kWh.EE.Res.HHnew.Thermal.SH.Solids.CO.LPG.LPG</t>
  </si>
  <si>
    <t>FEC_per_household.kWh.EE.Res.HHnew.Thermal.SH.Solids.CO.Elc.Elec</t>
  </si>
  <si>
    <t>FEC_per_household.kWh.EE.Res.HHnew.Thermal.SH.LPG</t>
  </si>
  <si>
    <t>FEC_per_household.kWh.EE.Res.HHnew.Thermal.SH.LPG.SH</t>
  </si>
  <si>
    <t>FEC_per_household.kWh.EE.Res.HHnew.Thermal.SH.LPG.SH.LPG</t>
  </si>
  <si>
    <t>FEC_per_household.kWh.EE.Res.HHnew.Thermal.SH.LPG.SH.Elec</t>
  </si>
  <si>
    <t>FEC_per_household.kWh.EE.Res.HHnew.Thermal.SH.LPG.SC</t>
  </si>
  <si>
    <t>FEC_per_household.kWh.EE.Res.HHnew.Thermal.SH.LPG.SC.AC.Elec</t>
  </si>
  <si>
    <t>FEC_per_household.kWh.EE.Res.HHnew.Thermal.SH.LPG.WH</t>
  </si>
  <si>
    <t>FEC_per_household.kWh.EE.Res.HHnew.Thermal.SH.LPG.WH.LPG.NoSolar.LPG</t>
  </si>
  <si>
    <t>FEC_per_household.kWh.EE.Res.HHnew.Thermal.SH.LPG.WH.LPG.Solar</t>
  </si>
  <si>
    <t>FEC_per_household.kWh.EE.Res.HHnew.Thermal.SH.LPG.WH.LPG.Solar.LPG</t>
  </si>
  <si>
    <t>FEC_per_household.kWh.EE.Res.HHnew.Thermal.SH.LPG.WH.LPG.Solar.Solar</t>
  </si>
  <si>
    <t>FEC_per_household.kWh.EE.Res.HHnew.Thermal.SH.LPG.WH.Elc.NoSolar.Elec</t>
  </si>
  <si>
    <t>FEC_per_household.kWh.EE.Res.HHnew.Thermal.SH.LPG.WH.Elc.Solar</t>
  </si>
  <si>
    <t>FEC_per_household.kWh.EE.Res.HHnew.Thermal.SH.LPG.WH.Elc.Solar.Elec</t>
  </si>
  <si>
    <t>FEC_per_household.kWh.EE.Res.HHnew.Thermal.SH.LPG.WH.Elc.Solar.Solar</t>
  </si>
  <si>
    <t>FEC_per_household.kWh.EE.Res.HHnew.Thermal.SH.LPG.CO</t>
  </si>
  <si>
    <t>FEC_per_household.kWh.EE.Res.HHnew.Thermal.SH.LPG.CO.LPG.LPG</t>
  </si>
  <si>
    <t>FEC_per_household.kWh.EE.Res.HHnew.Thermal.SH.LPG.CO.Elc.Elec</t>
  </si>
  <si>
    <t>FEC_per_household.kWh.EE.Res.HHnew.Thermal.SH.Oil</t>
  </si>
  <si>
    <t>FEC_per_household.kWh.EE.Res.HHnew.Thermal.SH.Oil.SH</t>
  </si>
  <si>
    <t>FEC_per_household.kWh.EE.Res.HHnew.Thermal.SH.Oil.SH.Oil</t>
  </si>
  <si>
    <t>FEC_per_household.kWh.EE.Res.HHnew.Thermal.SH.Oil.SH.Elec</t>
  </si>
  <si>
    <t>FEC_per_household.kWh.EE.Res.HHnew.Thermal.SH.Oil.SC</t>
  </si>
  <si>
    <t>FEC_per_household.kWh.EE.Res.HHnew.Thermal.SH.Oil.SC.AC.Elec</t>
  </si>
  <si>
    <t>FEC_per_household.kWh.EE.Res.HHnew.Thermal.SH.Oil.WH</t>
  </si>
  <si>
    <t>FEC_per_household.kWh.EE.Res.HHnew.Thermal.SH.Oil.WH.Oil.NoSolar.Oil</t>
  </si>
  <si>
    <t>FEC_per_household.kWh.EE.Res.HHnew.Thermal.SH.Oil.WH.Oil.Solar</t>
  </si>
  <si>
    <t>FEC_per_household.kWh.EE.Res.HHnew.Thermal.SH.Oil.WH.Oil.Solar.Oil</t>
  </si>
  <si>
    <t>FEC_per_household.kWh.EE.Res.HHnew.Thermal.SH.Oil.WH.Oil.Solar.Solar</t>
  </si>
  <si>
    <t>FEC_per_household.kWh.EE.Res.HHnew.Thermal.SH.Oil.WH.Elc.NoSolar.Elec</t>
  </si>
  <si>
    <t>FEC_per_household.kWh.EE.Res.HHnew.Thermal.SH.Oil.WH.Elc.Solar</t>
  </si>
  <si>
    <t>FEC_per_household.kWh.EE.Res.HHnew.Thermal.SH.Oil.WH.Elc.Solar.Elec</t>
  </si>
  <si>
    <t>FEC_per_household.kWh.EE.Res.HHnew.Thermal.SH.Oil.WH.Elc.Solar.Solar</t>
  </si>
  <si>
    <t>FEC_per_household.kWh.EE.Res.HHnew.Thermal.SH.Oil.CO</t>
  </si>
  <si>
    <t>FEC_per_household.kWh.EE.Res.HHnew.Thermal.SH.Oil.CO.LPG.LPG</t>
  </si>
  <si>
    <t>FEC_per_household.kWh.EE.Res.HHnew.Thermal.SH.Oil.CO.Elc.Elec</t>
  </si>
  <si>
    <t>FEC_per_household.kWh.EE.Res.HHnew.Thermal.SH.Gas</t>
  </si>
  <si>
    <t>FEC_per_household.kWh.EE.Res.HHnew.Thermal.SH.Gas.SH</t>
  </si>
  <si>
    <t>FEC_per_household.kWh.EE.Res.HHnew.Thermal.SH.Gas.SH.Gas</t>
  </si>
  <si>
    <t>FEC_per_household.kWh.EE.Res.HHnew.Thermal.SH.Gas.SH.Elec</t>
  </si>
  <si>
    <t>FEC_per_household.kWh.EE.Res.HHnew.Thermal.SH.Gas.SC</t>
  </si>
  <si>
    <t>FEC_per_household.kWh.EE.Res.HHnew.Thermal.SH.Gas.SC.AC.Elec</t>
  </si>
  <si>
    <t>FEC_per_household.kWh.EE.Res.HHnew.Thermal.SH.Gas.WH</t>
  </si>
  <si>
    <t>FEC_per_household.kWh.EE.Res.HHnew.Thermal.SH.Gas.WH.Gas.NoSolar.Gas</t>
  </si>
  <si>
    <t>FEC_per_household.kWh.EE.Res.HHnew.Thermal.SH.Gas.WH.Gas.Solar</t>
  </si>
  <si>
    <t>FEC_per_household.kWh.EE.Res.HHnew.Thermal.SH.Gas.WH.Gas.Solar.Gas</t>
  </si>
  <si>
    <t>FEC_per_household.kWh.EE.Res.HHnew.Thermal.SH.Gas.WH.Gas.Solar.Solar</t>
  </si>
  <si>
    <t>FEC_per_household.kWh.EE.Res.HHnew.Thermal.SH.Gas.WH.Elc.NoSolar.Elec</t>
  </si>
  <si>
    <t>FEC_per_household.kWh.EE.Res.HHnew.Thermal.SH.Gas.WH.Elc.Solar</t>
  </si>
  <si>
    <t>FEC_per_household.kWh.EE.Res.HHnew.Thermal.SH.Gas.WH.Elc.Solar.Elec</t>
  </si>
  <si>
    <t>FEC_per_household.kWh.EE.Res.HHnew.Thermal.SH.Gas.WH.Elc.Solar.Solar</t>
  </si>
  <si>
    <t>FEC_per_household.kWh.EE.Res.HHnew.Thermal.SH.Gas.CO</t>
  </si>
  <si>
    <t>FEC_per_household.kWh.EE.Res.HHnew.Thermal.SH.Gas.CO.Gas.Gas</t>
  </si>
  <si>
    <t>FEC_per_household.kWh.EE.Res.HHnew.Thermal.SH.Gas.CO.Elc.Elec</t>
  </si>
  <si>
    <t>FEC_per_household.kWh.EE.Res.HHnew.Thermal.SH.Biomass</t>
  </si>
  <si>
    <t>FEC_per_household.kWh.EE.Res.HHnew.Thermal.SH.Biomass.SH</t>
  </si>
  <si>
    <t>FEC_per_household.kWh.EE.Res.HHnew.Thermal.SH.Biomass.SH.Biomass</t>
  </si>
  <si>
    <t>FEC_per_household.kWh.EE.Res.HHnew.Thermal.SH.Biomass.SH.Elec</t>
  </si>
  <si>
    <t>FEC_per_household.kWh.EE.Res.HHnew.Thermal.SH.Biomass.SC</t>
  </si>
  <si>
    <t>FEC_per_household.kWh.EE.Res.HHnew.Thermal.SH.Biomass.SC.AC.Elec</t>
  </si>
  <si>
    <t>FEC_per_household.kWh.EE.Res.HHnew.Thermal.SH.Biomass.WH</t>
  </si>
  <si>
    <t>FEC_per_household.kWh.EE.Res.HHnew.Thermal.SH.Biomass.WH.Biomass.NoSolar.Biomass</t>
  </si>
  <si>
    <t>FEC_per_household.kWh.EE.Res.HHnew.Thermal.SH.Biomass.WH.Biomass.Solar</t>
  </si>
  <si>
    <t>FEC_per_household.kWh.EE.Res.HHnew.Thermal.SH.Biomass.WH.Biomass.Solar.Biomass</t>
  </si>
  <si>
    <t>FEC_per_household.kWh.EE.Res.HHnew.Thermal.SH.Biomass.WH.Biomass.Solar.Solar</t>
  </si>
  <si>
    <t>FEC_per_household.kWh.EE.Res.HHnew.Thermal.SH.Biomass.WH.LPG.NoSolar.LPG</t>
  </si>
  <si>
    <t>FEC_per_household.kWh.EE.Res.HHnew.Thermal.SH.Biomass.WH.LPG.Solar</t>
  </si>
  <si>
    <t>FEC_per_household.kWh.EE.Res.HHnew.Thermal.SH.Biomass.WH.LPG.Solar.LPG</t>
  </si>
  <si>
    <t>FEC_per_household.kWh.EE.Res.HHnew.Thermal.SH.Biomass.WH.LPG.Solar.Solar</t>
  </si>
  <si>
    <t>FEC_per_household.kWh.EE.Res.HHnew.Thermal.SH.Biomass.WH.Elc.NoSolar.Elec</t>
  </si>
  <si>
    <t>FEC_per_household.kWh.EE.Res.HHnew.Thermal.SH.Biomass.WH.Elc.Solar</t>
  </si>
  <si>
    <t>FEC_per_household.kWh.EE.Res.HHnew.Thermal.SH.Biomass.WH.Elc.Solar.Elec</t>
  </si>
  <si>
    <t>FEC_per_household.kWh.EE.Res.HHnew.Thermal.SH.Biomass.WH.Elc.Solar.Solar</t>
  </si>
  <si>
    <t>FEC_per_household.kWh.EE.Res.HHnew.Thermal.SH.Biomass.CO</t>
  </si>
  <si>
    <t>FEC_per_household.kWh.EE.Res.HHnew.Thermal.SH.Biomass.CO.Biomass.Biomass</t>
  </si>
  <si>
    <t>FEC_per_household.kWh.EE.Res.HHnew.Thermal.SH.Biomass.CO.LPG.LPG</t>
  </si>
  <si>
    <t>FEC_per_household.kWh.EE.Res.HHnew.Thermal.SH.Biomass.CO.Elc.Elec</t>
  </si>
  <si>
    <t>FEC_per_household.kWh.EE.Res.HHnew.Thermal.SH.Geo</t>
  </si>
  <si>
    <t>FEC_per_household.kWh.EE.Res.HHnew.Thermal.SH.Geo.SH</t>
  </si>
  <si>
    <t>FEC_per_household.kWh.EE.Res.HHnew.Thermal.SH.Geo.SH.Geo</t>
  </si>
  <si>
    <t>FEC_per_household.kWh.EE.Res.HHnew.Thermal.SH.Geo.SH.Elec</t>
  </si>
  <si>
    <t>FEC_per_household.kWh.EE.Res.HHnew.Thermal.SH.Geo.SC</t>
  </si>
  <si>
    <t>FEC_per_household.kWh.EE.Res.HHnew.Thermal.SH.Geo.SC.AC.Elec</t>
  </si>
  <si>
    <t>FEC_per_household.kWh.EE.Res.HHnew.Thermal.SH.Geo.WH</t>
  </si>
  <si>
    <t>FEC_per_household.kWh.EE.Res.HHnew.Thermal.SH.Geo.WH.Geo.NoSolar.Geo</t>
  </si>
  <si>
    <t>FEC_per_household.kWh.EE.Res.HHnew.Thermal.SH.Geo.WH.Geo.Solar</t>
  </si>
  <si>
    <t>FEC_per_household.kWh.EE.Res.HHnew.Thermal.SH.Geo.WH.Geo.Solar.Geo</t>
  </si>
  <si>
    <t>FEC_per_household.kWh.EE.Res.HHnew.Thermal.SH.Geo.WH.Geo.Solar.Solar</t>
  </si>
  <si>
    <t>FEC_per_household.kWh.EE.Res.HHnew.Thermal.SH.Geo.WH.Elc.NoSolar.Elec</t>
  </si>
  <si>
    <t>FEC_per_household.kWh.EE.Res.HHnew.Thermal.SH.Geo.WH.Elc.Solar</t>
  </si>
  <si>
    <t>FEC_per_household.kWh.EE.Res.HHnew.Thermal.SH.Geo.WH.Elc.Solar.Elec</t>
  </si>
  <si>
    <t>FEC_per_household.kWh.EE.Res.HHnew.Thermal.SH.Geo.WH.Elc.Solar.Solar</t>
  </si>
  <si>
    <t>FEC_per_household.kWh.EE.Res.HHnew.Thermal.SH.Geo.CO</t>
  </si>
  <si>
    <t>FEC_per_household.kWh.EE.Res.HHnew.Thermal.SH.Geo.CO.LPG.LPG</t>
  </si>
  <si>
    <t>FEC_per_household.kWh.EE.Res.HHnew.Thermal.SH.Geo.CO.Elc.Elec</t>
  </si>
  <si>
    <t>FEC_per_household.kWh.EE.Res.HHnew.Thermal.SH.DistrHeat</t>
  </si>
  <si>
    <t>FEC_per_household.kWh.EE.Res.HHnew.Thermal.SH.DistrHeat.SH</t>
  </si>
  <si>
    <t>FEC_per_household.kWh.EE.Res.HHnew.Thermal.SH.DistrHeat.SH.Steam_Distr</t>
  </si>
  <si>
    <t>FEC_per_household.kWh.EE.Res.HHnew.Thermal.SH.DistrHeat.SH.Elec</t>
  </si>
  <si>
    <t>FEC_per_household.kWh.EE.Res.HHnew.Thermal.SH.DistrHeat.SC</t>
  </si>
  <si>
    <t>FEC_per_household.kWh.EE.Res.HHnew.Thermal.SH.DistrHeat.SC.AC.Elec</t>
  </si>
  <si>
    <t>FEC_per_household.kWh.EE.Res.HHnew.Thermal.SH.DistrHeat.WH</t>
  </si>
  <si>
    <t>FEC_per_household.kWh.EE.Res.HHnew.Thermal.SH.DistrHeat.WH.DistrHeat.NoSolar.Steam_Distr</t>
  </si>
  <si>
    <t>FEC_per_household.kWh.EE.Res.HHnew.Thermal.SH.DistrHeat.WH.DistrHeat.Solar</t>
  </si>
  <si>
    <t>FEC_per_household.kWh.EE.Res.HHnew.Thermal.SH.DistrHeat.WH.DistrHeat.Solar.Steam_Distr</t>
  </si>
  <si>
    <t>FEC_per_household.kWh.EE.Res.HHnew.Thermal.SH.DistrHeat.WH.DistrHeat.Solar.Solar</t>
  </si>
  <si>
    <t>FEC_per_household.kWh.EE.Res.HHnew.Thermal.SH.DistrHeat.WH.Elc.NoSolar.Elec</t>
  </si>
  <si>
    <t>FEC_per_household.kWh.EE.Res.HHnew.Thermal.SH.DistrHeat.WH.Elc.Solar</t>
  </si>
  <si>
    <t>FEC_per_household.kWh.EE.Res.HHnew.Thermal.SH.DistrHeat.WH.Elc.Solar.Elec</t>
  </si>
  <si>
    <t>FEC_per_household.kWh.EE.Res.HHnew.Thermal.SH.DistrHeat.WH.Elc.Solar.Solar</t>
  </si>
  <si>
    <t>FEC_per_household.kWh.EE.Res.HHnew.Thermal.SH.DistrHeat.CO</t>
  </si>
  <si>
    <t>FEC_per_household.kWh.EE.Res.HHnew.Thermal.SH.DistrHeat.CO.LPG.LPG</t>
  </si>
  <si>
    <t>FEC_per_household.kWh.EE.Res.HHnew.Thermal.SH.DistrHeat.CO.Elc.Elec</t>
  </si>
  <si>
    <t>FEC_per_household.kWh.EE.Res.HHnew.Thermal.SH.AdvElc</t>
  </si>
  <si>
    <t>FEC_per_household.kWh.EE.Res.HHnew.Thermal.SH.AdvElc.SH</t>
  </si>
  <si>
    <t>FEC_per_household.kWh.EE.Res.HHnew.Thermal.SH.AdvElc.SH.Elec</t>
  </si>
  <si>
    <t>FEC_per_household.kWh.EE.Res.HHnew.Thermal.SH.AdvElc.SC</t>
  </si>
  <si>
    <t>FEC_per_household.kWh.EE.Res.HHnew.Thermal.SH.AdvElc.SC.AC.Elec</t>
  </si>
  <si>
    <t>FEC_per_household.kWh.EE.Res.HHnew.Thermal.SH.AdvElc.WH</t>
  </si>
  <si>
    <t>FEC_per_household.kWh.EE.Res.HHnew.Thermal.SH.AdvElc.WH.LPG.NoSolar.LPG</t>
  </si>
  <si>
    <t>FEC_per_household.kWh.EE.Res.HHnew.Thermal.SH.AdvElc.WH.LPG.Solar</t>
  </si>
  <si>
    <t>FEC_per_household.kWh.EE.Res.HHnew.Thermal.SH.AdvElc.WH.LPG.Solar.LPG</t>
  </si>
  <si>
    <t>FEC_per_household.kWh.EE.Res.HHnew.Thermal.SH.AdvElc.WH.LPG.Solar.Solar</t>
  </si>
  <si>
    <t>FEC_per_household.kWh.EE.Res.HHnew.Thermal.SH.AdvElc.WH.Elc.NoSolar.Elec</t>
  </si>
  <si>
    <t>FEC_per_household.kWh.EE.Res.HHnew.Thermal.SH.AdvElc.WH.Elc.Solar</t>
  </si>
  <si>
    <t>FEC_per_household.kWh.EE.Res.HHnew.Thermal.SH.AdvElc.WH.Elc.Solar.Elec</t>
  </si>
  <si>
    <t>FEC_per_household.kWh.EE.Res.HHnew.Thermal.SH.AdvElc.WH.Elc.Solar.Solar</t>
  </si>
  <si>
    <t>FEC_per_household.kWh.EE.Res.HHnew.Thermal.SH.AdvElc.CO</t>
  </si>
  <si>
    <t>FEC_per_household.kWh.EE.Res.HHnew.Thermal.SH.AdvElc.CO.LPG.LPG</t>
  </si>
  <si>
    <t>FEC_per_household.kWh.EE.Res.HHnew.Thermal.SH.AdvElc.CO.Elc.Elec</t>
  </si>
  <si>
    <t>FEC_per_household.kWh.EE.Res.HHnew.Thermal.SH.ConvElc</t>
  </si>
  <si>
    <t>FEC_per_household.kWh.EE.Res.HHnew.Thermal.SH.ConvElc.SH</t>
  </si>
  <si>
    <t>FEC_per_household.kWh.EE.Res.HHnew.Thermal.SH.ConvElc.SH.Elec</t>
  </si>
  <si>
    <t>FEC_per_household.kWh.EE.Res.HHnew.Thermal.SH.ConvElc.SC</t>
  </si>
  <si>
    <t>FEC_per_household.kWh.EE.Res.HHnew.Thermal.SH.ConvElc.SC.AC.Elec</t>
  </si>
  <si>
    <t>FEC_per_household.kWh.EE.Res.HHnew.Thermal.SH.ConvElc.WH</t>
  </si>
  <si>
    <t>FEC_per_household.kWh.EE.Res.HHnew.Thermal.SH.ConvElc.WH.LPG.NoSolar.LPG</t>
  </si>
  <si>
    <t>FEC_per_household.kWh.EE.Res.HHnew.Thermal.SH.ConvElc.WH.LPG.Solar</t>
  </si>
  <si>
    <t>FEC_per_household.kWh.EE.Res.HHnew.Thermal.SH.ConvElc.WH.LPG.Solar.LPG</t>
  </si>
  <si>
    <t>FEC_per_household.kWh.EE.Res.HHnew.Thermal.SH.ConvElc.WH.LPG.Solar.Solar</t>
  </si>
  <si>
    <t>FEC_per_household.kWh.EE.Res.HHnew.Thermal.SH.ConvElc.WH.Elc.NoSolar.Elec</t>
  </si>
  <si>
    <t>FEC_per_household.kWh.EE.Res.HHnew.Thermal.SH.ConvElc.WH.Elc.Solar</t>
  </si>
  <si>
    <t>FEC_per_household.kWh.EE.Res.HHnew.Thermal.SH.ConvElc.WH.Elc.Solar.Elec</t>
  </si>
  <si>
    <t>FEC_per_household.kWh.EE.Res.HHnew.Thermal.SH.ConvElc.WH.Elc.Solar.Solar</t>
  </si>
  <si>
    <t>FEC_per_household.kWh.EE.Res.HHnew.Thermal.SH.ConvElc.CO</t>
  </si>
  <si>
    <t>FEC_per_household.kWh.EE.Res.HHnew.Thermal.SH.ConvElc.CO.LPG.LPG</t>
  </si>
  <si>
    <t>FEC_per_household.kWh.EE.Res.HHnew.Thermal.SH.ConvElc.CO.Elc.Elec</t>
  </si>
  <si>
    <t>EE - Thermal energy service of new and renovated households (detailed structure)</t>
  </si>
  <si>
    <t>TES_per_household.kWh.EE.Res.HHnew.Thermal.SH.Solids</t>
  </si>
  <si>
    <t>TES_per_household.kWh.EE.Res.HHnew.Thermal.SH.Solids.SH</t>
  </si>
  <si>
    <t>TES_per_household.kWh.EE.Res.HHnew.Thermal.SH.Solids.SH.Solids</t>
  </si>
  <si>
    <t>TES_per_household.kWh.EE.Res.HHnew.Thermal.SH.Solids.SH.Elec</t>
  </si>
  <si>
    <t>TES_per_household.kWh.EE.Res.HHnew.Thermal.SH.Solids.SC</t>
  </si>
  <si>
    <t>TES_per_household.kWh.EE.Res.HHnew.Thermal.SH.Solids.SC.AC.Elec</t>
  </si>
  <si>
    <t>TES_per_household.kWh.EE.Res.HHnew.Thermal.SH.Solids.WH</t>
  </si>
  <si>
    <t>TES_per_household.kWh.EE.Res.HHnew.Thermal.SH.Solids.WH.Solids.NoSolar.Solids</t>
  </si>
  <si>
    <t>TES_per_household.kWh.EE.Res.HHnew.Thermal.SH.Solids.WH.LPG.NoSolar.LPG</t>
  </si>
  <si>
    <t>TES_per_household.kWh.EE.Res.HHnew.Thermal.SH.Solids.WH.LPG.Solar</t>
  </si>
  <si>
    <t>TES_per_household.kWh.EE.Res.HHnew.Thermal.SH.Solids.WH.LPG.Solar.LPG</t>
  </si>
  <si>
    <t>TES_per_household.kWh.EE.Res.HHnew.Thermal.SH.Solids.WH.LPG.Solar.Solar</t>
  </si>
  <si>
    <t>TES_per_household.kWh.EE.Res.HHnew.Thermal.SH.Solids.WH.Elc.NoSolar.Elec</t>
  </si>
  <si>
    <t>TES_per_household.kWh.EE.Res.HHnew.Thermal.SH.Solids.WH.Elc.Solar</t>
  </si>
  <si>
    <t>TES_per_household.kWh.EE.Res.HHnew.Thermal.SH.Solids.WH.Elc.Solar.Elec</t>
  </si>
  <si>
    <t>TES_per_household.kWh.EE.Res.HHnew.Thermal.SH.Solids.WH.Elc.Solar.Solar</t>
  </si>
  <si>
    <t>TES_per_household.kWh.EE.Res.HHnew.Thermal.SH.Solids.CO</t>
  </si>
  <si>
    <t>TES_per_household.kWh.EE.Res.HHnew.Thermal.SH.Solids.CO.Solids.Solids</t>
  </si>
  <si>
    <t>TES_per_household.kWh.EE.Res.HHnew.Thermal.SH.Solids.CO.LPG.LPG</t>
  </si>
  <si>
    <t>TES_per_household.kWh.EE.Res.HHnew.Thermal.SH.Solids.CO.Elc.Elec</t>
  </si>
  <si>
    <t>TES_per_household.kWh.EE.Res.HHnew.Thermal.SH.LPG</t>
  </si>
  <si>
    <t>TES_per_household.kWh.EE.Res.HHnew.Thermal.SH.LPG.SH</t>
  </si>
  <si>
    <t>TES_per_household.kWh.EE.Res.HHnew.Thermal.SH.LPG.SH.LPG</t>
  </si>
  <si>
    <t>TES_per_household.kWh.EE.Res.HHnew.Thermal.SH.LPG.SH.Elec</t>
  </si>
  <si>
    <t>TES_per_household.kWh.EE.Res.HHnew.Thermal.SH.LPG.SC</t>
  </si>
  <si>
    <t>TES_per_household.kWh.EE.Res.HHnew.Thermal.SH.LPG.SC.AC.Elec</t>
  </si>
  <si>
    <t>TES_per_household.kWh.EE.Res.HHnew.Thermal.SH.LPG.WH</t>
  </si>
  <si>
    <t>TES_per_household.kWh.EE.Res.HHnew.Thermal.SH.LPG.WH.LPG.NoSolar.LPG</t>
  </si>
  <si>
    <t>TES_per_household.kWh.EE.Res.HHnew.Thermal.SH.LPG.WH.LPG.Solar</t>
  </si>
  <si>
    <t>TES_per_household.kWh.EE.Res.HHnew.Thermal.SH.LPG.WH.LPG.Solar.LPG</t>
  </si>
  <si>
    <t>TES_per_household.kWh.EE.Res.HHnew.Thermal.SH.LPG.WH.LPG.Solar.Solar</t>
  </si>
  <si>
    <t>TES_per_household.kWh.EE.Res.HHnew.Thermal.SH.LPG.WH.Elc.NoSolar.Elec</t>
  </si>
  <si>
    <t>TES_per_household.kWh.EE.Res.HHnew.Thermal.SH.LPG.WH.Elc.Solar</t>
  </si>
  <si>
    <t>TES_per_household.kWh.EE.Res.HHnew.Thermal.SH.LPG.WH.Elc.Solar.Elec</t>
  </si>
  <si>
    <t>TES_per_household.kWh.EE.Res.HHnew.Thermal.SH.LPG.WH.Elc.Solar.Solar</t>
  </si>
  <si>
    <t>TES_per_household.kWh.EE.Res.HHnew.Thermal.SH.LPG.CO</t>
  </si>
  <si>
    <t>TES_per_household.kWh.EE.Res.HHnew.Thermal.SH.LPG.CO.LPG.LPG</t>
  </si>
  <si>
    <t>TES_per_household.kWh.EE.Res.HHnew.Thermal.SH.LPG.CO.Elc.Elec</t>
  </si>
  <si>
    <t>TES_per_household.kWh.EE.Res.HHnew.Thermal.SH.Oil</t>
  </si>
  <si>
    <t>TES_per_household.kWh.EE.Res.HHnew.Thermal.SH.Oil.SH</t>
  </si>
  <si>
    <t>TES_per_household.kWh.EE.Res.HHnew.Thermal.SH.Oil.SH.Oil</t>
  </si>
  <si>
    <t>TES_per_household.kWh.EE.Res.HHnew.Thermal.SH.Oil.SH.Elec</t>
  </si>
  <si>
    <t>TES_per_household.kWh.EE.Res.HHnew.Thermal.SH.Oil.SC</t>
  </si>
  <si>
    <t>TES_per_household.kWh.EE.Res.HHnew.Thermal.SH.Oil.SC.AC.Elec</t>
  </si>
  <si>
    <t>TES_per_household.kWh.EE.Res.HHnew.Thermal.SH.Oil.WH</t>
  </si>
  <si>
    <t>TES_per_household.kWh.EE.Res.HHnew.Thermal.SH.Oil.WH.Oil.NoSolar.Oil</t>
  </si>
  <si>
    <t>TES_per_household.kWh.EE.Res.HHnew.Thermal.SH.Oil.WH.Oil.Solar</t>
  </si>
  <si>
    <t>TES_per_household.kWh.EE.Res.HHnew.Thermal.SH.Oil.WH.Oil.Solar.Oil</t>
  </si>
  <si>
    <t>TES_per_household.kWh.EE.Res.HHnew.Thermal.SH.Oil.WH.Oil.Solar.Solar</t>
  </si>
  <si>
    <t>TES_per_household.kWh.EE.Res.HHnew.Thermal.SH.Oil.WH.Elc.NoSolar.Elec</t>
  </si>
  <si>
    <t>TES_per_household.kWh.EE.Res.HHnew.Thermal.SH.Oil.WH.Elc.Solar</t>
  </si>
  <si>
    <t>TES_per_household.kWh.EE.Res.HHnew.Thermal.SH.Oil.WH.Elc.Solar.Elec</t>
  </si>
  <si>
    <t>TES_per_household.kWh.EE.Res.HHnew.Thermal.SH.Oil.WH.Elc.Solar.Solar</t>
  </si>
  <si>
    <t>TES_per_household.kWh.EE.Res.HHnew.Thermal.SH.Oil.CO</t>
  </si>
  <si>
    <t>TES_per_household.kWh.EE.Res.HHnew.Thermal.SH.Oil.CO.LPG.LPG</t>
  </si>
  <si>
    <t>TES_per_household.kWh.EE.Res.HHnew.Thermal.SH.Oil.CO.Elc.Elec</t>
  </si>
  <si>
    <t>TES_per_household.kWh.EE.Res.HHnew.Thermal.SH.Gas</t>
  </si>
  <si>
    <t>TES_per_household.kWh.EE.Res.HHnew.Thermal.SH.Gas.SH</t>
  </si>
  <si>
    <t>TES_per_household.kWh.EE.Res.HHnew.Thermal.SH.Gas.SH.Gas</t>
  </si>
  <si>
    <t>TES_per_household.kWh.EE.Res.HHnew.Thermal.SH.Gas.SH.Elec</t>
  </si>
  <si>
    <t>TES_per_household.kWh.EE.Res.HHnew.Thermal.SH.Gas.SC</t>
  </si>
  <si>
    <t>TES_per_household.kWh.EE.Res.HHnew.Thermal.SH.Gas.SC.AC.Elec</t>
  </si>
  <si>
    <t>TES_per_household.kWh.EE.Res.HHnew.Thermal.SH.Gas.WH</t>
  </si>
  <si>
    <t>TES_per_household.kWh.EE.Res.HHnew.Thermal.SH.Gas.WH.Gas.NoSolar.Gas</t>
  </si>
  <si>
    <t>TES_per_household.kWh.EE.Res.HHnew.Thermal.SH.Gas.WH.Gas.Solar</t>
  </si>
  <si>
    <t>TES_per_household.kWh.EE.Res.HHnew.Thermal.SH.Gas.WH.Gas.Solar.Gas</t>
  </si>
  <si>
    <t>TES_per_household.kWh.EE.Res.HHnew.Thermal.SH.Gas.WH.Gas.Solar.Solar</t>
  </si>
  <si>
    <t>TES_per_household.kWh.EE.Res.HHnew.Thermal.SH.Gas.WH.Elc.NoSolar.Elec</t>
  </si>
  <si>
    <t>TES_per_household.kWh.EE.Res.HHnew.Thermal.SH.Gas.WH.Elc.Solar</t>
  </si>
  <si>
    <t>TES_per_household.kWh.EE.Res.HHnew.Thermal.SH.Gas.WH.Elc.Solar.Elec</t>
  </si>
  <si>
    <t>TES_per_household.kWh.EE.Res.HHnew.Thermal.SH.Gas.WH.Elc.Solar.Solar</t>
  </si>
  <si>
    <t>TES_per_household.kWh.EE.Res.HHnew.Thermal.SH.Gas.CO</t>
  </si>
  <si>
    <t>TES_per_household.kWh.EE.Res.HHnew.Thermal.SH.Gas.CO.Gas.Gas</t>
  </si>
  <si>
    <t>TES_per_household.kWh.EE.Res.HHnew.Thermal.SH.Gas.CO.Elc.Elec</t>
  </si>
  <si>
    <t>TES_per_household.kWh.EE.Res.HHnew.Thermal.SH.Biomass</t>
  </si>
  <si>
    <t>TES_per_household.kWh.EE.Res.HHnew.Thermal.SH.Biomass.SH</t>
  </si>
  <si>
    <t>TES_per_household.kWh.EE.Res.HHnew.Thermal.SH.Biomass.SH.Biomass</t>
  </si>
  <si>
    <t>TES_per_household.kWh.EE.Res.HHnew.Thermal.SH.Biomass.SH.Elec</t>
  </si>
  <si>
    <t>TES_per_household.kWh.EE.Res.HHnew.Thermal.SH.Biomass.SC</t>
  </si>
  <si>
    <t>TES_per_household.kWh.EE.Res.HHnew.Thermal.SH.Biomass.SC.AC.Elec</t>
  </si>
  <si>
    <t>TES_per_household.kWh.EE.Res.HHnew.Thermal.SH.Biomass.WH</t>
  </si>
  <si>
    <t>TES_per_household.kWh.EE.Res.HHnew.Thermal.SH.Biomass.WH.Biomass.NoSolar.Biomass</t>
  </si>
  <si>
    <t>TES_per_household.kWh.EE.Res.HHnew.Thermal.SH.Biomass.WH.Biomass.Solar</t>
  </si>
  <si>
    <t>TES_per_household.kWh.EE.Res.HHnew.Thermal.SH.Biomass.WH.Biomass.Solar.Biomass</t>
  </si>
  <si>
    <t>TES_per_household.kWh.EE.Res.HHnew.Thermal.SH.Biomass.WH.Biomass.Solar.Solar</t>
  </si>
  <si>
    <t>TES_per_household.kWh.EE.Res.HHnew.Thermal.SH.Biomass.WH.LPG.NoSolar.LPG</t>
  </si>
  <si>
    <t>TES_per_household.kWh.EE.Res.HHnew.Thermal.SH.Biomass.WH.LPG.Solar</t>
  </si>
  <si>
    <t>TES_per_household.kWh.EE.Res.HHnew.Thermal.SH.Biomass.WH.LPG.Solar.LPG</t>
  </si>
  <si>
    <t>TES_per_household.kWh.EE.Res.HHnew.Thermal.SH.Biomass.WH.LPG.Solar.Solar</t>
  </si>
  <si>
    <t>TES_per_household.kWh.EE.Res.HHnew.Thermal.SH.Biomass.WH.Elc.NoSolar.Elec</t>
  </si>
  <si>
    <t>TES_per_household.kWh.EE.Res.HHnew.Thermal.SH.Biomass.WH.Elc.Solar</t>
  </si>
  <si>
    <t>TES_per_household.kWh.EE.Res.HHnew.Thermal.SH.Biomass.WH.Elc.Solar.Elec</t>
  </si>
  <si>
    <t>TES_per_household.kWh.EE.Res.HHnew.Thermal.SH.Biomass.WH.Elc.Solar.Solar</t>
  </si>
  <si>
    <t>TES_per_household.kWh.EE.Res.HHnew.Thermal.SH.Biomass.CO</t>
  </si>
  <si>
    <t>TES_per_household.kWh.EE.Res.HHnew.Thermal.SH.Biomass.CO.Biomass.Biomass</t>
  </si>
  <si>
    <t>TES_per_household.kWh.EE.Res.HHnew.Thermal.SH.Biomass.CO.LPG.LPG</t>
  </si>
  <si>
    <t>TES_per_household.kWh.EE.Res.HHnew.Thermal.SH.Biomass.CO.Elc.Elec</t>
  </si>
  <si>
    <t>TES_per_household.kWh.EE.Res.HHnew.Thermal.SH.Geo</t>
  </si>
  <si>
    <t>TES_per_household.kWh.EE.Res.HHnew.Thermal.SH.Geo.SH</t>
  </si>
  <si>
    <t>TES_per_household.kWh.EE.Res.HHnew.Thermal.SH.Geo.SH.Geo</t>
  </si>
  <si>
    <t>TES_per_household.kWh.EE.Res.HHnew.Thermal.SH.Geo.SH.Elec</t>
  </si>
  <si>
    <t>TES_per_household.kWh.EE.Res.HHnew.Thermal.SH.Geo.SC</t>
  </si>
  <si>
    <t>TES_per_household.kWh.EE.Res.HHnew.Thermal.SH.Geo.SC.AC.Elec</t>
  </si>
  <si>
    <t>TES_per_household.kWh.EE.Res.HHnew.Thermal.SH.Geo.WH</t>
  </si>
  <si>
    <t>TES_per_household.kWh.EE.Res.HHnew.Thermal.SH.Geo.WH.Geo.NoSolar.Geo</t>
  </si>
  <si>
    <t>TES_per_household.kWh.EE.Res.HHnew.Thermal.SH.Geo.WH.Geo.Solar</t>
  </si>
  <si>
    <t>TES_per_household.kWh.EE.Res.HHnew.Thermal.SH.Geo.WH.Geo.Solar.Geo</t>
  </si>
  <si>
    <t>TES_per_household.kWh.EE.Res.HHnew.Thermal.SH.Geo.WH.Geo.Solar.Solar</t>
  </si>
  <si>
    <t>TES_per_household.kWh.EE.Res.HHnew.Thermal.SH.Geo.WH.Elc.NoSolar.Elec</t>
  </si>
  <si>
    <t>TES_per_household.kWh.EE.Res.HHnew.Thermal.SH.Geo.WH.Elc.Solar</t>
  </si>
  <si>
    <t>TES_per_household.kWh.EE.Res.HHnew.Thermal.SH.Geo.WH.Elc.Solar.Elec</t>
  </si>
  <si>
    <t>TES_per_household.kWh.EE.Res.HHnew.Thermal.SH.Geo.WH.Elc.Solar.Solar</t>
  </si>
  <si>
    <t>TES_per_household.kWh.EE.Res.HHnew.Thermal.SH.Geo.CO</t>
  </si>
  <si>
    <t>TES_per_household.kWh.EE.Res.HHnew.Thermal.SH.Geo.CO.LPG.LPG</t>
  </si>
  <si>
    <t>TES_per_household.kWh.EE.Res.HHnew.Thermal.SH.Geo.CO.Elc.Elec</t>
  </si>
  <si>
    <t>TES_per_household.kWh.EE.Res.HHnew.Thermal.SH.DistrHeat</t>
  </si>
  <si>
    <t>TES_per_household.kWh.EE.Res.HHnew.Thermal.SH.DistrHeat.SH</t>
  </si>
  <si>
    <t>TES_per_household.kWh.EE.Res.HHnew.Thermal.SH.DistrHeat.SH.Steam_Distr</t>
  </si>
  <si>
    <t>TES_per_household.kWh.EE.Res.HHnew.Thermal.SH.DistrHeat.SH.Elec</t>
  </si>
  <si>
    <t>TES_per_household.kWh.EE.Res.HHnew.Thermal.SH.DistrHeat.SC</t>
  </si>
  <si>
    <t>TES_per_household.kWh.EE.Res.HHnew.Thermal.SH.DistrHeat.SC.AC.Elec</t>
  </si>
  <si>
    <t>TES_per_household.kWh.EE.Res.HHnew.Thermal.SH.DistrHeat.WH</t>
  </si>
  <si>
    <t>TES_per_household.kWh.EE.Res.HHnew.Thermal.SH.DistrHeat.WH.DistrHeat.NoSolar.Steam_Distr</t>
  </si>
  <si>
    <t>TES_per_household.kWh.EE.Res.HHnew.Thermal.SH.DistrHeat.WH.DistrHeat.Solar</t>
  </si>
  <si>
    <t>TES_per_household.kWh.EE.Res.HHnew.Thermal.SH.DistrHeat.WH.DistrHeat.Solar.Steam_Distr</t>
  </si>
  <si>
    <t>TES_per_household.kWh.EE.Res.HHnew.Thermal.SH.DistrHeat.WH.DistrHeat.Solar.Solar</t>
  </si>
  <si>
    <t>TES_per_household.kWh.EE.Res.HHnew.Thermal.SH.DistrHeat.WH.Elc.NoSolar.Elec</t>
  </si>
  <si>
    <t>TES_per_household.kWh.EE.Res.HHnew.Thermal.SH.DistrHeat.WH.Elc.Solar</t>
  </si>
  <si>
    <t>TES_per_household.kWh.EE.Res.HHnew.Thermal.SH.DistrHeat.WH.Elc.Solar.Elec</t>
  </si>
  <si>
    <t>TES_per_household.kWh.EE.Res.HHnew.Thermal.SH.DistrHeat.WH.Elc.Solar.Solar</t>
  </si>
  <si>
    <t>TES_per_household.kWh.EE.Res.HHnew.Thermal.SH.DistrHeat.CO</t>
  </si>
  <si>
    <t>TES_per_household.kWh.EE.Res.HHnew.Thermal.SH.DistrHeat.CO.LPG.LPG</t>
  </si>
  <si>
    <t>TES_per_household.kWh.EE.Res.HHnew.Thermal.SH.DistrHeat.CO.Elc.Elec</t>
  </si>
  <si>
    <t>TES_per_household.kWh.EE.Res.HHnew.Thermal.SH.AdvElc</t>
  </si>
  <si>
    <t>TES_per_household.kWh.EE.Res.HHnew.Thermal.SH.AdvElc.SH</t>
  </si>
  <si>
    <t>TES_per_household.kWh.EE.Res.HHnew.Thermal.SH.AdvElc.SH.Elec</t>
  </si>
  <si>
    <t>TES_per_household.kWh.EE.Res.HHnew.Thermal.SH.AdvElc.SC</t>
  </si>
  <si>
    <t>TES_per_household.kWh.EE.Res.HHnew.Thermal.SH.AdvElc.SC.AC.Elec</t>
  </si>
  <si>
    <t>TES_per_household.kWh.EE.Res.HHnew.Thermal.SH.AdvElc.WH</t>
  </si>
  <si>
    <t>TES_per_household.kWh.EE.Res.HHnew.Thermal.SH.AdvElc.WH.LPG.NoSolar.LPG</t>
  </si>
  <si>
    <t>TES_per_household.kWh.EE.Res.HHnew.Thermal.SH.AdvElc.WH.LPG.Solar</t>
  </si>
  <si>
    <t>TES_per_household.kWh.EE.Res.HHnew.Thermal.SH.AdvElc.WH.LPG.Solar.LPG</t>
  </si>
  <si>
    <t>TES_per_household.kWh.EE.Res.HHnew.Thermal.SH.AdvElc.WH.LPG.Solar.Solar</t>
  </si>
  <si>
    <t>TES_per_household.kWh.EE.Res.HHnew.Thermal.SH.AdvElc.WH.Elc.NoSolar.Elec</t>
  </si>
  <si>
    <t>TES_per_household.kWh.EE.Res.HHnew.Thermal.SH.AdvElc.WH.Elc.Solar</t>
  </si>
  <si>
    <t>TES_per_household.kWh.EE.Res.HHnew.Thermal.SH.AdvElc.WH.Elc.Solar.Elec</t>
  </si>
  <si>
    <t>TES_per_household.kWh.EE.Res.HHnew.Thermal.SH.AdvElc.WH.Elc.Solar.Solar</t>
  </si>
  <si>
    <t>TES_per_household.kWh.EE.Res.HHnew.Thermal.SH.AdvElc.CO</t>
  </si>
  <si>
    <t>TES_per_household.kWh.EE.Res.HHnew.Thermal.SH.AdvElc.CO.LPG.LPG</t>
  </si>
  <si>
    <t>TES_per_household.kWh.EE.Res.HHnew.Thermal.SH.AdvElc.CO.Elc.Elec</t>
  </si>
  <si>
    <t>TES_per_household.kWh.EE.Res.HHnew.Thermal.SH.ConvElc</t>
  </si>
  <si>
    <t>TES_per_household.kWh.EE.Res.HHnew.Thermal.SH.ConvElc.SH</t>
  </si>
  <si>
    <t>TES_per_household.kWh.EE.Res.HHnew.Thermal.SH.ConvElc.SH.Elec</t>
  </si>
  <si>
    <t>TES_per_household.kWh.EE.Res.HHnew.Thermal.SH.ConvElc.SC</t>
  </si>
  <si>
    <t>TES_per_household.kWh.EE.Res.HHnew.Thermal.SH.ConvElc.SC.AC.Elec</t>
  </si>
  <si>
    <t>TES_per_household.kWh.EE.Res.HHnew.Thermal.SH.ConvElc.WH</t>
  </si>
  <si>
    <t>TES_per_household.kWh.EE.Res.HHnew.Thermal.SH.ConvElc.WH.LPG.NoSolar.LPG</t>
  </si>
  <si>
    <t>TES_per_household.kWh.EE.Res.HHnew.Thermal.SH.ConvElc.WH.LPG.Solar</t>
  </si>
  <si>
    <t>TES_per_household.kWh.EE.Res.HHnew.Thermal.SH.ConvElc.WH.LPG.Solar.LPG</t>
  </si>
  <si>
    <t>TES_per_household.kWh.EE.Res.HHnew.Thermal.SH.ConvElc.WH.LPG.Solar.Solar</t>
  </si>
  <si>
    <t>TES_per_household.kWh.EE.Res.HHnew.Thermal.SH.ConvElc.WH.Elc.NoSolar.Elec</t>
  </si>
  <si>
    <t>TES_per_household.kWh.EE.Res.HHnew.Thermal.SH.ConvElc.WH.Elc.Solar</t>
  </si>
  <si>
    <t>TES_per_household.kWh.EE.Res.HHnew.Thermal.SH.ConvElc.WH.Elc.Solar.Elec</t>
  </si>
  <si>
    <t>TES_per_household.kWh.EE.Res.HHnew.Thermal.SH.ConvElc.WH.Elc.Solar.Solar</t>
  </si>
  <si>
    <t>TES_per_household.kWh.EE.Res.HHnew.Thermal.SH.ConvElc.CO</t>
  </si>
  <si>
    <t>TES_per_household.kWh.EE.Res.HHnew.Thermal.SH.ConvElc.CO.LPG.LPG</t>
  </si>
  <si>
    <t>TES_per_household.kWh.EE.Res.HHnew.Thermal.SH.ConvElc.CO.Elc.Elec</t>
  </si>
  <si>
    <t>EMI_per_household.kgCO2.EE.Res.HHnew.Thermal.SH.Solids</t>
  </si>
  <si>
    <t>EMI_per_household.kgCO2.EE.Res.HHnew.Thermal.SH.Solids.SH</t>
  </si>
  <si>
    <t>EMI_per_household.kgCO2.EE.Res.HHnew.Thermal.SH.Solids.SH.Solids</t>
  </si>
  <si>
    <t>EMI_per_household.kgCO2.EE.Res.HHnew.Thermal.SH.Solids.SH.Elec</t>
  </si>
  <si>
    <t>EMI_per_household.kgCO2.EE.Res.HHnew.Thermal.SH.Solids.SC</t>
  </si>
  <si>
    <t>EMI_per_household.kgCO2.EE.Res.HHnew.Thermal.SH.Solids.SC.AC.Elec</t>
  </si>
  <si>
    <t>EMI_per_household.kgCO2.EE.Res.HHnew.Thermal.SH.Solids.WH</t>
  </si>
  <si>
    <t>EMI_per_household.kgCO2.EE.Res.HHnew.Thermal.SH.Solids.WH.Solids.NoSolar.Solids</t>
  </si>
  <si>
    <t>EMI_per_household.kgCO2.EE.Res.HHnew.Thermal.SH.Solids.WH.LPG.NoSolar.LPG</t>
  </si>
  <si>
    <t>EMI_per_household.kgCO2.EE.Res.HHnew.Thermal.SH.Solids.WH.LPG.Solar</t>
  </si>
  <si>
    <t>EMI_per_household.kgCO2.EE.Res.HHnew.Thermal.SH.Solids.WH.LPG.Solar.LPG</t>
  </si>
  <si>
    <t>EMI_per_household.kgCO2.EE.Res.HHnew.Thermal.SH.Solids.WH.LPG.Solar.Solar</t>
  </si>
  <si>
    <t>EMI_per_household.kgCO2.EE.Res.HHnew.Thermal.SH.Solids.WH.Elc.NoSolar.Elec</t>
  </si>
  <si>
    <t>EMI_per_household.kgCO2.EE.Res.HHnew.Thermal.SH.Solids.WH.Elc.Solar</t>
  </si>
  <si>
    <t>EMI_per_household.kgCO2.EE.Res.HHnew.Thermal.SH.Solids.WH.Elc.Solar.Elec</t>
  </si>
  <si>
    <t>EMI_per_household.kgCO2.EE.Res.HHnew.Thermal.SH.Solids.WH.Elc.Solar.Solar</t>
  </si>
  <si>
    <t>EMI_per_household.kgCO2.EE.Res.HHnew.Thermal.SH.Solids.CO</t>
  </si>
  <si>
    <t>EMI_per_household.kgCO2.EE.Res.HHnew.Thermal.SH.Solids.CO.Solids.Solids</t>
  </si>
  <si>
    <t>EMI_per_household.kgCO2.EE.Res.HHnew.Thermal.SH.Solids.CO.LPG.LPG</t>
  </si>
  <si>
    <t>EMI_per_household.kgCO2.EE.Res.HHnew.Thermal.SH.Solids.CO.Elc.Elec</t>
  </si>
  <si>
    <t>EMI_per_household.kgCO2.EE.Res.HHnew.Thermal.SH.LPG</t>
  </si>
  <si>
    <t>EMI_per_household.kgCO2.EE.Res.HHnew.Thermal.SH.LPG.SH</t>
  </si>
  <si>
    <t>EMI_per_household.kgCO2.EE.Res.HHnew.Thermal.SH.LPG.SH.LPG</t>
  </si>
  <si>
    <t>EMI_per_household.kgCO2.EE.Res.HHnew.Thermal.SH.LPG.SH.Elec</t>
  </si>
  <si>
    <t>EMI_per_household.kgCO2.EE.Res.HHnew.Thermal.SH.LPG.SC</t>
  </si>
  <si>
    <t>EMI_per_household.kgCO2.EE.Res.HHnew.Thermal.SH.LPG.SC.AC.Elec</t>
  </si>
  <si>
    <t>EMI_per_household.kgCO2.EE.Res.HHnew.Thermal.SH.LPG.WH</t>
  </si>
  <si>
    <t>EMI_per_household.kgCO2.EE.Res.HHnew.Thermal.SH.LPG.WH.LPG.NoSolar.LPG</t>
  </si>
  <si>
    <t>EMI_per_household.kgCO2.EE.Res.HHnew.Thermal.SH.LPG.WH.LPG.Solar</t>
  </si>
  <si>
    <t>EMI_per_household.kgCO2.EE.Res.HHnew.Thermal.SH.LPG.WH.LPG.Solar.LPG</t>
  </si>
  <si>
    <t>EMI_per_household.kgCO2.EE.Res.HHnew.Thermal.SH.LPG.WH.LPG.Solar.Solar</t>
  </si>
  <si>
    <t>EMI_per_household.kgCO2.EE.Res.HHnew.Thermal.SH.LPG.WH.Elc.NoSolar.Elec</t>
  </si>
  <si>
    <t>EMI_per_household.kgCO2.EE.Res.HHnew.Thermal.SH.LPG.WH.Elc.Solar</t>
  </si>
  <si>
    <t>EMI_per_household.kgCO2.EE.Res.HHnew.Thermal.SH.LPG.WH.Elc.Solar.Elec</t>
  </si>
  <si>
    <t>EMI_per_household.kgCO2.EE.Res.HHnew.Thermal.SH.LPG.WH.Elc.Solar.Solar</t>
  </si>
  <si>
    <t>EMI_per_household.kgCO2.EE.Res.HHnew.Thermal.SH.LPG.CO</t>
  </si>
  <si>
    <t>EMI_per_household.kgCO2.EE.Res.HHnew.Thermal.SH.LPG.CO.LPG.LPG</t>
  </si>
  <si>
    <t>EMI_per_household.kgCO2.EE.Res.HHnew.Thermal.SH.LPG.CO.Elc.Elec</t>
  </si>
  <si>
    <t>EMI_per_household.kgCO2.EE.Res.HHnew.Thermal.SH.Oil</t>
  </si>
  <si>
    <t>EMI_per_household.kgCO2.EE.Res.HHnew.Thermal.SH.Oil.SH</t>
  </si>
  <si>
    <t>EMI_per_household.kgCO2.EE.Res.HHnew.Thermal.SH.Oil.SH.Oil</t>
  </si>
  <si>
    <t>EMI_per_household.kgCO2.EE.Res.HHnew.Thermal.SH.Oil.SH.Elec</t>
  </si>
  <si>
    <t>EMI_per_household.kgCO2.EE.Res.HHnew.Thermal.SH.Oil.SC</t>
  </si>
  <si>
    <t>EMI_per_household.kgCO2.EE.Res.HHnew.Thermal.SH.Oil.SC.AC.Elec</t>
  </si>
  <si>
    <t>EMI_per_household.kgCO2.EE.Res.HHnew.Thermal.SH.Oil.WH</t>
  </si>
  <si>
    <t>EMI_per_household.kgCO2.EE.Res.HHnew.Thermal.SH.Oil.WH.Oil.NoSolar.Oil</t>
  </si>
  <si>
    <t>EMI_per_household.kgCO2.EE.Res.HHnew.Thermal.SH.Oil.WH.Oil.Solar</t>
  </si>
  <si>
    <t>EMI_per_household.kgCO2.EE.Res.HHnew.Thermal.SH.Oil.WH.Oil.Solar.Oil</t>
  </si>
  <si>
    <t>EMI_per_household.kgCO2.EE.Res.HHnew.Thermal.SH.Oil.WH.Oil.Solar.Solar</t>
  </si>
  <si>
    <t>EMI_per_household.kgCO2.EE.Res.HHnew.Thermal.SH.Oil.WH.Elc.NoSolar.Elec</t>
  </si>
  <si>
    <t>EMI_per_household.kgCO2.EE.Res.HHnew.Thermal.SH.Oil.WH.Elc.Solar</t>
  </si>
  <si>
    <t>EMI_per_household.kgCO2.EE.Res.HHnew.Thermal.SH.Oil.WH.Elc.Solar.Elec</t>
  </si>
  <si>
    <t>EMI_per_household.kgCO2.EE.Res.HHnew.Thermal.SH.Oil.WH.Elc.Solar.Solar</t>
  </si>
  <si>
    <t>EMI_per_household.kgCO2.EE.Res.HHnew.Thermal.SH.Oil.CO</t>
  </si>
  <si>
    <t>EMI_per_household.kgCO2.EE.Res.HHnew.Thermal.SH.Oil.CO.LPG.LPG</t>
  </si>
  <si>
    <t>EMI_per_household.kgCO2.EE.Res.HHnew.Thermal.SH.Oil.CO.Elc.Elec</t>
  </si>
  <si>
    <t>EMI_per_household.kgCO2.EE.Res.HHnew.Thermal.SH.Gas</t>
  </si>
  <si>
    <t>EMI_per_household.kgCO2.EE.Res.HHnew.Thermal.SH.Gas.SH</t>
  </si>
  <si>
    <t>EMI_per_household.kgCO2.EE.Res.HHnew.Thermal.SH.Gas.SH.Gas</t>
  </si>
  <si>
    <t>EMI_per_household.kgCO2.EE.Res.HHnew.Thermal.SH.Gas.SH.Elec</t>
  </si>
  <si>
    <t>EMI_per_household.kgCO2.EE.Res.HHnew.Thermal.SH.Gas.SC</t>
  </si>
  <si>
    <t>EMI_per_household.kgCO2.EE.Res.HHnew.Thermal.SH.Gas.SC.AC.Elec</t>
  </si>
  <si>
    <t>EMI_per_household.kgCO2.EE.Res.HHnew.Thermal.SH.Gas.WH</t>
  </si>
  <si>
    <t>EMI_per_household.kgCO2.EE.Res.HHnew.Thermal.SH.Gas.WH.Gas.NoSolar.Gas</t>
  </si>
  <si>
    <t>EMI_per_household.kgCO2.EE.Res.HHnew.Thermal.SH.Gas.WH.Gas.Solar</t>
  </si>
  <si>
    <t>EMI_per_household.kgCO2.EE.Res.HHnew.Thermal.SH.Gas.WH.Gas.Solar.Gas</t>
  </si>
  <si>
    <t>EMI_per_household.kgCO2.EE.Res.HHnew.Thermal.SH.Gas.WH.Gas.Solar.Solar</t>
  </si>
  <si>
    <t>EMI_per_household.kgCO2.EE.Res.HHnew.Thermal.SH.Gas.WH.Elc.NoSolar.Elec</t>
  </si>
  <si>
    <t>EMI_per_household.kgCO2.EE.Res.HHnew.Thermal.SH.Gas.WH.Elc.Solar</t>
  </si>
  <si>
    <t>EMI_per_household.kgCO2.EE.Res.HHnew.Thermal.SH.Gas.WH.Elc.Solar.Elec</t>
  </si>
  <si>
    <t>EMI_per_household.kgCO2.EE.Res.HHnew.Thermal.SH.Gas.WH.Elc.Solar.Solar</t>
  </si>
  <si>
    <t>EMI_per_household.kgCO2.EE.Res.HHnew.Thermal.SH.Gas.CO</t>
  </si>
  <si>
    <t>EMI_per_household.kgCO2.EE.Res.HHnew.Thermal.SH.Gas.CO.Gas.Gas</t>
  </si>
  <si>
    <t>EMI_per_household.kgCO2.EE.Res.HHnew.Thermal.SH.Gas.CO.Elc.Elec</t>
  </si>
  <si>
    <t>EMI_per_household.kgCO2.EE.Res.HHnew.Thermal.SH.Biomass</t>
  </si>
  <si>
    <t>EMI_per_household.kgCO2.EE.Res.HHnew.Thermal.SH.Biomass.SH</t>
  </si>
  <si>
    <t>EMI_per_household.kgCO2.EE.Res.HHnew.Thermal.SH.Biomass.SH.Biomass</t>
  </si>
  <si>
    <t>EMI_per_household.kgCO2.EE.Res.HHnew.Thermal.SH.Biomass.SH.Elec</t>
  </si>
  <si>
    <t>EMI_per_household.kgCO2.EE.Res.HHnew.Thermal.SH.Biomass.SC</t>
  </si>
  <si>
    <t>EMI_per_household.kgCO2.EE.Res.HHnew.Thermal.SH.Biomass.SC.AC.Elec</t>
  </si>
  <si>
    <t>EMI_per_household.kgCO2.EE.Res.HHnew.Thermal.SH.Biomass.WH</t>
  </si>
  <si>
    <t>EMI_per_household.kgCO2.EE.Res.HHnew.Thermal.SH.Biomass.WH.Biomass.NoSolar.Biomass</t>
  </si>
  <si>
    <t>EMI_per_household.kgCO2.EE.Res.HHnew.Thermal.SH.Biomass.WH.Biomass.Solar</t>
  </si>
  <si>
    <t>EMI_per_household.kgCO2.EE.Res.HHnew.Thermal.SH.Biomass.WH.Biomass.Solar.Biomass</t>
  </si>
  <si>
    <t>EMI_per_household.kgCO2.EE.Res.HHnew.Thermal.SH.Biomass.WH.Biomass.Solar.Solar</t>
  </si>
  <si>
    <t>EMI_per_household.kgCO2.EE.Res.HHnew.Thermal.SH.Biomass.WH.LPG.NoSolar.LPG</t>
  </si>
  <si>
    <t>EMI_per_household.kgCO2.EE.Res.HHnew.Thermal.SH.Biomass.WH.LPG.Solar</t>
  </si>
  <si>
    <t>EMI_per_household.kgCO2.EE.Res.HHnew.Thermal.SH.Biomass.WH.LPG.Solar.LPG</t>
  </si>
  <si>
    <t>EMI_per_household.kgCO2.EE.Res.HHnew.Thermal.SH.Biomass.WH.LPG.Solar.Solar</t>
  </si>
  <si>
    <t>EMI_per_household.kgCO2.EE.Res.HHnew.Thermal.SH.Biomass.WH.Elc.NoSolar.Elec</t>
  </si>
  <si>
    <t>EMI_per_household.kgCO2.EE.Res.HHnew.Thermal.SH.Biomass.WH.Elc.Solar</t>
  </si>
  <si>
    <t>EMI_per_household.kgCO2.EE.Res.HHnew.Thermal.SH.Biomass.WH.Elc.Solar.Elec</t>
  </si>
  <si>
    <t>EMI_per_household.kgCO2.EE.Res.HHnew.Thermal.SH.Biomass.WH.Elc.Solar.Solar</t>
  </si>
  <si>
    <t>EMI_per_household.kgCO2.EE.Res.HHnew.Thermal.SH.Biomass.CO</t>
  </si>
  <si>
    <t>EMI_per_household.kgCO2.EE.Res.HHnew.Thermal.SH.Biomass.CO.Biomass.Biomass</t>
  </si>
  <si>
    <t>EMI_per_household.kgCO2.EE.Res.HHnew.Thermal.SH.Biomass.CO.LPG.LPG</t>
  </si>
  <si>
    <t>EMI_per_household.kgCO2.EE.Res.HHnew.Thermal.SH.Biomass.CO.Elc.Elec</t>
  </si>
  <si>
    <t>EMI_per_household.kgCO2.EE.Res.HHnew.Thermal.SH.Geo</t>
  </si>
  <si>
    <t>EMI_per_household.kgCO2.EE.Res.HHnew.Thermal.SH.Geo.SH</t>
  </si>
  <si>
    <t>EMI_per_household.kgCO2.EE.Res.HHnew.Thermal.SH.Geo.SH.Geo</t>
  </si>
  <si>
    <t>EMI_per_household.kgCO2.EE.Res.HHnew.Thermal.SH.Geo.SH.Elec</t>
  </si>
  <si>
    <t>EMI_per_household.kgCO2.EE.Res.HHnew.Thermal.SH.Geo.SC</t>
  </si>
  <si>
    <t>EMI_per_household.kgCO2.EE.Res.HHnew.Thermal.SH.Geo.SC.AC.Elec</t>
  </si>
  <si>
    <t>EMI_per_household.kgCO2.EE.Res.HHnew.Thermal.SH.Geo.WH</t>
  </si>
  <si>
    <t>EMI_per_household.kgCO2.EE.Res.HHnew.Thermal.SH.Geo.WH.Geo.NoSolar.Geo</t>
  </si>
  <si>
    <t>EMI_per_household.kgCO2.EE.Res.HHnew.Thermal.SH.Geo.WH.Geo.Solar</t>
  </si>
  <si>
    <t>EMI_per_household.kgCO2.EE.Res.HHnew.Thermal.SH.Geo.WH.Geo.Solar.Geo</t>
  </si>
  <si>
    <t>EMI_per_household.kgCO2.EE.Res.HHnew.Thermal.SH.Geo.WH.Geo.Solar.Solar</t>
  </si>
  <si>
    <t>EMI_per_household.kgCO2.EE.Res.HHnew.Thermal.SH.Geo.WH.Elc.NoSolar.Elec</t>
  </si>
  <si>
    <t>EMI_per_household.kgCO2.EE.Res.HHnew.Thermal.SH.Geo.WH.Elc.Solar</t>
  </si>
  <si>
    <t>EMI_per_household.kgCO2.EE.Res.HHnew.Thermal.SH.Geo.WH.Elc.Solar.Elec</t>
  </si>
  <si>
    <t>EMI_per_household.kgCO2.EE.Res.HHnew.Thermal.SH.Geo.WH.Elc.Solar.Solar</t>
  </si>
  <si>
    <t>EMI_per_household.kgCO2.EE.Res.HHnew.Thermal.SH.Geo.CO</t>
  </si>
  <si>
    <t>EMI_per_household.kgCO2.EE.Res.HHnew.Thermal.SH.Geo.CO.LPG.LPG</t>
  </si>
  <si>
    <t>EMI_per_household.kgCO2.EE.Res.HHnew.Thermal.SH.Geo.CO.Elc.Elec</t>
  </si>
  <si>
    <t>EMI_per_household.kgCO2.EE.Res.HHnew.Thermal.SH.DistrHeat</t>
  </si>
  <si>
    <t>EMI_per_household.kgCO2.EE.Res.HHnew.Thermal.SH.DistrHeat.SH</t>
  </si>
  <si>
    <t>EMI_per_household.kgCO2.EE.Res.HHnew.Thermal.SH.DistrHeat.SH.Steam_Distr</t>
  </si>
  <si>
    <t>EMI_per_household.kgCO2.EE.Res.HHnew.Thermal.SH.DistrHeat.SH.Elec</t>
  </si>
  <si>
    <t>EMI_per_household.kgCO2.EE.Res.HHnew.Thermal.SH.DistrHeat.SC</t>
  </si>
  <si>
    <t>EMI_per_household.kgCO2.EE.Res.HHnew.Thermal.SH.DistrHeat.SC.AC.Elec</t>
  </si>
  <si>
    <t>EMI_per_household.kgCO2.EE.Res.HHnew.Thermal.SH.DistrHeat.WH</t>
  </si>
  <si>
    <t>EMI_per_household.kgCO2.EE.Res.HHnew.Thermal.SH.DistrHeat.WH.DistrHeat.NoSolar.Steam_Distr</t>
  </si>
  <si>
    <t>EMI_per_household.kgCO2.EE.Res.HHnew.Thermal.SH.DistrHeat.WH.DistrHeat.Solar</t>
  </si>
  <si>
    <t>EMI_per_household.kgCO2.EE.Res.HHnew.Thermal.SH.DistrHeat.WH.DistrHeat.Solar.Steam_Distr</t>
  </si>
  <si>
    <t>EMI_per_household.kgCO2.EE.Res.HHnew.Thermal.SH.DistrHeat.WH.DistrHeat.Solar.Solar</t>
  </si>
  <si>
    <t>EMI_per_household.kgCO2.EE.Res.HHnew.Thermal.SH.DistrHeat.WH.Elc.NoSolar.Elec</t>
  </si>
  <si>
    <t>EMI_per_household.kgCO2.EE.Res.HHnew.Thermal.SH.DistrHeat.WH.Elc.Solar</t>
  </si>
  <si>
    <t>EMI_per_household.kgCO2.EE.Res.HHnew.Thermal.SH.DistrHeat.WH.Elc.Solar.Elec</t>
  </si>
  <si>
    <t>EMI_per_household.kgCO2.EE.Res.HHnew.Thermal.SH.DistrHeat.WH.Elc.Solar.Solar</t>
  </si>
  <si>
    <t>EMI_per_household.kgCO2.EE.Res.HHnew.Thermal.SH.DistrHeat.CO</t>
  </si>
  <si>
    <t>EMI_per_household.kgCO2.EE.Res.HHnew.Thermal.SH.DistrHeat.CO.LPG.LPG</t>
  </si>
  <si>
    <t>EMI_per_household.kgCO2.EE.Res.HHnew.Thermal.SH.DistrHeat.CO.Elc.Elec</t>
  </si>
  <si>
    <t>EMI_per_household.kgCO2.EE.Res.HHnew.Thermal.SH.AdvElc</t>
  </si>
  <si>
    <t>EMI_per_household.kgCO2.EE.Res.HHnew.Thermal.SH.AdvElc.SH</t>
  </si>
  <si>
    <t>EMI_per_household.kgCO2.EE.Res.HHnew.Thermal.SH.AdvElc.SH.Elec</t>
  </si>
  <si>
    <t>EMI_per_household.kgCO2.EE.Res.HHnew.Thermal.SH.AdvElc.SC</t>
  </si>
  <si>
    <t>EMI_per_household.kgCO2.EE.Res.HHnew.Thermal.SH.AdvElc.SC.AC.Elec</t>
  </si>
  <si>
    <t>EMI_per_household.kgCO2.EE.Res.HHnew.Thermal.SH.AdvElc.WH</t>
  </si>
  <si>
    <t>EMI_per_household.kgCO2.EE.Res.HHnew.Thermal.SH.AdvElc.WH.LPG.NoSolar.LPG</t>
  </si>
  <si>
    <t>EMI_per_household.kgCO2.EE.Res.HHnew.Thermal.SH.AdvElc.WH.LPG.Solar</t>
  </si>
  <si>
    <t>EMI_per_household.kgCO2.EE.Res.HHnew.Thermal.SH.AdvElc.WH.LPG.Solar.LPG</t>
  </si>
  <si>
    <t>EMI_per_household.kgCO2.EE.Res.HHnew.Thermal.SH.AdvElc.WH.LPG.Solar.Solar</t>
  </si>
  <si>
    <t>EMI_per_household.kgCO2.EE.Res.HHnew.Thermal.SH.AdvElc.WH.Elc.NoSolar.Elec</t>
  </si>
  <si>
    <t>EMI_per_household.kgCO2.EE.Res.HHnew.Thermal.SH.AdvElc.WH.Elc.Solar</t>
  </si>
  <si>
    <t>EMI_per_household.kgCO2.EE.Res.HHnew.Thermal.SH.AdvElc.WH.Elc.Solar.Elec</t>
  </si>
  <si>
    <t>EMI_per_household.kgCO2.EE.Res.HHnew.Thermal.SH.AdvElc.WH.Elc.Solar.Solar</t>
  </si>
  <si>
    <t>EMI_per_household.kgCO2.EE.Res.HHnew.Thermal.SH.AdvElc.CO</t>
  </si>
  <si>
    <t>EMI_per_household.kgCO2.EE.Res.HHnew.Thermal.SH.AdvElc.CO.LPG.LPG</t>
  </si>
  <si>
    <t>EMI_per_household.kgCO2.EE.Res.HHnew.Thermal.SH.AdvElc.CO.Elc.Elec</t>
  </si>
  <si>
    <t>EMI_per_household.kgCO2.EE.Res.HHnew.Thermal.SH.ConvElc</t>
  </si>
  <si>
    <t>EMI_per_household.kgCO2.EE.Res.HHnew.Thermal.SH.ConvElc.SH</t>
  </si>
  <si>
    <t>EMI_per_household.kgCO2.EE.Res.HHnew.Thermal.SH.ConvElc.SH.Elec</t>
  </si>
  <si>
    <t>EMI_per_household.kgCO2.EE.Res.HHnew.Thermal.SH.ConvElc.SC</t>
  </si>
  <si>
    <t>EMI_per_household.kgCO2.EE.Res.HHnew.Thermal.SH.ConvElc.SC.AC.Elec</t>
  </si>
  <si>
    <t>EMI_per_household.kgCO2.EE.Res.HHnew.Thermal.SH.ConvElc.WH</t>
  </si>
  <si>
    <t>EMI_per_household.kgCO2.EE.Res.HHnew.Thermal.SH.ConvElc.WH.LPG.NoSolar.LPG</t>
  </si>
  <si>
    <t>EMI_per_household.kgCO2.EE.Res.HHnew.Thermal.SH.ConvElc.WH.LPG.Solar</t>
  </si>
  <si>
    <t>EMI_per_household.kgCO2.EE.Res.HHnew.Thermal.SH.ConvElc.WH.LPG.Solar.LPG</t>
  </si>
  <si>
    <t>EMI_per_household.kgCO2.EE.Res.HHnew.Thermal.SH.ConvElc.WH.LPG.Solar.Solar</t>
  </si>
  <si>
    <t>EMI_per_household.kgCO2.EE.Res.HHnew.Thermal.SH.ConvElc.WH.Elc.NoSolar.Elec</t>
  </si>
  <si>
    <t>EMI_per_household.kgCO2.EE.Res.HHnew.Thermal.SH.ConvElc.WH.Elc.Solar</t>
  </si>
  <si>
    <t>EMI_per_household.kgCO2.EE.Res.HHnew.Thermal.SH.ConvElc.WH.Elc.Solar.Elec</t>
  </si>
  <si>
    <t>EMI_per_household.kgCO2.EE.Res.HHnew.Thermal.SH.ConvElc.WH.Elc.Solar.Solar</t>
  </si>
  <si>
    <t>EMI_per_household.kgCO2.EE.Res.HHnew.Thermal.SH.ConvElc.CO</t>
  </si>
  <si>
    <t>EMI_per_household.kgCO2.EE.Res.HHnew.Thermal.SH.ConvElc.CO.LPG.LPG</t>
  </si>
  <si>
    <t>EMI_per_household.kgCO2.EE.Res.HHnew.Thermal.SH.ConvElc.CO.Elc.Elec</t>
  </si>
  <si>
    <t>EE - Final energy consumption of new and renovated households per surface area (detailed structure)</t>
  </si>
  <si>
    <t>FEC_per_sqm.kWh.EE.Res.HHnew.Thermal.SH.Solids</t>
  </si>
  <si>
    <t>FEC_per_sqm.kWh.EE.Res.HHnew.Thermal.SH.Solids.SH</t>
  </si>
  <si>
    <t>FEC_per_sqm.kWh.EE.Res.HHnew.Thermal.SH.Solids.SH.Solids</t>
  </si>
  <si>
    <t>FEC_per_sqm.kWh.EE.Res.HHnew.Thermal.SH.Solids.SH.Elec</t>
  </si>
  <si>
    <t>FEC_per_sqm.kWh.EE.Res.HHnew.Thermal.SH.Solids.SC</t>
  </si>
  <si>
    <t>FEC_per_sqm.kWh.EE.Res.HHnew.Thermal.SH.Solids.SC.AC.Elec</t>
  </si>
  <si>
    <t>FEC_per_sqm.kWh.EE.Res.HHnew.Thermal.SH.Solids.WH</t>
  </si>
  <si>
    <t>FEC_per_sqm.kWh.EE.Res.HHnew.Thermal.SH.Solids.WH.Solids.NoSolar.Solids</t>
  </si>
  <si>
    <t>FEC_per_sqm.kWh.EE.Res.HHnew.Thermal.SH.Solids.WH.LPG.NoSolar.LPG</t>
  </si>
  <si>
    <t>FEC_per_sqm.kWh.EE.Res.HHnew.Thermal.SH.Solids.WH.LPG.Solar</t>
  </si>
  <si>
    <t>FEC_per_sqm.kWh.EE.Res.HHnew.Thermal.SH.Solids.WH.LPG.Solar.LPG</t>
  </si>
  <si>
    <t>FEC_per_sqm.kWh.EE.Res.HHnew.Thermal.SH.Solids.WH.LPG.Solar.Solar</t>
  </si>
  <si>
    <t>FEC_per_sqm.kWh.EE.Res.HHnew.Thermal.SH.Solids.WH.Elc.NoSolar.Elec</t>
  </si>
  <si>
    <t>FEC_per_sqm.kWh.EE.Res.HHnew.Thermal.SH.Solids.WH.Elc.Solar</t>
  </si>
  <si>
    <t>FEC_per_sqm.kWh.EE.Res.HHnew.Thermal.SH.Solids.WH.Elc.Solar.Elec</t>
  </si>
  <si>
    <t>FEC_per_sqm.kWh.EE.Res.HHnew.Thermal.SH.Solids.WH.Elc.Solar.Solar</t>
  </si>
  <si>
    <t>FEC_per_sqm.kWh.EE.Res.HHnew.Thermal.SH.Solids.CO</t>
  </si>
  <si>
    <t>FEC_per_sqm.kWh.EE.Res.HHnew.Thermal.SH.Solids.CO.Solids.Solids</t>
  </si>
  <si>
    <t>FEC_per_sqm.kWh.EE.Res.HHnew.Thermal.SH.Solids.CO.LPG.LPG</t>
  </si>
  <si>
    <t>FEC_per_sqm.kWh.EE.Res.HHnew.Thermal.SH.Solids.CO.Elc.Elec</t>
  </si>
  <si>
    <t>FEC_per_sqm.kWh.EE.Res.HHnew.Thermal.SH.LPG</t>
  </si>
  <si>
    <t>FEC_per_sqm.kWh.EE.Res.HHnew.Thermal.SH.LPG.SH</t>
  </si>
  <si>
    <t>FEC_per_sqm.kWh.EE.Res.HHnew.Thermal.SH.LPG.SH.LPG</t>
  </si>
  <si>
    <t>FEC_per_sqm.kWh.EE.Res.HHnew.Thermal.SH.LPG.SH.Elec</t>
  </si>
  <si>
    <t>FEC_per_sqm.kWh.EE.Res.HHnew.Thermal.SH.LPG.SC</t>
  </si>
  <si>
    <t>FEC_per_sqm.kWh.EE.Res.HHnew.Thermal.SH.LPG.SC.AC.Elec</t>
  </si>
  <si>
    <t>FEC_per_sqm.kWh.EE.Res.HHnew.Thermal.SH.LPG.WH</t>
  </si>
  <si>
    <t>FEC_per_sqm.kWh.EE.Res.HHnew.Thermal.SH.LPG.WH.LPG.NoSolar.LPG</t>
  </si>
  <si>
    <t>FEC_per_sqm.kWh.EE.Res.HHnew.Thermal.SH.LPG.WH.LPG.Solar</t>
  </si>
  <si>
    <t>FEC_per_sqm.kWh.EE.Res.HHnew.Thermal.SH.LPG.WH.LPG.Solar.LPG</t>
  </si>
  <si>
    <t>FEC_per_sqm.kWh.EE.Res.HHnew.Thermal.SH.LPG.WH.LPG.Solar.Solar</t>
  </si>
  <si>
    <t>FEC_per_sqm.kWh.EE.Res.HHnew.Thermal.SH.LPG.WH.Elc.NoSolar.Elec</t>
  </si>
  <si>
    <t>FEC_per_sqm.kWh.EE.Res.HHnew.Thermal.SH.LPG.WH.Elc.Solar</t>
  </si>
  <si>
    <t>FEC_per_sqm.kWh.EE.Res.HHnew.Thermal.SH.LPG.WH.Elc.Solar.Elec</t>
  </si>
  <si>
    <t>FEC_per_sqm.kWh.EE.Res.HHnew.Thermal.SH.LPG.WH.Elc.Solar.Solar</t>
  </si>
  <si>
    <t>FEC_per_sqm.kWh.EE.Res.HHnew.Thermal.SH.LPG.CO</t>
  </si>
  <si>
    <t>FEC_per_sqm.kWh.EE.Res.HHnew.Thermal.SH.LPG.CO.LPG.LPG</t>
  </si>
  <si>
    <t>FEC_per_sqm.kWh.EE.Res.HHnew.Thermal.SH.LPG.CO.Elc.Elec</t>
  </si>
  <si>
    <t>FEC_per_sqm.kWh.EE.Res.HHnew.Thermal.SH.Oil</t>
  </si>
  <si>
    <t>FEC_per_sqm.kWh.EE.Res.HHnew.Thermal.SH.Oil.SH</t>
  </si>
  <si>
    <t>FEC_per_sqm.kWh.EE.Res.HHnew.Thermal.SH.Oil.SH.Oil</t>
  </si>
  <si>
    <t>FEC_per_sqm.kWh.EE.Res.HHnew.Thermal.SH.Oil.SH.Elec</t>
  </si>
  <si>
    <t>FEC_per_sqm.kWh.EE.Res.HHnew.Thermal.SH.Oil.SC</t>
  </si>
  <si>
    <t>FEC_per_sqm.kWh.EE.Res.HHnew.Thermal.SH.Oil.SC.AC.Elec</t>
  </si>
  <si>
    <t>FEC_per_sqm.kWh.EE.Res.HHnew.Thermal.SH.Oil.WH</t>
  </si>
  <si>
    <t>FEC_per_sqm.kWh.EE.Res.HHnew.Thermal.SH.Oil.WH.Oil.NoSolar.Oil</t>
  </si>
  <si>
    <t>FEC_per_sqm.kWh.EE.Res.HHnew.Thermal.SH.Oil.WH.Oil.Solar</t>
  </si>
  <si>
    <t>FEC_per_sqm.kWh.EE.Res.HHnew.Thermal.SH.Oil.WH.Oil.Solar.Oil</t>
  </si>
  <si>
    <t>FEC_per_sqm.kWh.EE.Res.HHnew.Thermal.SH.Oil.WH.Oil.Solar.Solar</t>
  </si>
  <si>
    <t>FEC_per_sqm.kWh.EE.Res.HHnew.Thermal.SH.Oil.WH.Elc.NoSolar.Elec</t>
  </si>
  <si>
    <t>FEC_per_sqm.kWh.EE.Res.HHnew.Thermal.SH.Oil.WH.Elc.Solar</t>
  </si>
  <si>
    <t>FEC_per_sqm.kWh.EE.Res.HHnew.Thermal.SH.Oil.WH.Elc.Solar.Elec</t>
  </si>
  <si>
    <t>FEC_per_sqm.kWh.EE.Res.HHnew.Thermal.SH.Oil.WH.Elc.Solar.Solar</t>
  </si>
  <si>
    <t>FEC_per_sqm.kWh.EE.Res.HHnew.Thermal.SH.Oil.CO</t>
  </si>
  <si>
    <t>FEC_per_sqm.kWh.EE.Res.HHnew.Thermal.SH.Oil.CO.LPG.LPG</t>
  </si>
  <si>
    <t>FEC_per_sqm.kWh.EE.Res.HHnew.Thermal.SH.Oil.CO.Elc.Elec</t>
  </si>
  <si>
    <t>FEC_per_sqm.kWh.EE.Res.HHnew.Thermal.SH.Gas</t>
  </si>
  <si>
    <t>FEC_per_sqm.kWh.EE.Res.HHnew.Thermal.SH.Gas.SH</t>
  </si>
  <si>
    <t>FEC_per_sqm.kWh.EE.Res.HHnew.Thermal.SH.Gas.SH.Gas</t>
  </si>
  <si>
    <t>FEC_per_sqm.kWh.EE.Res.HHnew.Thermal.SH.Gas.SH.Elec</t>
  </si>
  <si>
    <t>FEC_per_sqm.kWh.EE.Res.HHnew.Thermal.SH.Gas.SC</t>
  </si>
  <si>
    <t>FEC_per_sqm.kWh.EE.Res.HHnew.Thermal.SH.Gas.SC.AC.Elec</t>
  </si>
  <si>
    <t>FEC_per_sqm.kWh.EE.Res.HHnew.Thermal.SH.Gas.WH</t>
  </si>
  <si>
    <t>FEC_per_sqm.kWh.EE.Res.HHnew.Thermal.SH.Gas.WH.Gas.NoSolar.Gas</t>
  </si>
  <si>
    <t>FEC_per_sqm.kWh.EE.Res.HHnew.Thermal.SH.Gas.WH.Gas.Solar</t>
  </si>
  <si>
    <t>FEC_per_sqm.kWh.EE.Res.HHnew.Thermal.SH.Gas.WH.Gas.Solar.Gas</t>
  </si>
  <si>
    <t>FEC_per_sqm.kWh.EE.Res.HHnew.Thermal.SH.Gas.WH.Gas.Solar.Solar</t>
  </si>
  <si>
    <t>FEC_per_sqm.kWh.EE.Res.HHnew.Thermal.SH.Gas.WH.Elc.NoSolar.Elec</t>
  </si>
  <si>
    <t>FEC_per_sqm.kWh.EE.Res.HHnew.Thermal.SH.Gas.WH.Elc.Solar</t>
  </si>
  <si>
    <t>FEC_per_sqm.kWh.EE.Res.HHnew.Thermal.SH.Gas.WH.Elc.Solar.Elec</t>
  </si>
  <si>
    <t>FEC_per_sqm.kWh.EE.Res.HHnew.Thermal.SH.Gas.WH.Elc.Solar.Solar</t>
  </si>
  <si>
    <t>FEC_per_sqm.kWh.EE.Res.HHnew.Thermal.SH.Gas.CO</t>
  </si>
  <si>
    <t>FEC_per_sqm.kWh.EE.Res.HHnew.Thermal.SH.Gas.CO.Gas.Gas</t>
  </si>
  <si>
    <t>FEC_per_sqm.kWh.EE.Res.HHnew.Thermal.SH.Gas.CO.Elc.Elec</t>
  </si>
  <si>
    <t>FEC_per_sqm.kWh.EE.Res.HHnew.Thermal.SH.Biomass</t>
  </si>
  <si>
    <t>FEC_per_sqm.kWh.EE.Res.HHnew.Thermal.SH.Biomass.SH</t>
  </si>
  <si>
    <t>FEC_per_sqm.kWh.EE.Res.HHnew.Thermal.SH.Biomass.SH.Biomass</t>
  </si>
  <si>
    <t>FEC_per_sqm.kWh.EE.Res.HHnew.Thermal.SH.Biomass.SH.Elec</t>
  </si>
  <si>
    <t>FEC_per_sqm.kWh.EE.Res.HHnew.Thermal.SH.Biomass.SC</t>
  </si>
  <si>
    <t>FEC_per_sqm.kWh.EE.Res.HHnew.Thermal.SH.Biomass.SC.AC.Elec</t>
  </si>
  <si>
    <t>FEC_per_sqm.kWh.EE.Res.HHnew.Thermal.SH.Biomass.WH</t>
  </si>
  <si>
    <t>FEC_per_sqm.kWh.EE.Res.HHnew.Thermal.SH.Biomass.WH.Biomass.NoSolar.Biomass</t>
  </si>
  <si>
    <t>FEC_per_sqm.kWh.EE.Res.HHnew.Thermal.SH.Biomass.WH.Biomass.Solar</t>
  </si>
  <si>
    <t>FEC_per_sqm.kWh.EE.Res.HHnew.Thermal.SH.Biomass.WH.Biomass.Solar.Biomass</t>
  </si>
  <si>
    <t>FEC_per_sqm.kWh.EE.Res.HHnew.Thermal.SH.Biomass.WH.Biomass.Solar.Solar</t>
  </si>
  <si>
    <t>FEC_per_sqm.kWh.EE.Res.HHnew.Thermal.SH.Biomass.WH.LPG.NoSolar.LPG</t>
  </si>
  <si>
    <t>FEC_per_sqm.kWh.EE.Res.HHnew.Thermal.SH.Biomass.WH.LPG.Solar</t>
  </si>
  <si>
    <t>FEC_per_sqm.kWh.EE.Res.HHnew.Thermal.SH.Biomass.WH.LPG.Solar.LPG</t>
  </si>
  <si>
    <t>FEC_per_sqm.kWh.EE.Res.HHnew.Thermal.SH.Biomass.WH.LPG.Solar.Solar</t>
  </si>
  <si>
    <t>FEC_per_sqm.kWh.EE.Res.HHnew.Thermal.SH.Biomass.WH.Elc.NoSolar.Elec</t>
  </si>
  <si>
    <t>FEC_per_sqm.kWh.EE.Res.HHnew.Thermal.SH.Biomass.WH.Elc.Solar</t>
  </si>
  <si>
    <t>FEC_per_sqm.kWh.EE.Res.HHnew.Thermal.SH.Biomass.WH.Elc.Solar.Elec</t>
  </si>
  <si>
    <t>FEC_per_sqm.kWh.EE.Res.HHnew.Thermal.SH.Biomass.WH.Elc.Solar.Solar</t>
  </si>
  <si>
    <t>FEC_per_sqm.kWh.EE.Res.HHnew.Thermal.SH.Biomass.CO</t>
  </si>
  <si>
    <t>FEC_per_sqm.kWh.EE.Res.HHnew.Thermal.SH.Biomass.CO.Biomass.Biomass</t>
  </si>
  <si>
    <t>FEC_per_sqm.kWh.EE.Res.HHnew.Thermal.SH.Biomass.CO.LPG.LPG</t>
  </si>
  <si>
    <t>FEC_per_sqm.kWh.EE.Res.HHnew.Thermal.SH.Biomass.CO.Elc.Elec</t>
  </si>
  <si>
    <t>FEC_per_sqm.kWh.EE.Res.HHnew.Thermal.SH.Geo</t>
  </si>
  <si>
    <t>FEC_per_sqm.kWh.EE.Res.HHnew.Thermal.SH.Geo.SH</t>
  </si>
  <si>
    <t>FEC_per_sqm.kWh.EE.Res.HHnew.Thermal.SH.Geo.SH.Geo</t>
  </si>
  <si>
    <t>FEC_per_sqm.kWh.EE.Res.HHnew.Thermal.SH.Geo.SH.Elec</t>
  </si>
  <si>
    <t>FEC_per_sqm.kWh.EE.Res.HHnew.Thermal.SH.Geo.SC</t>
  </si>
  <si>
    <t>FEC_per_sqm.kWh.EE.Res.HHnew.Thermal.SH.Geo.SC.AC.Elec</t>
  </si>
  <si>
    <t>FEC_per_sqm.kWh.EE.Res.HHnew.Thermal.SH.Geo.WH</t>
  </si>
  <si>
    <t>FEC_per_sqm.kWh.EE.Res.HHnew.Thermal.SH.Geo.WH.Geo.NoSolar.Geo</t>
  </si>
  <si>
    <t>FEC_per_sqm.kWh.EE.Res.HHnew.Thermal.SH.Geo.WH.Geo.Solar</t>
  </si>
  <si>
    <t>FEC_per_sqm.kWh.EE.Res.HHnew.Thermal.SH.Geo.WH.Geo.Solar.Geo</t>
  </si>
  <si>
    <t>FEC_per_sqm.kWh.EE.Res.HHnew.Thermal.SH.Geo.WH.Geo.Solar.Solar</t>
  </si>
  <si>
    <t>FEC_per_sqm.kWh.EE.Res.HHnew.Thermal.SH.Geo.WH.Elc.NoSolar.Elec</t>
  </si>
  <si>
    <t>FEC_per_sqm.kWh.EE.Res.HHnew.Thermal.SH.Geo.WH.Elc.Solar</t>
  </si>
  <si>
    <t>FEC_per_sqm.kWh.EE.Res.HHnew.Thermal.SH.Geo.WH.Elc.Solar.Elec</t>
  </si>
  <si>
    <t>FEC_per_sqm.kWh.EE.Res.HHnew.Thermal.SH.Geo.WH.Elc.Solar.Solar</t>
  </si>
  <si>
    <t>FEC_per_sqm.kWh.EE.Res.HHnew.Thermal.SH.Geo.CO</t>
  </si>
  <si>
    <t>FEC_per_sqm.kWh.EE.Res.HHnew.Thermal.SH.Geo.CO.LPG.LPG</t>
  </si>
  <si>
    <t>FEC_per_sqm.kWh.EE.Res.HHnew.Thermal.SH.Geo.CO.Elc.Elec</t>
  </si>
  <si>
    <t>FEC_per_sqm.kWh.EE.Res.HHnew.Thermal.SH.DistrHeat</t>
  </si>
  <si>
    <t>FEC_per_sqm.kWh.EE.Res.HHnew.Thermal.SH.DistrHeat.SH</t>
  </si>
  <si>
    <t>FEC_per_sqm.kWh.EE.Res.HHnew.Thermal.SH.DistrHeat.SH.Steam_Distr</t>
  </si>
  <si>
    <t>FEC_per_sqm.kWh.EE.Res.HHnew.Thermal.SH.DistrHeat.SH.Elec</t>
  </si>
  <si>
    <t>FEC_per_sqm.kWh.EE.Res.HHnew.Thermal.SH.DistrHeat.SC</t>
  </si>
  <si>
    <t>FEC_per_sqm.kWh.EE.Res.HHnew.Thermal.SH.DistrHeat.SC.AC.Elec</t>
  </si>
  <si>
    <t>FEC_per_sqm.kWh.EE.Res.HHnew.Thermal.SH.DistrHeat.WH</t>
  </si>
  <si>
    <t>FEC_per_sqm.kWh.EE.Res.HHnew.Thermal.SH.DistrHeat.WH.DistrHeat.NoSolar.Steam_Distr</t>
  </si>
  <si>
    <t>FEC_per_sqm.kWh.EE.Res.HHnew.Thermal.SH.DistrHeat.WH.DistrHeat.Solar</t>
  </si>
  <si>
    <t>FEC_per_sqm.kWh.EE.Res.HHnew.Thermal.SH.DistrHeat.WH.DistrHeat.Solar.Steam_Distr</t>
  </si>
  <si>
    <t>FEC_per_sqm.kWh.EE.Res.HHnew.Thermal.SH.DistrHeat.WH.DistrHeat.Solar.Solar</t>
  </si>
  <si>
    <t>FEC_per_sqm.kWh.EE.Res.HHnew.Thermal.SH.DistrHeat.WH.Elc.NoSolar.Elec</t>
  </si>
  <si>
    <t>FEC_per_sqm.kWh.EE.Res.HHnew.Thermal.SH.DistrHeat.WH.Elc.Solar</t>
  </si>
  <si>
    <t>FEC_per_sqm.kWh.EE.Res.HHnew.Thermal.SH.DistrHeat.WH.Elc.Solar.Elec</t>
  </si>
  <si>
    <t>FEC_per_sqm.kWh.EE.Res.HHnew.Thermal.SH.DistrHeat.WH.Elc.Solar.Solar</t>
  </si>
  <si>
    <t>FEC_per_sqm.kWh.EE.Res.HHnew.Thermal.SH.DistrHeat.CO</t>
  </si>
  <si>
    <t>FEC_per_sqm.kWh.EE.Res.HHnew.Thermal.SH.DistrHeat.CO.LPG.LPG</t>
  </si>
  <si>
    <t>FEC_per_sqm.kWh.EE.Res.HHnew.Thermal.SH.DistrHeat.CO.Elc.Elec</t>
  </si>
  <si>
    <t>FEC_per_sqm.kWh.EE.Res.HHnew.Thermal.SH.AdvElc</t>
  </si>
  <si>
    <t>FEC_per_sqm.kWh.EE.Res.HHnew.Thermal.SH.AdvElc.SH</t>
  </si>
  <si>
    <t>FEC_per_sqm.kWh.EE.Res.HHnew.Thermal.SH.AdvElc.SH.Elec</t>
  </si>
  <si>
    <t>FEC_per_sqm.kWh.EE.Res.HHnew.Thermal.SH.AdvElc.SC</t>
  </si>
  <si>
    <t>FEC_per_sqm.kWh.EE.Res.HHnew.Thermal.SH.AdvElc.SC.AC.Elec</t>
  </si>
  <si>
    <t>FEC_per_sqm.kWh.EE.Res.HHnew.Thermal.SH.AdvElc.WH</t>
  </si>
  <si>
    <t>FEC_per_sqm.kWh.EE.Res.HHnew.Thermal.SH.AdvElc.WH.LPG.NoSolar.LPG</t>
  </si>
  <si>
    <t>FEC_per_sqm.kWh.EE.Res.HHnew.Thermal.SH.AdvElc.WH.LPG.Solar</t>
  </si>
  <si>
    <t>FEC_per_sqm.kWh.EE.Res.HHnew.Thermal.SH.AdvElc.WH.LPG.Solar.LPG</t>
  </si>
  <si>
    <t>FEC_per_sqm.kWh.EE.Res.HHnew.Thermal.SH.AdvElc.WH.LPG.Solar.Solar</t>
  </si>
  <si>
    <t>FEC_per_sqm.kWh.EE.Res.HHnew.Thermal.SH.AdvElc.WH.Elc.NoSolar.Elec</t>
  </si>
  <si>
    <t>FEC_per_sqm.kWh.EE.Res.HHnew.Thermal.SH.AdvElc.WH.Elc.Solar</t>
  </si>
  <si>
    <t>FEC_per_sqm.kWh.EE.Res.HHnew.Thermal.SH.AdvElc.WH.Elc.Solar.Elec</t>
  </si>
  <si>
    <t>FEC_per_sqm.kWh.EE.Res.HHnew.Thermal.SH.AdvElc.WH.Elc.Solar.Solar</t>
  </si>
  <si>
    <t>FEC_per_sqm.kWh.EE.Res.HHnew.Thermal.SH.AdvElc.CO</t>
  </si>
  <si>
    <t>FEC_per_sqm.kWh.EE.Res.HHnew.Thermal.SH.AdvElc.CO.LPG.LPG</t>
  </si>
  <si>
    <t>FEC_per_sqm.kWh.EE.Res.HHnew.Thermal.SH.AdvElc.CO.Elc.Elec</t>
  </si>
  <si>
    <t>FEC_per_sqm.kWh.EE.Res.HHnew.Thermal.SH.ConvElc</t>
  </si>
  <si>
    <t>FEC_per_sqm.kWh.EE.Res.HHnew.Thermal.SH.ConvElc.SH</t>
  </si>
  <si>
    <t>FEC_per_sqm.kWh.EE.Res.HHnew.Thermal.SH.ConvElc.SH.Elec</t>
  </si>
  <si>
    <t>FEC_per_sqm.kWh.EE.Res.HHnew.Thermal.SH.ConvElc.SC</t>
  </si>
  <si>
    <t>FEC_per_sqm.kWh.EE.Res.HHnew.Thermal.SH.ConvElc.SC.AC.Elec</t>
  </si>
  <si>
    <t>FEC_per_sqm.kWh.EE.Res.HHnew.Thermal.SH.ConvElc.WH</t>
  </si>
  <si>
    <t>FEC_per_sqm.kWh.EE.Res.HHnew.Thermal.SH.ConvElc.WH.LPG.NoSolar.LPG</t>
  </si>
  <si>
    <t>FEC_per_sqm.kWh.EE.Res.HHnew.Thermal.SH.ConvElc.WH.LPG.Solar</t>
  </si>
  <si>
    <t>FEC_per_sqm.kWh.EE.Res.HHnew.Thermal.SH.ConvElc.WH.LPG.Solar.LPG</t>
  </si>
  <si>
    <t>FEC_per_sqm.kWh.EE.Res.HHnew.Thermal.SH.ConvElc.WH.LPG.Solar.Solar</t>
  </si>
  <si>
    <t>FEC_per_sqm.kWh.EE.Res.HHnew.Thermal.SH.ConvElc.WH.Elc.NoSolar.Elec</t>
  </si>
  <si>
    <t>FEC_per_sqm.kWh.EE.Res.HHnew.Thermal.SH.ConvElc.WH.Elc.Solar</t>
  </si>
  <si>
    <t>FEC_per_sqm.kWh.EE.Res.HHnew.Thermal.SH.ConvElc.WH.Elc.Solar.Elec</t>
  </si>
  <si>
    <t>FEC_per_sqm.kWh.EE.Res.HHnew.Thermal.SH.ConvElc.WH.Elc.Solar.Solar</t>
  </si>
  <si>
    <t>FEC_per_sqm.kWh.EE.Res.HHnew.Thermal.SH.ConvElc.CO</t>
  </si>
  <si>
    <t>FEC_per_sqm.kWh.EE.Res.HHnew.Thermal.SH.ConvElc.CO.LPG.LPG</t>
  </si>
  <si>
    <t>FEC_per_sqm.kWh.EE.Res.HHnew.Thermal.SH.ConvElc.CO.Elc.Elec</t>
  </si>
  <si>
    <t>EE - Thermal energy service of new and renovated households per surface area (detailed structure)</t>
  </si>
  <si>
    <t>TES_per_sqm.kWh.EE.Res.HHnew.Thermal.SH.Solids</t>
  </si>
  <si>
    <t>TES_per_sqm.kWh.EE.Res.HHnew.Thermal.SH.Solids.SH</t>
  </si>
  <si>
    <t>TES_per_sqm.kWh.EE.Res.HHnew.Thermal.SH.Solids.SH.Solids</t>
  </si>
  <si>
    <t>TES_per_sqm.kWh.EE.Res.HHnew.Thermal.SH.Solids.SH.Elec</t>
  </si>
  <si>
    <t>TES_per_sqm.kWh.EE.Res.HHnew.Thermal.SH.Solids.SC</t>
  </si>
  <si>
    <t>TES_per_sqm.kWh.EE.Res.HHnew.Thermal.SH.Solids.SC.AC.Elec</t>
  </si>
  <si>
    <t>TES_per_sqm.kWh.EE.Res.HHnew.Thermal.SH.Solids.WH</t>
  </si>
  <si>
    <t>TES_per_sqm.kWh.EE.Res.HHnew.Thermal.SH.Solids.WH.Solids.NoSolar.Solids</t>
  </si>
  <si>
    <t>TES_per_sqm.kWh.EE.Res.HHnew.Thermal.SH.Solids.WH.LPG.NoSolar.LPG</t>
  </si>
  <si>
    <t>TES_per_sqm.kWh.EE.Res.HHnew.Thermal.SH.Solids.WH.LPG.Solar</t>
  </si>
  <si>
    <t>TES_per_sqm.kWh.EE.Res.HHnew.Thermal.SH.Solids.WH.LPG.Solar.LPG</t>
  </si>
  <si>
    <t>TES_per_sqm.kWh.EE.Res.HHnew.Thermal.SH.Solids.WH.LPG.Solar.Solar</t>
  </si>
  <si>
    <t>TES_per_sqm.kWh.EE.Res.HHnew.Thermal.SH.Solids.WH.Elc.NoSolar.Elec</t>
  </si>
  <si>
    <t>TES_per_sqm.kWh.EE.Res.HHnew.Thermal.SH.Solids.WH.Elc.Solar</t>
  </si>
  <si>
    <t>TES_per_sqm.kWh.EE.Res.HHnew.Thermal.SH.Solids.WH.Elc.Solar.Elec</t>
  </si>
  <si>
    <t>TES_per_sqm.kWh.EE.Res.HHnew.Thermal.SH.Solids.WH.Elc.Solar.Solar</t>
  </si>
  <si>
    <t>TES_per_sqm.kWh.EE.Res.HHnew.Thermal.SH.Solids.CO</t>
  </si>
  <si>
    <t>TES_per_sqm.kWh.EE.Res.HHnew.Thermal.SH.Solids.CO.Solids.Solids</t>
  </si>
  <si>
    <t>TES_per_sqm.kWh.EE.Res.HHnew.Thermal.SH.Solids.CO.LPG.LPG</t>
  </si>
  <si>
    <t>TES_per_sqm.kWh.EE.Res.HHnew.Thermal.SH.Solids.CO.Elc.Elec</t>
  </si>
  <si>
    <t>TES_per_sqm.kWh.EE.Res.HHnew.Thermal.SH.LPG</t>
  </si>
  <si>
    <t>TES_per_sqm.kWh.EE.Res.HHnew.Thermal.SH.LPG.SH</t>
  </si>
  <si>
    <t>TES_per_sqm.kWh.EE.Res.HHnew.Thermal.SH.LPG.SH.LPG</t>
  </si>
  <si>
    <t>TES_per_sqm.kWh.EE.Res.HHnew.Thermal.SH.LPG.SH.Elec</t>
  </si>
  <si>
    <t>TES_per_sqm.kWh.EE.Res.HHnew.Thermal.SH.LPG.SC</t>
  </si>
  <si>
    <t>TES_per_sqm.kWh.EE.Res.HHnew.Thermal.SH.LPG.SC.AC.Elec</t>
  </si>
  <si>
    <t>TES_per_sqm.kWh.EE.Res.HHnew.Thermal.SH.LPG.WH</t>
  </si>
  <si>
    <t>TES_per_sqm.kWh.EE.Res.HHnew.Thermal.SH.LPG.WH.LPG.NoSolar.LPG</t>
  </si>
  <si>
    <t>TES_per_sqm.kWh.EE.Res.HHnew.Thermal.SH.LPG.WH.LPG.Solar</t>
  </si>
  <si>
    <t>TES_per_sqm.kWh.EE.Res.HHnew.Thermal.SH.LPG.WH.LPG.Solar.LPG</t>
  </si>
  <si>
    <t>TES_per_sqm.kWh.EE.Res.HHnew.Thermal.SH.LPG.WH.LPG.Solar.Solar</t>
  </si>
  <si>
    <t>TES_per_sqm.kWh.EE.Res.HHnew.Thermal.SH.LPG.WH.Elc.NoSolar.Elec</t>
  </si>
  <si>
    <t>TES_per_sqm.kWh.EE.Res.HHnew.Thermal.SH.LPG.WH.Elc.Solar</t>
  </si>
  <si>
    <t>TES_per_sqm.kWh.EE.Res.HHnew.Thermal.SH.LPG.WH.Elc.Solar.Elec</t>
  </si>
  <si>
    <t>TES_per_sqm.kWh.EE.Res.HHnew.Thermal.SH.LPG.WH.Elc.Solar.Solar</t>
  </si>
  <si>
    <t>TES_per_sqm.kWh.EE.Res.HHnew.Thermal.SH.LPG.CO</t>
  </si>
  <si>
    <t>TES_per_sqm.kWh.EE.Res.HHnew.Thermal.SH.LPG.CO.LPG.LPG</t>
  </si>
  <si>
    <t>TES_per_sqm.kWh.EE.Res.HHnew.Thermal.SH.LPG.CO.Elc.Elec</t>
  </si>
  <si>
    <t>TES_per_sqm.kWh.EE.Res.HHnew.Thermal.SH.Oil</t>
  </si>
  <si>
    <t>TES_per_sqm.kWh.EE.Res.HHnew.Thermal.SH.Oil.SH</t>
  </si>
  <si>
    <t>TES_per_sqm.kWh.EE.Res.HHnew.Thermal.SH.Oil.SH.Oil</t>
  </si>
  <si>
    <t>TES_per_sqm.kWh.EE.Res.HHnew.Thermal.SH.Oil.SH.Elec</t>
  </si>
  <si>
    <t>TES_per_sqm.kWh.EE.Res.HHnew.Thermal.SH.Oil.SC</t>
  </si>
  <si>
    <t>TES_per_sqm.kWh.EE.Res.HHnew.Thermal.SH.Oil.SC.AC.Elec</t>
  </si>
  <si>
    <t>TES_per_sqm.kWh.EE.Res.HHnew.Thermal.SH.Oil.WH</t>
  </si>
  <si>
    <t>TES_per_sqm.kWh.EE.Res.HHnew.Thermal.SH.Oil.WH.Oil.NoSolar.Oil</t>
  </si>
  <si>
    <t>TES_per_sqm.kWh.EE.Res.HHnew.Thermal.SH.Oil.WH.Oil.Solar</t>
  </si>
  <si>
    <t>TES_per_sqm.kWh.EE.Res.HHnew.Thermal.SH.Oil.WH.Oil.Solar.Oil</t>
  </si>
  <si>
    <t>TES_per_sqm.kWh.EE.Res.HHnew.Thermal.SH.Oil.WH.Oil.Solar.Solar</t>
  </si>
  <si>
    <t>TES_per_sqm.kWh.EE.Res.HHnew.Thermal.SH.Oil.WH.Elc.NoSolar.Elec</t>
  </si>
  <si>
    <t>TES_per_sqm.kWh.EE.Res.HHnew.Thermal.SH.Oil.WH.Elc.Solar</t>
  </si>
  <si>
    <t>TES_per_sqm.kWh.EE.Res.HHnew.Thermal.SH.Oil.WH.Elc.Solar.Elec</t>
  </si>
  <si>
    <t>TES_per_sqm.kWh.EE.Res.HHnew.Thermal.SH.Oil.WH.Elc.Solar.Solar</t>
  </si>
  <si>
    <t>TES_per_sqm.kWh.EE.Res.HHnew.Thermal.SH.Oil.CO</t>
  </si>
  <si>
    <t>TES_per_sqm.kWh.EE.Res.HHnew.Thermal.SH.Oil.CO.LPG.LPG</t>
  </si>
  <si>
    <t>TES_per_sqm.kWh.EE.Res.HHnew.Thermal.SH.Oil.CO.Elc.Elec</t>
  </si>
  <si>
    <t>TES_per_sqm.kWh.EE.Res.HHnew.Thermal.SH.Gas</t>
  </si>
  <si>
    <t>TES_per_sqm.kWh.EE.Res.HHnew.Thermal.SH.Gas.SH</t>
  </si>
  <si>
    <t>TES_per_sqm.kWh.EE.Res.HHnew.Thermal.SH.Gas.SH.Gas</t>
  </si>
  <si>
    <t>TES_per_sqm.kWh.EE.Res.HHnew.Thermal.SH.Gas.SH.Elec</t>
  </si>
  <si>
    <t>TES_per_sqm.kWh.EE.Res.HHnew.Thermal.SH.Gas.SC</t>
  </si>
  <si>
    <t>TES_per_sqm.kWh.EE.Res.HHnew.Thermal.SH.Gas.SC.AC.Elec</t>
  </si>
  <si>
    <t>TES_per_sqm.kWh.EE.Res.HHnew.Thermal.SH.Gas.WH</t>
  </si>
  <si>
    <t>TES_per_sqm.kWh.EE.Res.HHnew.Thermal.SH.Gas.WH.Gas.NoSolar.Gas</t>
  </si>
  <si>
    <t>TES_per_sqm.kWh.EE.Res.HHnew.Thermal.SH.Gas.WH.Gas.Solar</t>
  </si>
  <si>
    <t>TES_per_sqm.kWh.EE.Res.HHnew.Thermal.SH.Gas.WH.Gas.Solar.Gas</t>
  </si>
  <si>
    <t>TES_per_sqm.kWh.EE.Res.HHnew.Thermal.SH.Gas.WH.Gas.Solar.Solar</t>
  </si>
  <si>
    <t>TES_per_sqm.kWh.EE.Res.HHnew.Thermal.SH.Gas.WH.Elc.NoSolar.Elec</t>
  </si>
  <si>
    <t>TES_per_sqm.kWh.EE.Res.HHnew.Thermal.SH.Gas.WH.Elc.Solar</t>
  </si>
  <si>
    <t>TES_per_sqm.kWh.EE.Res.HHnew.Thermal.SH.Gas.WH.Elc.Solar.Elec</t>
  </si>
  <si>
    <t>TES_per_sqm.kWh.EE.Res.HHnew.Thermal.SH.Gas.WH.Elc.Solar.Solar</t>
  </si>
  <si>
    <t>TES_per_sqm.kWh.EE.Res.HHnew.Thermal.SH.Gas.CO</t>
  </si>
  <si>
    <t>TES_per_sqm.kWh.EE.Res.HHnew.Thermal.SH.Gas.CO.Gas.Gas</t>
  </si>
  <si>
    <t>TES_per_sqm.kWh.EE.Res.HHnew.Thermal.SH.Gas.CO.Elc.Elec</t>
  </si>
  <si>
    <t>TES_per_sqm.kWh.EE.Res.HHnew.Thermal.SH.Biomass</t>
  </si>
  <si>
    <t>TES_per_sqm.kWh.EE.Res.HHnew.Thermal.SH.Biomass.SH</t>
  </si>
  <si>
    <t>TES_per_sqm.kWh.EE.Res.HHnew.Thermal.SH.Biomass.SH.Biomass</t>
  </si>
  <si>
    <t>TES_per_sqm.kWh.EE.Res.HHnew.Thermal.SH.Biomass.SH.Elec</t>
  </si>
  <si>
    <t>TES_per_sqm.kWh.EE.Res.HHnew.Thermal.SH.Biomass.SC</t>
  </si>
  <si>
    <t>TES_per_sqm.kWh.EE.Res.HHnew.Thermal.SH.Biomass.SC.AC.Elec</t>
  </si>
  <si>
    <t>TES_per_sqm.kWh.EE.Res.HHnew.Thermal.SH.Biomass.WH</t>
  </si>
  <si>
    <t>TES_per_sqm.kWh.EE.Res.HHnew.Thermal.SH.Biomass.WH.Biomass.NoSolar.Biomass</t>
  </si>
  <si>
    <t>TES_per_sqm.kWh.EE.Res.HHnew.Thermal.SH.Biomass.WH.Biomass.Solar</t>
  </si>
  <si>
    <t>TES_per_sqm.kWh.EE.Res.HHnew.Thermal.SH.Biomass.WH.Biomass.Solar.Biomass</t>
  </si>
  <si>
    <t>TES_per_sqm.kWh.EE.Res.HHnew.Thermal.SH.Biomass.WH.Biomass.Solar.Solar</t>
  </si>
  <si>
    <t>TES_per_sqm.kWh.EE.Res.HHnew.Thermal.SH.Biomass.WH.LPG.NoSolar.LPG</t>
  </si>
  <si>
    <t>TES_per_sqm.kWh.EE.Res.HHnew.Thermal.SH.Biomass.WH.LPG.Solar</t>
  </si>
  <si>
    <t>TES_per_sqm.kWh.EE.Res.HHnew.Thermal.SH.Biomass.WH.LPG.Solar.LPG</t>
  </si>
  <si>
    <t>TES_per_sqm.kWh.EE.Res.HHnew.Thermal.SH.Biomass.WH.LPG.Solar.Solar</t>
  </si>
  <si>
    <t>TES_per_sqm.kWh.EE.Res.HHnew.Thermal.SH.Biomass.WH.Elc.NoSolar.Elec</t>
  </si>
  <si>
    <t>TES_per_sqm.kWh.EE.Res.HHnew.Thermal.SH.Biomass.WH.Elc.Solar</t>
  </si>
  <si>
    <t>TES_per_sqm.kWh.EE.Res.HHnew.Thermal.SH.Biomass.WH.Elc.Solar.Elec</t>
  </si>
  <si>
    <t>TES_per_sqm.kWh.EE.Res.HHnew.Thermal.SH.Biomass.WH.Elc.Solar.Solar</t>
  </si>
  <si>
    <t>TES_per_sqm.kWh.EE.Res.HHnew.Thermal.SH.Biomass.CO</t>
  </si>
  <si>
    <t>TES_per_sqm.kWh.EE.Res.HHnew.Thermal.SH.Biomass.CO.Biomass.Biomass</t>
  </si>
  <si>
    <t>TES_per_sqm.kWh.EE.Res.HHnew.Thermal.SH.Biomass.CO.LPG.LPG</t>
  </si>
  <si>
    <t>TES_per_sqm.kWh.EE.Res.HHnew.Thermal.SH.Biomass.CO.Elc.Elec</t>
  </si>
  <si>
    <t>TES_per_sqm.kWh.EE.Res.HHnew.Thermal.SH.Geo</t>
  </si>
  <si>
    <t>TES_per_sqm.kWh.EE.Res.HHnew.Thermal.SH.Geo.SH</t>
  </si>
  <si>
    <t>TES_per_sqm.kWh.EE.Res.HHnew.Thermal.SH.Geo.SH.Geo</t>
  </si>
  <si>
    <t>TES_per_sqm.kWh.EE.Res.HHnew.Thermal.SH.Geo.SH.Elec</t>
  </si>
  <si>
    <t>TES_per_sqm.kWh.EE.Res.HHnew.Thermal.SH.Geo.SC</t>
  </si>
  <si>
    <t>TES_per_sqm.kWh.EE.Res.HHnew.Thermal.SH.Geo.SC.AC.Elec</t>
  </si>
  <si>
    <t>TES_per_sqm.kWh.EE.Res.HHnew.Thermal.SH.Geo.WH</t>
  </si>
  <si>
    <t>TES_per_sqm.kWh.EE.Res.HHnew.Thermal.SH.Geo.WH.Geo.NoSolar.Geo</t>
  </si>
  <si>
    <t>TES_per_sqm.kWh.EE.Res.HHnew.Thermal.SH.Geo.WH.Geo.Solar</t>
  </si>
  <si>
    <t>TES_per_sqm.kWh.EE.Res.HHnew.Thermal.SH.Geo.WH.Geo.Solar.Geo</t>
  </si>
  <si>
    <t>TES_per_sqm.kWh.EE.Res.HHnew.Thermal.SH.Geo.WH.Geo.Solar.Solar</t>
  </si>
  <si>
    <t>TES_per_sqm.kWh.EE.Res.HHnew.Thermal.SH.Geo.WH.Elc.NoSolar.Elec</t>
  </si>
  <si>
    <t>TES_per_sqm.kWh.EE.Res.HHnew.Thermal.SH.Geo.WH.Elc.Solar</t>
  </si>
  <si>
    <t>TES_per_sqm.kWh.EE.Res.HHnew.Thermal.SH.Geo.WH.Elc.Solar.Elec</t>
  </si>
  <si>
    <t>TES_per_sqm.kWh.EE.Res.HHnew.Thermal.SH.Geo.WH.Elc.Solar.Solar</t>
  </si>
  <si>
    <t>TES_per_sqm.kWh.EE.Res.HHnew.Thermal.SH.Geo.CO</t>
  </si>
  <si>
    <t>TES_per_sqm.kWh.EE.Res.HHnew.Thermal.SH.Geo.CO.LPG.LPG</t>
  </si>
  <si>
    <t>TES_per_sqm.kWh.EE.Res.HHnew.Thermal.SH.Geo.CO.Elc.Elec</t>
  </si>
  <si>
    <t>TES_per_sqm.kWh.EE.Res.HHnew.Thermal.SH.DistrHeat</t>
  </si>
  <si>
    <t>TES_per_sqm.kWh.EE.Res.HHnew.Thermal.SH.DistrHeat.SH</t>
  </si>
  <si>
    <t>TES_per_sqm.kWh.EE.Res.HHnew.Thermal.SH.DistrHeat.SH.Steam_Distr</t>
  </si>
  <si>
    <t>TES_per_sqm.kWh.EE.Res.HHnew.Thermal.SH.DistrHeat.SH.Elec</t>
  </si>
  <si>
    <t>TES_per_sqm.kWh.EE.Res.HHnew.Thermal.SH.DistrHeat.SC</t>
  </si>
  <si>
    <t>TES_per_sqm.kWh.EE.Res.HHnew.Thermal.SH.DistrHeat.SC.AC.Elec</t>
  </si>
  <si>
    <t>TES_per_sqm.kWh.EE.Res.HHnew.Thermal.SH.DistrHeat.WH</t>
  </si>
  <si>
    <t>TES_per_sqm.kWh.EE.Res.HHnew.Thermal.SH.DistrHeat.WH.DistrHeat.NoSolar.Steam_Distr</t>
  </si>
  <si>
    <t>TES_per_sqm.kWh.EE.Res.HHnew.Thermal.SH.DistrHeat.WH.DistrHeat.Solar</t>
  </si>
  <si>
    <t>TES_per_sqm.kWh.EE.Res.HHnew.Thermal.SH.DistrHeat.WH.DistrHeat.Solar.Steam_Distr</t>
  </si>
  <si>
    <t>TES_per_sqm.kWh.EE.Res.HHnew.Thermal.SH.DistrHeat.WH.DistrHeat.Solar.Solar</t>
  </si>
  <si>
    <t>TES_per_sqm.kWh.EE.Res.HHnew.Thermal.SH.DistrHeat.WH.Elc.NoSolar.Elec</t>
  </si>
  <si>
    <t>TES_per_sqm.kWh.EE.Res.HHnew.Thermal.SH.DistrHeat.WH.Elc.Solar</t>
  </si>
  <si>
    <t>TES_per_sqm.kWh.EE.Res.HHnew.Thermal.SH.DistrHeat.WH.Elc.Solar.Elec</t>
  </si>
  <si>
    <t>TES_per_sqm.kWh.EE.Res.HHnew.Thermal.SH.DistrHeat.WH.Elc.Solar.Solar</t>
  </si>
  <si>
    <t>TES_per_sqm.kWh.EE.Res.HHnew.Thermal.SH.DistrHeat.CO</t>
  </si>
  <si>
    <t>TES_per_sqm.kWh.EE.Res.HHnew.Thermal.SH.DistrHeat.CO.LPG.LPG</t>
  </si>
  <si>
    <t>TES_per_sqm.kWh.EE.Res.HHnew.Thermal.SH.DistrHeat.CO.Elc.Elec</t>
  </si>
  <si>
    <t>TES_per_sqm.kWh.EE.Res.HHnew.Thermal.SH.AdvElc</t>
  </si>
  <si>
    <t>TES_per_sqm.kWh.EE.Res.HHnew.Thermal.SH.AdvElc.SH</t>
  </si>
  <si>
    <t>TES_per_sqm.kWh.EE.Res.HHnew.Thermal.SH.AdvElc.SH.Elec</t>
  </si>
  <si>
    <t>TES_per_sqm.kWh.EE.Res.HHnew.Thermal.SH.AdvElc.SC</t>
  </si>
  <si>
    <t>TES_per_sqm.kWh.EE.Res.HHnew.Thermal.SH.AdvElc.SC.AC.Elec</t>
  </si>
  <si>
    <t>TES_per_sqm.kWh.EE.Res.HHnew.Thermal.SH.AdvElc.WH</t>
  </si>
  <si>
    <t>TES_per_sqm.kWh.EE.Res.HHnew.Thermal.SH.AdvElc.WH.LPG.NoSolar.LPG</t>
  </si>
  <si>
    <t>TES_per_sqm.kWh.EE.Res.HHnew.Thermal.SH.AdvElc.WH.LPG.Solar</t>
  </si>
  <si>
    <t>TES_per_sqm.kWh.EE.Res.HHnew.Thermal.SH.AdvElc.WH.LPG.Solar.LPG</t>
  </si>
  <si>
    <t>TES_per_sqm.kWh.EE.Res.HHnew.Thermal.SH.AdvElc.WH.LPG.Solar.Solar</t>
  </si>
  <si>
    <t>TES_per_sqm.kWh.EE.Res.HHnew.Thermal.SH.AdvElc.WH.Elc.NoSolar.Elec</t>
  </si>
  <si>
    <t>TES_per_sqm.kWh.EE.Res.HHnew.Thermal.SH.AdvElc.WH.Elc.Solar</t>
  </si>
  <si>
    <t>TES_per_sqm.kWh.EE.Res.HHnew.Thermal.SH.AdvElc.WH.Elc.Solar.Elec</t>
  </si>
  <si>
    <t>TES_per_sqm.kWh.EE.Res.HHnew.Thermal.SH.AdvElc.WH.Elc.Solar.Solar</t>
  </si>
  <si>
    <t>TES_per_sqm.kWh.EE.Res.HHnew.Thermal.SH.AdvElc.CO</t>
  </si>
  <si>
    <t>TES_per_sqm.kWh.EE.Res.HHnew.Thermal.SH.AdvElc.CO.LPG.LPG</t>
  </si>
  <si>
    <t>TES_per_sqm.kWh.EE.Res.HHnew.Thermal.SH.AdvElc.CO.Elc.Elec</t>
  </si>
  <si>
    <t>TES_per_sqm.kWh.EE.Res.HHnew.Thermal.SH.ConvElc</t>
  </si>
  <si>
    <t>TES_per_sqm.kWh.EE.Res.HHnew.Thermal.SH.ConvElc.SH</t>
  </si>
  <si>
    <t>TES_per_sqm.kWh.EE.Res.HHnew.Thermal.SH.ConvElc.SH.Elec</t>
  </si>
  <si>
    <t>TES_per_sqm.kWh.EE.Res.HHnew.Thermal.SH.ConvElc.SC</t>
  </si>
  <si>
    <t>TES_per_sqm.kWh.EE.Res.HHnew.Thermal.SH.ConvElc.SC.AC.Elec</t>
  </si>
  <si>
    <t>TES_per_sqm.kWh.EE.Res.HHnew.Thermal.SH.ConvElc.WH</t>
  </si>
  <si>
    <t>TES_per_sqm.kWh.EE.Res.HHnew.Thermal.SH.ConvElc.WH.LPG.NoSolar.LPG</t>
  </si>
  <si>
    <t>TES_per_sqm.kWh.EE.Res.HHnew.Thermal.SH.ConvElc.WH.LPG.Solar</t>
  </si>
  <si>
    <t>TES_per_sqm.kWh.EE.Res.HHnew.Thermal.SH.ConvElc.WH.LPG.Solar.LPG</t>
  </si>
  <si>
    <t>TES_per_sqm.kWh.EE.Res.HHnew.Thermal.SH.ConvElc.WH.LPG.Solar.Solar</t>
  </si>
  <si>
    <t>TES_per_sqm.kWh.EE.Res.HHnew.Thermal.SH.ConvElc.WH.Elc.NoSolar.Elec</t>
  </si>
  <si>
    <t>TES_per_sqm.kWh.EE.Res.HHnew.Thermal.SH.ConvElc.WH.Elc.Solar</t>
  </si>
  <si>
    <t>TES_per_sqm.kWh.EE.Res.HHnew.Thermal.SH.ConvElc.WH.Elc.Solar.Elec</t>
  </si>
  <si>
    <t>TES_per_sqm.kWh.EE.Res.HHnew.Thermal.SH.ConvElc.WH.Elc.Solar.Solar</t>
  </si>
  <si>
    <t>TES_per_sqm.kWh.EE.Res.HHnew.Thermal.SH.ConvElc.CO</t>
  </si>
  <si>
    <t>TES_per_sqm.kWh.EE.Res.HHnew.Thermal.SH.ConvElc.CO.LPG.LPG</t>
  </si>
  <si>
    <t>TES_per_sqm.kWh.EE.Res.HHnew.Thermal.SH.ConvElc.CO.Elc.Elec</t>
  </si>
  <si>
    <t>EE - CO2 emissions in new and renovated households per surface area (detailed structure)</t>
  </si>
  <si>
    <t>EMI_per_sqm.kgCO2.EE.Res.HHnew.Thermal.SH.Solids</t>
  </si>
  <si>
    <t>EMI_per_sqm.kgCO2.EE.Res.HHnew.Thermal.SH.Solids.SH</t>
  </si>
  <si>
    <t>EMI_per_sqm.kgCO2.EE.Res.HHnew.Thermal.SH.Solids.SH.Solids</t>
  </si>
  <si>
    <t>EMI_per_sqm.kgCO2.EE.Res.HHnew.Thermal.SH.Solids.SH.Elec</t>
  </si>
  <si>
    <t>EMI_per_sqm.kgCO2.EE.Res.HHnew.Thermal.SH.Solids.SC</t>
  </si>
  <si>
    <t>EMI_per_sqm.kgCO2.EE.Res.HHnew.Thermal.SH.Solids.SC.AC.Elec</t>
  </si>
  <si>
    <t>EMI_per_sqm.kgCO2.EE.Res.HHnew.Thermal.SH.Solids.WH</t>
  </si>
  <si>
    <t>EMI_per_sqm.kgCO2.EE.Res.HHnew.Thermal.SH.Solids.WH.Solids.NoSolar.Solids</t>
  </si>
  <si>
    <t>EMI_per_sqm.kgCO2.EE.Res.HHnew.Thermal.SH.Solids.WH.LPG.NoSolar.LPG</t>
  </si>
  <si>
    <t>EMI_per_sqm.kgCO2.EE.Res.HHnew.Thermal.SH.Solids.WH.LPG.Solar</t>
  </si>
  <si>
    <t>EMI_per_sqm.kgCO2.EE.Res.HHnew.Thermal.SH.Solids.WH.LPG.Solar.LPG</t>
  </si>
  <si>
    <t>EMI_per_sqm.kgCO2.EE.Res.HHnew.Thermal.SH.Solids.WH.LPG.Solar.Solar</t>
  </si>
  <si>
    <t>EMI_per_sqm.kgCO2.EE.Res.HHnew.Thermal.SH.Solids.WH.Elc.NoSolar.Elec</t>
  </si>
  <si>
    <t>EMI_per_sqm.kgCO2.EE.Res.HHnew.Thermal.SH.Solids.WH.Elc.Solar</t>
  </si>
  <si>
    <t>EMI_per_sqm.kgCO2.EE.Res.HHnew.Thermal.SH.Solids.WH.Elc.Solar.Elec</t>
  </si>
  <si>
    <t>EMI_per_sqm.kgCO2.EE.Res.HHnew.Thermal.SH.Solids.WH.Elc.Solar.Solar</t>
  </si>
  <si>
    <t>EMI_per_sqm.kgCO2.EE.Res.HHnew.Thermal.SH.Solids.CO</t>
  </si>
  <si>
    <t>EMI_per_sqm.kgCO2.EE.Res.HHnew.Thermal.SH.Solids.CO.Solids.Solids</t>
  </si>
  <si>
    <t>EMI_per_sqm.kgCO2.EE.Res.HHnew.Thermal.SH.Solids.CO.LPG.LPG</t>
  </si>
  <si>
    <t>EMI_per_sqm.kgCO2.EE.Res.HHnew.Thermal.SH.Solids.CO.Elc.Elec</t>
  </si>
  <si>
    <t>EMI_per_sqm.kgCO2.EE.Res.HHnew.Thermal.SH.LPG</t>
  </si>
  <si>
    <t>EMI_per_sqm.kgCO2.EE.Res.HHnew.Thermal.SH.LPG.SH</t>
  </si>
  <si>
    <t>EMI_per_sqm.kgCO2.EE.Res.HHnew.Thermal.SH.LPG.SH.LPG</t>
  </si>
  <si>
    <t>EMI_per_sqm.kgCO2.EE.Res.HHnew.Thermal.SH.LPG.SH.Elec</t>
  </si>
  <si>
    <t>EMI_per_sqm.kgCO2.EE.Res.HHnew.Thermal.SH.LPG.SC</t>
  </si>
  <si>
    <t>EMI_per_sqm.kgCO2.EE.Res.HHnew.Thermal.SH.LPG.SC.AC.Elec</t>
  </si>
  <si>
    <t>EMI_per_sqm.kgCO2.EE.Res.HHnew.Thermal.SH.LPG.WH</t>
  </si>
  <si>
    <t>EMI_per_sqm.kgCO2.EE.Res.HHnew.Thermal.SH.LPG.WH.LPG.NoSolar.LPG</t>
  </si>
  <si>
    <t>EMI_per_sqm.kgCO2.EE.Res.HHnew.Thermal.SH.LPG.WH.LPG.Solar</t>
  </si>
  <si>
    <t>EMI_per_sqm.kgCO2.EE.Res.HHnew.Thermal.SH.LPG.WH.LPG.Solar.LPG</t>
  </si>
  <si>
    <t>EMI_per_sqm.kgCO2.EE.Res.HHnew.Thermal.SH.LPG.WH.LPG.Solar.Solar</t>
  </si>
  <si>
    <t>EMI_per_sqm.kgCO2.EE.Res.HHnew.Thermal.SH.LPG.WH.Elc.NoSolar.Elec</t>
  </si>
  <si>
    <t>EMI_per_sqm.kgCO2.EE.Res.HHnew.Thermal.SH.LPG.WH.Elc.Solar</t>
  </si>
  <si>
    <t>EMI_per_sqm.kgCO2.EE.Res.HHnew.Thermal.SH.LPG.WH.Elc.Solar.Elec</t>
  </si>
  <si>
    <t>EMI_per_sqm.kgCO2.EE.Res.HHnew.Thermal.SH.LPG.WH.Elc.Solar.Solar</t>
  </si>
  <si>
    <t>EMI_per_sqm.kgCO2.EE.Res.HHnew.Thermal.SH.LPG.CO</t>
  </si>
  <si>
    <t>EMI_per_sqm.kgCO2.EE.Res.HHnew.Thermal.SH.LPG.CO.LPG.LPG</t>
  </si>
  <si>
    <t>EMI_per_sqm.kgCO2.EE.Res.HHnew.Thermal.SH.LPG.CO.Elc.Elec</t>
  </si>
  <si>
    <t>EMI_per_sqm.kgCO2.EE.Res.HHnew.Thermal.SH.Oil</t>
  </si>
  <si>
    <t>EMI_per_sqm.kgCO2.EE.Res.HHnew.Thermal.SH.Oil.SH</t>
  </si>
  <si>
    <t>EMI_per_sqm.kgCO2.EE.Res.HHnew.Thermal.SH.Oil.SH.Oil</t>
  </si>
  <si>
    <t>EMI_per_sqm.kgCO2.EE.Res.HHnew.Thermal.SH.Oil.SH.Elec</t>
  </si>
  <si>
    <t>EMI_per_sqm.kgCO2.EE.Res.HHnew.Thermal.SH.Oil.SC</t>
  </si>
  <si>
    <t>EMI_per_sqm.kgCO2.EE.Res.HHnew.Thermal.SH.Oil.SC.AC.Elec</t>
  </si>
  <si>
    <t>EMI_per_sqm.kgCO2.EE.Res.HHnew.Thermal.SH.Oil.WH</t>
  </si>
  <si>
    <t>EMI_per_sqm.kgCO2.EE.Res.HHnew.Thermal.SH.Oil.WH.Oil.NoSolar.Oil</t>
  </si>
  <si>
    <t>EMI_per_sqm.kgCO2.EE.Res.HHnew.Thermal.SH.Oil.WH.Oil.Solar</t>
  </si>
  <si>
    <t>EMI_per_sqm.kgCO2.EE.Res.HHnew.Thermal.SH.Oil.WH.Oil.Solar.Oil</t>
  </si>
  <si>
    <t>EMI_per_sqm.kgCO2.EE.Res.HHnew.Thermal.SH.Oil.WH.Oil.Solar.Solar</t>
  </si>
  <si>
    <t>EMI_per_sqm.kgCO2.EE.Res.HHnew.Thermal.SH.Oil.WH.Elc.NoSolar.Elec</t>
  </si>
  <si>
    <t>EMI_per_sqm.kgCO2.EE.Res.HHnew.Thermal.SH.Oil.WH.Elc.Solar</t>
  </si>
  <si>
    <t>EMI_per_sqm.kgCO2.EE.Res.HHnew.Thermal.SH.Oil.WH.Elc.Solar.Elec</t>
  </si>
  <si>
    <t>EMI_per_sqm.kgCO2.EE.Res.HHnew.Thermal.SH.Oil.WH.Elc.Solar.Solar</t>
  </si>
  <si>
    <t>EMI_per_sqm.kgCO2.EE.Res.HHnew.Thermal.SH.Oil.CO</t>
  </si>
  <si>
    <t>EMI_per_sqm.kgCO2.EE.Res.HHnew.Thermal.SH.Oil.CO.LPG.LPG</t>
  </si>
  <si>
    <t>EMI_per_sqm.kgCO2.EE.Res.HHnew.Thermal.SH.Oil.CO.Elc.Elec</t>
  </si>
  <si>
    <t>EMI_per_sqm.kgCO2.EE.Res.HHnew.Thermal.SH.Gas</t>
  </si>
  <si>
    <t>EMI_per_sqm.kgCO2.EE.Res.HHnew.Thermal.SH.Gas.SH</t>
  </si>
  <si>
    <t>EMI_per_sqm.kgCO2.EE.Res.HHnew.Thermal.SH.Gas.SH.Gas</t>
  </si>
  <si>
    <t>EMI_per_sqm.kgCO2.EE.Res.HHnew.Thermal.SH.Gas.SH.Elec</t>
  </si>
  <si>
    <t>EMI_per_sqm.kgCO2.EE.Res.HHnew.Thermal.SH.Gas.SC</t>
  </si>
  <si>
    <t>EMI_per_sqm.kgCO2.EE.Res.HHnew.Thermal.SH.Gas.SC.AC.Elec</t>
  </si>
  <si>
    <t>EMI_per_sqm.kgCO2.EE.Res.HHnew.Thermal.SH.Gas.WH</t>
  </si>
  <si>
    <t>EMI_per_sqm.kgCO2.EE.Res.HHnew.Thermal.SH.Gas.WH.Gas.NoSolar.Gas</t>
  </si>
  <si>
    <t>EMI_per_sqm.kgCO2.EE.Res.HHnew.Thermal.SH.Gas.WH.Gas.Solar</t>
  </si>
  <si>
    <t>EMI_per_sqm.kgCO2.EE.Res.HHnew.Thermal.SH.Gas.WH.Gas.Solar.Gas</t>
  </si>
  <si>
    <t>EMI_per_sqm.kgCO2.EE.Res.HHnew.Thermal.SH.Gas.WH.Gas.Solar.Solar</t>
  </si>
  <si>
    <t>EMI_per_sqm.kgCO2.EE.Res.HHnew.Thermal.SH.Gas.WH.Elc.NoSolar.Elec</t>
  </si>
  <si>
    <t>EMI_per_sqm.kgCO2.EE.Res.HHnew.Thermal.SH.Gas.WH.Elc.Solar</t>
  </si>
  <si>
    <t>EMI_per_sqm.kgCO2.EE.Res.HHnew.Thermal.SH.Gas.WH.Elc.Solar.Elec</t>
  </si>
  <si>
    <t>EMI_per_sqm.kgCO2.EE.Res.HHnew.Thermal.SH.Gas.WH.Elc.Solar.Solar</t>
  </si>
  <si>
    <t>EMI_per_sqm.kgCO2.EE.Res.HHnew.Thermal.SH.Gas.CO</t>
  </si>
  <si>
    <t>EMI_per_sqm.kgCO2.EE.Res.HHnew.Thermal.SH.Gas.CO.Gas.Gas</t>
  </si>
  <si>
    <t>EMI_per_sqm.kgCO2.EE.Res.HHnew.Thermal.SH.Gas.CO.Elc.Elec</t>
  </si>
  <si>
    <t>EMI_per_sqm.kgCO2.EE.Res.HHnew.Thermal.SH.Biomass</t>
  </si>
  <si>
    <t>EMI_per_sqm.kgCO2.EE.Res.HHnew.Thermal.SH.Biomass.SH</t>
  </si>
  <si>
    <t>EMI_per_sqm.kgCO2.EE.Res.HHnew.Thermal.SH.Biomass.SH.Biomass</t>
  </si>
  <si>
    <t>EMI_per_sqm.kgCO2.EE.Res.HHnew.Thermal.SH.Biomass.SH.Elec</t>
  </si>
  <si>
    <t>EMI_per_sqm.kgCO2.EE.Res.HHnew.Thermal.SH.Biomass.SC</t>
  </si>
  <si>
    <t>EMI_per_sqm.kgCO2.EE.Res.HHnew.Thermal.SH.Biomass.SC.AC.Elec</t>
  </si>
  <si>
    <t>EMI_per_sqm.kgCO2.EE.Res.HHnew.Thermal.SH.Biomass.WH</t>
  </si>
  <si>
    <t>EMI_per_sqm.kgCO2.EE.Res.HHnew.Thermal.SH.Biomass.WH.Biomass.NoSolar.Biomass</t>
  </si>
  <si>
    <t>EMI_per_sqm.kgCO2.EE.Res.HHnew.Thermal.SH.Biomass.WH.Biomass.Solar</t>
  </si>
  <si>
    <t>EMI_per_sqm.kgCO2.EE.Res.HHnew.Thermal.SH.Biomass.WH.Biomass.Solar.Biomass</t>
  </si>
  <si>
    <t>EMI_per_sqm.kgCO2.EE.Res.HHnew.Thermal.SH.Biomass.WH.Biomass.Solar.Solar</t>
  </si>
  <si>
    <t>EMI_per_sqm.kgCO2.EE.Res.HHnew.Thermal.SH.Biomass.WH.LPG.NoSolar.LPG</t>
  </si>
  <si>
    <t>EMI_per_sqm.kgCO2.EE.Res.HHnew.Thermal.SH.Biomass.WH.LPG.Solar</t>
  </si>
  <si>
    <t>EMI_per_sqm.kgCO2.EE.Res.HHnew.Thermal.SH.Biomass.WH.LPG.Solar.LPG</t>
  </si>
  <si>
    <t>EMI_per_sqm.kgCO2.EE.Res.HHnew.Thermal.SH.Biomass.WH.LPG.Solar.Solar</t>
  </si>
  <si>
    <t>EMI_per_sqm.kgCO2.EE.Res.HHnew.Thermal.SH.Biomass.WH.Elc.NoSolar.Elec</t>
  </si>
  <si>
    <t>EMI_per_sqm.kgCO2.EE.Res.HHnew.Thermal.SH.Biomass.WH.Elc.Solar</t>
  </si>
  <si>
    <t>EMI_per_sqm.kgCO2.EE.Res.HHnew.Thermal.SH.Biomass.WH.Elc.Solar.Elec</t>
  </si>
  <si>
    <t>EMI_per_sqm.kgCO2.EE.Res.HHnew.Thermal.SH.Biomass.WH.Elc.Solar.Solar</t>
  </si>
  <si>
    <t>EMI_per_sqm.kgCO2.EE.Res.HHnew.Thermal.SH.Biomass.CO</t>
  </si>
  <si>
    <t>EMI_per_sqm.kgCO2.EE.Res.HHnew.Thermal.SH.Biomass.CO.Biomass.Biomass</t>
  </si>
  <si>
    <t>EMI_per_sqm.kgCO2.EE.Res.HHnew.Thermal.SH.Biomass.CO.LPG.LPG</t>
  </si>
  <si>
    <t>EMI_per_sqm.kgCO2.EE.Res.HHnew.Thermal.SH.Biomass.CO.Elc.Elec</t>
  </si>
  <si>
    <t>EMI_per_sqm.kgCO2.EE.Res.HHnew.Thermal.SH.Geo</t>
  </si>
  <si>
    <t>EMI_per_sqm.kgCO2.EE.Res.HHnew.Thermal.SH.Geo.SH</t>
  </si>
  <si>
    <t>EMI_per_sqm.kgCO2.EE.Res.HHnew.Thermal.SH.Geo.SH.Geo</t>
  </si>
  <si>
    <t>EMI_per_sqm.kgCO2.EE.Res.HHnew.Thermal.SH.Geo.SH.Elec</t>
  </si>
  <si>
    <t>EMI_per_sqm.kgCO2.EE.Res.HHnew.Thermal.SH.Geo.SC</t>
  </si>
  <si>
    <t>EMI_per_sqm.kgCO2.EE.Res.HHnew.Thermal.SH.Geo.SC.AC.Elec</t>
  </si>
  <si>
    <t>EMI_per_sqm.kgCO2.EE.Res.HHnew.Thermal.SH.Geo.WH</t>
  </si>
  <si>
    <t>EMI_per_sqm.kgCO2.EE.Res.HHnew.Thermal.SH.Geo.WH.Geo.NoSolar.Geo</t>
  </si>
  <si>
    <t>EMI_per_sqm.kgCO2.EE.Res.HHnew.Thermal.SH.Geo.WH.Geo.Solar</t>
  </si>
  <si>
    <t>EMI_per_sqm.kgCO2.EE.Res.HHnew.Thermal.SH.Geo.WH.Geo.Solar.Geo</t>
  </si>
  <si>
    <t>EMI_per_sqm.kgCO2.EE.Res.HHnew.Thermal.SH.Geo.WH.Geo.Solar.Solar</t>
  </si>
  <si>
    <t>EMI_per_sqm.kgCO2.EE.Res.HHnew.Thermal.SH.Geo.WH.Elc.NoSolar.Elec</t>
  </si>
  <si>
    <t>EMI_per_sqm.kgCO2.EE.Res.HHnew.Thermal.SH.Geo.WH.Elc.Solar</t>
  </si>
  <si>
    <t>EMI_per_sqm.kgCO2.EE.Res.HHnew.Thermal.SH.Geo.WH.Elc.Solar.Elec</t>
  </si>
  <si>
    <t>EMI_per_sqm.kgCO2.EE.Res.HHnew.Thermal.SH.Geo.WH.Elc.Solar.Solar</t>
  </si>
  <si>
    <t>EMI_per_sqm.kgCO2.EE.Res.HHnew.Thermal.SH.Geo.CO</t>
  </si>
  <si>
    <t>EMI_per_sqm.kgCO2.EE.Res.HHnew.Thermal.SH.Geo.CO.LPG.LPG</t>
  </si>
  <si>
    <t>EMI_per_sqm.kgCO2.EE.Res.HHnew.Thermal.SH.Geo.CO.Elc.Elec</t>
  </si>
  <si>
    <t>EMI_per_sqm.kgCO2.EE.Res.HHnew.Thermal.SH.DistrHeat</t>
  </si>
  <si>
    <t>EMI_per_sqm.kgCO2.EE.Res.HHnew.Thermal.SH.DistrHeat.SH</t>
  </si>
  <si>
    <t>EMI_per_sqm.kgCO2.EE.Res.HHnew.Thermal.SH.DistrHeat.SH.Steam_Distr</t>
  </si>
  <si>
    <t>EMI_per_sqm.kgCO2.EE.Res.HHnew.Thermal.SH.DistrHeat.SH.Elec</t>
  </si>
  <si>
    <t>EMI_per_sqm.kgCO2.EE.Res.HHnew.Thermal.SH.DistrHeat.SC</t>
  </si>
  <si>
    <t>EMI_per_sqm.kgCO2.EE.Res.HHnew.Thermal.SH.DistrHeat.SC.AC.Elec</t>
  </si>
  <si>
    <t>EMI_per_sqm.kgCO2.EE.Res.HHnew.Thermal.SH.DistrHeat.WH</t>
  </si>
  <si>
    <t>EMI_per_sqm.kgCO2.EE.Res.HHnew.Thermal.SH.DistrHeat.WH.DistrHeat.NoSolar.Steam_Distr</t>
  </si>
  <si>
    <t>EMI_per_sqm.kgCO2.EE.Res.HHnew.Thermal.SH.DistrHeat.WH.DistrHeat.Solar</t>
  </si>
  <si>
    <t>EMI_per_sqm.kgCO2.EE.Res.HHnew.Thermal.SH.DistrHeat.WH.DistrHeat.Solar.Steam_Distr</t>
  </si>
  <si>
    <t>EMI_per_sqm.kgCO2.EE.Res.HHnew.Thermal.SH.DistrHeat.WH.DistrHeat.Solar.Solar</t>
  </si>
  <si>
    <t>EMI_per_sqm.kgCO2.EE.Res.HHnew.Thermal.SH.DistrHeat.WH.Elc.NoSolar.Elec</t>
  </si>
  <si>
    <t>EMI_per_sqm.kgCO2.EE.Res.HHnew.Thermal.SH.DistrHeat.WH.Elc.Solar</t>
  </si>
  <si>
    <t>EMI_per_sqm.kgCO2.EE.Res.HHnew.Thermal.SH.DistrHeat.WH.Elc.Solar.Elec</t>
  </si>
  <si>
    <t>EMI_per_sqm.kgCO2.EE.Res.HHnew.Thermal.SH.DistrHeat.WH.Elc.Solar.Solar</t>
  </si>
  <si>
    <t>EMI_per_sqm.kgCO2.EE.Res.HHnew.Thermal.SH.DistrHeat.CO</t>
  </si>
  <si>
    <t>EMI_per_sqm.kgCO2.EE.Res.HHnew.Thermal.SH.DistrHeat.CO.LPG.LPG</t>
  </si>
  <si>
    <t>EMI_per_sqm.kgCO2.EE.Res.HHnew.Thermal.SH.DistrHeat.CO.Elc.Elec</t>
  </si>
  <si>
    <t>EMI_per_sqm.kgCO2.EE.Res.HHnew.Thermal.SH.AdvElc</t>
  </si>
  <si>
    <t>EMI_per_sqm.kgCO2.EE.Res.HHnew.Thermal.SH.AdvElc.SH</t>
  </si>
  <si>
    <t>EMI_per_sqm.kgCO2.EE.Res.HHnew.Thermal.SH.AdvElc.SH.Elec</t>
  </si>
  <si>
    <t>EMI_per_sqm.kgCO2.EE.Res.HHnew.Thermal.SH.AdvElc.SC</t>
  </si>
  <si>
    <t>EMI_per_sqm.kgCO2.EE.Res.HHnew.Thermal.SH.AdvElc.SC.AC.Elec</t>
  </si>
  <si>
    <t>EMI_per_sqm.kgCO2.EE.Res.HHnew.Thermal.SH.AdvElc.WH</t>
  </si>
  <si>
    <t>EMI_per_sqm.kgCO2.EE.Res.HHnew.Thermal.SH.AdvElc.WH.LPG.NoSolar.LPG</t>
  </si>
  <si>
    <t>EMI_per_sqm.kgCO2.EE.Res.HHnew.Thermal.SH.AdvElc.WH.LPG.Solar</t>
  </si>
  <si>
    <t>EMI_per_sqm.kgCO2.EE.Res.HHnew.Thermal.SH.AdvElc.WH.LPG.Solar.LPG</t>
  </si>
  <si>
    <t>EMI_per_sqm.kgCO2.EE.Res.HHnew.Thermal.SH.AdvElc.WH.LPG.Solar.Solar</t>
  </si>
  <si>
    <t>EMI_per_sqm.kgCO2.EE.Res.HHnew.Thermal.SH.AdvElc.WH.Elc.NoSolar.Elec</t>
  </si>
  <si>
    <t>EMI_per_sqm.kgCO2.EE.Res.HHnew.Thermal.SH.AdvElc.WH.Elc.Solar</t>
  </si>
  <si>
    <t>EMI_per_sqm.kgCO2.EE.Res.HHnew.Thermal.SH.AdvElc.WH.Elc.Solar.Elec</t>
  </si>
  <si>
    <t>EMI_per_sqm.kgCO2.EE.Res.HHnew.Thermal.SH.AdvElc.WH.Elc.Solar.Solar</t>
  </si>
  <si>
    <t>EMI_per_sqm.kgCO2.EE.Res.HHnew.Thermal.SH.AdvElc.CO</t>
  </si>
  <si>
    <t>EMI_per_sqm.kgCO2.EE.Res.HHnew.Thermal.SH.AdvElc.CO.LPG.LPG</t>
  </si>
  <si>
    <t>EMI_per_sqm.kgCO2.EE.Res.HHnew.Thermal.SH.AdvElc.CO.Elc.Elec</t>
  </si>
  <si>
    <t>EMI_per_sqm.kgCO2.EE.Res.HHnew.Thermal.SH.ConvElc</t>
  </si>
  <si>
    <t>EMI_per_sqm.kgCO2.EE.Res.HHnew.Thermal.SH.ConvElc.SH</t>
  </si>
  <si>
    <t>EMI_per_sqm.kgCO2.EE.Res.HHnew.Thermal.SH.ConvElc.SH.Elec</t>
  </si>
  <si>
    <t>EMI_per_sqm.kgCO2.EE.Res.HHnew.Thermal.SH.ConvElc.SC</t>
  </si>
  <si>
    <t>EMI_per_sqm.kgCO2.EE.Res.HHnew.Thermal.SH.ConvElc.SC.AC.Elec</t>
  </si>
  <si>
    <t>EMI_per_sqm.kgCO2.EE.Res.HHnew.Thermal.SH.ConvElc.WH</t>
  </si>
  <si>
    <t>EMI_per_sqm.kgCO2.EE.Res.HHnew.Thermal.SH.ConvElc.WH.LPG.NoSolar.LPG</t>
  </si>
  <si>
    <t>EMI_per_sqm.kgCO2.EE.Res.HHnew.Thermal.SH.ConvElc.WH.LPG.Solar</t>
  </si>
  <si>
    <t>EMI_per_sqm.kgCO2.EE.Res.HHnew.Thermal.SH.ConvElc.WH.LPG.Solar.LPG</t>
  </si>
  <si>
    <t>EMI_per_sqm.kgCO2.EE.Res.HHnew.Thermal.SH.ConvElc.WH.LPG.Solar.Solar</t>
  </si>
  <si>
    <t>EMI_per_sqm.kgCO2.EE.Res.HHnew.Thermal.SH.ConvElc.WH.Elc.NoSolar.Elec</t>
  </si>
  <si>
    <t>EMI_per_sqm.kgCO2.EE.Res.HHnew.Thermal.SH.ConvElc.WH.Elc.Solar</t>
  </si>
  <si>
    <t>EMI_per_sqm.kgCO2.EE.Res.HHnew.Thermal.SH.ConvElc.WH.Elc.Solar.Elec</t>
  </si>
  <si>
    <t>EMI_per_sqm.kgCO2.EE.Res.HHnew.Thermal.SH.ConvElc.WH.Elc.Solar.Solar</t>
  </si>
  <si>
    <t>EMI_per_sqm.kgCO2.EE.Res.HHnew.Thermal.SH.ConvElc.CO</t>
  </si>
  <si>
    <t>EMI_per_sqm.kgCO2.EE.Res.HHnew.Thermal.SH.ConvElc.CO.LPG.LPG</t>
  </si>
  <si>
    <t>EMI_per_sqm.kgCO2.EE.Res.HHnew.Thermal.SH.ConvElc.CO.Elc.Elec</t>
  </si>
  <si>
    <t>EE - Household type: Solids</t>
  </si>
  <si>
    <t>EE - Household type: LPG</t>
  </si>
  <si>
    <t>EE - Household type: Diesel oil</t>
  </si>
  <si>
    <t>EE - Household type: Gas</t>
  </si>
  <si>
    <t>EE - Household type: Biomass</t>
  </si>
  <si>
    <t>EE - Household type: Geothermal</t>
  </si>
  <si>
    <t>EE - Household type: Distributed heat</t>
  </si>
  <si>
    <t>EE - Household type: Advanced electric heating</t>
  </si>
  <si>
    <t>EE - Household type: Conventional electric heating</t>
  </si>
  <si>
    <t>EE - Residential / specific electric uses</t>
  </si>
  <si>
    <t>EE - Refrigerators and freezers</t>
  </si>
  <si>
    <t>EE - Washing machines</t>
  </si>
  <si>
    <t>EE - Clothes dryers</t>
  </si>
  <si>
    <t>EE - Dishwashers</t>
  </si>
  <si>
    <t>EE - TV and multimedia</t>
  </si>
  <si>
    <t>EE - ICT equipment</t>
  </si>
  <si>
    <t>EE - Lighting</t>
  </si>
  <si>
    <t>EE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</si>
</sst>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8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  <xf numFmtId="0" fontId="41" fillId="0" borderId="0" xfId="6" applyFont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  <c r="B2" s="237"/>
      <c r="C2" s="237"/>
      <c r="D2" s="237"/>
      <c r="E2" s="237"/>
      <c r="F2" s="237"/>
      <c r="G2" s="237"/>
      <c r="H2" s="237"/>
      <c r="I2" s="237"/>
      <c r="J2" s="237"/>
      <c r="K2" s="237"/>
    </row>
    <row r="3" spans="1:23" ht="15" customHeight="1" x14ac:dyDescent="0.25">
      <c r="B3" s="237"/>
      <c r="C3" s="237"/>
      <c r="D3" s="237"/>
      <c r="E3" s="237"/>
      <c r="F3" s="237"/>
      <c r="G3" s="237"/>
      <c r="H3" s="237"/>
      <c r="I3" s="237"/>
      <c r="J3" s="237"/>
      <c r="K3" s="237"/>
    </row>
    <row r="6" spans="1:23" ht="31.5" x14ac:dyDescent="0.25">
      <c r="A6" s="222"/>
      <c r="B6" s="223" t="s">
        <v>213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217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45967.47388888889</v>
      </c>
      <c r="M30" s="236"/>
      <c r="N30" s="236"/>
      <c r="O30" s="236"/>
      <c r="V30" s="220"/>
    </row>
    <row r="31" spans="12:32" ht="15" customHeight="1" x14ac:dyDescent="0.25">
      <c r="L31" s="226" t="s">
        <v>214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216</v>
      </c>
      <c r="B1" s="160" t="s">
        <v>217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192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193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194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192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193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194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207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H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218</v>
      </c>
      <c r="B3" s="182">
        <v>8692.8974908030814</v>
      </c>
      <c r="C3" s="182">
        <v>9296.7507577360684</v>
      </c>
      <c r="D3" s="182">
        <v>10194.200751583525</v>
      </c>
      <c r="E3" s="182">
        <v>11184.137748724392</v>
      </c>
      <c r="F3" s="182">
        <v>12094.28720364969</v>
      </c>
      <c r="G3" s="182">
        <v>13270.84172364056</v>
      </c>
      <c r="H3" s="182">
        <v>14979.42372902203</v>
      </c>
      <c r="I3" s="182">
        <v>16242.368783799187</v>
      </c>
      <c r="J3" s="182">
        <v>15506.37996410431</v>
      </c>
      <c r="K3" s="182">
        <v>13343.859769133122</v>
      </c>
      <c r="L3" s="182">
        <v>13174.324028058629</v>
      </c>
      <c r="M3" s="182">
        <v>13666.324781986203</v>
      </c>
      <c r="N3" s="182">
        <v>14390.267333603853</v>
      </c>
      <c r="O3" s="182">
        <v>15014.482864114872</v>
      </c>
      <c r="P3" s="182">
        <v>15644.694521975214</v>
      </c>
      <c r="Q3" s="182">
        <v>16384.341872000001</v>
      </c>
      <c r="R3" s="182">
        <v>17086.202110817943</v>
      </c>
      <c r="S3" s="182">
        <v>17472.885897170592</v>
      </c>
      <c r="T3" s="182">
        <v>18277.29010980036</v>
      </c>
      <c r="U3" s="182">
        <v>19058.448230373513</v>
      </c>
      <c r="V3" s="182">
        <v>18898.836557629329</v>
      </c>
      <c r="W3" s="182">
        <v>20254.842728620268</v>
      </c>
      <c r="X3" s="182">
        <v>20844.709610450198</v>
      </c>
      <c r="Y3" s="182">
        <v>20565</v>
      </c>
      <c r="DA3" s="210" t="s">
        <v>222</v>
      </c>
    </row>
    <row r="4" spans="1:105" ht="12" customHeight="1" x14ac:dyDescent="0.25">
      <c r="A4" s="183" t="s">
        <v>90</v>
      </c>
      <c r="B4" s="36">
        <v>1401250</v>
      </c>
      <c r="C4" s="36">
        <v>1392720</v>
      </c>
      <c r="D4" s="36">
        <v>1383510</v>
      </c>
      <c r="E4" s="36">
        <v>1375190</v>
      </c>
      <c r="F4" s="36">
        <v>1366250</v>
      </c>
      <c r="G4" s="36">
        <v>1358850</v>
      </c>
      <c r="H4" s="36">
        <v>1350700</v>
      </c>
      <c r="I4" s="36">
        <v>1342920</v>
      </c>
      <c r="J4" s="36">
        <v>1338440</v>
      </c>
      <c r="K4" s="36">
        <v>1335740</v>
      </c>
      <c r="L4" s="36">
        <v>1333290</v>
      </c>
      <c r="M4" s="36">
        <v>1329660</v>
      </c>
      <c r="N4" s="36">
        <v>1325217</v>
      </c>
      <c r="O4" s="36">
        <v>1320174</v>
      </c>
      <c r="P4" s="36">
        <v>1315819</v>
      </c>
      <c r="Q4" s="36">
        <v>1314870</v>
      </c>
      <c r="R4" s="36">
        <v>1315944</v>
      </c>
      <c r="S4" s="36">
        <v>1315635</v>
      </c>
      <c r="T4" s="36">
        <v>1319133</v>
      </c>
      <c r="U4" s="36">
        <v>1324820</v>
      </c>
      <c r="V4" s="36">
        <v>1328976</v>
      </c>
      <c r="W4" s="36">
        <v>1330068</v>
      </c>
      <c r="X4" s="36">
        <v>1331796</v>
      </c>
      <c r="Y4" s="36">
        <v>1365884</v>
      </c>
      <c r="DA4" s="60" t="s">
        <v>223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552343</v>
      </c>
      <c r="C6" s="35">
        <v>557269</v>
      </c>
      <c r="D6" s="35">
        <v>562069</v>
      </c>
      <c r="E6" s="35">
        <v>567386</v>
      </c>
      <c r="F6" s="35">
        <v>572611</v>
      </c>
      <c r="G6" s="35">
        <v>569271</v>
      </c>
      <c r="H6" s="35">
        <v>575256</v>
      </c>
      <c r="I6" s="35">
        <v>581351</v>
      </c>
      <c r="J6" s="35">
        <v>591445</v>
      </c>
      <c r="K6" s="35">
        <v>590774</v>
      </c>
      <c r="L6" s="35">
        <v>589900</v>
      </c>
      <c r="M6" s="35">
        <v>588606</v>
      </c>
      <c r="N6" s="35">
        <v>588572</v>
      </c>
      <c r="O6" s="35">
        <v>588575</v>
      </c>
      <c r="P6" s="35">
        <v>589525</v>
      </c>
      <c r="Q6" s="35">
        <v>590953</v>
      </c>
      <c r="R6" s="35">
        <v>595450</v>
      </c>
      <c r="S6" s="35">
        <v>607123</v>
      </c>
      <c r="T6" s="35">
        <v>612695</v>
      </c>
      <c r="U6" s="35">
        <v>626985</v>
      </c>
      <c r="V6" s="35">
        <v>634053</v>
      </c>
      <c r="W6" s="35">
        <v>635788</v>
      </c>
      <c r="X6" s="35">
        <v>642139</v>
      </c>
      <c r="Y6" s="35">
        <v>653220</v>
      </c>
      <c r="DA6" s="59" t="s">
        <v>224</v>
      </c>
    </row>
    <row r="7" spans="1:105" ht="12" customHeight="1" x14ac:dyDescent="0.25">
      <c r="A7" s="185" t="s">
        <v>186</v>
      </c>
      <c r="B7" s="114">
        <v>31443.870000000017</v>
      </c>
      <c r="C7" s="114">
        <v>31814.590682436596</v>
      </c>
      <c r="D7" s="114">
        <v>32178.527289019934</v>
      </c>
      <c r="E7" s="114">
        <v>32575.944878976141</v>
      </c>
      <c r="F7" s="114">
        <v>32969.129538608671</v>
      </c>
      <c r="G7" s="114">
        <v>32848.661666953391</v>
      </c>
      <c r="H7" s="114">
        <v>33292.00798279333</v>
      </c>
      <c r="I7" s="114">
        <v>33744.678923498213</v>
      </c>
      <c r="J7" s="114">
        <v>34449.981062357896</v>
      </c>
      <c r="K7" s="114">
        <v>34491.544854072214</v>
      </c>
      <c r="L7" s="114">
        <v>34526.9149988176</v>
      </c>
      <c r="M7" s="114">
        <v>34545.229200000002</v>
      </c>
      <c r="N7" s="114">
        <v>34641.125860051041</v>
      </c>
      <c r="O7" s="114">
        <v>34742.467022276665</v>
      </c>
      <c r="P7" s="114">
        <v>34906.494904468454</v>
      </c>
      <c r="Q7" s="114">
        <v>35103.513209353776</v>
      </c>
      <c r="R7" s="114">
        <v>35503.050528029227</v>
      </c>
      <c r="S7" s="114">
        <v>36370.061590342302</v>
      </c>
      <c r="T7" s="114">
        <v>36848.169373155688</v>
      </c>
      <c r="U7" s="114">
        <v>37899.938300146154</v>
      </c>
      <c r="V7" s="114">
        <v>38482.961842232216</v>
      </c>
      <c r="W7" s="114">
        <v>38727.957000000002</v>
      </c>
      <c r="X7" s="114">
        <v>39279.619326605476</v>
      </c>
      <c r="Y7" s="114">
        <v>40142.918985907774</v>
      </c>
      <c r="DA7" s="132" t="s">
        <v>225</v>
      </c>
    </row>
    <row r="8" spans="1:105" ht="12" customHeight="1" x14ac:dyDescent="0.25">
      <c r="A8" s="186" t="s">
        <v>37</v>
      </c>
      <c r="B8" s="138">
        <v>0</v>
      </c>
      <c r="C8" s="138">
        <v>17771</v>
      </c>
      <c r="D8" s="138">
        <v>17760</v>
      </c>
      <c r="E8" s="138">
        <v>18388</v>
      </c>
      <c r="F8" s="138">
        <v>18420</v>
      </c>
      <c r="G8" s="138">
        <v>13317</v>
      </c>
      <c r="H8" s="138">
        <v>19224</v>
      </c>
      <c r="I8" s="138">
        <v>19473</v>
      </c>
      <c r="J8" s="138">
        <v>23614</v>
      </c>
      <c r="K8" s="138">
        <v>13755</v>
      </c>
      <c r="L8" s="138">
        <v>13739</v>
      </c>
      <c r="M8" s="138">
        <v>13719</v>
      </c>
      <c r="N8" s="138">
        <v>13689</v>
      </c>
      <c r="O8" s="138">
        <v>13691</v>
      </c>
      <c r="P8" s="138">
        <v>14638</v>
      </c>
      <c r="Q8" s="138">
        <v>15138</v>
      </c>
      <c r="R8" s="138">
        <v>18240</v>
      </c>
      <c r="S8" s="138">
        <v>25521</v>
      </c>
      <c r="T8" s="138">
        <v>19691</v>
      </c>
      <c r="U8" s="138">
        <v>28539</v>
      </c>
      <c r="V8" s="138">
        <v>21649</v>
      </c>
      <c r="W8" s="138">
        <v>16480</v>
      </c>
      <c r="X8" s="138">
        <v>21137</v>
      </c>
      <c r="Y8" s="138">
        <v>26014</v>
      </c>
      <c r="DA8" s="63" t="s">
        <v>226</v>
      </c>
    </row>
    <row r="9" spans="1:105" ht="12" customHeight="1" x14ac:dyDescent="0.25">
      <c r="A9" s="183" t="s">
        <v>187</v>
      </c>
      <c r="B9" s="39">
        <v>0</v>
      </c>
      <c r="C9" s="39">
        <v>1101.9628818489007</v>
      </c>
      <c r="D9" s="39">
        <v>1101.7255442543128</v>
      </c>
      <c r="E9" s="39">
        <v>1141.5255532507545</v>
      </c>
      <c r="F9" s="39">
        <v>1144.3517146146701</v>
      </c>
      <c r="G9" s="39">
        <v>827.78446899174526</v>
      </c>
      <c r="H9" s="39">
        <v>1197.0182098080002</v>
      </c>
      <c r="I9" s="39">
        <v>1214.2558487420988</v>
      </c>
      <c r="J9" s="39">
        <v>1474.9708454423708</v>
      </c>
      <c r="K9" s="39">
        <v>862.80941014344694</v>
      </c>
      <c r="L9" s="39">
        <v>867.26132886467565</v>
      </c>
      <c r="M9" s="39">
        <v>872.97664881005312</v>
      </c>
      <c r="N9" s="39">
        <v>877.12178286421624</v>
      </c>
      <c r="O9" s="39">
        <v>880.57379948182052</v>
      </c>
      <c r="P9" s="39">
        <v>943.26051944798246</v>
      </c>
      <c r="Q9" s="39">
        <v>977.50336163447878</v>
      </c>
      <c r="R9" s="39">
        <v>1181.9010046640435</v>
      </c>
      <c r="S9" s="39">
        <v>1655.3522049726132</v>
      </c>
      <c r="T9" s="39">
        <v>1281.8764564998428</v>
      </c>
      <c r="U9" s="39">
        <v>1862.9382613171429</v>
      </c>
      <c r="V9" s="39">
        <v>1413.0930251246837</v>
      </c>
      <c r="W9" s="39">
        <v>1084.4008588448362</v>
      </c>
      <c r="X9" s="39">
        <v>1393.4020821921304</v>
      </c>
      <c r="Y9" s="39">
        <v>1713.4078542282782</v>
      </c>
      <c r="DA9" s="60" t="s">
        <v>227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3904.14</v>
      </c>
      <c r="C11" s="41">
        <v>4356.83</v>
      </c>
      <c r="D11" s="41">
        <v>4277.7</v>
      </c>
      <c r="E11" s="41">
        <v>4436.75</v>
      </c>
      <c r="F11" s="41">
        <v>4338.2</v>
      </c>
      <c r="G11" s="41">
        <v>4331.9399999999996</v>
      </c>
      <c r="H11" s="41">
        <v>4173.78</v>
      </c>
      <c r="I11" s="41">
        <v>4056.17</v>
      </c>
      <c r="J11" s="41">
        <v>3882.35</v>
      </c>
      <c r="K11" s="41">
        <v>4318.1499999999996</v>
      </c>
      <c r="L11" s="41">
        <v>4887.2299999999996</v>
      </c>
      <c r="M11" s="41">
        <v>4084</v>
      </c>
      <c r="N11" s="41">
        <v>4579.62</v>
      </c>
      <c r="O11" s="41">
        <v>4154.32</v>
      </c>
      <c r="P11" s="41">
        <v>4143.17</v>
      </c>
      <c r="Q11" s="41">
        <v>3795.56</v>
      </c>
      <c r="R11" s="41">
        <v>4208.45</v>
      </c>
      <c r="S11" s="41">
        <v>4209.57</v>
      </c>
      <c r="T11" s="41">
        <v>4064.64</v>
      </c>
      <c r="U11" s="41">
        <v>3883.05</v>
      </c>
      <c r="V11" s="41">
        <v>3554.43</v>
      </c>
      <c r="W11" s="41">
        <v>4283.1000000000004</v>
      </c>
      <c r="X11" s="41">
        <v>4116.74</v>
      </c>
      <c r="Y11" s="41">
        <v>3985.22</v>
      </c>
      <c r="DA11" s="59" t="s">
        <v>228</v>
      </c>
    </row>
    <row r="12" spans="1:105" ht="12" customHeight="1" x14ac:dyDescent="0.25">
      <c r="A12" s="186" t="s">
        <v>185</v>
      </c>
      <c r="B12" s="187">
        <f>AVERAGE($B11:$V11)</f>
        <v>4173.3357142857139</v>
      </c>
      <c r="C12" s="187">
        <f t="shared" ref="C12:W12" si="0">AVERAGE($B11:$V11)</f>
        <v>4173.3357142857139</v>
      </c>
      <c r="D12" s="187">
        <f t="shared" si="0"/>
        <v>4173.3357142857139</v>
      </c>
      <c r="E12" s="187">
        <f t="shared" si="0"/>
        <v>4173.3357142857139</v>
      </c>
      <c r="F12" s="187">
        <f t="shared" si="0"/>
        <v>4173.3357142857139</v>
      </c>
      <c r="G12" s="187">
        <f t="shared" si="0"/>
        <v>4173.3357142857139</v>
      </c>
      <c r="H12" s="187">
        <f t="shared" si="0"/>
        <v>4173.3357142857139</v>
      </c>
      <c r="I12" s="187">
        <f t="shared" si="0"/>
        <v>4173.3357142857139</v>
      </c>
      <c r="J12" s="187">
        <f t="shared" si="0"/>
        <v>4173.3357142857139</v>
      </c>
      <c r="K12" s="187">
        <f t="shared" si="0"/>
        <v>4173.3357142857139</v>
      </c>
      <c r="L12" s="187">
        <f t="shared" si="0"/>
        <v>4173.3357142857139</v>
      </c>
      <c r="M12" s="187">
        <f t="shared" si="0"/>
        <v>4173.3357142857139</v>
      </c>
      <c r="N12" s="187">
        <f t="shared" si="0"/>
        <v>4173.3357142857139</v>
      </c>
      <c r="O12" s="187">
        <f t="shared" si="0"/>
        <v>4173.3357142857139</v>
      </c>
      <c r="P12" s="187">
        <f t="shared" si="0"/>
        <v>4173.3357142857139</v>
      </c>
      <c r="Q12" s="187">
        <f t="shared" si="0"/>
        <v>4173.3357142857139</v>
      </c>
      <c r="R12" s="187">
        <f t="shared" si="0"/>
        <v>4173.3357142857139</v>
      </c>
      <c r="S12" s="187">
        <f t="shared" si="0"/>
        <v>4173.3357142857139</v>
      </c>
      <c r="T12" s="187">
        <f t="shared" si="0"/>
        <v>4173.3357142857139</v>
      </c>
      <c r="U12" s="187">
        <f t="shared" si="0"/>
        <v>4173.3357142857139</v>
      </c>
      <c r="V12" s="187">
        <f t="shared" si="0"/>
        <v>4173.3357142857139</v>
      </c>
      <c r="W12" s="187">
        <f t="shared" si="0"/>
        <v>4173.3357142857139</v>
      </c>
      <c r="X12" s="187">
        <f t="shared" ref="X12:Y12" si="1">AVERAGE($B11:$V11)</f>
        <v>4173.3357142857139</v>
      </c>
      <c r="Y12" s="187">
        <f t="shared" si="1"/>
        <v>4173.3357142857139</v>
      </c>
      <c r="DA12" s="63" t="s">
        <v>229</v>
      </c>
    </row>
    <row r="13" spans="1:105" ht="12" customHeight="1" x14ac:dyDescent="0.25">
      <c r="A13" s="188" t="s">
        <v>88</v>
      </c>
      <c r="B13" s="189">
        <f t="shared" ref="B13:Q13" si="2">B11/B12</f>
        <v>0.93549627139646774</v>
      </c>
      <c r="C13" s="189">
        <f t="shared" si="2"/>
        <v>1.043968254239928</v>
      </c>
      <c r="D13" s="189">
        <f t="shared" si="2"/>
        <v>1.0250074024375841</v>
      </c>
      <c r="E13" s="189">
        <f t="shared" si="2"/>
        <v>1.0631184030588756</v>
      </c>
      <c r="F13" s="189">
        <f t="shared" si="2"/>
        <v>1.0395041992787544</v>
      </c>
      <c r="G13" s="189">
        <f t="shared" si="2"/>
        <v>1.0380042001345275</v>
      </c>
      <c r="H13" s="189">
        <f t="shared" si="2"/>
        <v>1.0001064581775114</v>
      </c>
      <c r="I13" s="189">
        <f t="shared" si="2"/>
        <v>0.97192516435122989</v>
      </c>
      <c r="J13" s="189">
        <f t="shared" si="2"/>
        <v>0.93027502836887932</v>
      </c>
      <c r="K13" s="189">
        <f t="shared" si="2"/>
        <v>1.0346998889206476</v>
      </c>
      <c r="L13" s="189">
        <f t="shared" si="2"/>
        <v>1.1710608334887989</v>
      </c>
      <c r="M13" s="189">
        <f t="shared" si="2"/>
        <v>0.97859369089816817</v>
      </c>
      <c r="N13" s="189">
        <f t="shared" si="2"/>
        <v>1.0973524090869415</v>
      </c>
      <c r="O13" s="189">
        <f t="shared" si="2"/>
        <v>0.99544352154066551</v>
      </c>
      <c r="P13" s="189">
        <f t="shared" si="2"/>
        <v>0.99277179782530944</v>
      </c>
      <c r="Q13" s="189">
        <f t="shared" si="2"/>
        <v>0.90947871435490968</v>
      </c>
      <c r="R13" s="189">
        <f t="shared" ref="R13:V13" si="3">R11/R12</f>
        <v>1.0084139614251704</v>
      </c>
      <c r="S13" s="189">
        <f t="shared" si="3"/>
        <v>1.0086823318790896</v>
      </c>
      <c r="T13" s="189">
        <f t="shared" si="3"/>
        <v>0.97395471590899374</v>
      </c>
      <c r="U13" s="189">
        <f t="shared" si="3"/>
        <v>0.93044275990257885</v>
      </c>
      <c r="V13" s="189">
        <f t="shared" si="3"/>
        <v>0.8516999933249696</v>
      </c>
      <c r="W13" s="189">
        <f t="shared" ref="W13:Y13" si="4">W11/W12</f>
        <v>1.0263013314118377</v>
      </c>
      <c r="X13" s="189">
        <f t="shared" si="4"/>
        <v>0.98643873434577001</v>
      </c>
      <c r="Y13" s="189">
        <f t="shared" si="4"/>
        <v>0.95492437532840302</v>
      </c>
      <c r="DA13" s="60" t="s">
        <v>230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5">B4/B6</f>
        <v>2.5369199935547297</v>
      </c>
      <c r="C17" s="14">
        <f t="shared" si="5"/>
        <v>2.4991880043569621</v>
      </c>
      <c r="D17" s="14">
        <f t="shared" si="5"/>
        <v>2.4614593581926774</v>
      </c>
      <c r="E17" s="14">
        <f t="shared" si="5"/>
        <v>2.4237291720275085</v>
      </c>
      <c r="F17" s="14">
        <f t="shared" si="5"/>
        <v>2.3860002689434885</v>
      </c>
      <c r="G17" s="14">
        <f t="shared" si="5"/>
        <v>2.3870002160658106</v>
      </c>
      <c r="H17" s="14">
        <f t="shared" si="5"/>
        <v>2.3479981086681407</v>
      </c>
      <c r="I17" s="14">
        <f t="shared" si="5"/>
        <v>2.3099986066937186</v>
      </c>
      <c r="J17" s="14">
        <f t="shared" si="5"/>
        <v>2.2629999408228998</v>
      </c>
      <c r="K17" s="14">
        <f t="shared" si="5"/>
        <v>2.2609999763022746</v>
      </c>
      <c r="L17" s="14">
        <f t="shared" si="5"/>
        <v>2.2601966434988983</v>
      </c>
      <c r="M17" s="14">
        <f t="shared" si="5"/>
        <v>2.2589983792214148</v>
      </c>
      <c r="N17" s="14">
        <f t="shared" si="5"/>
        <v>2.2515800955533054</v>
      </c>
      <c r="O17" s="14">
        <f t="shared" si="5"/>
        <v>2.2430004672301744</v>
      </c>
      <c r="P17" s="14">
        <f t="shared" si="5"/>
        <v>2.2319986429752765</v>
      </c>
      <c r="Q17" s="14">
        <f t="shared" si="5"/>
        <v>2.2249992808226713</v>
      </c>
      <c r="R17" s="14">
        <f t="shared" ref="R17:V17" si="6">R4/R6</f>
        <v>2.2099991602989335</v>
      </c>
      <c r="S17" s="14">
        <f t="shared" si="6"/>
        <v>2.1669991089120328</v>
      </c>
      <c r="T17" s="14">
        <f t="shared" si="6"/>
        <v>2.1530010853687398</v>
      </c>
      <c r="U17" s="14">
        <f t="shared" si="6"/>
        <v>2.1130011084794691</v>
      </c>
      <c r="V17" s="14">
        <f t="shared" si="6"/>
        <v>2.0960014383655623</v>
      </c>
      <c r="W17" s="14">
        <f t="shared" ref="W17:Y17" si="7">W4/W6</f>
        <v>2.0919992198657416</v>
      </c>
      <c r="X17" s="14">
        <f t="shared" si="7"/>
        <v>2.073999554613565</v>
      </c>
      <c r="Y17" s="14">
        <f t="shared" si="7"/>
        <v>2.0910015002602491</v>
      </c>
      <c r="DA17" s="10"/>
    </row>
    <row r="18" spans="1:105" ht="12" customHeight="1" x14ac:dyDescent="0.25">
      <c r="A18" s="179" t="s">
        <v>85</v>
      </c>
      <c r="B18" s="94">
        <f t="shared" ref="B18:Q18" si="8">B7*1000/B4</f>
        <v>22.439871543264957</v>
      </c>
      <c r="C18" s="94">
        <f t="shared" si="8"/>
        <v>22.843493798061775</v>
      </c>
      <c r="D18" s="94">
        <f t="shared" si="8"/>
        <v>23.258615614646757</v>
      </c>
      <c r="E18" s="94">
        <f t="shared" si="8"/>
        <v>23.688322980079946</v>
      </c>
      <c r="F18" s="94">
        <f t="shared" si="8"/>
        <v>24.131110366776703</v>
      </c>
      <c r="G18" s="94">
        <f t="shared" si="8"/>
        <v>24.173868835377998</v>
      </c>
      <c r="H18" s="94">
        <f t="shared" si="8"/>
        <v>24.647966226988473</v>
      </c>
      <c r="I18" s="94">
        <f t="shared" si="8"/>
        <v>25.127840022859303</v>
      </c>
      <c r="J18" s="94">
        <f t="shared" si="8"/>
        <v>25.738905787601905</v>
      </c>
      <c r="K18" s="94">
        <f t="shared" si="8"/>
        <v>25.822049840591891</v>
      </c>
      <c r="L18" s="94">
        <f t="shared" si="8"/>
        <v>25.896027870018976</v>
      </c>
      <c r="M18" s="94">
        <f t="shared" si="8"/>
        <v>25.980498172465143</v>
      </c>
      <c r="N18" s="94">
        <f t="shared" si="8"/>
        <v>26.139964896353611</v>
      </c>
      <c r="O18" s="94">
        <f t="shared" si="8"/>
        <v>26.316581770491361</v>
      </c>
      <c r="P18" s="94">
        <f t="shared" si="8"/>
        <v>26.528340831427769</v>
      </c>
      <c r="Q18" s="94">
        <f t="shared" si="8"/>
        <v>26.697326130608939</v>
      </c>
      <c r="R18" s="94">
        <f t="shared" ref="R18:V18" si="9">R7*1000/R4</f>
        <v>26.979149969929743</v>
      </c>
      <c r="S18" s="94">
        <f t="shared" si="9"/>
        <v>27.64449227205289</v>
      </c>
      <c r="T18" s="94">
        <f t="shared" si="9"/>
        <v>27.933627142339468</v>
      </c>
      <c r="U18" s="94">
        <f t="shared" si="9"/>
        <v>28.607613336261647</v>
      </c>
      <c r="V18" s="94">
        <f t="shared" si="9"/>
        <v>28.956852375236437</v>
      </c>
      <c r="W18" s="94">
        <f t="shared" ref="W18:Y18" si="10">W7*1000/W4</f>
        <v>29.117275958823157</v>
      </c>
      <c r="X18" s="94">
        <f t="shared" si="10"/>
        <v>29.493720754984604</v>
      </c>
      <c r="Y18" s="94">
        <f t="shared" si="10"/>
        <v>29.389698529236576</v>
      </c>
      <c r="DA18" s="11"/>
    </row>
    <row r="19" spans="1:105" ht="12" customHeight="1" x14ac:dyDescent="0.25">
      <c r="A19" s="180" t="s">
        <v>84</v>
      </c>
      <c r="B19" s="15">
        <f t="shared" ref="B19:Q19" si="11">B7*1000/B6</f>
        <v>56.928158770908688</v>
      </c>
      <c r="C19" s="15">
        <f t="shared" si="11"/>
        <v>57.090185677718651</v>
      </c>
      <c r="D19" s="15">
        <f t="shared" si="11"/>
        <v>57.250137063278594</v>
      </c>
      <c r="E19" s="15">
        <f t="shared" si="11"/>
        <v>57.414079443229369</v>
      </c>
      <c r="F19" s="15">
        <f t="shared" si="11"/>
        <v>57.576835825034223</v>
      </c>
      <c r="G19" s="15">
        <f t="shared" si="11"/>
        <v>57.703030133193842</v>
      </c>
      <c r="H19" s="15">
        <f t="shared" si="11"/>
        <v>57.873378083485143</v>
      </c>
      <c r="I19" s="15">
        <f t="shared" si="11"/>
        <v>58.045275442027645</v>
      </c>
      <c r="J19" s="15">
        <f t="shared" si="11"/>
        <v>58.247142274189308</v>
      </c>
      <c r="K19" s="15">
        <f t="shared" si="11"/>
        <v>58.38365407765442</v>
      </c>
      <c r="L19" s="15">
        <f t="shared" si="11"/>
        <v>58.530115271770811</v>
      </c>
      <c r="M19" s="15">
        <f t="shared" si="11"/>
        <v>58.689903262963682</v>
      </c>
      <c r="N19" s="15">
        <f t="shared" si="11"/>
        <v>58.856224659091907</v>
      </c>
      <c r="O19" s="15">
        <f t="shared" si="11"/>
        <v>59.028105207113221</v>
      </c>
      <c r="P19" s="15">
        <f t="shared" si="11"/>
        <v>59.211220736132404</v>
      </c>
      <c r="Q19" s="15">
        <f t="shared" si="11"/>
        <v>59.401531440493194</v>
      </c>
      <c r="R19" s="15">
        <f t="shared" ref="R19:V19" si="12">R7*1000/R6</f>
        <v>59.623898779123728</v>
      </c>
      <c r="S19" s="15">
        <f t="shared" si="12"/>
        <v>59.905590119864186</v>
      </c>
      <c r="T19" s="15">
        <f t="shared" si="12"/>
        <v>60.141129555742566</v>
      </c>
      <c r="U19" s="15">
        <f t="shared" si="12"/>
        <v>60.447918690472903</v>
      </c>
      <c r="V19" s="15">
        <f t="shared" si="12"/>
        <v>60.693604229034825</v>
      </c>
      <c r="W19" s="15">
        <f t="shared" ref="W19:Y19" si="13">W7*1000/W6</f>
        <v>60.913318590473551</v>
      </c>
      <c r="X19" s="15">
        <f t="shared" si="13"/>
        <v>61.16996370973493</v>
      </c>
      <c r="Y19" s="15">
        <f t="shared" si="13"/>
        <v>61.453903716830119</v>
      </c>
      <c r="DA19" s="12"/>
    </row>
    <row r="20" spans="1:105" ht="12" customHeight="1" x14ac:dyDescent="0.25">
      <c r="A20" s="179" t="s">
        <v>83</v>
      </c>
      <c r="B20" s="4" t="str">
        <f t="shared" ref="B20:Q20" si="14">IF(SUM(B21)=0,"",B21/B17)</f>
        <v/>
      </c>
      <c r="C20" s="4">
        <f t="shared" si="14"/>
        <v>24.811680012617902</v>
      </c>
      <c r="D20" s="4">
        <f t="shared" si="14"/>
        <v>25.202161373817603</v>
      </c>
      <c r="E20" s="4">
        <f t="shared" si="14"/>
        <v>25.613389425745172</v>
      </c>
      <c r="F20" s="4">
        <f t="shared" si="14"/>
        <v>26.037507647907308</v>
      </c>
      <c r="G20" s="4">
        <f t="shared" si="14"/>
        <v>26.041045464898044</v>
      </c>
      <c r="H20" s="4">
        <f t="shared" si="14"/>
        <v>26.51912904723833</v>
      </c>
      <c r="I20" s="4">
        <f t="shared" si="14"/>
        <v>26.993899225914767</v>
      </c>
      <c r="J20" s="4">
        <f t="shared" si="14"/>
        <v>27.601287102665665</v>
      </c>
      <c r="K20" s="4">
        <f t="shared" si="14"/>
        <v>27.743019077831949</v>
      </c>
      <c r="L20" s="4">
        <f t="shared" si="14"/>
        <v>27.928565690100051</v>
      </c>
      <c r="M20" s="4">
        <f t="shared" si="14"/>
        <v>28.168534410129016</v>
      </c>
      <c r="N20" s="4">
        <f t="shared" si="14"/>
        <v>28.457763929790929</v>
      </c>
      <c r="O20" s="4">
        <f t="shared" si="14"/>
        <v>28.67485462781196</v>
      </c>
      <c r="P20" s="4">
        <f t="shared" si="14"/>
        <v>28.870611869726961</v>
      </c>
      <c r="Q20" s="4">
        <f t="shared" si="14"/>
        <v>29.021501885688473</v>
      </c>
      <c r="R20" s="4">
        <f t="shared" ref="R20:V20" si="15">IF(SUM(R21)=0,"",R21/R17)</f>
        <v>29.320013042135191</v>
      </c>
      <c r="S20" s="4">
        <f t="shared" si="15"/>
        <v>29.931879721972752</v>
      </c>
      <c r="T20" s="4">
        <f t="shared" si="15"/>
        <v>30.23668323724096</v>
      </c>
      <c r="U20" s="4">
        <f t="shared" si="15"/>
        <v>30.892993003148838</v>
      </c>
      <c r="V20" s="4">
        <f t="shared" si="15"/>
        <v>31.141629679667048</v>
      </c>
      <c r="W20" s="4">
        <f t="shared" ref="W20:Y20" si="16">IF(SUM(W21)=0,"",W21/W17)</f>
        <v>31.453655605273344</v>
      </c>
      <c r="X20" s="4">
        <f t="shared" si="16"/>
        <v>31.785163444256892</v>
      </c>
      <c r="Y20" s="4">
        <f t="shared" si="16"/>
        <v>31.499181801813364</v>
      </c>
      <c r="DA20" s="11"/>
    </row>
    <row r="21" spans="1:105" ht="12" customHeight="1" x14ac:dyDescent="0.25">
      <c r="A21" s="180" t="s">
        <v>82</v>
      </c>
      <c r="B21" s="3" t="str">
        <f t="shared" ref="B21:Q21" si="17">IF(SUM(B9)=0,"",B9*1000/B8)</f>
        <v/>
      </c>
      <c r="C21" s="3">
        <f t="shared" si="17"/>
        <v>62.009053055478056</v>
      </c>
      <c r="D21" s="3">
        <f t="shared" si="17"/>
        <v>62.034095960265361</v>
      </c>
      <c r="E21" s="3">
        <f t="shared" si="17"/>
        <v>62.07991914567949</v>
      </c>
      <c r="F21" s="3">
        <f t="shared" si="17"/>
        <v>62.125500250524972</v>
      </c>
      <c r="G21" s="3">
        <f t="shared" si="17"/>
        <v>62.159981151291227</v>
      </c>
      <c r="H21" s="3">
        <f t="shared" si="17"/>
        <v>62.266864846441955</v>
      </c>
      <c r="I21" s="3">
        <f t="shared" si="17"/>
        <v>62.355869601093758</v>
      </c>
      <c r="J21" s="3">
        <f t="shared" si="17"/>
        <v>62.461711079968268</v>
      </c>
      <c r="K21" s="3">
        <f t="shared" si="17"/>
        <v>62.726965477531586</v>
      </c>
      <c r="L21" s="3">
        <f t="shared" si="17"/>
        <v>63.124050430502628</v>
      </c>
      <c r="M21" s="3">
        <f t="shared" si="17"/>
        <v>63.632673577524102</v>
      </c>
      <c r="N21" s="3">
        <f t="shared" si="17"/>
        <v>64.074934828272063</v>
      </c>
      <c r="O21" s="3">
        <f t="shared" si="17"/>
        <v>64.31771232793956</v>
      </c>
      <c r="P21" s="3">
        <f t="shared" si="17"/>
        <v>64.439166515096488</v>
      </c>
      <c r="Q21" s="3">
        <f t="shared" si="17"/>
        <v>64.572820824050652</v>
      </c>
      <c r="R21" s="3">
        <f t="shared" ref="R21:V21" si="18">IF(SUM(R9)=0,"",R9*1000/R8)</f>
        <v>64.797204203072553</v>
      </c>
      <c r="S21" s="3">
        <f t="shared" si="18"/>
        <v>64.862356685577097</v>
      </c>
      <c r="T21" s="3">
        <f t="shared" si="18"/>
        <v>65.09961182773057</v>
      </c>
      <c r="U21" s="3">
        <f t="shared" si="18"/>
        <v>65.276928459901981</v>
      </c>
      <c r="V21" s="3">
        <f t="shared" si="18"/>
        <v>65.272900601629814</v>
      </c>
      <c r="W21" s="3">
        <f t="shared" ref="W21:Y21" si="19">IF(SUM(W9)=0,"",W9*1000/W8)</f>
        <v>65.801022988157541</v>
      </c>
      <c r="X21" s="3">
        <f t="shared" si="19"/>
        <v>65.922414826708163</v>
      </c>
      <c r="Y21" s="3">
        <f t="shared" si="19"/>
        <v>65.864836404562084</v>
      </c>
      <c r="DA21" s="12"/>
    </row>
    <row r="22" spans="1:105" ht="12" customHeight="1" x14ac:dyDescent="0.25">
      <c r="A22" s="178" t="s">
        <v>219</v>
      </c>
      <c r="B22" s="13">
        <f t="shared" ref="B22:Q22" si="20">B3*1000000/B4</f>
        <v>6203.6734992350266</v>
      </c>
      <c r="C22" s="13">
        <f t="shared" si="20"/>
        <v>6675.2475427480531</v>
      </c>
      <c r="D22" s="13">
        <f t="shared" si="20"/>
        <v>7368.3607285697426</v>
      </c>
      <c r="E22" s="13">
        <f t="shared" si="20"/>
        <v>8132.7945583696737</v>
      </c>
      <c r="F22" s="13">
        <f t="shared" si="20"/>
        <v>8852.1772762303317</v>
      </c>
      <c r="G22" s="13">
        <f t="shared" si="20"/>
        <v>9766.230064864083</v>
      </c>
      <c r="H22" s="13">
        <f t="shared" si="20"/>
        <v>11090.118996832776</v>
      </c>
      <c r="I22" s="13">
        <f t="shared" si="20"/>
        <v>12094.814868941699</v>
      </c>
      <c r="J22" s="13">
        <f t="shared" si="20"/>
        <v>11585.412841893778</v>
      </c>
      <c r="K22" s="13">
        <f t="shared" si="20"/>
        <v>9989.8631239111819</v>
      </c>
      <c r="L22" s="13">
        <f t="shared" si="20"/>
        <v>9881.0641556290284</v>
      </c>
      <c r="M22" s="13">
        <f t="shared" si="20"/>
        <v>10278.059640800057</v>
      </c>
      <c r="N22" s="13">
        <f t="shared" si="20"/>
        <v>10858.800734976878</v>
      </c>
      <c r="O22" s="13">
        <f t="shared" si="20"/>
        <v>11373.109047833748</v>
      </c>
      <c r="P22" s="13">
        <f t="shared" si="20"/>
        <v>11889.701031810009</v>
      </c>
      <c r="Q22" s="13">
        <f t="shared" si="20"/>
        <v>12460.807434955546</v>
      </c>
      <c r="R22" s="13">
        <f t="shared" ref="R22:V22" si="21">R3*1000000/R4</f>
        <v>12983.988764581125</v>
      </c>
      <c r="S22" s="13">
        <f t="shared" si="21"/>
        <v>13280.952465669121</v>
      </c>
      <c r="T22" s="13">
        <f t="shared" si="21"/>
        <v>13855.532467007013</v>
      </c>
      <c r="U22" s="13">
        <f t="shared" si="21"/>
        <v>14385.68879574094</v>
      </c>
      <c r="V22" s="13">
        <f t="shared" si="21"/>
        <v>14220.600340133553</v>
      </c>
      <c r="W22" s="13">
        <f t="shared" ref="W22:Y22" si="22">W3*1000000/W4</f>
        <v>15228.426462872774</v>
      </c>
      <c r="X22" s="13">
        <f t="shared" si="22"/>
        <v>15651.578477822579</v>
      </c>
      <c r="Y22" s="13">
        <f t="shared" si="22"/>
        <v>15056.183394783158</v>
      </c>
      <c r="DA22" s="10"/>
    </row>
    <row r="23" spans="1:105" ht="12" customHeight="1" x14ac:dyDescent="0.25">
      <c r="A23" s="179" t="s">
        <v>220</v>
      </c>
      <c r="B23" s="46">
        <f t="shared" ref="B23:Q23" si="23">B3*1000000/B6</f>
        <v>15738.223333694972</v>
      </c>
      <c r="C23" s="46">
        <f t="shared" si="23"/>
        <v>16682.698584949223</v>
      </c>
      <c r="D23" s="46">
        <f t="shared" si="23"/>
        <v>18136.920469877408</v>
      </c>
      <c r="E23" s="46">
        <f t="shared" si="23"/>
        <v>19711.691421227159</v>
      </c>
      <c r="F23" s="46">
        <f t="shared" si="23"/>
        <v>21121.297361821009</v>
      </c>
      <c r="G23" s="46">
        <f t="shared" si="23"/>
        <v>23311.99327497898</v>
      </c>
      <c r="H23" s="46">
        <f t="shared" si="23"/>
        <v>26039.578429467976</v>
      </c>
      <c r="I23" s="46">
        <f t="shared" si="23"/>
        <v>27939.005495473797</v>
      </c>
      <c r="J23" s="46">
        <f t="shared" si="23"/>
        <v>26217.788575614486</v>
      </c>
      <c r="K23" s="46">
        <f t="shared" si="23"/>
        <v>22587.08028642615</v>
      </c>
      <c r="L23" s="46">
        <f t="shared" si="23"/>
        <v>22333.148038750005</v>
      </c>
      <c r="M23" s="46">
        <f t="shared" si="23"/>
        <v>23218.120070108362</v>
      </c>
      <c r="N23" s="46">
        <f t="shared" si="23"/>
        <v>24449.45959645354</v>
      </c>
      <c r="O23" s="46">
        <f t="shared" si="23"/>
        <v>25509.888908150824</v>
      </c>
      <c r="P23" s="46">
        <f t="shared" si="23"/>
        <v>26537.796568381687</v>
      </c>
      <c r="Q23" s="46">
        <f t="shared" si="23"/>
        <v>27725.287581245884</v>
      </c>
      <c r="R23" s="46">
        <f t="shared" ref="R23:V23" si="24">R3*1000000/R6</f>
        <v>28694.604267055074</v>
      </c>
      <c r="S23" s="46">
        <f t="shared" si="24"/>
        <v>28779.812158608045</v>
      </c>
      <c r="T23" s="46">
        <f t="shared" si="24"/>
        <v>29830.976439827911</v>
      </c>
      <c r="U23" s="46">
        <f t="shared" si="24"/>
        <v>30396.976371641285</v>
      </c>
      <c r="V23" s="46">
        <f t="shared" si="24"/>
        <v>29806.398767341736</v>
      </c>
      <c r="W23" s="46">
        <f t="shared" ref="W23:Y23" si="25">W3*1000000/W6</f>
        <v>31857.856280112657</v>
      </c>
      <c r="X23" s="46">
        <f t="shared" si="25"/>
        <v>32461.366792003289</v>
      </c>
      <c r="Y23" s="46">
        <f t="shared" si="25"/>
        <v>31482.502066685036</v>
      </c>
      <c r="DA23" s="11"/>
    </row>
    <row r="24" spans="1:105" ht="12" customHeight="1" x14ac:dyDescent="0.25">
      <c r="A24" s="180" t="s">
        <v>188</v>
      </c>
      <c r="B24" s="15">
        <v>0.39077632336811596</v>
      </c>
      <c r="C24" s="15">
        <v>0.40904929267985712</v>
      </c>
      <c r="D24" s="15">
        <v>0.44169189211402915</v>
      </c>
      <c r="E24" s="15">
        <v>0.47690303954805646</v>
      </c>
      <c r="F24" s="15">
        <v>0.50486654425102517</v>
      </c>
      <c r="G24" s="15">
        <v>0.54846976204785092</v>
      </c>
      <c r="H24" s="15">
        <v>0.60340452322938987</v>
      </c>
      <c r="I24" s="15">
        <v>0.63843685720875576</v>
      </c>
      <c r="J24" s="15">
        <v>0.6028593371514348</v>
      </c>
      <c r="K24" s="15">
        <v>0.52878171864347934</v>
      </c>
      <c r="L24" s="15">
        <v>0.5214505127787803</v>
      </c>
      <c r="M24" s="15">
        <v>0.54163170811203309</v>
      </c>
      <c r="N24" s="15">
        <v>0.57976759578961645</v>
      </c>
      <c r="O24" s="15">
        <v>0.61132455683043585</v>
      </c>
      <c r="P24" s="15">
        <v>0.63330546255984477</v>
      </c>
      <c r="Q24" s="15">
        <v>0.65104622449011806</v>
      </c>
      <c r="R24" s="15">
        <v>0.662744930431589</v>
      </c>
      <c r="S24" s="15">
        <v>0.65290367833118712</v>
      </c>
      <c r="T24" s="15">
        <v>0.66721088255122718</v>
      </c>
      <c r="U24" s="15">
        <v>0.67309308453490069</v>
      </c>
      <c r="V24" s="15">
        <v>0.71241847915034084</v>
      </c>
      <c r="W24" s="15">
        <v>0.72749788779184099</v>
      </c>
      <c r="X24" s="15">
        <v>0.71108212991446329</v>
      </c>
      <c r="Y24" s="15">
        <v>0.6931461882576484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X26" s="191"/>
      <c r="Y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f>SUM(B29:B30,B33:B34,B41:B42)</f>
        <v>926.30997420464303</v>
      </c>
      <c r="C28" s="22">
        <f t="shared" ref="C28:W28" si="26">SUM(C29:C30,C33:C34,C41:C42)</f>
        <v>946.97196904557177</v>
      </c>
      <c r="D28" s="22">
        <f t="shared" si="26"/>
        <v>915.90421324161628</v>
      </c>
      <c r="E28" s="22">
        <f t="shared" si="26"/>
        <v>924.16268271711078</v>
      </c>
      <c r="F28" s="22">
        <f t="shared" si="26"/>
        <v>921.95425623387791</v>
      </c>
      <c r="G28" s="22">
        <f t="shared" si="26"/>
        <v>889.16655202063623</v>
      </c>
      <c r="H28" s="22">
        <f t="shared" si="26"/>
        <v>881.16921754084251</v>
      </c>
      <c r="I28" s="22">
        <f t="shared" si="26"/>
        <v>961.51857265692172</v>
      </c>
      <c r="J28" s="22">
        <f t="shared" si="26"/>
        <v>951.95159071367152</v>
      </c>
      <c r="K28" s="22">
        <f t="shared" si="26"/>
        <v>970.06835769561474</v>
      </c>
      <c r="L28" s="22">
        <f t="shared" si="26"/>
        <v>1026.8485812553738</v>
      </c>
      <c r="M28" s="22">
        <f t="shared" si="26"/>
        <v>935.25331040412732</v>
      </c>
      <c r="N28" s="22">
        <f t="shared" si="26"/>
        <v>970.82794496990539</v>
      </c>
      <c r="O28" s="22">
        <f t="shared" si="26"/>
        <v>933.50636285468602</v>
      </c>
      <c r="P28" s="22">
        <f t="shared" si="26"/>
        <v>888.14316423043852</v>
      </c>
      <c r="Q28" s="22">
        <f t="shared" si="26"/>
        <v>856.4352536543422</v>
      </c>
      <c r="R28" s="22">
        <f t="shared" si="26"/>
        <v>929.57815993121233</v>
      </c>
      <c r="S28" s="22">
        <f t="shared" si="26"/>
        <v>939.91358555459999</v>
      </c>
      <c r="T28" s="22">
        <f t="shared" si="26"/>
        <v>952.21986242476339</v>
      </c>
      <c r="U28" s="22">
        <f t="shared" si="26"/>
        <v>951.35073086844363</v>
      </c>
      <c r="V28" s="22">
        <f t="shared" si="26"/>
        <v>944.70378331900258</v>
      </c>
      <c r="W28" s="22">
        <f t="shared" si="26"/>
        <v>965.25631986242456</v>
      </c>
      <c r="X28" s="22">
        <f t="shared" ref="X28:Y28" si="27">SUM(X29:X30,X33:X34,X41:X42)</f>
        <v>963.88039552880491</v>
      </c>
      <c r="Y28" s="22">
        <f t="shared" si="27"/>
        <v>935.97626827171109</v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231</v>
      </c>
    </row>
    <row r="29" spans="1:105" ht="12.95" customHeight="1" x14ac:dyDescent="0.25">
      <c r="A29" s="30" t="s">
        <v>51</v>
      </c>
      <c r="B29" s="31">
        <v>29.663370593293205</v>
      </c>
      <c r="C29" s="31">
        <v>22.409114359415305</v>
      </c>
      <c r="D29" s="31">
        <v>26.368013757523642</v>
      </c>
      <c r="E29" s="31">
        <v>18.227343078245912</v>
      </c>
      <c r="F29" s="31">
        <v>25.825967325881336</v>
      </c>
      <c r="G29" s="31">
        <v>23.395528804815136</v>
      </c>
      <c r="H29" s="31">
        <v>18.357437661220981</v>
      </c>
      <c r="I29" s="31">
        <v>10.689767841788477</v>
      </c>
      <c r="J29" s="31">
        <v>11.56981943250215</v>
      </c>
      <c r="K29" s="31">
        <v>7.215993121238176</v>
      </c>
      <c r="L29" s="31">
        <v>8.6290627687016332</v>
      </c>
      <c r="M29" s="31">
        <v>10.71152192605331</v>
      </c>
      <c r="N29" s="31">
        <v>9.8505588993981075</v>
      </c>
      <c r="O29" s="31">
        <v>9.8294926913155631</v>
      </c>
      <c r="P29" s="31">
        <v>8.1703353396388643</v>
      </c>
      <c r="Q29" s="31">
        <v>4.1352536543422183</v>
      </c>
      <c r="R29" s="31">
        <v>0.9453998280309539</v>
      </c>
      <c r="S29" s="31">
        <v>1.101805674978503</v>
      </c>
      <c r="T29" s="31">
        <v>1.050902837489252</v>
      </c>
      <c r="U29" s="31">
        <v>1.1914015477214099</v>
      </c>
      <c r="V29" s="31">
        <v>0.95907136715391217</v>
      </c>
      <c r="W29" s="31">
        <v>0.59570077386070508</v>
      </c>
      <c r="X29" s="31">
        <v>0</v>
      </c>
      <c r="Y29" s="31">
        <v>0.2382631126397248</v>
      </c>
      <c r="DA29" s="59" t="s">
        <v>232</v>
      </c>
    </row>
    <row r="30" spans="1:105" ht="12" customHeight="1" x14ac:dyDescent="0.25">
      <c r="A30" s="73" t="s">
        <v>75</v>
      </c>
      <c r="B30" s="98">
        <f>SUM(B31:B32)</f>
        <v>20.664918314703353</v>
      </c>
      <c r="C30" s="98">
        <f t="shared" ref="C30:W30" si="28">SUM(C31:C32)</f>
        <v>23.772312983662935</v>
      </c>
      <c r="D30" s="98">
        <f t="shared" si="28"/>
        <v>15.384092863284604</v>
      </c>
      <c r="E30" s="98">
        <f t="shared" si="28"/>
        <v>14.450214961306965</v>
      </c>
      <c r="F30" s="98">
        <f t="shared" si="28"/>
        <v>10.408942390369734</v>
      </c>
      <c r="G30" s="98">
        <f t="shared" si="28"/>
        <v>9.3221840068787625</v>
      </c>
      <c r="H30" s="98">
        <f t="shared" si="28"/>
        <v>10.33250214961307</v>
      </c>
      <c r="I30" s="98">
        <f t="shared" si="28"/>
        <v>8.2354256233877905</v>
      </c>
      <c r="J30" s="98">
        <f t="shared" si="28"/>
        <v>10.33250214961307</v>
      </c>
      <c r="K30" s="98">
        <f t="shared" si="28"/>
        <v>8.3118658641444547</v>
      </c>
      <c r="L30" s="98">
        <f t="shared" si="28"/>
        <v>8.3456577815993107</v>
      </c>
      <c r="M30" s="98">
        <f t="shared" si="28"/>
        <v>9.3559759243336202</v>
      </c>
      <c r="N30" s="98">
        <f t="shared" si="28"/>
        <v>8.3118658641444547</v>
      </c>
      <c r="O30" s="98">
        <f t="shared" si="28"/>
        <v>7.3015477214101461</v>
      </c>
      <c r="P30" s="98">
        <f t="shared" si="28"/>
        <v>8.3883061049011172</v>
      </c>
      <c r="Q30" s="98">
        <f t="shared" si="28"/>
        <v>9.474978503869302</v>
      </c>
      <c r="R30" s="98">
        <f t="shared" si="28"/>
        <v>10.638177128116938</v>
      </c>
      <c r="S30" s="98">
        <f t="shared" si="28"/>
        <v>9.6278589853826304</v>
      </c>
      <c r="T30" s="98">
        <f t="shared" si="28"/>
        <v>8.5411006018916584</v>
      </c>
      <c r="U30" s="98">
        <f t="shared" si="28"/>
        <v>9.2692175408426483</v>
      </c>
      <c r="V30" s="98">
        <f t="shared" si="28"/>
        <v>6.3676698194325017</v>
      </c>
      <c r="W30" s="98">
        <f t="shared" si="28"/>
        <v>4.7052450558899404</v>
      </c>
      <c r="X30" s="98">
        <f t="shared" ref="X30:Y30" si="29">SUM(X31:X32)</f>
        <v>3.1838349097162508</v>
      </c>
      <c r="Y30" s="98">
        <f t="shared" si="29"/>
        <v>4.2705932932072228</v>
      </c>
      <c r="DA30" s="63"/>
    </row>
    <row r="31" spans="1:105" ht="12" customHeight="1" x14ac:dyDescent="0.25">
      <c r="A31" s="97" t="s">
        <v>74</v>
      </c>
      <c r="B31" s="98">
        <v>6.5204643164230429</v>
      </c>
      <c r="C31" s="98">
        <v>7.6072226999140149</v>
      </c>
      <c r="D31" s="98">
        <v>3.2602751504729151</v>
      </c>
      <c r="E31" s="98">
        <v>4.3470335339638861</v>
      </c>
      <c r="F31" s="98">
        <v>4.3470335339638861</v>
      </c>
      <c r="G31" s="98">
        <v>3.2602751504729151</v>
      </c>
      <c r="H31" s="98">
        <v>3.2602751504729151</v>
      </c>
      <c r="I31" s="98">
        <v>2.1735167669819431</v>
      </c>
      <c r="J31" s="98">
        <v>3.2602751504729151</v>
      </c>
      <c r="K31" s="98">
        <v>3.2602751504729151</v>
      </c>
      <c r="L31" s="98">
        <v>4.3043852106620806</v>
      </c>
      <c r="M31" s="98">
        <v>4.3043852106620806</v>
      </c>
      <c r="N31" s="98">
        <v>3.2602751504729151</v>
      </c>
      <c r="O31" s="98">
        <v>3.2602751504729151</v>
      </c>
      <c r="P31" s="98">
        <v>4.3470335339638861</v>
      </c>
      <c r="Q31" s="98">
        <v>5.4337059329320718</v>
      </c>
      <c r="R31" s="98">
        <v>7.6072226999140149</v>
      </c>
      <c r="S31" s="98">
        <v>7.6072226999140149</v>
      </c>
      <c r="T31" s="98">
        <v>6.5204643164230429</v>
      </c>
      <c r="U31" s="98">
        <v>7.2485812553740328</v>
      </c>
      <c r="V31" s="98">
        <v>4.3470335339638861</v>
      </c>
      <c r="W31" s="98">
        <v>3.6949269131556322</v>
      </c>
      <c r="X31" s="98">
        <v>2.1735167669819431</v>
      </c>
      <c r="Y31" s="98">
        <v>3.2602751504729151</v>
      </c>
      <c r="DA31" s="63" t="s">
        <v>233</v>
      </c>
    </row>
    <row r="32" spans="1:105" ht="12" customHeight="1" x14ac:dyDescent="0.25">
      <c r="A32" s="97" t="s">
        <v>196</v>
      </c>
      <c r="B32" s="98">
        <v>14.14445399828031</v>
      </c>
      <c r="C32" s="98">
        <v>16.165090283748921</v>
      </c>
      <c r="D32" s="98">
        <v>12.12381771281169</v>
      </c>
      <c r="E32" s="98">
        <v>10.103181427343079</v>
      </c>
      <c r="F32" s="98">
        <v>6.0619088564058483</v>
      </c>
      <c r="G32" s="98">
        <v>6.0619088564058474</v>
      </c>
      <c r="H32" s="98">
        <v>7.0722269991401552</v>
      </c>
      <c r="I32" s="98">
        <v>6.0619088564058474</v>
      </c>
      <c r="J32" s="98">
        <v>7.0722269991401552</v>
      </c>
      <c r="K32" s="98">
        <v>5.0515907136715397</v>
      </c>
      <c r="L32" s="98">
        <v>4.0412725709372301</v>
      </c>
      <c r="M32" s="98">
        <v>5.0515907136715397</v>
      </c>
      <c r="N32" s="98">
        <v>5.0515907136715397</v>
      </c>
      <c r="O32" s="98">
        <v>4.041272570937231</v>
      </c>
      <c r="P32" s="98">
        <v>4.041272570937231</v>
      </c>
      <c r="Q32" s="98">
        <v>4.0412725709372301</v>
      </c>
      <c r="R32" s="98">
        <v>3.0309544282029233</v>
      </c>
      <c r="S32" s="98">
        <v>2.0206362854686155</v>
      </c>
      <c r="T32" s="98">
        <v>2.0206362854686155</v>
      </c>
      <c r="U32" s="98">
        <v>2.0206362854686155</v>
      </c>
      <c r="V32" s="98">
        <v>2.0206362854686155</v>
      </c>
      <c r="W32" s="98">
        <v>1.0103181427343082</v>
      </c>
      <c r="X32" s="98">
        <v>1.0103181427343078</v>
      </c>
      <c r="Y32" s="98">
        <v>1.0103181427343078</v>
      </c>
      <c r="DA32" s="63" t="s">
        <v>234</v>
      </c>
    </row>
    <row r="33" spans="1:105" ht="12" customHeight="1" x14ac:dyDescent="0.25">
      <c r="A33" s="73" t="s">
        <v>189</v>
      </c>
      <c r="B33" s="98">
        <v>41.917454858125538</v>
      </c>
      <c r="C33" s="98">
        <v>41.638005159071362</v>
      </c>
      <c r="D33" s="98">
        <v>36.844368013757517</v>
      </c>
      <c r="E33" s="98">
        <v>37.338779019776439</v>
      </c>
      <c r="F33" s="98">
        <v>38.585554600171967</v>
      </c>
      <c r="G33" s="98">
        <v>44.969905417024933</v>
      </c>
      <c r="H33" s="98">
        <v>45.657781599312123</v>
      </c>
      <c r="I33" s="98">
        <v>48.860705073086841</v>
      </c>
      <c r="J33" s="98">
        <v>49.161650902837494</v>
      </c>
      <c r="K33" s="98">
        <v>50.666380051590707</v>
      </c>
      <c r="L33" s="98">
        <v>54.901117798796207</v>
      </c>
      <c r="M33" s="98">
        <v>51.67669819432502</v>
      </c>
      <c r="N33" s="98">
        <v>55.331040412725713</v>
      </c>
      <c r="O33" s="98">
        <v>52.278589853826311</v>
      </c>
      <c r="P33" s="98">
        <v>52.214101461736881</v>
      </c>
      <c r="Q33" s="98">
        <v>49.312123817712809</v>
      </c>
      <c r="R33" s="98">
        <v>57.867583834909709</v>
      </c>
      <c r="S33" s="98">
        <v>53.81367153912295</v>
      </c>
      <c r="T33" s="98">
        <v>54.735639812976615</v>
      </c>
      <c r="U33" s="98">
        <v>57.347655724179916</v>
      </c>
      <c r="V33" s="98">
        <v>55.51228233792223</v>
      </c>
      <c r="W33" s="98">
        <v>59.305603829094032</v>
      </c>
      <c r="X33" s="98">
        <v>47.623718477937196</v>
      </c>
      <c r="Y33" s="98">
        <v>53.099071502272452</v>
      </c>
      <c r="DA33" s="63" t="s">
        <v>235</v>
      </c>
    </row>
    <row r="34" spans="1:105" ht="12" customHeight="1" x14ac:dyDescent="0.25">
      <c r="A34" s="73" t="s">
        <v>73</v>
      </c>
      <c r="B34" s="98">
        <f>SUM(B35:B40)</f>
        <v>331.70920034393811</v>
      </c>
      <c r="C34" s="98">
        <f>SUM(C35:C40)</f>
        <v>325.88134135855552</v>
      </c>
      <c r="D34" s="98">
        <f>SUM(D35:D40)</f>
        <v>307.84849527085117</v>
      </c>
      <c r="E34" s="98">
        <f t="shared" ref="E34:G34" si="30">SUM(E35:E40)</f>
        <v>343.93809114359408</v>
      </c>
      <c r="F34" s="98">
        <f t="shared" si="30"/>
        <v>336.58159931212379</v>
      </c>
      <c r="G34" s="98">
        <f t="shared" si="30"/>
        <v>294.7835769561479</v>
      </c>
      <c r="H34" s="98">
        <f t="shared" ref="H34" si="31">SUM(H35:H40)</f>
        <v>289.17076526225281</v>
      </c>
      <c r="I34" s="98">
        <f t="shared" ref="I34" si="32">SUM(I35:I40)</f>
        <v>378.85735167669822</v>
      </c>
      <c r="J34" s="98">
        <f t="shared" ref="J34" si="33">SUM(J35:J40)</f>
        <v>388.36345657781601</v>
      </c>
      <c r="K34" s="98">
        <f t="shared" ref="K34" si="34">SUM(K35:K40)</f>
        <v>411.26878761822871</v>
      </c>
      <c r="L34" s="98">
        <f t="shared" ref="L34" si="35">SUM(L35:L40)</f>
        <v>423.42596732588129</v>
      </c>
      <c r="M34" s="98">
        <f t="shared" ref="M34" si="36">SUM(M35:M40)</f>
        <v>364.55047291487529</v>
      </c>
      <c r="N34" s="98">
        <f t="shared" ref="N34" si="37">SUM(N35:N40)</f>
        <v>389.24711951848673</v>
      </c>
      <c r="O34" s="98">
        <f t="shared" ref="O34" si="38">SUM(O35:O40)</f>
        <v>373.65055889939799</v>
      </c>
      <c r="P34" s="98">
        <f t="shared" ref="P34" si="39">SUM(P35:P40)</f>
        <v>371.47704213241622</v>
      </c>
      <c r="Q34" s="98">
        <f t="shared" ref="Q34" si="40">SUM(Q35:Q40)</f>
        <v>361.44548581255373</v>
      </c>
      <c r="R34" s="98">
        <f t="shared" ref="R34" si="41">SUM(R35:R40)</f>
        <v>383.77755803955279</v>
      </c>
      <c r="S34" s="98">
        <f t="shared" ref="S34" si="42">SUM(S35:S40)</f>
        <v>390.41754084264818</v>
      </c>
      <c r="T34" s="98">
        <f t="shared" ref="T34" si="43">SUM(T35:T40)</f>
        <v>394.34105838134826</v>
      </c>
      <c r="U34" s="98">
        <f t="shared" ref="U34" si="44">SUM(U35:U40)</f>
        <v>378.81330730247527</v>
      </c>
      <c r="V34" s="98">
        <f t="shared" ref="V34" si="45">SUM(V35:V40)</f>
        <v>397.17954913241311</v>
      </c>
      <c r="W34" s="98">
        <f t="shared" ref="W34:Y34" si="46">SUM(W35:W40)</f>
        <v>388.93678654063928</v>
      </c>
      <c r="X34" s="98">
        <f t="shared" si="46"/>
        <v>409.56751110073867</v>
      </c>
      <c r="Y34" s="98">
        <f t="shared" si="46"/>
        <v>371.270232023093</v>
      </c>
      <c r="DA34" s="63"/>
    </row>
    <row r="35" spans="1:105" ht="12" customHeight="1" x14ac:dyDescent="0.25">
      <c r="A35" s="97" t="s">
        <v>199</v>
      </c>
      <c r="B35" s="98">
        <v>331.70920034393811</v>
      </c>
      <c r="C35" s="98">
        <v>325.88134135855552</v>
      </c>
      <c r="D35" s="98">
        <v>307.84849527085117</v>
      </c>
      <c r="E35" s="98">
        <v>343.93809114359408</v>
      </c>
      <c r="F35" s="98">
        <v>336.58159931212379</v>
      </c>
      <c r="G35" s="98">
        <v>294.7835769561479</v>
      </c>
      <c r="H35" s="98">
        <v>289.17076526225281</v>
      </c>
      <c r="I35" s="98">
        <v>378.85735167669822</v>
      </c>
      <c r="J35" s="98">
        <v>388.36345657781601</v>
      </c>
      <c r="K35" s="98">
        <v>411.26878761822871</v>
      </c>
      <c r="L35" s="98">
        <v>423.42596732588129</v>
      </c>
      <c r="M35" s="98">
        <v>364.55047291487529</v>
      </c>
      <c r="N35" s="98">
        <v>389.24711951848673</v>
      </c>
      <c r="O35" s="98">
        <v>373.65055889939799</v>
      </c>
      <c r="P35" s="98">
        <v>371.47704213241622</v>
      </c>
      <c r="Q35" s="98">
        <v>361.44548581255373</v>
      </c>
      <c r="R35" s="98">
        <v>383.77755803955279</v>
      </c>
      <c r="S35" s="98">
        <v>390.41754084264818</v>
      </c>
      <c r="T35" s="98">
        <v>394.09570077386059</v>
      </c>
      <c r="U35" s="98">
        <v>378.37970765262253</v>
      </c>
      <c r="V35" s="98">
        <v>396.48417884780741</v>
      </c>
      <c r="W35" s="98">
        <v>387.88409286328448</v>
      </c>
      <c r="X35" s="98">
        <v>408.48546861564921</v>
      </c>
      <c r="Y35" s="98">
        <v>369.19931212381772</v>
      </c>
      <c r="DA35" s="63" t="s">
        <v>236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0</v>
      </c>
      <c r="T36" s="98">
        <v>0.2453576074876998</v>
      </c>
      <c r="U36" s="98">
        <v>0.43359964985275551</v>
      </c>
      <c r="V36" s="98">
        <v>0.69537028460572003</v>
      </c>
      <c r="W36" s="98">
        <v>1.0526936773548123</v>
      </c>
      <c r="X36" s="98">
        <v>1.082042485089453</v>
      </c>
      <c r="Y36" s="98">
        <v>2.0709198992752618</v>
      </c>
      <c r="DA36" s="63" t="s">
        <v>237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238</v>
      </c>
    </row>
    <row r="38" spans="1:105" ht="12" customHeight="1" x14ac:dyDescent="0.25">
      <c r="A38" s="97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239</v>
      </c>
    </row>
    <row r="39" spans="1:105" ht="12" customHeight="1" x14ac:dyDescent="0.25">
      <c r="A39" s="97" t="s">
        <v>197</v>
      </c>
      <c r="B39" s="98">
        <v>0</v>
      </c>
      <c r="C39" s="98">
        <v>0</v>
      </c>
      <c r="D39" s="98">
        <v>0</v>
      </c>
      <c r="E39" s="98">
        <v>0</v>
      </c>
      <c r="F39" s="98">
        <v>0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98">
        <v>0</v>
      </c>
      <c r="P39" s="98">
        <v>0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X39" s="98">
        <v>0</v>
      </c>
      <c r="Y39" s="98">
        <v>0</v>
      </c>
      <c r="DA39" s="63" t="s">
        <v>240</v>
      </c>
    </row>
    <row r="40" spans="1:105" ht="12" customHeight="1" x14ac:dyDescent="0.25">
      <c r="A40" s="97" t="s">
        <v>191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241</v>
      </c>
    </row>
    <row r="41" spans="1:105" ht="12" customHeight="1" x14ac:dyDescent="0.25">
      <c r="A41" s="73" t="s">
        <v>198</v>
      </c>
      <c r="B41" s="98">
        <v>376.30171969045568</v>
      </c>
      <c r="C41" s="98">
        <v>396.98572656921749</v>
      </c>
      <c r="D41" s="98">
        <v>393.25975924333608</v>
      </c>
      <c r="E41" s="98">
        <v>373.14892519346512</v>
      </c>
      <c r="F41" s="98">
        <v>371.42923473774721</v>
      </c>
      <c r="G41" s="98">
        <v>377.40042992261391</v>
      </c>
      <c r="H41" s="98">
        <v>373.6266552020636</v>
      </c>
      <c r="I41" s="98">
        <v>362.42476354256229</v>
      </c>
      <c r="J41" s="98">
        <v>333.88271711092</v>
      </c>
      <c r="K41" s="98">
        <v>330.61049011177988</v>
      </c>
      <c r="L41" s="98">
        <v>357.60008598452282</v>
      </c>
      <c r="M41" s="98">
        <v>332.66457437661222</v>
      </c>
      <c r="N41" s="98">
        <v>339.90163370593291</v>
      </c>
      <c r="O41" s="98">
        <v>330.08503869303519</v>
      </c>
      <c r="P41" s="98">
        <v>298.36629406706788</v>
      </c>
      <c r="Q41" s="98">
        <v>283.48615649183142</v>
      </c>
      <c r="R41" s="98">
        <v>311.86104901117801</v>
      </c>
      <c r="S41" s="98">
        <v>318.14273430782458</v>
      </c>
      <c r="T41" s="98">
        <v>322.44196044711953</v>
      </c>
      <c r="U41" s="98">
        <v>326.74118658641441</v>
      </c>
      <c r="V41" s="98">
        <v>312.88813413585552</v>
      </c>
      <c r="W41" s="98">
        <v>320.05348237317281</v>
      </c>
      <c r="X41" s="98">
        <v>334.38426483233019</v>
      </c>
      <c r="Y41" s="98">
        <v>321.09398108340503</v>
      </c>
      <c r="DA41" s="63" t="s">
        <v>242</v>
      </c>
    </row>
    <row r="42" spans="1:105" ht="12" customHeight="1" x14ac:dyDescent="0.25">
      <c r="A42" s="32" t="s">
        <v>53</v>
      </c>
      <c r="B42" s="33">
        <v>126.0533104041272</v>
      </c>
      <c r="C42" s="33">
        <v>136.28546861564919</v>
      </c>
      <c r="D42" s="33">
        <v>136.19948409286329</v>
      </c>
      <c r="E42" s="33">
        <v>137.0593293207223</v>
      </c>
      <c r="F42" s="33">
        <v>139.12295786758381</v>
      </c>
      <c r="G42" s="33">
        <v>139.29492691315559</v>
      </c>
      <c r="H42" s="33">
        <v>144.02407566638001</v>
      </c>
      <c r="I42" s="33">
        <v>152.45055889939809</v>
      </c>
      <c r="J42" s="33">
        <v>158.64144453998281</v>
      </c>
      <c r="K42" s="33">
        <v>161.99484092863281</v>
      </c>
      <c r="L42" s="33">
        <v>173.9466895958727</v>
      </c>
      <c r="M42" s="33">
        <v>166.29406706792781</v>
      </c>
      <c r="N42" s="33">
        <v>168.18572656921751</v>
      </c>
      <c r="O42" s="33">
        <v>160.36113499570081</v>
      </c>
      <c r="P42" s="33">
        <v>149.52708512467751</v>
      </c>
      <c r="Q42" s="33">
        <v>148.58125537403271</v>
      </c>
      <c r="R42" s="33">
        <v>164.48839208942391</v>
      </c>
      <c r="S42" s="33">
        <v>166.80997420464311</v>
      </c>
      <c r="T42" s="33">
        <v>171.10920034393811</v>
      </c>
      <c r="U42" s="33">
        <v>177.98796216681001</v>
      </c>
      <c r="V42" s="33">
        <v>171.79707652622531</v>
      </c>
      <c r="W42" s="33">
        <v>191.6595012897678</v>
      </c>
      <c r="X42" s="33">
        <v>169.12106620808251</v>
      </c>
      <c r="Y42" s="33">
        <v>186.0041272570937</v>
      </c>
      <c r="DA42" s="60" t="s">
        <v>243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DA43" s="9"/>
    </row>
    <row r="44" spans="1:105" ht="12.95" customHeight="1" x14ac:dyDescent="0.25">
      <c r="A44" s="204" t="s">
        <v>79</v>
      </c>
      <c r="B44" s="205">
        <f t="shared" ref="B44:Q44" si="47">SUM(B45,B50)</f>
        <v>926.30997420464303</v>
      </c>
      <c r="C44" s="205">
        <f t="shared" si="47"/>
        <v>946.97196904557188</v>
      </c>
      <c r="D44" s="205">
        <f t="shared" si="47"/>
        <v>915.90421324161616</v>
      </c>
      <c r="E44" s="205">
        <f t="shared" si="47"/>
        <v>924.16268271711101</v>
      </c>
      <c r="F44" s="205">
        <f t="shared" si="47"/>
        <v>921.95425623387814</v>
      </c>
      <c r="G44" s="205">
        <f t="shared" si="47"/>
        <v>889.16655202063623</v>
      </c>
      <c r="H44" s="205">
        <f t="shared" si="47"/>
        <v>881.16921754084251</v>
      </c>
      <c r="I44" s="205">
        <f t="shared" si="47"/>
        <v>961.51857265692183</v>
      </c>
      <c r="J44" s="205">
        <f t="shared" si="47"/>
        <v>951.95159071367152</v>
      </c>
      <c r="K44" s="205">
        <f t="shared" si="47"/>
        <v>970.06835769561474</v>
      </c>
      <c r="L44" s="205">
        <f t="shared" si="47"/>
        <v>1026.848581255374</v>
      </c>
      <c r="M44" s="205">
        <f t="shared" si="47"/>
        <v>935.25331040412732</v>
      </c>
      <c r="N44" s="205">
        <f t="shared" si="47"/>
        <v>970.8279449699055</v>
      </c>
      <c r="O44" s="205">
        <f t="shared" si="47"/>
        <v>933.50636285468556</v>
      </c>
      <c r="P44" s="205">
        <f t="shared" si="47"/>
        <v>888.1431642304384</v>
      </c>
      <c r="Q44" s="205">
        <f t="shared" si="47"/>
        <v>856.43525365434243</v>
      </c>
      <c r="R44" s="205">
        <f t="shared" ref="R44:V44" si="48">SUM(R45,R50)</f>
        <v>929.57815993121267</v>
      </c>
      <c r="S44" s="205">
        <f t="shared" si="48"/>
        <v>939.91358555459976</v>
      </c>
      <c r="T44" s="205">
        <f t="shared" si="48"/>
        <v>952.21986242476385</v>
      </c>
      <c r="U44" s="205">
        <f t="shared" si="48"/>
        <v>951.35073086844386</v>
      </c>
      <c r="V44" s="205">
        <f t="shared" si="48"/>
        <v>944.70378331900247</v>
      </c>
      <c r="W44" s="205">
        <f t="shared" ref="W44:Y44" si="49">SUM(W45,W50)</f>
        <v>965.25631986242524</v>
      </c>
      <c r="X44" s="205">
        <f t="shared" si="49"/>
        <v>963.88039552880468</v>
      </c>
      <c r="Y44" s="205">
        <f t="shared" si="49"/>
        <v>935.97626827171098</v>
      </c>
      <c r="DA44" s="212" t="s">
        <v>244</v>
      </c>
    </row>
    <row r="45" spans="1:105" ht="12" customHeight="1" x14ac:dyDescent="0.25">
      <c r="A45" s="208" t="s">
        <v>39</v>
      </c>
      <c r="B45" s="192">
        <f t="shared" ref="B45:Q45" si="50">SUM(B46:B49)</f>
        <v>856.68331343664079</v>
      </c>
      <c r="C45" s="192">
        <f t="shared" si="50"/>
        <v>872.42128769660417</v>
      </c>
      <c r="D45" s="192">
        <f t="shared" si="50"/>
        <v>837.22684117665324</v>
      </c>
      <c r="E45" s="192">
        <f t="shared" si="50"/>
        <v>842.32648732506607</v>
      </c>
      <c r="F45" s="192">
        <f t="shared" si="50"/>
        <v>837.95588285287124</v>
      </c>
      <c r="G45" s="192">
        <f t="shared" si="50"/>
        <v>803.05769320686375</v>
      </c>
      <c r="H45" s="192">
        <f t="shared" si="50"/>
        <v>792.32552724470236</v>
      </c>
      <c r="I45" s="192">
        <f t="shared" si="50"/>
        <v>869.26126640225061</v>
      </c>
      <c r="J45" s="192">
        <f t="shared" si="50"/>
        <v>855.21571762245264</v>
      </c>
      <c r="K45" s="192">
        <f t="shared" si="50"/>
        <v>870.25959181463406</v>
      </c>
      <c r="L45" s="192">
        <f t="shared" si="50"/>
        <v>923.55415054831474</v>
      </c>
      <c r="M45" s="192">
        <f t="shared" si="50"/>
        <v>831.04334097640208</v>
      </c>
      <c r="N45" s="192">
        <f t="shared" si="50"/>
        <v>865.43251170344899</v>
      </c>
      <c r="O45" s="192">
        <f t="shared" si="50"/>
        <v>833.01426865386395</v>
      </c>
      <c r="P45" s="192">
        <f t="shared" si="50"/>
        <v>794.44040794879129</v>
      </c>
      <c r="Q45" s="192">
        <f t="shared" si="50"/>
        <v>763.32519346517643</v>
      </c>
      <c r="R45" s="192">
        <f t="shared" ref="R45:V45" si="51">SUM(R46:R49)</f>
        <v>826.49974682334982</v>
      </c>
      <c r="S45" s="192">
        <f t="shared" si="51"/>
        <v>835.38031432119953</v>
      </c>
      <c r="T45" s="192">
        <f t="shared" si="51"/>
        <v>852.04789337919203</v>
      </c>
      <c r="U45" s="192">
        <f t="shared" si="51"/>
        <v>839.82880481513348</v>
      </c>
      <c r="V45" s="192">
        <f t="shared" si="51"/>
        <v>837.06061908856395</v>
      </c>
      <c r="W45" s="192">
        <f t="shared" ref="W45:Y45" si="52">SUM(W46:W49)</f>
        <v>845.16792299608346</v>
      </c>
      <c r="X45" s="192">
        <f t="shared" si="52"/>
        <v>845.87682764120768</v>
      </c>
      <c r="Y45" s="192">
        <f t="shared" si="52"/>
        <v>817.85513050961208</v>
      </c>
      <c r="DA45" s="213" t="s">
        <v>245</v>
      </c>
    </row>
    <row r="46" spans="1:105" ht="12" customHeight="1" x14ac:dyDescent="0.25">
      <c r="A46" s="97" t="s">
        <v>215</v>
      </c>
      <c r="B46" s="74">
        <v>717.57816028311549</v>
      </c>
      <c r="C46" s="74">
        <v>728.71527206341489</v>
      </c>
      <c r="D46" s="74">
        <v>701.85233555285299</v>
      </c>
      <c r="E46" s="74">
        <v>709.07183342960172</v>
      </c>
      <c r="F46" s="74">
        <v>703.0036938713065</v>
      </c>
      <c r="G46" s="74">
        <v>673.37931793889618</v>
      </c>
      <c r="H46" s="74">
        <v>658.8904465107338</v>
      </c>
      <c r="I46" s="74">
        <v>748.47730849545337</v>
      </c>
      <c r="J46" s="74">
        <v>736.71211331475274</v>
      </c>
      <c r="K46" s="74">
        <v>759.7864287522134</v>
      </c>
      <c r="L46" s="74">
        <v>805.14085881189123</v>
      </c>
      <c r="M46" s="74">
        <v>722.86033104942805</v>
      </c>
      <c r="N46" s="74">
        <v>754.04051773908179</v>
      </c>
      <c r="O46" s="74">
        <v>726.11373537070745</v>
      </c>
      <c r="P46" s="74">
        <v>692.14439826583907</v>
      </c>
      <c r="Q46" s="74">
        <v>662.21547495296193</v>
      </c>
      <c r="R46" s="74">
        <v>714.78259803268577</v>
      </c>
      <c r="S46" s="74">
        <v>722.45357724907331</v>
      </c>
      <c r="T46" s="74">
        <v>741.3518356451832</v>
      </c>
      <c r="U46" s="74">
        <v>724.93003925311996</v>
      </c>
      <c r="V46" s="74">
        <v>725.71486550847521</v>
      </c>
      <c r="W46" s="74">
        <v>730.72959282214777</v>
      </c>
      <c r="X46" s="74">
        <v>741.7689580242818</v>
      </c>
      <c r="Y46" s="74">
        <v>709.78767465186002</v>
      </c>
      <c r="DA46" s="90" t="s">
        <v>246</v>
      </c>
    </row>
    <row r="47" spans="1:105" ht="12" customHeight="1" x14ac:dyDescent="0.25">
      <c r="A47" s="97" t="s">
        <v>56</v>
      </c>
      <c r="B47" s="74">
        <v>1.1010226735235623E-3</v>
      </c>
      <c r="C47" s="74">
        <v>1.4274705968558084E-3</v>
      </c>
      <c r="D47" s="74">
        <v>1.8382777324829663E-3</v>
      </c>
      <c r="E47" s="74">
        <v>2.1289620549090945E-3</v>
      </c>
      <c r="F47" s="74">
        <v>3.0524025740508937E-3</v>
      </c>
      <c r="G47" s="74">
        <v>4.5310602575916832E-3</v>
      </c>
      <c r="H47" s="74">
        <v>5.6385022822621226E-3</v>
      </c>
      <c r="I47" s="74">
        <v>6.9405569667438799E-3</v>
      </c>
      <c r="J47" s="74">
        <v>8.3615864013917712E-3</v>
      </c>
      <c r="K47" s="74">
        <v>9.1878477101869967E-3</v>
      </c>
      <c r="L47" s="74">
        <v>1.961249615850701E-2</v>
      </c>
      <c r="M47" s="74">
        <v>1.362960741742744E-2</v>
      </c>
      <c r="N47" s="74">
        <v>1.1995678672139623E-2</v>
      </c>
      <c r="O47" s="74">
        <v>1.269953749556051E-2</v>
      </c>
      <c r="P47" s="74">
        <v>1.5956401744413651E-2</v>
      </c>
      <c r="Q47" s="74">
        <v>1.5230952914829387E-2</v>
      </c>
      <c r="R47" s="74">
        <v>1.7784710134137585E-2</v>
      </c>
      <c r="S47" s="74">
        <v>1.9676284521217464E-2</v>
      </c>
      <c r="T47" s="74">
        <v>2.8909555501595428E-2</v>
      </c>
      <c r="U47" s="74">
        <v>2.1500909028416913E-2</v>
      </c>
      <c r="V47" s="74">
        <v>2.4948592014154603E-2</v>
      </c>
      <c r="W47" s="74">
        <v>4.127663764489805E-2</v>
      </c>
      <c r="X47" s="74">
        <v>4.1276637644898084E-2</v>
      </c>
      <c r="Y47" s="74">
        <v>4.1276637644898043E-2</v>
      </c>
      <c r="DA47" s="90" t="s">
        <v>247</v>
      </c>
    </row>
    <row r="48" spans="1:105" ht="12" customHeight="1" x14ac:dyDescent="0.25">
      <c r="A48" s="97" t="s">
        <v>55</v>
      </c>
      <c r="B48" s="74">
        <v>85.068003966585039</v>
      </c>
      <c r="C48" s="74">
        <v>87.439586940140615</v>
      </c>
      <c r="D48" s="74">
        <v>87.854256025039035</v>
      </c>
      <c r="E48" s="74">
        <v>85.005536185538631</v>
      </c>
      <c r="F48" s="74">
        <v>86.177251259082482</v>
      </c>
      <c r="G48" s="74">
        <v>86.395182628336272</v>
      </c>
      <c r="H48" s="74">
        <v>87.773595641787423</v>
      </c>
      <c r="I48" s="74">
        <v>79.332560933969916</v>
      </c>
      <c r="J48" s="74">
        <v>77.087127049469416</v>
      </c>
      <c r="K48" s="74">
        <v>73.57738207330101</v>
      </c>
      <c r="L48" s="74">
        <v>76.677367489937239</v>
      </c>
      <c r="M48" s="74">
        <v>69.909017860636482</v>
      </c>
      <c r="N48" s="74">
        <v>72.892673173867848</v>
      </c>
      <c r="O48" s="74">
        <v>70.076483065134752</v>
      </c>
      <c r="P48" s="74">
        <v>66.208704566614415</v>
      </c>
      <c r="Q48" s="74">
        <v>63.911818375007527</v>
      </c>
      <c r="R48" s="74">
        <v>69.260764533892228</v>
      </c>
      <c r="S48" s="74">
        <v>70.147421516611587</v>
      </c>
      <c r="T48" s="74">
        <v>69.762215836348432</v>
      </c>
      <c r="U48" s="74">
        <v>71.117321441076101</v>
      </c>
      <c r="V48" s="74">
        <v>70.883124198721788</v>
      </c>
      <c r="W48" s="74">
        <v>72.136940833302049</v>
      </c>
      <c r="X48" s="74">
        <v>70.617054665993749</v>
      </c>
      <c r="Y48" s="74">
        <v>68.931748687187167</v>
      </c>
      <c r="DA48" s="90" t="s">
        <v>248</v>
      </c>
    </row>
    <row r="49" spans="1:105" ht="12" customHeight="1" x14ac:dyDescent="0.25">
      <c r="A49" s="107" t="s">
        <v>54</v>
      </c>
      <c r="B49" s="193">
        <v>54.036048164266745</v>
      </c>
      <c r="C49" s="193">
        <v>56.265001222451843</v>
      </c>
      <c r="D49" s="193">
        <v>47.51841132102868</v>
      </c>
      <c r="E49" s="193">
        <v>48.246988747870745</v>
      </c>
      <c r="F49" s="193">
        <v>48.771885319908151</v>
      </c>
      <c r="G49" s="193">
        <v>43.278661579373747</v>
      </c>
      <c r="H49" s="193">
        <v>45.655846589898871</v>
      </c>
      <c r="I49" s="193">
        <v>41.4444564158606</v>
      </c>
      <c r="J49" s="193">
        <v>41.408115671829009</v>
      </c>
      <c r="K49" s="193">
        <v>36.886593141409421</v>
      </c>
      <c r="L49" s="193">
        <v>41.716311750327748</v>
      </c>
      <c r="M49" s="193">
        <v>38.260362458920156</v>
      </c>
      <c r="N49" s="193">
        <v>38.487325111827204</v>
      </c>
      <c r="O49" s="193">
        <v>36.811350680526189</v>
      </c>
      <c r="P49" s="193">
        <v>36.071348714593356</v>
      </c>
      <c r="Q49" s="193">
        <v>37.182669184292024</v>
      </c>
      <c r="R49" s="193">
        <v>42.438599546637676</v>
      </c>
      <c r="S49" s="193">
        <v>42.759639270993532</v>
      </c>
      <c r="T49" s="193">
        <v>40.904932342158773</v>
      </c>
      <c r="U49" s="193">
        <v>43.759943211908961</v>
      </c>
      <c r="V49" s="193">
        <v>40.437680789352697</v>
      </c>
      <c r="W49" s="193">
        <v>42.260112702988863</v>
      </c>
      <c r="X49" s="193">
        <v>33.449538313287384</v>
      </c>
      <c r="Y49" s="193">
        <v>39.094430532920157</v>
      </c>
      <c r="DA49" s="214" t="s">
        <v>249</v>
      </c>
    </row>
    <row r="50" spans="1:105" ht="12" customHeight="1" x14ac:dyDescent="0.25">
      <c r="A50" s="209" t="s">
        <v>58</v>
      </c>
      <c r="B50" s="77">
        <v>69.626660768002267</v>
      </c>
      <c r="C50" s="77">
        <v>74.550681348967686</v>
      </c>
      <c r="D50" s="77">
        <v>78.677372064962967</v>
      </c>
      <c r="E50" s="77">
        <v>81.836195392044942</v>
      </c>
      <c r="F50" s="77">
        <v>83.998373381006843</v>
      </c>
      <c r="G50" s="77">
        <v>86.108858813772457</v>
      </c>
      <c r="H50" s="77">
        <v>88.84369029614021</v>
      </c>
      <c r="I50" s="77">
        <v>92.257306254671192</v>
      </c>
      <c r="J50" s="77">
        <v>96.735873091218849</v>
      </c>
      <c r="K50" s="77">
        <v>99.808765880980644</v>
      </c>
      <c r="L50" s="77">
        <v>103.29443070705933</v>
      </c>
      <c r="M50" s="77">
        <v>104.20996942772523</v>
      </c>
      <c r="N50" s="77">
        <v>105.39543326645648</v>
      </c>
      <c r="O50" s="77">
        <v>100.49209420082165</v>
      </c>
      <c r="P50" s="77">
        <v>93.702756281647083</v>
      </c>
      <c r="Q50" s="77">
        <v>93.110060189165949</v>
      </c>
      <c r="R50" s="77">
        <v>103.07841310786281</v>
      </c>
      <c r="S50" s="77">
        <v>104.53327123340023</v>
      </c>
      <c r="T50" s="77">
        <v>100.17196904557181</v>
      </c>
      <c r="U50" s="77">
        <v>111.52192605331041</v>
      </c>
      <c r="V50" s="77">
        <v>107.64316423043854</v>
      </c>
      <c r="W50" s="77">
        <v>120.08839686634181</v>
      </c>
      <c r="X50" s="77">
        <v>118.00356788759694</v>
      </c>
      <c r="Y50" s="77">
        <v>118.12113776209887</v>
      </c>
      <c r="DA50" s="92" t="s">
        <v>250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53">IF(B44=0,0,B44/B$44)</f>
        <v>1</v>
      </c>
      <c r="C52" s="207">
        <f t="shared" si="53"/>
        <v>1</v>
      </c>
      <c r="D52" s="207">
        <f t="shared" si="53"/>
        <v>1</v>
      </c>
      <c r="E52" s="207">
        <f t="shared" si="53"/>
        <v>1</v>
      </c>
      <c r="F52" s="207">
        <f t="shared" si="53"/>
        <v>1</v>
      </c>
      <c r="G52" s="207">
        <f t="shared" si="53"/>
        <v>1</v>
      </c>
      <c r="H52" s="207">
        <f t="shared" si="53"/>
        <v>1</v>
      </c>
      <c r="I52" s="207">
        <f t="shared" si="53"/>
        <v>1</v>
      </c>
      <c r="J52" s="207">
        <f t="shared" si="53"/>
        <v>1</v>
      </c>
      <c r="K52" s="207">
        <f t="shared" si="53"/>
        <v>1</v>
      </c>
      <c r="L52" s="207">
        <f t="shared" si="53"/>
        <v>1</v>
      </c>
      <c r="M52" s="207">
        <f t="shared" si="53"/>
        <v>1</v>
      </c>
      <c r="N52" s="207">
        <f t="shared" si="53"/>
        <v>1</v>
      </c>
      <c r="O52" s="207">
        <f t="shared" si="53"/>
        <v>1</v>
      </c>
      <c r="P52" s="207">
        <f t="shared" si="53"/>
        <v>1</v>
      </c>
      <c r="Q52" s="207">
        <f t="shared" si="53"/>
        <v>1</v>
      </c>
      <c r="R52" s="207">
        <f t="shared" ref="R52:V52" si="54">IF(R44=0,0,R44/R$44)</f>
        <v>1</v>
      </c>
      <c r="S52" s="207">
        <f t="shared" si="54"/>
        <v>1</v>
      </c>
      <c r="T52" s="207">
        <f t="shared" si="54"/>
        <v>1</v>
      </c>
      <c r="U52" s="207">
        <f t="shared" si="54"/>
        <v>1</v>
      </c>
      <c r="V52" s="207">
        <f t="shared" si="54"/>
        <v>1</v>
      </c>
      <c r="W52" s="207">
        <f t="shared" ref="W52:Y52" si="55">IF(W44=0,0,W44/W$44)</f>
        <v>1</v>
      </c>
      <c r="X52" s="207">
        <f t="shared" si="55"/>
        <v>1</v>
      </c>
      <c r="Y52" s="207">
        <f t="shared" si="55"/>
        <v>1</v>
      </c>
      <c r="DA52" s="215"/>
    </row>
    <row r="53" spans="1:105" ht="12" customHeight="1" x14ac:dyDescent="0.25">
      <c r="A53" s="194" t="s">
        <v>39</v>
      </c>
      <c r="B53" s="195">
        <f t="shared" ref="B53:Q53" si="56">IF(B45=0,0,B45/B$44)</f>
        <v>0.92483438297446197</v>
      </c>
      <c r="C53" s="195">
        <f t="shared" si="56"/>
        <v>0.92127466938213032</v>
      </c>
      <c r="D53" s="195">
        <f t="shared" si="56"/>
        <v>0.91409868965827346</v>
      </c>
      <c r="E53" s="195">
        <f t="shared" si="56"/>
        <v>0.91144827969958697</v>
      </c>
      <c r="F53" s="195">
        <f t="shared" si="56"/>
        <v>0.90889095330593228</v>
      </c>
      <c r="G53" s="195">
        <f t="shared" si="56"/>
        <v>0.9031577845364408</v>
      </c>
      <c r="H53" s="195">
        <f t="shared" si="56"/>
        <v>0.89917522250256976</v>
      </c>
      <c r="I53" s="195">
        <f t="shared" si="56"/>
        <v>0.90405041683205278</v>
      </c>
      <c r="J53" s="195">
        <f t="shared" si="56"/>
        <v>0.89838152062050058</v>
      </c>
      <c r="K53" s="195">
        <f t="shared" si="56"/>
        <v>0.89711161580604981</v>
      </c>
      <c r="L53" s="195">
        <f t="shared" si="56"/>
        <v>0.8994063656583362</v>
      </c>
      <c r="M53" s="195">
        <f t="shared" si="56"/>
        <v>0.88857567434570683</v>
      </c>
      <c r="N53" s="195">
        <f t="shared" si="56"/>
        <v>0.89143757777829147</v>
      </c>
      <c r="O53" s="195">
        <f t="shared" si="56"/>
        <v>0.89234985619860774</v>
      </c>
      <c r="P53" s="195">
        <f t="shared" si="56"/>
        <v>0.89449588753763698</v>
      </c>
      <c r="Q53" s="195">
        <f t="shared" si="56"/>
        <v>0.89128184554305456</v>
      </c>
      <c r="R53" s="195">
        <f t="shared" ref="R53:V53" si="57">IF(R45=0,0,R45/R$44)</f>
        <v>0.88911269912420221</v>
      </c>
      <c r="S53" s="195">
        <f t="shared" si="57"/>
        <v>0.88878416820444195</v>
      </c>
      <c r="T53" s="195">
        <f t="shared" si="57"/>
        <v>0.89480163878278007</v>
      </c>
      <c r="U53" s="195">
        <f t="shared" si="57"/>
        <v>0.88277517172714293</v>
      </c>
      <c r="V53" s="195">
        <f t="shared" si="57"/>
        <v>0.88605617323531971</v>
      </c>
      <c r="W53" s="195">
        <f t="shared" ref="W53:Y53" si="58">IF(W45=0,0,W45/W$44)</f>
        <v>0.87558911100063286</v>
      </c>
      <c r="X53" s="195">
        <f t="shared" si="58"/>
        <v>0.87757447040630199</v>
      </c>
      <c r="Y53" s="195">
        <f t="shared" si="58"/>
        <v>0.87379900349374173</v>
      </c>
      <c r="DA53" s="62"/>
    </row>
    <row r="54" spans="1:105" ht="12" customHeight="1" x14ac:dyDescent="0.25">
      <c r="A54" s="97" t="s">
        <v>57</v>
      </c>
      <c r="B54" s="196">
        <f t="shared" ref="B54:Q54" si="59">IF(B46=0,0,B46/B$44)</f>
        <v>0.77466310443137487</v>
      </c>
      <c r="C54" s="196">
        <f t="shared" si="59"/>
        <v>0.76952148097674722</v>
      </c>
      <c r="D54" s="196">
        <f t="shared" si="59"/>
        <v>0.76629447207019652</v>
      </c>
      <c r="E54" s="196">
        <f t="shared" si="59"/>
        <v>0.76725867283980209</v>
      </c>
      <c r="F54" s="196">
        <f t="shared" si="59"/>
        <v>0.7625147225232517</v>
      </c>
      <c r="G54" s="196">
        <f t="shared" si="59"/>
        <v>0.75731516936690624</v>
      </c>
      <c r="H54" s="196">
        <f t="shared" si="59"/>
        <v>0.74774564680046141</v>
      </c>
      <c r="I54" s="196">
        <f t="shared" si="59"/>
        <v>0.77843250227316885</v>
      </c>
      <c r="J54" s="196">
        <f t="shared" si="59"/>
        <v>0.77389661459827463</v>
      </c>
      <c r="K54" s="196">
        <f t="shared" si="59"/>
        <v>0.78322978244242147</v>
      </c>
      <c r="L54" s="196">
        <f t="shared" si="59"/>
        <v>0.78408917683614665</v>
      </c>
      <c r="M54" s="196">
        <f t="shared" si="59"/>
        <v>0.77290325840929308</v>
      </c>
      <c r="N54" s="196">
        <f t="shared" si="59"/>
        <v>0.77669840639214005</v>
      </c>
      <c r="O54" s="196">
        <f t="shared" si="59"/>
        <v>0.77783480034376373</v>
      </c>
      <c r="P54" s="196">
        <f t="shared" si="59"/>
        <v>0.77931624780963205</v>
      </c>
      <c r="Q54" s="196">
        <f t="shared" si="59"/>
        <v>0.77322304532343822</v>
      </c>
      <c r="R54" s="196">
        <f t="shared" ref="R54:V54" si="60">IF(R46=0,0,R46/R$44)</f>
        <v>0.7689322198421471</v>
      </c>
      <c r="S54" s="196">
        <f t="shared" si="60"/>
        <v>0.76863829649061477</v>
      </c>
      <c r="T54" s="196">
        <f t="shared" si="60"/>
        <v>0.77855111503070373</v>
      </c>
      <c r="U54" s="196">
        <f t="shared" si="60"/>
        <v>0.76200082233748323</v>
      </c>
      <c r="V54" s="196">
        <f t="shared" si="60"/>
        <v>0.76819303396757943</v>
      </c>
      <c r="W54" s="196">
        <f t="shared" ref="W54:Y54" si="61">IF(W46=0,0,W46/W$44)</f>
        <v>0.75703165862337607</v>
      </c>
      <c r="X54" s="196">
        <f t="shared" si="61"/>
        <v>0.76956535423394734</v>
      </c>
      <c r="Y54" s="196">
        <f t="shared" si="61"/>
        <v>0.75833939247465076</v>
      </c>
      <c r="DA54" s="59"/>
    </row>
    <row r="55" spans="1:105" ht="12" customHeight="1" x14ac:dyDescent="0.25">
      <c r="A55" s="97" t="s">
        <v>56</v>
      </c>
      <c r="B55" s="197">
        <f t="shared" ref="B55:Q55" si="62">IF(B47=0,0,B47/B$44)</f>
        <v>1.1886114844751972E-6</v>
      </c>
      <c r="C55" s="197">
        <f t="shared" si="62"/>
        <v>1.5074053335438412E-6</v>
      </c>
      <c r="D55" s="197">
        <f t="shared" si="62"/>
        <v>2.007063299749258E-6</v>
      </c>
      <c r="E55" s="197">
        <f t="shared" si="62"/>
        <v>2.3036658964088213E-6</v>
      </c>
      <c r="F55" s="197">
        <f t="shared" si="62"/>
        <v>3.3107961196684044E-6</v>
      </c>
      <c r="G55" s="197">
        <f t="shared" si="62"/>
        <v>5.0958509936016172E-6</v>
      </c>
      <c r="H55" s="197">
        <f t="shared" si="62"/>
        <v>6.3988870355662148E-6</v>
      </c>
      <c r="I55" s="197">
        <f t="shared" si="62"/>
        <v>7.2183285524743895E-6</v>
      </c>
      <c r="J55" s="197">
        <f t="shared" si="62"/>
        <v>8.7836256412189489E-6</v>
      </c>
      <c r="K55" s="197">
        <f t="shared" si="62"/>
        <v>9.4713404857494934E-6</v>
      </c>
      <c r="L55" s="197">
        <f t="shared" si="62"/>
        <v>1.9099696407555773E-5</v>
      </c>
      <c r="M55" s="197">
        <f t="shared" si="62"/>
        <v>1.4573172065585122E-5</v>
      </c>
      <c r="N55" s="197">
        <f t="shared" si="62"/>
        <v>1.2356132447867964E-5</v>
      </c>
      <c r="O55" s="197">
        <f t="shared" si="62"/>
        <v>1.3604125264583103E-5</v>
      </c>
      <c r="P55" s="197">
        <f t="shared" si="62"/>
        <v>1.7966024383286914E-5</v>
      </c>
      <c r="Q55" s="197">
        <f t="shared" si="62"/>
        <v>1.7784126528935022E-5</v>
      </c>
      <c r="R55" s="197">
        <f t="shared" ref="R55:V55" si="63">IF(R47=0,0,R47/R$44)</f>
        <v>1.9132022352433092E-5</v>
      </c>
      <c r="S55" s="197">
        <f t="shared" si="63"/>
        <v>2.0934142056907703E-5</v>
      </c>
      <c r="T55" s="197">
        <f t="shared" si="63"/>
        <v>3.0360168530804628E-5</v>
      </c>
      <c r="U55" s="197">
        <f t="shared" si="63"/>
        <v>2.2600402071263176E-5</v>
      </c>
      <c r="V55" s="197">
        <f t="shared" si="63"/>
        <v>2.6408904520847141E-5</v>
      </c>
      <c r="W55" s="197">
        <f t="shared" ref="W55:Y55" si="64">IF(W47=0,0,W47/W$44)</f>
        <v>4.2762359381165277E-5</v>
      </c>
      <c r="X55" s="197">
        <f t="shared" si="64"/>
        <v>4.2823401986771262E-5</v>
      </c>
      <c r="Y55" s="197">
        <f t="shared" si="64"/>
        <v>4.4100089974626966E-5</v>
      </c>
      <c r="DA55" s="63"/>
    </row>
    <row r="56" spans="1:105" ht="12" customHeight="1" x14ac:dyDescent="0.25">
      <c r="A56" s="97" t="s">
        <v>55</v>
      </c>
      <c r="B56" s="197">
        <f t="shared" ref="B56:Q56" si="65">IF(B48=0,0,B48/B$44)</f>
        <v>9.1835353537704181E-2</v>
      </c>
      <c r="C56" s="197">
        <f t="shared" si="65"/>
        <v>9.2335982265946762E-2</v>
      </c>
      <c r="D56" s="197">
        <f t="shared" si="65"/>
        <v>9.592079035655994E-2</v>
      </c>
      <c r="E56" s="197">
        <f t="shared" si="65"/>
        <v>9.1981139008573326E-2</v>
      </c>
      <c r="F56" s="197">
        <f t="shared" si="65"/>
        <v>9.3472372057927064E-2</v>
      </c>
      <c r="G56" s="197">
        <f t="shared" si="65"/>
        <v>9.7164229167193375E-2</v>
      </c>
      <c r="H56" s="197">
        <f t="shared" si="65"/>
        <v>9.96103743691195E-2</v>
      </c>
      <c r="I56" s="197">
        <f t="shared" si="65"/>
        <v>8.2507569993945887E-2</v>
      </c>
      <c r="J56" s="197">
        <f t="shared" si="65"/>
        <v>8.0977990689293067E-2</v>
      </c>
      <c r="K56" s="197">
        <f t="shared" si="65"/>
        <v>7.5847626086973041E-2</v>
      </c>
      <c r="L56" s="197">
        <f t="shared" si="65"/>
        <v>7.467251636672205E-2</v>
      </c>
      <c r="M56" s="197">
        <f t="shared" si="65"/>
        <v>7.4748752111263278E-2</v>
      </c>
      <c r="N56" s="197">
        <f t="shared" si="65"/>
        <v>7.5082998539074228E-2</v>
      </c>
      <c r="O56" s="197">
        <f t="shared" si="65"/>
        <v>7.5068029371368319E-2</v>
      </c>
      <c r="P56" s="197">
        <f t="shared" si="65"/>
        <v>7.4547333395267618E-2</v>
      </c>
      <c r="Q56" s="197">
        <f t="shared" si="65"/>
        <v>7.4625394158286673E-2</v>
      </c>
      <c r="R56" s="197">
        <f t="shared" ref="R56:V56" si="66">IF(R48=0,0,R48/R$44)</f>
        <v>7.4507736432854035E-2</v>
      </c>
      <c r="S56" s="197">
        <f t="shared" si="66"/>
        <v>7.4631777425816032E-2</v>
      </c>
      <c r="T56" s="197">
        <f t="shared" si="66"/>
        <v>7.3262718610703673E-2</v>
      </c>
      <c r="U56" s="197">
        <f t="shared" si="66"/>
        <v>7.4754051406631494E-2</v>
      </c>
      <c r="V56" s="197">
        <f t="shared" si="66"/>
        <v>7.5032116363173654E-2</v>
      </c>
      <c r="W56" s="197">
        <f t="shared" ref="W56:Y56" si="67">IF(W48=0,0,W48/W$44)</f>
        <v>7.4733456128609946E-2</v>
      </c>
      <c r="X56" s="197">
        <f t="shared" si="67"/>
        <v>7.3263295937512837E-2</v>
      </c>
      <c r="Y56" s="197">
        <f t="shared" si="67"/>
        <v>7.3646897922391014E-2</v>
      </c>
      <c r="DA56" s="63"/>
    </row>
    <row r="57" spans="1:105" ht="12" customHeight="1" x14ac:dyDescent="0.25">
      <c r="A57" s="97" t="s">
        <v>54</v>
      </c>
      <c r="B57" s="198">
        <f t="shared" ref="B57:Q57" si="68">IF(B49=0,0,B49/B$44)</f>
        <v>5.8334736393898474E-2</v>
      </c>
      <c r="C57" s="198">
        <f t="shared" si="68"/>
        <v>5.9415698734102823E-2</v>
      </c>
      <c r="D57" s="198">
        <f t="shared" si="68"/>
        <v>5.1881420168217188E-2</v>
      </c>
      <c r="E57" s="198">
        <f t="shared" si="68"/>
        <v>5.2206164185315082E-2</v>
      </c>
      <c r="F57" s="198">
        <f t="shared" si="68"/>
        <v>5.2900547928633745E-2</v>
      </c>
      <c r="G57" s="198">
        <f t="shared" si="68"/>
        <v>4.8673290151347609E-2</v>
      </c>
      <c r="H57" s="198">
        <f t="shared" si="68"/>
        <v>5.1812802445953245E-2</v>
      </c>
      <c r="I57" s="198">
        <f t="shared" si="68"/>
        <v>4.3103126236385597E-2</v>
      </c>
      <c r="J57" s="198">
        <f t="shared" si="68"/>
        <v>4.3498131707291575E-2</v>
      </c>
      <c r="K57" s="198">
        <f t="shared" si="68"/>
        <v>3.8024735936169549E-2</v>
      </c>
      <c r="L57" s="198">
        <f t="shared" si="68"/>
        <v>4.0625572759060015E-2</v>
      </c>
      <c r="M57" s="198">
        <f t="shared" si="68"/>
        <v>4.0909090653084859E-2</v>
      </c>
      <c r="N57" s="198">
        <f t="shared" si="68"/>
        <v>3.9643816714629354E-2</v>
      </c>
      <c r="O57" s="198">
        <f t="shared" si="68"/>
        <v>3.9433422358210998E-2</v>
      </c>
      <c r="P57" s="198">
        <f t="shared" si="68"/>
        <v>4.0614340308353994E-2</v>
      </c>
      <c r="Q57" s="198">
        <f t="shared" si="68"/>
        <v>4.3415621934800648E-2</v>
      </c>
      <c r="R57" s="198">
        <f t="shared" ref="R57:V57" si="69">IF(R49=0,0,R49/R$44)</f>
        <v>4.565361082684867E-2</v>
      </c>
      <c r="S57" s="198">
        <f t="shared" si="69"/>
        <v>4.5493160145954309E-2</v>
      </c>
      <c r="T57" s="198">
        <f t="shared" si="69"/>
        <v>4.2957444972841791E-2</v>
      </c>
      <c r="U57" s="198">
        <f t="shared" si="69"/>
        <v>4.5997697580956863E-2</v>
      </c>
      <c r="V57" s="198">
        <f t="shared" si="69"/>
        <v>4.2804614000045683E-2</v>
      </c>
      <c r="W57" s="198">
        <f t="shared" ref="W57:Y57" si="70">IF(W49=0,0,W49/W$44)</f>
        <v>4.3781233889265865E-2</v>
      </c>
      <c r="X57" s="198">
        <f t="shared" si="70"/>
        <v>3.4702996832855257E-2</v>
      </c>
      <c r="Y57" s="198">
        <f t="shared" si="70"/>
        <v>4.176861300672547E-2</v>
      </c>
      <c r="DA57" s="60"/>
    </row>
    <row r="58" spans="1:105" ht="12" customHeight="1" x14ac:dyDescent="0.25">
      <c r="A58" s="194" t="s">
        <v>58</v>
      </c>
      <c r="B58" s="195">
        <f t="shared" ref="B58:Q58" si="71">IF(B50=0,0,B50/B$44)</f>
        <v>7.516561702553809E-2</v>
      </c>
      <c r="C58" s="195">
        <f t="shared" si="71"/>
        <v>7.8725330617869668E-2</v>
      </c>
      <c r="D58" s="195">
        <f t="shared" si="71"/>
        <v>8.5901310341726558E-2</v>
      </c>
      <c r="E58" s="195">
        <f t="shared" si="71"/>
        <v>8.8551720300413E-2</v>
      </c>
      <c r="F58" s="195">
        <f t="shared" si="71"/>
        <v>9.1109046694067677E-2</v>
      </c>
      <c r="G58" s="195">
        <f t="shared" si="71"/>
        <v>9.6842215463559186E-2</v>
      </c>
      <c r="H58" s="195">
        <f t="shared" si="71"/>
        <v>0.10082477749743031</v>
      </c>
      <c r="I58" s="195">
        <f t="shared" si="71"/>
        <v>9.5949583167947189E-2</v>
      </c>
      <c r="J58" s="195">
        <f t="shared" si="71"/>
        <v>0.10161847937949936</v>
      </c>
      <c r="K58" s="195">
        <f t="shared" si="71"/>
        <v>0.10288838419395012</v>
      </c>
      <c r="L58" s="195">
        <f t="shared" si="71"/>
        <v>0.1005936343416638</v>
      </c>
      <c r="M58" s="195">
        <f t="shared" si="71"/>
        <v>0.11142432565429318</v>
      </c>
      <c r="N58" s="195">
        <f t="shared" si="71"/>
        <v>0.10856242222170852</v>
      </c>
      <c r="O58" s="195">
        <f t="shared" si="71"/>
        <v>0.10765014380139236</v>
      </c>
      <c r="P58" s="195">
        <f t="shared" si="71"/>
        <v>0.10550411246236298</v>
      </c>
      <c r="Q58" s="195">
        <f t="shared" si="71"/>
        <v>0.10871815445694533</v>
      </c>
      <c r="R58" s="195">
        <f t="shared" ref="R58:V58" si="72">IF(R50=0,0,R50/R$44)</f>
        <v>0.11088730087579775</v>
      </c>
      <c r="S58" s="195">
        <f t="shared" si="72"/>
        <v>0.11121583179555805</v>
      </c>
      <c r="T58" s="195">
        <f t="shared" si="72"/>
        <v>0.10519836121721997</v>
      </c>
      <c r="U58" s="195">
        <f t="shared" si="72"/>
        <v>0.11722482827285709</v>
      </c>
      <c r="V58" s="195">
        <f t="shared" si="72"/>
        <v>0.11394382676468036</v>
      </c>
      <c r="W58" s="195">
        <f t="shared" ref="W58:Y58" si="73">IF(W50=0,0,W50/W$44)</f>
        <v>0.12441088899936714</v>
      </c>
      <c r="X58" s="195">
        <f t="shared" si="73"/>
        <v>0.12242552959369793</v>
      </c>
      <c r="Y58" s="195">
        <f t="shared" si="73"/>
        <v>0.1262009965062583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X60" s="191"/>
      <c r="Y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282.37403885692976</v>
      </c>
      <c r="C62" s="22">
        <v>260.41098461508761</v>
      </c>
      <c r="D62" s="22">
        <v>241.24909805307459</v>
      </c>
      <c r="E62" s="22">
        <v>205.96442723303272</v>
      </c>
      <c r="F62" s="22">
        <v>226.18467745764389</v>
      </c>
      <c r="G62" s="22">
        <v>228.62715990610701</v>
      </c>
      <c r="H62" s="22">
        <v>212.76027812023955</v>
      </c>
      <c r="I62" s="22">
        <v>183.87969497095628</v>
      </c>
      <c r="J62" s="22">
        <v>195.21233059320843</v>
      </c>
      <c r="K62" s="22">
        <v>173.29609987878803</v>
      </c>
      <c r="L62" s="22">
        <v>188.85617827489597</v>
      </c>
      <c r="M62" s="22">
        <v>193.04586299425418</v>
      </c>
      <c r="N62" s="22">
        <v>195.30539567692642</v>
      </c>
      <c r="O62" s="22">
        <v>184.96929572705918</v>
      </c>
      <c r="P62" s="22">
        <v>180.60339545929546</v>
      </c>
      <c r="Q62" s="22">
        <v>160.18953987900957</v>
      </c>
      <c r="R62" s="22">
        <v>169.1489435447333</v>
      </c>
      <c r="S62" s="22">
        <v>157.10945870418817</v>
      </c>
      <c r="T62" s="22">
        <v>156.20484480722254</v>
      </c>
      <c r="U62" s="22">
        <v>164.82526678425003</v>
      </c>
      <c r="V62" s="22">
        <v>151.93354661797326</v>
      </c>
      <c r="W62" s="22">
        <v>154.54721399015318</v>
      </c>
      <c r="X62" s="22">
        <v>120.73492279764281</v>
      </c>
      <c r="Y62" s="22">
        <v>137.41037975497471</v>
      </c>
      <c r="DA62" s="57" t="s">
        <v>251</v>
      </c>
    </row>
    <row r="63" spans="1:105" ht="12" customHeight="1" x14ac:dyDescent="0.25">
      <c r="A63" s="30" t="s">
        <v>51</v>
      </c>
      <c r="B63" s="31">
        <v>122.81029457692971</v>
      </c>
      <c r="C63" s="31">
        <v>92.363675095087643</v>
      </c>
      <c r="D63" s="31">
        <v>108.48285233307462</v>
      </c>
      <c r="E63" s="31">
        <v>75.434696273032728</v>
      </c>
      <c r="F63" s="31">
        <v>105.26424649764388</v>
      </c>
      <c r="G63" s="31">
        <v>95.582274186107014</v>
      </c>
      <c r="H63" s="31">
        <v>74.965282400239516</v>
      </c>
      <c r="I63" s="31">
        <v>44.567194490956282</v>
      </c>
      <c r="J63" s="31">
        <v>49.187464873208413</v>
      </c>
      <c r="K63" s="31">
        <v>30.005794158788007</v>
      </c>
      <c r="L63" s="31">
        <v>35.995368674895971</v>
      </c>
      <c r="M63" s="31">
        <v>44.624123394254163</v>
      </c>
      <c r="N63" s="31">
        <v>41.05875995692638</v>
      </c>
      <c r="O63" s="31">
        <v>41.026670007059153</v>
      </c>
      <c r="P63" s="31">
        <v>33.941164499295468</v>
      </c>
      <c r="Q63" s="31">
        <v>17.472610839009562</v>
      </c>
      <c r="R63" s="31">
        <v>3.7292740247333023</v>
      </c>
      <c r="S63" s="31">
        <v>4.346027304188179</v>
      </c>
      <c r="T63" s="31">
        <v>4.1469743598300726</v>
      </c>
      <c r="U63" s="31">
        <v>4.7087160671059767</v>
      </c>
      <c r="V63" s="31">
        <v>3.7934255665296561</v>
      </c>
      <c r="W63" s="31">
        <v>2.3545705855170134</v>
      </c>
      <c r="X63" s="31">
        <v>0</v>
      </c>
      <c r="Y63" s="31">
        <v>0.94390100560895807</v>
      </c>
      <c r="DA63" s="59" t="s">
        <v>252</v>
      </c>
    </row>
    <row r="64" spans="1:105" ht="12" customHeight="1" x14ac:dyDescent="0.25">
      <c r="A64" s="73" t="s">
        <v>75</v>
      </c>
      <c r="B64" s="98">
        <v>61.108244280000008</v>
      </c>
      <c r="C64" s="98">
        <v>70.248179519999979</v>
      </c>
      <c r="D64" s="98">
        <v>46.226385719999989</v>
      </c>
      <c r="E64" s="98">
        <v>42.828600960000003</v>
      </c>
      <c r="F64" s="98">
        <v>30.290880960000003</v>
      </c>
      <c r="G64" s="98">
        <v>27.419805720000006</v>
      </c>
      <c r="H64" s="98">
        <v>30.554235720000001</v>
      </c>
      <c r="I64" s="98">
        <v>24.548730480000003</v>
      </c>
      <c r="J64" s="98">
        <v>30.554235720000001</v>
      </c>
      <c r="K64" s="98">
        <v>24.285375720000005</v>
      </c>
      <c r="L64" s="98">
        <v>23.909349599999999</v>
      </c>
      <c r="M64" s="98">
        <v>27.043779600000001</v>
      </c>
      <c r="N64" s="98">
        <v>24.285375720000005</v>
      </c>
      <c r="O64" s="98">
        <v>21.150945720000003</v>
      </c>
      <c r="P64" s="98">
        <v>24.022020959999999</v>
      </c>
      <c r="Q64" s="98">
        <v>26.892869040000001</v>
      </c>
      <c r="R64" s="98">
        <v>29.500589519999998</v>
      </c>
      <c r="S64" s="98">
        <v>26.36615952</v>
      </c>
      <c r="T64" s="98">
        <v>23.49508428</v>
      </c>
      <c r="U64" s="98">
        <v>25.418675160000003</v>
      </c>
      <c r="V64" s="98">
        <v>17.753160960000002</v>
      </c>
      <c r="W64" s="98">
        <v>12.895949520000002</v>
      </c>
      <c r="X64" s="98">
        <v>8.8765804800000012</v>
      </c>
      <c r="Y64" s="98">
        <v>11.747655720000003</v>
      </c>
      <c r="DA64" s="63"/>
    </row>
    <row r="65" spans="1:105" ht="12" customHeight="1" x14ac:dyDescent="0.25">
      <c r="A65" s="97" t="s">
        <v>74</v>
      </c>
      <c r="B65" s="98">
        <v>17.22622428</v>
      </c>
      <c r="C65" s="98">
        <v>20.09729952</v>
      </c>
      <c r="D65" s="98">
        <v>8.6132257200000026</v>
      </c>
      <c r="E65" s="98">
        <v>11.484300960000001</v>
      </c>
      <c r="F65" s="98">
        <v>11.484300960000001</v>
      </c>
      <c r="G65" s="98">
        <v>8.6132257200000026</v>
      </c>
      <c r="H65" s="98">
        <v>8.6132257200000026</v>
      </c>
      <c r="I65" s="98">
        <v>5.7421504800000003</v>
      </c>
      <c r="J65" s="98">
        <v>8.6132257200000026</v>
      </c>
      <c r="K65" s="98">
        <v>8.6132257200000026</v>
      </c>
      <c r="L65" s="98">
        <v>11.3716296</v>
      </c>
      <c r="M65" s="98">
        <v>11.3716296</v>
      </c>
      <c r="N65" s="98">
        <v>8.6132257200000026</v>
      </c>
      <c r="O65" s="98">
        <v>8.6132257200000026</v>
      </c>
      <c r="P65" s="98">
        <v>11.484300960000001</v>
      </c>
      <c r="Q65" s="98">
        <v>14.355149040000001</v>
      </c>
      <c r="R65" s="98">
        <v>20.09729952</v>
      </c>
      <c r="S65" s="98">
        <v>20.09729952</v>
      </c>
      <c r="T65" s="98">
        <v>17.22622428</v>
      </c>
      <c r="U65" s="98">
        <v>19.149815160000003</v>
      </c>
      <c r="V65" s="98">
        <v>11.484300960000001</v>
      </c>
      <c r="W65" s="98">
        <v>9.761519520000002</v>
      </c>
      <c r="X65" s="98">
        <v>5.7421504800000003</v>
      </c>
      <c r="Y65" s="98">
        <v>8.6132257200000026</v>
      </c>
      <c r="DA65" s="63" t="s">
        <v>253</v>
      </c>
    </row>
    <row r="66" spans="1:105" ht="12" customHeight="1" x14ac:dyDescent="0.25">
      <c r="A66" s="97" t="s">
        <v>196</v>
      </c>
      <c r="B66" s="98">
        <v>43.882020000000011</v>
      </c>
      <c r="C66" s="98">
        <v>50.150879999999979</v>
      </c>
      <c r="D66" s="98">
        <v>37.613159999999986</v>
      </c>
      <c r="E66" s="98">
        <v>31.344300000000004</v>
      </c>
      <c r="F66" s="98">
        <v>18.806580000000004</v>
      </c>
      <c r="G66" s="98">
        <v>18.806580000000004</v>
      </c>
      <c r="H66" s="98">
        <v>21.941009999999999</v>
      </c>
      <c r="I66" s="98">
        <v>18.806580000000004</v>
      </c>
      <c r="J66" s="98">
        <v>21.941009999999999</v>
      </c>
      <c r="K66" s="98">
        <v>15.672150000000002</v>
      </c>
      <c r="L66" s="98">
        <v>12.537719999999998</v>
      </c>
      <c r="M66" s="98">
        <v>15.67215</v>
      </c>
      <c r="N66" s="98">
        <v>15.672150000000002</v>
      </c>
      <c r="O66" s="98">
        <v>12.53772</v>
      </c>
      <c r="P66" s="98">
        <v>12.537719999999998</v>
      </c>
      <c r="Q66" s="98">
        <v>12.53772</v>
      </c>
      <c r="R66" s="98">
        <v>9.4032899999999984</v>
      </c>
      <c r="S66" s="98">
        <v>6.2688600000000001</v>
      </c>
      <c r="T66" s="98">
        <v>6.2688600000000001</v>
      </c>
      <c r="U66" s="98">
        <v>6.2688600000000001</v>
      </c>
      <c r="V66" s="98">
        <v>6.2688600000000019</v>
      </c>
      <c r="W66" s="98">
        <v>3.13443</v>
      </c>
      <c r="X66" s="98">
        <v>3.1344300000000009</v>
      </c>
      <c r="Y66" s="98">
        <v>3.13443</v>
      </c>
      <c r="DA66" s="63" t="s">
        <v>254</v>
      </c>
    </row>
    <row r="67" spans="1:105" ht="12" customHeight="1" x14ac:dyDescent="0.25">
      <c r="A67" s="73" t="s">
        <v>189</v>
      </c>
      <c r="B67" s="98">
        <v>98.455500000000015</v>
      </c>
      <c r="C67" s="98">
        <v>97.799130000000005</v>
      </c>
      <c r="D67" s="98">
        <v>86.53985999999999</v>
      </c>
      <c r="E67" s="98">
        <v>87.701130000000006</v>
      </c>
      <c r="F67" s="98">
        <v>90.629550000000009</v>
      </c>
      <c r="G67" s="98">
        <v>105.62508000000001</v>
      </c>
      <c r="H67" s="98">
        <v>107.24076000000001</v>
      </c>
      <c r="I67" s="98">
        <v>114.76377000000001</v>
      </c>
      <c r="J67" s="98">
        <v>115.47063000000003</v>
      </c>
      <c r="K67" s="98">
        <v>119.00493</v>
      </c>
      <c r="L67" s="98">
        <v>128.95146</v>
      </c>
      <c r="M67" s="98">
        <v>121.37796000000002</v>
      </c>
      <c r="N67" s="98">
        <v>129.96126000000004</v>
      </c>
      <c r="O67" s="98">
        <v>122.79168000000001</v>
      </c>
      <c r="P67" s="98">
        <v>122.64021</v>
      </c>
      <c r="Q67" s="98">
        <v>115.82406</v>
      </c>
      <c r="R67" s="98">
        <v>135.91908000000001</v>
      </c>
      <c r="S67" s="98">
        <v>126.39727187999999</v>
      </c>
      <c r="T67" s="98">
        <v>128.56278616739246</v>
      </c>
      <c r="U67" s="98">
        <v>134.69787555714404</v>
      </c>
      <c r="V67" s="98">
        <v>130.3869600914436</v>
      </c>
      <c r="W67" s="98">
        <v>139.29669388463617</v>
      </c>
      <c r="X67" s="98">
        <v>111.85834231764281</v>
      </c>
      <c r="Y67" s="98">
        <v>124.71882302936574</v>
      </c>
      <c r="DA67" s="63" t="s">
        <v>255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X68" s="98">
        <v>0</v>
      </c>
      <c r="Y68" s="98">
        <v>0</v>
      </c>
      <c r="DA68" s="63"/>
    </row>
    <row r="69" spans="1:105" ht="12" customHeight="1" x14ac:dyDescent="0.25">
      <c r="A69" s="97" t="s">
        <v>199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X69" s="98">
        <v>0</v>
      </c>
      <c r="Y69" s="98">
        <v>0</v>
      </c>
      <c r="DA69" s="63" t="s">
        <v>256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257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X71" s="98">
        <v>0</v>
      </c>
      <c r="Y71" s="98">
        <v>0</v>
      </c>
      <c r="DA71" s="63" t="s">
        <v>258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X72" s="98">
        <v>0</v>
      </c>
      <c r="Y72" s="98">
        <v>0</v>
      </c>
      <c r="DA72" s="63" t="s">
        <v>259</v>
      </c>
    </row>
    <row r="73" spans="1:105" ht="12" customHeight="1" x14ac:dyDescent="0.25">
      <c r="A73" s="97" t="s">
        <v>197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X73" s="98">
        <v>0</v>
      </c>
      <c r="Y73" s="98">
        <v>0</v>
      </c>
      <c r="DA73" s="63" t="s">
        <v>260</v>
      </c>
    </row>
    <row r="74" spans="1:105" ht="12" customHeight="1" x14ac:dyDescent="0.25">
      <c r="A74" s="97" t="s">
        <v>191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X74" s="98">
        <v>0</v>
      </c>
      <c r="Y74" s="98">
        <v>0</v>
      </c>
      <c r="DA74" s="63" t="s">
        <v>261</v>
      </c>
    </row>
    <row r="75" spans="1:105" ht="12" customHeight="1" x14ac:dyDescent="0.25">
      <c r="A75" s="73" t="s">
        <v>198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262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X76" s="33">
        <v>0</v>
      </c>
      <c r="Y76" s="33">
        <v>0</v>
      </c>
      <c r="DA76" s="60" t="s">
        <v>263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74">B79+B84</f>
        <v>282.3740388569297</v>
      </c>
      <c r="C78" s="203">
        <f t="shared" si="74"/>
        <v>260.41098461508761</v>
      </c>
      <c r="D78" s="203">
        <f t="shared" si="74"/>
        <v>241.24909805307462</v>
      </c>
      <c r="E78" s="203">
        <f t="shared" si="74"/>
        <v>205.96442723303272</v>
      </c>
      <c r="F78" s="203">
        <f t="shared" si="74"/>
        <v>226.18467745764386</v>
      </c>
      <c r="G78" s="203">
        <f t="shared" si="74"/>
        <v>228.62715990610701</v>
      </c>
      <c r="H78" s="203">
        <f t="shared" si="74"/>
        <v>212.76027812023958</v>
      </c>
      <c r="I78" s="203">
        <f t="shared" si="74"/>
        <v>183.87969497095628</v>
      </c>
      <c r="J78" s="203">
        <f t="shared" si="74"/>
        <v>195.21233059320846</v>
      </c>
      <c r="K78" s="203">
        <f t="shared" si="74"/>
        <v>173.29609987878806</v>
      </c>
      <c r="L78" s="203">
        <f t="shared" si="74"/>
        <v>188.85617827489597</v>
      </c>
      <c r="M78" s="203">
        <f t="shared" si="74"/>
        <v>193.04586299425424</v>
      </c>
      <c r="N78" s="203">
        <f t="shared" si="74"/>
        <v>195.30539567692642</v>
      </c>
      <c r="O78" s="203">
        <f t="shared" si="74"/>
        <v>184.96929572705926</v>
      </c>
      <c r="P78" s="203">
        <f t="shared" si="74"/>
        <v>180.60339545929548</v>
      </c>
      <c r="Q78" s="203">
        <f t="shared" si="74"/>
        <v>160.1895398790096</v>
      </c>
      <c r="R78" s="203">
        <f t="shared" ref="R78:V78" si="75">R79+R84</f>
        <v>169.14894354473336</v>
      </c>
      <c r="S78" s="203">
        <f t="shared" si="75"/>
        <v>157.1094587041882</v>
      </c>
      <c r="T78" s="203">
        <f t="shared" si="75"/>
        <v>156.20484480722257</v>
      </c>
      <c r="U78" s="203">
        <f t="shared" si="75"/>
        <v>164.82526678424995</v>
      </c>
      <c r="V78" s="203">
        <f t="shared" si="75"/>
        <v>151.93354661797324</v>
      </c>
      <c r="W78" s="203">
        <f t="shared" ref="W78:Y78" si="76">W79+W84</f>
        <v>154.54721399015321</v>
      </c>
      <c r="X78" s="203">
        <f t="shared" si="76"/>
        <v>120.73492279764294</v>
      </c>
      <c r="Y78" s="203">
        <f t="shared" si="76"/>
        <v>137.41037975497454</v>
      </c>
      <c r="DA78" s="216" t="s">
        <v>264</v>
      </c>
    </row>
    <row r="79" spans="1:105" ht="12" customHeight="1" x14ac:dyDescent="0.25">
      <c r="A79" s="208" t="s">
        <v>39</v>
      </c>
      <c r="B79" s="192">
        <f t="shared" ref="B79:Q79" si="77">SUM(B80:B83)</f>
        <v>282.3740388569297</v>
      </c>
      <c r="C79" s="192">
        <f t="shared" si="77"/>
        <v>260.41098461508761</v>
      </c>
      <c r="D79" s="192">
        <f t="shared" si="77"/>
        <v>241.24909805307462</v>
      </c>
      <c r="E79" s="192">
        <f t="shared" si="77"/>
        <v>205.96442723303272</v>
      </c>
      <c r="F79" s="192">
        <f t="shared" si="77"/>
        <v>226.18467745764386</v>
      </c>
      <c r="G79" s="192">
        <f t="shared" si="77"/>
        <v>228.62715990610701</v>
      </c>
      <c r="H79" s="192">
        <f t="shared" si="77"/>
        <v>212.76027812023958</v>
      </c>
      <c r="I79" s="192">
        <f t="shared" si="77"/>
        <v>183.87969497095628</v>
      </c>
      <c r="J79" s="192">
        <f t="shared" si="77"/>
        <v>195.21233059320846</v>
      </c>
      <c r="K79" s="192">
        <f t="shared" si="77"/>
        <v>173.29609987878806</v>
      </c>
      <c r="L79" s="192">
        <f t="shared" si="77"/>
        <v>188.85617827489597</v>
      </c>
      <c r="M79" s="192">
        <f t="shared" si="77"/>
        <v>193.04586299425424</v>
      </c>
      <c r="N79" s="192">
        <f t="shared" si="77"/>
        <v>195.30539567692642</v>
      </c>
      <c r="O79" s="192">
        <f t="shared" si="77"/>
        <v>184.96929572705926</v>
      </c>
      <c r="P79" s="192">
        <f t="shared" si="77"/>
        <v>180.60339545929548</v>
      </c>
      <c r="Q79" s="192">
        <f t="shared" si="77"/>
        <v>160.1895398790096</v>
      </c>
      <c r="R79" s="192">
        <f t="shared" ref="R79:V79" si="78">SUM(R80:R83)</f>
        <v>169.14894354473336</v>
      </c>
      <c r="S79" s="192">
        <f t="shared" si="78"/>
        <v>157.1094587041882</v>
      </c>
      <c r="T79" s="192">
        <f t="shared" si="78"/>
        <v>156.20484480722257</v>
      </c>
      <c r="U79" s="192">
        <f t="shared" si="78"/>
        <v>164.82526678424995</v>
      </c>
      <c r="V79" s="192">
        <f t="shared" si="78"/>
        <v>151.93354661797324</v>
      </c>
      <c r="W79" s="192">
        <f t="shared" ref="W79:Y79" si="79">SUM(W80:W83)</f>
        <v>154.54721399015321</v>
      </c>
      <c r="X79" s="192">
        <f t="shared" si="79"/>
        <v>120.73492279764294</v>
      </c>
      <c r="Y79" s="192">
        <f t="shared" si="79"/>
        <v>137.41037975497454</v>
      </c>
      <c r="DA79" s="213" t="s">
        <v>265</v>
      </c>
    </row>
    <row r="80" spans="1:105" ht="12" customHeight="1" x14ac:dyDescent="0.25">
      <c r="A80" s="97" t="s">
        <v>57</v>
      </c>
      <c r="B80" s="74">
        <v>229.73849323986198</v>
      </c>
      <c r="C80" s="74">
        <v>207.97408755672359</v>
      </c>
      <c r="D80" s="74">
        <v>201.0490128779509</v>
      </c>
      <c r="E80" s="74">
        <v>168.36598018615831</v>
      </c>
      <c r="F80" s="74">
        <v>184.9141296225057</v>
      </c>
      <c r="G80" s="74">
        <v>188.77943932376911</v>
      </c>
      <c r="H80" s="74">
        <v>174.00611900755865</v>
      </c>
      <c r="I80" s="74">
        <v>156.1444278920178</v>
      </c>
      <c r="J80" s="74">
        <v>163.90993897724516</v>
      </c>
      <c r="K80" s="74">
        <v>146.05632189878406</v>
      </c>
      <c r="L80" s="74">
        <v>157.08354364713892</v>
      </c>
      <c r="M80" s="74">
        <v>160.68671729182279</v>
      </c>
      <c r="N80" s="74">
        <v>165.05370093425114</v>
      </c>
      <c r="O80" s="74">
        <v>155.86050349691803</v>
      </c>
      <c r="P80" s="74">
        <v>149.30790517813813</v>
      </c>
      <c r="Q80" s="74">
        <v>128.05267797049964</v>
      </c>
      <c r="R80" s="74">
        <v>130.19753985378352</v>
      </c>
      <c r="S80" s="74">
        <v>119.54362434413564</v>
      </c>
      <c r="T80" s="74">
        <v>121.82365117022958</v>
      </c>
      <c r="U80" s="74">
        <v>126.53736347171923</v>
      </c>
      <c r="V80" s="74">
        <v>122.26517882558342</v>
      </c>
      <c r="W80" s="74">
        <v>125.23660157883559</v>
      </c>
      <c r="X80" s="74">
        <v>101.00431640438585</v>
      </c>
      <c r="Y80" s="74">
        <v>113.04702966952487</v>
      </c>
      <c r="DA80" s="90" t="s">
        <v>266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X81" s="74">
        <v>0</v>
      </c>
      <c r="Y81" s="74">
        <v>0</v>
      </c>
      <c r="DA81" s="90" t="s">
        <v>267</v>
      </c>
    </row>
    <row r="82" spans="1:105" ht="12" customHeight="1" x14ac:dyDescent="0.25">
      <c r="A82" s="97" t="s">
        <v>55</v>
      </c>
      <c r="B82" s="74">
        <v>26.622112040427609</v>
      </c>
      <c r="C82" s="74">
        <v>24.254233293252511</v>
      </c>
      <c r="D82" s="74">
        <v>24.655029306500779</v>
      </c>
      <c r="E82" s="74">
        <v>19.701369613554462</v>
      </c>
      <c r="F82" s="74">
        <v>22.370322107942492</v>
      </c>
      <c r="G82" s="74">
        <v>23.829581030157861</v>
      </c>
      <c r="H82" s="74">
        <v>22.608062054419971</v>
      </c>
      <c r="I82" s="74">
        <v>15.929204942672655</v>
      </c>
      <c r="J82" s="74">
        <v>16.470158007738974</v>
      </c>
      <c r="K82" s="74">
        <v>13.50343215919915</v>
      </c>
      <c r="L82" s="74">
        <v>14.330990403279131</v>
      </c>
      <c r="M82" s="74">
        <v>15.007285578980866</v>
      </c>
      <c r="N82" s="74">
        <v>15.462671692521875</v>
      </c>
      <c r="O82" s="74">
        <v>14.640663633657969</v>
      </c>
      <c r="P82" s="74">
        <v>13.878604891794371</v>
      </c>
      <c r="Q82" s="74">
        <v>11.915153465005908</v>
      </c>
      <c r="R82" s="74">
        <v>12.05821337889242</v>
      </c>
      <c r="S82" s="74">
        <v>11.087285679851089</v>
      </c>
      <c r="T82" s="74">
        <v>10.952081384764609</v>
      </c>
      <c r="U82" s="74">
        <v>11.890676454302966</v>
      </c>
      <c r="V82" s="74">
        <v>11.47721688852468</v>
      </c>
      <c r="W82" s="74">
        <v>11.922229739217226</v>
      </c>
      <c r="X82" s="74">
        <v>9.3087563447180006</v>
      </c>
      <c r="Y82" s="74">
        <v>10.374138974994642</v>
      </c>
      <c r="DA82" s="90" t="s">
        <v>268</v>
      </c>
    </row>
    <row r="83" spans="1:105" ht="12" customHeight="1" x14ac:dyDescent="0.25">
      <c r="A83" s="107" t="s">
        <v>54</v>
      </c>
      <c r="B83" s="193">
        <v>26.013433576640146</v>
      </c>
      <c r="C83" s="193">
        <v>28.182663765111528</v>
      </c>
      <c r="D83" s="193">
        <v>15.545055868622937</v>
      </c>
      <c r="E83" s="193">
        <v>17.897077433319961</v>
      </c>
      <c r="F83" s="193">
        <v>18.900225727195675</v>
      </c>
      <c r="G83" s="193">
        <v>16.018139552180045</v>
      </c>
      <c r="H83" s="193">
        <v>16.146097058260949</v>
      </c>
      <c r="I83" s="193">
        <v>11.806062136265837</v>
      </c>
      <c r="J83" s="193">
        <v>14.832233608224332</v>
      </c>
      <c r="K83" s="193">
        <v>13.736345820804852</v>
      </c>
      <c r="L83" s="193">
        <v>17.441644224477884</v>
      </c>
      <c r="M83" s="193">
        <v>17.351860123450592</v>
      </c>
      <c r="N83" s="193">
        <v>14.789023050153403</v>
      </c>
      <c r="O83" s="193">
        <v>14.46812859648327</v>
      </c>
      <c r="P83" s="193">
        <v>17.416885389362982</v>
      </c>
      <c r="Q83" s="193">
        <v>20.221708443504046</v>
      </c>
      <c r="R83" s="193">
        <v>26.89319031205741</v>
      </c>
      <c r="S83" s="193">
        <v>26.478548680201467</v>
      </c>
      <c r="T83" s="193">
        <v>23.429112252228386</v>
      </c>
      <c r="U83" s="193">
        <v>26.397226858227768</v>
      </c>
      <c r="V83" s="193">
        <v>18.191150903865129</v>
      </c>
      <c r="W83" s="193">
        <v>17.388382672100384</v>
      </c>
      <c r="X83" s="193">
        <v>10.421850048539088</v>
      </c>
      <c r="Y83" s="193">
        <v>13.989211110455022</v>
      </c>
      <c r="DA83" s="214" t="s">
        <v>269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X84" s="77">
        <v>0</v>
      </c>
      <c r="Y84" s="77">
        <v>0</v>
      </c>
      <c r="DA84" s="92" t="s">
        <v>270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80">IF(B78=0,0,B78/B$78)</f>
        <v>1</v>
      </c>
      <c r="C86" s="207">
        <f t="shared" si="80"/>
        <v>1</v>
      </c>
      <c r="D86" s="207">
        <f t="shared" si="80"/>
        <v>1</v>
      </c>
      <c r="E86" s="207">
        <f t="shared" si="80"/>
        <v>1</v>
      </c>
      <c r="F86" s="207">
        <f t="shared" si="80"/>
        <v>1</v>
      </c>
      <c r="G86" s="207">
        <f t="shared" si="80"/>
        <v>1</v>
      </c>
      <c r="H86" s="207">
        <f t="shared" si="80"/>
        <v>1</v>
      </c>
      <c r="I86" s="207">
        <f t="shared" si="80"/>
        <v>1</v>
      </c>
      <c r="J86" s="207">
        <f t="shared" si="80"/>
        <v>1</v>
      </c>
      <c r="K86" s="207">
        <f t="shared" si="80"/>
        <v>1</v>
      </c>
      <c r="L86" s="207">
        <f t="shared" si="80"/>
        <v>1</v>
      </c>
      <c r="M86" s="207">
        <f t="shared" si="80"/>
        <v>1</v>
      </c>
      <c r="N86" s="207">
        <f t="shared" si="80"/>
        <v>1</v>
      </c>
      <c r="O86" s="207">
        <f t="shared" si="80"/>
        <v>1</v>
      </c>
      <c r="P86" s="207">
        <f t="shared" si="80"/>
        <v>1</v>
      </c>
      <c r="Q86" s="207">
        <f t="shared" si="80"/>
        <v>1</v>
      </c>
      <c r="R86" s="207">
        <f t="shared" ref="R86:V86" si="81">IF(R78=0,0,R78/R$78)</f>
        <v>1</v>
      </c>
      <c r="S86" s="207">
        <f t="shared" si="81"/>
        <v>1</v>
      </c>
      <c r="T86" s="207">
        <f t="shared" si="81"/>
        <v>1</v>
      </c>
      <c r="U86" s="207">
        <f t="shared" si="81"/>
        <v>1</v>
      </c>
      <c r="V86" s="207">
        <f t="shared" si="81"/>
        <v>1</v>
      </c>
      <c r="W86" s="207">
        <f t="shared" ref="W86:Y86" si="82">IF(W78=0,0,W78/W$78)</f>
        <v>1</v>
      </c>
      <c r="X86" s="207">
        <f t="shared" si="82"/>
        <v>1</v>
      </c>
      <c r="Y86" s="207">
        <f t="shared" si="82"/>
        <v>1</v>
      </c>
      <c r="DA86" s="215"/>
    </row>
    <row r="87" spans="1:105" ht="12" customHeight="1" x14ac:dyDescent="0.25">
      <c r="A87" s="194" t="s">
        <v>39</v>
      </c>
      <c r="B87" s="195">
        <f t="shared" ref="B87:Q87" si="83">IF(B79=0,0,B79/B$78)</f>
        <v>1</v>
      </c>
      <c r="C87" s="195">
        <f t="shared" si="83"/>
        <v>1</v>
      </c>
      <c r="D87" s="195">
        <f t="shared" si="83"/>
        <v>1</v>
      </c>
      <c r="E87" s="195">
        <f t="shared" si="83"/>
        <v>1</v>
      </c>
      <c r="F87" s="195">
        <f t="shared" si="83"/>
        <v>1</v>
      </c>
      <c r="G87" s="195">
        <f t="shared" si="83"/>
        <v>1</v>
      </c>
      <c r="H87" s="195">
        <f t="shared" si="83"/>
        <v>1</v>
      </c>
      <c r="I87" s="195">
        <f t="shared" si="83"/>
        <v>1</v>
      </c>
      <c r="J87" s="195">
        <f t="shared" si="83"/>
        <v>1</v>
      </c>
      <c r="K87" s="195">
        <f t="shared" si="83"/>
        <v>1</v>
      </c>
      <c r="L87" s="195">
        <f t="shared" si="83"/>
        <v>1</v>
      </c>
      <c r="M87" s="195">
        <f t="shared" si="83"/>
        <v>1</v>
      </c>
      <c r="N87" s="195">
        <f t="shared" si="83"/>
        <v>1</v>
      </c>
      <c r="O87" s="195">
        <f t="shared" si="83"/>
        <v>1</v>
      </c>
      <c r="P87" s="195">
        <f t="shared" si="83"/>
        <v>1</v>
      </c>
      <c r="Q87" s="195">
        <f t="shared" si="83"/>
        <v>1</v>
      </c>
      <c r="R87" s="195">
        <f t="shared" ref="R87:V87" si="84">IF(R79=0,0,R79/R$78)</f>
        <v>1</v>
      </c>
      <c r="S87" s="195">
        <f t="shared" si="84"/>
        <v>1</v>
      </c>
      <c r="T87" s="195">
        <f t="shared" si="84"/>
        <v>1</v>
      </c>
      <c r="U87" s="195">
        <f t="shared" si="84"/>
        <v>1</v>
      </c>
      <c r="V87" s="195">
        <f t="shared" si="84"/>
        <v>1</v>
      </c>
      <c r="W87" s="195">
        <f t="shared" ref="W87:Y87" si="85">IF(W79=0,0,W79/W$78)</f>
        <v>1</v>
      </c>
      <c r="X87" s="195">
        <f t="shared" si="85"/>
        <v>1</v>
      </c>
      <c r="Y87" s="195">
        <f t="shared" si="85"/>
        <v>1</v>
      </c>
      <c r="DA87" s="62"/>
    </row>
    <row r="88" spans="1:105" ht="12" customHeight="1" x14ac:dyDescent="0.25">
      <c r="A88" s="97" t="s">
        <v>57</v>
      </c>
      <c r="B88" s="196">
        <f t="shared" ref="B88:Q88" si="86">IF(B80=0,0,B80/B$78)</f>
        <v>0.81359637086277414</v>
      </c>
      <c r="C88" s="196">
        <f t="shared" si="86"/>
        <v>0.79863792176097803</v>
      </c>
      <c r="D88" s="196">
        <f t="shared" si="86"/>
        <v>0.83336689960896881</v>
      </c>
      <c r="E88" s="196">
        <f t="shared" si="86"/>
        <v>0.81745174372109075</v>
      </c>
      <c r="F88" s="196">
        <f t="shared" si="86"/>
        <v>0.81753605814935615</v>
      </c>
      <c r="G88" s="196">
        <f t="shared" si="86"/>
        <v>0.82570871895227749</v>
      </c>
      <c r="H88" s="196">
        <f t="shared" si="86"/>
        <v>0.81785059008627847</v>
      </c>
      <c r="I88" s="196">
        <f t="shared" si="86"/>
        <v>0.84916623293659887</v>
      </c>
      <c r="J88" s="196">
        <f t="shared" si="86"/>
        <v>0.83964951639662289</v>
      </c>
      <c r="K88" s="196">
        <f t="shared" si="86"/>
        <v>0.84281366978797068</v>
      </c>
      <c r="L88" s="196">
        <f t="shared" si="86"/>
        <v>0.83176280004189584</v>
      </c>
      <c r="M88" s="196">
        <f t="shared" si="86"/>
        <v>0.83237586550407161</v>
      </c>
      <c r="N88" s="196">
        <f t="shared" si="86"/>
        <v>0.84510568877104886</v>
      </c>
      <c r="O88" s="196">
        <f t="shared" si="86"/>
        <v>0.84262905842981539</v>
      </c>
      <c r="P88" s="196">
        <f t="shared" si="86"/>
        <v>0.8267170437102288</v>
      </c>
      <c r="Q88" s="196">
        <f t="shared" si="86"/>
        <v>0.79938226969886561</v>
      </c>
      <c r="R88" s="196">
        <f t="shared" ref="R88:V88" si="87">IF(R80=0,0,R80/R$78)</f>
        <v>0.76972127123780298</v>
      </c>
      <c r="S88" s="196">
        <f t="shared" si="87"/>
        <v>0.76089387189104274</v>
      </c>
      <c r="T88" s="196">
        <f t="shared" si="87"/>
        <v>0.77989675237394895</v>
      </c>
      <c r="U88" s="196">
        <f t="shared" si="87"/>
        <v>0.76770610441269216</v>
      </c>
      <c r="V88" s="196">
        <f t="shared" si="87"/>
        <v>0.80472799817548557</v>
      </c>
      <c r="W88" s="196">
        <f t="shared" ref="W88:Y88" si="88">IF(W80=0,0,W80/W$78)</f>
        <v>0.81034525531346613</v>
      </c>
      <c r="X88" s="196">
        <f t="shared" si="88"/>
        <v>0.83657912776134824</v>
      </c>
      <c r="Y88" s="196">
        <f t="shared" si="88"/>
        <v>0.82269643582316299</v>
      </c>
      <c r="DA88" s="59"/>
    </row>
    <row r="89" spans="1:105" ht="12" customHeight="1" x14ac:dyDescent="0.25">
      <c r="A89" s="97" t="s">
        <v>56</v>
      </c>
      <c r="B89" s="197">
        <f t="shared" ref="B89:Q89" si="89">IF(B81=0,0,B81/B$78)</f>
        <v>0</v>
      </c>
      <c r="C89" s="197">
        <f t="shared" si="89"/>
        <v>0</v>
      </c>
      <c r="D89" s="197">
        <f t="shared" si="89"/>
        <v>0</v>
      </c>
      <c r="E89" s="197">
        <f t="shared" si="89"/>
        <v>0</v>
      </c>
      <c r="F89" s="197">
        <f t="shared" si="89"/>
        <v>0</v>
      </c>
      <c r="G89" s="197">
        <f t="shared" si="89"/>
        <v>0</v>
      </c>
      <c r="H89" s="197">
        <f t="shared" si="89"/>
        <v>0</v>
      </c>
      <c r="I89" s="197">
        <f t="shared" si="89"/>
        <v>0</v>
      </c>
      <c r="J89" s="197">
        <f t="shared" si="89"/>
        <v>0</v>
      </c>
      <c r="K89" s="197">
        <f t="shared" si="89"/>
        <v>0</v>
      </c>
      <c r="L89" s="197">
        <f t="shared" si="89"/>
        <v>0</v>
      </c>
      <c r="M89" s="197">
        <f t="shared" si="89"/>
        <v>0</v>
      </c>
      <c r="N89" s="197">
        <f t="shared" si="89"/>
        <v>0</v>
      </c>
      <c r="O89" s="197">
        <f t="shared" si="89"/>
        <v>0</v>
      </c>
      <c r="P89" s="197">
        <f t="shared" si="89"/>
        <v>0</v>
      </c>
      <c r="Q89" s="197">
        <f t="shared" si="89"/>
        <v>0</v>
      </c>
      <c r="R89" s="197">
        <f t="shared" ref="R89:V89" si="90">IF(R81=0,0,R81/R$78)</f>
        <v>0</v>
      </c>
      <c r="S89" s="197">
        <f t="shared" si="90"/>
        <v>0</v>
      </c>
      <c r="T89" s="197">
        <f t="shared" si="90"/>
        <v>0</v>
      </c>
      <c r="U89" s="197">
        <f t="shared" si="90"/>
        <v>0</v>
      </c>
      <c r="V89" s="197">
        <f t="shared" si="90"/>
        <v>0</v>
      </c>
      <c r="W89" s="197">
        <f t="shared" ref="W89:Y89" si="91">IF(W81=0,0,W81/W$78)</f>
        <v>0</v>
      </c>
      <c r="X89" s="197">
        <f t="shared" si="91"/>
        <v>0</v>
      </c>
      <c r="Y89" s="197">
        <f t="shared" si="91"/>
        <v>0</v>
      </c>
      <c r="DA89" s="63"/>
    </row>
    <row r="90" spans="1:105" ht="12" customHeight="1" x14ac:dyDescent="0.25">
      <c r="A90" s="97" t="s">
        <v>55</v>
      </c>
      <c r="B90" s="197">
        <f t="shared" ref="B90:Q90" si="92">IF(B82=0,0,B82/B$78)</f>
        <v>9.4279602148256342E-2</v>
      </c>
      <c r="C90" s="197">
        <f t="shared" si="92"/>
        <v>9.313828803766705E-2</v>
      </c>
      <c r="D90" s="197">
        <f t="shared" si="92"/>
        <v>0.10219739474871194</v>
      </c>
      <c r="E90" s="197">
        <f t="shared" si="92"/>
        <v>9.5654234462846807E-2</v>
      </c>
      <c r="F90" s="197">
        <f t="shared" si="92"/>
        <v>9.8902906949263347E-2</v>
      </c>
      <c r="G90" s="197">
        <f t="shared" si="92"/>
        <v>0.10422900341299884</v>
      </c>
      <c r="H90" s="197">
        <f t="shared" si="92"/>
        <v>0.10626072805584146</v>
      </c>
      <c r="I90" s="197">
        <f t="shared" si="92"/>
        <v>8.6628406389235454E-2</v>
      </c>
      <c r="J90" s="197">
        <f t="shared" si="92"/>
        <v>8.4370479865127843E-2</v>
      </c>
      <c r="K90" s="197">
        <f t="shared" si="92"/>
        <v>7.792115442092537E-2</v>
      </c>
      <c r="L90" s="197">
        <f t="shared" si="92"/>
        <v>7.5883090159852618E-2</v>
      </c>
      <c r="M90" s="197">
        <f t="shared" si="92"/>
        <v>7.773948297160628E-2</v>
      </c>
      <c r="N90" s="197">
        <f t="shared" si="92"/>
        <v>7.9171758869888975E-2</v>
      </c>
      <c r="O90" s="197">
        <f t="shared" si="92"/>
        <v>7.9151859102397928E-2</v>
      </c>
      <c r="P90" s="197">
        <f t="shared" si="92"/>
        <v>7.6845758389533378E-2</v>
      </c>
      <c r="Q90" s="197">
        <f t="shared" si="92"/>
        <v>7.4381594915656588E-2</v>
      </c>
      <c r="R90" s="197">
        <f t="shared" ref="R90:V90" si="93">IF(R82=0,0,R82/R$78)</f>
        <v>7.1287547685472172E-2</v>
      </c>
      <c r="S90" s="197">
        <f t="shared" si="93"/>
        <v>7.0570453054177099E-2</v>
      </c>
      <c r="T90" s="197">
        <f t="shared" si="93"/>
        <v>7.0113583213638003E-2</v>
      </c>
      <c r="U90" s="197">
        <f t="shared" si="93"/>
        <v>7.2141102431021162E-2</v>
      </c>
      <c r="V90" s="197">
        <f t="shared" si="93"/>
        <v>7.5541031878781695E-2</v>
      </c>
      <c r="W90" s="197">
        <f t="shared" ref="W90:Y90" si="94">IF(W82=0,0,W82/W$78)</f>
        <v>7.7142961244043101E-2</v>
      </c>
      <c r="X90" s="197">
        <f t="shared" si="94"/>
        <v>7.7100776883916908E-2</v>
      </c>
      <c r="Y90" s="197">
        <f t="shared" si="94"/>
        <v>7.5497491481309117E-2</v>
      </c>
      <c r="DA90" s="63"/>
    </row>
    <row r="91" spans="1:105" ht="12" customHeight="1" x14ac:dyDescent="0.25">
      <c r="A91" s="97" t="s">
        <v>54</v>
      </c>
      <c r="B91" s="198">
        <f t="shared" ref="B91:Q91" si="95">IF(B83=0,0,B83/B$78)</f>
        <v>9.2124026988969612E-2</v>
      </c>
      <c r="C91" s="198">
        <f t="shared" si="95"/>
        <v>0.108223790201355</v>
      </c>
      <c r="D91" s="198">
        <f t="shared" si="95"/>
        <v>6.4435705642319277E-2</v>
      </c>
      <c r="E91" s="198">
        <f t="shared" si="95"/>
        <v>8.6894021816062497E-2</v>
      </c>
      <c r="F91" s="198">
        <f t="shared" si="95"/>
        <v>8.3561034901380518E-2</v>
      </c>
      <c r="G91" s="198">
        <f t="shared" si="95"/>
        <v>7.0062277634723724E-2</v>
      </c>
      <c r="H91" s="198">
        <f t="shared" si="95"/>
        <v>7.58886818578801E-2</v>
      </c>
      <c r="I91" s="198">
        <f t="shared" si="95"/>
        <v>6.4205360674165782E-2</v>
      </c>
      <c r="J91" s="198">
        <f t="shared" si="95"/>
        <v>7.5980003738249272E-2</v>
      </c>
      <c r="K91" s="198">
        <f t="shared" si="95"/>
        <v>7.9265175791103995E-2</v>
      </c>
      <c r="L91" s="198">
        <f t="shared" si="95"/>
        <v>9.2354109798251399E-2</v>
      </c>
      <c r="M91" s="198">
        <f t="shared" si="95"/>
        <v>8.988465152432222E-2</v>
      </c>
      <c r="N91" s="198">
        <f t="shared" si="95"/>
        <v>7.5722552359062112E-2</v>
      </c>
      <c r="O91" s="198">
        <f t="shared" si="95"/>
        <v>7.821908246778668E-2</v>
      </c>
      <c r="P91" s="198">
        <f t="shared" si="95"/>
        <v>9.6437197900237762E-2</v>
      </c>
      <c r="Q91" s="198">
        <f t="shared" si="95"/>
        <v>0.12623613538547776</v>
      </c>
      <c r="R91" s="198">
        <f t="shared" ref="R91:V91" si="96">IF(R83=0,0,R83/R$78)</f>
        <v>0.15899118107672486</v>
      </c>
      <c r="S91" s="198">
        <f t="shared" si="96"/>
        <v>0.16853567505478018</v>
      </c>
      <c r="T91" s="198">
        <f t="shared" si="96"/>
        <v>0.14998966441241313</v>
      </c>
      <c r="U91" s="198">
        <f t="shared" si="96"/>
        <v>0.16015279315628678</v>
      </c>
      <c r="V91" s="198">
        <f t="shared" si="96"/>
        <v>0.11973096994573268</v>
      </c>
      <c r="W91" s="198">
        <f t="shared" ref="W91:Y91" si="97">IF(W83=0,0,W83/W$78)</f>
        <v>0.11251178344249069</v>
      </c>
      <c r="X91" s="198">
        <f t="shared" si="97"/>
        <v>8.6320095354734852E-2</v>
      </c>
      <c r="Y91" s="198">
        <f t="shared" si="97"/>
        <v>0.10180607269552781</v>
      </c>
      <c r="DA91" s="60"/>
    </row>
    <row r="92" spans="1:105" ht="12" customHeight="1" x14ac:dyDescent="0.25">
      <c r="A92" s="194" t="s">
        <v>58</v>
      </c>
      <c r="B92" s="195">
        <f t="shared" ref="B92:Q92" si="98">IF(B84=0,0,B84/B$78)</f>
        <v>0</v>
      </c>
      <c r="C92" s="195">
        <f t="shared" si="98"/>
        <v>0</v>
      </c>
      <c r="D92" s="195">
        <f t="shared" si="98"/>
        <v>0</v>
      </c>
      <c r="E92" s="195">
        <f t="shared" si="98"/>
        <v>0</v>
      </c>
      <c r="F92" s="195">
        <f t="shared" si="98"/>
        <v>0</v>
      </c>
      <c r="G92" s="195">
        <f t="shared" si="98"/>
        <v>0</v>
      </c>
      <c r="H92" s="195">
        <f t="shared" si="98"/>
        <v>0</v>
      </c>
      <c r="I92" s="195">
        <f t="shared" si="98"/>
        <v>0</v>
      </c>
      <c r="J92" s="195">
        <f t="shared" si="98"/>
        <v>0</v>
      </c>
      <c r="K92" s="195">
        <f t="shared" si="98"/>
        <v>0</v>
      </c>
      <c r="L92" s="195">
        <f t="shared" si="98"/>
        <v>0</v>
      </c>
      <c r="M92" s="195">
        <f t="shared" si="98"/>
        <v>0</v>
      </c>
      <c r="N92" s="195">
        <f t="shared" si="98"/>
        <v>0</v>
      </c>
      <c r="O92" s="195">
        <f t="shared" si="98"/>
        <v>0</v>
      </c>
      <c r="P92" s="195">
        <f t="shared" si="98"/>
        <v>0</v>
      </c>
      <c r="Q92" s="195">
        <f t="shared" si="98"/>
        <v>0</v>
      </c>
      <c r="R92" s="195">
        <f t="shared" ref="R92:V92" si="99">IF(R84=0,0,R84/R$78)</f>
        <v>0</v>
      </c>
      <c r="S92" s="195">
        <f t="shared" si="99"/>
        <v>0</v>
      </c>
      <c r="T92" s="195">
        <f t="shared" si="99"/>
        <v>0</v>
      </c>
      <c r="U92" s="195">
        <f t="shared" si="99"/>
        <v>0</v>
      </c>
      <c r="V92" s="195">
        <f t="shared" si="99"/>
        <v>0</v>
      </c>
      <c r="W92" s="195">
        <f t="shared" ref="W92:Y92" si="100">IF(W84=0,0,W84/W$78)</f>
        <v>0</v>
      </c>
      <c r="X92" s="195">
        <f t="shared" si="100"/>
        <v>0</v>
      </c>
      <c r="Y92" s="195">
        <f t="shared" si="100"/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X94" s="191"/>
      <c r="Y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101">B44*11630*1000/B$6</f>
        <v>19504.157742562136</v>
      </c>
      <c r="C96" s="203">
        <f t="shared" si="101"/>
        <v>19762.958284060303</v>
      </c>
      <c r="D96" s="203">
        <f t="shared" si="101"/>
        <v>18951.349389487761</v>
      </c>
      <c r="E96" s="203">
        <f t="shared" si="101"/>
        <v>18943.033490428035</v>
      </c>
      <c r="F96" s="203">
        <f t="shared" si="101"/>
        <v>18725.326617895924</v>
      </c>
      <c r="G96" s="203">
        <f t="shared" si="101"/>
        <v>18165.350070528799</v>
      </c>
      <c r="H96" s="203">
        <f t="shared" si="101"/>
        <v>17814.673814788544</v>
      </c>
      <c r="I96" s="203">
        <f t="shared" si="101"/>
        <v>19235.300188698395</v>
      </c>
      <c r="J96" s="203">
        <f t="shared" si="101"/>
        <v>18718.895248078858</v>
      </c>
      <c r="K96" s="203">
        <f t="shared" si="101"/>
        <v>19096.803515388288</v>
      </c>
      <c r="L96" s="203">
        <f t="shared" si="101"/>
        <v>20244.531276487542</v>
      </c>
      <c r="M96" s="203">
        <f t="shared" si="101"/>
        <v>18479.247578176233</v>
      </c>
      <c r="N96" s="203">
        <f t="shared" si="101"/>
        <v>19183.258802661359</v>
      </c>
      <c r="O96" s="203">
        <f t="shared" si="101"/>
        <v>18445.70190714861</v>
      </c>
      <c r="P96" s="203">
        <f t="shared" si="101"/>
        <v>17521.06356812688</v>
      </c>
      <c r="Q96" s="203">
        <f t="shared" si="101"/>
        <v>16854.710949940185</v>
      </c>
      <c r="R96" s="203">
        <f t="shared" si="101"/>
        <v>18156.006381728112</v>
      </c>
      <c r="S96" s="203">
        <f t="shared" si="101"/>
        <v>18004.910042940217</v>
      </c>
      <c r="T96" s="203">
        <f t="shared" si="101"/>
        <v>18074.763136634057</v>
      </c>
      <c r="U96" s="203">
        <f t="shared" si="101"/>
        <v>17646.688517269155</v>
      </c>
      <c r="V96" s="203">
        <f t="shared" si="101"/>
        <v>17328.054594805162</v>
      </c>
      <c r="W96" s="203">
        <f t="shared" si="101"/>
        <v>17656.720479153439</v>
      </c>
      <c r="X96" s="203">
        <f t="shared" ref="X96:Y96" si="102">X44*11630*1000/X$6</f>
        <v>17457.168930714375</v>
      </c>
      <c r="Y96" s="203">
        <f t="shared" si="102"/>
        <v>16664.223385689351</v>
      </c>
      <c r="DA96" s="216" t="s">
        <v>271</v>
      </c>
    </row>
    <row r="97" spans="1:105" ht="12" customHeight="1" x14ac:dyDescent="0.25">
      <c r="A97" s="208" t="s">
        <v>39</v>
      </c>
      <c r="B97" s="192">
        <f t="shared" ref="B97:W97" si="103">B45*11630*1000/B$6</f>
        <v>18038.115691279025</v>
      </c>
      <c r="C97" s="192">
        <f t="shared" si="103"/>
        <v>18207.11285916049</v>
      </c>
      <c r="D97" s="192">
        <f t="shared" si="103"/>
        <v>17323.403644186885</v>
      </c>
      <c r="E97" s="192">
        <f t="shared" si="103"/>
        <v>17265.595287142296</v>
      </c>
      <c r="F97" s="192">
        <f t="shared" si="103"/>
        <v>17019.279960704378</v>
      </c>
      <c r="G97" s="192">
        <f t="shared" si="103"/>
        <v>16406.177325027667</v>
      </c>
      <c r="H97" s="192">
        <f t="shared" si="103"/>
        <v>16018.513291223191</v>
      </c>
      <c r="I97" s="192">
        <f t="shared" si="103"/>
        <v>17389.681153482448</v>
      </c>
      <c r="J97" s="192">
        <f t="shared" si="103"/>
        <v>16816.709577304944</v>
      </c>
      <c r="K97" s="192">
        <f t="shared" si="103"/>
        <v>17131.964258420638</v>
      </c>
      <c r="L97" s="192">
        <f t="shared" si="103"/>
        <v>18208.060299842178</v>
      </c>
      <c r="M97" s="192">
        <f t="shared" si="103"/>
        <v>16420.209878179216</v>
      </c>
      <c r="N97" s="192">
        <f t="shared" si="103"/>
        <v>17100.677760938532</v>
      </c>
      <c r="O97" s="192">
        <f t="shared" si="103"/>
        <v>16460.019444326448</v>
      </c>
      <c r="P97" s="192">
        <f t="shared" si="103"/>
        <v>15672.519306975009</v>
      </c>
      <c r="Q97" s="192">
        <f t="shared" si="103"/>
        <v>15022.297881557421</v>
      </c>
      <c r="R97" s="192">
        <f t="shared" si="103"/>
        <v>16142.735839374518</v>
      </c>
      <c r="S97" s="192">
        <f t="shared" si="103"/>
        <v>16002.478996110425</v>
      </c>
      <c r="T97" s="192">
        <f t="shared" si="103"/>
        <v>16173.327675270737</v>
      </c>
      <c r="U97" s="192">
        <f t="shared" si="103"/>
        <v>15578.058486247681</v>
      </c>
      <c r="V97" s="192">
        <f t="shared" si="103"/>
        <v>15353.62974388576</v>
      </c>
      <c r="W97" s="192">
        <f t="shared" si="103"/>
        <v>15460.03218752863</v>
      </c>
      <c r="X97" s="192">
        <f t="shared" ref="X97:Y97" si="104">X45*11630*1000/X$6</f>
        <v>15319.965779165017</v>
      </c>
      <c r="Y97" s="192">
        <f t="shared" si="104"/>
        <v>14561.181788412461</v>
      </c>
      <c r="DA97" s="213" t="s">
        <v>272</v>
      </c>
    </row>
    <row r="98" spans="1:105" ht="12" customHeight="1" x14ac:dyDescent="0.25">
      <c r="A98" s="97" t="s">
        <v>57</v>
      </c>
      <c r="B98" s="74">
        <f t="shared" ref="B98:W98" si="105">B46*11630*1000/B$6</f>
        <v>15109.15138617242</v>
      </c>
      <c r="C98" s="74">
        <f t="shared" si="105"/>
        <v>15208.020927231759</v>
      </c>
      <c r="D98" s="74">
        <f t="shared" si="105"/>
        <v>14522.314275435365</v>
      </c>
      <c r="E98" s="74">
        <f t="shared" si="105"/>
        <v>14534.20673542574</v>
      </c>
      <c r="F98" s="74">
        <f t="shared" si="105"/>
        <v>14278.337230202169</v>
      </c>
      <c r="G98" s="74">
        <f t="shared" si="105"/>
        <v>13756.895165271661</v>
      </c>
      <c r="H98" s="74">
        <f t="shared" si="105"/>
        <v>13320.844794178303</v>
      </c>
      <c r="I98" s="74">
        <f t="shared" si="105"/>
        <v>14973.382857864048</v>
      </c>
      <c r="J98" s="74">
        <f t="shared" si="105"/>
        <v>14486.489661507956</v>
      </c>
      <c r="K98" s="74">
        <f t="shared" si="105"/>
        <v>14957.185262703235</v>
      </c>
      <c r="L98" s="74">
        <f t="shared" si="105"/>
        <v>15873.517864014739</v>
      </c>
      <c r="M98" s="74">
        <f t="shared" si="105"/>
        <v>14282.670666124452</v>
      </c>
      <c r="N98" s="74">
        <f t="shared" si="105"/>
        <v>14899.606541435069</v>
      </c>
      <c r="O98" s="74">
        <f t="shared" si="105"/>
        <v>14347.708860147521</v>
      </c>
      <c r="P98" s="74">
        <f t="shared" si="105"/>
        <v>13654.449517546682</v>
      </c>
      <c r="Q98" s="74">
        <f t="shared" si="105"/>
        <v>13032.450928759052</v>
      </c>
      <c r="R98" s="74">
        <f t="shared" si="105"/>
        <v>13960.738290570383</v>
      </c>
      <c r="S98" s="74">
        <f t="shared" si="105"/>
        <v>13839.263383872332</v>
      </c>
      <c r="T98" s="74">
        <f t="shared" si="105"/>
        <v>14072.126993942304</v>
      </c>
      <c r="U98" s="74">
        <f t="shared" si="105"/>
        <v>13446.791161692521</v>
      </c>
      <c r="V98" s="74">
        <f t="shared" si="105"/>
        <v>13311.290831939234</v>
      </c>
      <c r="W98" s="74">
        <f t="shared" si="105"/>
        <v>13366.696390182859</v>
      </c>
      <c r="X98" s="74">
        <f t="shared" ref="X98:Y98" si="106">X46*11630*1000/X$6</f>
        <v>13434.432392087067</v>
      </c>
      <c r="Y98" s="74">
        <f t="shared" si="106"/>
        <v>12637.13703836553</v>
      </c>
      <c r="DA98" s="90" t="s">
        <v>273</v>
      </c>
    </row>
    <row r="99" spans="1:105" ht="12" customHeight="1" x14ac:dyDescent="0.25">
      <c r="A99" s="97" t="s">
        <v>56</v>
      </c>
      <c r="B99" s="74">
        <f t="shared" ref="B99:W99" si="107">B47*11630*1000/B$6</f>
        <v>2.3182865887825192E-2</v>
      </c>
      <c r="C99" s="74">
        <f t="shared" si="107"/>
        <v>2.9790788723996944E-2</v>
      </c>
      <c r="D99" s="74">
        <f t="shared" si="107"/>
        <v>3.8036557840366393E-2</v>
      </c>
      <c r="E99" s="74">
        <f t="shared" si="107"/>
        <v>4.363842022642922E-2</v>
      </c>
      <c r="F99" s="74">
        <f t="shared" si="107"/>
        <v>6.1995738706053315E-2</v>
      </c>
      <c r="G99" s="74">
        <f t="shared" si="107"/>
        <v>9.2567917206025377E-2</v>
      </c>
      <c r="H99" s="74">
        <f t="shared" si="107"/>
        <v>0.11399408531629134</v>
      </c>
      <c r="I99" s="74">
        <f t="shared" si="107"/>
        <v>0.13884671656749764</v>
      </c>
      <c r="J99" s="74">
        <f t="shared" si="107"/>
        <v>0.16441976827631699</v>
      </c>
      <c r="K99" s="74">
        <f t="shared" si="107"/>
        <v>0.18087232828370031</v>
      </c>
      <c r="L99" s="74">
        <f t="shared" si="107"/>
        <v>0.38666440129417956</v>
      </c>
      <c r="M99" s="74">
        <f t="shared" si="107"/>
        <v>0.26930125459930943</v>
      </c>
      <c r="N99" s="74">
        <f t="shared" si="107"/>
        <v>0.23703088654741278</v>
      </c>
      <c r="O99" s="74">
        <f t="shared" si="107"/>
        <v>0.25093763933800917</v>
      </c>
      <c r="P99" s="74">
        <f t="shared" si="107"/>
        <v>0.31478385528608754</v>
      </c>
      <c r="Q99" s="74">
        <f t="shared" si="107"/>
        <v>0.29974631214236291</v>
      </c>
      <c r="R99" s="74">
        <f t="shared" si="107"/>
        <v>0.34736111992614011</v>
      </c>
      <c r="S99" s="74">
        <f t="shared" si="107"/>
        <v>0.37691734456075476</v>
      </c>
      <c r="T99" s="74">
        <f t="shared" si="107"/>
        <v>0.54875285498258486</v>
      </c>
      <c r="U99" s="74">
        <f t="shared" si="107"/>
        <v>0.39882225571662588</v>
      </c>
      <c r="V99" s="74">
        <f t="shared" si="107"/>
        <v>0.45761493932623615</v>
      </c>
      <c r="W99" s="74">
        <f t="shared" si="107"/>
        <v>0.75504302662234002</v>
      </c>
      <c r="X99" s="74">
        <f t="shared" ref="X99:Y99" si="108">X47*11630*1000/X$6</f>
        <v>0.74757536267095548</v>
      </c>
      <c r="Y99" s="74">
        <f t="shared" si="108"/>
        <v>0.73489375066618323</v>
      </c>
      <c r="DA99" s="90" t="s">
        <v>274</v>
      </c>
    </row>
    <row r="100" spans="1:105" ht="12" customHeight="1" x14ac:dyDescent="0.25">
      <c r="A100" s="97" t="s">
        <v>55</v>
      </c>
      <c r="B100" s="74">
        <f t="shared" ref="B100:W100" si="109">B48*11630*1000/B$6</f>
        <v>1791.1712217433442</v>
      </c>
      <c r="C100" s="74">
        <f t="shared" si="109"/>
        <v>1824.8321656396379</v>
      </c>
      <c r="D100" s="74">
        <f t="shared" si="109"/>
        <v>1817.8284117629755</v>
      </c>
      <c r="E100" s="74">
        <f t="shared" si="109"/>
        <v>1742.4017967271211</v>
      </c>
      <c r="F100" s="74">
        <f t="shared" si="109"/>
        <v>1750.3006965341731</v>
      </c>
      <c r="G100" s="74">
        <f t="shared" si="109"/>
        <v>1765.0222371551524</v>
      </c>
      <c r="H100" s="74">
        <f t="shared" si="109"/>
        <v>1774.5263279548371</v>
      </c>
      <c r="I100" s="74">
        <f t="shared" si="109"/>
        <v>1587.0578766735932</v>
      </c>
      <c r="J100" s="74">
        <f t="shared" si="109"/>
        <v>1515.8185251127818</v>
      </c>
      <c r="K100" s="74">
        <f t="shared" si="109"/>
        <v>1448.4472124915633</v>
      </c>
      <c r="L100" s="74">
        <f t="shared" si="109"/>
        <v>1511.7100930801323</v>
      </c>
      <c r="M100" s="74">
        <f t="shared" si="109"/>
        <v>1381.3006964237577</v>
      </c>
      <c r="N100" s="74">
        <f t="shared" si="109"/>
        <v>1440.3365926549054</v>
      </c>
      <c r="O100" s="74">
        <f t="shared" si="109"/>
        <v>1384.6824925413366</v>
      </c>
      <c r="P100" s="74">
        <f t="shared" si="109"/>
        <v>1306.148567252832</v>
      </c>
      <c r="Q100" s="74">
        <f t="shared" si="109"/>
        <v>1257.7894480632765</v>
      </c>
      <c r="R100" s="74">
        <f t="shared" si="109"/>
        <v>1352.762938163014</v>
      </c>
      <c r="S100" s="74">
        <f t="shared" si="109"/>
        <v>1343.7384388965543</v>
      </c>
      <c r="T100" s="74">
        <f t="shared" si="109"/>
        <v>1324.2062856343405</v>
      </c>
      <c r="U100" s="74">
        <f t="shared" si="109"/>
        <v>1319.1614605767525</v>
      </c>
      <c r="V100" s="74">
        <f t="shared" si="109"/>
        <v>1300.1606087048472</v>
      </c>
      <c r="W100" s="74">
        <f t="shared" si="109"/>
        <v>1319.5477453039423</v>
      </c>
      <c r="X100" s="74">
        <f t="shared" ref="X100:Y100" si="110">X48*11630*1000/X$6</f>
        <v>1278.969733602082</v>
      </c>
      <c r="Y100" s="74">
        <f t="shared" si="110"/>
        <v>1227.268358641785</v>
      </c>
      <c r="DA100" s="90" t="s">
        <v>275</v>
      </c>
    </row>
    <row r="101" spans="1:105" ht="12" customHeight="1" x14ac:dyDescent="0.25">
      <c r="A101" s="107" t="s">
        <v>54</v>
      </c>
      <c r="B101" s="193">
        <f t="shared" ref="B101:W101" si="111">B49*11630*1000/B$6</f>
        <v>1137.7699004973761</v>
      </c>
      <c r="C101" s="193">
        <f t="shared" si="111"/>
        <v>1174.2299755003687</v>
      </c>
      <c r="D101" s="193">
        <f t="shared" si="111"/>
        <v>983.2229204307007</v>
      </c>
      <c r="E101" s="193">
        <f t="shared" si="111"/>
        <v>988.94311656920809</v>
      </c>
      <c r="F101" s="193">
        <f t="shared" si="111"/>
        <v>990.5800382293246</v>
      </c>
      <c r="G101" s="193">
        <f t="shared" si="111"/>
        <v>884.16735468365096</v>
      </c>
      <c r="H101" s="193">
        <f t="shared" si="111"/>
        <v>923.02817500473498</v>
      </c>
      <c r="I101" s="193">
        <f t="shared" si="111"/>
        <v>829.10157222823864</v>
      </c>
      <c r="J101" s="193">
        <f t="shared" si="111"/>
        <v>814.23697091592862</v>
      </c>
      <c r="K101" s="193">
        <f t="shared" si="111"/>
        <v>726.15091089755401</v>
      </c>
      <c r="L101" s="193">
        <f t="shared" si="111"/>
        <v>822.44567834601071</v>
      </c>
      <c r="M101" s="193">
        <f t="shared" si="111"/>
        <v>755.96921437641038</v>
      </c>
      <c r="N101" s="193">
        <f t="shared" si="111"/>
        <v>760.49759596200704</v>
      </c>
      <c r="O101" s="193">
        <f t="shared" si="111"/>
        <v>727.37715399824936</v>
      </c>
      <c r="P101" s="193">
        <f t="shared" si="111"/>
        <v>711.6064383202081</v>
      </c>
      <c r="Q101" s="193">
        <f t="shared" si="111"/>
        <v>731.75775842294775</v>
      </c>
      <c r="R101" s="193">
        <f t="shared" si="111"/>
        <v>828.88724952119605</v>
      </c>
      <c r="S101" s="193">
        <f t="shared" si="111"/>
        <v>819.10025599698042</v>
      </c>
      <c r="T101" s="193">
        <f t="shared" si="111"/>
        <v>776.44564283910677</v>
      </c>
      <c r="U101" s="193">
        <f t="shared" si="111"/>
        <v>811.70704172269075</v>
      </c>
      <c r="V101" s="193">
        <f t="shared" si="111"/>
        <v>741.7206883023531</v>
      </c>
      <c r="W101" s="193">
        <f t="shared" si="111"/>
        <v>773.03300901520709</v>
      </c>
      <c r="X101" s="193">
        <f t="shared" ref="X101:Y101" si="112">X49*11630*1000/X$6</f>
        <v>605.81607811320021</v>
      </c>
      <c r="Y101" s="193">
        <f t="shared" si="112"/>
        <v>696.04149765448301</v>
      </c>
      <c r="DA101" s="214" t="s">
        <v>276</v>
      </c>
    </row>
    <row r="102" spans="1:105" ht="12" customHeight="1" x14ac:dyDescent="0.25">
      <c r="A102" s="209" t="s">
        <v>58</v>
      </c>
      <c r="B102" s="77">
        <f t="shared" ref="B102:W102" si="113">B50*11630*1000/B$6</f>
        <v>1466.0420512831092</v>
      </c>
      <c r="C102" s="77">
        <f t="shared" si="113"/>
        <v>1555.8454248998135</v>
      </c>
      <c r="D102" s="77">
        <f t="shared" si="113"/>
        <v>1627.9457453008781</v>
      </c>
      <c r="E102" s="77">
        <f t="shared" si="113"/>
        <v>1677.4382032857397</v>
      </c>
      <c r="F102" s="77">
        <f t="shared" si="113"/>
        <v>1706.0466571915481</v>
      </c>
      <c r="G102" s="77">
        <f t="shared" si="113"/>
        <v>1759.1727455011298</v>
      </c>
      <c r="H102" s="77">
        <f t="shared" si="113"/>
        <v>1796.1605235653531</v>
      </c>
      <c r="I102" s="77">
        <f t="shared" si="113"/>
        <v>1845.6190352159472</v>
      </c>
      <c r="J102" s="77">
        <f t="shared" si="113"/>
        <v>1902.18567077391</v>
      </c>
      <c r="K102" s="77">
        <f t="shared" si="113"/>
        <v>1964.8392569676473</v>
      </c>
      <c r="L102" s="77">
        <f t="shared" si="113"/>
        <v>2036.4709766453636</v>
      </c>
      <c r="M102" s="77">
        <f t="shared" si="113"/>
        <v>2059.0376999970172</v>
      </c>
      <c r="N102" s="77">
        <f t="shared" si="113"/>
        <v>2082.581041722829</v>
      </c>
      <c r="O102" s="77">
        <f t="shared" si="113"/>
        <v>1985.682462822165</v>
      </c>
      <c r="P102" s="77">
        <f t="shared" si="113"/>
        <v>1848.544261151869</v>
      </c>
      <c r="Q102" s="77">
        <f t="shared" si="113"/>
        <v>1832.4130683827648</v>
      </c>
      <c r="R102" s="77">
        <f t="shared" si="113"/>
        <v>2013.2705423535888</v>
      </c>
      <c r="S102" s="77">
        <f t="shared" si="113"/>
        <v>2002.4310468297933</v>
      </c>
      <c r="T102" s="77">
        <f t="shared" si="113"/>
        <v>1901.4354613633216</v>
      </c>
      <c r="U102" s="77">
        <f t="shared" si="113"/>
        <v>2068.6300310214756</v>
      </c>
      <c r="V102" s="77">
        <f t="shared" si="113"/>
        <v>1974.4248509194031</v>
      </c>
      <c r="W102" s="77">
        <f t="shared" si="113"/>
        <v>2196.688291624811</v>
      </c>
      <c r="X102" s="77">
        <f t="shared" ref="X102:Y102" si="114">X50*11630*1000/X$6</f>
        <v>2137.2031515493568</v>
      </c>
      <c r="Y102" s="77">
        <f t="shared" si="114"/>
        <v>2103.0415972768897</v>
      </c>
      <c r="DA102" s="92" t="s">
        <v>277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115">SUM(B105:B108)</f>
        <v>10748.491838000864</v>
      </c>
      <c r="C104" s="153">
        <f t="shared" si="115"/>
        <v>11004.394734139622</v>
      </c>
      <c r="D104" s="153">
        <f t="shared" si="115"/>
        <v>10636.359919542496</v>
      </c>
      <c r="E104" s="153">
        <f t="shared" si="115"/>
        <v>10550.647002308919</v>
      </c>
      <c r="F104" s="153">
        <f t="shared" si="115"/>
        <v>10530.861580929386</v>
      </c>
      <c r="G104" s="153">
        <f t="shared" si="115"/>
        <v>10367.850252868389</v>
      </c>
      <c r="H104" s="153">
        <f t="shared" si="115"/>
        <v>10261.68467159797</v>
      </c>
      <c r="I104" s="153">
        <f t="shared" si="115"/>
        <v>11054.032017955344</v>
      </c>
      <c r="J104" s="153">
        <f t="shared" si="115"/>
        <v>10774.664058654669</v>
      </c>
      <c r="K104" s="153">
        <f t="shared" si="115"/>
        <v>11099.119628235903</v>
      </c>
      <c r="L104" s="153">
        <f t="shared" si="115"/>
        <v>12015.217392100261</v>
      </c>
      <c r="M104" s="153">
        <f t="shared" si="115"/>
        <v>11046.743722038202</v>
      </c>
      <c r="N104" s="153">
        <f t="shared" si="115"/>
        <v>11694.913372028821</v>
      </c>
      <c r="O104" s="153">
        <f t="shared" si="115"/>
        <v>11472.077659522272</v>
      </c>
      <c r="P104" s="153">
        <f t="shared" si="115"/>
        <v>10925.454511035332</v>
      </c>
      <c r="Q104" s="153">
        <f t="shared" si="115"/>
        <v>10543.529171264716</v>
      </c>
      <c r="R104" s="153">
        <f t="shared" ref="R104:V104" si="116">SUM(R105:R108)</f>
        <v>11462.534673892787</v>
      </c>
      <c r="S104" s="153">
        <f t="shared" si="116"/>
        <v>11536.209215321072</v>
      </c>
      <c r="T104" s="153">
        <f t="shared" si="116"/>
        <v>11831.97280770575</v>
      </c>
      <c r="U104" s="153">
        <f t="shared" si="116"/>
        <v>11588.471396663484</v>
      </c>
      <c r="V104" s="153">
        <f t="shared" si="116"/>
        <v>11551.743755943215</v>
      </c>
      <c r="W104" s="153">
        <f t="shared" ref="W104:Y104" si="117">SUM(W105:W108)</f>
        <v>11822.74503832608</v>
      </c>
      <c r="X104" s="153">
        <f t="shared" si="117"/>
        <v>11882.260627837024</v>
      </c>
      <c r="Y104" s="153">
        <f t="shared" si="117"/>
        <v>11476.022116028915</v>
      </c>
      <c r="DA104" s="217" t="s">
        <v>278</v>
      </c>
    </row>
    <row r="105" spans="1:105" ht="12" customHeight="1" x14ac:dyDescent="0.25">
      <c r="A105" s="97" t="s">
        <v>57</v>
      </c>
      <c r="B105" s="74">
        <v>8886.4609435538496</v>
      </c>
      <c r="C105" s="74">
        <v>9079.4945347308676</v>
      </c>
      <c r="D105" s="74">
        <v>8812.8994062333295</v>
      </c>
      <c r="E105" s="74">
        <v>8781.6999733067896</v>
      </c>
      <c r="F105" s="74">
        <v>8741.7897211089403</v>
      </c>
      <c r="G105" s="74">
        <v>8610.1560620185119</v>
      </c>
      <c r="H105" s="74">
        <v>8452.2105737828606</v>
      </c>
      <c r="I105" s="74">
        <v>9442.2448067230889</v>
      </c>
      <c r="J105" s="74">
        <v>9216.3602466996563</v>
      </c>
      <c r="K105" s="74">
        <v>9631.3048417400023</v>
      </c>
      <c r="L105" s="74">
        <v>10423.879626605039</v>
      </c>
      <c r="M105" s="74">
        <v>9568.215719050515</v>
      </c>
      <c r="N105" s="74">
        <v>10151.270102337987</v>
      </c>
      <c r="O105" s="74">
        <v>9971.0636162554601</v>
      </c>
      <c r="P105" s="74">
        <v>9493.4075257689983</v>
      </c>
      <c r="Q105" s="74">
        <v>9124.0249955506461</v>
      </c>
      <c r="R105" s="74">
        <v>9892.7015860489919</v>
      </c>
      <c r="S105" s="74">
        <v>9956.9163903805093</v>
      </c>
      <c r="T105" s="74">
        <v>10274.742910461897</v>
      </c>
      <c r="U105" s="74">
        <v>9982.0838137220835</v>
      </c>
      <c r="V105" s="74">
        <v>9985.1448692587983</v>
      </c>
      <c r="W105" s="74">
        <v>10187.576015911871</v>
      </c>
      <c r="X105" s="74">
        <v>10388.102414032071</v>
      </c>
      <c r="Y105" s="74">
        <v>9927.7524232153737</v>
      </c>
      <c r="DA105" s="90" t="s">
        <v>279</v>
      </c>
    </row>
    <row r="106" spans="1:105" ht="12" customHeight="1" x14ac:dyDescent="0.25">
      <c r="A106" s="97" t="s">
        <v>56</v>
      </c>
      <c r="B106" s="74">
        <v>4.7250771789353795E-2</v>
      </c>
      <c r="C106" s="74">
        <v>6.6284597486642227E-2</v>
      </c>
      <c r="D106" s="74">
        <v>9.3235012871496506E-2</v>
      </c>
      <c r="E106" s="74">
        <v>0.11429243396055405</v>
      </c>
      <c r="F106" s="74">
        <v>0.17588606957389216</v>
      </c>
      <c r="G106" s="74">
        <v>0.28068963285284176</v>
      </c>
      <c r="H106" s="74">
        <v>0.35768093833172027</v>
      </c>
      <c r="I106" s="74">
        <v>0.45433811233481652</v>
      </c>
      <c r="J106" s="74">
        <v>0.55423518590883591</v>
      </c>
      <c r="K106" s="74">
        <v>0.62776245226385718</v>
      </c>
      <c r="L106" s="74">
        <v>1.3825565504304462</v>
      </c>
      <c r="M106" s="74">
        <v>0.98954780031591361</v>
      </c>
      <c r="N106" s="74">
        <v>0.9110760513687941</v>
      </c>
      <c r="O106" s="74">
        <v>1.0155378480150181</v>
      </c>
      <c r="P106" s="74">
        <v>1.3406458028277437</v>
      </c>
      <c r="Q106" s="74">
        <v>1.3341935561949658</v>
      </c>
      <c r="R106" s="74">
        <v>1.600845905915073</v>
      </c>
      <c r="S106" s="74">
        <v>1.7847334422728656</v>
      </c>
      <c r="T106" s="74">
        <v>2.6489494150217325</v>
      </c>
      <c r="U106" s="74">
        <v>1.9534919257976293</v>
      </c>
      <c r="V106" s="74">
        <v>2.2688997106352735</v>
      </c>
      <c r="W106" s="74">
        <v>3.77479513886649</v>
      </c>
      <c r="X106" s="74">
        <v>3.7738469549953577</v>
      </c>
      <c r="Y106" s="74">
        <v>3.7262763014150075</v>
      </c>
      <c r="DA106" s="90" t="s">
        <v>280</v>
      </c>
    </row>
    <row r="107" spans="1:105" ht="12" customHeight="1" x14ac:dyDescent="0.25">
      <c r="A107" s="97" t="s">
        <v>55</v>
      </c>
      <c r="B107" s="74">
        <v>1108.2283483278143</v>
      </c>
      <c r="C107" s="74">
        <v>1145.759492831726</v>
      </c>
      <c r="D107" s="74">
        <v>1158.6033698188839</v>
      </c>
      <c r="E107" s="74">
        <v>1106.7153584154687</v>
      </c>
      <c r="F107" s="74">
        <v>1124.8520650393377</v>
      </c>
      <c r="G107" s="74">
        <v>1159.564559627305</v>
      </c>
      <c r="H107" s="74">
        <v>1182.7016658325661</v>
      </c>
      <c r="I107" s="74">
        <v>1052.2383745316577</v>
      </c>
      <c r="J107" s="74">
        <v>1014.6569372416466</v>
      </c>
      <c r="K107" s="74">
        <v>982.22921513087783</v>
      </c>
      <c r="L107" s="74">
        <v>1044.8936171300443</v>
      </c>
      <c r="M107" s="74">
        <v>974.64678909142856</v>
      </c>
      <c r="N107" s="74">
        <v>1034.5823683461667</v>
      </c>
      <c r="O107" s="74">
        <v>1013.1980335994444</v>
      </c>
      <c r="P107" s="74">
        <v>958.55834468921489</v>
      </c>
      <c r="Q107" s="74">
        <v>931.75803208545904</v>
      </c>
      <c r="R107" s="74">
        <v>1016.5510876382596</v>
      </c>
      <c r="S107" s="74">
        <v>1027.0537024109171</v>
      </c>
      <c r="T107" s="74">
        <v>1027.3897948697429</v>
      </c>
      <c r="U107" s="74">
        <v>1042.8375726698816</v>
      </c>
      <c r="V107" s="74">
        <v>1041.2172752079325</v>
      </c>
      <c r="W107" s="74">
        <v>1073.7112912562063</v>
      </c>
      <c r="X107" s="74">
        <v>1058.2758073748444</v>
      </c>
      <c r="Y107" s="74">
        <v>1029.768641582338</v>
      </c>
      <c r="DA107" s="90" t="s">
        <v>281</v>
      </c>
    </row>
    <row r="108" spans="1:105" ht="12" customHeight="1" x14ac:dyDescent="0.25">
      <c r="A108" s="109" t="s">
        <v>54</v>
      </c>
      <c r="B108" s="77">
        <v>753.75529534741133</v>
      </c>
      <c r="C108" s="77">
        <v>779.07442197953992</v>
      </c>
      <c r="D108" s="77">
        <v>664.76390847741072</v>
      </c>
      <c r="E108" s="77">
        <v>662.1173781527001</v>
      </c>
      <c r="F108" s="77">
        <v>664.04390871153294</v>
      </c>
      <c r="G108" s="77">
        <v>597.84894158972065</v>
      </c>
      <c r="H108" s="77">
        <v>626.41475104421113</v>
      </c>
      <c r="I108" s="77">
        <v>559.0944985882611</v>
      </c>
      <c r="J108" s="77">
        <v>543.09263952745721</v>
      </c>
      <c r="K108" s="77">
        <v>484.95780891275865</v>
      </c>
      <c r="L108" s="77">
        <v>545.06159181474652</v>
      </c>
      <c r="M108" s="77">
        <v>502.89166609594133</v>
      </c>
      <c r="N108" s="77">
        <v>508.1498252932995</v>
      </c>
      <c r="O108" s="77">
        <v>486.80047181935106</v>
      </c>
      <c r="P108" s="77">
        <v>472.14799477429131</v>
      </c>
      <c r="Q108" s="77">
        <v>486.41195007241583</v>
      </c>
      <c r="R108" s="77">
        <v>551.68115429961938</v>
      </c>
      <c r="S108" s="77">
        <v>550.45438908737185</v>
      </c>
      <c r="T108" s="77">
        <v>527.19115295908921</v>
      </c>
      <c r="U108" s="77">
        <v>561.59651834572026</v>
      </c>
      <c r="V108" s="77">
        <v>523.11271176584796</v>
      </c>
      <c r="W108" s="77">
        <v>557.68293601913638</v>
      </c>
      <c r="X108" s="77">
        <v>432.10855947511254</v>
      </c>
      <c r="Y108" s="77">
        <v>514.77477492978915</v>
      </c>
      <c r="DA108" s="92" t="s">
        <v>282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118">B78*1000000/B$6</f>
        <v>511.22950568203038</v>
      </c>
      <c r="C110" s="203">
        <f t="shared" si="118"/>
        <v>467.29853018037539</v>
      </c>
      <c r="D110" s="203">
        <f t="shared" si="118"/>
        <v>429.21616038791433</v>
      </c>
      <c r="E110" s="203">
        <f t="shared" si="118"/>
        <v>363.00583241925733</v>
      </c>
      <c r="F110" s="203">
        <f t="shared" si="118"/>
        <v>395.00581975834183</v>
      </c>
      <c r="G110" s="203">
        <f t="shared" si="118"/>
        <v>401.6139236077492</v>
      </c>
      <c r="H110" s="203">
        <f t="shared" si="118"/>
        <v>369.85320991043915</v>
      </c>
      <c r="I110" s="203">
        <f t="shared" si="118"/>
        <v>316.29720250065151</v>
      </c>
      <c r="J110" s="203">
        <f t="shared" si="118"/>
        <v>330.05998967479388</v>
      </c>
      <c r="K110" s="203">
        <f t="shared" si="118"/>
        <v>293.33738431073141</v>
      </c>
      <c r="L110" s="203">
        <f t="shared" si="118"/>
        <v>320.14948003881329</v>
      </c>
      <c r="M110" s="203">
        <f t="shared" si="118"/>
        <v>327.97127958983469</v>
      </c>
      <c r="N110" s="203">
        <f t="shared" si="118"/>
        <v>331.82923359746377</v>
      </c>
      <c r="O110" s="203">
        <f t="shared" si="118"/>
        <v>314.26631393970058</v>
      </c>
      <c r="P110" s="203">
        <f t="shared" si="118"/>
        <v>306.3540909364242</v>
      </c>
      <c r="Q110" s="203">
        <f t="shared" si="118"/>
        <v>271.06984798961946</v>
      </c>
      <c r="R110" s="203">
        <f t="shared" ref="R110:V110" si="119">R78*1000000/R$6</f>
        <v>284.06909655677782</v>
      </c>
      <c r="S110" s="203">
        <f t="shared" si="119"/>
        <v>258.77698374824905</v>
      </c>
      <c r="T110" s="203">
        <f t="shared" si="119"/>
        <v>254.94715120446972</v>
      </c>
      <c r="U110" s="203">
        <f t="shared" si="119"/>
        <v>262.88550249886356</v>
      </c>
      <c r="V110" s="203">
        <f t="shared" si="119"/>
        <v>239.62278645156357</v>
      </c>
      <c r="W110" s="203">
        <f t="shared" ref="W110:Y110" si="120">W78*1000000/W$6</f>
        <v>243.07979073237183</v>
      </c>
      <c r="X110" s="203">
        <f t="shared" si="120"/>
        <v>188.01991904812343</v>
      </c>
      <c r="Y110" s="203">
        <f t="shared" si="120"/>
        <v>210.35850058934898</v>
      </c>
      <c r="DA110" s="216" t="s">
        <v>283</v>
      </c>
    </row>
    <row r="111" spans="1:105" ht="12" customHeight="1" x14ac:dyDescent="0.25">
      <c r="A111" s="208" t="s">
        <v>39</v>
      </c>
      <c r="B111" s="192">
        <f t="shared" ref="B111:Q111" si="121">B79*1000000/B$6</f>
        <v>511.22950568203038</v>
      </c>
      <c r="C111" s="192">
        <f t="shared" si="121"/>
        <v>467.29853018037539</v>
      </c>
      <c r="D111" s="192">
        <f t="shared" si="121"/>
        <v>429.21616038791433</v>
      </c>
      <c r="E111" s="192">
        <f t="shared" si="121"/>
        <v>363.00583241925733</v>
      </c>
      <c r="F111" s="192">
        <f t="shared" si="121"/>
        <v>395.00581975834183</v>
      </c>
      <c r="G111" s="192">
        <f t="shared" si="121"/>
        <v>401.6139236077492</v>
      </c>
      <c r="H111" s="192">
        <f t="shared" si="121"/>
        <v>369.85320991043915</v>
      </c>
      <c r="I111" s="192">
        <f t="shared" si="121"/>
        <v>316.29720250065151</v>
      </c>
      <c r="J111" s="192">
        <f t="shared" si="121"/>
        <v>330.05998967479388</v>
      </c>
      <c r="K111" s="192">
        <f t="shared" si="121"/>
        <v>293.33738431073141</v>
      </c>
      <c r="L111" s="192">
        <f t="shared" si="121"/>
        <v>320.14948003881329</v>
      </c>
      <c r="M111" s="192">
        <f t="shared" si="121"/>
        <v>327.97127958983469</v>
      </c>
      <c r="N111" s="192">
        <f t="shared" si="121"/>
        <v>331.82923359746377</v>
      </c>
      <c r="O111" s="192">
        <f t="shared" si="121"/>
        <v>314.26631393970058</v>
      </c>
      <c r="P111" s="192">
        <f t="shared" si="121"/>
        <v>306.3540909364242</v>
      </c>
      <c r="Q111" s="192">
        <f t="shared" si="121"/>
        <v>271.06984798961946</v>
      </c>
      <c r="R111" s="192">
        <f t="shared" ref="R111:V111" si="122">R79*1000000/R$6</f>
        <v>284.06909655677782</v>
      </c>
      <c r="S111" s="192">
        <f t="shared" si="122"/>
        <v>258.77698374824905</v>
      </c>
      <c r="T111" s="192">
        <f t="shared" si="122"/>
        <v>254.94715120446972</v>
      </c>
      <c r="U111" s="192">
        <f t="shared" si="122"/>
        <v>262.88550249886356</v>
      </c>
      <c r="V111" s="192">
        <f t="shared" si="122"/>
        <v>239.62278645156357</v>
      </c>
      <c r="W111" s="192">
        <f t="shared" ref="W111:Y111" si="123">W79*1000000/W$6</f>
        <v>243.07979073237183</v>
      </c>
      <c r="X111" s="192">
        <f t="shared" si="123"/>
        <v>188.01991904812343</v>
      </c>
      <c r="Y111" s="192">
        <f t="shared" si="123"/>
        <v>210.35850058934898</v>
      </c>
      <c r="DA111" s="213" t="s">
        <v>284</v>
      </c>
    </row>
    <row r="112" spans="1:105" ht="12" customHeight="1" x14ac:dyDescent="0.25">
      <c r="A112" s="97" t="s">
        <v>57</v>
      </c>
      <c r="B112" s="74">
        <f t="shared" ref="B112:Q112" si="124">B80*1000000/B$6</f>
        <v>415.93447050086991</v>
      </c>
      <c r="C112" s="74">
        <f t="shared" si="124"/>
        <v>373.20232698521465</v>
      </c>
      <c r="D112" s="74">
        <f t="shared" si="124"/>
        <v>357.69454084454208</v>
      </c>
      <c r="E112" s="74">
        <f t="shared" si="124"/>
        <v>296.73975069204789</v>
      </c>
      <c r="F112" s="74">
        <f t="shared" si="124"/>
        <v>322.93150083128984</v>
      </c>
      <c r="G112" s="74">
        <f t="shared" si="124"/>
        <v>331.61611837555245</v>
      </c>
      <c r="H112" s="74">
        <f t="shared" si="124"/>
        <v>302.48466597055682</v>
      </c>
      <c r="I112" s="74">
        <f t="shared" si="124"/>
        <v>268.58890393586285</v>
      </c>
      <c r="J112" s="74">
        <f t="shared" si="124"/>
        <v>277.13471071231498</v>
      </c>
      <c r="K112" s="74">
        <f t="shared" si="124"/>
        <v>247.22875735693188</v>
      </c>
      <c r="L112" s="74">
        <f t="shared" si="124"/>
        <v>266.2884279490404</v>
      </c>
      <c r="M112" s="74">
        <f t="shared" si="124"/>
        <v>272.99537770906647</v>
      </c>
      <c r="N112" s="74">
        <f t="shared" si="124"/>
        <v>280.43077301375382</v>
      </c>
      <c r="O112" s="74">
        <f t="shared" si="124"/>
        <v>264.80992821121868</v>
      </c>
      <c r="P112" s="74">
        <f t="shared" si="124"/>
        <v>253.26814838749524</v>
      </c>
      <c r="Q112" s="74">
        <f t="shared" si="124"/>
        <v>216.68843033286851</v>
      </c>
      <c r="R112" s="74">
        <f t="shared" ref="R112:V112" si="125">R80*1000000/R$6</f>
        <v>218.6540261210572</v>
      </c>
      <c r="S112" s="74">
        <f t="shared" si="125"/>
        <v>196.90182112049064</v>
      </c>
      <c r="T112" s="74">
        <f t="shared" si="125"/>
        <v>198.83245525135604</v>
      </c>
      <c r="U112" s="74">
        <f t="shared" si="125"/>
        <v>201.81880502997558</v>
      </c>
      <c r="V112" s="74">
        <f t="shared" si="125"/>
        <v>192.83116525839861</v>
      </c>
      <c r="W112" s="74">
        <f t="shared" ref="W112:Y112" si="126">W80*1000000/W$6</f>
        <v>196.97855508256777</v>
      </c>
      <c r="X112" s="74">
        <f t="shared" si="126"/>
        <v>157.29353987903841</v>
      </c>
      <c r="Y112" s="74">
        <f t="shared" si="126"/>
        <v>173.06118867996216</v>
      </c>
      <c r="DA112" s="90" t="s">
        <v>285</v>
      </c>
    </row>
    <row r="113" spans="1:105" ht="12" customHeight="1" x14ac:dyDescent="0.25">
      <c r="A113" s="97" t="s">
        <v>56</v>
      </c>
      <c r="B113" s="74">
        <f t="shared" ref="B113:Q113" si="127">B81*1000000/B$6</f>
        <v>0</v>
      </c>
      <c r="C113" s="74">
        <f t="shared" si="127"/>
        <v>0</v>
      </c>
      <c r="D113" s="74">
        <f t="shared" si="127"/>
        <v>0</v>
      </c>
      <c r="E113" s="74">
        <f t="shared" si="127"/>
        <v>0</v>
      </c>
      <c r="F113" s="74">
        <f t="shared" si="127"/>
        <v>0</v>
      </c>
      <c r="G113" s="74">
        <f t="shared" si="127"/>
        <v>0</v>
      </c>
      <c r="H113" s="74">
        <f t="shared" si="127"/>
        <v>0</v>
      </c>
      <c r="I113" s="74">
        <f t="shared" si="127"/>
        <v>0</v>
      </c>
      <c r="J113" s="74">
        <f t="shared" si="127"/>
        <v>0</v>
      </c>
      <c r="K113" s="74">
        <f t="shared" si="127"/>
        <v>0</v>
      </c>
      <c r="L113" s="74">
        <f t="shared" si="127"/>
        <v>0</v>
      </c>
      <c r="M113" s="74">
        <f t="shared" si="127"/>
        <v>0</v>
      </c>
      <c r="N113" s="74">
        <f t="shared" si="127"/>
        <v>0</v>
      </c>
      <c r="O113" s="74">
        <f t="shared" si="127"/>
        <v>0</v>
      </c>
      <c r="P113" s="74">
        <f t="shared" si="127"/>
        <v>0</v>
      </c>
      <c r="Q113" s="74">
        <f t="shared" si="127"/>
        <v>0</v>
      </c>
      <c r="R113" s="74">
        <f t="shared" ref="R113:V113" si="128">R81*1000000/R$6</f>
        <v>0</v>
      </c>
      <c r="S113" s="74">
        <f t="shared" si="128"/>
        <v>0</v>
      </c>
      <c r="T113" s="74">
        <f t="shared" si="128"/>
        <v>0</v>
      </c>
      <c r="U113" s="74">
        <f t="shared" si="128"/>
        <v>0</v>
      </c>
      <c r="V113" s="74">
        <f t="shared" si="128"/>
        <v>0</v>
      </c>
      <c r="W113" s="74">
        <f t="shared" ref="W113:Y113" si="129">W81*1000000/W$6</f>
        <v>0</v>
      </c>
      <c r="X113" s="74">
        <f t="shared" si="129"/>
        <v>0</v>
      </c>
      <c r="Y113" s="74">
        <f t="shared" si="129"/>
        <v>0</v>
      </c>
      <c r="DA113" s="90" t="s">
        <v>286</v>
      </c>
    </row>
    <row r="114" spans="1:105" ht="12" customHeight="1" x14ac:dyDescent="0.25">
      <c r="A114" s="97" t="s">
        <v>55</v>
      </c>
      <c r="B114" s="74">
        <f t="shared" ref="B114:Q114" si="130">B82*1000000/B$6</f>
        <v>48.198514402151581</v>
      </c>
      <c r="C114" s="74">
        <f t="shared" si="130"/>
        <v>43.523385103518251</v>
      </c>
      <c r="D114" s="74">
        <f t="shared" si="130"/>
        <v>43.864773375690135</v>
      </c>
      <c r="E114" s="74">
        <f t="shared" si="130"/>
        <v>34.723045005612512</v>
      </c>
      <c r="F114" s="74">
        <f t="shared" si="130"/>
        <v>39.067223835976769</v>
      </c>
      <c r="G114" s="74">
        <f t="shared" si="130"/>
        <v>41.859819014419955</v>
      </c>
      <c r="H114" s="74">
        <f t="shared" si="130"/>
        <v>39.300871358873216</v>
      </c>
      <c r="I114" s="74">
        <f t="shared" si="130"/>
        <v>27.400322598004742</v>
      </c>
      <c r="J114" s="74">
        <f t="shared" si="130"/>
        <v>27.847319713141498</v>
      </c>
      <c r="K114" s="74">
        <f t="shared" si="130"/>
        <v>22.857187620306835</v>
      </c>
      <c r="L114" s="74">
        <f t="shared" si="130"/>
        <v>24.29393185841521</v>
      </c>
      <c r="M114" s="74">
        <f t="shared" si="130"/>
        <v>25.496317704849876</v>
      </c>
      <c r="N114" s="74">
        <f t="shared" si="130"/>
        <v>26.271504068358457</v>
      </c>
      <c r="O114" s="74">
        <f t="shared" si="130"/>
        <v>24.874763001585134</v>
      </c>
      <c r="P114" s="74">
        <f t="shared" si="130"/>
        <v>23.542012453745592</v>
      </c>
      <c r="Q114" s="74">
        <f t="shared" si="130"/>
        <v>20.162607627012484</v>
      </c>
      <c r="R114" s="74">
        <f t="shared" ref="R114:V114" si="131">R82*1000000/R$6</f>
        <v>20.250589266760297</v>
      </c>
      <c r="S114" s="74">
        <f t="shared" si="131"/>
        <v>18.262008983107357</v>
      </c>
      <c r="T114" s="74">
        <f t="shared" si="131"/>
        <v>17.875258301054537</v>
      </c>
      <c r="U114" s="74">
        <f t="shared" si="131"/>
        <v>18.964849963400987</v>
      </c>
      <c r="V114" s="74">
        <f t="shared" si="131"/>
        <v>18.10135255022006</v>
      </c>
      <c r="W114" s="74">
        <f t="shared" ref="W114:Y114" si="132">W82*1000000/W$6</f>
        <v>18.751894875677468</v>
      </c>
      <c r="X114" s="74">
        <f t="shared" si="132"/>
        <v>14.496481828261482</v>
      </c>
      <c r="Y114" s="74">
        <f t="shared" si="132"/>
        <v>15.881539106265336</v>
      </c>
      <c r="DA114" s="90" t="s">
        <v>287</v>
      </c>
    </row>
    <row r="115" spans="1:105" ht="12" customHeight="1" x14ac:dyDescent="0.25">
      <c r="A115" s="107" t="s">
        <v>54</v>
      </c>
      <c r="B115" s="193">
        <f t="shared" ref="B115:Q115" si="133">B83*1000000/B$6</f>
        <v>47.096520779008962</v>
      </c>
      <c r="C115" s="193">
        <f t="shared" si="133"/>
        <v>50.57281809164251</v>
      </c>
      <c r="D115" s="193">
        <f t="shared" si="133"/>
        <v>27.656846167682147</v>
      </c>
      <c r="E115" s="193">
        <f t="shared" si="133"/>
        <v>31.543036721596867</v>
      </c>
      <c r="F115" s="193">
        <f t="shared" si="133"/>
        <v>33.007095091075229</v>
      </c>
      <c r="G115" s="193">
        <f t="shared" si="133"/>
        <v>28.137986217776852</v>
      </c>
      <c r="H115" s="193">
        <f t="shared" si="133"/>
        <v>28.067672581009063</v>
      </c>
      <c r="I115" s="193">
        <f t="shared" si="133"/>
        <v>20.307975966783985</v>
      </c>
      <c r="J115" s="193">
        <f t="shared" si="133"/>
        <v>25.077959249337354</v>
      </c>
      <c r="K115" s="193">
        <f t="shared" si="133"/>
        <v>23.251439333492758</v>
      </c>
      <c r="L115" s="193">
        <f t="shared" si="133"/>
        <v>29.567120231357659</v>
      </c>
      <c r="M115" s="193">
        <f t="shared" si="133"/>
        <v>29.479584175918344</v>
      </c>
      <c r="N115" s="193">
        <f t="shared" si="133"/>
        <v>25.126956515351399</v>
      </c>
      <c r="O115" s="193">
        <f t="shared" si="133"/>
        <v>24.581622726896775</v>
      </c>
      <c r="P115" s="193">
        <f t="shared" si="133"/>
        <v>29.543930095183381</v>
      </c>
      <c r="Q115" s="193">
        <f t="shared" si="133"/>
        <v>34.218810029738485</v>
      </c>
      <c r="R115" s="193">
        <f t="shared" ref="R115:V115" si="134">R83*1000000/R$6</f>
        <v>45.1644811689603</v>
      </c>
      <c r="S115" s="193">
        <f t="shared" si="134"/>
        <v>43.613153644651028</v>
      </c>
      <c r="T115" s="193">
        <f t="shared" si="134"/>
        <v>38.239437652059159</v>
      </c>
      <c r="U115" s="193">
        <f t="shared" si="134"/>
        <v>42.101847505487001</v>
      </c>
      <c r="V115" s="193">
        <f t="shared" si="134"/>
        <v>28.690268642944879</v>
      </c>
      <c r="W115" s="193">
        <f t="shared" ref="W115:Y115" si="135">W83*1000000/W$6</f>
        <v>27.349340774126571</v>
      </c>
      <c r="X115" s="193">
        <f t="shared" si="135"/>
        <v>16.229897340823541</v>
      </c>
      <c r="Y115" s="193">
        <f t="shared" si="135"/>
        <v>21.415772803121492</v>
      </c>
      <c r="DA115" s="214" t="s">
        <v>288</v>
      </c>
    </row>
    <row r="116" spans="1:105" ht="12" customHeight="1" x14ac:dyDescent="0.25">
      <c r="A116" s="209" t="s">
        <v>58</v>
      </c>
      <c r="B116" s="77">
        <f t="shared" ref="B116:Q116" si="136">B84*1000000/B$6</f>
        <v>0</v>
      </c>
      <c r="C116" s="77">
        <f t="shared" si="136"/>
        <v>0</v>
      </c>
      <c r="D116" s="77">
        <f t="shared" si="136"/>
        <v>0</v>
      </c>
      <c r="E116" s="77">
        <f t="shared" si="136"/>
        <v>0</v>
      </c>
      <c r="F116" s="77">
        <f t="shared" si="136"/>
        <v>0</v>
      </c>
      <c r="G116" s="77">
        <f t="shared" si="136"/>
        <v>0</v>
      </c>
      <c r="H116" s="77">
        <f t="shared" si="136"/>
        <v>0</v>
      </c>
      <c r="I116" s="77">
        <f t="shared" si="136"/>
        <v>0</v>
      </c>
      <c r="J116" s="77">
        <f t="shared" si="136"/>
        <v>0</v>
      </c>
      <c r="K116" s="77">
        <f t="shared" si="136"/>
        <v>0</v>
      </c>
      <c r="L116" s="77">
        <f t="shared" si="136"/>
        <v>0</v>
      </c>
      <c r="M116" s="77">
        <f t="shared" si="136"/>
        <v>0</v>
      </c>
      <c r="N116" s="77">
        <f t="shared" si="136"/>
        <v>0</v>
      </c>
      <c r="O116" s="77">
        <f t="shared" si="136"/>
        <v>0</v>
      </c>
      <c r="P116" s="77">
        <f t="shared" si="136"/>
        <v>0</v>
      </c>
      <c r="Q116" s="77">
        <f t="shared" si="136"/>
        <v>0</v>
      </c>
      <c r="R116" s="77">
        <f t="shared" ref="R116:V116" si="137">R84*1000000/R$6</f>
        <v>0</v>
      </c>
      <c r="S116" s="77">
        <f t="shared" si="137"/>
        <v>0</v>
      </c>
      <c r="T116" s="77">
        <f t="shared" si="137"/>
        <v>0</v>
      </c>
      <c r="U116" s="77">
        <f t="shared" si="137"/>
        <v>0</v>
      </c>
      <c r="V116" s="77">
        <f t="shared" si="137"/>
        <v>0</v>
      </c>
      <c r="W116" s="77">
        <f t="shared" ref="W116:Y116" si="138">W84*1000000/W$6</f>
        <v>0</v>
      </c>
      <c r="X116" s="77">
        <f t="shared" si="138"/>
        <v>0</v>
      </c>
      <c r="Y116" s="77">
        <f t="shared" si="138"/>
        <v>0</v>
      </c>
      <c r="DA116" s="92" t="s">
        <v>289</v>
      </c>
    </row>
    <row r="118" spans="1:105" ht="12.95" customHeight="1" x14ac:dyDescent="0.25">
      <c r="A118" s="23" t="s">
        <v>48</v>
      </c>
      <c r="B118" s="206">
        <f t="shared" ref="B118:Q118" si="139">IF(B104=0,"",B104/B97)</f>
        <v>0.59587664376703653</v>
      </c>
      <c r="C118" s="206">
        <f t="shared" si="139"/>
        <v>0.60440086351214184</v>
      </c>
      <c r="D118" s="206">
        <f t="shared" si="139"/>
        <v>0.6139878824050653</v>
      </c>
      <c r="E118" s="206">
        <f t="shared" si="139"/>
        <v>0.61107924904077848</v>
      </c>
      <c r="F118" s="206">
        <f t="shared" si="139"/>
        <v>0.61876069993818616</v>
      </c>
      <c r="G118" s="206">
        <f t="shared" si="139"/>
        <v>0.63194795761790323</v>
      </c>
      <c r="H118" s="206">
        <f t="shared" si="139"/>
        <v>0.64061404982074821</v>
      </c>
      <c r="I118" s="206">
        <f t="shared" si="139"/>
        <v>0.6356661700920071</v>
      </c>
      <c r="J118" s="206">
        <f t="shared" si="139"/>
        <v>0.64071178782772453</v>
      </c>
      <c r="K118" s="206">
        <f t="shared" si="139"/>
        <v>0.64786030724880284</v>
      </c>
      <c r="L118" s="206">
        <f t="shared" si="139"/>
        <v>0.65988453433474215</v>
      </c>
      <c r="M118" s="206">
        <f t="shared" si="139"/>
        <v>0.67275289439011354</v>
      </c>
      <c r="N118" s="206">
        <f t="shared" si="139"/>
        <v>0.68388595677432218</v>
      </c>
      <c r="O118" s="206">
        <f t="shared" si="139"/>
        <v>0.69696622767213967</v>
      </c>
      <c r="P118" s="206">
        <f t="shared" si="139"/>
        <v>0.69710901591762531</v>
      </c>
      <c r="Q118" s="206">
        <f t="shared" si="139"/>
        <v>0.70185861406787831</v>
      </c>
      <c r="R118" s="206">
        <f t="shared" ref="R118:V118" si="140">IF(R104=0,"",R104/R97)</f>
        <v>0.71007385538292533</v>
      </c>
      <c r="S118" s="206">
        <f t="shared" si="140"/>
        <v>0.72090138147502469</v>
      </c>
      <c r="T118" s="206">
        <f t="shared" si="140"/>
        <v>0.73157318303746577</v>
      </c>
      <c r="U118" s="206">
        <f t="shared" si="140"/>
        <v>0.74389702714839556</v>
      </c>
      <c r="V118" s="206">
        <f t="shared" si="140"/>
        <v>0.75237868495190452</v>
      </c>
      <c r="W118" s="206">
        <f t="shared" ref="W118:Y118" si="141">IF(W104=0,"",W104/W97)</f>
        <v>0.76472965223599643</v>
      </c>
      <c r="X118" s="206">
        <f t="shared" si="141"/>
        <v>0.77560621212331726</v>
      </c>
      <c r="Y118" s="206">
        <f t="shared" si="141"/>
        <v>0.7881243626229113</v>
      </c>
      <c r="DA118" s="218" t="s">
        <v>290</v>
      </c>
    </row>
    <row r="119" spans="1:105" ht="12" customHeight="1" x14ac:dyDescent="0.25">
      <c r="A119" s="97" t="s">
        <v>57</v>
      </c>
      <c r="B119" s="199">
        <f t="shared" ref="B119:Q119" si="142">IF(B105=0,"",B105/B98)</f>
        <v>0.58815089718980207</v>
      </c>
      <c r="C119" s="199">
        <f t="shared" si="142"/>
        <v>0.59702012366862012</v>
      </c>
      <c r="D119" s="199">
        <f t="shared" si="142"/>
        <v>0.60685227155154153</v>
      </c>
      <c r="E119" s="199">
        <f t="shared" si="142"/>
        <v>0.60420910017071905</v>
      </c>
      <c r="F119" s="199">
        <f t="shared" si="142"/>
        <v>0.61224143821298194</v>
      </c>
      <c r="G119" s="199">
        <f t="shared" si="142"/>
        <v>0.62587931059867785</v>
      </c>
      <c r="H119" s="199">
        <f t="shared" si="142"/>
        <v>0.63451010085162063</v>
      </c>
      <c r="I119" s="199">
        <f t="shared" si="142"/>
        <v>0.630601975275347</v>
      </c>
      <c r="J119" s="199">
        <f t="shared" si="142"/>
        <v>0.63620383281592652</v>
      </c>
      <c r="K119" s="199">
        <f t="shared" si="142"/>
        <v>0.64392495463409949</v>
      </c>
      <c r="L119" s="199">
        <f t="shared" si="142"/>
        <v>0.65668364857143435</v>
      </c>
      <c r="M119" s="199">
        <f t="shared" si="142"/>
        <v>0.66991782858540239</v>
      </c>
      <c r="N119" s="199">
        <f t="shared" si="142"/>
        <v>0.68131128658383067</v>
      </c>
      <c r="O119" s="199">
        <f t="shared" si="142"/>
        <v>0.69495859676601635</v>
      </c>
      <c r="P119" s="199">
        <f t="shared" si="142"/>
        <v>0.69526109518874946</v>
      </c>
      <c r="Q119" s="199">
        <f t="shared" si="142"/>
        <v>0.70010046808742787</v>
      </c>
      <c r="R119" s="199">
        <f t="shared" ref="R119:V119" si="143">IF(R105=0,"",R105/R98)</f>
        <v>0.70860876983353382</v>
      </c>
      <c r="S119" s="199">
        <f t="shared" si="143"/>
        <v>0.7194686678182497</v>
      </c>
      <c r="T119" s="199">
        <f t="shared" si="143"/>
        <v>0.73014853510666267</v>
      </c>
      <c r="U119" s="199">
        <f t="shared" si="143"/>
        <v>0.7423394692229055</v>
      </c>
      <c r="V119" s="199">
        <f t="shared" si="143"/>
        <v>0.75012596414018318</v>
      </c>
      <c r="W119" s="199">
        <f t="shared" ref="W119:Y119" si="144">IF(W105=0,"",W105/W98)</f>
        <v>0.76216109938683985</v>
      </c>
      <c r="X119" s="199">
        <f t="shared" si="144"/>
        <v>0.77324460839526832</v>
      </c>
      <c r="Y119" s="199">
        <f t="shared" si="144"/>
        <v>0.78560139002017304</v>
      </c>
      <c r="DA119" s="59" t="s">
        <v>291</v>
      </c>
    </row>
    <row r="120" spans="1:105" ht="12" customHeight="1" x14ac:dyDescent="0.25">
      <c r="A120" s="97" t="s">
        <v>56</v>
      </c>
      <c r="B120" s="200">
        <f t="shared" ref="B120:Q120" si="145">IF(B106=0,"",B106/B99)</f>
        <v>2.0381764712777897</v>
      </c>
      <c r="C120" s="200">
        <f t="shared" si="145"/>
        <v>2.2250031075293064</v>
      </c>
      <c r="D120" s="200">
        <f t="shared" si="145"/>
        <v>2.4511948021897663</v>
      </c>
      <c r="E120" s="200">
        <f t="shared" si="145"/>
        <v>2.6190781739466789</v>
      </c>
      <c r="F120" s="200">
        <f t="shared" si="145"/>
        <v>2.8370670830754774</v>
      </c>
      <c r="G120" s="200">
        <f t="shared" si="145"/>
        <v>3.0322561134017962</v>
      </c>
      <c r="H120" s="200">
        <f t="shared" si="145"/>
        <v>3.1377148852880237</v>
      </c>
      <c r="I120" s="200">
        <f t="shared" si="145"/>
        <v>3.2722279904541267</v>
      </c>
      <c r="J120" s="200">
        <f t="shared" si="145"/>
        <v>3.3708549265037973</v>
      </c>
      <c r="K120" s="200">
        <f t="shared" si="145"/>
        <v>3.4707489985931104</v>
      </c>
      <c r="L120" s="200">
        <f t="shared" si="145"/>
        <v>3.5755982340318377</v>
      </c>
      <c r="M120" s="200">
        <f t="shared" si="145"/>
        <v>3.6745012636062597</v>
      </c>
      <c r="N120" s="200">
        <f t="shared" si="145"/>
        <v>3.8437018256966842</v>
      </c>
      <c r="O120" s="200">
        <f t="shared" si="145"/>
        <v>4.0469729877673082</v>
      </c>
      <c r="P120" s="200">
        <f t="shared" si="145"/>
        <v>4.2589407948171729</v>
      </c>
      <c r="Q120" s="200">
        <f t="shared" si="145"/>
        <v>4.4510758002630491</v>
      </c>
      <c r="R120" s="200">
        <f t="shared" ref="R120:V120" si="146">IF(R106=0,"",R106/R99)</f>
        <v>4.6085926549737728</v>
      </c>
      <c r="S120" s="200">
        <f t="shared" si="146"/>
        <v>4.7350791042867142</v>
      </c>
      <c r="T120" s="200">
        <f t="shared" si="146"/>
        <v>4.8272175551702583</v>
      </c>
      <c r="U120" s="200">
        <f t="shared" si="146"/>
        <v>4.8981517400213459</v>
      </c>
      <c r="V120" s="200">
        <f t="shared" si="146"/>
        <v>4.9580979894927832</v>
      </c>
      <c r="W120" s="200">
        <f t="shared" ref="W120:Y120" si="147">IF(W106=0,"",W106/W99)</f>
        <v>4.9994437479317053</v>
      </c>
      <c r="X120" s="200">
        <f t="shared" si="147"/>
        <v>5.0481157398125927</v>
      </c>
      <c r="Y120" s="200">
        <f t="shared" si="147"/>
        <v>5.070496650756831</v>
      </c>
      <c r="DA120" s="63" t="s">
        <v>292</v>
      </c>
    </row>
    <row r="121" spans="1:105" ht="12" customHeight="1" x14ac:dyDescent="0.25">
      <c r="A121" s="97" t="s">
        <v>55</v>
      </c>
      <c r="B121" s="200">
        <f t="shared" ref="B121:Q121" si="148">IF(B107=0,"",B107/B100)</f>
        <v>0.61871714712409087</v>
      </c>
      <c r="C121" s="200">
        <f t="shared" si="148"/>
        <v>0.62787116229404905</v>
      </c>
      <c r="D121" s="200">
        <f t="shared" si="148"/>
        <v>0.63735573848537297</v>
      </c>
      <c r="E121" s="200">
        <f t="shared" si="148"/>
        <v>0.63516656175073505</v>
      </c>
      <c r="F121" s="200">
        <f t="shared" si="148"/>
        <v>0.64266218214201343</v>
      </c>
      <c r="G121" s="200">
        <f t="shared" si="148"/>
        <v>0.65696881048721578</v>
      </c>
      <c r="H121" s="200">
        <f t="shared" si="148"/>
        <v>0.66648865514192956</v>
      </c>
      <c r="I121" s="200">
        <f t="shared" si="148"/>
        <v>0.66301197328550188</v>
      </c>
      <c r="J121" s="200">
        <f t="shared" si="148"/>
        <v>0.66937890019925228</v>
      </c>
      <c r="K121" s="200">
        <f t="shared" si="148"/>
        <v>0.67812565529487601</v>
      </c>
      <c r="L121" s="200">
        <f t="shared" si="148"/>
        <v>0.69119973592361061</v>
      </c>
      <c r="M121" s="200">
        <f t="shared" si="148"/>
        <v>0.70560073676559187</v>
      </c>
      <c r="N121" s="200">
        <f t="shared" si="148"/>
        <v>0.71829208090809471</v>
      </c>
      <c r="O121" s="200">
        <f t="shared" si="148"/>
        <v>0.73171867128896895</v>
      </c>
      <c r="P121" s="200">
        <f t="shared" si="148"/>
        <v>0.73388155736778926</v>
      </c>
      <c r="Q121" s="200">
        <f t="shared" si="148"/>
        <v>0.74079014855798375</v>
      </c>
      <c r="R121" s="200">
        <f t="shared" ref="R121:V121" si="149">IF(R107=0,"",R107/R100)</f>
        <v>0.75146284612046388</v>
      </c>
      <c r="S121" s="200">
        <f t="shared" si="149"/>
        <v>0.76432561031320123</v>
      </c>
      <c r="T121" s="200">
        <f t="shared" si="149"/>
        <v>0.77585328359741756</v>
      </c>
      <c r="U121" s="200">
        <f t="shared" si="149"/>
        <v>0.79053065438550729</v>
      </c>
      <c r="V121" s="200">
        <f t="shared" si="149"/>
        <v>0.80083742595858165</v>
      </c>
      <c r="W121" s="200">
        <f t="shared" ref="W121:Y121" si="150">IF(W107=0,"",W107/W100)</f>
        <v>0.81369643127910429</v>
      </c>
      <c r="X121" s="200">
        <f t="shared" si="150"/>
        <v>0.82744398055012869</v>
      </c>
      <c r="Y121" s="200">
        <f t="shared" si="150"/>
        <v>0.83907373178102673</v>
      </c>
      <c r="DA121" s="63" t="s">
        <v>293</v>
      </c>
    </row>
    <row r="122" spans="1:105" ht="12" customHeight="1" x14ac:dyDescent="0.25">
      <c r="A122" s="109" t="s">
        <v>54</v>
      </c>
      <c r="B122" s="201">
        <f t="shared" ref="B122:Q122" si="151">IF(B108=0,"",B108/B101)</f>
        <v>0.66248482669290798</v>
      </c>
      <c r="C122" s="201">
        <f t="shared" si="151"/>
        <v>0.66347686418715113</v>
      </c>
      <c r="D122" s="201">
        <f t="shared" si="151"/>
        <v>0.67610700957440151</v>
      </c>
      <c r="E122" s="201">
        <f t="shared" si="151"/>
        <v>0.6695201847904908</v>
      </c>
      <c r="F122" s="201">
        <f t="shared" si="151"/>
        <v>0.67035866167717306</v>
      </c>
      <c r="G122" s="201">
        <f t="shared" si="151"/>
        <v>0.67617169806458977</v>
      </c>
      <c r="H122" s="201">
        <f t="shared" si="151"/>
        <v>0.67865182017980952</v>
      </c>
      <c r="I122" s="201">
        <f t="shared" si="151"/>
        <v>0.67433776188082195</v>
      </c>
      <c r="J122" s="201">
        <f t="shared" si="151"/>
        <v>0.66699579965834355</v>
      </c>
      <c r="K122" s="201">
        <f t="shared" si="151"/>
        <v>0.66784713980917521</v>
      </c>
      <c r="L122" s="201">
        <f t="shared" si="151"/>
        <v>0.66273263531629134</v>
      </c>
      <c r="M122" s="201">
        <f t="shared" si="151"/>
        <v>0.66522770574826973</v>
      </c>
      <c r="N122" s="201">
        <f t="shared" si="151"/>
        <v>0.66818071219607866</v>
      </c>
      <c r="O122" s="201">
        <f t="shared" si="151"/>
        <v>0.66925455266707856</v>
      </c>
      <c r="P122" s="201">
        <f t="shared" si="151"/>
        <v>0.66349595696298991</v>
      </c>
      <c r="Q122" s="201">
        <f t="shared" si="151"/>
        <v>0.66471717514920448</v>
      </c>
      <c r="R122" s="201">
        <f t="shared" ref="R122:V122" si="152">IF(R108=0,"",R108/R101)</f>
        <v>0.66556839258692435</v>
      </c>
      <c r="S122" s="201">
        <f t="shared" si="152"/>
        <v>0.67202321700824996</v>
      </c>
      <c r="T122" s="201">
        <f t="shared" si="152"/>
        <v>0.67898011640762401</v>
      </c>
      <c r="U122" s="201">
        <f t="shared" si="152"/>
        <v>0.69187094540148453</v>
      </c>
      <c r="V122" s="201">
        <f t="shared" si="152"/>
        <v>0.70526913973930794</v>
      </c>
      <c r="W122" s="201">
        <f t="shared" ref="W122:Y122" si="153">IF(W108=0,"",W108/W101)</f>
        <v>0.72142189209952046</v>
      </c>
      <c r="X122" s="201">
        <f t="shared" si="153"/>
        <v>0.71326690572641183</v>
      </c>
      <c r="Y122" s="201">
        <f t="shared" si="153"/>
        <v>0.73957483377711597</v>
      </c>
      <c r="DA122" s="60" t="s">
        <v>294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54">IF(B96=0,0,B96/B$19)</f>
        <v>342.61002223962868</v>
      </c>
      <c r="C126" s="203">
        <f t="shared" si="154"/>
        <v>346.17085317649367</v>
      </c>
      <c r="D126" s="203">
        <f t="shared" si="154"/>
        <v>331.02714441610556</v>
      </c>
      <c r="E126" s="203">
        <f t="shared" si="154"/>
        <v>329.9370759598919</v>
      </c>
      <c r="F126" s="203">
        <f t="shared" si="154"/>
        <v>325.22326643302983</v>
      </c>
      <c r="G126" s="203">
        <f t="shared" si="154"/>
        <v>314.80755912814925</v>
      </c>
      <c r="H126" s="203">
        <f t="shared" si="154"/>
        <v>307.8215650223496</v>
      </c>
      <c r="I126" s="203">
        <f t="shared" si="154"/>
        <v>331.38442435180673</v>
      </c>
      <c r="J126" s="203">
        <f t="shared" si="154"/>
        <v>321.37019117543292</v>
      </c>
      <c r="K126" s="203">
        <f t="shared" si="154"/>
        <v>327.0916118060747</v>
      </c>
      <c r="L126" s="203">
        <f t="shared" si="154"/>
        <v>345.8823066123623</v>
      </c>
      <c r="M126" s="203">
        <f t="shared" si="154"/>
        <v>314.86246442388637</v>
      </c>
      <c r="N126" s="203">
        <f t="shared" si="154"/>
        <v>325.93423913570706</v>
      </c>
      <c r="O126" s="203">
        <f t="shared" si="154"/>
        <v>312.49015773804302</v>
      </c>
      <c r="P126" s="203">
        <f t="shared" si="154"/>
        <v>295.9078254138243</v>
      </c>
      <c r="Q126" s="203">
        <f t="shared" si="154"/>
        <v>283.74202720387382</v>
      </c>
      <c r="R126" s="203">
        <f t="shared" ref="R126:V126" si="155">IF(R96=0,0,R96/R$19)</f>
        <v>304.50887569407189</v>
      </c>
      <c r="S126" s="203">
        <f t="shared" si="155"/>
        <v>300.5547563577033</v>
      </c>
      <c r="T126" s="203">
        <f t="shared" si="155"/>
        <v>300.53913636392934</v>
      </c>
      <c r="U126" s="203">
        <f t="shared" si="155"/>
        <v>291.93211113901299</v>
      </c>
      <c r="V126" s="203">
        <f t="shared" si="155"/>
        <v>285.50050396439804</v>
      </c>
      <c r="W126" s="203">
        <f t="shared" ref="W126:Y126" si="156">IF(W96=0,0,W96/W$19)</f>
        <v>289.86633609410399</v>
      </c>
      <c r="X126" s="203">
        <f t="shared" si="156"/>
        <v>285.38792361480745</v>
      </c>
      <c r="Y126" s="203">
        <f t="shared" si="156"/>
        <v>271.1662299351309</v>
      </c>
      <c r="DA126" s="216" t="s">
        <v>295</v>
      </c>
    </row>
    <row r="127" spans="1:105" ht="12" customHeight="1" x14ac:dyDescent="0.25">
      <c r="A127" s="208" t="s">
        <v>39</v>
      </c>
      <c r="B127" s="192">
        <f t="shared" ref="B127:Q127" si="157">IF(B97=0,0,B97/B$19)</f>
        <v>316.8575285188536</v>
      </c>
      <c r="C127" s="192">
        <f t="shared" si="157"/>
        <v>318.91843830990416</v>
      </c>
      <c r="D127" s="192">
        <f t="shared" si="157"/>
        <v>302.59147895208218</v>
      </c>
      <c r="E127" s="192">
        <f t="shared" si="157"/>
        <v>300.72058029275541</v>
      </c>
      <c r="F127" s="192">
        <f t="shared" si="157"/>
        <v>295.59248466558574</v>
      </c>
      <c r="G127" s="192">
        <f t="shared" si="157"/>
        <v>284.32089765750385</v>
      </c>
      <c r="H127" s="192">
        <f t="shared" si="157"/>
        <v>276.78552422006044</v>
      </c>
      <c r="I127" s="192">
        <f t="shared" si="157"/>
        <v>299.58822696690078</v>
      </c>
      <c r="J127" s="192">
        <f t="shared" si="157"/>
        <v>288.71304103028632</v>
      </c>
      <c r="K127" s="192">
        <f t="shared" si="157"/>
        <v>293.43768438395284</v>
      </c>
      <c r="L127" s="192">
        <f t="shared" si="157"/>
        <v>311.08874833574708</v>
      </c>
      <c r="M127" s="192">
        <f t="shared" si="157"/>
        <v>279.77912665160591</v>
      </c>
      <c r="N127" s="192">
        <f t="shared" si="157"/>
        <v>290.55002865014512</v>
      </c>
      <c r="O127" s="192">
        <f t="shared" si="157"/>
        <v>278.85054732102299</v>
      </c>
      <c r="P127" s="192">
        <f t="shared" si="157"/>
        <v>264.68833292287087</v>
      </c>
      <c r="Q127" s="192">
        <f t="shared" si="157"/>
        <v>252.89411766439628</v>
      </c>
      <c r="R127" s="192">
        <f t="shared" ref="R127:V127" si="158">IF(R97=0,0,R97/R$19)</f>
        <v>270.74270837563239</v>
      </c>
      <c r="S127" s="192">
        <f t="shared" si="158"/>
        <v>267.12830912927006</v>
      </c>
      <c r="T127" s="192">
        <f t="shared" si="158"/>
        <v>268.92291173680542</v>
      </c>
      <c r="U127" s="192">
        <f t="shared" si="158"/>
        <v>257.71041954340956</v>
      </c>
      <c r="V127" s="192">
        <f t="shared" si="158"/>
        <v>252.96948399944972</v>
      </c>
      <c r="W127" s="192">
        <f t="shared" ref="W127:Y127" si="159">IF(W97=0,0,W97/W$19)</f>
        <v>253.8038075296472</v>
      </c>
      <c r="X127" s="192">
        <f t="shared" si="159"/>
        <v>250.4491559266188</v>
      </c>
      <c r="Y127" s="192">
        <f t="shared" si="159"/>
        <v>236.9447814984722</v>
      </c>
      <c r="DA127" s="213" t="s">
        <v>296</v>
      </c>
    </row>
    <row r="128" spans="1:105" ht="12" customHeight="1" x14ac:dyDescent="0.25">
      <c r="A128" s="97" t="s">
        <v>57</v>
      </c>
      <c r="B128" s="74">
        <f t="shared" ref="B128:Q128" si="160">IF(B98=0,0,B98/B$19)</f>
        <v>265.40734343745311</v>
      </c>
      <c r="C128" s="74">
        <f t="shared" si="160"/>
        <v>266.38590760735951</v>
      </c>
      <c r="D128" s="74">
        <f t="shared" si="160"/>
        <v>253.66427087124433</v>
      </c>
      <c r="E128" s="74">
        <f t="shared" si="160"/>
        <v>253.14708302163163</v>
      </c>
      <c r="F128" s="74">
        <f t="shared" si="160"/>
        <v>247.98752876228733</v>
      </c>
      <c r="G128" s="74">
        <f t="shared" si="160"/>
        <v>238.40853995911672</v>
      </c>
      <c r="H128" s="74">
        <f t="shared" si="160"/>
        <v>230.17223523676708</v>
      </c>
      <c r="I128" s="74">
        <f t="shared" si="160"/>
        <v>257.96040666253054</v>
      </c>
      <c r="J128" s="74">
        <f t="shared" si="160"/>
        <v>248.7073029834678</v>
      </c>
      <c r="K128" s="74">
        <f t="shared" si="160"/>
        <v>256.18789195361279</v>
      </c>
      <c r="L128" s="74">
        <f t="shared" si="160"/>
        <v>271.20257307387482</v>
      </c>
      <c r="M128" s="74">
        <f t="shared" si="160"/>
        <v>243.35822470400191</v>
      </c>
      <c r="N128" s="74">
        <f t="shared" si="160"/>
        <v>253.15260412533831</v>
      </c>
      <c r="O128" s="74">
        <f t="shared" si="160"/>
        <v>243.06571945356194</v>
      </c>
      <c r="P128" s="74">
        <f t="shared" si="160"/>
        <v>230.6057761990092</v>
      </c>
      <c r="Q128" s="74">
        <f t="shared" si="160"/>
        <v>219.39587436082519</v>
      </c>
      <c r="R128" s="74">
        <f t="shared" ref="R128:V128" si="161">IF(R98=0,0,R98/R$19)</f>
        <v>234.14668574907907</v>
      </c>
      <c r="S128" s="74">
        <f t="shared" si="161"/>
        <v>231.01789592893684</v>
      </c>
      <c r="T128" s="74">
        <f t="shared" si="161"/>
        <v>233.98507972650188</v>
      </c>
      <c r="U128" s="74">
        <f t="shared" si="161"/>
        <v>222.45250875464546</v>
      </c>
      <c r="V128" s="74">
        <f t="shared" si="161"/>
        <v>219.31949833968386</v>
      </c>
      <c r="W128" s="74">
        <f t="shared" ref="W128:Y128" si="162">IF(W98=0,0,W98/W$19)</f>
        <v>219.43799319240051</v>
      </c>
      <c r="X128" s="74">
        <f t="shared" si="162"/>
        <v>219.62465853071998</v>
      </c>
      <c r="Y128" s="74">
        <f t="shared" si="162"/>
        <v>205.63603406864863</v>
      </c>
      <c r="DA128" s="90" t="s">
        <v>297</v>
      </c>
    </row>
    <row r="129" spans="1:105" ht="12" customHeight="1" x14ac:dyDescent="0.25">
      <c r="A129" s="97" t="s">
        <v>56</v>
      </c>
      <c r="B129" s="74">
        <f t="shared" ref="B129:Q129" si="163">IF(B99=0,0,B99/B$19)</f>
        <v>4.0723020713032533E-4</v>
      </c>
      <c r="C129" s="74">
        <f t="shared" si="163"/>
        <v>5.2181979039566848E-4</v>
      </c>
      <c r="D129" s="74">
        <f t="shared" si="163"/>
        <v>6.6439243277836304E-4</v>
      </c>
      <c r="E129" s="74">
        <f t="shared" si="163"/>
        <v>7.6006478984964963E-4</v>
      </c>
      <c r="F129" s="74">
        <f t="shared" si="163"/>
        <v>1.0767479285323589E-3</v>
      </c>
      <c r="G129" s="74">
        <f t="shared" si="163"/>
        <v>1.604212412976479E-3</v>
      </c>
      <c r="H129" s="74">
        <f t="shared" si="163"/>
        <v>1.9697154216892156E-3</v>
      </c>
      <c r="I129" s="74">
        <f t="shared" si="163"/>
        <v>2.3920416521439358E-3</v>
      </c>
      <c r="J129" s="74">
        <f t="shared" si="163"/>
        <v>2.822795451531968E-3</v>
      </c>
      <c r="K129" s="74">
        <f t="shared" si="163"/>
        <v>3.0979960254479315E-3</v>
      </c>
      <c r="L129" s="74">
        <f t="shared" si="163"/>
        <v>6.6062470490412407E-3</v>
      </c>
      <c r="M129" s="74">
        <f t="shared" si="163"/>
        <v>4.5885448710434699E-3</v>
      </c>
      <c r="N129" s="74">
        <f t="shared" si="163"/>
        <v>4.0272866280558666E-3</v>
      </c>
      <c r="O129" s="74">
        <f t="shared" si="163"/>
        <v>4.2511552498176713E-3</v>
      </c>
      <c r="P129" s="74">
        <f t="shared" si="163"/>
        <v>5.3162872065901741E-3</v>
      </c>
      <c r="Q129" s="74">
        <f t="shared" si="163"/>
        <v>5.046104113370216E-3</v>
      </c>
      <c r="R129" s="74">
        <f t="shared" ref="R129:V129" si="164">IF(R99=0,0,R99/R$19)</f>
        <v>5.8258706162932529E-3</v>
      </c>
      <c r="S129" s="74">
        <f t="shared" si="164"/>
        <v>6.2918559654714457E-3</v>
      </c>
      <c r="T129" s="74">
        <f t="shared" si="164"/>
        <v>9.124418830111369E-3</v>
      </c>
      <c r="U129" s="74">
        <f t="shared" si="164"/>
        <v>6.5977830892543802E-3</v>
      </c>
      <c r="V129" s="74">
        <f t="shared" si="164"/>
        <v>7.5397555498495283E-3</v>
      </c>
      <c r="W129" s="74">
        <f t="shared" ref="W129:Y129" si="165">IF(W99=0,0,W99/W$19)</f>
        <v>1.2395368436557712E-2</v>
      </c>
      <c r="X129" s="74">
        <f t="shared" si="165"/>
        <v>1.2221281775126869E-2</v>
      </c>
      <c r="Y129" s="74">
        <f t="shared" si="165"/>
        <v>1.1958455138219658E-2</v>
      </c>
      <c r="DA129" s="90" t="s">
        <v>298</v>
      </c>
    </row>
    <row r="130" spans="1:105" ht="12" customHeight="1" x14ac:dyDescent="0.25">
      <c r="A130" s="97" t="s">
        <v>55</v>
      </c>
      <c r="B130" s="74">
        <f t="shared" ref="B130:Q130" si="166">IF(B100=0,0,B100/B$19)</f>
        <v>31.46371251793699</v>
      </c>
      <c r="C130" s="74">
        <f t="shared" si="166"/>
        <v>31.96402575989238</v>
      </c>
      <c r="D130" s="74">
        <f t="shared" si="166"/>
        <v>31.752385321867951</v>
      </c>
      <c r="E130" s="74">
        <f t="shared" si="166"/>
        <v>30.34798804794903</v>
      </c>
      <c r="F130" s="74">
        <f t="shared" si="166"/>
        <v>30.399390161922515</v>
      </c>
      <c r="G130" s="74">
        <f t="shared" si="166"/>
        <v>30.588033818692271</v>
      </c>
      <c r="H130" s="74">
        <f t="shared" si="166"/>
        <v>30.662221330764506</v>
      </c>
      <c r="I130" s="74">
        <f t="shared" si="166"/>
        <v>27.341723587110156</v>
      </c>
      <c r="J130" s="74">
        <f t="shared" si="166"/>
        <v>26.023912348820534</v>
      </c>
      <c r="K130" s="74">
        <f t="shared" si="166"/>
        <v>24.809122268452491</v>
      </c>
      <c r="L130" s="74">
        <f t="shared" si="166"/>
        <v>25.827902201471197</v>
      </c>
      <c r="M130" s="74">
        <f t="shared" si="166"/>
        <v>23.535576302362536</v>
      </c>
      <c r="N130" s="74">
        <f t="shared" si="166"/>
        <v>24.472120000860556</v>
      </c>
      <c r="O130" s="74">
        <f t="shared" si="166"/>
        <v>23.458020339342937</v>
      </c>
      <c r="P130" s="74">
        <f t="shared" si="166"/>
        <v>22.059139315393008</v>
      </c>
      <c r="Q130" s="74">
        <f t="shared" si="166"/>
        <v>21.174360619360378</v>
      </c>
      <c r="R130" s="74">
        <f t="shared" ref="R130:V130" si="167">IF(R100=0,0,R100/R$19)</f>
        <v>22.688267051678622</v>
      </c>
      <c r="S130" s="74">
        <f t="shared" si="167"/>
        <v>22.430935680758481</v>
      </c>
      <c r="T130" s="74">
        <f t="shared" si="167"/>
        <v>22.018314178934453</v>
      </c>
      <c r="U130" s="74">
        <f t="shared" si="167"/>
        <v>21.82310804333224</v>
      </c>
      <c r="V130" s="74">
        <f t="shared" si="167"/>
        <v>21.42170703520144</v>
      </c>
      <c r="W130" s="74">
        <f t="shared" ref="W130:Y130" si="168">IF(W100=0,0,W100/W$19)</f>
        <v>21.662713111649627</v>
      </c>
      <c r="X130" s="74">
        <f t="shared" si="168"/>
        <v>20.90845990478395</v>
      </c>
      <c r="Y130" s="74">
        <f t="shared" si="168"/>
        <v>19.970551656032196</v>
      </c>
      <c r="DA130" s="90" t="s">
        <v>299</v>
      </c>
    </row>
    <row r="131" spans="1:105" ht="12" customHeight="1" x14ac:dyDescent="0.25">
      <c r="A131" s="107" t="s">
        <v>54</v>
      </c>
      <c r="B131" s="193">
        <f t="shared" ref="B131:Q131" si="169">IF(B101=0,0,B101/B$19)</f>
        <v>19.98606533325643</v>
      </c>
      <c r="C131" s="193">
        <f t="shared" si="169"/>
        <v>20.567983122861889</v>
      </c>
      <c r="D131" s="193">
        <f t="shared" si="169"/>
        <v>17.174158366537082</v>
      </c>
      <c r="E131" s="193">
        <f t="shared" si="169"/>
        <v>17.224749158384885</v>
      </c>
      <c r="F131" s="193">
        <f t="shared" si="169"/>
        <v>17.20448899344732</v>
      </c>
      <c r="G131" s="193">
        <f t="shared" si="169"/>
        <v>15.322719667281927</v>
      </c>
      <c r="H131" s="193">
        <f t="shared" si="169"/>
        <v>15.949097937107149</v>
      </c>
      <c r="I131" s="193">
        <f t="shared" si="169"/>
        <v>14.283704675607899</v>
      </c>
      <c r="J131" s="193">
        <f t="shared" si="169"/>
        <v>13.979002902546455</v>
      </c>
      <c r="K131" s="193">
        <f t="shared" si="169"/>
        <v>12.437572165862068</v>
      </c>
      <c r="L131" s="193">
        <f t="shared" si="169"/>
        <v>14.05166681335203</v>
      </c>
      <c r="M131" s="193">
        <f t="shared" si="169"/>
        <v>12.880737100370473</v>
      </c>
      <c r="N131" s="193">
        <f t="shared" si="169"/>
        <v>12.921277237318144</v>
      </c>
      <c r="O131" s="193">
        <f t="shared" si="169"/>
        <v>12.322556372868229</v>
      </c>
      <c r="P131" s="193">
        <f t="shared" si="169"/>
        <v>12.018101121262058</v>
      </c>
      <c r="Q131" s="193">
        <f t="shared" si="169"/>
        <v>12.318836580097305</v>
      </c>
      <c r="R131" s="193">
        <f t="shared" ref="R131:V131" si="170">IF(R101=0,0,R101/R$19)</f>
        <v>13.901929704258396</v>
      </c>
      <c r="S131" s="193">
        <f t="shared" si="170"/>
        <v>13.673185663609274</v>
      </c>
      <c r="T131" s="193">
        <f t="shared" si="170"/>
        <v>12.910393412538889</v>
      </c>
      <c r="U131" s="193">
        <f t="shared" si="170"/>
        <v>13.428204962342608</v>
      </c>
      <c r="V131" s="193">
        <f t="shared" si="170"/>
        <v>12.220738869014571</v>
      </c>
      <c r="W131" s="193">
        <f t="shared" ref="W131:Y131" si="171">IF(W101=0,0,W101/W$19)</f>
        <v>12.690705857160513</v>
      </c>
      <c r="X131" s="193">
        <f t="shared" si="171"/>
        <v>9.9038162093398014</v>
      </c>
      <c r="Y131" s="193">
        <f t="shared" si="171"/>
        <v>11.326237318653218</v>
      </c>
      <c r="DA131" s="214" t="s">
        <v>300</v>
      </c>
    </row>
    <row r="132" spans="1:105" ht="12" customHeight="1" x14ac:dyDescent="0.25">
      <c r="A132" s="209" t="s">
        <v>58</v>
      </c>
      <c r="B132" s="77">
        <f t="shared" ref="B132:Q132" si="172">IF(B102=0,0,B102/B$19)</f>
        <v>25.752493720775018</v>
      </c>
      <c r="C132" s="77">
        <f t="shared" si="172"/>
        <v>27.252414866589479</v>
      </c>
      <c r="D132" s="77">
        <f t="shared" si="172"/>
        <v>28.435665464023415</v>
      </c>
      <c r="E132" s="77">
        <f t="shared" si="172"/>
        <v>29.216495667136467</v>
      </c>
      <c r="F132" s="77">
        <f t="shared" si="172"/>
        <v>29.63078176744413</v>
      </c>
      <c r="G132" s="77">
        <f t="shared" si="172"/>
        <v>30.486661470645377</v>
      </c>
      <c r="H132" s="77">
        <f t="shared" si="172"/>
        <v>31.036040802289175</v>
      </c>
      <c r="I132" s="77">
        <f t="shared" si="172"/>
        <v>31.796197384905987</v>
      </c>
      <c r="J132" s="77">
        <f t="shared" si="172"/>
        <v>32.657150145146495</v>
      </c>
      <c r="K132" s="77">
        <f t="shared" si="172"/>
        <v>33.653927422121797</v>
      </c>
      <c r="L132" s="77">
        <f t="shared" si="172"/>
        <v>34.793558276615208</v>
      </c>
      <c r="M132" s="77">
        <f t="shared" si="172"/>
        <v>35.083337772280416</v>
      </c>
      <c r="N132" s="77">
        <f t="shared" si="172"/>
        <v>35.384210485561937</v>
      </c>
      <c r="O132" s="77">
        <f t="shared" si="172"/>
        <v>33.639610417020108</v>
      </c>
      <c r="P132" s="77">
        <f t="shared" si="172"/>
        <v>31.219492490953385</v>
      </c>
      <c r="Q132" s="77">
        <f t="shared" si="172"/>
        <v>30.847909539477534</v>
      </c>
      <c r="R132" s="77">
        <f t="shared" ref="R132:V132" si="173">IF(R102=0,0,R102/R$19)</f>
        <v>33.766167318439436</v>
      </c>
      <c r="S132" s="77">
        <f t="shared" si="173"/>
        <v>33.426447228433261</v>
      </c>
      <c r="T132" s="77">
        <f t="shared" si="173"/>
        <v>31.616224627123973</v>
      </c>
      <c r="U132" s="77">
        <f t="shared" si="173"/>
        <v>34.221691595603424</v>
      </c>
      <c r="V132" s="77">
        <f t="shared" si="173"/>
        <v>32.531019964948307</v>
      </c>
      <c r="W132" s="77">
        <f t="shared" ref="W132:Y132" si="174">IF(W102=0,0,W102/W$19)</f>
        <v>36.062528564456819</v>
      </c>
      <c r="X132" s="77">
        <f t="shared" si="174"/>
        <v>34.938767688188612</v>
      </c>
      <c r="Y132" s="77">
        <f t="shared" si="174"/>
        <v>34.22144843665869</v>
      </c>
      <c r="DA132" s="92" t="s">
        <v>301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75">IF(B104=0,0,B104/B$19)</f>
        <v>188.80800064613254</v>
      </c>
      <c r="C134" s="153">
        <f t="shared" si="175"/>
        <v>192.75457950444982</v>
      </c>
      <c r="D134" s="153">
        <f t="shared" si="175"/>
        <v>185.7875013956058</v>
      </c>
      <c r="E134" s="153">
        <f t="shared" si="175"/>
        <v>183.76410637640413</v>
      </c>
      <c r="F134" s="153">
        <f t="shared" si="175"/>
        <v>182.9010127081454</v>
      </c>
      <c r="G134" s="153">
        <f t="shared" si="175"/>
        <v>179.67601058274846</v>
      </c>
      <c r="H134" s="153">
        <f t="shared" si="175"/>
        <v>177.31269560237169</v>
      </c>
      <c r="I134" s="153">
        <f t="shared" si="175"/>
        <v>190.43810084070475</v>
      </c>
      <c r="J134" s="153">
        <f t="shared" si="175"/>
        <v>184.98184868769397</v>
      </c>
      <c r="K134" s="153">
        <f t="shared" si="175"/>
        <v>190.1066283633649</v>
      </c>
      <c r="L134" s="153">
        <f t="shared" si="175"/>
        <v>205.28265383231226</v>
      </c>
      <c r="M134" s="153">
        <f t="shared" si="175"/>
        <v>188.22221724480605</v>
      </c>
      <c r="N134" s="153">
        <f t="shared" si="175"/>
        <v>198.70308433421121</v>
      </c>
      <c r="O134" s="153">
        <f t="shared" si="175"/>
        <v>194.34941405064484</v>
      </c>
      <c r="P134" s="153">
        <f t="shared" si="175"/>
        <v>184.51662328873931</v>
      </c>
      <c r="Q134" s="153">
        <f t="shared" si="175"/>
        <v>177.49591492985212</v>
      </c>
      <c r="R134" s="153">
        <f t="shared" ref="R134:V134" si="176">IF(R104=0,0,R104/R$19)</f>
        <v>192.2473187531003</v>
      </c>
      <c r="S134" s="153">
        <f t="shared" si="176"/>
        <v>192.57316708237823</v>
      </c>
      <c r="T134" s="153">
        <f t="shared" si="176"/>
        <v>196.73679053099821</v>
      </c>
      <c r="U134" s="153">
        <f t="shared" si="176"/>
        <v>191.71001496350814</v>
      </c>
      <c r="V134" s="153">
        <f t="shared" si="176"/>
        <v>190.32884770446785</v>
      </c>
      <c r="W134" s="153">
        <f t="shared" ref="W134:Y134" si="177">IF(W104=0,0,W104/W$19)</f>
        <v>194.09129746831888</v>
      </c>
      <c r="X134" s="153">
        <f t="shared" si="177"/>
        <v>194.24992115772687</v>
      </c>
      <c r="Y134" s="153">
        <f t="shared" si="177"/>
        <v>186.7419548953084</v>
      </c>
      <c r="DA134" s="217" t="s">
        <v>302</v>
      </c>
    </row>
    <row r="135" spans="1:105" ht="12" customHeight="1" x14ac:dyDescent="0.25">
      <c r="A135" s="97" t="s">
        <v>57</v>
      </c>
      <c r="B135" s="74">
        <f t="shared" ref="B135:Q135" si="178">IF(B105=0,0,B105/B$19)</f>
        <v>156.09956716349996</v>
      </c>
      <c r="C135" s="74">
        <f t="shared" si="178"/>
        <v>159.03774750332337</v>
      </c>
      <c r="D135" s="74">
        <f t="shared" si="178"/>
        <v>153.93673898968012</v>
      </c>
      <c r="E135" s="74">
        <f t="shared" si="178"/>
        <v>152.95377124334235</v>
      </c>
      <c r="F135" s="74">
        <f t="shared" si="178"/>
        <v>151.82824126830599</v>
      </c>
      <c r="G135" s="74">
        <f t="shared" si="178"/>
        <v>149.21497263044932</v>
      </c>
      <c r="H135" s="74">
        <f t="shared" si="178"/>
        <v>146.04660819332403</v>
      </c>
      <c r="I135" s="74">
        <f t="shared" si="178"/>
        <v>162.67034198422354</v>
      </c>
      <c r="J135" s="74">
        <f t="shared" si="178"/>
        <v>158.22853940739415</v>
      </c>
      <c r="K135" s="74">
        <f t="shared" si="178"/>
        <v>164.9657767040357</v>
      </c>
      <c r="L135" s="74">
        <f t="shared" si="178"/>
        <v>178.09429518811314</v>
      </c>
      <c r="M135" s="74">
        <f t="shared" si="178"/>
        <v>163.0300134621034</v>
      </c>
      <c r="N135" s="74">
        <f t="shared" si="178"/>
        <v>172.4757264186814</v>
      </c>
      <c r="O135" s="74">
        <f t="shared" si="178"/>
        <v>168.92061131336959</v>
      </c>
      <c r="P135" s="74">
        <f t="shared" si="178"/>
        <v>160.3312245169748</v>
      </c>
      <c r="Q135" s="74">
        <f t="shared" si="178"/>
        <v>153.59915433646421</v>
      </c>
      <c r="R135" s="74">
        <f t="shared" ref="R135:V135" si="179">IF(R105=0,0,R105/R$19)</f>
        <v>165.91839494925395</v>
      </c>
      <c r="S135" s="74">
        <f t="shared" si="179"/>
        <v>166.21013782616726</v>
      </c>
      <c r="T135" s="74">
        <f t="shared" si="179"/>
        <v>170.84386319912102</v>
      </c>
      <c r="U135" s="74">
        <f t="shared" si="179"/>
        <v>165.13527727622727</v>
      </c>
      <c r="V135" s="74">
        <f t="shared" si="179"/>
        <v>164.51725014679667</v>
      </c>
      <c r="W135" s="74">
        <f t="shared" ref="W135:Y135" si="180">IF(W105=0,0,W105/W$19)</f>
        <v>167.24710213876185</v>
      </c>
      <c r="X135" s="74">
        <f t="shared" si="180"/>
        <v>169.82358307953109</v>
      </c>
      <c r="Y135" s="74">
        <f t="shared" si="180"/>
        <v>161.54795420256602</v>
      </c>
      <c r="DA135" s="90" t="s">
        <v>303</v>
      </c>
    </row>
    <row r="136" spans="1:105" ht="12" customHeight="1" x14ac:dyDescent="0.25">
      <c r="A136" s="97" t="s">
        <v>56</v>
      </c>
      <c r="B136" s="74">
        <f t="shared" ref="B136:Q136" si="181">IF(B106=0,0,B106/B$19)</f>
        <v>8.3000702656660992E-4</v>
      </c>
      <c r="C136" s="74">
        <f t="shared" si="181"/>
        <v>1.161050655200654E-3</v>
      </c>
      <c r="D136" s="74">
        <f t="shared" si="181"/>
        <v>1.6285552778405371E-3</v>
      </c>
      <c r="E136" s="74">
        <f t="shared" si="181"/>
        <v>1.9906691018805865E-3</v>
      </c>
      <c r="F136" s="74">
        <f t="shared" si="181"/>
        <v>3.0548061048088623E-3</v>
      </c>
      <c r="G136" s="74">
        <f t="shared" si="181"/>
        <v>4.8643828964429758E-3</v>
      </c>
      <c r="H136" s="74">
        <f t="shared" si="181"/>
        <v>6.1804053984156277E-3</v>
      </c>
      <c r="I136" s="74">
        <f t="shared" si="181"/>
        <v>7.8273056484775214E-3</v>
      </c>
      <c r="J136" s="74">
        <f t="shared" si="181"/>
        <v>9.5152339543090464E-3</v>
      </c>
      <c r="K136" s="74">
        <f t="shared" si="181"/>
        <v>1.0752366602968844E-2</v>
      </c>
      <c r="L136" s="74">
        <f t="shared" si="181"/>
        <v>2.3621285282129898E-2</v>
      </c>
      <c r="M136" s="74">
        <f t="shared" si="181"/>
        <v>1.6860613926763253E-2</v>
      </c>
      <c r="N136" s="74">
        <f t="shared" si="181"/>
        <v>1.5479688964862176E-2</v>
      </c>
      <c r="O136" s="74">
        <f t="shared" si="181"/>
        <v>1.7204310462817295E-2</v>
      </c>
      <c r="P136" s="74">
        <f t="shared" si="181"/>
        <v>2.2641752461111525E-2</v>
      </c>
      <c r="Q136" s="74">
        <f t="shared" si="181"/>
        <v>2.2460591904629998E-2</v>
      </c>
      <c r="R136" s="74">
        <f t="shared" ref="R136:V136" si="182">IF(R106=0,0,R106/R$19)</f>
        <v>2.6849064531076612E-2</v>
      </c>
      <c r="S136" s="74">
        <f t="shared" si="182"/>
        <v>2.9792435709285553E-2</v>
      </c>
      <c r="T136" s="74">
        <f t="shared" si="182"/>
        <v>4.4045554757439667E-2</v>
      </c>
      <c r="U136" s="74">
        <f t="shared" si="182"/>
        <v>3.2316942718914755E-2</v>
      </c>
      <c r="V136" s="74">
        <f t="shared" si="182"/>
        <v>3.7382846832976005E-2</v>
      </c>
      <c r="W136" s="74">
        <f t="shared" ref="W136:Y136" si="183">IF(W106=0,0,W106/W$19)</f>
        <v>6.1969947233458458E-2</v>
      </c>
      <c r="X136" s="74">
        <f t="shared" si="183"/>
        <v>6.1694444889702729E-2</v>
      </c>
      <c r="Y136" s="74">
        <f t="shared" si="183"/>
        <v>6.0635306726568583E-2</v>
      </c>
      <c r="DA136" s="90" t="s">
        <v>304</v>
      </c>
    </row>
    <row r="137" spans="1:105" ht="12" customHeight="1" x14ac:dyDescent="0.25">
      <c r="A137" s="97" t="s">
        <v>55</v>
      </c>
      <c r="B137" s="74">
        <f t="shared" ref="B137:Q137" si="184">IF(B107=0,0,B107/B$19)</f>
        <v>19.467138447030521</v>
      </c>
      <c r="C137" s="74">
        <f t="shared" si="184"/>
        <v>20.069290005460552</v>
      </c>
      <c r="D137" s="74">
        <f t="shared" si="184"/>
        <v>20.237564995491265</v>
      </c>
      <c r="E137" s="74">
        <f t="shared" si="184"/>
        <v>19.276027224468187</v>
      </c>
      <c r="F137" s="74">
        <f t="shared" si="184"/>
        <v>19.536538417247577</v>
      </c>
      <c r="G137" s="74">
        <f t="shared" si="184"/>
        <v>20.095384193008989</v>
      </c>
      <c r="H137" s="74">
        <f t="shared" si="184"/>
        <v>20.43602265840542</v>
      </c>
      <c r="I137" s="74">
        <f t="shared" si="184"/>
        <v>18.127890108516656</v>
      </c>
      <c r="J137" s="74">
        <f t="shared" si="184"/>
        <v>17.419857826935232</v>
      </c>
      <c r="K137" s="74">
        <f t="shared" si="184"/>
        <v>16.823702295585043</v>
      </c>
      <c r="L137" s="74">
        <f t="shared" si="184"/>
        <v>17.852239181117735</v>
      </c>
      <c r="M137" s="74">
        <f t="shared" si="184"/>
        <v>16.606719979149808</v>
      </c>
      <c r="N137" s="74">
        <f t="shared" si="184"/>
        <v>17.578129999650734</v>
      </c>
      <c r="O137" s="74">
        <f t="shared" si="184"/>
        <v>17.16467147377362</v>
      </c>
      <c r="P137" s="74">
        <f t="shared" si="184"/>
        <v>16.188795514973648</v>
      </c>
      <c r="Q137" s="74">
        <f t="shared" si="184"/>
        <v>15.685757748836297</v>
      </c>
      <c r="R137" s="74">
        <f t="shared" ref="R137:V137" si="185">IF(R107=0,0,R107/R$19)</f>
        <v>17.049389732195561</v>
      </c>
      <c r="S137" s="74">
        <f t="shared" si="185"/>
        <v>17.144538604091888</v>
      </c>
      <c r="T137" s="74">
        <f t="shared" si="185"/>
        <v>17.082981355005874</v>
      </c>
      <c r="U137" s="74">
        <f t="shared" si="185"/>
        <v>17.251835882221062</v>
      </c>
      <c r="V137" s="74">
        <f t="shared" si="185"/>
        <v>17.155304721709562</v>
      </c>
      <c r="W137" s="74">
        <f t="shared" ref="W137:Y137" si="186">IF(W107=0,0,W107/W$19)</f>
        <v>17.626872350772363</v>
      </c>
      <c r="X137" s="74">
        <f t="shared" si="186"/>
        <v>17.300579290787194</v>
      </c>
      <c r="Y137" s="74">
        <f t="shared" si="186"/>
        <v>16.756765303752697</v>
      </c>
      <c r="DA137" s="90" t="s">
        <v>305</v>
      </c>
    </row>
    <row r="138" spans="1:105" ht="12" customHeight="1" x14ac:dyDescent="0.25">
      <c r="A138" s="109" t="s">
        <v>54</v>
      </c>
      <c r="B138" s="77">
        <f t="shared" ref="B138:Q138" si="187">IF(B108=0,0,B108/B$19)</f>
        <v>13.240465028575521</v>
      </c>
      <c r="C138" s="77">
        <f t="shared" si="187"/>
        <v>13.646380945010653</v>
      </c>
      <c r="D138" s="77">
        <f t="shared" si="187"/>
        <v>11.611568855156573</v>
      </c>
      <c r="E138" s="77">
        <f t="shared" si="187"/>
        <v>11.5323172394917</v>
      </c>
      <c r="F138" s="77">
        <f t="shared" si="187"/>
        <v>11.533178216486998</v>
      </c>
      <c r="G138" s="77">
        <f t="shared" si="187"/>
        <v>10.360789376393706</v>
      </c>
      <c r="H138" s="77">
        <f t="shared" si="187"/>
        <v>10.823884345243812</v>
      </c>
      <c r="I138" s="77">
        <f t="shared" si="187"/>
        <v>9.6320414423160621</v>
      </c>
      <c r="J138" s="77">
        <f t="shared" si="187"/>
        <v>9.3239362194102782</v>
      </c>
      <c r="K138" s="77">
        <f t="shared" si="187"/>
        <v>8.3063969971411904</v>
      </c>
      <c r="L138" s="77">
        <f t="shared" si="187"/>
        <v>9.312498177799263</v>
      </c>
      <c r="M138" s="77">
        <f t="shared" si="187"/>
        <v>8.5686231896260701</v>
      </c>
      <c r="N138" s="77">
        <f t="shared" si="187"/>
        <v>8.6337482269142161</v>
      </c>
      <c r="O138" s="77">
        <f t="shared" si="187"/>
        <v>8.2469269530387841</v>
      </c>
      <c r="P138" s="77">
        <f t="shared" si="187"/>
        <v>7.9739615043297514</v>
      </c>
      <c r="Q138" s="77">
        <f t="shared" si="187"/>
        <v>8.1885422526469682</v>
      </c>
      <c r="R138" s="77">
        <f t="shared" ref="R138:V138" si="188">IF(R108=0,0,R108/R$19)</f>
        <v>9.2526850071196787</v>
      </c>
      <c r="S138" s="77">
        <f t="shared" si="188"/>
        <v>9.1886982164097883</v>
      </c>
      <c r="T138" s="77">
        <f t="shared" si="188"/>
        <v>8.7659004221138783</v>
      </c>
      <c r="U138" s="77">
        <f t="shared" si="188"/>
        <v>9.2905848623408858</v>
      </c>
      <c r="V138" s="77">
        <f t="shared" si="188"/>
        <v>8.61890998912863</v>
      </c>
      <c r="W138" s="77">
        <f t="shared" ref="W138:Y138" si="189">IF(W108=0,0,W108/W$19)</f>
        <v>9.1553530315512042</v>
      </c>
      <c r="X138" s="77">
        <f t="shared" si="189"/>
        <v>7.0640643425188818</v>
      </c>
      <c r="Y138" s="77">
        <f t="shared" si="189"/>
        <v>8.3766000822631224</v>
      </c>
      <c r="DA138" s="92" t="s">
        <v>306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90">IF(B110=0,0,B110/B$19)</f>
        <v>8.9802571648123966</v>
      </c>
      <c r="C140" s="203">
        <f t="shared" si="190"/>
        <v>8.1852690551460974</v>
      </c>
      <c r="D140" s="203">
        <f t="shared" si="190"/>
        <v>7.4972075597566095</v>
      </c>
      <c r="E140" s="203">
        <f t="shared" si="190"/>
        <v>6.3225925755405505</v>
      </c>
      <c r="F140" s="203">
        <f t="shared" si="190"/>
        <v>6.8604989158955236</v>
      </c>
      <c r="G140" s="203">
        <f t="shared" si="190"/>
        <v>6.9600144512466358</v>
      </c>
      <c r="H140" s="203">
        <f t="shared" si="190"/>
        <v>6.3907313199673261</v>
      </c>
      <c r="I140" s="203">
        <f t="shared" si="190"/>
        <v>5.4491463791321202</v>
      </c>
      <c r="J140" s="203">
        <f t="shared" si="190"/>
        <v>5.6665439159416291</v>
      </c>
      <c r="K140" s="203">
        <f t="shared" si="190"/>
        <v>5.0243066992787364</v>
      </c>
      <c r="L140" s="203">
        <f t="shared" si="190"/>
        <v>5.4698248679722319</v>
      </c>
      <c r="M140" s="203">
        <f t="shared" si="190"/>
        <v>5.5882061710059299</v>
      </c>
      <c r="N140" s="203">
        <f t="shared" si="190"/>
        <v>5.6379632828896362</v>
      </c>
      <c r="O140" s="203">
        <f t="shared" si="190"/>
        <v>5.3240115507185504</v>
      </c>
      <c r="P140" s="203">
        <f t="shared" si="190"/>
        <v>5.173919522815682</v>
      </c>
      <c r="Q140" s="203">
        <f t="shared" si="190"/>
        <v>4.563347802929453</v>
      </c>
      <c r="R140" s="203">
        <f t="shared" ref="R140:V140" si="191">IF(R110=0,0,R110/R$19)</f>
        <v>4.7643495707838497</v>
      </c>
      <c r="S140" s="203">
        <f t="shared" si="191"/>
        <v>4.3197468421639131</v>
      </c>
      <c r="T140" s="203">
        <f t="shared" si="191"/>
        <v>4.2391480354250533</v>
      </c>
      <c r="U140" s="203">
        <f t="shared" si="191"/>
        <v>4.3489587101416038</v>
      </c>
      <c r="V140" s="203">
        <f t="shared" si="191"/>
        <v>3.9480731041662533</v>
      </c>
      <c r="W140" s="203">
        <f t="shared" ref="W140:Y140" si="192">IF(W110=0,0,W110/W$19)</f>
        <v>3.9905852506021229</v>
      </c>
      <c r="X140" s="203">
        <f t="shared" si="192"/>
        <v>3.0737294522573158</v>
      </c>
      <c r="Y140" s="203">
        <f t="shared" si="192"/>
        <v>3.4230290976899975</v>
      </c>
      <c r="DA140" s="216" t="s">
        <v>307</v>
      </c>
    </row>
    <row r="141" spans="1:105" ht="12" customHeight="1" x14ac:dyDescent="0.25">
      <c r="A141" s="208" t="s">
        <v>39</v>
      </c>
      <c r="B141" s="192">
        <f t="shared" ref="B141:Q141" si="193">IF(B111=0,0,B111/B$19)</f>
        <v>8.9802571648123966</v>
      </c>
      <c r="C141" s="192">
        <f t="shared" si="193"/>
        <v>8.1852690551460974</v>
      </c>
      <c r="D141" s="192">
        <f t="shared" si="193"/>
        <v>7.4972075597566095</v>
      </c>
      <c r="E141" s="192">
        <f t="shared" si="193"/>
        <v>6.3225925755405505</v>
      </c>
      <c r="F141" s="192">
        <f t="shared" si="193"/>
        <v>6.8604989158955236</v>
      </c>
      <c r="G141" s="192">
        <f t="shared" si="193"/>
        <v>6.9600144512466358</v>
      </c>
      <c r="H141" s="192">
        <f t="shared" si="193"/>
        <v>6.3907313199673261</v>
      </c>
      <c r="I141" s="192">
        <f t="shared" si="193"/>
        <v>5.4491463791321202</v>
      </c>
      <c r="J141" s="192">
        <f t="shared" si="193"/>
        <v>5.6665439159416291</v>
      </c>
      <c r="K141" s="192">
        <f t="shared" si="193"/>
        <v>5.0243066992787364</v>
      </c>
      <c r="L141" s="192">
        <f t="shared" si="193"/>
        <v>5.4698248679722319</v>
      </c>
      <c r="M141" s="192">
        <f t="shared" si="193"/>
        <v>5.5882061710059299</v>
      </c>
      <c r="N141" s="192">
        <f t="shared" si="193"/>
        <v>5.6379632828896362</v>
      </c>
      <c r="O141" s="192">
        <f t="shared" si="193"/>
        <v>5.3240115507185504</v>
      </c>
      <c r="P141" s="192">
        <f t="shared" si="193"/>
        <v>5.173919522815682</v>
      </c>
      <c r="Q141" s="192">
        <f t="shared" si="193"/>
        <v>4.563347802929453</v>
      </c>
      <c r="R141" s="192">
        <f t="shared" ref="R141:V141" si="194">IF(R111=0,0,R111/R$19)</f>
        <v>4.7643495707838497</v>
      </c>
      <c r="S141" s="192">
        <f t="shared" si="194"/>
        <v>4.3197468421639131</v>
      </c>
      <c r="T141" s="192">
        <f t="shared" si="194"/>
        <v>4.2391480354250533</v>
      </c>
      <c r="U141" s="192">
        <f t="shared" si="194"/>
        <v>4.3489587101416038</v>
      </c>
      <c r="V141" s="192">
        <f t="shared" si="194"/>
        <v>3.9480731041662533</v>
      </c>
      <c r="W141" s="192">
        <f t="shared" ref="W141:Y141" si="195">IF(W111=0,0,W111/W$19)</f>
        <v>3.9905852506021229</v>
      </c>
      <c r="X141" s="192">
        <f t="shared" si="195"/>
        <v>3.0737294522573158</v>
      </c>
      <c r="Y141" s="192">
        <f t="shared" si="195"/>
        <v>3.4230290976899975</v>
      </c>
      <c r="DA141" s="213" t="s">
        <v>308</v>
      </c>
    </row>
    <row r="142" spans="1:105" ht="12" customHeight="1" x14ac:dyDescent="0.25">
      <c r="A142" s="97" t="s">
        <v>57</v>
      </c>
      <c r="B142" s="74">
        <f t="shared" ref="B142:Q142" si="196">IF(B112=0,0,B112/B$19)</f>
        <v>7.3063046387057913</v>
      </c>
      <c r="C142" s="74">
        <f t="shared" si="196"/>
        <v>6.5370662672563231</v>
      </c>
      <c r="D142" s="74">
        <f t="shared" si="196"/>
        <v>6.2479246197992886</v>
      </c>
      <c r="E142" s="74">
        <f t="shared" si="196"/>
        <v>5.1684143257136439</v>
      </c>
      <c r="F142" s="74">
        <f t="shared" si="196"/>
        <v>5.6087052406391571</v>
      </c>
      <c r="G142" s="74">
        <f t="shared" si="196"/>
        <v>5.7469446164281983</v>
      </c>
      <c r="H142" s="74">
        <f t="shared" si="196"/>
        <v>5.2266633811181382</v>
      </c>
      <c r="I142" s="74">
        <f t="shared" si="196"/>
        <v>4.6272311034877305</v>
      </c>
      <c r="J142" s="74">
        <f t="shared" si="196"/>
        <v>4.7579108586606136</v>
      </c>
      <c r="K142" s="74">
        <f t="shared" si="196"/>
        <v>4.2345543673593982</v>
      </c>
      <c r="L142" s="74">
        <f t="shared" si="196"/>
        <v>4.549596847923377</v>
      </c>
      <c r="M142" s="74">
        <f t="shared" si="196"/>
        <v>4.6514879482062543</v>
      </c>
      <c r="N142" s="74">
        <f t="shared" si="196"/>
        <v>4.7646748434523287</v>
      </c>
      <c r="O142" s="74">
        <f t="shared" si="196"/>
        <v>4.4861668400514336</v>
      </c>
      <c r="P142" s="74">
        <f t="shared" si="196"/>
        <v>4.2773674522968195</v>
      </c>
      <c r="Q142" s="74">
        <f t="shared" si="196"/>
        <v>3.6478593241310784</v>
      </c>
      <c r="R142" s="74">
        <f t="shared" ref="R142:V142" si="197">IF(R112=0,0,R112/R$19)</f>
        <v>3.6672212082450253</v>
      </c>
      <c r="S142" s="74">
        <f t="shared" si="197"/>
        <v>3.2868689003232046</v>
      </c>
      <c r="T142" s="74">
        <f t="shared" si="197"/>
        <v>3.306097785660405</v>
      </c>
      <c r="U142" s="74">
        <f t="shared" si="197"/>
        <v>3.3387221496144566</v>
      </c>
      <c r="V142" s="74">
        <f t="shared" si="197"/>
        <v>3.1771249657661844</v>
      </c>
      <c r="W142" s="74">
        <f t="shared" ref="W142:Y142" si="198">IF(W112=0,0,W112/W$19)</f>
        <v>3.233751823749329</v>
      </c>
      <c r="X142" s="74">
        <f t="shared" si="198"/>
        <v>2.5714179041437921</v>
      </c>
      <c r="Y142" s="74">
        <f t="shared" si="198"/>
        <v>2.8161138383885387</v>
      </c>
      <c r="DA142" s="90" t="s">
        <v>309</v>
      </c>
    </row>
    <row r="143" spans="1:105" ht="12" customHeight="1" x14ac:dyDescent="0.25">
      <c r="A143" s="97" t="s">
        <v>56</v>
      </c>
      <c r="B143" s="74">
        <f t="shared" ref="B143:Q143" si="199">IF(B113=0,0,B113/B$19)</f>
        <v>0</v>
      </c>
      <c r="C143" s="74">
        <f t="shared" si="199"/>
        <v>0</v>
      </c>
      <c r="D143" s="74">
        <f t="shared" si="199"/>
        <v>0</v>
      </c>
      <c r="E143" s="74">
        <f t="shared" si="199"/>
        <v>0</v>
      </c>
      <c r="F143" s="74">
        <f t="shared" si="199"/>
        <v>0</v>
      </c>
      <c r="G143" s="74">
        <f t="shared" si="199"/>
        <v>0</v>
      </c>
      <c r="H143" s="74">
        <f t="shared" si="199"/>
        <v>0</v>
      </c>
      <c r="I143" s="74">
        <f t="shared" si="199"/>
        <v>0</v>
      </c>
      <c r="J143" s="74">
        <f t="shared" si="199"/>
        <v>0</v>
      </c>
      <c r="K143" s="74">
        <f t="shared" si="199"/>
        <v>0</v>
      </c>
      <c r="L143" s="74">
        <f t="shared" si="199"/>
        <v>0</v>
      </c>
      <c r="M143" s="74">
        <f t="shared" si="199"/>
        <v>0</v>
      </c>
      <c r="N143" s="74">
        <f t="shared" si="199"/>
        <v>0</v>
      </c>
      <c r="O143" s="74">
        <f t="shared" si="199"/>
        <v>0</v>
      </c>
      <c r="P143" s="74">
        <f t="shared" si="199"/>
        <v>0</v>
      </c>
      <c r="Q143" s="74">
        <f t="shared" si="199"/>
        <v>0</v>
      </c>
      <c r="R143" s="74">
        <f t="shared" ref="R143:V143" si="200">IF(R113=0,0,R113/R$19)</f>
        <v>0</v>
      </c>
      <c r="S143" s="74">
        <f t="shared" si="200"/>
        <v>0</v>
      </c>
      <c r="T143" s="74">
        <f t="shared" si="200"/>
        <v>0</v>
      </c>
      <c r="U143" s="74">
        <f t="shared" si="200"/>
        <v>0</v>
      </c>
      <c r="V143" s="74">
        <f t="shared" si="200"/>
        <v>0</v>
      </c>
      <c r="W143" s="74">
        <f t="shared" ref="W143:Y143" si="201">IF(W113=0,0,W113/W$19)</f>
        <v>0</v>
      </c>
      <c r="X143" s="74">
        <f t="shared" si="201"/>
        <v>0</v>
      </c>
      <c r="Y143" s="74">
        <f t="shared" si="201"/>
        <v>0</v>
      </c>
      <c r="DA143" s="90" t="s">
        <v>310</v>
      </c>
    </row>
    <row r="144" spans="1:105" ht="12" customHeight="1" x14ac:dyDescent="0.25">
      <c r="A144" s="97" t="s">
        <v>55</v>
      </c>
      <c r="B144" s="74">
        <f t="shared" ref="B144:Q144" si="202">IF(B114=0,0,B114/B$19)</f>
        <v>0.84665507268754114</v>
      </c>
      <c r="C144" s="74">
        <f t="shared" si="202"/>
        <v>0.76236194692399994</v>
      </c>
      <c r="D144" s="74">
        <f t="shared" si="202"/>
        <v>0.76619508049747354</v>
      </c>
      <c r="E144" s="74">
        <f t="shared" si="202"/>
        <v>0.60478275263381021</v>
      </c>
      <c r="F144" s="74">
        <f t="shared" si="202"/>
        <v>0.67852328590433697</v>
      </c>
      <c r="G144" s="74">
        <f t="shared" si="202"/>
        <v>0.725435369993507</v>
      </c>
      <c r="H144" s="74">
        <f t="shared" si="202"/>
        <v>0.67908376286899674</v>
      </c>
      <c r="I144" s="74">
        <f t="shared" si="202"/>
        <v>0.47205086700588822</v>
      </c>
      <c r="J144" s="74">
        <f t="shared" si="202"/>
        <v>0.47808902936481584</v>
      </c>
      <c r="K144" s="74">
        <f t="shared" si="202"/>
        <v>0.3914997781725883</v>
      </c>
      <c r="L144" s="74">
        <f t="shared" si="202"/>
        <v>0.41506721361494092</v>
      </c>
      <c r="M144" s="74">
        <f t="shared" si="202"/>
        <v>0.43442425847274058</v>
      </c>
      <c r="N144" s="74">
        <f t="shared" si="202"/>
        <v>0.44636746955022583</v>
      </c>
      <c r="O144" s="74">
        <f t="shared" si="202"/>
        <v>0.42140541212201377</v>
      </c>
      <c r="P144" s="74">
        <f t="shared" si="202"/>
        <v>0.39759376957718379</v>
      </c>
      <c r="Q144" s="74">
        <f t="shared" si="202"/>
        <v>0.33942908773675012</v>
      </c>
      <c r="R144" s="74">
        <f t="shared" ref="R144:V144" si="203">IF(R114=0,0,R114/R$19)</f>
        <v>0.33963879721751256</v>
      </c>
      <c r="S144" s="74">
        <f t="shared" si="203"/>
        <v>0.3048464917308582</v>
      </c>
      <c r="T144" s="74">
        <f t="shared" si="203"/>
        <v>0.29722185853670452</v>
      </c>
      <c r="U144" s="74">
        <f t="shared" si="203"/>
        <v>0.31373867577660708</v>
      </c>
      <c r="V144" s="74">
        <f t="shared" si="203"/>
        <v>0.29824151622158351</v>
      </c>
      <c r="W144" s="74">
        <f t="shared" ref="W144:Y144" si="204">IF(W114=0,0,W114/W$19)</f>
        <v>0.30784556332824958</v>
      </c>
      <c r="X144" s="74">
        <f t="shared" si="204"/>
        <v>0.23698692870001542</v>
      </c>
      <c r="Y144" s="74">
        <f t="shared" si="204"/>
        <v>0.25843011014312384</v>
      </c>
      <c r="DA144" s="90" t="s">
        <v>311</v>
      </c>
    </row>
    <row r="145" spans="1:105" ht="12" customHeight="1" x14ac:dyDescent="0.25">
      <c r="A145" s="107" t="s">
        <v>54</v>
      </c>
      <c r="B145" s="193">
        <f t="shared" ref="B145:Q145" si="205">IF(B115=0,0,B115/B$19)</f>
        <v>0.82729745341906491</v>
      </c>
      <c r="C145" s="193">
        <f t="shared" si="205"/>
        <v>0.88584084096577465</v>
      </c>
      <c r="D145" s="193">
        <f t="shared" si="205"/>
        <v>0.48308785945984772</v>
      </c>
      <c r="E145" s="193">
        <f t="shared" si="205"/>
        <v>0.54939549719309522</v>
      </c>
      <c r="F145" s="193">
        <f t="shared" si="205"/>
        <v>0.57327038935202912</v>
      </c>
      <c r="G145" s="193">
        <f t="shared" si="205"/>
        <v>0.48763446482493111</v>
      </c>
      <c r="H145" s="193">
        <f t="shared" si="205"/>
        <v>0.48498417598019056</v>
      </c>
      <c r="I145" s="193">
        <f t="shared" si="205"/>
        <v>0.34986440863850238</v>
      </c>
      <c r="J145" s="193">
        <f t="shared" si="205"/>
        <v>0.43054402791619861</v>
      </c>
      <c r="K145" s="193">
        <f t="shared" si="205"/>
        <v>0.39825255374675056</v>
      </c>
      <c r="L145" s="193">
        <f t="shared" si="205"/>
        <v>0.50516080643391348</v>
      </c>
      <c r="M145" s="193">
        <f t="shared" si="205"/>
        <v>0.50229396432693496</v>
      </c>
      <c r="N145" s="193">
        <f t="shared" si="205"/>
        <v>0.42692096988708012</v>
      </c>
      <c r="O145" s="193">
        <f t="shared" si="205"/>
        <v>0.41643929854510309</v>
      </c>
      <c r="P145" s="193">
        <f t="shared" si="205"/>
        <v>0.49895830094167976</v>
      </c>
      <c r="Q145" s="193">
        <f t="shared" si="205"/>
        <v>0.57605939106162507</v>
      </c>
      <c r="R145" s="193">
        <f t="shared" ref="R145:V145" si="206">IF(R115=0,0,R115/R$19)</f>
        <v>0.7574895653213114</v>
      </c>
      <c r="S145" s="193">
        <f t="shared" si="206"/>
        <v>0.72803145010985004</v>
      </c>
      <c r="T145" s="193">
        <f t="shared" si="206"/>
        <v>0.6358283912279441</v>
      </c>
      <c r="U145" s="193">
        <f t="shared" si="206"/>
        <v>0.69649788475053986</v>
      </c>
      <c r="V145" s="193">
        <f t="shared" si="206"/>
        <v>0.47270662217848525</v>
      </c>
      <c r="W145" s="193">
        <f t="shared" ref="W145:Y145" si="207">IF(W115=0,0,W115/W$19)</f>
        <v>0.4489878635245434</v>
      </c>
      <c r="X145" s="193">
        <f t="shared" si="207"/>
        <v>0.26532461941350843</v>
      </c>
      <c r="Y145" s="193">
        <f t="shared" si="207"/>
        <v>0.34848514915833484</v>
      </c>
      <c r="DA145" s="214" t="s">
        <v>312</v>
      </c>
    </row>
    <row r="146" spans="1:105" ht="12" customHeight="1" x14ac:dyDescent="0.25">
      <c r="A146" s="209" t="s">
        <v>58</v>
      </c>
      <c r="B146" s="77">
        <f t="shared" ref="B146:Q146" si="208">IF(B116=0,0,B116/B$19)</f>
        <v>0</v>
      </c>
      <c r="C146" s="77">
        <f t="shared" si="208"/>
        <v>0</v>
      </c>
      <c r="D146" s="77">
        <f t="shared" si="208"/>
        <v>0</v>
      </c>
      <c r="E146" s="77">
        <f t="shared" si="208"/>
        <v>0</v>
      </c>
      <c r="F146" s="77">
        <f t="shared" si="208"/>
        <v>0</v>
      </c>
      <c r="G146" s="77">
        <f t="shared" si="208"/>
        <v>0</v>
      </c>
      <c r="H146" s="77">
        <f t="shared" si="208"/>
        <v>0</v>
      </c>
      <c r="I146" s="77">
        <f t="shared" si="208"/>
        <v>0</v>
      </c>
      <c r="J146" s="77">
        <f t="shared" si="208"/>
        <v>0</v>
      </c>
      <c r="K146" s="77">
        <f t="shared" si="208"/>
        <v>0</v>
      </c>
      <c r="L146" s="77">
        <f t="shared" si="208"/>
        <v>0</v>
      </c>
      <c r="M146" s="77">
        <f t="shared" si="208"/>
        <v>0</v>
      </c>
      <c r="N146" s="77">
        <f t="shared" si="208"/>
        <v>0</v>
      </c>
      <c r="O146" s="77">
        <f t="shared" si="208"/>
        <v>0</v>
      </c>
      <c r="P146" s="77">
        <f t="shared" si="208"/>
        <v>0</v>
      </c>
      <c r="Q146" s="77">
        <f t="shared" si="208"/>
        <v>0</v>
      </c>
      <c r="R146" s="77">
        <f t="shared" ref="R146:V146" si="209">IF(R116=0,0,R116/R$19)</f>
        <v>0</v>
      </c>
      <c r="S146" s="77">
        <f t="shared" si="209"/>
        <v>0</v>
      </c>
      <c r="T146" s="77">
        <f t="shared" si="209"/>
        <v>0</v>
      </c>
      <c r="U146" s="77">
        <f t="shared" si="209"/>
        <v>0</v>
      </c>
      <c r="V146" s="77">
        <f t="shared" si="209"/>
        <v>0</v>
      </c>
      <c r="W146" s="77">
        <f t="shared" ref="W146:Y146" si="210">IF(W116=0,0,W116/W$19)</f>
        <v>0</v>
      </c>
      <c r="X146" s="77">
        <f t="shared" si="210"/>
        <v>0</v>
      </c>
      <c r="Y146" s="77">
        <f t="shared" si="210"/>
        <v>0</v>
      </c>
      <c r="DA146" s="92" t="s">
        <v>313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211">IF(B96=0,0,B96/B$17)</f>
        <v>7688.1248884924153</v>
      </c>
      <c r="C150" s="203">
        <f t="shared" si="211"/>
        <v>7907.7517376069864</v>
      </c>
      <c r="D150" s="203">
        <f t="shared" si="211"/>
        <v>7699.2331099883604</v>
      </c>
      <c r="E150" s="203">
        <f t="shared" si="211"/>
        <v>7815.6560184410891</v>
      </c>
      <c r="F150" s="203">
        <f t="shared" si="211"/>
        <v>7847.9985361390691</v>
      </c>
      <c r="G150" s="203">
        <f t="shared" si="211"/>
        <v>7610.1166427493836</v>
      </c>
      <c r="H150" s="203">
        <f t="shared" si="211"/>
        <v>7587.1755386096092</v>
      </c>
      <c r="I150" s="203">
        <f t="shared" si="211"/>
        <v>8326.97480117952</v>
      </c>
      <c r="J150" s="203">
        <f t="shared" si="211"/>
        <v>8271.7170736080807</v>
      </c>
      <c r="K150" s="203">
        <f t="shared" si="211"/>
        <v>8446.1759024959956</v>
      </c>
      <c r="L150" s="203">
        <f t="shared" si="211"/>
        <v>8956.9778517801824</v>
      </c>
      <c r="M150" s="203">
        <f t="shared" si="211"/>
        <v>8180.2836815426499</v>
      </c>
      <c r="N150" s="203">
        <f t="shared" si="211"/>
        <v>8519.9095695271044</v>
      </c>
      <c r="O150" s="203">
        <f t="shared" si="211"/>
        <v>8223.672788586955</v>
      </c>
      <c r="P150" s="203">
        <f t="shared" si="211"/>
        <v>7849.9436472645548</v>
      </c>
      <c r="Q150" s="203">
        <f t="shared" si="211"/>
        <v>7575.1534372219321</v>
      </c>
      <c r="R150" s="203">
        <f t="shared" ref="R150:V150" si="212">IF(R96=0,0,R96/R$17)</f>
        <v>8215.3906245250582</v>
      </c>
      <c r="S150" s="203">
        <f t="shared" si="212"/>
        <v>8308.6836394592665</v>
      </c>
      <c r="T150" s="203">
        <f t="shared" si="212"/>
        <v>8395.1481768707199</v>
      </c>
      <c r="U150" s="203">
        <f t="shared" si="212"/>
        <v>8351.4809559034438</v>
      </c>
      <c r="V150" s="203">
        <f t="shared" si="212"/>
        <v>8267.19594635268</v>
      </c>
      <c r="W150" s="203">
        <f t="shared" ref="W150:Y150" si="213">IF(W96=0,0,W96/W$17)</f>
        <v>8440.1180992250065</v>
      </c>
      <c r="X150" s="203">
        <f t="shared" si="213"/>
        <v>8417.151725940008</v>
      </c>
      <c r="Y150" s="203">
        <f t="shared" si="213"/>
        <v>7969.4937491031433</v>
      </c>
      <c r="DA150" s="216" t="s">
        <v>314</v>
      </c>
    </row>
    <row r="151" spans="1:105" ht="12" customHeight="1" x14ac:dyDescent="0.25">
      <c r="A151" s="208" t="s">
        <v>39</v>
      </c>
      <c r="B151" s="192">
        <f t="shared" ref="B151:Q151" si="214">IF(B97=0,0,B97/B$17)</f>
        <v>7110.242237479486</v>
      </c>
      <c r="C151" s="192">
        <f t="shared" si="214"/>
        <v>7285.2113676198433</v>
      </c>
      <c r="D151" s="192">
        <f t="shared" si="214"/>
        <v>7037.8588972139551</v>
      </c>
      <c r="E151" s="192">
        <f t="shared" si="214"/>
        <v>7123.5662327318551</v>
      </c>
      <c r="F151" s="192">
        <f t="shared" si="214"/>
        <v>7132.9748710550011</v>
      </c>
      <c r="G151" s="192">
        <f t="shared" si="214"/>
        <v>6873.1360871294291</v>
      </c>
      <c r="H151" s="192">
        <f t="shared" si="214"/>
        <v>6822.2002530953496</v>
      </c>
      <c r="I151" s="192">
        <f t="shared" si="214"/>
        <v>7528.0050399563452</v>
      </c>
      <c r="J151" s="192">
        <f t="shared" si="214"/>
        <v>7431.1577627305842</v>
      </c>
      <c r="K151" s="192">
        <f t="shared" si="214"/>
        <v>7577.1625112703023</v>
      </c>
      <c r="L151" s="192">
        <f t="shared" si="214"/>
        <v>8055.9628969518262</v>
      </c>
      <c r="M151" s="192">
        <f t="shared" si="214"/>
        <v>7268.8010886659413</v>
      </c>
      <c r="N151" s="192">
        <f t="shared" si="214"/>
        <v>7594.9675495493293</v>
      </c>
      <c r="O151" s="192">
        <f t="shared" si="214"/>
        <v>7338.3932303199726</v>
      </c>
      <c r="P151" s="192">
        <f t="shared" si="214"/>
        <v>7021.7423098803429</v>
      </c>
      <c r="Q151" s="192">
        <f t="shared" si="214"/>
        <v>6751.5967357989775</v>
      </c>
      <c r="R151" s="192">
        <f t="shared" ref="R151:V151" si="215">IF(R97=0,0,R97/R$17)</f>
        <v>7304.408132531139</v>
      </c>
      <c r="S151" s="192">
        <f t="shared" si="215"/>
        <v>7384.6264773706607</v>
      </c>
      <c r="T151" s="192">
        <f t="shared" si="215"/>
        <v>7511.9923464881886</v>
      </c>
      <c r="U151" s="192">
        <f t="shared" si="215"/>
        <v>7372.4800350236283</v>
      </c>
      <c r="V151" s="192">
        <f t="shared" si="215"/>
        <v>7325.2000036118025</v>
      </c>
      <c r="W151" s="192">
        <f t="shared" ref="W151:Y151" si="216">IF(W97=0,0,W97/W$17)</f>
        <v>7390.075503240776</v>
      </c>
      <c r="X151" s="192">
        <f t="shared" si="216"/>
        <v>7386.6774682212927</v>
      </c>
      <c r="Y151" s="192">
        <f t="shared" si="216"/>
        <v>6963.7356963159309</v>
      </c>
      <c r="DA151" s="213" t="s">
        <v>315</v>
      </c>
    </row>
    <row r="152" spans="1:105" ht="12" customHeight="1" x14ac:dyDescent="0.25">
      <c r="A152" s="97" t="s">
        <v>57</v>
      </c>
      <c r="B152" s="74">
        <f t="shared" ref="B152:Q152" si="217">IF(B98=0,0,B98/B$17)</f>
        <v>5955.7066933756523</v>
      </c>
      <c r="C152" s="74">
        <f t="shared" si="217"/>
        <v>6085.1848283197742</v>
      </c>
      <c r="D152" s="74">
        <f t="shared" si="217"/>
        <v>5899.8797713639078</v>
      </c>
      <c r="E152" s="74">
        <f t="shared" si="217"/>
        <v>5996.629864081523</v>
      </c>
      <c r="F152" s="74">
        <f t="shared" si="217"/>
        <v>5984.2144261469675</v>
      </c>
      <c r="G152" s="74">
        <f t="shared" si="217"/>
        <v>5763.2567742056617</v>
      </c>
      <c r="H152" s="74">
        <f t="shared" si="217"/>
        <v>5673.2774805062818</v>
      </c>
      <c r="I152" s="74">
        <f t="shared" si="217"/>
        <v>6481.9878308477955</v>
      </c>
      <c r="J152" s="74">
        <f t="shared" si="217"/>
        <v>6401.4538401800401</v>
      </c>
      <c r="K152" s="74">
        <f t="shared" si="217"/>
        <v>6615.29651458236</v>
      </c>
      <c r="L152" s="74">
        <f t="shared" si="217"/>
        <v>7023.0693907419191</v>
      </c>
      <c r="M152" s="74">
        <f t="shared" si="217"/>
        <v>6322.5679121766834</v>
      </c>
      <c r="N152" s="74">
        <f t="shared" si="217"/>
        <v>6617.4001852568454</v>
      </c>
      <c r="O152" s="74">
        <f t="shared" si="217"/>
        <v>6396.6588816029762</v>
      </c>
      <c r="P152" s="74">
        <f t="shared" si="217"/>
        <v>6117.5886287032699</v>
      </c>
      <c r="Q152" s="74">
        <f t="shared" si="217"/>
        <v>5857.2832095210533</v>
      </c>
      <c r="R152" s="74">
        <f t="shared" ref="R152:V152" si="218">IF(R98=0,0,R98/R$17)</f>
        <v>6317.0785497864154</v>
      </c>
      <c r="S152" s="74">
        <f t="shared" si="218"/>
        <v>6386.3724387134134</v>
      </c>
      <c r="T152" s="74">
        <f t="shared" si="218"/>
        <v>6536.0519739506781</v>
      </c>
      <c r="U152" s="74">
        <f t="shared" si="218"/>
        <v>6363.8353561342565</v>
      </c>
      <c r="V152" s="74">
        <f t="shared" si="218"/>
        <v>6350.8023364331393</v>
      </c>
      <c r="W152" s="74">
        <f t="shared" ref="W152:Y152" si="219">IF(W98=0,0,W98/W$17)</f>
        <v>6389.4366036334823</v>
      </c>
      <c r="X152" s="74">
        <f t="shared" si="219"/>
        <v>6477.5483496139022</v>
      </c>
      <c r="Y152" s="74">
        <f t="shared" si="219"/>
        <v>6043.5810480254049</v>
      </c>
      <c r="DA152" s="90" t="s">
        <v>316</v>
      </c>
    </row>
    <row r="153" spans="1:105" ht="12" customHeight="1" x14ac:dyDescent="0.25">
      <c r="A153" s="97" t="s">
        <v>56</v>
      </c>
      <c r="B153" s="74">
        <f t="shared" ref="B153:Q153" si="220">IF(B99=0,0,B99/B$17)</f>
        <v>9.1381935365416802E-3</v>
      </c>
      <c r="C153" s="74">
        <f t="shared" si="220"/>
        <v>1.192018714560935E-2</v>
      </c>
      <c r="D153" s="74">
        <f t="shared" si="220"/>
        <v>1.5452848211271981E-2</v>
      </c>
      <c r="E153" s="74">
        <f t="shared" si="220"/>
        <v>1.8004660227745089E-2</v>
      </c>
      <c r="F153" s="74">
        <f t="shared" si="220"/>
        <v>2.598312310061255E-2</v>
      </c>
      <c r="G153" s="74">
        <f t="shared" si="220"/>
        <v>3.8780020455378643E-2</v>
      </c>
      <c r="H153" s="74">
        <f t="shared" si="220"/>
        <v>4.8549479190574139E-2</v>
      </c>
      <c r="I153" s="74">
        <f t="shared" si="220"/>
        <v>6.0106839963088882E-2</v>
      </c>
      <c r="J153" s="74">
        <f t="shared" si="220"/>
        <v>7.2655666184652509E-2</v>
      </c>
      <c r="K153" s="74">
        <f t="shared" si="220"/>
        <v>7.9996607775072073E-2</v>
      </c>
      <c r="L153" s="74">
        <f t="shared" si="220"/>
        <v>0.17107555769820257</v>
      </c>
      <c r="M153" s="74">
        <f t="shared" si="220"/>
        <v>0.11921268163641917</v>
      </c>
      <c r="N153" s="74">
        <f t="shared" si="220"/>
        <v>0.10527313108493463</v>
      </c>
      <c r="O153" s="74">
        <f t="shared" si="220"/>
        <v>0.11187587475088039</v>
      </c>
      <c r="P153" s="74">
        <f t="shared" si="220"/>
        <v>0.14103227897418322</v>
      </c>
      <c r="Q153" s="74">
        <f t="shared" si="220"/>
        <v>0.1347174872036519</v>
      </c>
      <c r="R153" s="74">
        <f t="shared" ref="R153:V153" si="221">IF(R99=0,0,R99/R$17)</f>
        <v>0.1571770370623827</v>
      </c>
      <c r="S153" s="74">
        <f t="shared" si="221"/>
        <v>0.17393516361434525</v>
      </c>
      <c r="T153" s="74">
        <f t="shared" si="221"/>
        <v>0.2548781134908723</v>
      </c>
      <c r="U153" s="74">
        <f t="shared" si="221"/>
        <v>0.18874682749391516</v>
      </c>
      <c r="V153" s="74">
        <f t="shared" si="221"/>
        <v>0.21832758840236244</v>
      </c>
      <c r="W153" s="74">
        <f t="shared" ref="W153:Y153" si="222">IF(W99=0,0,W99/W$17)</f>
        <v>0.36091936337853725</v>
      </c>
      <c r="X153" s="74">
        <f t="shared" si="222"/>
        <v>0.36045107194357445</v>
      </c>
      <c r="Y153" s="74">
        <f t="shared" si="222"/>
        <v>0.35145539138767584</v>
      </c>
      <c r="DA153" s="90" t="s">
        <v>317</v>
      </c>
    </row>
    <row r="154" spans="1:105" ht="12" customHeight="1" x14ac:dyDescent="0.25">
      <c r="A154" s="97" t="s">
        <v>55</v>
      </c>
      <c r="B154" s="74">
        <f t="shared" ref="B154:Q154" si="223">IF(B100=0,0,B100/B$17)</f>
        <v>706.04166717672354</v>
      </c>
      <c r="C154" s="74">
        <f t="shared" si="223"/>
        <v>730.17002420718836</v>
      </c>
      <c r="D154" s="74">
        <f t="shared" si="223"/>
        <v>738.51652504947845</v>
      </c>
      <c r="E154" s="74">
        <f t="shared" si="223"/>
        <v>718.89294267542255</v>
      </c>
      <c r="F154" s="74">
        <f t="shared" si="223"/>
        <v>733.5710390800582</v>
      </c>
      <c r="G154" s="74">
        <f t="shared" si="223"/>
        <v>739.43111746517332</v>
      </c>
      <c r="H154" s="74">
        <f t="shared" si="223"/>
        <v>755.76139580512904</v>
      </c>
      <c r="I154" s="74">
        <f t="shared" si="223"/>
        <v>687.0384562461428</v>
      </c>
      <c r="J154" s="74">
        <f t="shared" si="223"/>
        <v>669.82702817110157</v>
      </c>
      <c r="K154" s="74">
        <f t="shared" si="223"/>
        <v>640.62239171731835</v>
      </c>
      <c r="L154" s="74">
        <f t="shared" si="223"/>
        <v>668.84007523342257</v>
      </c>
      <c r="M154" s="74">
        <f t="shared" si="223"/>
        <v>611.4659971114437</v>
      </c>
      <c r="N154" s="74">
        <f t="shared" si="223"/>
        <v>639.70035776184807</v>
      </c>
      <c r="O154" s="74">
        <f t="shared" si="223"/>
        <v>617.33491043416791</v>
      </c>
      <c r="P154" s="74">
        <f t="shared" si="223"/>
        <v>585.19236620669392</v>
      </c>
      <c r="Q154" s="74">
        <f t="shared" si="223"/>
        <v>565.2988110621867</v>
      </c>
      <c r="R154" s="74">
        <f t="shared" ref="R154:V154" si="224">IF(R100=0,0,R100/R$17)</f>
        <v>612.11015934505326</v>
      </c>
      <c r="S154" s="74">
        <f t="shared" si="224"/>
        <v>620.09182808164314</v>
      </c>
      <c r="T154" s="74">
        <f t="shared" si="224"/>
        <v>615.05137857724139</v>
      </c>
      <c r="U154" s="74">
        <f t="shared" si="224"/>
        <v>624.3070366991102</v>
      </c>
      <c r="V154" s="74">
        <f t="shared" si="224"/>
        <v>620.30520824389191</v>
      </c>
      <c r="W154" s="74">
        <f t="shared" ref="W154:Y154" si="225">IF(W100=0,0,W100/W$17)</f>
        <v>630.75919568871882</v>
      </c>
      <c r="X154" s="74">
        <f t="shared" si="225"/>
        <v>616.66827784848977</v>
      </c>
      <c r="Y154" s="74">
        <f t="shared" si="225"/>
        <v>586.92849263333255</v>
      </c>
      <c r="DA154" s="90" t="s">
        <v>318</v>
      </c>
    </row>
    <row r="155" spans="1:105" ht="12" customHeight="1" x14ac:dyDescent="0.25">
      <c r="A155" s="107" t="s">
        <v>54</v>
      </c>
      <c r="B155" s="193">
        <f t="shared" ref="B155:Q155" si="226">IF(B101=0,0,B101/B$17)</f>
        <v>448.48473873357511</v>
      </c>
      <c r="C155" s="193">
        <f t="shared" si="226"/>
        <v>469.84459490573482</v>
      </c>
      <c r="D155" s="193">
        <f t="shared" si="226"/>
        <v>399.44714795235564</v>
      </c>
      <c r="E155" s="193">
        <f t="shared" si="226"/>
        <v>408.02542131468141</v>
      </c>
      <c r="F155" s="193">
        <f t="shared" si="226"/>
        <v>415.16342270487235</v>
      </c>
      <c r="G155" s="193">
        <f t="shared" si="226"/>
        <v>370.40941543814006</v>
      </c>
      <c r="H155" s="193">
        <f t="shared" si="226"/>
        <v>393.11282730474852</v>
      </c>
      <c r="I155" s="193">
        <f t="shared" si="226"/>
        <v>358.91864602244272</v>
      </c>
      <c r="J155" s="193">
        <f t="shared" si="226"/>
        <v>359.80423871325678</v>
      </c>
      <c r="K155" s="193">
        <f t="shared" si="226"/>
        <v>321.16360836284878</v>
      </c>
      <c r="L155" s="193">
        <f t="shared" si="226"/>
        <v>363.88235541878487</v>
      </c>
      <c r="M155" s="193">
        <f t="shared" si="226"/>
        <v>334.64796669617903</v>
      </c>
      <c r="N155" s="193">
        <f t="shared" si="226"/>
        <v>337.7617333995492</v>
      </c>
      <c r="O155" s="193">
        <f t="shared" si="226"/>
        <v>324.28756240807621</v>
      </c>
      <c r="P155" s="193">
        <f t="shared" si="226"/>
        <v>318.82028269140415</v>
      </c>
      <c r="Q155" s="193">
        <f t="shared" si="226"/>
        <v>328.879997728533</v>
      </c>
      <c r="R155" s="193">
        <f t="shared" ref="R155:V155" si="227">IF(R101=0,0,R101/R$17)</f>
        <v>375.06224636260828</v>
      </c>
      <c r="S155" s="193">
        <f t="shared" si="227"/>
        <v>377.98827541199091</v>
      </c>
      <c r="T155" s="193">
        <f t="shared" si="227"/>
        <v>360.63411584677704</v>
      </c>
      <c r="U155" s="193">
        <f t="shared" si="227"/>
        <v>384.14889536276723</v>
      </c>
      <c r="V155" s="193">
        <f t="shared" si="227"/>
        <v>353.87413134636887</v>
      </c>
      <c r="W155" s="193">
        <f t="shared" ref="W155:Y155" si="228">IF(W101=0,0,W101/W$17)</f>
        <v>369.51878455519602</v>
      </c>
      <c r="X155" s="193">
        <f t="shared" si="228"/>
        <v>292.10038968695824</v>
      </c>
      <c r="Y155" s="193">
        <f t="shared" si="228"/>
        <v>332.87470026580689</v>
      </c>
      <c r="DA155" s="214" t="s">
        <v>319</v>
      </c>
    </row>
    <row r="156" spans="1:105" ht="12" customHeight="1" x14ac:dyDescent="0.25">
      <c r="A156" s="209" t="s">
        <v>58</v>
      </c>
      <c r="B156" s="77">
        <f t="shared" ref="B156:Q156" si="229">IF(B102=0,0,B102/B$17)</f>
        <v>577.8826510129287</v>
      </c>
      <c r="C156" s="77">
        <f t="shared" si="229"/>
        <v>622.54036998714332</v>
      </c>
      <c r="D156" s="77">
        <f t="shared" si="229"/>
        <v>661.3742127744066</v>
      </c>
      <c r="E156" s="77">
        <f t="shared" si="229"/>
        <v>692.08978570923489</v>
      </c>
      <c r="F156" s="77">
        <f t="shared" si="229"/>
        <v>715.02366508406931</v>
      </c>
      <c r="G156" s="77">
        <f t="shared" si="229"/>
        <v>736.98055561995341</v>
      </c>
      <c r="H156" s="77">
        <f t="shared" si="229"/>
        <v>764.97528551425989</v>
      </c>
      <c r="I156" s="77">
        <f t="shared" si="229"/>
        <v>798.96976122317494</v>
      </c>
      <c r="J156" s="77">
        <f t="shared" si="229"/>
        <v>840.55931087749559</v>
      </c>
      <c r="K156" s="77">
        <f t="shared" si="229"/>
        <v>869.01339122569129</v>
      </c>
      <c r="L156" s="77">
        <f t="shared" si="229"/>
        <v>901.01495482835685</v>
      </c>
      <c r="M156" s="77">
        <f t="shared" si="229"/>
        <v>911.48259287670851</v>
      </c>
      <c r="N156" s="77">
        <f t="shared" si="229"/>
        <v>924.94201997777634</v>
      </c>
      <c r="O156" s="77">
        <f t="shared" si="229"/>
        <v>885.27955826698292</v>
      </c>
      <c r="P156" s="77">
        <f t="shared" si="229"/>
        <v>828.20133738421146</v>
      </c>
      <c r="Q156" s="77">
        <f t="shared" si="229"/>
        <v>823.55670142295435</v>
      </c>
      <c r="R156" s="77">
        <f t="shared" ref="R156:V156" si="230">IF(R102=0,0,R102/R$17)</f>
        <v>910.98249199391807</v>
      </c>
      <c r="S156" s="77">
        <f t="shared" si="230"/>
        <v>924.05716208860701</v>
      </c>
      <c r="T156" s="77">
        <f t="shared" si="230"/>
        <v>883.1558303825318</v>
      </c>
      <c r="U156" s="77">
        <f t="shared" si="230"/>
        <v>979.00092087981761</v>
      </c>
      <c r="V156" s="77">
        <f t="shared" si="230"/>
        <v>941.99594274087747</v>
      </c>
      <c r="W156" s="77">
        <f t="shared" ref="W156:Y156" si="231">IF(W102=0,0,W102/W$17)</f>
        <v>1050.0425959842319</v>
      </c>
      <c r="X156" s="77">
        <f t="shared" si="231"/>
        <v>1030.4742577187139</v>
      </c>
      <c r="Y156" s="77">
        <f t="shared" si="231"/>
        <v>1005.7580527872133</v>
      </c>
      <c r="DA156" s="92" t="s">
        <v>320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32">IF(B104=0,0,B104/B$17)</f>
        <v>4236.8272808399006</v>
      </c>
      <c r="C158" s="153">
        <f t="shared" si="232"/>
        <v>4403.1880414579045</v>
      </c>
      <c r="D158" s="153">
        <f t="shared" si="232"/>
        <v>4321.160080966044</v>
      </c>
      <c r="E158" s="153">
        <f t="shared" si="232"/>
        <v>4353.0635039900289</v>
      </c>
      <c r="F158" s="153">
        <f t="shared" si="232"/>
        <v>4413.6045238554852</v>
      </c>
      <c r="G158" s="153">
        <f t="shared" si="232"/>
        <v>4343.4643126913497</v>
      </c>
      <c r="H158" s="153">
        <f t="shared" si="232"/>
        <v>4370.3973328235452</v>
      </c>
      <c r="I158" s="153">
        <f t="shared" si="232"/>
        <v>4785.2981321823763</v>
      </c>
      <c r="J158" s="153">
        <f t="shared" si="232"/>
        <v>4761.2303757889867</v>
      </c>
      <c r="K158" s="153">
        <f t="shared" si="232"/>
        <v>4908.9428326256893</v>
      </c>
      <c r="L158" s="153">
        <f t="shared" si="232"/>
        <v>5316.0053248730164</v>
      </c>
      <c r="M158" s="153">
        <f t="shared" si="232"/>
        <v>4890.1069711460204</v>
      </c>
      <c r="N158" s="153">
        <f t="shared" si="232"/>
        <v>5194.0916492934721</v>
      </c>
      <c r="O158" s="153">
        <f t="shared" si="232"/>
        <v>5114.6122469108786</v>
      </c>
      <c r="P158" s="153">
        <f t="shared" si="232"/>
        <v>4894.9198716678393</v>
      </c>
      <c r="Q158" s="153">
        <f t="shared" si="232"/>
        <v>4738.6663277330817</v>
      </c>
      <c r="R158" s="153">
        <f t="shared" ref="R158:V158" si="233">IF(R104=0,0,R104/R$17)</f>
        <v>5186.6692439567796</v>
      </c>
      <c r="S158" s="153">
        <f t="shared" si="233"/>
        <v>5323.587429213555</v>
      </c>
      <c r="T158" s="153">
        <f t="shared" si="233"/>
        <v>5495.5721518734463</v>
      </c>
      <c r="U158" s="153">
        <f t="shared" si="233"/>
        <v>5484.3659807649756</v>
      </c>
      <c r="V158" s="153">
        <f t="shared" si="233"/>
        <v>5511.3243457271337</v>
      </c>
      <c r="W158" s="153">
        <f t="shared" ref="W158:Y158" si="234">IF(W104=0,0,W104/W$17)</f>
        <v>5651.4098695910743</v>
      </c>
      <c r="X158" s="153">
        <f t="shared" si="234"/>
        <v>5729.1529313037727</v>
      </c>
      <c r="Y158" s="153">
        <f t="shared" si="234"/>
        <v>5488.2897571334079</v>
      </c>
      <c r="DA158" s="217" t="s">
        <v>321</v>
      </c>
    </row>
    <row r="159" spans="1:105" ht="12" customHeight="1" x14ac:dyDescent="0.25">
      <c r="A159" s="97" t="s">
        <v>57</v>
      </c>
      <c r="B159" s="74">
        <f t="shared" ref="B159:Q159" si="235">IF(B105=0,0,B105/B$17)</f>
        <v>3502.8542351081987</v>
      </c>
      <c r="C159" s="74">
        <f t="shared" si="235"/>
        <v>3632.9777987498824</v>
      </c>
      <c r="D159" s="74">
        <f t="shared" si="235"/>
        <v>3580.3554411331766</v>
      </c>
      <c r="E159" s="74">
        <f t="shared" si="235"/>
        <v>3623.2183342335579</v>
      </c>
      <c r="F159" s="74">
        <f t="shared" si="235"/>
        <v>3663.7840468390937</v>
      </c>
      <c r="G159" s="74">
        <f t="shared" si="235"/>
        <v>3607.1031766429996</v>
      </c>
      <c r="H159" s="74">
        <f t="shared" si="235"/>
        <v>3599.7518663152687</v>
      </c>
      <c r="I159" s="74">
        <f t="shared" si="235"/>
        <v>4087.5543298433818</v>
      </c>
      <c r="J159" s="74">
        <f t="shared" si="235"/>
        <v>4072.6294687167733</v>
      </c>
      <c r="K159" s="74">
        <f t="shared" si="235"/>
        <v>4259.754508043563</v>
      </c>
      <c r="L159" s="74">
        <f t="shared" si="235"/>
        <v>4611.9348316827636</v>
      </c>
      <c r="M159" s="74">
        <f t="shared" si="235"/>
        <v>4235.6009668091447</v>
      </c>
      <c r="N159" s="74">
        <f t="shared" si="235"/>
        <v>4508.5094340574205</v>
      </c>
      <c r="O159" s="74">
        <f t="shared" si="235"/>
        <v>4445.4130803496791</v>
      </c>
      <c r="P159" s="74">
        <f t="shared" si="235"/>
        <v>4253.3213699064763</v>
      </c>
      <c r="Q159" s="74">
        <f t="shared" si="235"/>
        <v>4100.686716706321</v>
      </c>
      <c r="R159" s="74">
        <f t="shared" ref="R159:V159" si="236">IF(R105=0,0,R105/R$17)</f>
        <v>4476.3372601059564</v>
      </c>
      <c r="S159" s="74">
        <f t="shared" si="236"/>
        <v>4594.7948706723255</v>
      </c>
      <c r="T159" s="74">
        <f t="shared" si="236"/>
        <v>4772.2887741610984</v>
      </c>
      <c r="U159" s="74">
        <f t="shared" si="236"/>
        <v>4724.126160494664</v>
      </c>
      <c r="V159" s="74">
        <f t="shared" si="236"/>
        <v>4763.9017256806364</v>
      </c>
      <c r="W159" s="74">
        <f t="shared" ref="W159:Y159" si="237">IF(W105=0,0,W105/W$17)</f>
        <v>4869.7800262878109</v>
      </c>
      <c r="X159" s="74">
        <f t="shared" si="237"/>
        <v>5008.7293369586187</v>
      </c>
      <c r="Y159" s="74">
        <f t="shared" si="237"/>
        <v>4747.845672028332</v>
      </c>
      <c r="DA159" s="90" t="s">
        <v>322</v>
      </c>
    </row>
    <row r="160" spans="1:105" ht="12" customHeight="1" x14ac:dyDescent="0.25">
      <c r="A160" s="97" t="s">
        <v>56</v>
      </c>
      <c r="B160" s="74">
        <f t="shared" ref="B160:Q160" si="238">IF(B106=0,0,B106/B$17)</f>
        <v>1.8625251056162029E-2</v>
      </c>
      <c r="C160" s="74">
        <f t="shared" si="238"/>
        <v>2.65224534413117E-2</v>
      </c>
      <c r="D160" s="74">
        <f t="shared" si="238"/>
        <v>3.7877941214497307E-2</v>
      </c>
      <c r="E160" s="74">
        <f t="shared" si="238"/>
        <v>4.7155612631813004E-2</v>
      </c>
      <c r="F160" s="74">
        <f t="shared" si="238"/>
        <v>7.3715863264245909E-2</v>
      </c>
      <c r="G160" s="74">
        <f t="shared" si="238"/>
        <v>0.1175909541036686</v>
      </c>
      <c r="H160" s="74">
        <f t="shared" si="238"/>
        <v>0.15233442352924564</v>
      </c>
      <c r="I160" s="74">
        <f t="shared" si="238"/>
        <v>0.19668328414496614</v>
      </c>
      <c r="J160" s="74">
        <f t="shared" si="238"/>
        <v>0.24491171029695127</v>
      </c>
      <c r="K160" s="74">
        <f t="shared" si="238"/>
        <v>0.27764814632617724</v>
      </c>
      <c r="L160" s="74">
        <f t="shared" si="238"/>
        <v>0.61169746199170483</v>
      </c>
      <c r="M160" s="74">
        <f t="shared" si="238"/>
        <v>0.43804714931091304</v>
      </c>
      <c r="N160" s="74">
        <f t="shared" si="238"/>
        <v>0.40463852614796963</v>
      </c>
      <c r="O160" s="74">
        <f t="shared" si="238"/>
        <v>0.45275864309965153</v>
      </c>
      <c r="P160" s="74">
        <f t="shared" si="238"/>
        <v>0.60064812630918518</v>
      </c>
      <c r="Q160" s="74">
        <f t="shared" si="238"/>
        <v>0.59963774716442209</v>
      </c>
      <c r="R160" s="74">
        <f t="shared" ref="R160:V160" si="239">IF(R106=0,0,R106/R$17)</f>
        <v>0.72436493853623729</v>
      </c>
      <c r="S160" s="74">
        <f t="shared" si="239"/>
        <v>0.82359675873097693</v>
      </c>
      <c r="T160" s="74">
        <f t="shared" si="239"/>
        <v>1.2303521038718161</v>
      </c>
      <c r="U160" s="74">
        <f t="shared" si="239"/>
        <v>0.92451060151282938</v>
      </c>
      <c r="V160" s="74">
        <f t="shared" si="239"/>
        <v>1.0824895771085612</v>
      </c>
      <c r="W160" s="74">
        <f t="shared" ref="W160:Y160" si="240">IF(W106=0,0,W106/W$17)</f>
        <v>1.8043960547503193</v>
      </c>
      <c r="X160" s="74">
        <f t="shared" si="240"/>
        <v>1.8195987297106795</v>
      </c>
      <c r="Y160" s="74">
        <f t="shared" si="240"/>
        <v>1.7820533849216416</v>
      </c>
      <c r="DA160" s="90" t="s">
        <v>323</v>
      </c>
    </row>
    <row r="161" spans="1:105" ht="12" customHeight="1" x14ac:dyDescent="0.25">
      <c r="A161" s="97" t="s">
        <v>55</v>
      </c>
      <c r="B161" s="74">
        <f t="shared" ref="B161:Q161" si="241">IF(B107=0,0,B107/B$17)</f>
        <v>436.84008606631926</v>
      </c>
      <c r="C161" s="74">
        <f t="shared" si="241"/>
        <v>458.45270177124127</v>
      </c>
      <c r="D161" s="74">
        <f t="shared" si="241"/>
        <v>470.69774520656176</v>
      </c>
      <c r="E161" s="74">
        <f t="shared" si="241"/>
        <v>456.61675866601644</v>
      </c>
      <c r="F161" s="74">
        <f t="shared" si="241"/>
        <v>471.43836473137441</v>
      </c>
      <c r="G161" s="74">
        <f t="shared" si="241"/>
        <v>485.78318167832765</v>
      </c>
      <c r="H161" s="74">
        <f t="shared" si="241"/>
        <v>503.70639629834801</v>
      </c>
      <c r="I161" s="74">
        <f t="shared" si="241"/>
        <v>455.51472259878005</v>
      </c>
      <c r="J161" s="74">
        <f t="shared" si="241"/>
        <v>448.3680794409056</v>
      </c>
      <c r="K161" s="74">
        <f t="shared" si="241"/>
        <v>434.42247917987726</v>
      </c>
      <c r="L161" s="74">
        <f t="shared" si="241"/>
        <v>462.30208337646957</v>
      </c>
      <c r="M161" s="74">
        <f t="shared" si="241"/>
        <v>431.45085806894195</v>
      </c>
      <c r="N161" s="74">
        <f t="shared" si="241"/>
        <v>459.49170113441045</v>
      </c>
      <c r="O161" s="74">
        <f t="shared" si="241"/>
        <v>451.71548040318402</v>
      </c>
      <c r="P161" s="74">
        <f t="shared" si="241"/>
        <v>429.46188507151021</v>
      </c>
      <c r="Q161" s="74">
        <f t="shared" si="241"/>
        <v>418.76779022640886</v>
      </c>
      <c r="R161" s="74">
        <f t="shared" ref="R161:V161" si="242">IF(R107=0,0,R107/R$17)</f>
        <v>459.97804248068434</v>
      </c>
      <c r="S161" s="74">
        <f t="shared" si="242"/>
        <v>473.95206494873059</v>
      </c>
      <c r="T161" s="74">
        <f t="shared" si="242"/>
        <v>477.18963165027111</v>
      </c>
      <c r="U161" s="74">
        <f t="shared" si="242"/>
        <v>493.53385025922449</v>
      </c>
      <c r="V161" s="74">
        <f t="shared" si="242"/>
        <v>496.76362627874039</v>
      </c>
      <c r="W161" s="74">
        <f t="shared" ref="W161:Y161" si="243">IF(W107=0,0,W107/W$17)</f>
        <v>513.24650652838864</v>
      </c>
      <c r="X161" s="74">
        <f t="shared" si="243"/>
        <v>510.25845450194714</v>
      </c>
      <c r="Y161" s="74">
        <f t="shared" si="243"/>
        <v>492.47628060246319</v>
      </c>
      <c r="DA161" s="90" t="s">
        <v>324</v>
      </c>
    </row>
    <row r="162" spans="1:105" ht="12" customHeight="1" x14ac:dyDescent="0.25">
      <c r="A162" s="109" t="s">
        <v>54</v>
      </c>
      <c r="B162" s="77">
        <f t="shared" ref="B162:Q162" si="244">IF(B108=0,0,B108/B$17)</f>
        <v>297.11433441432661</v>
      </c>
      <c r="C162" s="77">
        <f t="shared" si="244"/>
        <v>311.73101848333926</v>
      </c>
      <c r="D162" s="77">
        <f t="shared" si="244"/>
        <v>270.06901668509067</v>
      </c>
      <c r="E162" s="77">
        <f t="shared" si="244"/>
        <v>273.18125547782336</v>
      </c>
      <c r="F162" s="77">
        <f t="shared" si="244"/>
        <v>278.30839642175272</v>
      </c>
      <c r="G162" s="77">
        <f t="shared" si="244"/>
        <v>250.46036341591923</v>
      </c>
      <c r="H162" s="77">
        <f t="shared" si="244"/>
        <v>266.78673578639871</v>
      </c>
      <c r="I162" s="77">
        <f t="shared" si="244"/>
        <v>242.03239645606899</v>
      </c>
      <c r="J162" s="77">
        <f t="shared" si="244"/>
        <v>239.98791592101023</v>
      </c>
      <c r="K162" s="77">
        <f t="shared" si="244"/>
        <v>214.48819725592261</v>
      </c>
      <c r="L162" s="77">
        <f t="shared" si="244"/>
        <v>241.15671235179065</v>
      </c>
      <c r="M162" s="77">
        <f t="shared" si="244"/>
        <v>222.61709911862252</v>
      </c>
      <c r="N162" s="77">
        <f t="shared" si="244"/>
        <v>225.68587557549282</v>
      </c>
      <c r="O162" s="77">
        <f t="shared" si="244"/>
        <v>217.03092751491437</v>
      </c>
      <c r="P162" s="77">
        <f t="shared" si="244"/>
        <v>211.53596856354415</v>
      </c>
      <c r="Q162" s="77">
        <f t="shared" si="244"/>
        <v>218.61218305318727</v>
      </c>
      <c r="R162" s="77">
        <f t="shared" ref="R162:V162" si="245">IF(R108=0,0,R108/R$17)</f>
        <v>249.62957643160223</v>
      </c>
      <c r="S162" s="77">
        <f t="shared" si="245"/>
        <v>254.01689683376654</v>
      </c>
      <c r="T162" s="77">
        <f t="shared" si="245"/>
        <v>244.86339395820525</v>
      </c>
      <c r="U162" s="77">
        <f t="shared" si="245"/>
        <v>265.7814594095737</v>
      </c>
      <c r="V162" s="77">
        <f t="shared" si="245"/>
        <v>249.57650419064845</v>
      </c>
      <c r="W162" s="77">
        <f t="shared" ref="W162:Y162" si="246">IF(W108=0,0,W108/W$17)</f>
        <v>266.57894072012459</v>
      </c>
      <c r="X162" s="77">
        <f t="shared" si="246"/>
        <v>208.34554111349584</v>
      </c>
      <c r="Y162" s="77">
        <f t="shared" si="246"/>
        <v>246.18575111769147</v>
      </c>
      <c r="DA162" s="92" t="s">
        <v>325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47">IF(B110=0,0,B110/B$17)</f>
        <v>201.51581720387489</v>
      </c>
      <c r="C164" s="203">
        <f t="shared" si="247"/>
        <v>186.98014289669683</v>
      </c>
      <c r="D164" s="203">
        <f t="shared" si="247"/>
        <v>174.3746688156028</v>
      </c>
      <c r="E164" s="203">
        <f t="shared" si="247"/>
        <v>149.77161500086007</v>
      </c>
      <c r="F164" s="203">
        <f t="shared" si="247"/>
        <v>165.55145651062682</v>
      </c>
      <c r="G164" s="203">
        <f t="shared" si="247"/>
        <v>168.25047643677152</v>
      </c>
      <c r="H164" s="203">
        <f t="shared" si="247"/>
        <v>157.51852974031212</v>
      </c>
      <c r="I164" s="203">
        <f t="shared" si="247"/>
        <v>136.92527847597492</v>
      </c>
      <c r="J164" s="203">
        <f t="shared" si="247"/>
        <v>145.85063999373037</v>
      </c>
      <c r="K164" s="203">
        <f t="shared" si="247"/>
        <v>129.73789800319526</v>
      </c>
      <c r="L164" s="203">
        <f t="shared" si="247"/>
        <v>141.64673722513177</v>
      </c>
      <c r="M164" s="203">
        <f t="shared" si="247"/>
        <v>145.18438021317797</v>
      </c>
      <c r="N164" s="203">
        <f t="shared" si="247"/>
        <v>147.37616230166563</v>
      </c>
      <c r="O164" s="203">
        <f t="shared" si="247"/>
        <v>140.10978532152527</v>
      </c>
      <c r="P164" s="203">
        <f t="shared" si="247"/>
        <v>137.25550053563256</v>
      </c>
      <c r="Q164" s="203">
        <f t="shared" si="247"/>
        <v>121.82918454220537</v>
      </c>
      <c r="R164" s="203">
        <f t="shared" ref="R164:V164" si="248">IF(R110=0,0,R110/R$17)</f>
        <v>128.53810157934788</v>
      </c>
      <c r="S164" s="203">
        <f t="shared" si="248"/>
        <v>119.41720819542518</v>
      </c>
      <c r="T164" s="203">
        <f t="shared" si="248"/>
        <v>118.41478062274432</v>
      </c>
      <c r="U164" s="203">
        <f t="shared" si="248"/>
        <v>124.41332919509819</v>
      </c>
      <c r="V164" s="203">
        <f t="shared" si="248"/>
        <v>114.32377004398367</v>
      </c>
      <c r="W164" s="203">
        <f t="shared" ref="W164:Y164" si="249">IF(W110=0,0,W110/W$17)</f>
        <v>116.19497197899146</v>
      </c>
      <c r="X164" s="203">
        <f t="shared" si="249"/>
        <v>90.655718141249054</v>
      </c>
      <c r="Y164" s="203">
        <f t="shared" si="249"/>
        <v>100.60179323791372</v>
      </c>
      <c r="DA164" s="216" t="s">
        <v>326</v>
      </c>
    </row>
    <row r="165" spans="1:105" ht="12" customHeight="1" x14ac:dyDescent="0.25">
      <c r="A165" s="208" t="s">
        <v>39</v>
      </c>
      <c r="B165" s="192">
        <f t="shared" ref="B165:Q165" si="250">IF(B111=0,0,B111/B$17)</f>
        <v>201.51581720387489</v>
      </c>
      <c r="C165" s="192">
        <f t="shared" si="250"/>
        <v>186.98014289669683</v>
      </c>
      <c r="D165" s="192">
        <f t="shared" si="250"/>
        <v>174.3746688156028</v>
      </c>
      <c r="E165" s="192">
        <f t="shared" si="250"/>
        <v>149.77161500086007</v>
      </c>
      <c r="F165" s="192">
        <f t="shared" si="250"/>
        <v>165.55145651062682</v>
      </c>
      <c r="G165" s="192">
        <f t="shared" si="250"/>
        <v>168.25047643677152</v>
      </c>
      <c r="H165" s="192">
        <f t="shared" si="250"/>
        <v>157.51852974031212</v>
      </c>
      <c r="I165" s="192">
        <f t="shared" si="250"/>
        <v>136.92527847597492</v>
      </c>
      <c r="J165" s="192">
        <f t="shared" si="250"/>
        <v>145.85063999373037</v>
      </c>
      <c r="K165" s="192">
        <f t="shared" si="250"/>
        <v>129.73789800319526</v>
      </c>
      <c r="L165" s="192">
        <f t="shared" si="250"/>
        <v>141.64673722513177</v>
      </c>
      <c r="M165" s="192">
        <f t="shared" si="250"/>
        <v>145.18438021317797</v>
      </c>
      <c r="N165" s="192">
        <f t="shared" si="250"/>
        <v>147.37616230166563</v>
      </c>
      <c r="O165" s="192">
        <f t="shared" si="250"/>
        <v>140.10978532152527</v>
      </c>
      <c r="P165" s="192">
        <f t="shared" si="250"/>
        <v>137.25550053563256</v>
      </c>
      <c r="Q165" s="192">
        <f t="shared" si="250"/>
        <v>121.82918454220537</v>
      </c>
      <c r="R165" s="192">
        <f t="shared" ref="R165:V165" si="251">IF(R111=0,0,R111/R$17)</f>
        <v>128.53810157934788</v>
      </c>
      <c r="S165" s="192">
        <f t="shared" si="251"/>
        <v>119.41720819542518</v>
      </c>
      <c r="T165" s="192">
        <f t="shared" si="251"/>
        <v>118.41478062274432</v>
      </c>
      <c r="U165" s="192">
        <f t="shared" si="251"/>
        <v>124.41332919509819</v>
      </c>
      <c r="V165" s="192">
        <f t="shared" si="251"/>
        <v>114.32377004398367</v>
      </c>
      <c r="W165" s="192">
        <f t="shared" ref="W165:Y165" si="252">IF(W111=0,0,W111/W$17)</f>
        <v>116.19497197899146</v>
      </c>
      <c r="X165" s="192">
        <f t="shared" si="252"/>
        <v>90.655718141249054</v>
      </c>
      <c r="Y165" s="192">
        <f t="shared" si="252"/>
        <v>100.60179323791372</v>
      </c>
      <c r="DA165" s="213" t="s">
        <v>327</v>
      </c>
    </row>
    <row r="166" spans="1:105" ht="12" customHeight="1" x14ac:dyDescent="0.25">
      <c r="A166" s="97" t="s">
        <v>57</v>
      </c>
      <c r="B166" s="74">
        <f t="shared" ref="B166:Q166" si="253">IF(B112=0,0,B112/B$17)</f>
        <v>163.95253754851879</v>
      </c>
      <c r="C166" s="74">
        <f t="shared" si="253"/>
        <v>149.32943273358865</v>
      </c>
      <c r="D166" s="74">
        <f t="shared" si="253"/>
        <v>145.31807712119965</v>
      </c>
      <c r="E166" s="74">
        <f t="shared" si="253"/>
        <v>122.4310678423769</v>
      </c>
      <c r="F166" s="74">
        <f t="shared" si="253"/>
        <v>135.34428517658242</v>
      </c>
      <c r="G166" s="74">
        <f t="shared" si="253"/>
        <v>138.92588536171698</v>
      </c>
      <c r="H166" s="74">
        <f t="shared" si="253"/>
        <v>128.82662249763726</v>
      </c>
      <c r="I166" s="74">
        <f t="shared" si="253"/>
        <v>116.27232291723841</v>
      </c>
      <c r="J166" s="74">
        <f t="shared" si="253"/>
        <v>122.46341933687363</v>
      </c>
      <c r="K166" s="74">
        <f t="shared" si="253"/>
        <v>109.34487392665045</v>
      </c>
      <c r="L166" s="74">
        <f t="shared" si="253"/>
        <v>117.81648677117425</v>
      </c>
      <c r="M166" s="74">
        <f t="shared" si="253"/>
        <v>120.84797413761622</v>
      </c>
      <c r="N166" s="74">
        <f t="shared" si="253"/>
        <v>124.548433150383</v>
      </c>
      <c r="O166" s="74">
        <f t="shared" si="253"/>
        <v>118.0605764822804</v>
      </c>
      <c r="P166" s="74">
        <f t="shared" si="253"/>
        <v>113.47146163578589</v>
      </c>
      <c r="Q166" s="74">
        <f t="shared" si="253"/>
        <v>97.388090054910094</v>
      </c>
      <c r="R166" s="74">
        <f t="shared" ref="R166:V166" si="254">IF(R112=0,0,R112/R$17)</f>
        <v>98.938510950149478</v>
      </c>
      <c r="S166" s="74">
        <f t="shared" si="254"/>
        <v>90.863821914235814</v>
      </c>
      <c r="T166" s="74">
        <f t="shared" si="254"/>
        <v>92.351302840751913</v>
      </c>
      <c r="U166" s="74">
        <f t="shared" si="254"/>
        <v>95.512872293382685</v>
      </c>
      <c r="V166" s="74">
        <f t="shared" si="254"/>
        <v>91.99953861136953</v>
      </c>
      <c r="W166" s="74">
        <f t="shared" ref="W166:Y166" si="255">IF(W112=0,0,W112/W$17)</f>
        <v>94.158044234456881</v>
      </c>
      <c r="X166" s="74">
        <f t="shared" si="255"/>
        <v>75.84068160918477</v>
      </c>
      <c r="Y166" s="74">
        <f t="shared" si="255"/>
        <v>82.764736734250405</v>
      </c>
      <c r="DA166" s="90" t="s">
        <v>328</v>
      </c>
    </row>
    <row r="167" spans="1:105" ht="12" customHeight="1" x14ac:dyDescent="0.25">
      <c r="A167" s="97" t="s">
        <v>56</v>
      </c>
      <c r="B167" s="74">
        <f t="shared" ref="B167:Q167" si="256">IF(B113=0,0,B113/B$17)</f>
        <v>0</v>
      </c>
      <c r="C167" s="74">
        <f t="shared" si="256"/>
        <v>0</v>
      </c>
      <c r="D167" s="74">
        <f t="shared" si="256"/>
        <v>0</v>
      </c>
      <c r="E167" s="74">
        <f t="shared" si="256"/>
        <v>0</v>
      </c>
      <c r="F167" s="74">
        <f t="shared" si="256"/>
        <v>0</v>
      </c>
      <c r="G167" s="74">
        <f t="shared" si="256"/>
        <v>0</v>
      </c>
      <c r="H167" s="74">
        <f t="shared" si="256"/>
        <v>0</v>
      </c>
      <c r="I167" s="74">
        <f t="shared" si="256"/>
        <v>0</v>
      </c>
      <c r="J167" s="74">
        <f t="shared" si="256"/>
        <v>0</v>
      </c>
      <c r="K167" s="74">
        <f t="shared" si="256"/>
        <v>0</v>
      </c>
      <c r="L167" s="74">
        <f t="shared" si="256"/>
        <v>0</v>
      </c>
      <c r="M167" s="74">
        <f t="shared" si="256"/>
        <v>0</v>
      </c>
      <c r="N167" s="74">
        <f t="shared" si="256"/>
        <v>0</v>
      </c>
      <c r="O167" s="74">
        <f t="shared" si="256"/>
        <v>0</v>
      </c>
      <c r="P167" s="74">
        <f t="shared" si="256"/>
        <v>0</v>
      </c>
      <c r="Q167" s="74">
        <f t="shared" si="256"/>
        <v>0</v>
      </c>
      <c r="R167" s="74">
        <f t="shared" ref="R167:V167" si="257">IF(R113=0,0,R113/R$17)</f>
        <v>0</v>
      </c>
      <c r="S167" s="74">
        <f t="shared" si="257"/>
        <v>0</v>
      </c>
      <c r="T167" s="74">
        <f t="shared" si="257"/>
        <v>0</v>
      </c>
      <c r="U167" s="74">
        <f t="shared" si="257"/>
        <v>0</v>
      </c>
      <c r="V167" s="74">
        <f t="shared" si="257"/>
        <v>0</v>
      </c>
      <c r="W167" s="74">
        <f t="shared" ref="W167:Y167" si="258">IF(W113=0,0,W113/W$17)</f>
        <v>0</v>
      </c>
      <c r="X167" s="74">
        <f t="shared" si="258"/>
        <v>0</v>
      </c>
      <c r="Y167" s="74">
        <f t="shared" si="258"/>
        <v>0</v>
      </c>
      <c r="DA167" s="90" t="s">
        <v>329</v>
      </c>
    </row>
    <row r="168" spans="1:105" ht="12" customHeight="1" x14ac:dyDescent="0.25">
      <c r="A168" s="97" t="s">
        <v>55</v>
      </c>
      <c r="B168" s="74">
        <f t="shared" ref="B168:Q168" si="259">IF(B114=0,0,B114/B$17)</f>
        <v>18.998831072562076</v>
      </c>
      <c r="C168" s="74">
        <f t="shared" si="259"/>
        <v>17.415010406436696</v>
      </c>
      <c r="D168" s="74">
        <f t="shared" si="259"/>
        <v>17.820636863124069</v>
      </c>
      <c r="E168" s="74">
        <f t="shared" si="259"/>
        <v>14.326289177171491</v>
      </c>
      <c r="F168" s="74">
        <f t="shared" si="259"/>
        <v>16.373520298585539</v>
      </c>
      <c r="G168" s="74">
        <f t="shared" si="259"/>
        <v>17.536579482766943</v>
      </c>
      <c r="H168" s="74">
        <f t="shared" si="259"/>
        <v>16.738033652491279</v>
      </c>
      <c r="I168" s="74">
        <f t="shared" si="259"/>
        <v>11.861618668775991</v>
      </c>
      <c r="J168" s="74">
        <f t="shared" si="259"/>
        <v>12.305488484907036</v>
      </c>
      <c r="K168" s="74">
        <f t="shared" si="259"/>
        <v>10.109326784553245</v>
      </c>
      <c r="L168" s="74">
        <f t="shared" si="259"/>
        <v>10.74859213170363</v>
      </c>
      <c r="M168" s="74">
        <f t="shared" si="259"/>
        <v>11.28655865332556</v>
      </c>
      <c r="N168" s="74">
        <f t="shared" si="259"/>
        <v>11.668029984917091</v>
      </c>
      <c r="O168" s="74">
        <f t="shared" si="259"/>
        <v>11.089949986636588</v>
      </c>
      <c r="P168" s="74">
        <f t="shared" si="259"/>
        <v>10.547503031795689</v>
      </c>
      <c r="Q168" s="74">
        <f t="shared" si="259"/>
        <v>9.0618490535230922</v>
      </c>
      <c r="R168" s="74">
        <f t="shared" ref="R168:V168" si="260">IF(R114=0,0,R114/R$17)</f>
        <v>9.1631660457378281</v>
      </c>
      <c r="S168" s="74">
        <f t="shared" si="260"/>
        <v>8.4273264848161435</v>
      </c>
      <c r="T168" s="74">
        <f t="shared" si="260"/>
        <v>8.3024845749174716</v>
      </c>
      <c r="U168" s="74">
        <f t="shared" si="260"/>
        <v>8.9753147252479337</v>
      </c>
      <c r="V168" s="74">
        <f t="shared" si="260"/>
        <v>8.6361355573950771</v>
      </c>
      <c r="W168" s="74">
        <f t="shared" ref="W168:Y168" si="261">IF(W114=0,0,W114/W$17)</f>
        <v>8.963624220128013</v>
      </c>
      <c r="X168" s="74">
        <f t="shared" si="261"/>
        <v>6.9896262976597017</v>
      </c>
      <c r="Y168" s="74">
        <f t="shared" si="261"/>
        <v>7.595183027983814</v>
      </c>
      <c r="DA168" s="90" t="s">
        <v>330</v>
      </c>
    </row>
    <row r="169" spans="1:105" ht="12" customHeight="1" x14ac:dyDescent="0.25">
      <c r="A169" s="107" t="s">
        <v>54</v>
      </c>
      <c r="B169" s="193">
        <f t="shared" ref="B169:Q169" si="262">IF(B115=0,0,B115/B$17)</f>
        <v>18.564448582794039</v>
      </c>
      <c r="C169" s="193">
        <f t="shared" si="262"/>
        <v>20.235699756671501</v>
      </c>
      <c r="D169" s="193">
        <f t="shared" si="262"/>
        <v>11.235954831279093</v>
      </c>
      <c r="E169" s="193">
        <f t="shared" si="262"/>
        <v>13.014257981311644</v>
      </c>
      <c r="F169" s="193">
        <f t="shared" si="262"/>
        <v>13.833651035458869</v>
      </c>
      <c r="G169" s="193">
        <f t="shared" si="262"/>
        <v>11.78801159228763</v>
      </c>
      <c r="H169" s="193">
        <f t="shared" si="262"/>
        <v>11.953873590183571</v>
      </c>
      <c r="I169" s="193">
        <f t="shared" si="262"/>
        <v>8.7913368899605615</v>
      </c>
      <c r="J169" s="193">
        <f t="shared" si="262"/>
        <v>11.081732171949682</v>
      </c>
      <c r="K169" s="193">
        <f t="shared" si="262"/>
        <v>10.283697291991594</v>
      </c>
      <c r="L169" s="193">
        <f t="shared" si="262"/>
        <v>13.081658322253885</v>
      </c>
      <c r="M169" s="193">
        <f t="shared" si="262"/>
        <v>13.049847422236205</v>
      </c>
      <c r="N169" s="193">
        <f t="shared" si="262"/>
        <v>11.15969916636551</v>
      </c>
      <c r="O169" s="193">
        <f t="shared" si="262"/>
        <v>10.95925885260827</v>
      </c>
      <c r="P169" s="193">
        <f t="shared" si="262"/>
        <v>13.236535868050989</v>
      </c>
      <c r="Q169" s="193">
        <f t="shared" si="262"/>
        <v>15.379245433772194</v>
      </c>
      <c r="R169" s="193">
        <f t="shared" ref="R169:V169" si="263">IF(R115=0,0,R115/R$17)</f>
        <v>20.43642458346055</v>
      </c>
      <c r="S169" s="193">
        <f t="shared" si="263"/>
        <v>20.126059796373205</v>
      </c>
      <c r="T169" s="193">
        <f t="shared" si="263"/>
        <v>17.760993207074939</v>
      </c>
      <c r="U169" s="193">
        <f t="shared" si="263"/>
        <v>19.92514217646757</v>
      </c>
      <c r="V169" s="193">
        <f t="shared" si="263"/>
        <v>13.688095875219064</v>
      </c>
      <c r="W169" s="193">
        <f t="shared" ref="W169:Y169" si="264">IF(W115=0,0,W115/W$17)</f>
        <v>13.073303524406558</v>
      </c>
      <c r="X169" s="193">
        <f t="shared" si="264"/>
        <v>7.8254102344045844</v>
      </c>
      <c r="Y169" s="193">
        <f t="shared" si="264"/>
        <v>10.241873475679503</v>
      </c>
      <c r="DA169" s="214" t="s">
        <v>331</v>
      </c>
    </row>
    <row r="170" spans="1:105" ht="12" customHeight="1" x14ac:dyDescent="0.25">
      <c r="A170" s="209" t="s">
        <v>58</v>
      </c>
      <c r="B170" s="77">
        <f t="shared" ref="B170:Q170" si="265">IF(B116=0,0,B116/B$17)</f>
        <v>0</v>
      </c>
      <c r="C170" s="77">
        <f t="shared" si="265"/>
        <v>0</v>
      </c>
      <c r="D170" s="77">
        <f t="shared" si="265"/>
        <v>0</v>
      </c>
      <c r="E170" s="77">
        <f t="shared" si="265"/>
        <v>0</v>
      </c>
      <c r="F170" s="77">
        <f t="shared" si="265"/>
        <v>0</v>
      </c>
      <c r="G170" s="77">
        <f t="shared" si="265"/>
        <v>0</v>
      </c>
      <c r="H170" s="77">
        <f t="shared" si="265"/>
        <v>0</v>
      </c>
      <c r="I170" s="77">
        <f t="shared" si="265"/>
        <v>0</v>
      </c>
      <c r="J170" s="77">
        <f t="shared" si="265"/>
        <v>0</v>
      </c>
      <c r="K170" s="77">
        <f t="shared" si="265"/>
        <v>0</v>
      </c>
      <c r="L170" s="77">
        <f t="shared" si="265"/>
        <v>0</v>
      </c>
      <c r="M170" s="77">
        <f t="shared" si="265"/>
        <v>0</v>
      </c>
      <c r="N170" s="77">
        <f t="shared" si="265"/>
        <v>0</v>
      </c>
      <c r="O170" s="77">
        <f t="shared" si="265"/>
        <v>0</v>
      </c>
      <c r="P170" s="77">
        <f t="shared" si="265"/>
        <v>0</v>
      </c>
      <c r="Q170" s="77">
        <f t="shared" si="265"/>
        <v>0</v>
      </c>
      <c r="R170" s="77">
        <f t="shared" ref="R170:V170" si="266">IF(R116=0,0,R116/R$17)</f>
        <v>0</v>
      </c>
      <c r="S170" s="77">
        <f t="shared" si="266"/>
        <v>0</v>
      </c>
      <c r="T170" s="77">
        <f t="shared" si="266"/>
        <v>0</v>
      </c>
      <c r="U170" s="77">
        <f t="shared" si="266"/>
        <v>0</v>
      </c>
      <c r="V170" s="77">
        <f t="shared" si="266"/>
        <v>0</v>
      </c>
      <c r="W170" s="77">
        <f t="shared" ref="W170:Y170" si="267">IF(W116=0,0,W116/W$17)</f>
        <v>0</v>
      </c>
      <c r="X170" s="77">
        <f t="shared" si="267"/>
        <v>0</v>
      </c>
      <c r="Y170" s="77">
        <f t="shared" si="267"/>
        <v>0</v>
      </c>
      <c r="DA170" s="92" t="s">
        <v>332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28:Y28 B30:Y30 B34:Y34 B45:Y45 B79:Y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Y3" si="0">B4</f>
        <v>552343</v>
      </c>
      <c r="C3" s="67">
        <f t="shared" si="0"/>
        <v>557269</v>
      </c>
      <c r="D3" s="67">
        <f t="shared" si="0"/>
        <v>562069</v>
      </c>
      <c r="E3" s="67">
        <f t="shared" si="0"/>
        <v>567386</v>
      </c>
      <c r="F3" s="67">
        <f t="shared" si="0"/>
        <v>572611</v>
      </c>
      <c r="G3" s="67">
        <f t="shared" si="0"/>
        <v>569271</v>
      </c>
      <c r="H3" s="67">
        <f t="shared" si="0"/>
        <v>575256</v>
      </c>
      <c r="I3" s="67">
        <f t="shared" si="0"/>
        <v>581351</v>
      </c>
      <c r="J3" s="67">
        <f t="shared" si="0"/>
        <v>591445</v>
      </c>
      <c r="K3" s="67">
        <f t="shared" si="0"/>
        <v>590774</v>
      </c>
      <c r="L3" s="67">
        <f t="shared" si="0"/>
        <v>589900</v>
      </c>
      <c r="M3" s="67">
        <f t="shared" si="0"/>
        <v>588606</v>
      </c>
      <c r="N3" s="67">
        <f t="shared" si="0"/>
        <v>588572</v>
      </c>
      <c r="O3" s="67">
        <f t="shared" si="0"/>
        <v>588575</v>
      </c>
      <c r="P3" s="67">
        <f t="shared" si="0"/>
        <v>589525</v>
      </c>
      <c r="Q3" s="67">
        <f t="shared" si="0"/>
        <v>590953</v>
      </c>
      <c r="R3" s="67">
        <f t="shared" si="0"/>
        <v>595450</v>
      </c>
      <c r="S3" s="67">
        <f t="shared" si="0"/>
        <v>607123</v>
      </c>
      <c r="T3" s="67">
        <f t="shared" si="0"/>
        <v>612695</v>
      </c>
      <c r="U3" s="67">
        <f t="shared" si="0"/>
        <v>626985</v>
      </c>
      <c r="V3" s="67">
        <f t="shared" si="0"/>
        <v>634053</v>
      </c>
      <c r="W3" s="67">
        <f t="shared" si="0"/>
        <v>635788</v>
      </c>
      <c r="X3" s="67">
        <f t="shared" si="0"/>
        <v>642139</v>
      </c>
      <c r="Y3" s="67">
        <f t="shared" si="0"/>
        <v>653220</v>
      </c>
      <c r="DA3" s="87" t="s">
        <v>334</v>
      </c>
    </row>
    <row r="4" spans="1:105" ht="12.95" customHeight="1" x14ac:dyDescent="0.25">
      <c r="A4" s="68" t="s">
        <v>57</v>
      </c>
      <c r="B4" s="71">
        <f t="shared" ref="B4:Q4" si="1">SUM(B5:B13)</f>
        <v>552343</v>
      </c>
      <c r="C4" s="71">
        <f t="shared" si="1"/>
        <v>557269</v>
      </c>
      <c r="D4" s="71">
        <f t="shared" si="1"/>
        <v>562069</v>
      </c>
      <c r="E4" s="71">
        <f t="shared" si="1"/>
        <v>567386</v>
      </c>
      <c r="F4" s="71">
        <f t="shared" si="1"/>
        <v>572611</v>
      </c>
      <c r="G4" s="71">
        <f t="shared" si="1"/>
        <v>569271</v>
      </c>
      <c r="H4" s="71">
        <f t="shared" si="1"/>
        <v>575256</v>
      </c>
      <c r="I4" s="71">
        <f t="shared" si="1"/>
        <v>581351</v>
      </c>
      <c r="J4" s="71">
        <f t="shared" si="1"/>
        <v>591445</v>
      </c>
      <c r="K4" s="71">
        <f t="shared" si="1"/>
        <v>590774</v>
      </c>
      <c r="L4" s="71">
        <f t="shared" si="1"/>
        <v>589900</v>
      </c>
      <c r="M4" s="71">
        <f t="shared" si="1"/>
        <v>588606</v>
      </c>
      <c r="N4" s="71">
        <f t="shared" si="1"/>
        <v>588572</v>
      </c>
      <c r="O4" s="71">
        <f t="shared" si="1"/>
        <v>588575</v>
      </c>
      <c r="P4" s="71">
        <f t="shared" si="1"/>
        <v>589525</v>
      </c>
      <c r="Q4" s="71">
        <f t="shared" si="1"/>
        <v>590953</v>
      </c>
      <c r="R4" s="71">
        <f t="shared" ref="R4:V4" si="2">SUM(R5:R13)</f>
        <v>595450</v>
      </c>
      <c r="S4" s="71">
        <f t="shared" si="2"/>
        <v>607123</v>
      </c>
      <c r="T4" s="71">
        <f t="shared" si="2"/>
        <v>612695</v>
      </c>
      <c r="U4" s="71">
        <f t="shared" si="2"/>
        <v>626985</v>
      </c>
      <c r="V4" s="71">
        <f t="shared" si="2"/>
        <v>634053</v>
      </c>
      <c r="W4" s="71">
        <f t="shared" ref="W4:Y4" si="3">SUM(W5:W13)</f>
        <v>635788</v>
      </c>
      <c r="X4" s="71">
        <f t="shared" si="3"/>
        <v>642139</v>
      </c>
      <c r="Y4" s="71">
        <f t="shared" si="3"/>
        <v>653220</v>
      </c>
      <c r="DA4" s="88" t="s">
        <v>335</v>
      </c>
    </row>
    <row r="5" spans="1:105" ht="12" customHeight="1" x14ac:dyDescent="0.25">
      <c r="A5" s="28" t="s">
        <v>51</v>
      </c>
      <c r="B5" s="82">
        <v>18199</v>
      </c>
      <c r="C5" s="82">
        <v>16809</v>
      </c>
      <c r="D5" s="82">
        <v>16354</v>
      </c>
      <c r="E5" s="82">
        <v>15223</v>
      </c>
      <c r="F5" s="82">
        <v>14972</v>
      </c>
      <c r="G5" s="82">
        <v>14465</v>
      </c>
      <c r="H5" s="82">
        <v>12455</v>
      </c>
      <c r="I5" s="82">
        <v>9085</v>
      </c>
      <c r="J5" s="82">
        <v>7292</v>
      </c>
      <c r="K5" s="82">
        <v>5924</v>
      </c>
      <c r="L5" s="82">
        <v>5932</v>
      </c>
      <c r="M5" s="82">
        <v>6438</v>
      </c>
      <c r="N5" s="82">
        <v>6567</v>
      </c>
      <c r="O5" s="82">
        <v>6275</v>
      </c>
      <c r="P5" s="82">
        <v>5094</v>
      </c>
      <c r="Q5" s="82">
        <v>3335</v>
      </c>
      <c r="R5" s="82">
        <v>1719</v>
      </c>
      <c r="S5" s="82">
        <v>991</v>
      </c>
      <c r="T5" s="82">
        <v>755</v>
      </c>
      <c r="U5" s="82">
        <v>745</v>
      </c>
      <c r="V5" s="82">
        <v>603</v>
      </c>
      <c r="W5" s="82">
        <v>414</v>
      </c>
      <c r="X5" s="82">
        <v>0</v>
      </c>
      <c r="Y5" s="82">
        <v>151</v>
      </c>
      <c r="DA5" s="89" t="s">
        <v>336</v>
      </c>
    </row>
    <row r="6" spans="1:105" ht="12" customHeight="1" x14ac:dyDescent="0.25">
      <c r="A6" s="28" t="s">
        <v>74</v>
      </c>
      <c r="B6" s="82">
        <v>0</v>
      </c>
      <c r="C6" s="82">
        <v>0</v>
      </c>
      <c r="D6" s="82">
        <v>0</v>
      </c>
      <c r="E6" s="82">
        <v>0</v>
      </c>
      <c r="F6" s="82">
        <v>0</v>
      </c>
      <c r="G6" s="82">
        <v>0</v>
      </c>
      <c r="H6" s="82">
        <v>0</v>
      </c>
      <c r="I6" s="82">
        <v>0</v>
      </c>
      <c r="J6" s="82">
        <v>0</v>
      </c>
      <c r="K6" s="82">
        <v>0</v>
      </c>
      <c r="L6" s="82">
        <v>0</v>
      </c>
      <c r="M6" s="82">
        <v>0</v>
      </c>
      <c r="N6" s="82">
        <v>0</v>
      </c>
      <c r="O6" s="82">
        <v>0</v>
      </c>
      <c r="P6" s="82">
        <v>0</v>
      </c>
      <c r="Q6" s="82">
        <v>0</v>
      </c>
      <c r="R6" s="82">
        <v>0</v>
      </c>
      <c r="S6" s="82">
        <v>0</v>
      </c>
      <c r="T6" s="82">
        <v>0</v>
      </c>
      <c r="U6" s="82">
        <v>0</v>
      </c>
      <c r="V6" s="82">
        <v>0</v>
      </c>
      <c r="W6" s="82">
        <v>0</v>
      </c>
      <c r="X6" s="82">
        <v>0</v>
      </c>
      <c r="Y6" s="82">
        <v>0</v>
      </c>
      <c r="DA6" s="89" t="s">
        <v>337</v>
      </c>
    </row>
    <row r="7" spans="1:105" ht="12" customHeight="1" x14ac:dyDescent="0.25">
      <c r="A7" s="28" t="s">
        <v>200</v>
      </c>
      <c r="B7" s="82">
        <v>7667</v>
      </c>
      <c r="C7" s="82">
        <v>7051</v>
      </c>
      <c r="D7" s="82">
        <v>6309</v>
      </c>
      <c r="E7" s="82">
        <v>5188</v>
      </c>
      <c r="F7" s="82">
        <v>4013</v>
      </c>
      <c r="G7" s="82">
        <v>3538</v>
      </c>
      <c r="H7" s="82">
        <v>3469</v>
      </c>
      <c r="I7" s="82">
        <v>3277</v>
      </c>
      <c r="J7" s="82">
        <v>3146</v>
      </c>
      <c r="K7" s="82">
        <v>2714</v>
      </c>
      <c r="L7" s="82">
        <v>2490</v>
      </c>
      <c r="M7" s="82">
        <v>2569</v>
      </c>
      <c r="N7" s="82">
        <v>2627</v>
      </c>
      <c r="O7" s="82">
        <v>2605</v>
      </c>
      <c r="P7" s="82">
        <v>2522</v>
      </c>
      <c r="Q7" s="82">
        <v>2325</v>
      </c>
      <c r="R7" s="82">
        <v>1902</v>
      </c>
      <c r="S7" s="82">
        <v>1496</v>
      </c>
      <c r="T7" s="82">
        <v>1282</v>
      </c>
      <c r="U7" s="82">
        <v>1164</v>
      </c>
      <c r="V7" s="82">
        <v>1041</v>
      </c>
      <c r="W7" s="82">
        <v>795</v>
      </c>
      <c r="X7" s="82">
        <v>608</v>
      </c>
      <c r="Y7" s="82">
        <v>620</v>
      </c>
      <c r="DA7" s="89" t="s">
        <v>338</v>
      </c>
    </row>
    <row r="8" spans="1:105" ht="12" customHeight="1" x14ac:dyDescent="0.25">
      <c r="A8" s="28" t="s">
        <v>189</v>
      </c>
      <c r="B8" s="82">
        <v>22390</v>
      </c>
      <c r="C8" s="82">
        <v>21703</v>
      </c>
      <c r="D8" s="82">
        <v>21112</v>
      </c>
      <c r="E8" s="82">
        <v>21612</v>
      </c>
      <c r="F8" s="82">
        <v>22988</v>
      </c>
      <c r="G8" s="82">
        <v>25278</v>
      </c>
      <c r="H8" s="82">
        <v>26854</v>
      </c>
      <c r="I8" s="82">
        <v>27833</v>
      </c>
      <c r="J8" s="82">
        <v>28571</v>
      </c>
      <c r="K8" s="82">
        <v>29187</v>
      </c>
      <c r="L8" s="82">
        <v>29903</v>
      </c>
      <c r="M8" s="82">
        <v>30663</v>
      </c>
      <c r="N8" s="82">
        <v>31442</v>
      </c>
      <c r="O8" s="82">
        <v>31933</v>
      </c>
      <c r="P8" s="82">
        <v>33019</v>
      </c>
      <c r="Q8" s="82">
        <v>33767</v>
      </c>
      <c r="R8" s="82">
        <v>34972</v>
      </c>
      <c r="S8" s="82">
        <v>35379</v>
      </c>
      <c r="T8" s="82">
        <v>36442</v>
      </c>
      <c r="U8" s="82">
        <v>38303</v>
      </c>
      <c r="V8" s="82">
        <v>39122</v>
      </c>
      <c r="W8" s="82">
        <v>40042</v>
      </c>
      <c r="X8" s="82">
        <v>39727</v>
      </c>
      <c r="Y8" s="82">
        <v>39902</v>
      </c>
      <c r="DA8" s="89" t="s">
        <v>339</v>
      </c>
    </row>
    <row r="9" spans="1:105" ht="12" customHeight="1" x14ac:dyDescent="0.25">
      <c r="A9" s="28" t="s">
        <v>202</v>
      </c>
      <c r="B9" s="82">
        <v>162944</v>
      </c>
      <c r="C9" s="82">
        <v>161032</v>
      </c>
      <c r="D9" s="82">
        <v>167762</v>
      </c>
      <c r="E9" s="82">
        <v>175559</v>
      </c>
      <c r="F9" s="82">
        <v>177556</v>
      </c>
      <c r="G9" s="82">
        <v>178392</v>
      </c>
      <c r="H9" s="82">
        <v>187296</v>
      </c>
      <c r="I9" s="82">
        <v>209224</v>
      </c>
      <c r="J9" s="82">
        <v>228157</v>
      </c>
      <c r="K9" s="82">
        <v>239594</v>
      </c>
      <c r="L9" s="82">
        <v>240599</v>
      </c>
      <c r="M9" s="82">
        <v>238928</v>
      </c>
      <c r="N9" s="82">
        <v>241568</v>
      </c>
      <c r="O9" s="82">
        <v>246140</v>
      </c>
      <c r="P9" s="82">
        <v>253355</v>
      </c>
      <c r="Q9" s="82">
        <v>258524</v>
      </c>
      <c r="R9" s="82">
        <v>261149</v>
      </c>
      <c r="S9" s="82">
        <v>263706</v>
      </c>
      <c r="T9" s="82">
        <v>266168</v>
      </c>
      <c r="U9" s="82">
        <v>269768</v>
      </c>
      <c r="V9" s="82">
        <v>276772</v>
      </c>
      <c r="W9" s="82">
        <v>279151</v>
      </c>
      <c r="X9" s="82">
        <v>281304</v>
      </c>
      <c r="Y9" s="82">
        <v>282080</v>
      </c>
      <c r="DA9" s="89" t="s">
        <v>340</v>
      </c>
    </row>
    <row r="10" spans="1:105" ht="12" customHeight="1" x14ac:dyDescent="0.25">
      <c r="A10" s="28" t="s">
        <v>197</v>
      </c>
      <c r="B10" s="82">
        <v>0</v>
      </c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X10" s="82">
        <v>0</v>
      </c>
      <c r="Y10" s="82">
        <v>0</v>
      </c>
      <c r="DA10" s="89" t="s">
        <v>341</v>
      </c>
    </row>
    <row r="11" spans="1:105" ht="12" customHeight="1" x14ac:dyDescent="0.25">
      <c r="A11" s="28" t="s">
        <v>198</v>
      </c>
      <c r="B11" s="82">
        <v>326066</v>
      </c>
      <c r="C11" s="82">
        <v>335573</v>
      </c>
      <c r="D11" s="82">
        <v>335349</v>
      </c>
      <c r="E11" s="82">
        <v>334355</v>
      </c>
      <c r="F11" s="82">
        <v>337357</v>
      </c>
      <c r="G11" s="82">
        <v>330685</v>
      </c>
      <c r="H11" s="82">
        <v>326206</v>
      </c>
      <c r="I11" s="82">
        <v>309555</v>
      </c>
      <c r="J11" s="82">
        <v>298590</v>
      </c>
      <c r="K11" s="82">
        <v>285410</v>
      </c>
      <c r="L11" s="82">
        <v>282721</v>
      </c>
      <c r="M11" s="82">
        <v>281817</v>
      </c>
      <c r="N11" s="82">
        <v>278564</v>
      </c>
      <c r="O11" s="82">
        <v>274553</v>
      </c>
      <c r="P11" s="82">
        <v>268545</v>
      </c>
      <c r="Q11" s="82">
        <v>265635</v>
      </c>
      <c r="R11" s="82">
        <v>267015</v>
      </c>
      <c r="S11" s="82">
        <v>275358</v>
      </c>
      <c r="T11" s="82">
        <v>276616</v>
      </c>
      <c r="U11" s="82">
        <v>284692</v>
      </c>
      <c r="V11" s="82">
        <v>283995</v>
      </c>
      <c r="W11" s="82">
        <v>284037</v>
      </c>
      <c r="X11" s="82">
        <v>289208</v>
      </c>
      <c r="Y11" s="82">
        <v>300323</v>
      </c>
      <c r="DA11" s="89" t="s">
        <v>342</v>
      </c>
    </row>
    <row r="12" spans="1:105" ht="12" customHeight="1" x14ac:dyDescent="0.25">
      <c r="A12" s="28" t="s">
        <v>95</v>
      </c>
      <c r="B12" s="82">
        <v>0</v>
      </c>
      <c r="C12" s="82">
        <v>0</v>
      </c>
      <c r="D12" s="82">
        <v>0</v>
      </c>
      <c r="E12" s="82">
        <v>0</v>
      </c>
      <c r="F12" s="82">
        <v>0</v>
      </c>
      <c r="G12" s="82">
        <v>0</v>
      </c>
      <c r="H12" s="82">
        <v>0</v>
      </c>
      <c r="I12" s="82">
        <v>0</v>
      </c>
      <c r="J12" s="82">
        <v>0</v>
      </c>
      <c r="K12" s="82">
        <v>0</v>
      </c>
      <c r="L12" s="82">
        <v>0</v>
      </c>
      <c r="M12" s="82">
        <v>0</v>
      </c>
      <c r="N12" s="82">
        <v>0</v>
      </c>
      <c r="O12" s="82">
        <v>0</v>
      </c>
      <c r="P12" s="82">
        <v>0</v>
      </c>
      <c r="Q12" s="82">
        <v>0</v>
      </c>
      <c r="R12" s="82">
        <v>0</v>
      </c>
      <c r="S12" s="82">
        <v>0</v>
      </c>
      <c r="T12" s="82">
        <v>0</v>
      </c>
      <c r="U12" s="82">
        <v>0</v>
      </c>
      <c r="V12" s="82">
        <v>0</v>
      </c>
      <c r="W12" s="82">
        <v>0</v>
      </c>
      <c r="X12" s="82">
        <v>0</v>
      </c>
      <c r="Y12" s="82">
        <v>0</v>
      </c>
      <c r="DA12" s="89" t="s">
        <v>343</v>
      </c>
    </row>
    <row r="13" spans="1:105" ht="12" customHeight="1" x14ac:dyDescent="0.25">
      <c r="A13" s="73" t="s">
        <v>94</v>
      </c>
      <c r="B13" s="83">
        <v>15077</v>
      </c>
      <c r="C13" s="83">
        <v>15101</v>
      </c>
      <c r="D13" s="83">
        <v>15183</v>
      </c>
      <c r="E13" s="83">
        <v>15449</v>
      </c>
      <c r="F13" s="83">
        <v>15725</v>
      </c>
      <c r="G13" s="83">
        <v>16913</v>
      </c>
      <c r="H13" s="83">
        <v>18976</v>
      </c>
      <c r="I13" s="83">
        <v>22377</v>
      </c>
      <c r="J13" s="83">
        <v>25689</v>
      </c>
      <c r="K13" s="83">
        <v>27945</v>
      </c>
      <c r="L13" s="83">
        <v>28255</v>
      </c>
      <c r="M13" s="83">
        <v>28191</v>
      </c>
      <c r="N13" s="83">
        <v>27804</v>
      </c>
      <c r="O13" s="83">
        <v>27069</v>
      </c>
      <c r="P13" s="83">
        <v>26990</v>
      </c>
      <c r="Q13" s="83">
        <v>27367</v>
      </c>
      <c r="R13" s="83">
        <v>28693</v>
      </c>
      <c r="S13" s="83">
        <v>30193</v>
      </c>
      <c r="T13" s="83">
        <v>31432</v>
      </c>
      <c r="U13" s="83">
        <v>32313</v>
      </c>
      <c r="V13" s="83">
        <v>32520</v>
      </c>
      <c r="W13" s="83">
        <v>31349</v>
      </c>
      <c r="X13" s="83">
        <v>31292</v>
      </c>
      <c r="Y13" s="83">
        <v>30144</v>
      </c>
      <c r="DA13" s="90" t="s">
        <v>344</v>
      </c>
    </row>
    <row r="14" spans="1:105" ht="12" hidden="1" customHeight="1" x14ac:dyDescent="0.25">
      <c r="A14" s="84" t="s">
        <v>93</v>
      </c>
      <c r="B14" s="85">
        <f t="shared" ref="B14:Q14" si="4">SUM(B5:B11)</f>
        <v>537266</v>
      </c>
      <c r="C14" s="85">
        <f t="shared" si="4"/>
        <v>542168</v>
      </c>
      <c r="D14" s="85">
        <f t="shared" si="4"/>
        <v>546886</v>
      </c>
      <c r="E14" s="85">
        <f t="shared" si="4"/>
        <v>551937</v>
      </c>
      <c r="F14" s="85">
        <f t="shared" si="4"/>
        <v>556886</v>
      </c>
      <c r="G14" s="85">
        <f t="shared" si="4"/>
        <v>552358</v>
      </c>
      <c r="H14" s="85">
        <f t="shared" si="4"/>
        <v>556280</v>
      </c>
      <c r="I14" s="85">
        <f t="shared" si="4"/>
        <v>558974</v>
      </c>
      <c r="J14" s="85">
        <f t="shared" si="4"/>
        <v>565756</v>
      </c>
      <c r="K14" s="85">
        <f t="shared" si="4"/>
        <v>562829</v>
      </c>
      <c r="L14" s="85">
        <f t="shared" si="4"/>
        <v>561645</v>
      </c>
      <c r="M14" s="85">
        <f t="shared" si="4"/>
        <v>560415</v>
      </c>
      <c r="N14" s="85">
        <f t="shared" si="4"/>
        <v>560768</v>
      </c>
      <c r="O14" s="85">
        <f t="shared" si="4"/>
        <v>561506</v>
      </c>
      <c r="P14" s="85">
        <f t="shared" si="4"/>
        <v>562535</v>
      </c>
      <c r="Q14" s="85">
        <f t="shared" si="4"/>
        <v>563586</v>
      </c>
      <c r="R14" s="85">
        <f t="shared" ref="R14:V14" si="5">SUM(R5:R11)</f>
        <v>566757</v>
      </c>
      <c r="S14" s="85">
        <f t="shared" si="5"/>
        <v>576930</v>
      </c>
      <c r="T14" s="85">
        <f t="shared" si="5"/>
        <v>581263</v>
      </c>
      <c r="U14" s="85">
        <f t="shared" si="5"/>
        <v>594672</v>
      </c>
      <c r="V14" s="85">
        <f t="shared" si="5"/>
        <v>601533</v>
      </c>
      <c r="W14" s="85">
        <f t="shared" ref="W14:Y14" si="6">SUM(W5:W11)</f>
        <v>604439</v>
      </c>
      <c r="X14" s="85">
        <f t="shared" si="6"/>
        <v>610847</v>
      </c>
      <c r="Y14" s="85">
        <f t="shared" si="6"/>
        <v>623076</v>
      </c>
      <c r="DA14" s="93"/>
    </row>
    <row r="15" spans="1:105" ht="12.95" customHeight="1" x14ac:dyDescent="0.25">
      <c r="A15" s="68" t="s">
        <v>92</v>
      </c>
      <c r="B15" s="71">
        <f t="shared" ref="B15:Y15" si="7">B16</f>
        <v>195</v>
      </c>
      <c r="C15" s="71">
        <f t="shared" si="7"/>
        <v>244</v>
      </c>
      <c r="D15" s="71">
        <f t="shared" si="7"/>
        <v>342</v>
      </c>
      <c r="E15" s="71">
        <f t="shared" si="7"/>
        <v>424</v>
      </c>
      <c r="F15" s="71">
        <f t="shared" si="7"/>
        <v>641</v>
      </c>
      <c r="G15" s="71">
        <f t="shared" si="7"/>
        <v>995</v>
      </c>
      <c r="H15" s="71">
        <f t="shared" si="7"/>
        <v>1158</v>
      </c>
      <c r="I15" s="71">
        <f t="shared" si="7"/>
        <v>1605</v>
      </c>
      <c r="J15" s="71">
        <f t="shared" si="7"/>
        <v>1957</v>
      </c>
      <c r="K15" s="71">
        <f t="shared" si="7"/>
        <v>2193</v>
      </c>
      <c r="L15" s="71">
        <f t="shared" si="7"/>
        <v>2394</v>
      </c>
      <c r="M15" s="71">
        <f t="shared" si="7"/>
        <v>2454</v>
      </c>
      <c r="N15" s="71">
        <f t="shared" si="7"/>
        <v>2688</v>
      </c>
      <c r="O15" s="71">
        <f t="shared" si="7"/>
        <v>3036</v>
      </c>
      <c r="P15" s="71">
        <f t="shared" si="7"/>
        <v>3546</v>
      </c>
      <c r="Q15" s="71">
        <f t="shared" si="7"/>
        <v>3878</v>
      </c>
      <c r="R15" s="71">
        <f t="shared" si="7"/>
        <v>4279</v>
      </c>
      <c r="S15" s="71">
        <f t="shared" si="7"/>
        <v>4812</v>
      </c>
      <c r="T15" s="71">
        <f t="shared" si="7"/>
        <v>5253</v>
      </c>
      <c r="U15" s="71">
        <f t="shared" si="7"/>
        <v>5853</v>
      </c>
      <c r="V15" s="71">
        <f t="shared" si="7"/>
        <v>6677</v>
      </c>
      <c r="W15" s="71">
        <f t="shared" si="7"/>
        <v>7161</v>
      </c>
      <c r="X15" s="71">
        <f t="shared" si="7"/>
        <v>9998</v>
      </c>
      <c r="Y15" s="71">
        <f t="shared" si="7"/>
        <v>10635</v>
      </c>
      <c r="DA15" s="88" t="s">
        <v>345</v>
      </c>
    </row>
    <row r="16" spans="1:105" ht="12" customHeight="1" x14ac:dyDescent="0.25">
      <c r="A16" s="28" t="s">
        <v>91</v>
      </c>
      <c r="B16" s="82">
        <v>195</v>
      </c>
      <c r="C16" s="82">
        <v>244</v>
      </c>
      <c r="D16" s="82">
        <v>342</v>
      </c>
      <c r="E16" s="82">
        <v>424</v>
      </c>
      <c r="F16" s="82">
        <v>641</v>
      </c>
      <c r="G16" s="82">
        <v>995</v>
      </c>
      <c r="H16" s="82">
        <v>1158</v>
      </c>
      <c r="I16" s="82">
        <v>1605</v>
      </c>
      <c r="J16" s="82">
        <v>1957</v>
      </c>
      <c r="K16" s="82">
        <v>2193</v>
      </c>
      <c r="L16" s="82">
        <v>2394</v>
      </c>
      <c r="M16" s="82">
        <v>2454</v>
      </c>
      <c r="N16" s="82">
        <v>2688</v>
      </c>
      <c r="O16" s="82">
        <v>3036</v>
      </c>
      <c r="P16" s="82">
        <v>3546</v>
      </c>
      <c r="Q16" s="82">
        <v>3878</v>
      </c>
      <c r="R16" s="82">
        <v>4279</v>
      </c>
      <c r="S16" s="82">
        <v>4812</v>
      </c>
      <c r="T16" s="82">
        <v>5253</v>
      </c>
      <c r="U16" s="82">
        <v>5853</v>
      </c>
      <c r="V16" s="82">
        <v>6677</v>
      </c>
      <c r="W16" s="82">
        <v>7161</v>
      </c>
      <c r="X16" s="82">
        <v>9998</v>
      </c>
      <c r="Y16" s="82">
        <v>10635</v>
      </c>
      <c r="DA16" s="89" t="s">
        <v>346</v>
      </c>
    </row>
    <row r="17" spans="1:105" ht="12.95" customHeight="1" x14ac:dyDescent="0.25">
      <c r="A17" s="68" t="s">
        <v>55</v>
      </c>
      <c r="B17" s="71">
        <f t="shared" ref="B17:Q17" si="8">SUM(B18:B25)</f>
        <v>552343</v>
      </c>
      <c r="C17" s="71">
        <f t="shared" si="8"/>
        <v>557269</v>
      </c>
      <c r="D17" s="71">
        <f t="shared" si="8"/>
        <v>562069</v>
      </c>
      <c r="E17" s="71">
        <f t="shared" si="8"/>
        <v>567386</v>
      </c>
      <c r="F17" s="71">
        <f t="shared" si="8"/>
        <v>572611</v>
      </c>
      <c r="G17" s="71">
        <f t="shared" si="8"/>
        <v>569271</v>
      </c>
      <c r="H17" s="71">
        <f t="shared" si="8"/>
        <v>575256</v>
      </c>
      <c r="I17" s="71">
        <f t="shared" si="8"/>
        <v>581351</v>
      </c>
      <c r="J17" s="71">
        <f t="shared" si="8"/>
        <v>591445</v>
      </c>
      <c r="K17" s="71">
        <f t="shared" si="8"/>
        <v>590774</v>
      </c>
      <c r="L17" s="71">
        <f t="shared" si="8"/>
        <v>589900</v>
      </c>
      <c r="M17" s="71">
        <f t="shared" si="8"/>
        <v>588606</v>
      </c>
      <c r="N17" s="71">
        <f t="shared" si="8"/>
        <v>588572</v>
      </c>
      <c r="O17" s="71">
        <f t="shared" si="8"/>
        <v>588575</v>
      </c>
      <c r="P17" s="71">
        <f t="shared" si="8"/>
        <v>589525</v>
      </c>
      <c r="Q17" s="71">
        <f t="shared" si="8"/>
        <v>590953</v>
      </c>
      <c r="R17" s="71">
        <f t="shared" ref="R17:V17" si="9">SUM(R18:R25)</f>
        <v>595450</v>
      </c>
      <c r="S17" s="71">
        <f t="shared" si="9"/>
        <v>607123</v>
      </c>
      <c r="T17" s="71">
        <f t="shared" si="9"/>
        <v>612695</v>
      </c>
      <c r="U17" s="71">
        <f t="shared" si="9"/>
        <v>626985</v>
      </c>
      <c r="V17" s="71">
        <f t="shared" si="9"/>
        <v>634053</v>
      </c>
      <c r="W17" s="71">
        <f t="shared" ref="W17:Y17" si="10">SUM(W18:W25)</f>
        <v>635788</v>
      </c>
      <c r="X17" s="71">
        <f t="shared" si="10"/>
        <v>642139</v>
      </c>
      <c r="Y17" s="71">
        <f t="shared" si="10"/>
        <v>653220</v>
      </c>
      <c r="DA17" s="88" t="s">
        <v>347</v>
      </c>
    </row>
    <row r="18" spans="1:105" ht="12" customHeight="1" x14ac:dyDescent="0.25">
      <c r="A18" s="28" t="s">
        <v>51</v>
      </c>
      <c r="B18" s="82">
        <v>16739</v>
      </c>
      <c r="C18" s="82">
        <v>15613</v>
      </c>
      <c r="D18" s="82">
        <v>15066</v>
      </c>
      <c r="E18" s="82">
        <v>14296</v>
      </c>
      <c r="F18" s="82">
        <v>13958</v>
      </c>
      <c r="G18" s="82">
        <v>13286</v>
      </c>
      <c r="H18" s="82">
        <v>11734</v>
      </c>
      <c r="I18" s="82">
        <v>8585</v>
      </c>
      <c r="J18" s="82">
        <v>6920</v>
      </c>
      <c r="K18" s="82">
        <v>5645</v>
      </c>
      <c r="L18" s="82">
        <v>5675</v>
      </c>
      <c r="M18" s="82">
        <v>5672</v>
      </c>
      <c r="N18" s="82">
        <v>5711</v>
      </c>
      <c r="O18" s="82">
        <v>5540</v>
      </c>
      <c r="P18" s="82">
        <v>4903</v>
      </c>
      <c r="Q18" s="82">
        <v>3206</v>
      </c>
      <c r="R18" s="82">
        <v>1652</v>
      </c>
      <c r="S18" s="82">
        <v>951</v>
      </c>
      <c r="T18" s="82">
        <v>725</v>
      </c>
      <c r="U18" s="82">
        <v>718</v>
      </c>
      <c r="V18" s="82">
        <v>586</v>
      </c>
      <c r="W18" s="82">
        <v>379</v>
      </c>
      <c r="X18" s="82">
        <v>0</v>
      </c>
      <c r="Y18" s="82">
        <v>0</v>
      </c>
      <c r="DA18" s="89" t="s">
        <v>348</v>
      </c>
    </row>
    <row r="19" spans="1:105" s="2" customFormat="1" ht="12" customHeight="1" x14ac:dyDescent="0.25">
      <c r="A19" s="28" t="s">
        <v>74</v>
      </c>
      <c r="B19" s="82">
        <v>0</v>
      </c>
      <c r="C19" s="82">
        <v>0</v>
      </c>
      <c r="D19" s="82">
        <v>0</v>
      </c>
      <c r="E19" s="82">
        <v>0</v>
      </c>
      <c r="F19" s="82">
        <v>0</v>
      </c>
      <c r="G19" s="82">
        <v>0</v>
      </c>
      <c r="H19" s="82">
        <v>0</v>
      </c>
      <c r="I19" s="82">
        <v>0</v>
      </c>
      <c r="J19" s="82">
        <v>0</v>
      </c>
      <c r="K19" s="82">
        <v>0</v>
      </c>
      <c r="L19" s="82">
        <v>0</v>
      </c>
      <c r="M19" s="82">
        <v>0</v>
      </c>
      <c r="N19" s="82">
        <v>0</v>
      </c>
      <c r="O19" s="82">
        <v>0</v>
      </c>
      <c r="P19" s="82">
        <v>0</v>
      </c>
      <c r="Q19" s="82">
        <v>0</v>
      </c>
      <c r="R19" s="82">
        <v>0</v>
      </c>
      <c r="S19" s="82">
        <v>0</v>
      </c>
      <c r="T19" s="82">
        <v>0</v>
      </c>
      <c r="U19" s="82">
        <v>0</v>
      </c>
      <c r="V19" s="82">
        <v>0</v>
      </c>
      <c r="W19" s="82">
        <v>0</v>
      </c>
      <c r="X19" s="82">
        <v>0</v>
      </c>
      <c r="Y19" s="82">
        <v>0</v>
      </c>
      <c r="DA19" s="89" t="s">
        <v>349</v>
      </c>
    </row>
    <row r="20" spans="1:105" ht="12" customHeight="1" x14ac:dyDescent="0.25">
      <c r="A20" s="28" t="s">
        <v>200</v>
      </c>
      <c r="B20" s="82">
        <v>7395</v>
      </c>
      <c r="C20" s="82">
        <v>6783</v>
      </c>
      <c r="D20" s="82">
        <v>6086</v>
      </c>
      <c r="E20" s="82">
        <v>5007</v>
      </c>
      <c r="F20" s="82">
        <v>3875</v>
      </c>
      <c r="G20" s="82">
        <v>3416</v>
      </c>
      <c r="H20" s="82">
        <v>3350</v>
      </c>
      <c r="I20" s="82">
        <v>3166</v>
      </c>
      <c r="J20" s="82">
        <v>3040</v>
      </c>
      <c r="K20" s="82">
        <v>2624</v>
      </c>
      <c r="L20" s="82">
        <v>2408</v>
      </c>
      <c r="M20" s="82">
        <v>2486</v>
      </c>
      <c r="N20" s="82">
        <v>2541</v>
      </c>
      <c r="O20" s="82">
        <v>2521</v>
      </c>
      <c r="P20" s="82">
        <v>2441</v>
      </c>
      <c r="Q20" s="82">
        <v>2251</v>
      </c>
      <c r="R20" s="82">
        <v>1841</v>
      </c>
      <c r="S20" s="82">
        <v>1448</v>
      </c>
      <c r="T20" s="82">
        <v>1241</v>
      </c>
      <c r="U20" s="82">
        <v>1126</v>
      </c>
      <c r="V20" s="82">
        <v>1009</v>
      </c>
      <c r="W20" s="82">
        <v>767</v>
      </c>
      <c r="X20" s="82">
        <v>579</v>
      </c>
      <c r="Y20" s="82">
        <v>574</v>
      </c>
      <c r="DA20" s="89" t="s">
        <v>350</v>
      </c>
    </row>
    <row r="21" spans="1:105" ht="12" customHeight="1" x14ac:dyDescent="0.25">
      <c r="A21" s="28" t="s">
        <v>189</v>
      </c>
      <c r="B21" s="82">
        <v>21551</v>
      </c>
      <c r="C21" s="82">
        <v>20887</v>
      </c>
      <c r="D21" s="82">
        <v>20311</v>
      </c>
      <c r="E21" s="82">
        <v>20784</v>
      </c>
      <c r="F21" s="82">
        <v>22096</v>
      </c>
      <c r="G21" s="82">
        <v>24292</v>
      </c>
      <c r="H21" s="82">
        <v>25809</v>
      </c>
      <c r="I21" s="82">
        <v>26773</v>
      </c>
      <c r="J21" s="82">
        <v>27501</v>
      </c>
      <c r="K21" s="82">
        <v>28112</v>
      </c>
      <c r="L21" s="82">
        <v>28807</v>
      </c>
      <c r="M21" s="82">
        <v>29545</v>
      </c>
      <c r="N21" s="82">
        <v>30303</v>
      </c>
      <c r="O21" s="82">
        <v>30786</v>
      </c>
      <c r="P21" s="82">
        <v>31847</v>
      </c>
      <c r="Q21" s="82">
        <v>32579</v>
      </c>
      <c r="R21" s="82">
        <v>33760</v>
      </c>
      <c r="S21" s="82">
        <v>34162</v>
      </c>
      <c r="T21" s="82">
        <v>35209</v>
      </c>
      <c r="U21" s="82">
        <v>37029</v>
      </c>
      <c r="V21" s="82">
        <v>37837</v>
      </c>
      <c r="W21" s="82">
        <v>38678</v>
      </c>
      <c r="X21" s="82">
        <v>38326</v>
      </c>
      <c r="Y21" s="82">
        <v>38209</v>
      </c>
      <c r="DA21" s="89" t="s">
        <v>351</v>
      </c>
    </row>
    <row r="22" spans="1:105" ht="12" customHeight="1" x14ac:dyDescent="0.25">
      <c r="A22" s="28" t="s">
        <v>202</v>
      </c>
      <c r="B22" s="82">
        <v>146019</v>
      </c>
      <c r="C22" s="82">
        <v>144742</v>
      </c>
      <c r="D22" s="82">
        <v>151564</v>
      </c>
      <c r="E22" s="82">
        <v>159396</v>
      </c>
      <c r="F22" s="82">
        <v>161998</v>
      </c>
      <c r="G22" s="82">
        <v>163675</v>
      </c>
      <c r="H22" s="82">
        <v>172788</v>
      </c>
      <c r="I22" s="82">
        <v>194053</v>
      </c>
      <c r="J22" s="82">
        <v>212603</v>
      </c>
      <c r="K22" s="82">
        <v>223842</v>
      </c>
      <c r="L22" s="82">
        <v>225138</v>
      </c>
      <c r="M22" s="82">
        <v>223003</v>
      </c>
      <c r="N22" s="82">
        <v>225617</v>
      </c>
      <c r="O22" s="82">
        <v>230114</v>
      </c>
      <c r="P22" s="82">
        <v>237303</v>
      </c>
      <c r="Q22" s="82">
        <v>241508</v>
      </c>
      <c r="R22" s="82">
        <v>244210</v>
      </c>
      <c r="S22" s="82">
        <v>246841</v>
      </c>
      <c r="T22" s="82">
        <v>250564</v>
      </c>
      <c r="U22" s="82">
        <v>251612</v>
      </c>
      <c r="V22" s="82">
        <v>258124</v>
      </c>
      <c r="W22" s="82">
        <v>260461</v>
      </c>
      <c r="X22" s="82">
        <v>264865</v>
      </c>
      <c r="Y22" s="82">
        <v>267535</v>
      </c>
      <c r="DA22" s="89" t="s">
        <v>352</v>
      </c>
    </row>
    <row r="23" spans="1:105" ht="12" customHeight="1" x14ac:dyDescent="0.25">
      <c r="A23" s="28" t="s">
        <v>197</v>
      </c>
      <c r="B23" s="82">
        <v>0</v>
      </c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X23" s="82">
        <v>0</v>
      </c>
      <c r="Y23" s="82">
        <v>0</v>
      </c>
      <c r="DA23" s="89" t="s">
        <v>353</v>
      </c>
    </row>
    <row r="24" spans="1:105" ht="12" customHeight="1" x14ac:dyDescent="0.25">
      <c r="A24" s="28" t="s">
        <v>198</v>
      </c>
      <c r="B24" s="82">
        <v>324989</v>
      </c>
      <c r="C24" s="82">
        <v>332892</v>
      </c>
      <c r="D24" s="82">
        <v>333175</v>
      </c>
      <c r="E24" s="82">
        <v>332251</v>
      </c>
      <c r="F24" s="82">
        <v>334293</v>
      </c>
      <c r="G24" s="82">
        <v>328559</v>
      </c>
      <c r="H24" s="82">
        <v>324247</v>
      </c>
      <c r="I24" s="82">
        <v>307663</v>
      </c>
      <c r="J24" s="82">
        <v>296584</v>
      </c>
      <c r="K24" s="82">
        <v>283183</v>
      </c>
      <c r="L24" s="82">
        <v>279438</v>
      </c>
      <c r="M24" s="82">
        <v>278988</v>
      </c>
      <c r="N24" s="82">
        <v>276305</v>
      </c>
      <c r="O24" s="82">
        <v>272346</v>
      </c>
      <c r="P24" s="82">
        <v>266395</v>
      </c>
      <c r="Q24" s="82">
        <v>263434</v>
      </c>
      <c r="R24" s="82">
        <v>264678</v>
      </c>
      <c r="S24" s="82">
        <v>272852</v>
      </c>
      <c r="T24" s="82">
        <v>272988</v>
      </c>
      <c r="U24" s="82">
        <v>281962</v>
      </c>
      <c r="V24" s="82">
        <v>281985</v>
      </c>
      <c r="W24" s="82">
        <v>280085</v>
      </c>
      <c r="X24" s="82">
        <v>282494</v>
      </c>
      <c r="Y24" s="82">
        <v>291654</v>
      </c>
      <c r="DA24" s="89" t="s">
        <v>354</v>
      </c>
    </row>
    <row r="25" spans="1:105" ht="12" customHeight="1" x14ac:dyDescent="0.25">
      <c r="A25" s="73" t="s">
        <v>53</v>
      </c>
      <c r="B25" s="83">
        <v>35650</v>
      </c>
      <c r="C25" s="83">
        <v>36352</v>
      </c>
      <c r="D25" s="83">
        <v>35867</v>
      </c>
      <c r="E25" s="83">
        <v>35652</v>
      </c>
      <c r="F25" s="83">
        <v>36391</v>
      </c>
      <c r="G25" s="83">
        <v>36043</v>
      </c>
      <c r="H25" s="83">
        <v>37328</v>
      </c>
      <c r="I25" s="83">
        <v>41111</v>
      </c>
      <c r="J25" s="83">
        <v>44797</v>
      </c>
      <c r="K25" s="83">
        <v>47368</v>
      </c>
      <c r="L25" s="83">
        <v>48434</v>
      </c>
      <c r="M25" s="83">
        <v>48912</v>
      </c>
      <c r="N25" s="83">
        <v>48095</v>
      </c>
      <c r="O25" s="83">
        <v>47268</v>
      </c>
      <c r="P25" s="83">
        <v>46636</v>
      </c>
      <c r="Q25" s="83">
        <v>47975</v>
      </c>
      <c r="R25" s="83">
        <v>49309</v>
      </c>
      <c r="S25" s="83">
        <v>50869</v>
      </c>
      <c r="T25" s="83">
        <v>51968</v>
      </c>
      <c r="U25" s="83">
        <v>54538</v>
      </c>
      <c r="V25" s="83">
        <v>54512</v>
      </c>
      <c r="W25" s="83">
        <v>55418</v>
      </c>
      <c r="X25" s="83">
        <v>55875</v>
      </c>
      <c r="Y25" s="83">
        <v>55248</v>
      </c>
      <c r="DA25" s="90" t="s">
        <v>355</v>
      </c>
    </row>
    <row r="26" spans="1:105" ht="12" customHeight="1" x14ac:dyDescent="0.25">
      <c r="A26" s="84" t="s">
        <v>52</v>
      </c>
      <c r="B26" s="85">
        <v>0</v>
      </c>
      <c r="C26" s="85">
        <v>0</v>
      </c>
      <c r="D26" s="85">
        <v>0</v>
      </c>
      <c r="E26" s="85">
        <v>0</v>
      </c>
      <c r="F26" s="85">
        <v>0</v>
      </c>
      <c r="G26" s="85">
        <v>0</v>
      </c>
      <c r="H26" s="85">
        <v>0</v>
      </c>
      <c r="I26" s="85">
        <v>0</v>
      </c>
      <c r="J26" s="85">
        <v>0</v>
      </c>
      <c r="K26" s="85">
        <v>0</v>
      </c>
      <c r="L26" s="85">
        <v>0</v>
      </c>
      <c r="M26" s="85">
        <v>0</v>
      </c>
      <c r="N26" s="85">
        <v>0</v>
      </c>
      <c r="O26" s="85">
        <v>0</v>
      </c>
      <c r="P26" s="85">
        <v>0</v>
      </c>
      <c r="Q26" s="85">
        <v>0</v>
      </c>
      <c r="R26" s="85">
        <v>0</v>
      </c>
      <c r="S26" s="85">
        <v>0</v>
      </c>
      <c r="T26" s="85">
        <v>0</v>
      </c>
      <c r="U26" s="85">
        <v>0</v>
      </c>
      <c r="V26" s="85">
        <v>0</v>
      </c>
      <c r="W26" s="85">
        <v>0</v>
      </c>
      <c r="X26" s="85">
        <v>0</v>
      </c>
      <c r="Y26" s="85">
        <v>0</v>
      </c>
      <c r="DA26" s="93" t="s">
        <v>356</v>
      </c>
    </row>
    <row r="27" spans="1:105" ht="12.95" customHeight="1" x14ac:dyDescent="0.25">
      <c r="A27" s="68" t="s">
        <v>54</v>
      </c>
      <c r="B27" s="71">
        <f t="shared" ref="B27:Q27" si="11">SUM(B28:B32)</f>
        <v>552343</v>
      </c>
      <c r="C27" s="71">
        <f t="shared" si="11"/>
        <v>557269</v>
      </c>
      <c r="D27" s="71">
        <f t="shared" si="11"/>
        <v>562069</v>
      </c>
      <c r="E27" s="71">
        <f t="shared" si="11"/>
        <v>567386</v>
      </c>
      <c r="F27" s="71">
        <f t="shared" si="11"/>
        <v>572611</v>
      </c>
      <c r="G27" s="71">
        <f t="shared" si="11"/>
        <v>569271</v>
      </c>
      <c r="H27" s="71">
        <f t="shared" si="11"/>
        <v>575256</v>
      </c>
      <c r="I27" s="71">
        <f t="shared" si="11"/>
        <v>581351</v>
      </c>
      <c r="J27" s="71">
        <f t="shared" si="11"/>
        <v>591445</v>
      </c>
      <c r="K27" s="71">
        <f t="shared" si="11"/>
        <v>590774</v>
      </c>
      <c r="L27" s="71">
        <f t="shared" si="11"/>
        <v>589900</v>
      </c>
      <c r="M27" s="71">
        <f t="shared" si="11"/>
        <v>588606</v>
      </c>
      <c r="N27" s="71">
        <f t="shared" si="11"/>
        <v>588572</v>
      </c>
      <c r="O27" s="71">
        <f t="shared" si="11"/>
        <v>588575</v>
      </c>
      <c r="P27" s="71">
        <f t="shared" si="11"/>
        <v>589525</v>
      </c>
      <c r="Q27" s="71">
        <f t="shared" si="11"/>
        <v>590953</v>
      </c>
      <c r="R27" s="71">
        <f t="shared" ref="R27:V27" si="12">SUM(R28:R32)</f>
        <v>595450</v>
      </c>
      <c r="S27" s="71">
        <f t="shared" si="12"/>
        <v>607123</v>
      </c>
      <c r="T27" s="71">
        <f t="shared" si="12"/>
        <v>612695</v>
      </c>
      <c r="U27" s="71">
        <f t="shared" si="12"/>
        <v>626985</v>
      </c>
      <c r="V27" s="71">
        <f t="shared" si="12"/>
        <v>634053</v>
      </c>
      <c r="W27" s="71">
        <f t="shared" ref="W27:Y27" si="13">SUM(W28:W32)</f>
        <v>635788</v>
      </c>
      <c r="X27" s="71">
        <f t="shared" si="13"/>
        <v>642139</v>
      </c>
      <c r="Y27" s="71">
        <f t="shared" si="13"/>
        <v>653220</v>
      </c>
      <c r="DA27" s="88" t="s">
        <v>357</v>
      </c>
    </row>
    <row r="28" spans="1:105" ht="12" customHeight="1" x14ac:dyDescent="0.25">
      <c r="A28" s="28" t="s">
        <v>51</v>
      </c>
      <c r="B28" s="82">
        <v>6009</v>
      </c>
      <c r="C28" s="82">
        <v>5547</v>
      </c>
      <c r="D28" s="82">
        <v>5418</v>
      </c>
      <c r="E28" s="82">
        <v>5082</v>
      </c>
      <c r="F28" s="82">
        <v>4874</v>
      </c>
      <c r="G28" s="82">
        <v>4756</v>
      </c>
      <c r="H28" s="82">
        <v>4214</v>
      </c>
      <c r="I28" s="82">
        <v>3059</v>
      </c>
      <c r="J28" s="82">
        <v>2436</v>
      </c>
      <c r="K28" s="82">
        <v>1931</v>
      </c>
      <c r="L28" s="82">
        <v>1948</v>
      </c>
      <c r="M28" s="82">
        <v>1914</v>
      </c>
      <c r="N28" s="82">
        <v>1918</v>
      </c>
      <c r="O28" s="82">
        <v>1931</v>
      </c>
      <c r="P28" s="82">
        <v>1828</v>
      </c>
      <c r="Q28" s="82">
        <v>1225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X28" s="82">
        <v>0</v>
      </c>
      <c r="Y28" s="82">
        <v>0</v>
      </c>
      <c r="DA28" s="89" t="s">
        <v>358</v>
      </c>
    </row>
    <row r="29" spans="1:105" s="2" customFormat="1" ht="12" customHeight="1" x14ac:dyDescent="0.25">
      <c r="A29" s="28" t="s">
        <v>74</v>
      </c>
      <c r="B29" s="82">
        <v>58874</v>
      </c>
      <c r="C29" s="82">
        <v>53995</v>
      </c>
      <c r="D29" s="82">
        <v>44094</v>
      </c>
      <c r="E29" s="82">
        <v>42150</v>
      </c>
      <c r="F29" s="82">
        <v>39599</v>
      </c>
      <c r="G29" s="82">
        <v>36702</v>
      </c>
      <c r="H29" s="82">
        <v>34365</v>
      </c>
      <c r="I29" s="82">
        <v>34158</v>
      </c>
      <c r="J29" s="82">
        <v>38669</v>
      </c>
      <c r="K29" s="82">
        <v>44503</v>
      </c>
      <c r="L29" s="82">
        <v>49532</v>
      </c>
      <c r="M29" s="82">
        <v>50713</v>
      </c>
      <c r="N29" s="82">
        <v>48756</v>
      </c>
      <c r="O29" s="82">
        <v>51794</v>
      </c>
      <c r="P29" s="82">
        <v>61845</v>
      </c>
      <c r="Q29" s="82">
        <v>74172</v>
      </c>
      <c r="R29" s="82">
        <v>82870</v>
      </c>
      <c r="S29" s="82">
        <v>83433</v>
      </c>
      <c r="T29" s="82">
        <v>82224</v>
      </c>
      <c r="U29" s="82">
        <v>76620</v>
      </c>
      <c r="V29" s="82">
        <v>60763</v>
      </c>
      <c r="W29" s="82">
        <v>49297</v>
      </c>
      <c r="X29" s="82">
        <v>45529</v>
      </c>
      <c r="Y29" s="82">
        <v>40871</v>
      </c>
      <c r="DA29" s="89" t="s">
        <v>359</v>
      </c>
    </row>
    <row r="30" spans="1:105" ht="12" customHeight="1" x14ac:dyDescent="0.25">
      <c r="A30" s="28" t="s">
        <v>189</v>
      </c>
      <c r="B30" s="82">
        <v>20822</v>
      </c>
      <c r="C30" s="82">
        <v>20222</v>
      </c>
      <c r="D30" s="82">
        <v>19836</v>
      </c>
      <c r="E30" s="82">
        <v>20506</v>
      </c>
      <c r="F30" s="82">
        <v>21956</v>
      </c>
      <c r="G30" s="82">
        <v>24199</v>
      </c>
      <c r="H30" s="82">
        <v>25714</v>
      </c>
      <c r="I30" s="82">
        <v>26592</v>
      </c>
      <c r="J30" s="82">
        <v>27235</v>
      </c>
      <c r="K30" s="82">
        <v>27690</v>
      </c>
      <c r="L30" s="82">
        <v>28517</v>
      </c>
      <c r="M30" s="82">
        <v>29312</v>
      </c>
      <c r="N30" s="82">
        <v>30127</v>
      </c>
      <c r="O30" s="82">
        <v>30600</v>
      </c>
      <c r="P30" s="82">
        <v>31652</v>
      </c>
      <c r="Q30" s="82">
        <v>32377</v>
      </c>
      <c r="R30" s="82">
        <v>33551</v>
      </c>
      <c r="S30" s="82">
        <v>33967</v>
      </c>
      <c r="T30" s="82">
        <v>35025</v>
      </c>
      <c r="U30" s="82">
        <v>36850</v>
      </c>
      <c r="V30" s="82">
        <v>37567</v>
      </c>
      <c r="W30" s="82">
        <v>37518</v>
      </c>
      <c r="X30" s="82">
        <v>36194</v>
      </c>
      <c r="Y30" s="82">
        <v>32427</v>
      </c>
      <c r="DA30" s="89" t="s">
        <v>360</v>
      </c>
    </row>
    <row r="31" spans="1:105" ht="12" customHeight="1" x14ac:dyDescent="0.25">
      <c r="A31" s="28" t="s">
        <v>202</v>
      </c>
      <c r="B31" s="82">
        <v>100986</v>
      </c>
      <c r="C31" s="82">
        <v>102388</v>
      </c>
      <c r="D31" s="82">
        <v>106058</v>
      </c>
      <c r="E31" s="82">
        <v>112720</v>
      </c>
      <c r="F31" s="82">
        <v>115840</v>
      </c>
      <c r="G31" s="82">
        <v>118119</v>
      </c>
      <c r="H31" s="82">
        <v>125492</v>
      </c>
      <c r="I31" s="82">
        <v>140108</v>
      </c>
      <c r="J31" s="82">
        <v>152731</v>
      </c>
      <c r="K31" s="82">
        <v>158365</v>
      </c>
      <c r="L31" s="82">
        <v>162054</v>
      </c>
      <c r="M31" s="82">
        <v>161232</v>
      </c>
      <c r="N31" s="82">
        <v>164138</v>
      </c>
      <c r="O31" s="82">
        <v>164874</v>
      </c>
      <c r="P31" s="82">
        <v>164644</v>
      </c>
      <c r="Q31" s="82">
        <v>160082</v>
      </c>
      <c r="R31" s="82">
        <v>156103</v>
      </c>
      <c r="S31" s="82">
        <v>154627</v>
      </c>
      <c r="T31" s="82">
        <v>156557</v>
      </c>
      <c r="U31" s="82">
        <v>154956</v>
      </c>
      <c r="V31" s="82">
        <v>163328</v>
      </c>
      <c r="W31" s="82">
        <v>166488</v>
      </c>
      <c r="X31" s="82">
        <v>175995</v>
      </c>
      <c r="Y31" s="82">
        <v>175085</v>
      </c>
      <c r="DA31" s="89" t="s">
        <v>361</v>
      </c>
    </row>
    <row r="32" spans="1:105" ht="12" customHeight="1" x14ac:dyDescent="0.25">
      <c r="A32" s="32" t="s">
        <v>53</v>
      </c>
      <c r="B32" s="86">
        <v>365652</v>
      </c>
      <c r="C32" s="86">
        <v>375117</v>
      </c>
      <c r="D32" s="86">
        <v>386663</v>
      </c>
      <c r="E32" s="86">
        <v>386928</v>
      </c>
      <c r="F32" s="86">
        <v>390342</v>
      </c>
      <c r="G32" s="86">
        <v>385495</v>
      </c>
      <c r="H32" s="86">
        <v>385471</v>
      </c>
      <c r="I32" s="86">
        <v>377434</v>
      </c>
      <c r="J32" s="86">
        <v>370374</v>
      </c>
      <c r="K32" s="86">
        <v>358285</v>
      </c>
      <c r="L32" s="86">
        <v>347849</v>
      </c>
      <c r="M32" s="86">
        <v>345435</v>
      </c>
      <c r="N32" s="86">
        <v>343633</v>
      </c>
      <c r="O32" s="86">
        <v>339376</v>
      </c>
      <c r="P32" s="86">
        <v>329556</v>
      </c>
      <c r="Q32" s="86">
        <v>323097</v>
      </c>
      <c r="R32" s="86">
        <v>322926</v>
      </c>
      <c r="S32" s="86">
        <v>335096</v>
      </c>
      <c r="T32" s="86">
        <v>338889</v>
      </c>
      <c r="U32" s="86">
        <v>358559</v>
      </c>
      <c r="V32" s="86">
        <v>372395</v>
      </c>
      <c r="W32" s="86">
        <v>382485</v>
      </c>
      <c r="X32" s="86">
        <v>384421</v>
      </c>
      <c r="Y32" s="86">
        <v>404837</v>
      </c>
      <c r="DA32" s="92" t="s">
        <v>362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Y14 B17:Y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856.68331343664079</v>
      </c>
      <c r="C3" s="65">
        <f t="shared" si="0"/>
        <v>872.42128769660417</v>
      </c>
      <c r="D3" s="65">
        <f t="shared" si="0"/>
        <v>837.22684117665324</v>
      </c>
      <c r="E3" s="65">
        <f t="shared" si="0"/>
        <v>842.32648732506607</v>
      </c>
      <c r="F3" s="65">
        <f t="shared" si="0"/>
        <v>837.95588285287124</v>
      </c>
      <c r="G3" s="65">
        <f t="shared" si="0"/>
        <v>803.05769320686375</v>
      </c>
      <c r="H3" s="65">
        <f t="shared" si="0"/>
        <v>792.32552724470236</v>
      </c>
      <c r="I3" s="65">
        <f t="shared" si="0"/>
        <v>869.26126640225061</v>
      </c>
      <c r="J3" s="65">
        <f t="shared" si="0"/>
        <v>855.21571762245264</v>
      </c>
      <c r="K3" s="65">
        <f t="shared" si="0"/>
        <v>870.25959181463406</v>
      </c>
      <c r="L3" s="65">
        <f t="shared" si="0"/>
        <v>923.55415054831474</v>
      </c>
      <c r="M3" s="65">
        <f t="shared" si="0"/>
        <v>831.04334097640208</v>
      </c>
      <c r="N3" s="65">
        <f t="shared" si="0"/>
        <v>865.43251170344899</v>
      </c>
      <c r="O3" s="65">
        <f t="shared" si="0"/>
        <v>833.01426865386395</v>
      </c>
      <c r="P3" s="65">
        <f t="shared" si="0"/>
        <v>794.44040794879129</v>
      </c>
      <c r="Q3" s="65">
        <f t="shared" si="0"/>
        <v>763.32519346517643</v>
      </c>
      <c r="R3" s="65">
        <f t="shared" ref="R3:V3" si="1">SUM(R4,R15,R17,R27)</f>
        <v>826.49974682334982</v>
      </c>
      <c r="S3" s="65">
        <f t="shared" si="1"/>
        <v>835.38031432119953</v>
      </c>
      <c r="T3" s="65">
        <f t="shared" si="1"/>
        <v>852.04789337919203</v>
      </c>
      <c r="U3" s="65">
        <f t="shared" si="1"/>
        <v>839.82880481513348</v>
      </c>
      <c r="V3" s="65">
        <f t="shared" si="1"/>
        <v>837.06061908856395</v>
      </c>
      <c r="W3" s="65">
        <f t="shared" ref="W3:Y3" si="2">SUM(W4,W15,W17,W27)</f>
        <v>845.16792299608346</v>
      </c>
      <c r="X3" s="65">
        <f t="shared" si="2"/>
        <v>845.87682764120768</v>
      </c>
      <c r="Y3" s="65">
        <f t="shared" si="2"/>
        <v>817.85513050961208</v>
      </c>
      <c r="DA3" s="87" t="s">
        <v>245</v>
      </c>
    </row>
    <row r="4" spans="1:105" ht="12.95" customHeight="1" x14ac:dyDescent="0.25">
      <c r="A4" s="68" t="s">
        <v>57</v>
      </c>
      <c r="B4" s="69">
        <f t="shared" ref="B4:Q4" si="3">SUM(B5:B14)</f>
        <v>717.57816028311549</v>
      </c>
      <c r="C4" s="69">
        <f t="shared" si="3"/>
        <v>728.71527206341489</v>
      </c>
      <c r="D4" s="69">
        <f t="shared" si="3"/>
        <v>701.85233555285299</v>
      </c>
      <c r="E4" s="69">
        <f t="shared" si="3"/>
        <v>709.07183342960172</v>
      </c>
      <c r="F4" s="69">
        <f t="shared" si="3"/>
        <v>703.0036938713065</v>
      </c>
      <c r="G4" s="69">
        <f t="shared" si="3"/>
        <v>673.37931793889618</v>
      </c>
      <c r="H4" s="69">
        <f t="shared" si="3"/>
        <v>658.8904465107338</v>
      </c>
      <c r="I4" s="69">
        <f t="shared" si="3"/>
        <v>748.47730849545337</v>
      </c>
      <c r="J4" s="69">
        <f t="shared" si="3"/>
        <v>736.71211331475274</v>
      </c>
      <c r="K4" s="69">
        <f t="shared" si="3"/>
        <v>759.7864287522134</v>
      </c>
      <c r="L4" s="69">
        <f t="shared" si="3"/>
        <v>805.14085881189123</v>
      </c>
      <c r="M4" s="69">
        <f t="shared" si="3"/>
        <v>722.86033104942805</v>
      </c>
      <c r="N4" s="69">
        <f t="shared" si="3"/>
        <v>754.04051773908179</v>
      </c>
      <c r="O4" s="69">
        <f t="shared" si="3"/>
        <v>726.11373537070745</v>
      </c>
      <c r="P4" s="69">
        <f t="shared" si="3"/>
        <v>692.14439826583907</v>
      </c>
      <c r="Q4" s="69">
        <f t="shared" si="3"/>
        <v>662.21547495296193</v>
      </c>
      <c r="R4" s="69">
        <f t="shared" ref="R4:V4" si="4">SUM(R5:R14)</f>
        <v>714.78259803268577</v>
      </c>
      <c r="S4" s="69">
        <f t="shared" si="4"/>
        <v>722.45357724907331</v>
      </c>
      <c r="T4" s="69">
        <f t="shared" si="4"/>
        <v>741.3518356451832</v>
      </c>
      <c r="U4" s="69">
        <f t="shared" si="4"/>
        <v>724.93003925311996</v>
      </c>
      <c r="V4" s="69">
        <f t="shared" si="4"/>
        <v>725.71486550847521</v>
      </c>
      <c r="W4" s="69">
        <f t="shared" ref="W4:Y4" si="5">SUM(W5:W14)</f>
        <v>730.72959282214777</v>
      </c>
      <c r="X4" s="69">
        <f t="shared" si="5"/>
        <v>741.7689580242818</v>
      </c>
      <c r="Y4" s="69">
        <f t="shared" si="5"/>
        <v>709.78767465186002</v>
      </c>
      <c r="DA4" s="88" t="s">
        <v>246</v>
      </c>
    </row>
    <row r="5" spans="1:105" ht="12" customHeight="1" x14ac:dyDescent="0.25">
      <c r="A5" s="28" t="s">
        <v>51</v>
      </c>
      <c r="B5" s="72">
        <v>25.812186811418268</v>
      </c>
      <c r="C5" s="72">
        <v>19.461798473452543</v>
      </c>
      <c r="D5" s="72">
        <v>22.855557801559691</v>
      </c>
      <c r="E5" s="72">
        <v>15.861038136628007</v>
      </c>
      <c r="F5" s="72">
        <v>22.399232721457484</v>
      </c>
      <c r="G5" s="72">
        <v>20.211086393763612</v>
      </c>
      <c r="H5" s="72">
        <v>15.768677835226203</v>
      </c>
      <c r="I5" s="72">
        <v>9.4656818797160618</v>
      </c>
      <c r="J5" s="72">
        <v>10.267642175337064</v>
      </c>
      <c r="K5" s="72">
        <v>6.4804264435635295</v>
      </c>
      <c r="L5" s="72">
        <v>7.7409803128178858</v>
      </c>
      <c r="M5" s="72">
        <v>9.5851924425812474</v>
      </c>
      <c r="N5" s="72">
        <v>8.7975753903324456</v>
      </c>
      <c r="O5" s="72">
        <v>8.7732857601683598</v>
      </c>
      <c r="P5" s="72">
        <v>7.2919958773907139</v>
      </c>
      <c r="Q5" s="72">
        <v>3.6684286549716112</v>
      </c>
      <c r="R5" s="72">
        <v>0.86112150959381528</v>
      </c>
      <c r="S5" s="72">
        <v>1.0051407764035665</v>
      </c>
      <c r="T5" s="72">
        <v>0.96197068921551254</v>
      </c>
      <c r="U5" s="72">
        <v>1.0865326188734561</v>
      </c>
      <c r="V5" s="72">
        <v>0.87453775355326069</v>
      </c>
      <c r="W5" s="72">
        <v>0.54330676405355027</v>
      </c>
      <c r="X5" s="72">
        <v>0</v>
      </c>
      <c r="Y5" s="72">
        <v>0.23826311263972483</v>
      </c>
      <c r="DA5" s="89" t="s">
        <v>364</v>
      </c>
    </row>
    <row r="6" spans="1:105" ht="12" customHeight="1" x14ac:dyDescent="0.25">
      <c r="A6" s="28" t="s">
        <v>74</v>
      </c>
      <c r="B6" s="72">
        <v>0</v>
      </c>
      <c r="C6" s="72">
        <v>0</v>
      </c>
      <c r="D6" s="72">
        <v>0</v>
      </c>
      <c r="E6" s="72">
        <v>0</v>
      </c>
      <c r="F6" s="72">
        <v>0</v>
      </c>
      <c r="G6" s="72">
        <v>0</v>
      </c>
      <c r="H6" s="72">
        <v>0</v>
      </c>
      <c r="I6" s="72">
        <v>0</v>
      </c>
      <c r="J6" s="72">
        <v>0</v>
      </c>
      <c r="K6" s="72">
        <v>0</v>
      </c>
      <c r="L6" s="72">
        <v>0</v>
      </c>
      <c r="M6" s="72">
        <v>0</v>
      </c>
      <c r="N6" s="72">
        <v>0</v>
      </c>
      <c r="O6" s="72">
        <v>0</v>
      </c>
      <c r="P6" s="72">
        <v>0</v>
      </c>
      <c r="Q6" s="72">
        <v>0</v>
      </c>
      <c r="R6" s="72">
        <v>0</v>
      </c>
      <c r="S6" s="72">
        <v>0</v>
      </c>
      <c r="T6" s="72">
        <v>0</v>
      </c>
      <c r="U6" s="72">
        <v>0</v>
      </c>
      <c r="V6" s="72">
        <v>0</v>
      </c>
      <c r="W6" s="72">
        <v>0</v>
      </c>
      <c r="X6" s="72">
        <v>0</v>
      </c>
      <c r="Y6" s="72">
        <v>0</v>
      </c>
      <c r="DA6" s="89" t="s">
        <v>365</v>
      </c>
    </row>
    <row r="7" spans="1:105" ht="12" customHeight="1" x14ac:dyDescent="0.25">
      <c r="A7" s="28" t="s">
        <v>200</v>
      </c>
      <c r="B7" s="72">
        <v>12.772401961972925</v>
      </c>
      <c r="C7" s="72">
        <v>14.581303745385201</v>
      </c>
      <c r="D7" s="72">
        <v>10.892988706110952</v>
      </c>
      <c r="E7" s="72">
        <v>9.1220463879219871</v>
      </c>
      <c r="F7" s="72">
        <v>5.4680475157641748</v>
      </c>
      <c r="G7" s="72">
        <v>5.4463374507213711</v>
      </c>
      <c r="H7" s="72">
        <v>6.3296192945026313</v>
      </c>
      <c r="I7" s="72">
        <v>5.5452173591310947</v>
      </c>
      <c r="J7" s="72">
        <v>6.4708179063743367</v>
      </c>
      <c r="K7" s="72">
        <v>4.6493486354827303</v>
      </c>
      <c r="L7" s="72">
        <v>3.7187717095782213</v>
      </c>
      <c r="M7" s="72">
        <v>4.6293957621577499</v>
      </c>
      <c r="N7" s="72">
        <v>4.615583340338909</v>
      </c>
      <c r="O7" s="72">
        <v>3.6836902353714365</v>
      </c>
      <c r="P7" s="72">
        <v>3.6868605525318752</v>
      </c>
      <c r="Q7" s="72">
        <v>3.6875583944207784</v>
      </c>
      <c r="R7" s="72">
        <v>2.7725804042333837</v>
      </c>
      <c r="S7" s="72">
        <v>1.8539259151439649</v>
      </c>
      <c r="T7" s="72">
        <v>1.8620920234121687</v>
      </c>
      <c r="U7" s="72">
        <v>1.857530989515225</v>
      </c>
      <c r="V7" s="72">
        <v>1.8600658308035642</v>
      </c>
      <c r="W7" s="72">
        <v>0.93180580459190421</v>
      </c>
      <c r="X7" s="72">
        <v>0.93586197394882542</v>
      </c>
      <c r="Y7" s="72">
        <v>0.93906203923687814</v>
      </c>
      <c r="DA7" s="89" t="s">
        <v>366</v>
      </c>
    </row>
    <row r="8" spans="1:105" ht="12" customHeight="1" x14ac:dyDescent="0.25">
      <c r="A8" s="28" t="s">
        <v>189</v>
      </c>
      <c r="B8" s="72">
        <v>35.442547438458611</v>
      </c>
      <c r="C8" s="72">
        <v>35.133361680261189</v>
      </c>
      <c r="D8" s="72">
        <v>31.174471531777108</v>
      </c>
      <c r="E8" s="72">
        <v>31.686010782686598</v>
      </c>
      <c r="F8" s="72">
        <v>32.634933457246291</v>
      </c>
      <c r="G8" s="72">
        <v>38.023910518839429</v>
      </c>
      <c r="H8" s="72">
        <v>38.307001615762019</v>
      </c>
      <c r="I8" s="72">
        <v>42.352375334174383</v>
      </c>
      <c r="J8" s="72">
        <v>42.653070835950118</v>
      </c>
      <c r="K8" s="72">
        <v>44.569649135700985</v>
      </c>
      <c r="L8" s="72">
        <v>48.218577786769956</v>
      </c>
      <c r="M8" s="72">
        <v>45.29665596552001</v>
      </c>
      <c r="N8" s="72">
        <v>48.562981323390744</v>
      </c>
      <c r="O8" s="72">
        <v>45.901802901454147</v>
      </c>
      <c r="P8" s="72">
        <v>45.801084200920677</v>
      </c>
      <c r="Q8" s="72">
        <v>43.048538631234884</v>
      </c>
      <c r="R8" s="72">
        <v>50.323258957500634</v>
      </c>
      <c r="S8" s="72">
        <v>46.758973221319714</v>
      </c>
      <c r="T8" s="72">
        <v>48.004958588271393</v>
      </c>
      <c r="U8" s="72">
        <v>49.966464391910961</v>
      </c>
      <c r="V8" s="72">
        <v>48.727686223560298</v>
      </c>
      <c r="W8" s="72">
        <v>52.082808722954681</v>
      </c>
      <c r="X8" s="72">
        <v>42.715437604815627</v>
      </c>
      <c r="Y8" s="72">
        <v>48.300635353209074</v>
      </c>
      <c r="DA8" s="89" t="s">
        <v>367</v>
      </c>
    </row>
    <row r="9" spans="1:105" ht="12" customHeight="1" x14ac:dyDescent="0.25">
      <c r="A9" s="28" t="s">
        <v>202</v>
      </c>
      <c r="B9" s="72">
        <v>288.75761630841271</v>
      </c>
      <c r="C9" s="72">
        <v>282.93795010450947</v>
      </c>
      <c r="D9" s="72">
        <v>267.00262032977719</v>
      </c>
      <c r="E9" s="72">
        <v>299.01087481967846</v>
      </c>
      <c r="F9" s="72">
        <v>291.45140629257207</v>
      </c>
      <c r="G9" s="72">
        <v>254.45644944789427</v>
      </c>
      <c r="H9" s="72">
        <v>247.69403481623289</v>
      </c>
      <c r="I9" s="72">
        <v>333.66960125513305</v>
      </c>
      <c r="J9" s="72">
        <v>341.9923355183098</v>
      </c>
      <c r="K9" s="72">
        <v>366.81395852434753</v>
      </c>
      <c r="L9" s="72">
        <v>376.32347855163846</v>
      </c>
      <c r="M9" s="72">
        <v>323.99737747205472</v>
      </c>
      <c r="N9" s="72">
        <v>345.9467230342982</v>
      </c>
      <c r="O9" s="72">
        <v>332.08516289290117</v>
      </c>
      <c r="P9" s="72">
        <v>330.15342982707557</v>
      </c>
      <c r="Q9" s="72">
        <v>321.23778542084642</v>
      </c>
      <c r="R9" s="72">
        <v>341.08562147702293</v>
      </c>
      <c r="S9" s="72">
        <v>346.98694946020811</v>
      </c>
      <c r="T9" s="72">
        <v>350.26747874271513</v>
      </c>
      <c r="U9" s="72">
        <v>336.28242571892611</v>
      </c>
      <c r="V9" s="72">
        <v>352.372637814082</v>
      </c>
      <c r="W9" s="72">
        <v>344.72920129932203</v>
      </c>
      <c r="X9" s="72">
        <v>363.04498901308858</v>
      </c>
      <c r="Y9" s="72">
        <v>328.12904366102981</v>
      </c>
      <c r="DA9" s="89" t="s">
        <v>368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369</v>
      </c>
    </row>
    <row r="11" spans="1:105" ht="12" customHeight="1" x14ac:dyDescent="0.25">
      <c r="A11" s="28" t="s">
        <v>198</v>
      </c>
      <c r="B11" s="72">
        <v>336.50785807632877</v>
      </c>
      <c r="C11" s="72">
        <v>354.57405583227199</v>
      </c>
      <c r="D11" s="72">
        <v>349.67989785422571</v>
      </c>
      <c r="E11" s="72">
        <v>333.31958913686202</v>
      </c>
      <c r="F11" s="72">
        <v>331.0427208664085</v>
      </c>
      <c r="G11" s="72">
        <v>334.61001375031805</v>
      </c>
      <c r="H11" s="72">
        <v>329.86392724770798</v>
      </c>
      <c r="I11" s="72">
        <v>327.7556792168167</v>
      </c>
      <c r="J11" s="72">
        <v>302.31236200318125</v>
      </c>
      <c r="K11" s="72">
        <v>301.52389231230188</v>
      </c>
      <c r="L11" s="72">
        <v>326.58401477435291</v>
      </c>
      <c r="M11" s="72">
        <v>303.38578155829435</v>
      </c>
      <c r="N11" s="72">
        <v>309.95524286743461</v>
      </c>
      <c r="O11" s="72">
        <v>301.06248078410357</v>
      </c>
      <c r="P11" s="72">
        <v>272.27164560354169</v>
      </c>
      <c r="Q11" s="72">
        <v>258.43734183322283</v>
      </c>
      <c r="R11" s="72">
        <v>284.15482876949108</v>
      </c>
      <c r="S11" s="72">
        <v>289.77261384371747</v>
      </c>
      <c r="T11" s="72">
        <v>294.48454770676568</v>
      </c>
      <c r="U11" s="72">
        <v>297.25689944044001</v>
      </c>
      <c r="V11" s="72">
        <v>284.67899275899697</v>
      </c>
      <c r="W11" s="72">
        <v>290.92249306450464</v>
      </c>
      <c r="X11" s="72">
        <v>305.07456790483894</v>
      </c>
      <c r="Y11" s="72">
        <v>292.76592309641262</v>
      </c>
      <c r="DA11" s="89" t="s">
        <v>370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DA12" s="89" t="s">
        <v>371</v>
      </c>
    </row>
    <row r="13" spans="1:105" ht="12" customHeight="1" x14ac:dyDescent="0.25">
      <c r="A13" s="73" t="s">
        <v>94</v>
      </c>
      <c r="B13" s="74">
        <v>15.272598273301831</v>
      </c>
      <c r="C13" s="74">
        <v>19.03572546044947</v>
      </c>
      <c r="D13" s="74">
        <v>17.425225404999214</v>
      </c>
      <c r="E13" s="74">
        <v>17.2414651035389</v>
      </c>
      <c r="F13" s="74">
        <v>17.213065412005903</v>
      </c>
      <c r="G13" s="74">
        <v>17.959607168761401</v>
      </c>
      <c r="H13" s="74">
        <v>18.303456738525266</v>
      </c>
      <c r="I13" s="74">
        <v>26.69595676460046</v>
      </c>
      <c r="J13" s="74">
        <v>30.04265725731943</v>
      </c>
      <c r="K13" s="74">
        <v>32.684357339224</v>
      </c>
      <c r="L13" s="74">
        <v>39.279265277135138</v>
      </c>
      <c r="M13" s="74">
        <v>32.987758134247713</v>
      </c>
      <c r="N13" s="74">
        <v>32.984510264641543</v>
      </c>
      <c r="O13" s="74">
        <v>31.516334411051051</v>
      </c>
      <c r="P13" s="74">
        <v>29.949374609735223</v>
      </c>
      <c r="Q13" s="74">
        <v>29.267208912741353</v>
      </c>
      <c r="R13" s="74">
        <v>32.471117702877294</v>
      </c>
      <c r="S13" s="74">
        <v>32.933421328948455</v>
      </c>
      <c r="T13" s="74">
        <v>42.543207587820433</v>
      </c>
      <c r="U13" s="74">
        <v>35.238837295937167</v>
      </c>
      <c r="V13" s="74">
        <v>33.875570911527745</v>
      </c>
      <c r="W13" s="74">
        <v>38.135121413034007</v>
      </c>
      <c r="X13" s="74">
        <v>26.542156206454397</v>
      </c>
      <c r="Y13" s="74">
        <v>36.066379462514796</v>
      </c>
      <c r="DA13" s="90" t="s">
        <v>372</v>
      </c>
    </row>
    <row r="14" spans="1:105" ht="12" customHeight="1" x14ac:dyDescent="0.25">
      <c r="A14" s="75" t="s">
        <v>97</v>
      </c>
      <c r="B14" s="76">
        <v>3.0129514132224369</v>
      </c>
      <c r="C14" s="76">
        <v>2.9910767670849672</v>
      </c>
      <c r="D14" s="76">
        <v>2.8215739244032072</v>
      </c>
      <c r="E14" s="76">
        <v>2.830809062285808</v>
      </c>
      <c r="F14" s="76">
        <v>2.794287605851967</v>
      </c>
      <c r="G14" s="76">
        <v>2.6719132085979509</v>
      </c>
      <c r="H14" s="76">
        <v>2.6237289627769114</v>
      </c>
      <c r="I14" s="76">
        <v>2.9927966858815704</v>
      </c>
      <c r="J14" s="76">
        <v>2.9732276182807658</v>
      </c>
      <c r="K14" s="76">
        <v>3.0647963615928502</v>
      </c>
      <c r="L14" s="76">
        <v>3.2757703995987222</v>
      </c>
      <c r="M14" s="76">
        <v>2.9781697145721227</v>
      </c>
      <c r="N14" s="76">
        <v>3.177901518645263</v>
      </c>
      <c r="O14" s="76">
        <v>3.0909783856577713</v>
      </c>
      <c r="P14" s="76">
        <v>2.9900075946433127</v>
      </c>
      <c r="Q14" s="76">
        <v>2.8686131055240716</v>
      </c>
      <c r="R14" s="76">
        <v>3.1140692119665268</v>
      </c>
      <c r="S14" s="76">
        <v>3.1425527033320626</v>
      </c>
      <c r="T14" s="76">
        <v>3.2275803069828801</v>
      </c>
      <c r="U14" s="76">
        <v>3.2413487975170963</v>
      </c>
      <c r="V14" s="76">
        <v>3.3253742159513133</v>
      </c>
      <c r="W14" s="76">
        <v>3.3848557536868986</v>
      </c>
      <c r="X14" s="76">
        <v>3.4559453211354501</v>
      </c>
      <c r="Y14" s="76">
        <v>3.3483679268172035</v>
      </c>
      <c r="DA14" s="91" t="s">
        <v>373</v>
      </c>
    </row>
    <row r="15" spans="1:105" ht="12.95" customHeight="1" x14ac:dyDescent="0.25">
      <c r="A15" s="68" t="s">
        <v>92</v>
      </c>
      <c r="B15" s="69">
        <f t="shared" ref="B15:Y15" si="6">B16</f>
        <v>1.1010226735235623E-3</v>
      </c>
      <c r="C15" s="69">
        <f t="shared" si="6"/>
        <v>1.4274705968558084E-3</v>
      </c>
      <c r="D15" s="69">
        <f t="shared" si="6"/>
        <v>1.8382777324829663E-3</v>
      </c>
      <c r="E15" s="69">
        <f t="shared" si="6"/>
        <v>2.1289620549090945E-3</v>
      </c>
      <c r="F15" s="69">
        <f t="shared" si="6"/>
        <v>3.0524025740508937E-3</v>
      </c>
      <c r="G15" s="69">
        <f t="shared" si="6"/>
        <v>4.5310602575916832E-3</v>
      </c>
      <c r="H15" s="69">
        <f t="shared" si="6"/>
        <v>5.6385022822621226E-3</v>
      </c>
      <c r="I15" s="69">
        <f t="shared" si="6"/>
        <v>6.9405569667438799E-3</v>
      </c>
      <c r="J15" s="69">
        <f t="shared" si="6"/>
        <v>8.3615864013917712E-3</v>
      </c>
      <c r="K15" s="69">
        <f t="shared" si="6"/>
        <v>9.1878477101869967E-3</v>
      </c>
      <c r="L15" s="69">
        <f t="shared" si="6"/>
        <v>1.961249615850701E-2</v>
      </c>
      <c r="M15" s="69">
        <f t="shared" si="6"/>
        <v>1.362960741742744E-2</v>
      </c>
      <c r="N15" s="69">
        <f t="shared" si="6"/>
        <v>1.1995678672139623E-2</v>
      </c>
      <c r="O15" s="69">
        <f t="shared" si="6"/>
        <v>1.269953749556051E-2</v>
      </c>
      <c r="P15" s="69">
        <f t="shared" si="6"/>
        <v>1.5956401744413651E-2</v>
      </c>
      <c r="Q15" s="69">
        <f t="shared" si="6"/>
        <v>1.5230952914829387E-2</v>
      </c>
      <c r="R15" s="69">
        <f t="shared" si="6"/>
        <v>1.7784710134137585E-2</v>
      </c>
      <c r="S15" s="69">
        <f t="shared" si="6"/>
        <v>1.9676284521217464E-2</v>
      </c>
      <c r="T15" s="69">
        <f t="shared" si="6"/>
        <v>2.8909555501595428E-2</v>
      </c>
      <c r="U15" s="69">
        <f t="shared" si="6"/>
        <v>2.1500909028416913E-2</v>
      </c>
      <c r="V15" s="69">
        <f t="shared" si="6"/>
        <v>2.4948592014154603E-2</v>
      </c>
      <c r="W15" s="69">
        <f t="shared" si="6"/>
        <v>4.127663764489805E-2</v>
      </c>
      <c r="X15" s="69">
        <f t="shared" si="6"/>
        <v>4.1276637644898084E-2</v>
      </c>
      <c r="Y15" s="69">
        <f t="shared" si="6"/>
        <v>4.1276637644898043E-2</v>
      </c>
      <c r="DA15" s="88" t="s">
        <v>247</v>
      </c>
    </row>
    <row r="16" spans="1:105" ht="12" customHeight="1" x14ac:dyDescent="0.25">
      <c r="A16" s="28" t="s">
        <v>91</v>
      </c>
      <c r="B16" s="72">
        <v>1.1010226735235623E-3</v>
      </c>
      <c r="C16" s="72">
        <v>1.4274705968558084E-3</v>
      </c>
      <c r="D16" s="72">
        <v>1.8382777324829663E-3</v>
      </c>
      <c r="E16" s="72">
        <v>2.1289620549090945E-3</v>
      </c>
      <c r="F16" s="72">
        <v>3.0524025740508937E-3</v>
      </c>
      <c r="G16" s="72">
        <v>4.5310602575916832E-3</v>
      </c>
      <c r="H16" s="72">
        <v>5.6385022822621226E-3</v>
      </c>
      <c r="I16" s="72">
        <v>6.9405569667438799E-3</v>
      </c>
      <c r="J16" s="72">
        <v>8.3615864013917712E-3</v>
      </c>
      <c r="K16" s="72">
        <v>9.1878477101869967E-3</v>
      </c>
      <c r="L16" s="72">
        <v>1.961249615850701E-2</v>
      </c>
      <c r="M16" s="72">
        <v>1.362960741742744E-2</v>
      </c>
      <c r="N16" s="72">
        <v>1.1995678672139623E-2</v>
      </c>
      <c r="O16" s="72">
        <v>1.269953749556051E-2</v>
      </c>
      <c r="P16" s="72">
        <v>1.5956401744413651E-2</v>
      </c>
      <c r="Q16" s="72">
        <v>1.5230952914829387E-2</v>
      </c>
      <c r="R16" s="72">
        <v>1.7784710134137585E-2</v>
      </c>
      <c r="S16" s="72">
        <v>1.9676284521217464E-2</v>
      </c>
      <c r="T16" s="72">
        <v>2.8909555501595428E-2</v>
      </c>
      <c r="U16" s="72">
        <v>2.1500909028416913E-2</v>
      </c>
      <c r="V16" s="72">
        <v>2.4948592014154603E-2</v>
      </c>
      <c r="W16" s="72">
        <v>4.127663764489805E-2</v>
      </c>
      <c r="X16" s="72">
        <v>4.1276637644898084E-2</v>
      </c>
      <c r="Y16" s="72">
        <v>4.1276637644898043E-2</v>
      </c>
      <c r="DA16" s="89" t="s">
        <v>374</v>
      </c>
    </row>
    <row r="17" spans="1:105" ht="12.95" customHeight="1" x14ac:dyDescent="0.25">
      <c r="A17" s="68" t="s">
        <v>55</v>
      </c>
      <c r="B17" s="69">
        <f t="shared" ref="B17:Q17" si="7">SUM(B18:B26)</f>
        <v>85.068003966585039</v>
      </c>
      <c r="C17" s="69">
        <f t="shared" si="7"/>
        <v>87.439586940140615</v>
      </c>
      <c r="D17" s="69">
        <f t="shared" si="7"/>
        <v>87.854256025039035</v>
      </c>
      <c r="E17" s="69">
        <f t="shared" si="7"/>
        <v>85.005536185538631</v>
      </c>
      <c r="F17" s="69">
        <f t="shared" si="7"/>
        <v>86.177251259082482</v>
      </c>
      <c r="G17" s="69">
        <f t="shared" si="7"/>
        <v>86.395182628336272</v>
      </c>
      <c r="H17" s="69">
        <f t="shared" si="7"/>
        <v>87.773595641787423</v>
      </c>
      <c r="I17" s="69">
        <f t="shared" si="7"/>
        <v>79.332560933969916</v>
      </c>
      <c r="J17" s="69">
        <f t="shared" si="7"/>
        <v>77.087127049469416</v>
      </c>
      <c r="K17" s="69">
        <f t="shared" si="7"/>
        <v>73.57738207330101</v>
      </c>
      <c r="L17" s="69">
        <f t="shared" si="7"/>
        <v>76.677367489937239</v>
      </c>
      <c r="M17" s="69">
        <f t="shared" si="7"/>
        <v>69.909017860636482</v>
      </c>
      <c r="N17" s="69">
        <f t="shared" si="7"/>
        <v>72.892673173867848</v>
      </c>
      <c r="O17" s="69">
        <f t="shared" si="7"/>
        <v>70.076483065134752</v>
      </c>
      <c r="P17" s="69">
        <f t="shared" si="7"/>
        <v>66.208704566614415</v>
      </c>
      <c r="Q17" s="69">
        <f t="shared" si="7"/>
        <v>63.911818375007527</v>
      </c>
      <c r="R17" s="69">
        <f t="shared" ref="R17:V17" si="8">SUM(R18:R26)</f>
        <v>69.260764533892228</v>
      </c>
      <c r="S17" s="69">
        <f t="shared" si="8"/>
        <v>70.147421516611587</v>
      </c>
      <c r="T17" s="69">
        <f t="shared" si="8"/>
        <v>69.762215836348432</v>
      </c>
      <c r="U17" s="69">
        <f t="shared" si="8"/>
        <v>71.117321441076101</v>
      </c>
      <c r="V17" s="69">
        <f t="shared" si="8"/>
        <v>70.883124198721788</v>
      </c>
      <c r="W17" s="69">
        <f t="shared" ref="W17:Y17" si="9">SUM(W18:W26)</f>
        <v>72.136940833302049</v>
      </c>
      <c r="X17" s="69">
        <f t="shared" si="9"/>
        <v>70.617054665993749</v>
      </c>
      <c r="Y17" s="69">
        <f t="shared" si="9"/>
        <v>68.931748687187167</v>
      </c>
      <c r="DA17" s="88" t="s">
        <v>248</v>
      </c>
    </row>
    <row r="18" spans="1:105" ht="12" customHeight="1" x14ac:dyDescent="0.25">
      <c r="A18" s="28" t="s">
        <v>51</v>
      </c>
      <c r="B18" s="72">
        <v>3.1065317531627765</v>
      </c>
      <c r="C18" s="72">
        <v>2.3804949654849623</v>
      </c>
      <c r="D18" s="72">
        <v>2.9261301195636649</v>
      </c>
      <c r="E18" s="72">
        <v>1.9558012937250311</v>
      </c>
      <c r="F18" s="72">
        <v>2.8319671893967748</v>
      </c>
      <c r="G18" s="72">
        <v>2.6908559590213605</v>
      </c>
      <c r="H18" s="72">
        <v>2.1785184041704126</v>
      </c>
      <c r="I18" s="72">
        <v>1.0274485248345326</v>
      </c>
      <c r="J18" s="72">
        <v>1.0904194129581546</v>
      </c>
      <c r="K18" s="72">
        <v>0.63087659797519013</v>
      </c>
      <c r="L18" s="72">
        <v>0.74647072377330481</v>
      </c>
      <c r="M18" s="72">
        <v>0.9524019015479227</v>
      </c>
      <c r="N18" s="72">
        <v>0.88502707455720475</v>
      </c>
      <c r="O18" s="72">
        <v>0.88860876548369006</v>
      </c>
      <c r="P18" s="72">
        <v>0.72934739193191866</v>
      </c>
      <c r="Q18" s="72">
        <v>0.36553045461088773</v>
      </c>
      <c r="R18" s="72">
        <v>8.4278318437138622E-2</v>
      </c>
      <c r="S18" s="72">
        <v>9.6664898574936028E-2</v>
      </c>
      <c r="T18" s="72">
        <v>8.8932148273739395E-2</v>
      </c>
      <c r="U18" s="72">
        <v>0.10486892884795398</v>
      </c>
      <c r="V18" s="72">
        <v>8.4533613600651536E-2</v>
      </c>
      <c r="W18" s="72">
        <v>5.2394009807154807E-2</v>
      </c>
      <c r="X18" s="72">
        <v>0</v>
      </c>
      <c r="Y18" s="72">
        <v>0</v>
      </c>
      <c r="DA18" s="89" t="s">
        <v>375</v>
      </c>
    </row>
    <row r="19" spans="1:105" s="2" customFormat="1" ht="12" customHeight="1" x14ac:dyDescent="0.25">
      <c r="A19" s="28" t="s">
        <v>74</v>
      </c>
      <c r="B19" s="72">
        <v>0</v>
      </c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0</v>
      </c>
      <c r="DA19" s="89" t="s">
        <v>376</v>
      </c>
    </row>
    <row r="20" spans="1:105" ht="12" customHeight="1" x14ac:dyDescent="0.25">
      <c r="A20" s="28" t="s">
        <v>200</v>
      </c>
      <c r="B20" s="72">
        <v>1.3720520363073849</v>
      </c>
      <c r="C20" s="72">
        <v>1.5837865383637202</v>
      </c>
      <c r="D20" s="72">
        <v>1.2308290067007375</v>
      </c>
      <c r="E20" s="72">
        <v>0.98113503942109148</v>
      </c>
      <c r="F20" s="72">
        <v>0.59386134064167306</v>
      </c>
      <c r="G20" s="72">
        <v>0.61557140568447599</v>
      </c>
      <c r="H20" s="72">
        <v>0.74260770463752379</v>
      </c>
      <c r="I20" s="72">
        <v>0.5166914972747525</v>
      </c>
      <c r="J20" s="72">
        <v>0.60140909276581833</v>
      </c>
      <c r="K20" s="72">
        <v>0.4022420781888108</v>
      </c>
      <c r="L20" s="72">
        <v>0.32250086135900824</v>
      </c>
      <c r="M20" s="72">
        <v>0.42219495151378988</v>
      </c>
      <c r="N20" s="72">
        <v>0.4360073733326289</v>
      </c>
      <c r="O20" s="72">
        <v>0.35758233556579228</v>
      </c>
      <c r="P20" s="72">
        <v>0.3544120184053563</v>
      </c>
      <c r="Q20" s="72">
        <v>0.35371417651645187</v>
      </c>
      <c r="R20" s="72">
        <v>0.25837402396953896</v>
      </c>
      <c r="S20" s="72">
        <v>0.16671037032465094</v>
      </c>
      <c r="T20" s="72">
        <v>0.15854426205644673</v>
      </c>
      <c r="U20" s="72">
        <v>0.16310529595339049</v>
      </c>
      <c r="V20" s="72">
        <v>0.16057045466505199</v>
      </c>
      <c r="W20" s="72">
        <v>7.8512338142404534E-2</v>
      </c>
      <c r="X20" s="72">
        <v>7.4456168785482377E-2</v>
      </c>
      <c r="Y20" s="72">
        <v>7.1256103497429543E-2</v>
      </c>
      <c r="DA20" s="89" t="s">
        <v>377</v>
      </c>
    </row>
    <row r="21" spans="1:105" ht="12" customHeight="1" x14ac:dyDescent="0.25">
      <c r="A21" s="28" t="s">
        <v>189</v>
      </c>
      <c r="B21" s="72">
        <v>4.0463210730651094</v>
      </c>
      <c r="C21" s="72">
        <v>4.056963614305352</v>
      </c>
      <c r="D21" s="72">
        <v>3.7456849879999519</v>
      </c>
      <c r="E21" s="72">
        <v>3.6458290709071122</v>
      </c>
      <c r="F21" s="72">
        <v>3.8254001698428266</v>
      </c>
      <c r="G21" s="72">
        <v>4.651895076630665</v>
      </c>
      <c r="H21" s="72">
        <v>4.8569093084576194</v>
      </c>
      <c r="I21" s="72">
        <v>4.2756521014670472</v>
      </c>
      <c r="J21" s="72">
        <v>4.2441212437782392</v>
      </c>
      <c r="K21" s="72">
        <v>4.1009013262974463</v>
      </c>
      <c r="L21" s="72">
        <v>4.3497292165789245</v>
      </c>
      <c r="M21" s="72">
        <v>4.1424480947326661</v>
      </c>
      <c r="N21" s="72">
        <v>4.4367668406558565</v>
      </c>
      <c r="O21" s="72">
        <v>4.1818842866386019</v>
      </c>
      <c r="P21" s="72">
        <v>4.1507326427109694</v>
      </c>
      <c r="Q21" s="72">
        <v>3.9481162337919704</v>
      </c>
      <c r="R21" s="72">
        <v>4.6509725964616937</v>
      </c>
      <c r="S21" s="72">
        <v>4.3378798199925894</v>
      </c>
      <c r="T21" s="72">
        <v>4.323319660748778</v>
      </c>
      <c r="U21" s="72">
        <v>4.705873752329194</v>
      </c>
      <c r="V21" s="72">
        <v>4.5887547964284821</v>
      </c>
      <c r="W21" s="72">
        <v>4.9707120344013394</v>
      </c>
      <c r="X21" s="72">
        <v>3.9526717728085479</v>
      </c>
      <c r="Y21" s="72">
        <v>4.4912621843801528</v>
      </c>
      <c r="DA21" s="89" t="s">
        <v>378</v>
      </c>
    </row>
    <row r="22" spans="1:105" ht="12" customHeight="1" x14ac:dyDescent="0.25">
      <c r="A22" s="28" t="s">
        <v>202</v>
      </c>
      <c r="B22" s="72">
        <v>31.34330909306464</v>
      </c>
      <c r="C22" s="72">
        <v>31.188737814158443</v>
      </c>
      <c r="D22" s="72">
        <v>30.760063804556751</v>
      </c>
      <c r="E22" s="72">
        <v>33.12030488164617</v>
      </c>
      <c r="F22" s="72">
        <v>33.055217712735242</v>
      </c>
      <c r="G22" s="72">
        <v>30.332232588862968</v>
      </c>
      <c r="H22" s="72">
        <v>30.689021635986023</v>
      </c>
      <c r="I22" s="72">
        <v>32.985871205313352</v>
      </c>
      <c r="J22" s="72">
        <v>33.368811600406687</v>
      </c>
      <c r="K22" s="72">
        <v>33.086524008031802</v>
      </c>
      <c r="L22" s="72">
        <v>33.465247922040689</v>
      </c>
      <c r="M22" s="72">
        <v>28.812052163943825</v>
      </c>
      <c r="N22" s="72">
        <v>30.763948600363044</v>
      </c>
      <c r="O22" s="72">
        <v>29.531264927868534</v>
      </c>
      <c r="P22" s="72">
        <v>29.359486959014045</v>
      </c>
      <c r="Q22" s="72">
        <v>28.566661889748737</v>
      </c>
      <c r="R22" s="72">
        <v>30.331661412056945</v>
      </c>
      <c r="S22" s="72">
        <v>30.856453616126863</v>
      </c>
      <c r="T22" s="72">
        <v>31.145504920225473</v>
      </c>
      <c r="U22" s="72">
        <v>29.909166905512564</v>
      </c>
      <c r="V22" s="72">
        <v>31.340259864335529</v>
      </c>
      <c r="W22" s="72">
        <v>30.660576096302659</v>
      </c>
      <c r="X22" s="72">
        <v>32.284441578293666</v>
      </c>
      <c r="Y22" s="72">
        <v>29.179492691315556</v>
      </c>
      <c r="DA22" s="89" t="s">
        <v>379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380</v>
      </c>
    </row>
    <row r="24" spans="1:105" ht="12" customHeight="1" x14ac:dyDescent="0.25">
      <c r="A24" s="28" t="s">
        <v>198</v>
      </c>
      <c r="B24" s="72">
        <v>39.793861614126925</v>
      </c>
      <c r="C24" s="72">
        <v>42.411670736945482</v>
      </c>
      <c r="D24" s="72">
        <v>43.579861389110278</v>
      </c>
      <c r="E24" s="72">
        <v>39.829336056603168</v>
      </c>
      <c r="F24" s="72">
        <v>40.386513871338764</v>
      </c>
      <c r="G24" s="72">
        <v>42.790416172295821</v>
      </c>
      <c r="H24" s="72">
        <v>43.76272795435569</v>
      </c>
      <c r="I24" s="72">
        <v>34.669084325745565</v>
      </c>
      <c r="J24" s="72">
        <v>31.570355107738692</v>
      </c>
      <c r="K24" s="72">
        <v>29.086597799477993</v>
      </c>
      <c r="L24" s="72">
        <v>31.016071210170061</v>
      </c>
      <c r="M24" s="72">
        <v>29.278792818318056</v>
      </c>
      <c r="N24" s="72">
        <v>29.946390838498406</v>
      </c>
      <c r="O24" s="72">
        <v>29.022557908931464</v>
      </c>
      <c r="P24" s="72">
        <v>26.094648463526077</v>
      </c>
      <c r="Q24" s="72">
        <v>25.048814658608748</v>
      </c>
      <c r="R24" s="72">
        <v>27.706220241687106</v>
      </c>
      <c r="S24" s="72">
        <v>28.370120464107071</v>
      </c>
      <c r="T24" s="72">
        <v>27.957412740354119</v>
      </c>
      <c r="U24" s="72">
        <v>29.484287145974704</v>
      </c>
      <c r="V24" s="72">
        <v>28.20914137685865</v>
      </c>
      <c r="W24" s="72">
        <v>29.130989308668443</v>
      </c>
      <c r="X24" s="72">
        <v>29.309696927491419</v>
      </c>
      <c r="Y24" s="72">
        <v>28.328057986992707</v>
      </c>
      <c r="DA24" s="89" t="s">
        <v>381</v>
      </c>
    </row>
    <row r="25" spans="1:105" ht="12" customHeight="1" x14ac:dyDescent="0.25">
      <c r="A25" s="73" t="s">
        <v>53</v>
      </c>
      <c r="B25" s="74">
        <v>5.4059283968581955</v>
      </c>
      <c r="C25" s="74">
        <v>5.817933270882647</v>
      </c>
      <c r="D25" s="74">
        <v>5.6116867171076628</v>
      </c>
      <c r="E25" s="74">
        <v>5.4731298432360562</v>
      </c>
      <c r="F25" s="74">
        <v>5.4842909751272133</v>
      </c>
      <c r="G25" s="74">
        <v>5.3142114258409734</v>
      </c>
      <c r="H25" s="74">
        <v>5.543810634180157</v>
      </c>
      <c r="I25" s="74">
        <v>5.8578132793346605</v>
      </c>
      <c r="J25" s="74">
        <v>6.212010591821822</v>
      </c>
      <c r="K25" s="74">
        <v>6.2702402633297734</v>
      </c>
      <c r="L25" s="74">
        <v>6.7773475560152558</v>
      </c>
      <c r="M25" s="74">
        <v>6.3011279305802166</v>
      </c>
      <c r="N25" s="74">
        <v>6.4245324464607059</v>
      </c>
      <c r="O25" s="74">
        <v>6.0945848406466725</v>
      </c>
      <c r="P25" s="74">
        <v>5.5200770910260477</v>
      </c>
      <c r="Q25" s="74">
        <v>5.6289809617307345</v>
      </c>
      <c r="R25" s="74">
        <v>6.2292579412797977</v>
      </c>
      <c r="S25" s="74">
        <v>6.3195923474854778</v>
      </c>
      <c r="T25" s="74">
        <v>6.0885021046898755</v>
      </c>
      <c r="U25" s="74">
        <v>6.7500194124582915</v>
      </c>
      <c r="V25" s="74">
        <v>6.4998640928334241</v>
      </c>
      <c r="W25" s="74">
        <v>7.2437570459800487</v>
      </c>
      <c r="X25" s="74">
        <v>4.9957882186146358</v>
      </c>
      <c r="Y25" s="74">
        <v>6.8616797210013303</v>
      </c>
      <c r="DA25" s="90" t="s">
        <v>382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383</v>
      </c>
    </row>
    <row r="27" spans="1:105" ht="12.95" customHeight="1" x14ac:dyDescent="0.25">
      <c r="A27" s="68" t="s">
        <v>54</v>
      </c>
      <c r="B27" s="69">
        <f t="shared" ref="B27:Q27" si="10">SUM(B28:B32)</f>
        <v>54.036048164266745</v>
      </c>
      <c r="C27" s="69">
        <f t="shared" si="10"/>
        <v>56.265001222451843</v>
      </c>
      <c r="D27" s="69">
        <f t="shared" si="10"/>
        <v>47.51841132102868</v>
      </c>
      <c r="E27" s="69">
        <f t="shared" si="10"/>
        <v>48.246988747870745</v>
      </c>
      <c r="F27" s="69">
        <f t="shared" si="10"/>
        <v>48.771885319908151</v>
      </c>
      <c r="G27" s="69">
        <f t="shared" si="10"/>
        <v>43.278661579373747</v>
      </c>
      <c r="H27" s="69">
        <f t="shared" si="10"/>
        <v>45.655846589898871</v>
      </c>
      <c r="I27" s="69">
        <f t="shared" si="10"/>
        <v>41.4444564158606</v>
      </c>
      <c r="J27" s="69">
        <f t="shared" si="10"/>
        <v>41.408115671829009</v>
      </c>
      <c r="K27" s="69">
        <f t="shared" si="10"/>
        <v>36.886593141409421</v>
      </c>
      <c r="L27" s="69">
        <f t="shared" si="10"/>
        <v>41.716311750327748</v>
      </c>
      <c r="M27" s="69">
        <f t="shared" si="10"/>
        <v>38.260362458920156</v>
      </c>
      <c r="N27" s="69">
        <f t="shared" si="10"/>
        <v>38.487325111827204</v>
      </c>
      <c r="O27" s="69">
        <f t="shared" si="10"/>
        <v>36.811350680526189</v>
      </c>
      <c r="P27" s="69">
        <f t="shared" si="10"/>
        <v>36.071348714593356</v>
      </c>
      <c r="Q27" s="69">
        <f t="shared" si="10"/>
        <v>37.182669184292024</v>
      </c>
      <c r="R27" s="69">
        <f t="shared" ref="R27:V27" si="11">SUM(R28:R32)</f>
        <v>42.438599546637676</v>
      </c>
      <c r="S27" s="69">
        <f t="shared" si="11"/>
        <v>42.759639270993532</v>
      </c>
      <c r="T27" s="69">
        <f t="shared" si="11"/>
        <v>40.904932342158773</v>
      </c>
      <c r="U27" s="69">
        <f t="shared" si="11"/>
        <v>43.759943211908961</v>
      </c>
      <c r="V27" s="69">
        <f t="shared" si="11"/>
        <v>40.437680789352697</v>
      </c>
      <c r="W27" s="69">
        <f t="shared" ref="W27:Y27" si="12">SUM(W28:W32)</f>
        <v>42.260112702988863</v>
      </c>
      <c r="X27" s="69">
        <f t="shared" si="12"/>
        <v>33.449538313287384</v>
      </c>
      <c r="Y27" s="69">
        <f t="shared" si="12"/>
        <v>39.094430532920157</v>
      </c>
      <c r="DA27" s="88" t="s">
        <v>249</v>
      </c>
    </row>
    <row r="28" spans="1:105" ht="12" customHeight="1" x14ac:dyDescent="0.25">
      <c r="A28" s="28" t="s">
        <v>51</v>
      </c>
      <c r="B28" s="72">
        <v>0.74465202871216185</v>
      </c>
      <c r="C28" s="72">
        <v>0.56682092047780241</v>
      </c>
      <c r="D28" s="72">
        <v>0.58632583640028646</v>
      </c>
      <c r="E28" s="72">
        <v>0.4105036478928748</v>
      </c>
      <c r="F28" s="72">
        <v>0.59476741502707786</v>
      </c>
      <c r="G28" s="72">
        <v>0.49358645203016865</v>
      </c>
      <c r="H28" s="72">
        <v>0.41024142182436485</v>
      </c>
      <c r="I28" s="72">
        <v>0.19663743723788563</v>
      </c>
      <c r="J28" s="72">
        <v>0.21175784420692906</v>
      </c>
      <c r="K28" s="72">
        <v>0.10469007969945676</v>
      </c>
      <c r="L28" s="72">
        <v>0.14161173211044234</v>
      </c>
      <c r="M28" s="72">
        <v>0.17392758192414254</v>
      </c>
      <c r="N28" s="72">
        <v>0.16795643450845515</v>
      </c>
      <c r="O28" s="72">
        <v>0.16759816566351393</v>
      </c>
      <c r="P28" s="72">
        <v>0.14899207031623196</v>
      </c>
      <c r="Q28" s="72">
        <v>0.10129454475972101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384</v>
      </c>
    </row>
    <row r="29" spans="1:105" s="2" customFormat="1" ht="12" customHeight="1" x14ac:dyDescent="0.25">
      <c r="A29" s="28" t="s">
        <v>74</v>
      </c>
      <c r="B29" s="72">
        <v>6.5204643164230429</v>
      </c>
      <c r="C29" s="72">
        <v>7.6072226999140149</v>
      </c>
      <c r="D29" s="72">
        <v>3.2602751504729151</v>
      </c>
      <c r="E29" s="72">
        <v>4.3470335339638861</v>
      </c>
      <c r="F29" s="72">
        <v>4.3470335339638861</v>
      </c>
      <c r="G29" s="72">
        <v>3.2602751504729151</v>
      </c>
      <c r="H29" s="72">
        <v>3.2602751504729151</v>
      </c>
      <c r="I29" s="72">
        <v>2.1735167669819431</v>
      </c>
      <c r="J29" s="72">
        <v>3.2602751504729151</v>
      </c>
      <c r="K29" s="72">
        <v>3.2602751504729151</v>
      </c>
      <c r="L29" s="72">
        <v>4.3043852106620806</v>
      </c>
      <c r="M29" s="72">
        <v>4.3043852106620806</v>
      </c>
      <c r="N29" s="72">
        <v>3.2602751504729151</v>
      </c>
      <c r="O29" s="72">
        <v>3.2602751504729151</v>
      </c>
      <c r="P29" s="72">
        <v>4.3470335339638861</v>
      </c>
      <c r="Q29" s="72">
        <v>5.4337059329320718</v>
      </c>
      <c r="R29" s="72">
        <v>7.6072226999140149</v>
      </c>
      <c r="S29" s="72">
        <v>7.6072226999140149</v>
      </c>
      <c r="T29" s="72">
        <v>6.5204643164230429</v>
      </c>
      <c r="U29" s="72">
        <v>7.2485812553740328</v>
      </c>
      <c r="V29" s="72">
        <v>4.3470335339638861</v>
      </c>
      <c r="W29" s="72">
        <v>3.6949269131556322</v>
      </c>
      <c r="X29" s="72">
        <v>2.1735167669819431</v>
      </c>
      <c r="Y29" s="72">
        <v>3.2602751504729151</v>
      </c>
      <c r="DA29" s="89" t="s">
        <v>385</v>
      </c>
    </row>
    <row r="30" spans="1:105" ht="12" customHeight="1" x14ac:dyDescent="0.25">
      <c r="A30" s="28" t="s">
        <v>189</v>
      </c>
      <c r="B30" s="72">
        <v>2.4285863466018149</v>
      </c>
      <c r="C30" s="72">
        <v>2.4476798645048237</v>
      </c>
      <c r="D30" s="72">
        <v>1.9242114939804602</v>
      </c>
      <c r="E30" s="72">
        <v>2.0069391661827272</v>
      </c>
      <c r="F30" s="72">
        <v>2.1252209730828446</v>
      </c>
      <c r="G30" s="72">
        <v>2.2940998215548358</v>
      </c>
      <c r="H30" s="72">
        <v>2.493870675092499</v>
      </c>
      <c r="I30" s="72">
        <v>2.2326776374454029</v>
      </c>
      <c r="J30" s="72">
        <v>2.2644588231091527</v>
      </c>
      <c r="K30" s="72">
        <v>1.9958295895922995</v>
      </c>
      <c r="L30" s="72">
        <v>2.3328107954473261</v>
      </c>
      <c r="M30" s="72">
        <v>2.237594134072368</v>
      </c>
      <c r="N30" s="72">
        <v>2.331292248679099</v>
      </c>
      <c r="O30" s="72">
        <v>2.1949026657335939</v>
      </c>
      <c r="P30" s="72">
        <v>2.2622846181052494</v>
      </c>
      <c r="Q30" s="72">
        <v>2.3154689526859396</v>
      </c>
      <c r="R30" s="72">
        <v>2.8933522809473908</v>
      </c>
      <c r="S30" s="72">
        <v>2.7168184978106695</v>
      </c>
      <c r="T30" s="72">
        <v>2.6527191714441654</v>
      </c>
      <c r="U30" s="72">
        <v>3.1089172297924939</v>
      </c>
      <c r="V30" s="72">
        <v>2.8912116025391654</v>
      </c>
      <c r="W30" s="72">
        <v>3.304776749092825</v>
      </c>
      <c r="X30" s="72">
        <v>2.0376515854025348</v>
      </c>
      <c r="Y30" s="72">
        <v>2.378093863958409</v>
      </c>
      <c r="DA30" s="89" t="s">
        <v>386</v>
      </c>
    </row>
    <row r="31" spans="1:105" ht="12" customHeight="1" x14ac:dyDescent="0.25">
      <c r="A31" s="28" t="s">
        <v>202</v>
      </c>
      <c r="B31" s="72">
        <v>11.608274942460781</v>
      </c>
      <c r="C31" s="72">
        <v>11.75465343988763</v>
      </c>
      <c r="D31" s="72">
        <v>10.085811136517265</v>
      </c>
      <c r="E31" s="72">
        <v>11.806911442269573</v>
      </c>
      <c r="F31" s="72">
        <v>12.074975306816514</v>
      </c>
      <c r="G31" s="72">
        <v>9.9948949193906031</v>
      </c>
      <c r="H31" s="72">
        <v>10.787708810033884</v>
      </c>
      <c r="I31" s="72">
        <v>12.201879216251914</v>
      </c>
      <c r="J31" s="72">
        <v>13.002309459099472</v>
      </c>
      <c r="K31" s="72">
        <v>11.368305085849421</v>
      </c>
      <c r="L31" s="72">
        <v>13.637240852202154</v>
      </c>
      <c r="M31" s="72">
        <v>11.741043278876466</v>
      </c>
      <c r="N31" s="72">
        <v>12.536447883825355</v>
      </c>
      <c r="O31" s="72">
        <v>12.034131078628066</v>
      </c>
      <c r="P31" s="72">
        <v>11.964125346326549</v>
      </c>
      <c r="Q31" s="72">
        <v>11.641038501958535</v>
      </c>
      <c r="R31" s="72">
        <v>12.360275150472916</v>
      </c>
      <c r="S31" s="72">
        <v>12.574137766313168</v>
      </c>
      <c r="T31" s="72">
        <v>12.682717110920038</v>
      </c>
      <c r="U31" s="72">
        <v>12.188115028183814</v>
      </c>
      <c r="V31" s="72">
        <v>12.771281169389511</v>
      </c>
      <c r="W31" s="72">
        <v>12.494315467660263</v>
      </c>
      <c r="X31" s="72">
        <v>13.156038024266739</v>
      </c>
      <c r="Y31" s="72">
        <v>11.890775771472246</v>
      </c>
      <c r="DA31" s="89" t="s">
        <v>387</v>
      </c>
    </row>
    <row r="32" spans="1:105" ht="12" customHeight="1" x14ac:dyDescent="0.25">
      <c r="A32" s="32" t="s">
        <v>53</v>
      </c>
      <c r="B32" s="77">
        <v>32.734070530068948</v>
      </c>
      <c r="C32" s="77">
        <v>33.888624297667569</v>
      </c>
      <c r="D32" s="77">
        <v>31.661787703657751</v>
      </c>
      <c r="E32" s="77">
        <v>29.675600957561681</v>
      </c>
      <c r="F32" s="77">
        <v>29.629888091017833</v>
      </c>
      <c r="G32" s="77">
        <v>27.23580523592522</v>
      </c>
      <c r="H32" s="77">
        <v>28.703750532475208</v>
      </c>
      <c r="I32" s="77">
        <v>24.63974535794345</v>
      </c>
      <c r="J32" s="77">
        <v>22.669314394940542</v>
      </c>
      <c r="K32" s="77">
        <v>20.157493235795332</v>
      </c>
      <c r="L32" s="77">
        <v>21.300263159905739</v>
      </c>
      <c r="M32" s="77">
        <v>19.803412253385101</v>
      </c>
      <c r="N32" s="77">
        <v>20.191353394341377</v>
      </c>
      <c r="O32" s="77">
        <v>19.154443620028097</v>
      </c>
      <c r="P32" s="77">
        <v>17.34891314588144</v>
      </c>
      <c r="Q32" s="77">
        <v>17.691161251955752</v>
      </c>
      <c r="R32" s="77">
        <v>19.577749415303352</v>
      </c>
      <c r="S32" s="77">
        <v>19.861460306955681</v>
      </c>
      <c r="T32" s="77">
        <v>19.049031743371533</v>
      </c>
      <c r="U32" s="77">
        <v>21.214329698558622</v>
      </c>
      <c r="V32" s="77">
        <v>20.428154483460137</v>
      </c>
      <c r="W32" s="77">
        <v>22.766093573080145</v>
      </c>
      <c r="X32" s="77">
        <v>16.082331936636166</v>
      </c>
      <c r="Y32" s="77">
        <v>21.565285747016588</v>
      </c>
      <c r="DA32" s="92" t="s">
        <v>388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510.47757758184974</v>
      </c>
      <c r="C3" s="65">
        <f t="shared" si="0"/>
        <v>527.29217963020221</v>
      </c>
      <c r="D3" s="65">
        <f t="shared" si="0"/>
        <v>514.04713530673519</v>
      </c>
      <c r="E3" s="65">
        <f t="shared" si="0"/>
        <v>514.72823732175834</v>
      </c>
      <c r="F3" s="65">
        <f t="shared" si="0"/>
        <v>518.49416859136352</v>
      </c>
      <c r="G3" s="65">
        <f t="shared" si="0"/>
        <v>507.4906690714223</v>
      </c>
      <c r="H3" s="65">
        <f t="shared" si="0"/>
        <v>507.57486478458821</v>
      </c>
      <c r="I3" s="65">
        <f t="shared" si="0"/>
        <v>552.55998002324634</v>
      </c>
      <c r="J3" s="65">
        <f t="shared" si="0"/>
        <v>547.94679141625193</v>
      </c>
      <c r="K3" s="65">
        <f t="shared" si="0"/>
        <v>563.80664653924657</v>
      </c>
      <c r="L3" s="65">
        <f t="shared" si="0"/>
        <v>609.43910056749303</v>
      </c>
      <c r="M3" s="65">
        <f t="shared" si="0"/>
        <v>559.0868130055045</v>
      </c>
      <c r="N3" s="65">
        <f t="shared" si="0"/>
        <v>591.8571412899181</v>
      </c>
      <c r="O3" s="65">
        <f t="shared" si="0"/>
        <v>580.58281242074975</v>
      </c>
      <c r="P3" s="65">
        <f t="shared" si="0"/>
        <v>553.81157099037875</v>
      </c>
      <c r="Q3" s="65">
        <f t="shared" si="0"/>
        <v>535.74636236856372</v>
      </c>
      <c r="R3" s="65">
        <f t="shared" ref="R3:V3" si="1">SUM(R4,R15,R17,R27)</f>
        <v>586.87586169986753</v>
      </c>
      <c r="S3" s="65">
        <f t="shared" si="1"/>
        <v>602.22682265119306</v>
      </c>
      <c r="T3" s="65">
        <f t="shared" si="1"/>
        <v>623.33538945978296</v>
      </c>
      <c r="U3" s="65">
        <f t="shared" si="1"/>
        <v>624.74615121556781</v>
      </c>
      <c r="V3" s="65">
        <f t="shared" si="1"/>
        <v>629.78656781488075</v>
      </c>
      <c r="W3" s="65">
        <f t="shared" ref="W3:Y3" si="2">SUM(W4,W15,W17,W27)</f>
        <v>646.32497183381452</v>
      </c>
      <c r="X3" s="65">
        <f t="shared" si="2"/>
        <v>656.06732220968524</v>
      </c>
      <c r="Y3" s="65">
        <f t="shared" si="2"/>
        <v>644.57155345076603</v>
      </c>
      <c r="DA3" s="87" t="s">
        <v>390</v>
      </c>
    </row>
    <row r="4" spans="1:105" ht="12.95" customHeight="1" x14ac:dyDescent="0.25">
      <c r="A4" s="68" t="s">
        <v>57</v>
      </c>
      <c r="B4" s="69">
        <f t="shared" ref="B4:Q4" si="3">SUM(B5:B14)</f>
        <v>422.04423877432203</v>
      </c>
      <c r="C4" s="69">
        <f t="shared" si="3"/>
        <v>435.05768184651208</v>
      </c>
      <c r="D4" s="69">
        <f t="shared" si="3"/>
        <v>425.92068412400351</v>
      </c>
      <c r="E4" s="69">
        <f t="shared" si="3"/>
        <v>428.4276544329017</v>
      </c>
      <c r="F4" s="69">
        <f t="shared" si="3"/>
        <v>430.40799260480765</v>
      </c>
      <c r="G4" s="69">
        <f t="shared" si="3"/>
        <v>421.45418328300428</v>
      </c>
      <c r="H4" s="69">
        <f t="shared" si="3"/>
        <v>418.07264366569501</v>
      </c>
      <c r="I4" s="69">
        <f t="shared" si="3"/>
        <v>471.99126918600797</v>
      </c>
      <c r="J4" s="69">
        <f t="shared" si="3"/>
        <v>468.69907017276677</v>
      </c>
      <c r="K4" s="69">
        <f t="shared" si="3"/>
        <v>489.24544166587344</v>
      </c>
      <c r="L4" s="69">
        <f t="shared" si="3"/>
        <v>528.72283677853079</v>
      </c>
      <c r="M4" s="69">
        <f t="shared" si="3"/>
        <v>484.257023347158</v>
      </c>
      <c r="N4" s="69">
        <f t="shared" si="3"/>
        <v>513.73631527715168</v>
      </c>
      <c r="O4" s="69">
        <f t="shared" si="3"/>
        <v>504.61898262575727</v>
      </c>
      <c r="P4" s="69">
        <f t="shared" si="3"/>
        <v>481.22107236706529</v>
      </c>
      <c r="Q4" s="69">
        <f t="shared" si="3"/>
        <v>463.61736398930697</v>
      </c>
      <c r="R4" s="69">
        <f t="shared" ref="R4:V4" si="4">SUM(R5:R14)</f>
        <v>506.50121749035873</v>
      </c>
      <c r="S4" s="69">
        <f t="shared" si="4"/>
        <v>519.78271278391981</v>
      </c>
      <c r="T4" s="69">
        <f t="shared" si="4"/>
        <v>541.29695679496581</v>
      </c>
      <c r="U4" s="69">
        <f t="shared" si="4"/>
        <v>538.14418056290106</v>
      </c>
      <c r="V4" s="69">
        <f t="shared" si="4"/>
        <v>544.3775631804084</v>
      </c>
      <c r="W4" s="69">
        <f t="shared" ref="W4:Y4" si="5">SUM(W5:W14)</f>
        <v>556.93366981982604</v>
      </c>
      <c r="X4" s="69">
        <f t="shared" si="5"/>
        <v>573.568847467252</v>
      </c>
      <c r="Y4" s="69">
        <f t="shared" si="5"/>
        <v>557.61018382568761</v>
      </c>
      <c r="DA4" s="88" t="s">
        <v>391</v>
      </c>
    </row>
    <row r="5" spans="1:105" ht="12" customHeight="1" x14ac:dyDescent="0.25">
      <c r="A5" s="28" t="s">
        <v>51</v>
      </c>
      <c r="B5" s="72">
        <v>15.094420668367315</v>
      </c>
      <c r="C5" s="72">
        <v>11.38206581887518</v>
      </c>
      <c r="D5" s="72">
        <v>13.416802657637195</v>
      </c>
      <c r="E5" s="72">
        <v>9.3259074008682727</v>
      </c>
      <c r="F5" s="72">
        <v>13.250986417253531</v>
      </c>
      <c r="G5" s="72">
        <v>12.025464993232641</v>
      </c>
      <c r="H5" s="72">
        <v>9.3997090789708864</v>
      </c>
      <c r="I5" s="72">
        <v>5.6519376623080166</v>
      </c>
      <c r="J5" s="72">
        <v>6.1308407766319819</v>
      </c>
      <c r="K5" s="72">
        <v>3.8695074745316718</v>
      </c>
      <c r="L5" s="72">
        <v>4.6494634770240495</v>
      </c>
      <c r="M5" s="72">
        <v>5.9772265911826032</v>
      </c>
      <c r="N5" s="72">
        <v>5.671674043080559</v>
      </c>
      <c r="O5" s="72">
        <v>5.8072226208040343</v>
      </c>
      <c r="P5" s="72">
        <v>4.8265928972263152</v>
      </c>
      <c r="Q5" s="72">
        <v>2.428178020113819</v>
      </c>
      <c r="R5" s="72">
        <v>0.57001289525079557</v>
      </c>
      <c r="S5" s="72">
        <v>0.66537325322153495</v>
      </c>
      <c r="T5" s="72">
        <v>0.64011291788668112</v>
      </c>
      <c r="U5" s="72">
        <v>0.72513028715873307</v>
      </c>
      <c r="V5" s="72">
        <v>0.58755027275981841</v>
      </c>
      <c r="W5" s="72">
        <v>0.36713003596596488</v>
      </c>
      <c r="X5" s="72">
        <v>0</v>
      </c>
      <c r="Y5" s="72">
        <v>0.19273693146198573</v>
      </c>
      <c r="DA5" s="89" t="s">
        <v>392</v>
      </c>
    </row>
    <row r="6" spans="1:105" ht="12" customHeight="1" x14ac:dyDescent="0.25">
      <c r="A6" s="28" t="s">
        <v>74</v>
      </c>
      <c r="B6" s="72">
        <v>0</v>
      </c>
      <c r="C6" s="72">
        <v>0</v>
      </c>
      <c r="D6" s="72">
        <v>0</v>
      </c>
      <c r="E6" s="72">
        <v>0</v>
      </c>
      <c r="F6" s="72">
        <v>0</v>
      </c>
      <c r="G6" s="72">
        <v>0</v>
      </c>
      <c r="H6" s="72">
        <v>0</v>
      </c>
      <c r="I6" s="72">
        <v>0</v>
      </c>
      <c r="J6" s="72">
        <v>0</v>
      </c>
      <c r="K6" s="72">
        <v>0</v>
      </c>
      <c r="L6" s="72">
        <v>0</v>
      </c>
      <c r="M6" s="72">
        <v>0</v>
      </c>
      <c r="N6" s="72">
        <v>0</v>
      </c>
      <c r="O6" s="72">
        <v>0</v>
      </c>
      <c r="P6" s="72">
        <v>0</v>
      </c>
      <c r="Q6" s="72">
        <v>0</v>
      </c>
      <c r="R6" s="72">
        <v>0</v>
      </c>
      <c r="S6" s="72">
        <v>0</v>
      </c>
      <c r="T6" s="72">
        <v>0</v>
      </c>
      <c r="U6" s="72">
        <v>0</v>
      </c>
      <c r="V6" s="72">
        <v>0</v>
      </c>
      <c r="W6" s="72">
        <v>0</v>
      </c>
      <c r="X6" s="72">
        <v>0</v>
      </c>
      <c r="Y6" s="72">
        <v>0</v>
      </c>
      <c r="DA6" s="89" t="s">
        <v>393</v>
      </c>
    </row>
    <row r="7" spans="1:105" ht="12" customHeight="1" x14ac:dyDescent="0.25">
      <c r="A7" s="28" t="s">
        <v>200</v>
      </c>
      <c r="B7" s="72">
        <v>5.5091249773209094</v>
      </c>
      <c r="C7" s="72">
        <v>6.2893592688963658</v>
      </c>
      <c r="D7" s="72">
        <v>4.6984769456191371</v>
      </c>
      <c r="E7" s="72">
        <v>3.9346157245601048</v>
      </c>
      <c r="F7" s="72">
        <v>2.3585350066465303</v>
      </c>
      <c r="G7" s="72">
        <v>2.3491707960663537</v>
      </c>
      <c r="H7" s="72">
        <v>2.7301570883923549</v>
      </c>
      <c r="I7" s="72">
        <v>2.3918207044232207</v>
      </c>
      <c r="J7" s="72">
        <v>2.8322764653665953</v>
      </c>
      <c r="K7" s="72">
        <v>2.0632102111926161</v>
      </c>
      <c r="L7" s="72">
        <v>1.7058448363232233</v>
      </c>
      <c r="M7" s="72">
        <v>2.2561433140888729</v>
      </c>
      <c r="N7" s="72">
        <v>2.4132373788062469</v>
      </c>
      <c r="O7" s="72">
        <v>2.0589667017157174</v>
      </c>
      <c r="P7" s="72">
        <v>2.0614076747674335</v>
      </c>
      <c r="Q7" s="72">
        <v>2.0618249578095118</v>
      </c>
      <c r="R7" s="72">
        <v>1.5500765922278423</v>
      </c>
      <c r="S7" s="72">
        <v>1.0364631713700079</v>
      </c>
      <c r="T7" s="72">
        <v>1.0408513841865765</v>
      </c>
      <c r="U7" s="72">
        <v>1.0384922174146305</v>
      </c>
      <c r="V7" s="72">
        <v>1.0399134767701266</v>
      </c>
      <c r="W7" s="72">
        <v>0.52091413227982997</v>
      </c>
      <c r="X7" s="72">
        <v>0.5232766164067213</v>
      </c>
      <c r="Y7" s="72">
        <v>0.52968870159878234</v>
      </c>
      <c r="DA7" s="89" t="s">
        <v>394</v>
      </c>
    </row>
    <row r="8" spans="1:105" ht="12" customHeight="1" x14ac:dyDescent="0.25">
      <c r="A8" s="28" t="s">
        <v>189</v>
      </c>
      <c r="B8" s="72">
        <v>16.858021396826135</v>
      </c>
      <c r="C8" s="72">
        <v>16.78959285238005</v>
      </c>
      <c r="D8" s="72">
        <v>14.985689745531134</v>
      </c>
      <c r="E8" s="72">
        <v>15.410790568518527</v>
      </c>
      <c r="F8" s="72">
        <v>16.122344116925809</v>
      </c>
      <c r="G8" s="72">
        <v>19.130712026901072</v>
      </c>
      <c r="H8" s="72">
        <v>19.564167318982037</v>
      </c>
      <c r="I8" s="72">
        <v>21.918799119460317</v>
      </c>
      <c r="J8" s="72">
        <v>22.36516562660039</v>
      </c>
      <c r="K8" s="72">
        <v>23.691304995106048</v>
      </c>
      <c r="L8" s="72">
        <v>26.018968893458506</v>
      </c>
      <c r="M8" s="72">
        <v>24.873572269593158</v>
      </c>
      <c r="N8" s="72">
        <v>27.247002800105694</v>
      </c>
      <c r="O8" s="72">
        <v>26.336625923321421</v>
      </c>
      <c r="P8" s="72">
        <v>26.65033857851931</v>
      </c>
      <c r="Q8" s="72">
        <v>25.472338806237182</v>
      </c>
      <c r="R8" s="72">
        <v>30.476310952328582</v>
      </c>
      <c r="S8" s="72">
        <v>28.973523561731692</v>
      </c>
      <c r="T8" s="72">
        <v>30.631963780043801</v>
      </c>
      <c r="U8" s="72">
        <v>32.995108866129286</v>
      </c>
      <c r="V8" s="72">
        <v>33.191028505488042</v>
      </c>
      <c r="W8" s="72">
        <v>36.578272236323805</v>
      </c>
      <c r="X8" s="72">
        <v>30.705828784531324</v>
      </c>
      <c r="Y8" s="72">
        <v>35.490584512369395</v>
      </c>
      <c r="DA8" s="89" t="s">
        <v>395</v>
      </c>
    </row>
    <row r="9" spans="1:105" ht="12" customHeight="1" x14ac:dyDescent="0.25">
      <c r="A9" s="28" t="s">
        <v>202</v>
      </c>
      <c r="B9" s="72">
        <v>124.46328638030209</v>
      </c>
      <c r="C9" s="72">
        <v>123.74851892237103</v>
      </c>
      <c r="D9" s="72">
        <v>119.96637017584879</v>
      </c>
      <c r="E9" s="72">
        <v>138.21765230653668</v>
      </c>
      <c r="F9" s="72">
        <v>137.78853505666461</v>
      </c>
      <c r="G9" s="72">
        <v>123.04832270651538</v>
      </c>
      <c r="H9" s="72">
        <v>123.66663257755442</v>
      </c>
      <c r="I9" s="72">
        <v>173.74995116710079</v>
      </c>
      <c r="J9" s="72">
        <v>184.66755615157251</v>
      </c>
      <c r="K9" s="72">
        <v>204.21222389123042</v>
      </c>
      <c r="L9" s="72">
        <v>214.93764008880709</v>
      </c>
      <c r="M9" s="72">
        <v>190.01347754921264</v>
      </c>
      <c r="N9" s="72">
        <v>209.29896061477874</v>
      </c>
      <c r="O9" s="72">
        <v>206.73652528443361</v>
      </c>
      <c r="P9" s="72">
        <v>207.30531146884439</v>
      </c>
      <c r="Q9" s="72">
        <v>203.68695667893783</v>
      </c>
      <c r="R9" s="72">
        <v>218.77230888324334</v>
      </c>
      <c r="S9" s="72">
        <v>225.85819002422494</v>
      </c>
      <c r="T9" s="72">
        <v>231.76542981447403</v>
      </c>
      <c r="U9" s="72">
        <v>226.1659551457731</v>
      </c>
      <c r="V9" s="72">
        <v>241.07510238906659</v>
      </c>
      <c r="W9" s="72">
        <v>239.71852511331093</v>
      </c>
      <c r="X9" s="72">
        <v>256.77038289749794</v>
      </c>
      <c r="Y9" s="72">
        <v>235.83573375954623</v>
      </c>
      <c r="DA9" s="89" t="s">
        <v>396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397</v>
      </c>
    </row>
    <row r="11" spans="1:105" ht="12" customHeight="1" x14ac:dyDescent="0.25">
      <c r="A11" s="28" t="s">
        <v>198</v>
      </c>
      <c r="B11" s="72">
        <v>247.10271695502772</v>
      </c>
      <c r="C11" s="72">
        <v>261.32932682893204</v>
      </c>
      <c r="D11" s="72">
        <v>258.50118622667793</v>
      </c>
      <c r="E11" s="72">
        <v>247.22315829782877</v>
      </c>
      <c r="F11" s="72">
        <v>246.54648188463418</v>
      </c>
      <c r="G11" s="72">
        <v>250.05554702182491</v>
      </c>
      <c r="H11" s="72">
        <v>247.53016857884242</v>
      </c>
      <c r="I11" s="72">
        <v>246.72173557213964</v>
      </c>
      <c r="J11" s="72">
        <v>228.60554897660776</v>
      </c>
      <c r="K11" s="72">
        <v>229.16498900019008</v>
      </c>
      <c r="L11" s="72">
        <v>250.11079964924184</v>
      </c>
      <c r="M11" s="72">
        <v>234.48149004310167</v>
      </c>
      <c r="N11" s="72">
        <v>242.10709466774986</v>
      </c>
      <c r="O11" s="72">
        <v>237.70848123902257</v>
      </c>
      <c r="P11" s="72">
        <v>215.60654563926994</v>
      </c>
      <c r="Q11" s="72">
        <v>205.74368427613032</v>
      </c>
      <c r="R11" s="72">
        <v>228.14741478788898</v>
      </c>
      <c r="S11" s="72">
        <v>235.61249741891979</v>
      </c>
      <c r="T11" s="72">
        <v>241.89218816339897</v>
      </c>
      <c r="U11" s="72">
        <v>246.96514084396557</v>
      </c>
      <c r="V11" s="72">
        <v>238.75238837193297</v>
      </c>
      <c r="W11" s="72">
        <v>246.19025383752316</v>
      </c>
      <c r="X11" s="72">
        <v>260.67373349244508</v>
      </c>
      <c r="Y11" s="72">
        <v>252.58022814060911</v>
      </c>
      <c r="DA11" s="89" t="s">
        <v>398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DA12" s="89" t="s">
        <v>399</v>
      </c>
    </row>
    <row r="13" spans="1:105" ht="12" customHeight="1" x14ac:dyDescent="0.25">
      <c r="A13" s="73" t="s">
        <v>94</v>
      </c>
      <c r="B13" s="74">
        <v>10.003716983255407</v>
      </c>
      <c r="C13" s="74">
        <v>12.52774138797246</v>
      </c>
      <c r="D13" s="74">
        <v>11.530584448286168</v>
      </c>
      <c r="E13" s="74">
        <v>11.484721072303548</v>
      </c>
      <c r="F13" s="74">
        <v>11.546822516830931</v>
      </c>
      <c r="G13" s="74">
        <v>12.173052529865975</v>
      </c>
      <c r="H13" s="74">
        <v>12.558080060175994</v>
      </c>
      <c r="I13" s="74">
        <v>18.56422827469445</v>
      </c>
      <c r="J13" s="74">
        <v>21.124454557706787</v>
      </c>
      <c r="K13" s="74">
        <v>23.179409732029754</v>
      </c>
      <c r="L13" s="74">
        <v>28.024349434077397</v>
      </c>
      <c r="M13" s="74">
        <v>23.676943865406948</v>
      </c>
      <c r="N13" s="74">
        <v>23.820444253985318</v>
      </c>
      <c r="O13" s="74">
        <v>22.880182470802129</v>
      </c>
      <c r="P13" s="74">
        <v>21.780868513794616</v>
      </c>
      <c r="Q13" s="74">
        <v>21.355768144554265</v>
      </c>
      <c r="R13" s="74">
        <v>23.871024167452674</v>
      </c>
      <c r="S13" s="74">
        <v>24.494112651119693</v>
      </c>
      <c r="T13" s="74">
        <v>32.098830427992851</v>
      </c>
      <c r="U13" s="74">
        <v>27.013004404942745</v>
      </c>
      <c r="V13" s="74">
        <v>26.406205948439482</v>
      </c>
      <c r="W13" s="74">
        <v>30.173718710735482</v>
      </c>
      <c r="X13" s="74">
        <v>21.43968035523541</v>
      </c>
      <c r="Y13" s="74">
        <v>29.63284385328495</v>
      </c>
      <c r="DA13" s="90" t="s">
        <v>400</v>
      </c>
    </row>
    <row r="14" spans="1:105" ht="12" customHeight="1" x14ac:dyDescent="0.25">
      <c r="A14" s="75" t="s">
        <v>97</v>
      </c>
      <c r="B14" s="76">
        <v>3.0129514132224369</v>
      </c>
      <c r="C14" s="76">
        <v>2.9910767670849672</v>
      </c>
      <c r="D14" s="76">
        <v>2.8215739244032072</v>
      </c>
      <c r="E14" s="76">
        <v>2.830809062285808</v>
      </c>
      <c r="F14" s="76">
        <v>2.794287605851967</v>
      </c>
      <c r="G14" s="76">
        <v>2.6719132085979509</v>
      </c>
      <c r="H14" s="76">
        <v>2.6237289627769114</v>
      </c>
      <c r="I14" s="76">
        <v>2.9927966858815704</v>
      </c>
      <c r="J14" s="76">
        <v>2.9732276182807658</v>
      </c>
      <c r="K14" s="76">
        <v>3.0647963615928502</v>
      </c>
      <c r="L14" s="76">
        <v>3.2757703995987222</v>
      </c>
      <c r="M14" s="76">
        <v>2.9781697145721227</v>
      </c>
      <c r="N14" s="76">
        <v>3.177901518645263</v>
      </c>
      <c r="O14" s="76">
        <v>3.0909783856577713</v>
      </c>
      <c r="P14" s="76">
        <v>2.9900075946433127</v>
      </c>
      <c r="Q14" s="76">
        <v>2.8686131055240716</v>
      </c>
      <c r="R14" s="76">
        <v>3.1140692119665268</v>
      </c>
      <c r="S14" s="76">
        <v>3.1425527033320626</v>
      </c>
      <c r="T14" s="76">
        <v>3.2275803069828801</v>
      </c>
      <c r="U14" s="76">
        <v>3.2413487975170963</v>
      </c>
      <c r="V14" s="76">
        <v>3.3253742159513133</v>
      </c>
      <c r="W14" s="76">
        <v>3.3848557536868986</v>
      </c>
      <c r="X14" s="76">
        <v>3.4559453211354501</v>
      </c>
      <c r="Y14" s="76">
        <v>3.3483679268172035</v>
      </c>
      <c r="DA14" s="91" t="s">
        <v>401</v>
      </c>
    </row>
    <row r="15" spans="1:105" ht="12.95" customHeight="1" x14ac:dyDescent="0.25">
      <c r="A15" s="68" t="s">
        <v>92</v>
      </c>
      <c r="B15" s="69">
        <f t="shared" ref="B15:Y15" si="6">B16</f>
        <v>2.2440785075190923E-3</v>
      </c>
      <c r="C15" s="69">
        <f t="shared" si="6"/>
        <v>3.1761265139108878E-3</v>
      </c>
      <c r="D15" s="69">
        <f t="shared" si="6"/>
        <v>4.5059768228434367E-3</v>
      </c>
      <c r="E15" s="69">
        <f t="shared" si="6"/>
        <v>5.5759180511730806E-3</v>
      </c>
      <c r="F15" s="69">
        <f t="shared" si="6"/>
        <v>8.6598708671346489E-3</v>
      </c>
      <c r="G15" s="69">
        <f t="shared" si="6"/>
        <v>1.3739335166274298E-2</v>
      </c>
      <c r="H15" s="69">
        <f t="shared" si="6"/>
        <v>1.7692012541784357E-2</v>
      </c>
      <c r="I15" s="69">
        <f t="shared" si="6"/>
        <v>2.2711084775920719E-2</v>
      </c>
      <c r="J15" s="69">
        <f t="shared" si="6"/>
        <v>2.8185694714518615E-2</v>
      </c>
      <c r="K15" s="69">
        <f t="shared" si="6"/>
        <v>3.1888713239357519E-2</v>
      </c>
      <c r="L15" s="69">
        <f t="shared" si="6"/>
        <v>7.0126406629313867E-2</v>
      </c>
      <c r="M15" s="69">
        <f t="shared" si="6"/>
        <v>5.008200967779438E-2</v>
      </c>
      <c r="N15" s="69">
        <f t="shared" si="6"/>
        <v>4.610781201257385E-2</v>
      </c>
      <c r="O15" s="69">
        <f t="shared" si="6"/>
        <v>5.1394685201671474E-2</v>
      </c>
      <c r="P15" s="69">
        <f t="shared" si="6"/>
        <v>6.7957370327775199E-2</v>
      </c>
      <c r="Q15" s="69">
        <f t="shared" si="6"/>
        <v>6.7794125934143037E-2</v>
      </c>
      <c r="R15" s="69">
        <f t="shared" si="6"/>
        <v>8.1962484495024093E-2</v>
      </c>
      <c r="S15" s="69">
        <f t="shared" si="6"/>
        <v>9.3168763686416953E-2</v>
      </c>
      <c r="T15" s="69">
        <f t="shared" si="6"/>
        <v>0.13955271382947038</v>
      </c>
      <c r="U15" s="69">
        <f t="shared" si="6"/>
        <v>0.10531471496958096</v>
      </c>
      <c r="V15" s="69">
        <f t="shared" si="6"/>
        <v>0.12369756390605563</v>
      </c>
      <c r="W15" s="69">
        <f t="shared" si="6"/>
        <v>0.20636022800942802</v>
      </c>
      <c r="X15" s="69">
        <f t="shared" si="6"/>
        <v>0.20836924418175101</v>
      </c>
      <c r="Y15" s="69">
        <f t="shared" si="6"/>
        <v>0.20929305293295883</v>
      </c>
      <c r="DA15" s="88" t="s">
        <v>402</v>
      </c>
    </row>
    <row r="16" spans="1:105" ht="12" customHeight="1" x14ac:dyDescent="0.25">
      <c r="A16" s="28" t="s">
        <v>91</v>
      </c>
      <c r="B16" s="72">
        <v>2.2440785075190923E-3</v>
      </c>
      <c r="C16" s="72">
        <v>3.1761265139108878E-3</v>
      </c>
      <c r="D16" s="72">
        <v>4.5059768228434367E-3</v>
      </c>
      <c r="E16" s="72">
        <v>5.5759180511730806E-3</v>
      </c>
      <c r="F16" s="72">
        <v>8.6598708671346489E-3</v>
      </c>
      <c r="G16" s="72">
        <v>1.3739335166274298E-2</v>
      </c>
      <c r="H16" s="72">
        <v>1.7692012541784357E-2</v>
      </c>
      <c r="I16" s="72">
        <v>2.2711084775920719E-2</v>
      </c>
      <c r="J16" s="72">
        <v>2.8185694714518615E-2</v>
      </c>
      <c r="K16" s="72">
        <v>3.1888713239357519E-2</v>
      </c>
      <c r="L16" s="72">
        <v>7.0126406629313867E-2</v>
      </c>
      <c r="M16" s="72">
        <v>5.008200967779438E-2</v>
      </c>
      <c r="N16" s="72">
        <v>4.610781201257385E-2</v>
      </c>
      <c r="O16" s="72">
        <v>5.1394685201671474E-2</v>
      </c>
      <c r="P16" s="72">
        <v>6.7957370327775199E-2</v>
      </c>
      <c r="Q16" s="72">
        <v>6.7794125934143037E-2</v>
      </c>
      <c r="R16" s="72">
        <v>8.1962484495024093E-2</v>
      </c>
      <c r="S16" s="72">
        <v>9.3168763686416953E-2</v>
      </c>
      <c r="T16" s="72">
        <v>0.13955271382947038</v>
      </c>
      <c r="U16" s="72">
        <v>0.10531471496958096</v>
      </c>
      <c r="V16" s="72">
        <v>0.12369756390605563</v>
      </c>
      <c r="W16" s="72">
        <v>0.20636022800942802</v>
      </c>
      <c r="X16" s="72">
        <v>0.20836924418175101</v>
      </c>
      <c r="Y16" s="72">
        <v>0.20929305293295883</v>
      </c>
      <c r="DA16" s="89" t="s">
        <v>403</v>
      </c>
    </row>
    <row r="17" spans="1:105" ht="12.95" customHeight="1" x14ac:dyDescent="0.25">
      <c r="A17" s="68" t="s">
        <v>55</v>
      </c>
      <c r="B17" s="69">
        <f t="shared" ref="B17:Q17" si="7">SUM(B18:B26)</f>
        <v>52.63303272574634</v>
      </c>
      <c r="C17" s="69">
        <f t="shared" si="7"/>
        <v>54.900795082617641</v>
      </c>
      <c r="D17" s="69">
        <f t="shared" si="7"/>
        <v>55.99441422792178</v>
      </c>
      <c r="E17" s="69">
        <f t="shared" si="7"/>
        <v>53.992674148746268</v>
      </c>
      <c r="F17" s="69">
        <f t="shared" si="7"/>
        <v>55.382860345162534</v>
      </c>
      <c r="G17" s="69">
        <f t="shared" si="7"/>
        <v>56.758940363163845</v>
      </c>
      <c r="H17" s="69">
        <f t="shared" si="7"/>
        <v>58.500105716266418</v>
      </c>
      <c r="I17" s="69">
        <f t="shared" si="7"/>
        <v>52.598437770623711</v>
      </c>
      <c r="J17" s="69">
        <f t="shared" si="7"/>
        <v>51.600496323893864</v>
      </c>
      <c r="K17" s="69">
        <f t="shared" si="7"/>
        <v>49.894710433338716</v>
      </c>
      <c r="L17" s="69">
        <f t="shared" si="7"/>
        <v>52.99937616036226</v>
      </c>
      <c r="M17" s="69">
        <f t="shared" si="7"/>
        <v>49.327854509024014</v>
      </c>
      <c r="N17" s="69">
        <f t="shared" si="7"/>
        <v>52.358229897011199</v>
      </c>
      <c r="O17" s="69">
        <f t="shared" si="7"/>
        <v>51.276271077024326</v>
      </c>
      <c r="P17" s="69">
        <f t="shared" si="7"/>
        <v>48.589347218650857</v>
      </c>
      <c r="Q17" s="69">
        <f t="shared" si="7"/>
        <v>47.345245428632687</v>
      </c>
      <c r="R17" s="69">
        <f t="shared" ref="R17:V17" si="8">SUM(R18:R26)</f>
        <v>52.046891241117947</v>
      </c>
      <c r="S17" s="69">
        <f t="shared" si="8"/>
        <v>53.615470762581538</v>
      </c>
      <c r="T17" s="69">
        <f t="shared" si="8"/>
        <v>54.125244227662705</v>
      </c>
      <c r="U17" s="69">
        <f t="shared" si="8"/>
        <v>56.22042265695837</v>
      </c>
      <c r="V17" s="69">
        <f t="shared" si="8"/>
        <v>56.765858727206819</v>
      </c>
      <c r="W17" s="69">
        <f t="shared" ref="W17:Y17" si="9">SUM(W18:W26)</f>
        <v>58.697571319449771</v>
      </c>
      <c r="X17" s="69">
        <f t="shared" si="9"/>
        <v>58.43165680755591</v>
      </c>
      <c r="Y17" s="69">
        <f t="shared" si="9"/>
        <v>57.838819609150029</v>
      </c>
      <c r="DA17" s="88" t="s">
        <v>404</v>
      </c>
    </row>
    <row r="18" spans="1:105" ht="12" customHeight="1" x14ac:dyDescent="0.25">
      <c r="A18" s="28" t="s">
        <v>51</v>
      </c>
      <c r="B18" s="72">
        <v>1.7452934192012146</v>
      </c>
      <c r="C18" s="72">
        <v>1.338265379377203</v>
      </c>
      <c r="D18" s="72">
        <v>1.650307191788811</v>
      </c>
      <c r="E18" s="72">
        <v>1.1062408001869213</v>
      </c>
      <c r="F18" s="72">
        <v>1.6110822957903947</v>
      </c>
      <c r="G18" s="72">
        <v>1.538072110461143</v>
      </c>
      <c r="H18" s="72">
        <v>1.2493923504497961</v>
      </c>
      <c r="I18" s="72">
        <v>0.60036773592232118</v>
      </c>
      <c r="J18" s="72">
        <v>0.64663359267650022</v>
      </c>
      <c r="K18" s="72">
        <v>0.37905580840602571</v>
      </c>
      <c r="L18" s="72">
        <v>0.45038668676677901</v>
      </c>
      <c r="M18" s="72">
        <v>0.58728170755462739</v>
      </c>
      <c r="N18" s="72">
        <v>0.56002305720364376</v>
      </c>
      <c r="O18" s="72">
        <v>0.57347643375863189</v>
      </c>
      <c r="P18" s="72">
        <v>0.47241872394728751</v>
      </c>
      <c r="Q18" s="72">
        <v>0.23998544290231028</v>
      </c>
      <c r="R18" s="72">
        <v>5.6591126135267462E-2</v>
      </c>
      <c r="S18" s="72">
        <v>6.627645633961203E-2</v>
      </c>
      <c r="T18" s="72">
        <v>6.1836839701683868E-2</v>
      </c>
      <c r="U18" s="72">
        <v>7.3090406130370225E-2</v>
      </c>
      <c r="V18" s="72">
        <v>6.0074902826710609E-2</v>
      </c>
      <c r="W18" s="72">
        <v>3.8161084079679629E-2</v>
      </c>
      <c r="X18" s="72">
        <v>0</v>
      </c>
      <c r="Y18" s="72">
        <v>0</v>
      </c>
      <c r="DA18" s="89" t="s">
        <v>405</v>
      </c>
    </row>
    <row r="19" spans="1:105" s="2" customFormat="1" ht="12" customHeight="1" x14ac:dyDescent="0.25">
      <c r="A19" s="28" t="s">
        <v>74</v>
      </c>
      <c r="B19" s="72">
        <v>0</v>
      </c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0</v>
      </c>
      <c r="DA19" s="89" t="s">
        <v>406</v>
      </c>
    </row>
    <row r="20" spans="1:105" ht="12" customHeight="1" x14ac:dyDescent="0.25">
      <c r="A20" s="28" t="s">
        <v>200</v>
      </c>
      <c r="B20" s="72">
        <v>0.67824297441645265</v>
      </c>
      <c r="C20" s="72">
        <v>0.78306343423305169</v>
      </c>
      <c r="D20" s="72">
        <v>0.60936903507226259</v>
      </c>
      <c r="E20" s="72">
        <v>0.48930667066230182</v>
      </c>
      <c r="F20" s="72">
        <v>0.29939815598755293</v>
      </c>
      <c r="G20" s="72">
        <v>0.31196463104725114</v>
      </c>
      <c r="H20" s="72">
        <v>0.37667749671114903</v>
      </c>
      <c r="I20" s="72">
        <v>0.2628493820673039</v>
      </c>
      <c r="J20" s="72">
        <v>0.30747554324680498</v>
      </c>
      <c r="K20" s="72">
        <v>0.2074764753965786</v>
      </c>
      <c r="L20" s="72">
        <v>0.16857946222481782</v>
      </c>
      <c r="M20" s="72">
        <v>0.22662200195312401</v>
      </c>
      <c r="N20" s="72">
        <v>0.24248476585076029</v>
      </c>
      <c r="O20" s="72">
        <v>0.20626059255059848</v>
      </c>
      <c r="P20" s="72">
        <v>0.20521076050031509</v>
      </c>
      <c r="Q20" s="72">
        <v>0.20758363988624634</v>
      </c>
      <c r="R20" s="72">
        <v>0.15715757559365201</v>
      </c>
      <c r="S20" s="72">
        <v>0.10539874707455849</v>
      </c>
      <c r="T20" s="72">
        <v>0.10266372769228881</v>
      </c>
      <c r="U20" s="72">
        <v>0.10692235227167063</v>
      </c>
      <c r="V20" s="72">
        <v>0.10700235632695013</v>
      </c>
      <c r="W20" s="72">
        <v>5.4230682365587375E-2</v>
      </c>
      <c r="X20" s="72">
        <v>5.2566941370023781E-2</v>
      </c>
      <c r="Y20" s="72">
        <v>5.0661034672618378E-2</v>
      </c>
      <c r="DA20" s="89" t="s">
        <v>407</v>
      </c>
    </row>
    <row r="21" spans="1:105" ht="12" customHeight="1" x14ac:dyDescent="0.25">
      <c r="A21" s="28" t="s">
        <v>189</v>
      </c>
      <c r="B21" s="72">
        <v>2.0712824402920815</v>
      </c>
      <c r="C21" s="72">
        <v>2.0864532659924881</v>
      </c>
      <c r="D21" s="72">
        <v>1.9379593753340321</v>
      </c>
      <c r="E21" s="72">
        <v>1.9095549991897436</v>
      </c>
      <c r="F21" s="72">
        <v>2.0375235386931903</v>
      </c>
      <c r="G21" s="72">
        <v>2.5279825425307703</v>
      </c>
      <c r="H21" s="72">
        <v>2.6839836809539612</v>
      </c>
      <c r="I21" s="72">
        <v>2.3987165164446234</v>
      </c>
      <c r="J21" s="72">
        <v>2.417826153449496</v>
      </c>
      <c r="K21" s="72">
        <v>2.3739057099058209</v>
      </c>
      <c r="L21" s="72">
        <v>2.5623724300403965</v>
      </c>
      <c r="M21" s="72">
        <v>2.4889790747173306</v>
      </c>
      <c r="N21" s="72">
        <v>2.7282751840824395</v>
      </c>
      <c r="O21" s="72">
        <v>2.6286094587639739</v>
      </c>
      <c r="P21" s="72">
        <v>2.6450298426110952</v>
      </c>
      <c r="Q21" s="72">
        <v>2.557019039823861</v>
      </c>
      <c r="R21" s="72">
        <v>3.0808080721329474</v>
      </c>
      <c r="S21" s="72">
        <v>2.9389349831372868</v>
      </c>
      <c r="T21" s="72">
        <v>3.0143750509270006</v>
      </c>
      <c r="U21" s="72">
        <v>3.3945344268817479</v>
      </c>
      <c r="V21" s="72">
        <v>3.4096381140828242</v>
      </c>
      <c r="W21" s="72">
        <v>3.7986603953538927</v>
      </c>
      <c r="X21" s="72">
        <v>3.0847763383727824</v>
      </c>
      <c r="Y21" s="72">
        <v>3.573782046596405</v>
      </c>
      <c r="DA21" s="89" t="s">
        <v>408</v>
      </c>
    </row>
    <row r="22" spans="1:105" ht="12" customHeight="1" x14ac:dyDescent="0.25">
      <c r="A22" s="28" t="s">
        <v>202</v>
      </c>
      <c r="B22" s="72">
        <v>14.020878305375582</v>
      </c>
      <c r="C22" s="72">
        <v>14.164955536044815</v>
      </c>
      <c r="D22" s="72">
        <v>14.372237976647469</v>
      </c>
      <c r="E22" s="72">
        <v>15.950057534887987</v>
      </c>
      <c r="F22" s="72">
        <v>16.31161876531554</v>
      </c>
      <c r="G22" s="72">
        <v>15.344236550164402</v>
      </c>
      <c r="H22" s="72">
        <v>16.076896548724172</v>
      </c>
      <c r="I22" s="72">
        <v>18.102058576186064</v>
      </c>
      <c r="J22" s="72">
        <v>19.100468248746758</v>
      </c>
      <c r="K22" s="72">
        <v>19.618619916057863</v>
      </c>
      <c r="L22" s="72">
        <v>20.439339106295463</v>
      </c>
      <c r="M22" s="72">
        <v>18.12882831497933</v>
      </c>
      <c r="N22" s="72">
        <v>20.036913946981198</v>
      </c>
      <c r="O22" s="72">
        <v>19.774993653118319</v>
      </c>
      <c r="P22" s="72">
        <v>19.872273464734629</v>
      </c>
      <c r="Q22" s="72">
        <v>19.563083782906169</v>
      </c>
      <c r="R22" s="72">
        <v>21.068390269039231</v>
      </c>
      <c r="S22" s="72">
        <v>21.818204211313471</v>
      </c>
      <c r="T22" s="72">
        <v>22.46962734547758</v>
      </c>
      <c r="U22" s="72">
        <v>21.9849944967421</v>
      </c>
      <c r="V22" s="72">
        <v>23.519886391181075</v>
      </c>
      <c r="W22" s="72">
        <v>23.467105328432119</v>
      </c>
      <c r="X22" s="72">
        <v>25.234217130035454</v>
      </c>
      <c r="Y22" s="72">
        <v>23.255303951815492</v>
      </c>
      <c r="DA22" s="89" t="s">
        <v>409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410</v>
      </c>
    </row>
    <row r="24" spans="1:105" ht="12" customHeight="1" x14ac:dyDescent="0.25">
      <c r="A24" s="28" t="s">
        <v>198</v>
      </c>
      <c r="B24" s="72">
        <v>30.772091549478755</v>
      </c>
      <c r="C24" s="72">
        <v>32.908624295936228</v>
      </c>
      <c r="D24" s="72">
        <v>33.9156680732236</v>
      </c>
      <c r="E24" s="72">
        <v>31.096379460540014</v>
      </c>
      <c r="F24" s="72">
        <v>31.653739515287239</v>
      </c>
      <c r="G24" s="72">
        <v>33.651586201194796</v>
      </c>
      <c r="H24" s="72">
        <v>34.554384997915093</v>
      </c>
      <c r="I24" s="72">
        <v>27.457613411342603</v>
      </c>
      <c r="J24" s="72">
        <v>25.112689571458684</v>
      </c>
      <c r="K24" s="72">
        <v>23.248945898991707</v>
      </c>
      <c r="L24" s="72">
        <v>24.969367128369875</v>
      </c>
      <c r="M24" s="72">
        <v>23.779316126058951</v>
      </c>
      <c r="N24" s="72">
        <v>24.568688292647185</v>
      </c>
      <c r="O24" s="72">
        <v>24.051718074953289</v>
      </c>
      <c r="P24" s="72">
        <v>21.685264202239271</v>
      </c>
      <c r="Q24" s="72">
        <v>20.921019081425595</v>
      </c>
      <c r="R24" s="72">
        <v>23.326598193986321</v>
      </c>
      <c r="S24" s="72">
        <v>24.171368352258838</v>
      </c>
      <c r="T24" s="72">
        <v>24.043130202260777</v>
      </c>
      <c r="U24" s="72">
        <v>25.643196497490283</v>
      </c>
      <c r="V24" s="72">
        <v>24.755551400238595</v>
      </c>
      <c r="W24" s="72">
        <v>25.771293625141958</v>
      </c>
      <c r="X24" s="72">
        <v>26.158539980214076</v>
      </c>
      <c r="Y24" s="72">
        <v>25.519101569937423</v>
      </c>
      <c r="DA24" s="89" t="s">
        <v>411</v>
      </c>
    </row>
    <row r="25" spans="1:105" ht="12" customHeight="1" x14ac:dyDescent="0.25">
      <c r="A25" s="73" t="s">
        <v>53</v>
      </c>
      <c r="B25" s="74">
        <v>3.3452440369822551</v>
      </c>
      <c r="C25" s="74">
        <v>3.6194331710338572</v>
      </c>
      <c r="D25" s="74">
        <v>3.5088725758556016</v>
      </c>
      <c r="E25" s="74">
        <v>3.4411346832793033</v>
      </c>
      <c r="F25" s="74">
        <v>3.4694980740886141</v>
      </c>
      <c r="G25" s="74">
        <v>3.3850983277654847</v>
      </c>
      <c r="H25" s="74">
        <v>3.5587706415122504</v>
      </c>
      <c r="I25" s="74">
        <v>3.7768321486607954</v>
      </c>
      <c r="J25" s="74">
        <v>4.0154032143156275</v>
      </c>
      <c r="K25" s="74">
        <v>4.0667066245807151</v>
      </c>
      <c r="L25" s="74">
        <v>4.4093313466649278</v>
      </c>
      <c r="M25" s="74">
        <v>4.1168272837606503</v>
      </c>
      <c r="N25" s="74">
        <v>4.2218446502459672</v>
      </c>
      <c r="O25" s="74">
        <v>4.0412128638795179</v>
      </c>
      <c r="P25" s="74">
        <v>3.7091502246182566</v>
      </c>
      <c r="Q25" s="74">
        <v>3.8565544416885098</v>
      </c>
      <c r="R25" s="74">
        <v>4.3573460042305285</v>
      </c>
      <c r="S25" s="74">
        <v>4.5152880124577752</v>
      </c>
      <c r="T25" s="74">
        <v>4.4336110616033748</v>
      </c>
      <c r="U25" s="74">
        <v>5.0176844774421934</v>
      </c>
      <c r="V25" s="74">
        <v>4.9137055625506569</v>
      </c>
      <c r="W25" s="74">
        <v>5.5681202040765383</v>
      </c>
      <c r="X25" s="74">
        <v>3.9015564175635662</v>
      </c>
      <c r="Y25" s="74">
        <v>5.4399710061280873</v>
      </c>
      <c r="DA25" s="90" t="s">
        <v>412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413</v>
      </c>
    </row>
    <row r="27" spans="1:105" ht="12.95" customHeight="1" x14ac:dyDescent="0.25">
      <c r="A27" s="68" t="s">
        <v>54</v>
      </c>
      <c r="B27" s="69">
        <f t="shared" ref="B27:Q27" si="10">SUM(B28:B32)</f>
        <v>35.79806200327387</v>
      </c>
      <c r="C27" s="69">
        <f t="shared" si="10"/>
        <v>37.330526574558576</v>
      </c>
      <c r="D27" s="69">
        <f t="shared" si="10"/>
        <v>32.127530977987078</v>
      </c>
      <c r="E27" s="69">
        <f t="shared" si="10"/>
        <v>32.302332822059149</v>
      </c>
      <c r="F27" s="69">
        <f t="shared" si="10"/>
        <v>32.694655770526182</v>
      </c>
      <c r="G27" s="69">
        <f t="shared" si="10"/>
        <v>29.263806090087868</v>
      </c>
      <c r="H27" s="69">
        <f t="shared" si="10"/>
        <v>30.984423390085013</v>
      </c>
      <c r="I27" s="69">
        <f t="shared" si="10"/>
        <v>27.94756198183871</v>
      </c>
      <c r="J27" s="69">
        <f t="shared" si="10"/>
        <v>27.619039224876779</v>
      </c>
      <c r="K27" s="69">
        <f t="shared" si="10"/>
        <v>24.634605726795023</v>
      </c>
      <c r="L27" s="69">
        <f t="shared" si="10"/>
        <v>27.646761221970671</v>
      </c>
      <c r="M27" s="69">
        <f t="shared" si="10"/>
        <v>25.451853139644683</v>
      </c>
      <c r="N27" s="69">
        <f t="shared" si="10"/>
        <v>25.716488303742718</v>
      </c>
      <c r="O27" s="69">
        <f t="shared" si="10"/>
        <v>24.636164032766509</v>
      </c>
      <c r="P27" s="69">
        <f t="shared" si="10"/>
        <v>23.933194034334825</v>
      </c>
      <c r="Q27" s="69">
        <f t="shared" si="10"/>
        <v>24.715958824689963</v>
      </c>
      <c r="R27" s="69">
        <f t="shared" ref="R27:V27" si="11">SUM(R28:R32)</f>
        <v>28.245790483895821</v>
      </c>
      <c r="S27" s="69">
        <f t="shared" si="11"/>
        <v>28.735470341005367</v>
      </c>
      <c r="T27" s="69">
        <f t="shared" si="11"/>
        <v>27.773635723324951</v>
      </c>
      <c r="U27" s="69">
        <f t="shared" si="11"/>
        <v>30.276233280738737</v>
      </c>
      <c r="V27" s="69">
        <f t="shared" si="11"/>
        <v>28.519448343359514</v>
      </c>
      <c r="W27" s="69">
        <f t="shared" ref="W27:Y27" si="12">SUM(W28:W32)</f>
        <v>30.487370466529203</v>
      </c>
      <c r="X27" s="69">
        <f t="shared" si="12"/>
        <v>23.858448690695553</v>
      </c>
      <c r="Y27" s="69">
        <f t="shared" si="12"/>
        <v>28.91325696299543</v>
      </c>
      <c r="DA27" s="88" t="s">
        <v>414</v>
      </c>
    </row>
    <row r="28" spans="1:105" ht="12" customHeight="1" x14ac:dyDescent="0.25">
      <c r="A28" s="28" t="s">
        <v>51</v>
      </c>
      <c r="B28" s="72">
        <v>0.42681952808097434</v>
      </c>
      <c r="C28" s="72">
        <v>0.32518378565830819</v>
      </c>
      <c r="D28" s="72">
        <v>0.33693500889445183</v>
      </c>
      <c r="E28" s="72">
        <v>0.23626114110579122</v>
      </c>
      <c r="F28" s="72">
        <v>0.34299377617412286</v>
      </c>
      <c r="G28" s="72">
        <v>0.28531262769607285</v>
      </c>
      <c r="H28" s="72">
        <v>0.23770445643407073</v>
      </c>
      <c r="I28" s="72">
        <v>0.11407838493947493</v>
      </c>
      <c r="J28" s="72">
        <v>0.12287845705035363</v>
      </c>
      <c r="K28" s="72">
        <v>6.0769189628735204E-2</v>
      </c>
      <c r="L28" s="72">
        <v>8.2244848742425339E-2</v>
      </c>
      <c r="M28" s="72">
        <v>0.10109967109976045</v>
      </c>
      <c r="N28" s="72">
        <v>9.77100346872877E-2</v>
      </c>
      <c r="O28" s="72">
        <v>9.7563167273388901E-2</v>
      </c>
      <c r="P28" s="72">
        <v>8.674087842246031E-2</v>
      </c>
      <c r="Q28" s="72">
        <v>5.8997507507439519E-2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415</v>
      </c>
    </row>
    <row r="29" spans="1:105" s="2" customFormat="1" ht="12" customHeight="1" x14ac:dyDescent="0.25">
      <c r="A29" s="28" t="s">
        <v>74</v>
      </c>
      <c r="B29" s="72">
        <v>3.6574670879347799</v>
      </c>
      <c r="C29" s="72">
        <v>4.2708402943757111</v>
      </c>
      <c r="D29" s="72">
        <v>1.8307111280885506</v>
      </c>
      <c r="E29" s="72">
        <v>2.4461678703890875</v>
      </c>
      <c r="F29" s="72">
        <v>2.4526239616830776</v>
      </c>
      <c r="G29" s="72">
        <v>1.8453059238863843</v>
      </c>
      <c r="H29" s="72">
        <v>1.8527996849358859</v>
      </c>
      <c r="I29" s="72">
        <v>1.2378428347039854</v>
      </c>
      <c r="J29" s="72">
        <v>1.8584234565921605</v>
      </c>
      <c r="K29" s="72">
        <v>1.8605016208997922</v>
      </c>
      <c r="L29" s="72">
        <v>2.4586581371284471</v>
      </c>
      <c r="M29" s="72">
        <v>2.4611174480213691</v>
      </c>
      <c r="N29" s="72">
        <v>1.8655842075099531</v>
      </c>
      <c r="O29" s="72">
        <v>1.8672255114204084</v>
      </c>
      <c r="P29" s="72">
        <v>2.491758898412614</v>
      </c>
      <c r="Q29" s="72">
        <v>3.1192321301845651</v>
      </c>
      <c r="R29" s="72">
        <v>4.3788557968031423</v>
      </c>
      <c r="S29" s="72">
        <v>4.3927299125273516</v>
      </c>
      <c r="T29" s="72">
        <v>3.7797483016398634</v>
      </c>
      <c r="U29" s="72">
        <v>4.2154600043965109</v>
      </c>
      <c r="V29" s="72">
        <v>2.5328664862214967</v>
      </c>
      <c r="W29" s="72">
        <v>2.1586046637473282</v>
      </c>
      <c r="X29" s="72">
        <v>1.284633229559937</v>
      </c>
      <c r="Y29" s="72">
        <v>1.9506491285132435</v>
      </c>
      <c r="DA29" s="89" t="s">
        <v>416</v>
      </c>
    </row>
    <row r="30" spans="1:105" ht="12" customHeight="1" x14ac:dyDescent="0.25">
      <c r="A30" s="28" t="s">
        <v>189</v>
      </c>
      <c r="B30" s="72">
        <v>1.3601254587650624</v>
      </c>
      <c r="C30" s="72">
        <v>1.3728166337187853</v>
      </c>
      <c r="D30" s="72">
        <v>1.0811600735779168</v>
      </c>
      <c r="E30" s="72">
        <v>1.1304062153783148</v>
      </c>
      <c r="F30" s="72">
        <v>1.2003114647580451</v>
      </c>
      <c r="G30" s="72">
        <v>1.2993389145118632</v>
      </c>
      <c r="H30" s="72">
        <v>1.4161110448608376</v>
      </c>
      <c r="I30" s="72">
        <v>1.2694045955164068</v>
      </c>
      <c r="J30" s="72">
        <v>1.2883335169390193</v>
      </c>
      <c r="K30" s="72">
        <v>1.1365278301715911</v>
      </c>
      <c r="L30" s="72">
        <v>1.3298750288852081</v>
      </c>
      <c r="M30" s="72">
        <v>1.277126152146324</v>
      </c>
      <c r="N30" s="72">
        <v>1.332158681294882</v>
      </c>
      <c r="O30" s="72">
        <v>1.2554185485724096</v>
      </c>
      <c r="P30" s="72">
        <v>1.2947760605337562</v>
      </c>
      <c r="Q30" s="72">
        <v>1.3264521654122721</v>
      </c>
      <c r="R30" s="72">
        <v>1.6612412328383723</v>
      </c>
      <c r="S30" s="72">
        <v>1.5658498975501118</v>
      </c>
      <c r="T30" s="72">
        <v>1.538746779549732</v>
      </c>
      <c r="U30" s="72">
        <v>1.8190543672901456</v>
      </c>
      <c r="V30" s="72">
        <v>1.7057637210763275</v>
      </c>
      <c r="W30" s="72">
        <v>1.9640288825919334</v>
      </c>
      <c r="X30" s="72">
        <v>1.2179484593795766</v>
      </c>
      <c r="Y30" s="72">
        <v>1.427675036640665</v>
      </c>
      <c r="DA30" s="89" t="s">
        <v>417</v>
      </c>
    </row>
    <row r="31" spans="1:105" ht="12" customHeight="1" x14ac:dyDescent="0.25">
      <c r="A31" s="28" t="s">
        <v>202</v>
      </c>
      <c r="B31" s="72">
        <v>6.5858245408667795</v>
      </c>
      <c r="C31" s="72">
        <v>6.6806354588785677</v>
      </c>
      <c r="D31" s="72">
        <v>5.7434104990607624</v>
      </c>
      <c r="E31" s="72">
        <v>6.7374880106211599</v>
      </c>
      <c r="F31" s="72">
        <v>6.9030129930361488</v>
      </c>
      <c r="G31" s="72">
        <v>5.7242115824430435</v>
      </c>
      <c r="H31" s="72">
        <v>6.1902282921822058</v>
      </c>
      <c r="I31" s="72">
        <v>7.0085792804425973</v>
      </c>
      <c r="J31" s="72">
        <v>7.4715139204710148</v>
      </c>
      <c r="K31" s="72">
        <v>6.5354798627029345</v>
      </c>
      <c r="L31" s="72">
        <v>7.8434435841480745</v>
      </c>
      <c r="M31" s="72">
        <v>6.7557400345851706</v>
      </c>
      <c r="N31" s="72">
        <v>7.2165378720046807</v>
      </c>
      <c r="O31" s="72">
        <v>6.9300220559242414</v>
      </c>
      <c r="P31" s="72">
        <v>6.8917213423426142</v>
      </c>
      <c r="Q31" s="72">
        <v>6.7088099278410844</v>
      </c>
      <c r="R31" s="72">
        <v>7.1303526276214164</v>
      </c>
      <c r="S31" s="72">
        <v>7.2669261900577986</v>
      </c>
      <c r="T31" s="72">
        <v>7.3512313985823194</v>
      </c>
      <c r="U31" s="72">
        <v>7.0880029314556658</v>
      </c>
      <c r="V31" s="72">
        <v>7.4613461372775296</v>
      </c>
      <c r="W31" s="72">
        <v>7.3270137203416592</v>
      </c>
      <c r="X31" s="72">
        <v>7.7413412391423702</v>
      </c>
      <c r="Y31" s="72">
        <v>7.01355700307065</v>
      </c>
      <c r="DA31" s="89" t="s">
        <v>418</v>
      </c>
    </row>
    <row r="32" spans="1:105" ht="12" customHeight="1" x14ac:dyDescent="0.25">
      <c r="A32" s="32" t="s">
        <v>53</v>
      </c>
      <c r="B32" s="77">
        <v>23.767825387626278</v>
      </c>
      <c r="C32" s="77">
        <v>24.681050401927202</v>
      </c>
      <c r="D32" s="77">
        <v>23.135314268365399</v>
      </c>
      <c r="E32" s="77">
        <v>21.752009584564796</v>
      </c>
      <c r="F32" s="77">
        <v>21.795713574874792</v>
      </c>
      <c r="G32" s="77">
        <v>20.109637041550503</v>
      </c>
      <c r="H32" s="77">
        <v>21.287579911672012</v>
      </c>
      <c r="I32" s="77">
        <v>18.317656886236247</v>
      </c>
      <c r="J32" s="77">
        <v>16.87788987382423</v>
      </c>
      <c r="K32" s="77">
        <v>15.041327223391971</v>
      </c>
      <c r="L32" s="77">
        <v>15.932539623066516</v>
      </c>
      <c r="M32" s="77">
        <v>14.856769833792058</v>
      </c>
      <c r="N32" s="77">
        <v>15.204497508245915</v>
      </c>
      <c r="O32" s="77">
        <v>14.485934749576062</v>
      </c>
      <c r="P32" s="77">
        <v>13.16819685462338</v>
      </c>
      <c r="Q32" s="77">
        <v>13.502467093744604</v>
      </c>
      <c r="R32" s="77">
        <v>15.075340826632889</v>
      </c>
      <c r="S32" s="77">
        <v>15.509964340870107</v>
      </c>
      <c r="T32" s="77">
        <v>15.103909243553037</v>
      </c>
      <c r="U32" s="77">
        <v>17.153715977596413</v>
      </c>
      <c r="V32" s="77">
        <v>16.819471998784159</v>
      </c>
      <c r="W32" s="77">
        <v>19.037723199848283</v>
      </c>
      <c r="X32" s="77">
        <v>13.614525762613672</v>
      </c>
      <c r="Y32" s="77">
        <v>18.521375794770872</v>
      </c>
      <c r="DA32" s="92" t="s">
        <v>419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0.59587664376703653</v>
      </c>
      <c r="C3" s="66">
        <f>IF(RES_hh_tes!C3=0,"",RES_hh_tes!C3/RES_hh_fec!C3)</f>
        <v>0.60440086351214173</v>
      </c>
      <c r="D3" s="66">
        <f>IF(RES_hh_tes!D3=0,"",RES_hh_tes!D3/RES_hh_fec!D3)</f>
        <v>0.61398788240506519</v>
      </c>
      <c r="E3" s="66">
        <f>IF(RES_hh_tes!E3=0,"",RES_hh_tes!E3/RES_hh_fec!E3)</f>
        <v>0.6110792490407787</v>
      </c>
      <c r="F3" s="66">
        <f>IF(RES_hh_tes!F3=0,"",RES_hh_tes!F3/RES_hh_fec!F3)</f>
        <v>0.61876069993818639</v>
      </c>
      <c r="G3" s="66">
        <f>IF(RES_hh_tes!G3=0,"",RES_hh_tes!G3/RES_hh_fec!G3)</f>
        <v>0.63194795761790323</v>
      </c>
      <c r="H3" s="66">
        <f>IF(RES_hh_tes!H3=0,"",RES_hh_tes!H3/RES_hh_fec!H3)</f>
        <v>0.64061404982074799</v>
      </c>
      <c r="I3" s="66">
        <f>IF(RES_hh_tes!I3=0,"",RES_hh_tes!I3/RES_hh_fec!I3)</f>
        <v>0.63566617009200688</v>
      </c>
      <c r="J3" s="66">
        <f>IF(RES_hh_tes!J3=0,"",RES_hh_tes!J3/RES_hh_fec!J3)</f>
        <v>0.64071178782772442</v>
      </c>
      <c r="K3" s="66">
        <f>IF(RES_hh_tes!K3=0,"",RES_hh_tes!K3/RES_hh_fec!K3)</f>
        <v>0.64786030724880284</v>
      </c>
      <c r="L3" s="66">
        <f>IF(RES_hh_tes!L3=0,"",RES_hh_tes!L3/RES_hh_fec!L3)</f>
        <v>0.65988453433474215</v>
      </c>
      <c r="M3" s="66">
        <f>IF(RES_hh_tes!M3=0,"",RES_hh_tes!M3/RES_hh_fec!M3)</f>
        <v>0.67275289439011343</v>
      </c>
      <c r="N3" s="66">
        <f>IF(RES_hh_tes!N3=0,"",RES_hh_tes!N3/RES_hh_fec!N3)</f>
        <v>0.68388595677432229</v>
      </c>
      <c r="O3" s="66">
        <f>IF(RES_hh_tes!O3=0,"",RES_hh_tes!O3/RES_hh_fec!O3)</f>
        <v>0.69696622767213956</v>
      </c>
      <c r="P3" s="66">
        <f>IF(RES_hh_tes!P3=0,"",RES_hh_tes!P3/RES_hh_fec!P3)</f>
        <v>0.69710901591762542</v>
      </c>
      <c r="Q3" s="66">
        <f>IF(RES_hh_tes!Q3=0,"",RES_hh_tes!Q3/RES_hh_fec!Q3)</f>
        <v>0.70185861406787819</v>
      </c>
      <c r="R3" s="66">
        <f>IF(RES_hh_tes!R3=0,"",RES_hh_tes!R3/RES_hh_fec!R3)</f>
        <v>0.71007385538292511</v>
      </c>
      <c r="S3" s="66">
        <f>IF(RES_hh_tes!S3=0,"",RES_hh_tes!S3/RES_hh_fec!S3)</f>
        <v>0.72090138147502469</v>
      </c>
      <c r="T3" s="66">
        <f>IF(RES_hh_tes!T3=0,"",RES_hh_tes!T3/RES_hh_fec!T3)</f>
        <v>0.73157318303746599</v>
      </c>
      <c r="U3" s="66">
        <f>IF(RES_hh_tes!U3=0,"",RES_hh_tes!U3/RES_hh_fec!U3)</f>
        <v>0.74389702714839534</v>
      </c>
      <c r="V3" s="66">
        <f>IF(RES_hh_tes!V3=0,"",RES_hh_tes!V3/RES_hh_fec!V3)</f>
        <v>0.75237868495190441</v>
      </c>
      <c r="W3" s="66">
        <f>IF(RES_hh_tes!W3=0,"",RES_hh_tes!W3/RES_hh_fec!W3)</f>
        <v>0.76472965223599665</v>
      </c>
      <c r="X3" s="66">
        <f>IF(RES_hh_tes!X3=0,"",RES_hh_tes!X3/RES_hh_fec!X3)</f>
        <v>0.77560621212331726</v>
      </c>
      <c r="Y3" s="66">
        <f>IF(RES_hh_tes!Y3=0,"",RES_hh_tes!Y3/RES_hh_fec!Y3)</f>
        <v>0.78812436262291141</v>
      </c>
      <c r="DA3" s="87" t="s">
        <v>290</v>
      </c>
    </row>
    <row r="4" spans="1:105" ht="12.95" customHeight="1" x14ac:dyDescent="0.25">
      <c r="A4" s="68" t="s">
        <v>57</v>
      </c>
      <c r="B4" s="70">
        <f>IF(RES_hh_tes!B4=0,"",RES_hh_tes!B4/RES_hh_fec!B4)</f>
        <v>0.58815089718980218</v>
      </c>
      <c r="C4" s="70">
        <f>IF(RES_hh_tes!C4=0,"",RES_hh_tes!C4/RES_hh_fec!C4)</f>
        <v>0.59702012366862012</v>
      </c>
      <c r="D4" s="70">
        <f>IF(RES_hh_tes!D4=0,"",RES_hh_tes!D4/RES_hh_fec!D4)</f>
        <v>0.60685227155154142</v>
      </c>
      <c r="E4" s="70">
        <f>IF(RES_hh_tes!E4=0,"",RES_hh_tes!E4/RES_hh_fec!E4)</f>
        <v>0.60420910017071916</v>
      </c>
      <c r="F4" s="70">
        <f>IF(RES_hh_tes!F4=0,"",RES_hh_tes!F4/RES_hh_fec!F4)</f>
        <v>0.61224143821298205</v>
      </c>
      <c r="G4" s="70">
        <f>IF(RES_hh_tes!G4=0,"",RES_hh_tes!G4/RES_hh_fec!G4)</f>
        <v>0.62587931059867796</v>
      </c>
      <c r="H4" s="70">
        <f>IF(RES_hh_tes!H4=0,"",RES_hh_tes!H4/RES_hh_fec!H4)</f>
        <v>0.63451010085162052</v>
      </c>
      <c r="I4" s="70">
        <f>IF(RES_hh_tes!I4=0,"",RES_hh_tes!I4/RES_hh_fec!I4)</f>
        <v>0.63060197527534678</v>
      </c>
      <c r="J4" s="70">
        <f>IF(RES_hh_tes!J4=0,"",RES_hh_tes!J4/RES_hh_fec!J4)</f>
        <v>0.63620383281592641</v>
      </c>
      <c r="K4" s="70">
        <f>IF(RES_hh_tes!K4=0,"",RES_hh_tes!K4/RES_hh_fec!K4)</f>
        <v>0.64392495463409949</v>
      </c>
      <c r="L4" s="70">
        <f>IF(RES_hh_tes!L4=0,"",RES_hh_tes!L4/RES_hh_fec!L4)</f>
        <v>0.65668364857143435</v>
      </c>
      <c r="M4" s="70">
        <f>IF(RES_hh_tes!M4=0,"",RES_hh_tes!M4/RES_hh_fec!M4)</f>
        <v>0.66991782858540239</v>
      </c>
      <c r="N4" s="70">
        <f>IF(RES_hh_tes!N4=0,"",RES_hh_tes!N4/RES_hh_fec!N4)</f>
        <v>0.68131128658383078</v>
      </c>
      <c r="O4" s="70">
        <f>IF(RES_hh_tes!O4=0,"",RES_hh_tes!O4/RES_hh_fec!O4)</f>
        <v>0.69495859676601623</v>
      </c>
      <c r="P4" s="70">
        <f>IF(RES_hh_tes!P4=0,"",RES_hh_tes!P4/RES_hh_fec!P4)</f>
        <v>0.69526109518874946</v>
      </c>
      <c r="Q4" s="70">
        <f>IF(RES_hh_tes!Q4=0,"",RES_hh_tes!Q4/RES_hh_fec!Q4)</f>
        <v>0.70010046808742776</v>
      </c>
      <c r="R4" s="70">
        <f>IF(RES_hh_tes!R4=0,"",RES_hh_tes!R4/RES_hh_fec!R4)</f>
        <v>0.70860876983353382</v>
      </c>
      <c r="S4" s="70">
        <f>IF(RES_hh_tes!S4=0,"",RES_hh_tes!S4/RES_hh_fec!S4)</f>
        <v>0.71946866781824981</v>
      </c>
      <c r="T4" s="70">
        <f>IF(RES_hh_tes!T4=0,"",RES_hh_tes!T4/RES_hh_fec!T4)</f>
        <v>0.73014853510666256</v>
      </c>
      <c r="U4" s="70">
        <f>IF(RES_hh_tes!U4=0,"",RES_hh_tes!U4/RES_hh_fec!U4)</f>
        <v>0.74233946922290539</v>
      </c>
      <c r="V4" s="70">
        <f>IF(RES_hh_tes!V4=0,"",RES_hh_tes!V4/RES_hh_fec!V4)</f>
        <v>0.75012596414018329</v>
      </c>
      <c r="W4" s="70">
        <f>IF(RES_hh_tes!W4=0,"",RES_hh_tes!W4/RES_hh_fec!W4)</f>
        <v>0.76216109938683996</v>
      </c>
      <c r="X4" s="70">
        <f>IF(RES_hh_tes!X4=0,"",RES_hh_tes!X4/RES_hh_fec!X4)</f>
        <v>0.77324460839526832</v>
      </c>
      <c r="Y4" s="70">
        <f>IF(RES_hh_tes!Y4=0,"",RES_hh_tes!Y4/RES_hh_fec!Y4)</f>
        <v>0.78560139002017315</v>
      </c>
      <c r="DA4" s="88" t="s">
        <v>291</v>
      </c>
    </row>
    <row r="5" spans="1:105" ht="12" customHeight="1" x14ac:dyDescent="0.25">
      <c r="A5" s="28" t="s">
        <v>51</v>
      </c>
      <c r="B5" s="78">
        <f>IF(RES_hh_tes!B5=0,"",RES_hh_tes!B5/RES_hh_fec!B5)</f>
        <v>0.58477884026820048</v>
      </c>
      <c r="C5" s="78">
        <f>IF(RES_hh_tes!C5=0,"",RES_hh_tes!C5/RES_hh_fec!C5)</f>
        <v>0.58484141814546242</v>
      </c>
      <c r="D5" s="78">
        <f>IF(RES_hh_tes!D5=0,"",RES_hh_tes!D5/RES_hh_fec!D5)</f>
        <v>0.58702582427113703</v>
      </c>
      <c r="E5" s="78">
        <f>IF(RES_hh_tes!E5=0,"",RES_hh_tes!E5/RES_hh_fec!E5)</f>
        <v>0.58797585129890639</v>
      </c>
      <c r="F5" s="78">
        <f>IF(RES_hh_tes!F5=0,"",RES_hh_tes!F5/RES_hh_fec!F5)</f>
        <v>0.59158215739058173</v>
      </c>
      <c r="G5" s="78">
        <f>IF(RES_hh_tes!G5=0,"",RES_hh_tes!G5/RES_hh_fec!G5)</f>
        <v>0.59499349807060598</v>
      </c>
      <c r="H5" s="78">
        <f>IF(RES_hh_tes!H5=0,"",RES_hh_tes!H5/RES_hh_fec!H5)</f>
        <v>0.59610001404001967</v>
      </c>
      <c r="I5" s="78">
        <f>IF(RES_hh_tes!I5=0,"",RES_hh_tes!I5/RES_hh_fec!I5)</f>
        <v>0.59709778271964864</v>
      </c>
      <c r="J5" s="78">
        <f>IF(RES_hh_tes!J5=0,"",RES_hh_tes!J5/RES_hh_fec!J5)</f>
        <v>0.59710308091552866</v>
      </c>
      <c r="K5" s="78">
        <f>IF(RES_hh_tes!K5=0,"",RES_hh_tes!K5/RES_hh_fec!K5)</f>
        <v>0.59710692008161481</v>
      </c>
      <c r="L5" s="78">
        <f>IF(RES_hh_tes!L5=0,"",RES_hh_tes!L5/RES_hh_fec!L5)</f>
        <v>0.60062980257490717</v>
      </c>
      <c r="M5" s="78">
        <f>IF(RES_hh_tes!M5=0,"",RES_hh_tes!M5/RES_hh_fec!M5)</f>
        <v>0.62358962816744079</v>
      </c>
      <c r="N5" s="78">
        <f>IF(RES_hh_tes!N5=0,"",RES_hh_tes!N5/RES_hh_fec!N5)</f>
        <v>0.64468604035074217</v>
      </c>
      <c r="O5" s="78">
        <f>IF(RES_hh_tes!O5=0,"",RES_hh_tes!O5/RES_hh_fec!O5)</f>
        <v>0.6619210612253662</v>
      </c>
      <c r="P5" s="78">
        <f>IF(RES_hh_tes!P5=0,"",RES_hh_tes!P5/RES_hh_fec!P5)</f>
        <v>0.66190285600564669</v>
      </c>
      <c r="Q5" s="78">
        <f>IF(RES_hh_tes!Q5=0,"",RES_hh_tes!Q5/RES_hh_fec!Q5)</f>
        <v>0.66191229228979243</v>
      </c>
      <c r="R5" s="78">
        <f>IF(RES_hh_tes!R5=0,"",RES_hh_tes!R5/RES_hh_fec!R5)</f>
        <v>0.66194246561053438</v>
      </c>
      <c r="S5" s="78">
        <f>IF(RES_hh_tes!S5=0,"",RES_hh_tes!S5/RES_hh_fec!S5)</f>
        <v>0.6619702123738993</v>
      </c>
      <c r="T5" s="78">
        <f>IF(RES_hh_tes!T5=0,"",RES_hh_tes!T5/RES_hh_fec!T5)</f>
        <v>0.66541831789978279</v>
      </c>
      <c r="U5" s="78">
        <f>IF(RES_hh_tes!U5=0,"",RES_hh_tes!U5/RES_hh_fec!U5)</f>
        <v>0.66738013619008152</v>
      </c>
      <c r="V5" s="78">
        <f>IF(RES_hh_tes!V5=0,"",RES_hh_tes!V5/RES_hh_fec!V5)</f>
        <v>0.67184094725767118</v>
      </c>
      <c r="W5" s="78">
        <f>IF(RES_hh_tes!W5=0,"",RES_hh_tes!W5/RES_hh_fec!W5)</f>
        <v>0.67573249636512756</v>
      </c>
      <c r="X5" s="78" t="str">
        <f>IF(RES_hh_tes!X5=0,"",RES_hh_tes!X5/RES_hh_fec!X5)</f>
        <v/>
      </c>
      <c r="Y5" s="78">
        <f>IF(RES_hh_tes!Y5=0,"",RES_hh_tes!Y5/RES_hh_fec!Y5)</f>
        <v>0.80892476106203326</v>
      </c>
      <c r="DA5" s="89" t="s">
        <v>421</v>
      </c>
    </row>
    <row r="6" spans="1:105" ht="12" customHeight="1" x14ac:dyDescent="0.25">
      <c r="A6" s="28" t="s">
        <v>74</v>
      </c>
      <c r="B6" s="78" t="str">
        <f>IF(RES_hh_tes!B6=0,"",RES_hh_tes!B6/RES_hh_fec!B6)</f>
        <v/>
      </c>
      <c r="C6" s="78" t="str">
        <f>IF(RES_hh_tes!C6=0,"",RES_hh_tes!C6/RES_hh_fec!C6)</f>
        <v/>
      </c>
      <c r="D6" s="78" t="str">
        <f>IF(RES_hh_tes!D6=0,"",RES_hh_tes!D6/RES_hh_fec!D6)</f>
        <v/>
      </c>
      <c r="E6" s="78" t="str">
        <f>IF(RES_hh_tes!E6=0,"",RES_hh_tes!E6/RES_hh_fec!E6)</f>
        <v/>
      </c>
      <c r="F6" s="78" t="str">
        <f>IF(RES_hh_tes!F6=0,"",RES_hh_tes!F6/RES_hh_fec!F6)</f>
        <v/>
      </c>
      <c r="G6" s="78" t="str">
        <f>IF(RES_hh_tes!G6=0,"",RES_hh_tes!G6/RES_hh_fec!G6)</f>
        <v/>
      </c>
      <c r="H6" s="78" t="str">
        <f>IF(RES_hh_tes!H6=0,"",RES_hh_tes!H6/RES_hh_fec!H6)</f>
        <v/>
      </c>
      <c r="I6" s="78" t="str">
        <f>IF(RES_hh_tes!I6=0,"",RES_hh_tes!I6/RES_hh_fec!I6)</f>
        <v/>
      </c>
      <c r="J6" s="78" t="str">
        <f>IF(RES_hh_tes!J6=0,"",RES_hh_tes!J6/RES_hh_fec!J6)</f>
        <v/>
      </c>
      <c r="K6" s="78" t="str">
        <f>IF(RES_hh_tes!K6=0,"",RES_hh_tes!K6/RES_hh_fec!K6)</f>
        <v/>
      </c>
      <c r="L6" s="78" t="str">
        <f>IF(RES_hh_tes!L6=0,"",RES_hh_tes!L6/RES_hh_fec!L6)</f>
        <v/>
      </c>
      <c r="M6" s="78" t="str">
        <f>IF(RES_hh_tes!M6=0,"",RES_hh_tes!M6/RES_hh_fec!M6)</f>
        <v/>
      </c>
      <c r="N6" s="78" t="str">
        <f>IF(RES_hh_tes!N6=0,"",RES_hh_tes!N6/RES_hh_fec!N6)</f>
        <v/>
      </c>
      <c r="O6" s="78" t="str">
        <f>IF(RES_hh_tes!O6=0,"",RES_hh_tes!O6/RES_hh_fec!O6)</f>
        <v/>
      </c>
      <c r="P6" s="78" t="str">
        <f>IF(RES_hh_tes!P6=0,"",RES_hh_tes!P6/RES_hh_fec!P6)</f>
        <v/>
      </c>
      <c r="Q6" s="78" t="str">
        <f>IF(RES_hh_tes!Q6=0,"",RES_hh_tes!Q6/RES_hh_fec!Q6)</f>
        <v/>
      </c>
      <c r="R6" s="78" t="str">
        <f>IF(RES_hh_tes!R6=0,"",RES_hh_tes!R6/RES_hh_fec!R6)</f>
        <v/>
      </c>
      <c r="S6" s="78" t="str">
        <f>IF(RES_hh_tes!S6=0,"",RES_hh_tes!S6/RES_hh_fec!S6)</f>
        <v/>
      </c>
      <c r="T6" s="78" t="str">
        <f>IF(RES_hh_tes!T6=0,"",RES_hh_tes!T6/RES_hh_fec!T6)</f>
        <v/>
      </c>
      <c r="U6" s="78" t="str">
        <f>IF(RES_hh_tes!U6=0,"",RES_hh_tes!U6/RES_hh_fec!U6)</f>
        <v/>
      </c>
      <c r="V6" s="78" t="str">
        <f>IF(RES_hh_tes!V6=0,"",RES_hh_tes!V6/RES_hh_fec!V6)</f>
        <v/>
      </c>
      <c r="W6" s="78" t="str">
        <f>IF(RES_hh_tes!W6=0,"",RES_hh_tes!W6/RES_hh_fec!W6)</f>
        <v/>
      </c>
      <c r="X6" s="78" t="str">
        <f>IF(RES_hh_tes!X6=0,"",RES_hh_tes!X6/RES_hh_fec!X6)</f>
        <v/>
      </c>
      <c r="Y6" s="78" t="str">
        <f>IF(RES_hh_tes!Y6=0,"",RES_hh_tes!Y6/RES_hh_fec!Y6)</f>
        <v/>
      </c>
      <c r="DA6" s="89" t="s">
        <v>422</v>
      </c>
    </row>
    <row r="7" spans="1:105" ht="12" customHeight="1" x14ac:dyDescent="0.25">
      <c r="A7" s="28" t="s">
        <v>200</v>
      </c>
      <c r="B7" s="78">
        <f>IF(RES_hh_tes!B7=0,"",RES_hh_tes!B7/RES_hh_fec!B7)</f>
        <v>0.43133037886868436</v>
      </c>
      <c r="C7" s="78">
        <f>IF(RES_hh_tes!C7=0,"",RES_hh_tes!C7/RES_hh_fec!C7)</f>
        <v>0.43133037886868442</v>
      </c>
      <c r="D7" s="78">
        <f>IF(RES_hh_tes!D7=0,"",RES_hh_tes!D7/RES_hh_fec!D7)</f>
        <v>0.43133037886868442</v>
      </c>
      <c r="E7" s="78">
        <f>IF(RES_hh_tes!E7=0,"",RES_hh_tes!E7/RES_hh_fec!E7)</f>
        <v>0.43133037886868442</v>
      </c>
      <c r="F7" s="78">
        <f>IF(RES_hh_tes!F7=0,"",RES_hh_tes!F7/RES_hh_fec!F7)</f>
        <v>0.43133037886868442</v>
      </c>
      <c r="G7" s="78">
        <f>IF(RES_hh_tes!G7=0,"",RES_hh_tes!G7/RES_hh_fec!G7)</f>
        <v>0.43133037886868442</v>
      </c>
      <c r="H7" s="78">
        <f>IF(RES_hh_tes!H7=0,"",RES_hh_tes!H7/RES_hh_fec!H7)</f>
        <v>0.43133037886868442</v>
      </c>
      <c r="I7" s="78">
        <f>IF(RES_hh_tes!I7=0,"",RES_hh_tes!I7/RES_hh_fec!I7)</f>
        <v>0.43133037886868442</v>
      </c>
      <c r="J7" s="78">
        <f>IF(RES_hh_tes!J7=0,"",RES_hh_tes!J7/RES_hh_fec!J7)</f>
        <v>0.43769991774556793</v>
      </c>
      <c r="K7" s="78">
        <f>IF(RES_hh_tes!K7=0,"",RES_hh_tes!K7/RES_hh_fec!K7)</f>
        <v>0.44376328233307416</v>
      </c>
      <c r="L7" s="78">
        <f>IF(RES_hh_tes!L7=0,"",RES_hh_tes!L7/RES_hh_fec!L7)</f>
        <v>0.4587118999344808</v>
      </c>
      <c r="M7" s="78">
        <f>IF(RES_hh_tes!M7=0,"",RES_hh_tes!M7/RES_hh_fec!M7)</f>
        <v>0.48735157459022038</v>
      </c>
      <c r="N7" s="78">
        <f>IF(RES_hh_tes!N7=0,"",RES_hh_tes!N7/RES_hh_fec!N7)</f>
        <v>0.52284558654054114</v>
      </c>
      <c r="O7" s="78">
        <f>IF(RES_hh_tes!O7=0,"",RES_hh_tes!O7/RES_hh_fec!O7)</f>
        <v>0.55894132518124351</v>
      </c>
      <c r="P7" s="78">
        <f>IF(RES_hh_tes!P7=0,"",RES_hh_tes!P7/RES_hh_fec!P7)</f>
        <v>0.55912276729636667</v>
      </c>
      <c r="Q7" s="78">
        <f>IF(RES_hh_tes!Q7=0,"",RES_hh_tes!Q7/RES_hh_fec!Q7)</f>
        <v>0.5591301173505544</v>
      </c>
      <c r="R7" s="78">
        <f>IF(RES_hh_tes!R7=0,"",RES_hh_tes!R7/RES_hh_fec!R7)</f>
        <v>0.55907363042062519</v>
      </c>
      <c r="S7" s="78">
        <f>IF(RES_hh_tes!S7=0,"",RES_hh_tes!S7/RES_hh_fec!S7)</f>
        <v>0.55906396415496584</v>
      </c>
      <c r="T7" s="78">
        <f>IF(RES_hh_tes!T7=0,"",RES_hh_tes!T7/RES_hh_fec!T7)</f>
        <v>0.55896882168008033</v>
      </c>
      <c r="U7" s="78">
        <f>IF(RES_hh_tes!U7=0,"",RES_hh_tes!U7/RES_hh_fec!U7)</f>
        <v>0.55907127432940129</v>
      </c>
      <c r="V7" s="78">
        <f>IF(RES_hh_tes!V7=0,"",RES_hh_tes!V7/RES_hh_fec!V7)</f>
        <v>0.55907347984607358</v>
      </c>
      <c r="W7" s="78">
        <f>IF(RES_hh_tes!W7=0,"",RES_hh_tes!W7/RES_hh_fec!W7)</f>
        <v>0.55903722611812956</v>
      </c>
      <c r="X7" s="78">
        <f>IF(RES_hh_tes!X7=0,"",RES_hh_tes!X7/RES_hh_fec!X7)</f>
        <v>0.55913866678307311</v>
      </c>
      <c r="Y7" s="78">
        <f>IF(RES_hh_tes!Y7=0,"",RES_hh_tes!Y7/RES_hh_fec!Y7)</f>
        <v>0.56406145650316131</v>
      </c>
      <c r="DA7" s="89" t="s">
        <v>423</v>
      </c>
    </row>
    <row r="8" spans="1:105" ht="12" customHeight="1" x14ac:dyDescent="0.25">
      <c r="A8" s="28" t="s">
        <v>189</v>
      </c>
      <c r="B8" s="78">
        <f>IF(RES_hh_tes!B8=0,"",RES_hh_tes!B8/RES_hh_fec!B8)</f>
        <v>0.47564361523668419</v>
      </c>
      <c r="C8" s="78">
        <f>IF(RES_hh_tes!C8=0,"",RES_hh_tes!C8/RES_hh_fec!C8)</f>
        <v>0.47788176392505211</v>
      </c>
      <c r="D8" s="78">
        <f>IF(RES_hh_tes!D8=0,"",RES_hh_tes!D8/RES_hh_fec!D8)</f>
        <v>0.48070389036926431</v>
      </c>
      <c r="E8" s="78">
        <f>IF(RES_hh_tes!E8=0,"",RES_hh_tes!E8/RES_hh_fec!E8)</f>
        <v>0.48635944342160808</v>
      </c>
      <c r="F8" s="78">
        <f>IF(RES_hh_tes!F8=0,"",RES_hh_tes!F8/RES_hh_fec!F8)</f>
        <v>0.49402105072611968</v>
      </c>
      <c r="G8" s="78">
        <f>IF(RES_hh_tes!G8=0,"",RES_hh_tes!G8/RES_hh_fec!G8)</f>
        <v>0.50312321289054474</v>
      </c>
      <c r="H8" s="78">
        <f>IF(RES_hh_tes!H8=0,"",RES_hh_tes!H8/RES_hh_fec!H8)</f>
        <v>0.51072040341920288</v>
      </c>
      <c r="I8" s="78">
        <f>IF(RES_hh_tes!I8=0,"",RES_hh_tes!I8/RES_hh_fec!I8)</f>
        <v>0.51753411577305108</v>
      </c>
      <c r="J8" s="78">
        <f>IF(RES_hh_tes!J8=0,"",RES_hh_tes!J8/RES_hh_fec!J8)</f>
        <v>0.52435065490642052</v>
      </c>
      <c r="K8" s="78">
        <f>IF(RES_hh_tes!K8=0,"",RES_hh_tes!K8/RES_hh_fec!K8)</f>
        <v>0.53155691046553344</v>
      </c>
      <c r="L8" s="78">
        <f>IF(RES_hh_tes!L8=0,"",RES_hh_tes!L8/RES_hh_fec!L8)</f>
        <v>0.53960465214296516</v>
      </c>
      <c r="M8" s="78">
        <f>IF(RES_hh_tes!M8=0,"",RES_hh_tes!M8/RES_hh_fec!M8)</f>
        <v>0.54912601690789309</v>
      </c>
      <c r="N8" s="78">
        <f>IF(RES_hh_tes!N8=0,"",RES_hh_tes!N8/RES_hh_fec!N8)</f>
        <v>0.56106528177630555</v>
      </c>
      <c r="O8" s="78">
        <f>IF(RES_hh_tes!O8=0,"",RES_hh_tes!O8/RES_hh_fec!O8)</f>
        <v>0.57376016318712153</v>
      </c>
      <c r="P8" s="78">
        <f>IF(RES_hh_tes!P8=0,"",RES_hh_tes!P8/RES_hh_fec!P8)</f>
        <v>0.58187134744691471</v>
      </c>
      <c r="Q8" s="78">
        <f>IF(RES_hh_tes!Q8=0,"",RES_hh_tes!Q8/RES_hh_fec!Q8)</f>
        <v>0.59171204450027781</v>
      </c>
      <c r="R8" s="78">
        <f>IF(RES_hh_tes!R8=0,"",RES_hh_tes!R8/RES_hh_fec!R8)</f>
        <v>0.60561083649345238</v>
      </c>
      <c r="S8" s="78">
        <f>IF(RES_hh_tes!S8=0,"",RES_hh_tes!S8/RES_hh_fec!S8)</f>
        <v>0.61963558148708964</v>
      </c>
      <c r="T8" s="78">
        <f>IF(RES_hh_tes!T8=0,"",RES_hh_tes!T8/RES_hh_fec!T8)</f>
        <v>0.63809999385204819</v>
      </c>
      <c r="U8" s="78">
        <f>IF(RES_hh_tes!U8=0,"",RES_hh_tes!U8/RES_hh_fec!U8)</f>
        <v>0.6603450787979076</v>
      </c>
      <c r="V8" s="78">
        <f>IF(RES_hh_tes!V8=0,"",RES_hh_tes!V8/RES_hh_fec!V8)</f>
        <v>0.68115338686941107</v>
      </c>
      <c r="W8" s="78">
        <f>IF(RES_hh_tes!W8=0,"",RES_hh_tes!W8/RES_hh_fec!W8)</f>
        <v>0.70230990096742818</v>
      </c>
      <c r="X8" s="78">
        <f>IF(RES_hh_tes!X8=0,"",RES_hh_tes!X8/RES_hh_fec!X8)</f>
        <v>0.71884617146166441</v>
      </c>
      <c r="Y8" s="78">
        <f>IF(RES_hh_tes!Y8=0,"",RES_hh_tes!Y8/RES_hh_fec!Y8)</f>
        <v>0.73478504481021112</v>
      </c>
      <c r="DA8" s="89" t="s">
        <v>424</v>
      </c>
    </row>
    <row r="9" spans="1:105" ht="12" customHeight="1" x14ac:dyDescent="0.25">
      <c r="A9" s="28" t="s">
        <v>202</v>
      </c>
      <c r="B9" s="78">
        <f>IF(RES_hh_tes!B9=0,"",RES_hh_tes!B9/RES_hh_fec!B9)</f>
        <v>0.43103031522246282</v>
      </c>
      <c r="C9" s="78">
        <f>IF(RES_hh_tes!C9=0,"",RES_hh_tes!C9/RES_hh_fec!C9)</f>
        <v>0.43736981510137379</v>
      </c>
      <c r="D9" s="78">
        <f>IF(RES_hh_tes!D9=0,"",RES_hh_tes!D9/RES_hh_fec!D9)</f>
        <v>0.4493078383563327</v>
      </c>
      <c r="E9" s="78">
        <f>IF(RES_hh_tes!E9=0,"",RES_hh_tes!E9/RES_hh_fec!E9)</f>
        <v>0.46224958336344868</v>
      </c>
      <c r="F9" s="78">
        <f>IF(RES_hh_tes!F9=0,"",RES_hh_tes!F9/RES_hh_fec!F9)</f>
        <v>0.47276675315934574</v>
      </c>
      <c r="G9" s="78">
        <f>IF(RES_hh_tes!G9=0,"",RES_hh_tes!G9/RES_hh_fec!G9)</f>
        <v>0.48357321252221713</v>
      </c>
      <c r="H9" s="78">
        <f>IF(RES_hh_tes!H9=0,"",RES_hh_tes!H9/RES_hh_fec!H9)</f>
        <v>0.49927174333973828</v>
      </c>
      <c r="I9" s="78">
        <f>IF(RES_hh_tes!I9=0,"",RES_hh_tes!I9/RES_hh_fec!I9)</f>
        <v>0.52072454461995399</v>
      </c>
      <c r="J9" s="78">
        <f>IF(RES_hh_tes!J9=0,"",RES_hh_tes!J9/RES_hh_fec!J9)</f>
        <v>0.53997571574724856</v>
      </c>
      <c r="K9" s="78">
        <f>IF(RES_hh_tes!K9=0,"",RES_hh_tes!K9/RES_hh_fec!K9)</f>
        <v>0.55671879203494301</v>
      </c>
      <c r="L9" s="78">
        <f>IF(RES_hh_tes!L9=0,"",RES_hh_tes!L9/RES_hh_fec!L9)</f>
        <v>0.57115128961934725</v>
      </c>
      <c r="M9" s="78">
        <f>IF(RES_hh_tes!M9=0,"",RES_hh_tes!M9/RES_hh_fec!M9)</f>
        <v>0.58646609744735234</v>
      </c>
      <c r="N9" s="78">
        <f>IF(RES_hh_tes!N9=0,"",RES_hh_tes!N9/RES_hh_fec!N9)</f>
        <v>0.60500344902538128</v>
      </c>
      <c r="O9" s="78">
        <f>IF(RES_hh_tes!O9=0,"",RES_hh_tes!O9/RES_hh_fec!O9)</f>
        <v>0.62254068650187477</v>
      </c>
      <c r="P9" s="78">
        <f>IF(RES_hh_tes!P9=0,"",RES_hh_tes!P9/RES_hh_fec!P9)</f>
        <v>0.62790597564721551</v>
      </c>
      <c r="Q9" s="78">
        <f>IF(RES_hh_tes!Q9=0,"",RES_hh_tes!Q9/RES_hh_fec!Q9)</f>
        <v>0.6340691099339143</v>
      </c>
      <c r="R9" s="78">
        <f>IF(RES_hh_tes!R9=0,"",RES_hh_tes!R9/RES_hh_fec!R9)</f>
        <v>0.64139997439904051</v>
      </c>
      <c r="S9" s="78">
        <f>IF(RES_hh_tes!S9=0,"",RES_hh_tes!S9/RES_hh_fec!S9)</f>
        <v>0.65091263626941098</v>
      </c>
      <c r="T9" s="78">
        <f>IF(RES_hh_tes!T9=0,"",RES_hh_tes!T9/RES_hh_fec!T9)</f>
        <v>0.6616812689730599</v>
      </c>
      <c r="U9" s="78">
        <f>IF(RES_hh_tes!U9=0,"",RES_hh_tes!U9/RES_hh_fec!U9)</f>
        <v>0.67254764997683425</v>
      </c>
      <c r="V9" s="78">
        <f>IF(RES_hh_tes!V9=0,"",RES_hh_tes!V9/RES_hh_fec!V9)</f>
        <v>0.6841481900653763</v>
      </c>
      <c r="W9" s="78">
        <f>IF(RES_hh_tes!W9=0,"",RES_hh_tes!W9/RES_hh_fec!W9)</f>
        <v>0.69538212663675025</v>
      </c>
      <c r="X9" s="78">
        <f>IF(RES_hh_tes!X9=0,"",RES_hh_tes!X9/RES_hh_fec!X9)</f>
        <v>0.70726877017503964</v>
      </c>
      <c r="Y9" s="78">
        <f>IF(RES_hh_tes!Y9=0,"",RES_hh_tes!Y9/RES_hh_fec!Y9)</f>
        <v>0.71872861703511315</v>
      </c>
      <c r="DA9" s="89" t="s">
        <v>425</v>
      </c>
    </row>
    <row r="10" spans="1:105" ht="12" customHeight="1" x14ac:dyDescent="0.25">
      <c r="A10" s="28" t="s">
        <v>197</v>
      </c>
      <c r="B10" s="78" t="str">
        <f>IF(RES_hh_tes!B10=0,"",RES_hh_tes!B10/RES_hh_fec!B10)</f>
        <v/>
      </c>
      <c r="C10" s="78" t="str">
        <f>IF(RES_hh_tes!C10=0,"",RES_hh_tes!C10/RES_hh_fec!C10)</f>
        <v/>
      </c>
      <c r="D10" s="78" t="str">
        <f>IF(RES_hh_tes!D10=0,"",RES_hh_tes!D10/RES_hh_fec!D10)</f>
        <v/>
      </c>
      <c r="E10" s="78" t="str">
        <f>IF(RES_hh_tes!E10=0,"",RES_hh_tes!E10/RES_hh_fec!E10)</f>
        <v/>
      </c>
      <c r="F10" s="78" t="str">
        <f>IF(RES_hh_tes!F10=0,"",RES_hh_tes!F10/RES_hh_fec!F10)</f>
        <v/>
      </c>
      <c r="G10" s="78" t="str">
        <f>IF(RES_hh_tes!G10=0,"",RES_hh_tes!G10/RES_hh_fec!G10)</f>
        <v/>
      </c>
      <c r="H10" s="78" t="str">
        <f>IF(RES_hh_tes!H10=0,"",RES_hh_tes!H10/RES_hh_fec!H10)</f>
        <v/>
      </c>
      <c r="I10" s="78" t="str">
        <f>IF(RES_hh_tes!I10=0,"",RES_hh_tes!I10/RES_hh_fec!I10)</f>
        <v/>
      </c>
      <c r="J10" s="78" t="str">
        <f>IF(RES_hh_tes!J10=0,"",RES_hh_tes!J10/RES_hh_fec!J10)</f>
        <v/>
      </c>
      <c r="K10" s="78" t="str">
        <f>IF(RES_hh_tes!K10=0,"",RES_hh_tes!K10/RES_hh_fec!K10)</f>
        <v/>
      </c>
      <c r="L10" s="78" t="str">
        <f>IF(RES_hh_tes!L10=0,"",RES_hh_tes!L10/RES_hh_fec!L10)</f>
        <v/>
      </c>
      <c r="M10" s="78" t="str">
        <f>IF(RES_hh_tes!M10=0,"",RES_hh_tes!M10/RES_hh_fec!M10)</f>
        <v/>
      </c>
      <c r="N10" s="78" t="str">
        <f>IF(RES_hh_tes!N10=0,"",RES_hh_tes!N10/RES_hh_fec!N10)</f>
        <v/>
      </c>
      <c r="O10" s="78" t="str">
        <f>IF(RES_hh_tes!O10=0,"",RES_hh_tes!O10/RES_hh_fec!O10)</f>
        <v/>
      </c>
      <c r="P10" s="78" t="str">
        <f>IF(RES_hh_tes!P10=0,"",RES_hh_tes!P10/RES_hh_fec!P10)</f>
        <v/>
      </c>
      <c r="Q10" s="78" t="str">
        <f>IF(RES_hh_tes!Q10=0,"",RES_hh_tes!Q10/RES_hh_fec!Q10)</f>
        <v/>
      </c>
      <c r="R10" s="78" t="str">
        <f>IF(RES_hh_tes!R10=0,"",RES_hh_tes!R10/RES_hh_fec!R10)</f>
        <v/>
      </c>
      <c r="S10" s="78" t="str">
        <f>IF(RES_hh_tes!S10=0,"",RES_hh_tes!S10/RES_hh_fec!S10)</f>
        <v/>
      </c>
      <c r="T10" s="78" t="str">
        <f>IF(RES_hh_tes!T10=0,"",RES_hh_tes!T10/RES_hh_fec!T10)</f>
        <v/>
      </c>
      <c r="U10" s="78" t="str">
        <f>IF(RES_hh_tes!U10=0,"",RES_hh_tes!U10/RES_hh_fec!U10)</f>
        <v/>
      </c>
      <c r="V10" s="78" t="str">
        <f>IF(RES_hh_tes!V10=0,"",RES_hh_tes!V10/RES_hh_fec!V10)</f>
        <v/>
      </c>
      <c r="W10" s="78" t="str">
        <f>IF(RES_hh_tes!W10=0,"",RES_hh_tes!W10/RES_hh_fec!W10)</f>
        <v/>
      </c>
      <c r="X10" s="78" t="str">
        <f>IF(RES_hh_tes!X10=0,"",RES_hh_tes!X10/RES_hh_fec!X10)</f>
        <v/>
      </c>
      <c r="Y10" s="78" t="str">
        <f>IF(RES_hh_tes!Y10=0,"",RES_hh_tes!Y10/RES_hh_fec!Y10)</f>
        <v/>
      </c>
      <c r="DA10" s="89" t="s">
        <v>426</v>
      </c>
    </row>
    <row r="11" spans="1:105" ht="12" customHeight="1" x14ac:dyDescent="0.25">
      <c r="A11" s="28" t="s">
        <v>198</v>
      </c>
      <c r="B11" s="78">
        <f>IF(RES_hh_tes!B11=0,"",RES_hh_tes!B11/RES_hh_fec!B11)</f>
        <v>0.73431484889419241</v>
      </c>
      <c r="C11" s="78">
        <f>IF(RES_hh_tes!C11=0,"",RES_hh_tes!C11/RES_hh_fec!C11)</f>
        <v>0.73702326081226732</v>
      </c>
      <c r="D11" s="78">
        <f>IF(RES_hh_tes!D11=0,"",RES_hh_tes!D11/RES_hh_fec!D11)</f>
        <v>0.73925092009275784</v>
      </c>
      <c r="E11" s="78">
        <f>IF(RES_hh_tes!E11=0,"",RES_hh_tes!E11/RES_hh_fec!E11)</f>
        <v>0.74170005710740938</v>
      </c>
      <c r="F11" s="78">
        <f>IF(RES_hh_tes!F11=0,"",RES_hh_tes!F11/RES_hh_fec!F11)</f>
        <v>0.74475729669986435</v>
      </c>
      <c r="G11" s="78">
        <f>IF(RES_hh_tes!G11=0,"",RES_hh_tes!G11/RES_hh_fec!G11)</f>
        <v>0.74730443425525617</v>
      </c>
      <c r="H11" s="78">
        <f>IF(RES_hh_tes!H11=0,"",RES_hh_tes!H11/RES_hh_fec!H11)</f>
        <v>0.75040084147473984</v>
      </c>
      <c r="I11" s="78">
        <f>IF(RES_hh_tes!I11=0,"",RES_hh_tes!I11/RES_hh_fec!I11)</f>
        <v>0.75276113036908954</v>
      </c>
      <c r="J11" s="78">
        <f>IF(RES_hh_tes!J11=0,"",RES_hh_tes!J11/RES_hh_fec!J11)</f>
        <v>0.75618988076379801</v>
      </c>
      <c r="K11" s="78">
        <f>IF(RES_hh_tes!K11=0,"",RES_hh_tes!K11/RES_hh_fec!K11)</f>
        <v>0.7600226543999159</v>
      </c>
      <c r="L11" s="78">
        <f>IF(RES_hh_tes!L11=0,"",RES_hh_tes!L11/RES_hh_fec!L11)</f>
        <v>0.76583907458560452</v>
      </c>
      <c r="M11" s="78">
        <f>IF(RES_hh_tes!M11=0,"",RES_hh_tes!M11/RES_hh_fec!M11)</f>
        <v>0.7728822650775643</v>
      </c>
      <c r="N11" s="78">
        <f>IF(RES_hh_tes!N11=0,"",RES_hh_tes!N11/RES_hh_fec!N11)</f>
        <v>0.78110340198793526</v>
      </c>
      <c r="O11" s="78">
        <f>IF(RES_hh_tes!O11=0,"",RES_hh_tes!O11/RES_hh_fec!O11)</f>
        <v>0.78956527767897755</v>
      </c>
      <c r="P11" s="78">
        <f>IF(RES_hh_tes!P11=0,"",RES_hh_tes!P11/RES_hh_fec!P11)</f>
        <v>0.79188027516173121</v>
      </c>
      <c r="Q11" s="78">
        <f>IF(RES_hh_tes!Q11=0,"",RES_hh_tes!Q11/RES_hh_fec!Q11)</f>
        <v>0.79610664162032252</v>
      </c>
      <c r="R11" s="78">
        <f>IF(RES_hh_tes!R11=0,"",RES_hh_tes!R11/RES_hh_fec!R11)</f>
        <v>0.80289825014011706</v>
      </c>
      <c r="S11" s="78">
        <f>IF(RES_hh_tes!S11=0,"",RES_hh_tes!S11/RES_hh_fec!S11)</f>
        <v>0.81309442701853196</v>
      </c>
      <c r="T11" s="78">
        <f>IF(RES_hh_tes!T11=0,"",RES_hh_tes!T11/RES_hh_fec!T11)</f>
        <v>0.82140876337003665</v>
      </c>
      <c r="U11" s="78">
        <f>IF(RES_hh_tes!U11=0,"",RES_hh_tes!U11/RES_hh_fec!U11)</f>
        <v>0.83081382234981171</v>
      </c>
      <c r="V11" s="78">
        <f>IF(RES_hh_tes!V11=0,"",RES_hh_tes!V11/RES_hh_fec!V11)</f>
        <v>0.8386723096707579</v>
      </c>
      <c r="W11" s="78">
        <f>IF(RES_hh_tes!W11=0,"",RES_hh_tes!W11/RES_hh_fec!W11)</f>
        <v>0.84624001136597149</v>
      </c>
      <c r="X11" s="78">
        <f>IF(RES_hh_tes!X11=0,"",RES_hh_tes!X11/RES_hh_fec!X11)</f>
        <v>0.85445907629296813</v>
      </c>
      <c r="Y11" s="78">
        <f>IF(RES_hh_tes!Y11=0,"",RES_hh_tes!Y11/RES_hh_fec!Y11)</f>
        <v>0.86273779908951453</v>
      </c>
      <c r="DA11" s="89" t="s">
        <v>427</v>
      </c>
    </row>
    <row r="12" spans="1:105" ht="12" customHeight="1" x14ac:dyDescent="0.25">
      <c r="A12" s="28" t="s">
        <v>95</v>
      </c>
      <c r="B12" s="78" t="str">
        <f>IF(RES_hh_tes!B12=0,"",RES_hh_tes!B12/RES_hh_fec!B12)</f>
        <v/>
      </c>
      <c r="C12" s="78" t="str">
        <f>IF(RES_hh_tes!C12=0,"",RES_hh_tes!C12/RES_hh_fec!C12)</f>
        <v/>
      </c>
      <c r="D12" s="78" t="str">
        <f>IF(RES_hh_tes!D12=0,"",RES_hh_tes!D12/RES_hh_fec!D12)</f>
        <v/>
      </c>
      <c r="E12" s="78" t="str">
        <f>IF(RES_hh_tes!E12=0,"",RES_hh_tes!E12/RES_hh_fec!E12)</f>
        <v/>
      </c>
      <c r="F12" s="78" t="str">
        <f>IF(RES_hh_tes!F12=0,"",RES_hh_tes!F12/RES_hh_fec!F12)</f>
        <v/>
      </c>
      <c r="G12" s="78" t="str">
        <f>IF(RES_hh_tes!G12=0,"",RES_hh_tes!G12/RES_hh_fec!G12)</f>
        <v/>
      </c>
      <c r="H12" s="78" t="str">
        <f>IF(RES_hh_tes!H12=0,"",RES_hh_tes!H12/RES_hh_fec!H12)</f>
        <v/>
      </c>
      <c r="I12" s="78" t="str">
        <f>IF(RES_hh_tes!I12=0,"",RES_hh_tes!I12/RES_hh_fec!I12)</f>
        <v/>
      </c>
      <c r="J12" s="78" t="str">
        <f>IF(RES_hh_tes!J12=0,"",RES_hh_tes!J12/RES_hh_fec!J12)</f>
        <v/>
      </c>
      <c r="K12" s="78" t="str">
        <f>IF(RES_hh_tes!K12=0,"",RES_hh_tes!K12/RES_hh_fec!K12)</f>
        <v/>
      </c>
      <c r="L12" s="78" t="str">
        <f>IF(RES_hh_tes!L12=0,"",RES_hh_tes!L12/RES_hh_fec!L12)</f>
        <v/>
      </c>
      <c r="M12" s="78" t="str">
        <f>IF(RES_hh_tes!M12=0,"",RES_hh_tes!M12/RES_hh_fec!M12)</f>
        <v/>
      </c>
      <c r="N12" s="78" t="str">
        <f>IF(RES_hh_tes!N12=0,"",RES_hh_tes!N12/RES_hh_fec!N12)</f>
        <v/>
      </c>
      <c r="O12" s="78" t="str">
        <f>IF(RES_hh_tes!O12=0,"",RES_hh_tes!O12/RES_hh_fec!O12)</f>
        <v/>
      </c>
      <c r="P12" s="78" t="str">
        <f>IF(RES_hh_tes!P12=0,"",RES_hh_tes!P12/RES_hh_fec!P12)</f>
        <v/>
      </c>
      <c r="Q12" s="78" t="str">
        <f>IF(RES_hh_tes!Q12=0,"",RES_hh_tes!Q12/RES_hh_fec!Q12)</f>
        <v/>
      </c>
      <c r="R12" s="78" t="str">
        <f>IF(RES_hh_tes!R12=0,"",RES_hh_tes!R12/RES_hh_fec!R12)</f>
        <v/>
      </c>
      <c r="S12" s="78" t="str">
        <f>IF(RES_hh_tes!S12=0,"",RES_hh_tes!S12/RES_hh_fec!S12)</f>
        <v/>
      </c>
      <c r="T12" s="78" t="str">
        <f>IF(RES_hh_tes!T12=0,"",RES_hh_tes!T12/RES_hh_fec!T12)</f>
        <v/>
      </c>
      <c r="U12" s="78" t="str">
        <f>IF(RES_hh_tes!U12=0,"",RES_hh_tes!U12/RES_hh_fec!U12)</f>
        <v/>
      </c>
      <c r="V12" s="78" t="str">
        <f>IF(RES_hh_tes!V12=0,"",RES_hh_tes!V12/RES_hh_fec!V12)</f>
        <v/>
      </c>
      <c r="W12" s="78" t="str">
        <f>IF(RES_hh_tes!W12=0,"",RES_hh_tes!W12/RES_hh_fec!W12)</f>
        <v/>
      </c>
      <c r="X12" s="78" t="str">
        <f>IF(RES_hh_tes!X12=0,"",RES_hh_tes!X12/RES_hh_fec!X12)</f>
        <v/>
      </c>
      <c r="Y12" s="78" t="str">
        <f>IF(RES_hh_tes!Y12=0,"",RES_hh_tes!Y12/RES_hh_fec!Y12)</f>
        <v/>
      </c>
      <c r="DA12" s="89" t="s">
        <v>428</v>
      </c>
    </row>
    <row r="13" spans="1:105" ht="12" customHeight="1" x14ac:dyDescent="0.25">
      <c r="A13" s="73" t="s">
        <v>94</v>
      </c>
      <c r="B13" s="79">
        <f>IF(RES_hh_tes!B13=0,"",RES_hh_tes!B13/RES_hh_fec!B13)</f>
        <v>0.65501081114292092</v>
      </c>
      <c r="C13" s="79">
        <f>IF(RES_hh_tes!C13=0,"",RES_hh_tes!C13/RES_hh_fec!C13)</f>
        <v>0.65811736011854927</v>
      </c>
      <c r="D13" s="79">
        <f>IF(RES_hh_tes!D13=0,"",RES_hh_tes!D13/RES_hh_fec!D13)</f>
        <v>0.66171795086094543</v>
      </c>
      <c r="E13" s="79">
        <f>IF(RES_hh_tes!E13=0,"",RES_hh_tes!E13/RES_hh_fec!E13)</f>
        <v>0.66611050762421864</v>
      </c>
      <c r="F13" s="79">
        <f>IF(RES_hh_tes!F13=0,"",RES_hh_tes!F13/RES_hh_fec!F13)</f>
        <v>0.6708173262838566</v>
      </c>
      <c r="G13" s="79">
        <f>IF(RES_hh_tes!G13=0,"",RES_hh_tes!G13/RES_hh_fec!G13)</f>
        <v>0.67780171445172532</v>
      </c>
      <c r="H13" s="79">
        <f>IF(RES_hh_tes!H13=0,"",RES_hh_tes!H13/RES_hh_fec!H13)</f>
        <v>0.6861042828999423</v>
      </c>
      <c r="I13" s="79">
        <f>IF(RES_hh_tes!I13=0,"",RES_hh_tes!I13/RES_hh_fec!I13)</f>
        <v>0.69539475353477886</v>
      </c>
      <c r="J13" s="79">
        <f>IF(RES_hh_tes!J13=0,"",RES_hh_tes!J13/RES_hh_fec!J13)</f>
        <v>0.70314867212886567</v>
      </c>
      <c r="K13" s="79">
        <f>IF(RES_hh_tes!K13=0,"",RES_hh_tes!K13/RES_hh_fec!K13)</f>
        <v>0.70918970477086596</v>
      </c>
      <c r="L13" s="79">
        <f>IF(RES_hh_tes!L13=0,"",RES_hh_tes!L13/RES_hh_fec!L13)</f>
        <v>0.71346419634765057</v>
      </c>
      <c r="M13" s="79">
        <f>IF(RES_hh_tes!M13=0,"",RES_hh_tes!M13/RES_hh_fec!M13)</f>
        <v>0.71774940779699947</v>
      </c>
      <c r="N13" s="79">
        <f>IF(RES_hh_tes!N13=0,"",RES_hh_tes!N13/RES_hh_fec!N13)</f>
        <v>0.72217062078135985</v>
      </c>
      <c r="O13" s="79">
        <f>IF(RES_hh_tes!O13=0,"",RES_hh_tes!O13/RES_hh_fec!O13)</f>
        <v>0.72597854091747749</v>
      </c>
      <c r="P13" s="79">
        <f>IF(RES_hh_tes!P13=0,"",RES_hh_tes!P13/RES_hh_fec!P13)</f>
        <v>0.72725620476611275</v>
      </c>
      <c r="Q13" s="79">
        <f>IF(RES_hh_tes!Q13=0,"",RES_hh_tes!Q13/RES_hh_fec!Q13)</f>
        <v>0.7296824308811054</v>
      </c>
      <c r="R13" s="79">
        <f>IF(RES_hh_tes!R13=0,"",RES_hh_tes!R13/RES_hh_fec!R13)</f>
        <v>0.73514636563734426</v>
      </c>
      <c r="S13" s="79">
        <f>IF(RES_hh_tes!S13=0,"",RES_hh_tes!S13/RES_hh_fec!S13)</f>
        <v>0.74374637261235244</v>
      </c>
      <c r="T13" s="79">
        <f>IF(RES_hh_tes!T13=0,"",RES_hh_tes!T13/RES_hh_fec!T13)</f>
        <v>0.75449953701145767</v>
      </c>
      <c r="U13" s="79">
        <f>IF(RES_hh_tes!U13=0,"",RES_hh_tes!U13/RES_hh_fec!U13)</f>
        <v>0.76656911742253164</v>
      </c>
      <c r="V13" s="79">
        <f>IF(RES_hh_tes!V13=0,"",RES_hh_tes!V13/RES_hh_fec!V13)</f>
        <v>0.77950585740397182</v>
      </c>
      <c r="W13" s="79">
        <f>IF(RES_hh_tes!W13=0,"",RES_hh_tes!W13/RES_hh_fec!W13)</f>
        <v>0.79123174629313131</v>
      </c>
      <c r="X13" s="79">
        <f>IF(RES_hh_tes!X13=0,"",RES_hh_tes!X13/RES_hh_fec!X13)</f>
        <v>0.80775955760601725</v>
      </c>
      <c r="Y13" s="79">
        <f>IF(RES_hh_tes!Y13=0,"",RES_hh_tes!Y13/RES_hh_fec!Y13)</f>
        <v>0.821619588516877</v>
      </c>
      <c r="DA13" s="90" t="s">
        <v>429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X14" s="80">
        <f>IF(RES_hh_tes!X14=0,"",RES_hh_tes!X14/RES_hh_fec!X14)</f>
        <v>1</v>
      </c>
      <c r="Y14" s="80">
        <f>IF(RES_hh_tes!Y14=0,"",RES_hh_tes!Y14/RES_hh_fec!Y14)</f>
        <v>1</v>
      </c>
      <c r="DA14" s="91" t="s">
        <v>430</v>
      </c>
    </row>
    <row r="15" spans="1:105" ht="12.95" customHeight="1" x14ac:dyDescent="0.25">
      <c r="A15" s="68" t="s">
        <v>92</v>
      </c>
      <c r="B15" s="70">
        <f>IF(RES_hh_tes!B15=0,"",RES_hh_tes!B15/RES_hh_fec!B15)</f>
        <v>2.0381764712777897</v>
      </c>
      <c r="C15" s="70">
        <f>IF(RES_hh_tes!C15=0,"",RES_hh_tes!C15/RES_hh_fec!C15)</f>
        <v>2.2250031075293069</v>
      </c>
      <c r="D15" s="70">
        <f>IF(RES_hh_tes!D15=0,"",RES_hh_tes!D15/RES_hh_fec!D15)</f>
        <v>2.4511948021897663</v>
      </c>
      <c r="E15" s="70">
        <f>IF(RES_hh_tes!E15=0,"",RES_hh_tes!E15/RES_hh_fec!E15)</f>
        <v>2.6190781739466789</v>
      </c>
      <c r="F15" s="70">
        <f>IF(RES_hh_tes!F15=0,"",RES_hh_tes!F15/RES_hh_fec!F15)</f>
        <v>2.8370670830754778</v>
      </c>
      <c r="G15" s="70">
        <f>IF(RES_hh_tes!G15=0,"",RES_hh_tes!G15/RES_hh_fec!G15)</f>
        <v>3.0322561134017962</v>
      </c>
      <c r="H15" s="70">
        <f>IF(RES_hh_tes!H15=0,"",RES_hh_tes!H15/RES_hh_fec!H15)</f>
        <v>3.1377148852880237</v>
      </c>
      <c r="I15" s="70">
        <f>IF(RES_hh_tes!I15=0,"",RES_hh_tes!I15/RES_hh_fec!I15)</f>
        <v>3.2722279904541272</v>
      </c>
      <c r="J15" s="70">
        <f>IF(RES_hh_tes!J15=0,"",RES_hh_tes!J15/RES_hh_fec!J15)</f>
        <v>3.3708549265037977</v>
      </c>
      <c r="K15" s="70">
        <f>IF(RES_hh_tes!K15=0,"",RES_hh_tes!K15/RES_hh_fec!K15)</f>
        <v>3.4707489985931099</v>
      </c>
      <c r="L15" s="70">
        <f>IF(RES_hh_tes!L15=0,"",RES_hh_tes!L15/RES_hh_fec!L15)</f>
        <v>3.5755982340318377</v>
      </c>
      <c r="M15" s="70">
        <f>IF(RES_hh_tes!M15=0,"",RES_hh_tes!M15/RES_hh_fec!M15)</f>
        <v>3.6745012636062597</v>
      </c>
      <c r="N15" s="70">
        <f>IF(RES_hh_tes!N15=0,"",RES_hh_tes!N15/RES_hh_fec!N15)</f>
        <v>3.8437018256966846</v>
      </c>
      <c r="O15" s="70">
        <f>IF(RES_hh_tes!O15=0,"",RES_hh_tes!O15/RES_hh_fec!O15)</f>
        <v>4.0469729877673082</v>
      </c>
      <c r="P15" s="70">
        <f>IF(RES_hh_tes!P15=0,"",RES_hh_tes!P15/RES_hh_fec!P15)</f>
        <v>4.2589407948171729</v>
      </c>
      <c r="Q15" s="70">
        <f>IF(RES_hh_tes!Q15=0,"",RES_hh_tes!Q15/RES_hh_fec!Q15)</f>
        <v>4.4510758002630491</v>
      </c>
      <c r="R15" s="70">
        <f>IF(RES_hh_tes!R15=0,"",RES_hh_tes!R15/RES_hh_fec!R15)</f>
        <v>4.6085926549737728</v>
      </c>
      <c r="S15" s="70">
        <f>IF(RES_hh_tes!S15=0,"",RES_hh_tes!S15/RES_hh_fec!S15)</f>
        <v>4.7350791042867151</v>
      </c>
      <c r="T15" s="70">
        <f>IF(RES_hh_tes!T15=0,"",RES_hh_tes!T15/RES_hh_fec!T15)</f>
        <v>4.8272175551702583</v>
      </c>
      <c r="U15" s="70">
        <f>IF(RES_hh_tes!U15=0,"",RES_hh_tes!U15/RES_hh_fec!U15)</f>
        <v>4.8981517400213459</v>
      </c>
      <c r="V15" s="70">
        <f>IF(RES_hh_tes!V15=0,"",RES_hh_tes!V15/RES_hh_fec!V15)</f>
        <v>4.9580979894927824</v>
      </c>
      <c r="W15" s="70">
        <f>IF(RES_hh_tes!W15=0,"",RES_hh_tes!W15/RES_hh_fec!W15)</f>
        <v>4.9994437479317053</v>
      </c>
      <c r="X15" s="70">
        <f>IF(RES_hh_tes!X15=0,"",RES_hh_tes!X15/RES_hh_fec!X15)</f>
        <v>5.0481157398125927</v>
      </c>
      <c r="Y15" s="70">
        <f>IF(RES_hh_tes!Y15=0,"",RES_hh_tes!Y15/RES_hh_fec!Y15)</f>
        <v>5.0704966507568301</v>
      </c>
      <c r="DA15" s="88" t="s">
        <v>292</v>
      </c>
    </row>
    <row r="16" spans="1:105" ht="12" customHeight="1" x14ac:dyDescent="0.25">
      <c r="A16" s="28" t="s">
        <v>91</v>
      </c>
      <c r="B16" s="78">
        <f>IF(RES_hh_tes!B16=0,"",RES_hh_tes!B16/RES_hh_fec!B16)</f>
        <v>2.0381764712777897</v>
      </c>
      <c r="C16" s="78">
        <f>IF(RES_hh_tes!C16=0,"",RES_hh_tes!C16/RES_hh_fec!C16)</f>
        <v>2.2250031075293069</v>
      </c>
      <c r="D16" s="78">
        <f>IF(RES_hh_tes!D16=0,"",RES_hh_tes!D16/RES_hh_fec!D16)</f>
        <v>2.4511948021897663</v>
      </c>
      <c r="E16" s="78">
        <f>IF(RES_hh_tes!E16=0,"",RES_hh_tes!E16/RES_hh_fec!E16)</f>
        <v>2.6190781739466789</v>
      </c>
      <c r="F16" s="78">
        <f>IF(RES_hh_tes!F16=0,"",RES_hh_tes!F16/RES_hh_fec!F16)</f>
        <v>2.8370670830754778</v>
      </c>
      <c r="G16" s="78">
        <f>IF(RES_hh_tes!G16=0,"",RES_hh_tes!G16/RES_hh_fec!G16)</f>
        <v>3.0322561134017962</v>
      </c>
      <c r="H16" s="78">
        <f>IF(RES_hh_tes!H16=0,"",RES_hh_tes!H16/RES_hh_fec!H16)</f>
        <v>3.1377148852880237</v>
      </c>
      <c r="I16" s="78">
        <f>IF(RES_hh_tes!I16=0,"",RES_hh_tes!I16/RES_hh_fec!I16)</f>
        <v>3.2722279904541272</v>
      </c>
      <c r="J16" s="78">
        <f>IF(RES_hh_tes!J16=0,"",RES_hh_tes!J16/RES_hh_fec!J16)</f>
        <v>3.3708549265037977</v>
      </c>
      <c r="K16" s="78">
        <f>IF(RES_hh_tes!K16=0,"",RES_hh_tes!K16/RES_hh_fec!K16)</f>
        <v>3.4707489985931099</v>
      </c>
      <c r="L16" s="78">
        <f>IF(RES_hh_tes!L16=0,"",RES_hh_tes!L16/RES_hh_fec!L16)</f>
        <v>3.5755982340318377</v>
      </c>
      <c r="M16" s="78">
        <f>IF(RES_hh_tes!M16=0,"",RES_hh_tes!M16/RES_hh_fec!M16)</f>
        <v>3.6745012636062597</v>
      </c>
      <c r="N16" s="78">
        <f>IF(RES_hh_tes!N16=0,"",RES_hh_tes!N16/RES_hh_fec!N16)</f>
        <v>3.8437018256966846</v>
      </c>
      <c r="O16" s="78">
        <f>IF(RES_hh_tes!O16=0,"",RES_hh_tes!O16/RES_hh_fec!O16)</f>
        <v>4.0469729877673082</v>
      </c>
      <c r="P16" s="78">
        <f>IF(RES_hh_tes!P16=0,"",RES_hh_tes!P16/RES_hh_fec!P16)</f>
        <v>4.2589407948171729</v>
      </c>
      <c r="Q16" s="78">
        <f>IF(RES_hh_tes!Q16=0,"",RES_hh_tes!Q16/RES_hh_fec!Q16)</f>
        <v>4.4510758002630491</v>
      </c>
      <c r="R16" s="78">
        <f>IF(RES_hh_tes!R16=0,"",RES_hh_tes!R16/RES_hh_fec!R16)</f>
        <v>4.6085926549737728</v>
      </c>
      <c r="S16" s="78">
        <f>IF(RES_hh_tes!S16=0,"",RES_hh_tes!S16/RES_hh_fec!S16)</f>
        <v>4.7350791042867151</v>
      </c>
      <c r="T16" s="78">
        <f>IF(RES_hh_tes!T16=0,"",RES_hh_tes!T16/RES_hh_fec!T16)</f>
        <v>4.8272175551702583</v>
      </c>
      <c r="U16" s="78">
        <f>IF(RES_hh_tes!U16=0,"",RES_hh_tes!U16/RES_hh_fec!U16)</f>
        <v>4.8981517400213459</v>
      </c>
      <c r="V16" s="78">
        <f>IF(RES_hh_tes!V16=0,"",RES_hh_tes!V16/RES_hh_fec!V16)</f>
        <v>4.9580979894927824</v>
      </c>
      <c r="W16" s="78">
        <f>IF(RES_hh_tes!W16=0,"",RES_hh_tes!W16/RES_hh_fec!W16)</f>
        <v>4.9994437479317053</v>
      </c>
      <c r="X16" s="78">
        <f>IF(RES_hh_tes!X16=0,"",RES_hh_tes!X16/RES_hh_fec!X16)</f>
        <v>5.0481157398125927</v>
      </c>
      <c r="Y16" s="78">
        <f>IF(RES_hh_tes!Y16=0,"",RES_hh_tes!Y16/RES_hh_fec!Y16)</f>
        <v>5.0704966507568301</v>
      </c>
      <c r="DA16" s="89" t="s">
        <v>431</v>
      </c>
    </row>
    <row r="17" spans="1:105" ht="12.95" customHeight="1" x14ac:dyDescent="0.25">
      <c r="A17" s="68" t="s">
        <v>55</v>
      </c>
      <c r="B17" s="70">
        <f>IF(RES_hh_tes!B17=0,"",RES_hh_tes!B17/RES_hh_fec!B17)</f>
        <v>0.61871714712409087</v>
      </c>
      <c r="C17" s="70">
        <f>IF(RES_hh_tes!C17=0,"",RES_hh_tes!C17/RES_hh_fec!C17)</f>
        <v>0.62787116229404905</v>
      </c>
      <c r="D17" s="70">
        <f>IF(RES_hh_tes!D17=0,"",RES_hh_tes!D17/RES_hh_fec!D17)</f>
        <v>0.63735573848537297</v>
      </c>
      <c r="E17" s="70">
        <f>IF(RES_hh_tes!E17=0,"",RES_hh_tes!E17/RES_hh_fec!E17)</f>
        <v>0.63516656175073505</v>
      </c>
      <c r="F17" s="70">
        <f>IF(RES_hh_tes!F17=0,"",RES_hh_tes!F17/RES_hh_fec!F17)</f>
        <v>0.64266218214201354</v>
      </c>
      <c r="G17" s="70">
        <f>IF(RES_hh_tes!G17=0,"",RES_hh_tes!G17/RES_hh_fec!G17)</f>
        <v>0.65696881048721578</v>
      </c>
      <c r="H17" s="70">
        <f>IF(RES_hh_tes!H17=0,"",RES_hh_tes!H17/RES_hh_fec!H17)</f>
        <v>0.66648865514192945</v>
      </c>
      <c r="I17" s="70">
        <f>IF(RES_hh_tes!I17=0,"",RES_hh_tes!I17/RES_hh_fec!I17)</f>
        <v>0.66301197328550188</v>
      </c>
      <c r="J17" s="70">
        <f>IF(RES_hh_tes!J17=0,"",RES_hh_tes!J17/RES_hh_fec!J17)</f>
        <v>0.66937890019925217</v>
      </c>
      <c r="K17" s="70">
        <f>IF(RES_hh_tes!K17=0,"",RES_hh_tes!K17/RES_hh_fec!K17)</f>
        <v>0.67812565529487612</v>
      </c>
      <c r="L17" s="70">
        <f>IF(RES_hh_tes!L17=0,"",RES_hh_tes!L17/RES_hh_fec!L17)</f>
        <v>0.6911997359236105</v>
      </c>
      <c r="M17" s="70">
        <f>IF(RES_hh_tes!M17=0,"",RES_hh_tes!M17/RES_hh_fec!M17)</f>
        <v>0.70560073676559176</v>
      </c>
      <c r="N17" s="70">
        <f>IF(RES_hh_tes!N17=0,"",RES_hh_tes!N17/RES_hh_fec!N17)</f>
        <v>0.71829208090809482</v>
      </c>
      <c r="O17" s="70">
        <f>IF(RES_hh_tes!O17=0,"",RES_hh_tes!O17/RES_hh_fec!O17)</f>
        <v>0.73171867128896884</v>
      </c>
      <c r="P17" s="70">
        <f>IF(RES_hh_tes!P17=0,"",RES_hh_tes!P17/RES_hh_fec!P17)</f>
        <v>0.73388155736778937</v>
      </c>
      <c r="Q17" s="70">
        <f>IF(RES_hh_tes!Q17=0,"",RES_hh_tes!Q17/RES_hh_fec!Q17)</f>
        <v>0.74079014855798353</v>
      </c>
      <c r="R17" s="70">
        <f>IF(RES_hh_tes!R17=0,"",RES_hh_tes!R17/RES_hh_fec!R17)</f>
        <v>0.75146284612046399</v>
      </c>
      <c r="S17" s="70">
        <f>IF(RES_hh_tes!S17=0,"",RES_hh_tes!S17/RES_hh_fec!S17)</f>
        <v>0.76432561031320123</v>
      </c>
      <c r="T17" s="70">
        <f>IF(RES_hh_tes!T17=0,"",RES_hh_tes!T17/RES_hh_fec!T17)</f>
        <v>0.77585328359741768</v>
      </c>
      <c r="U17" s="70">
        <f>IF(RES_hh_tes!U17=0,"",RES_hh_tes!U17/RES_hh_fec!U17)</f>
        <v>0.7905306543855074</v>
      </c>
      <c r="V17" s="70">
        <f>IF(RES_hh_tes!V17=0,"",RES_hh_tes!V17/RES_hh_fec!V17)</f>
        <v>0.80083742595858187</v>
      </c>
      <c r="W17" s="70">
        <f>IF(RES_hh_tes!W17=0,"",RES_hh_tes!W17/RES_hh_fec!W17)</f>
        <v>0.81369643127910429</v>
      </c>
      <c r="X17" s="70">
        <f>IF(RES_hh_tes!X17=0,"",RES_hh_tes!X17/RES_hh_fec!X17)</f>
        <v>0.8274439805501288</v>
      </c>
      <c r="Y17" s="70">
        <f>IF(RES_hh_tes!Y17=0,"",RES_hh_tes!Y17/RES_hh_fec!Y17)</f>
        <v>0.83907373178102673</v>
      </c>
      <c r="DA17" s="88" t="s">
        <v>293</v>
      </c>
    </row>
    <row r="18" spans="1:105" ht="12" customHeight="1" x14ac:dyDescent="0.25">
      <c r="A18" s="28" t="s">
        <v>51</v>
      </c>
      <c r="B18" s="78">
        <f>IF(RES_hh_tes!B18=0,"",RES_hh_tes!B18/RES_hh_fec!B18)</f>
        <v>0.56181412516524964</v>
      </c>
      <c r="C18" s="78">
        <f>IF(RES_hh_tes!C18=0,"",RES_hh_tes!C18/RES_hh_fec!C18)</f>
        <v>0.5621794621626377</v>
      </c>
      <c r="D18" s="78">
        <f>IF(RES_hh_tes!D18=0,"",RES_hh_tes!D18/RES_hh_fec!D18)</f>
        <v>0.56398968068955846</v>
      </c>
      <c r="E18" s="78">
        <f>IF(RES_hh_tes!E18=0,"",RES_hh_tes!E18/RES_hh_fec!E18)</f>
        <v>0.5656202415532553</v>
      </c>
      <c r="F18" s="78">
        <f>IF(RES_hh_tes!F18=0,"",RES_hh_tes!F18/RES_hh_fec!F18)</f>
        <v>0.56889158243869498</v>
      </c>
      <c r="G18" s="78">
        <f>IF(RES_hh_tes!G18=0,"",RES_hh_tes!G18/RES_hh_fec!G18)</f>
        <v>0.5715921379234753</v>
      </c>
      <c r="H18" s="78">
        <f>IF(RES_hh_tes!H18=0,"",RES_hh_tes!H18/RES_hh_fec!H18)</f>
        <v>0.57350552928909915</v>
      </c>
      <c r="I18" s="78">
        <f>IF(RES_hh_tes!I18=0,"",RES_hh_tes!I18/RES_hh_fec!I18)</f>
        <v>0.58432877308282527</v>
      </c>
      <c r="J18" s="78">
        <f>IF(RES_hh_tes!J18=0,"",RES_hh_tes!J18/RES_hh_fec!J18)</f>
        <v>0.59301364685197067</v>
      </c>
      <c r="K18" s="78">
        <f>IF(RES_hh_tes!K18=0,"",RES_hh_tes!K18/RES_hh_fec!K18)</f>
        <v>0.6008398625382716</v>
      </c>
      <c r="L18" s="78">
        <f>IF(RES_hh_tes!L18=0,"",RES_hh_tes!L18/RES_hh_fec!L18)</f>
        <v>0.60335478997774683</v>
      </c>
      <c r="M18" s="78">
        <f>IF(RES_hh_tes!M18=0,"",RES_hh_tes!M18/RES_hh_fec!M18)</f>
        <v>0.61663222910425564</v>
      </c>
      <c r="N18" s="78">
        <f>IF(RES_hh_tes!N18=0,"",RES_hh_tes!N18/RES_hh_fec!N18)</f>
        <v>0.63277505660923827</v>
      </c>
      <c r="O18" s="78">
        <f>IF(RES_hh_tes!O18=0,"",RES_hh_tes!O18/RES_hh_fec!O18)</f>
        <v>0.64536436735065916</v>
      </c>
      <c r="P18" s="78">
        <f>IF(RES_hh_tes!P18=0,"",RES_hh_tes!P18/RES_hh_fec!P18)</f>
        <v>0.64772799515458568</v>
      </c>
      <c r="Q18" s="78">
        <f>IF(RES_hh_tes!Q18=0,"",RES_hh_tes!Q18/RES_hh_fec!Q18)</f>
        <v>0.65654021402342011</v>
      </c>
      <c r="R18" s="78">
        <f>IF(RES_hh_tes!R18=0,"",RES_hh_tes!R18/RES_hh_fec!R18)</f>
        <v>0.67147906110012812</v>
      </c>
      <c r="S18" s="78">
        <f>IF(RES_hh_tes!S18=0,"",RES_hh_tes!S18/RES_hh_fec!S18)</f>
        <v>0.68563105446423822</v>
      </c>
      <c r="T18" s="78">
        <f>IF(RES_hh_tes!T18=0,"",RES_hh_tes!T18/RES_hh_fec!T18)</f>
        <v>0.69532605364874056</v>
      </c>
      <c r="U18" s="78">
        <f>IF(RES_hh_tes!U18=0,"",RES_hh_tes!U18/RES_hh_fec!U18)</f>
        <v>0.69696913025917906</v>
      </c>
      <c r="V18" s="78">
        <f>IF(RES_hh_tes!V18=0,"",RES_hh_tes!V18/RES_hh_fec!V18)</f>
        <v>0.71066289808114369</v>
      </c>
      <c r="W18" s="78">
        <f>IF(RES_hh_tes!W18=0,"",RES_hh_tes!W18/RES_hh_fec!W18)</f>
        <v>0.7283482256872128</v>
      </c>
      <c r="X18" s="78" t="str">
        <f>IF(RES_hh_tes!X18=0,"",RES_hh_tes!X18/RES_hh_fec!X18)</f>
        <v/>
      </c>
      <c r="Y18" s="78" t="str">
        <f>IF(RES_hh_tes!Y18=0,"",RES_hh_tes!Y18/RES_hh_fec!Y18)</f>
        <v/>
      </c>
      <c r="DA18" s="89" t="s">
        <v>432</v>
      </c>
    </row>
    <row r="19" spans="1:105" s="2" customFormat="1" ht="12" customHeight="1" x14ac:dyDescent="0.25">
      <c r="A19" s="28" t="s">
        <v>74</v>
      </c>
      <c r="B19" s="78" t="str">
        <f>IF(RES_hh_tes!B19=0,"",RES_hh_tes!B19/RES_hh_fec!B19)</f>
        <v/>
      </c>
      <c r="C19" s="78" t="str">
        <f>IF(RES_hh_tes!C19=0,"",RES_hh_tes!C19/RES_hh_fec!C19)</f>
        <v/>
      </c>
      <c r="D19" s="78" t="str">
        <f>IF(RES_hh_tes!D19=0,"",RES_hh_tes!D19/RES_hh_fec!D19)</f>
        <v/>
      </c>
      <c r="E19" s="78" t="str">
        <f>IF(RES_hh_tes!E19=0,"",RES_hh_tes!E19/RES_hh_fec!E19)</f>
        <v/>
      </c>
      <c r="F19" s="78" t="str">
        <f>IF(RES_hh_tes!F19=0,"",RES_hh_tes!F19/RES_hh_fec!F19)</f>
        <v/>
      </c>
      <c r="G19" s="78" t="str">
        <f>IF(RES_hh_tes!G19=0,"",RES_hh_tes!G19/RES_hh_fec!G19)</f>
        <v/>
      </c>
      <c r="H19" s="78" t="str">
        <f>IF(RES_hh_tes!H19=0,"",RES_hh_tes!H19/RES_hh_fec!H19)</f>
        <v/>
      </c>
      <c r="I19" s="78" t="str">
        <f>IF(RES_hh_tes!I19=0,"",RES_hh_tes!I19/RES_hh_fec!I19)</f>
        <v/>
      </c>
      <c r="J19" s="78" t="str">
        <f>IF(RES_hh_tes!J19=0,"",RES_hh_tes!J19/RES_hh_fec!J19)</f>
        <v/>
      </c>
      <c r="K19" s="78" t="str">
        <f>IF(RES_hh_tes!K19=0,"",RES_hh_tes!K19/RES_hh_fec!K19)</f>
        <v/>
      </c>
      <c r="L19" s="78" t="str">
        <f>IF(RES_hh_tes!L19=0,"",RES_hh_tes!L19/RES_hh_fec!L19)</f>
        <v/>
      </c>
      <c r="M19" s="78" t="str">
        <f>IF(RES_hh_tes!M19=0,"",RES_hh_tes!M19/RES_hh_fec!M19)</f>
        <v/>
      </c>
      <c r="N19" s="78" t="str">
        <f>IF(RES_hh_tes!N19=0,"",RES_hh_tes!N19/RES_hh_fec!N19)</f>
        <v/>
      </c>
      <c r="O19" s="78" t="str">
        <f>IF(RES_hh_tes!O19=0,"",RES_hh_tes!O19/RES_hh_fec!O19)</f>
        <v/>
      </c>
      <c r="P19" s="78" t="str">
        <f>IF(RES_hh_tes!P19=0,"",RES_hh_tes!P19/RES_hh_fec!P19)</f>
        <v/>
      </c>
      <c r="Q19" s="78" t="str">
        <f>IF(RES_hh_tes!Q19=0,"",RES_hh_tes!Q19/RES_hh_fec!Q19)</f>
        <v/>
      </c>
      <c r="R19" s="78" t="str">
        <f>IF(RES_hh_tes!R19=0,"",RES_hh_tes!R19/RES_hh_fec!R19)</f>
        <v/>
      </c>
      <c r="S19" s="78" t="str">
        <f>IF(RES_hh_tes!S19=0,"",RES_hh_tes!S19/RES_hh_fec!S19)</f>
        <v/>
      </c>
      <c r="T19" s="78" t="str">
        <f>IF(RES_hh_tes!T19=0,"",RES_hh_tes!T19/RES_hh_fec!T19)</f>
        <v/>
      </c>
      <c r="U19" s="78" t="str">
        <f>IF(RES_hh_tes!U19=0,"",RES_hh_tes!U19/RES_hh_fec!U19)</f>
        <v/>
      </c>
      <c r="V19" s="78" t="str">
        <f>IF(RES_hh_tes!V19=0,"",RES_hh_tes!V19/RES_hh_fec!V19)</f>
        <v/>
      </c>
      <c r="W19" s="78" t="str">
        <f>IF(RES_hh_tes!W19=0,"",RES_hh_tes!W19/RES_hh_fec!W19)</f>
        <v/>
      </c>
      <c r="X19" s="78" t="str">
        <f>IF(RES_hh_tes!X19=0,"",RES_hh_tes!X19/RES_hh_fec!X19)</f>
        <v/>
      </c>
      <c r="Y19" s="78" t="str">
        <f>IF(RES_hh_tes!Y19=0,"",RES_hh_tes!Y19/RES_hh_fec!Y19)</f>
        <v/>
      </c>
      <c r="DA19" s="89" t="s">
        <v>433</v>
      </c>
    </row>
    <row r="20" spans="1:105" ht="12" customHeight="1" x14ac:dyDescent="0.25">
      <c r="A20" s="28" t="s">
        <v>200</v>
      </c>
      <c r="B20" s="78">
        <f>IF(RES_hh_tes!B20=0,"",RES_hh_tes!B20/RES_hh_fec!B20)</f>
        <v>0.49432744274175899</v>
      </c>
      <c r="C20" s="78">
        <f>IF(RES_hh_tes!C20=0,"",RES_hh_tes!C20/RES_hh_fec!C20)</f>
        <v>0.49442485793702295</v>
      </c>
      <c r="D20" s="78">
        <f>IF(RES_hh_tes!D20=0,"",RES_hh_tes!D20/RES_hh_fec!D20)</f>
        <v>0.49508829557542589</v>
      </c>
      <c r="E20" s="78">
        <f>IF(RES_hh_tes!E20=0,"",RES_hh_tes!E20/RES_hh_fec!E20)</f>
        <v>0.49871490773687194</v>
      </c>
      <c r="F20" s="78">
        <f>IF(RES_hh_tes!F20=0,"",RES_hh_tes!F20/RES_hh_fec!F20)</f>
        <v>0.50415498618591714</v>
      </c>
      <c r="G20" s="78">
        <f>IF(RES_hh_tes!G20=0,"",RES_hh_tes!G20/RES_hh_fec!G20)</f>
        <v>0.50678869773095847</v>
      </c>
      <c r="H20" s="78">
        <f>IF(RES_hh_tes!H20=0,"",RES_hh_tes!H20/RES_hh_fec!H20)</f>
        <v>0.50723618184787089</v>
      </c>
      <c r="I20" s="78">
        <f>IF(RES_hh_tes!I20=0,"",RES_hh_tes!I20/RES_hh_fec!I20)</f>
        <v>0.50871629096604398</v>
      </c>
      <c r="J20" s="78">
        <f>IF(RES_hh_tes!J20=0,"",RES_hh_tes!J20/RES_hh_fec!J20)</f>
        <v>0.51125855419437827</v>
      </c>
      <c r="K20" s="78">
        <f>IF(RES_hh_tes!K20=0,"",RES_hh_tes!K20/RES_hh_fec!K20)</f>
        <v>0.51580002850718665</v>
      </c>
      <c r="L20" s="78">
        <f>IF(RES_hh_tes!L20=0,"",RES_hh_tes!L20/RES_hh_fec!L20)</f>
        <v>0.52272561851286037</v>
      </c>
      <c r="M20" s="78">
        <f>IF(RES_hh_tes!M20=0,"",RES_hh_tes!M20/RES_hh_fec!M20)</f>
        <v>0.53677098965907932</v>
      </c>
      <c r="N20" s="78">
        <f>IF(RES_hh_tes!N20=0,"",RES_hh_tes!N20/RES_hh_fec!N20)</f>
        <v>0.55614831464276471</v>
      </c>
      <c r="O20" s="78">
        <f>IF(RES_hh_tes!O20=0,"",RES_hh_tes!O20/RES_hh_fec!O20)</f>
        <v>0.57681985947163261</v>
      </c>
      <c r="P20" s="78">
        <f>IF(RES_hh_tes!P20=0,"",RES_hh_tes!P20/RES_hh_fec!P20)</f>
        <v>0.57901749896530508</v>
      </c>
      <c r="Q20" s="78">
        <f>IF(RES_hh_tes!Q20=0,"",RES_hh_tes!Q20/RES_hh_fec!Q20)</f>
        <v>0.58686830686468472</v>
      </c>
      <c r="R20" s="78">
        <f>IF(RES_hh_tes!R20=0,"",RES_hh_tes!R20/RES_hh_fec!R20)</f>
        <v>0.60825609780408929</v>
      </c>
      <c r="S20" s="78">
        <f>IF(RES_hh_tes!S20=0,"",RES_hh_tes!S20/RES_hh_fec!S20)</f>
        <v>0.63222669873089177</v>
      </c>
      <c r="T20" s="78">
        <f>IF(RES_hh_tes!T20=0,"",RES_hh_tes!T20/RES_hh_fec!T20)</f>
        <v>0.64753985013811033</v>
      </c>
      <c r="U20" s="78">
        <f>IF(RES_hh_tes!U20=0,"",RES_hh_tes!U20/RES_hh_fec!U20)</f>
        <v>0.65554187953667131</v>
      </c>
      <c r="V20" s="78">
        <f>IF(RES_hh_tes!V20=0,"",RES_hh_tes!V20/RES_hh_fec!V20)</f>
        <v>0.66638882321256265</v>
      </c>
      <c r="W20" s="78">
        <f>IF(RES_hh_tes!W20=0,"",RES_hh_tes!W20/RES_hh_fec!W20)</f>
        <v>0.69072815367215989</v>
      </c>
      <c r="X20" s="78">
        <f>IF(RES_hh_tes!X20=0,"",RES_hh_tes!X20/RES_hh_fec!X20)</f>
        <v>0.70601190240496758</v>
      </c>
      <c r="Y20" s="78">
        <f>IF(RES_hh_tes!Y20=0,"",RES_hh_tes!Y20/RES_hh_fec!Y20)</f>
        <v>0.71097116157138596</v>
      </c>
      <c r="DA20" s="89" t="s">
        <v>434</v>
      </c>
    </row>
    <row r="21" spans="1:105" ht="12" customHeight="1" x14ac:dyDescent="0.25">
      <c r="A21" s="28" t="s">
        <v>189</v>
      </c>
      <c r="B21" s="78">
        <f>IF(RES_hh_tes!B21=0,"",RES_hh_tes!B21/RES_hh_fec!B21)</f>
        <v>0.51189275465060269</v>
      </c>
      <c r="C21" s="78">
        <f>IF(RES_hh_tes!C21=0,"",RES_hh_tes!C21/RES_hh_fec!C21)</f>
        <v>0.51428937115319384</v>
      </c>
      <c r="D21" s="78">
        <f>IF(RES_hh_tes!D21=0,"",RES_hh_tes!D21/RES_hh_fec!D21)</f>
        <v>0.51738450551572568</v>
      </c>
      <c r="E21" s="78">
        <f>IF(RES_hh_tes!E21=0,"",RES_hh_tes!E21/RES_hh_fec!E21)</f>
        <v>0.52376426926527042</v>
      </c>
      <c r="F21" s="78">
        <f>IF(RES_hh_tes!F21=0,"",RES_hh_tes!F21/RES_hh_fec!F21)</f>
        <v>0.53263016893129522</v>
      </c>
      <c r="G21" s="78">
        <f>IF(RES_hh_tes!G21=0,"",RES_hh_tes!G21/RES_hh_fec!G21)</f>
        <v>0.5434306881146963</v>
      </c>
      <c r="H21" s="78">
        <f>IF(RES_hh_tes!H21=0,"",RES_hh_tes!H21/RES_hh_fec!H21)</f>
        <v>0.55261144701223552</v>
      </c>
      <c r="I21" s="78">
        <f>IF(RES_hh_tes!I21=0,"",RES_hh_tes!I21/RES_hh_fec!I21)</f>
        <v>0.56101770198318612</v>
      </c>
      <c r="J21" s="78">
        <f>IF(RES_hh_tes!J21=0,"",RES_hh_tes!J21/RES_hh_fec!J21)</f>
        <v>0.56968828517657455</v>
      </c>
      <c r="K21" s="78">
        <f>IF(RES_hh_tes!K21=0,"",RES_hh_tes!K21/RES_hh_fec!K21)</f>
        <v>0.57887413546941724</v>
      </c>
      <c r="L21" s="78">
        <f>IF(RES_hh_tes!L21=0,"",RES_hh_tes!L21/RES_hh_fec!L21)</f>
        <v>0.58908780350601009</v>
      </c>
      <c r="M21" s="78">
        <f>IF(RES_hh_tes!M21=0,"",RES_hh_tes!M21/RES_hh_fec!M21)</f>
        <v>0.60084737763695684</v>
      </c>
      <c r="N21" s="78">
        <f>IF(RES_hh_tes!N21=0,"",RES_hh_tes!N21/RES_hh_fec!N21)</f>
        <v>0.61492417385609954</v>
      </c>
      <c r="O21" s="78">
        <f>IF(RES_hh_tes!O21=0,"",RES_hh_tes!O21/RES_hh_fec!O21)</f>
        <v>0.62857058650870745</v>
      </c>
      <c r="P21" s="78">
        <f>IF(RES_hh_tes!P21=0,"",RES_hh_tes!P21/RES_hh_fec!P21)</f>
        <v>0.63724408924674703</v>
      </c>
      <c r="Q21" s="78">
        <f>IF(RES_hh_tes!Q21=0,"",RES_hh_tes!Q21/RES_hh_fec!Q21)</f>
        <v>0.64765546108757055</v>
      </c>
      <c r="R21" s="78">
        <f>IF(RES_hh_tes!R21=0,"",RES_hh_tes!R21/RES_hh_fec!R21)</f>
        <v>0.66240082224451813</v>
      </c>
      <c r="S21" s="78">
        <f>IF(RES_hh_tes!S21=0,"",RES_hh_tes!S21/RES_hh_fec!S21)</f>
        <v>0.67750493445950455</v>
      </c>
      <c r="T21" s="78">
        <f>IF(RES_hh_tes!T21=0,"",RES_hh_tes!T21/RES_hh_fec!T21)</f>
        <v>0.69723621833804572</v>
      </c>
      <c r="U21" s="78">
        <f>IF(RES_hh_tes!U21=0,"",RES_hh_tes!U21/RES_hh_fec!U21)</f>
        <v>0.72133988405481708</v>
      </c>
      <c r="V21" s="78">
        <f>IF(RES_hh_tes!V21=0,"",RES_hh_tes!V21/RES_hh_fec!V21)</f>
        <v>0.74304212479093734</v>
      </c>
      <c r="W21" s="78">
        <f>IF(RES_hh_tes!W21=0,"",RES_hh_tes!W21/RES_hh_fec!W21)</f>
        <v>0.76420850153138964</v>
      </c>
      <c r="X21" s="78">
        <f>IF(RES_hh_tes!X21=0,"",RES_hh_tes!X21/RES_hh_fec!X21)</f>
        <v>0.78042815484800865</v>
      </c>
      <c r="Y21" s="78">
        <f>IF(RES_hh_tes!Y21=0,"",RES_hh_tes!Y21/RES_hh_fec!Y21)</f>
        <v>0.79571886473816023</v>
      </c>
      <c r="DA21" s="89" t="s">
        <v>435</v>
      </c>
    </row>
    <row r="22" spans="1:105" ht="12" customHeight="1" x14ac:dyDescent="0.25">
      <c r="A22" s="28" t="s">
        <v>202</v>
      </c>
      <c r="B22" s="78">
        <f>IF(RES_hh_tes!B22=0,"",RES_hh_tes!B22/RES_hh_fec!B22)</f>
        <v>0.44733241993513678</v>
      </c>
      <c r="C22" s="78">
        <f>IF(RES_hh_tes!C22=0,"",RES_hh_tes!C22/RES_hh_fec!C22)</f>
        <v>0.45416892534889597</v>
      </c>
      <c r="D22" s="78">
        <f>IF(RES_hh_tes!D22=0,"",RES_hh_tes!D22/RES_hh_fec!D22)</f>
        <v>0.46723693643699094</v>
      </c>
      <c r="E22" s="78">
        <f>IF(RES_hh_tes!E22=0,"",RES_hh_tes!E22/RES_hh_fec!E22)</f>
        <v>0.48157942965455047</v>
      </c>
      <c r="F22" s="78">
        <f>IF(RES_hh_tes!F22=0,"",RES_hh_tes!F22/RES_hh_fec!F22)</f>
        <v>0.49346577920226897</v>
      </c>
      <c r="G22" s="78">
        <f>IF(RES_hh_tes!G22=0,"",RES_hh_tes!G22/RES_hh_fec!G22)</f>
        <v>0.5058723094388482</v>
      </c>
      <c r="H22" s="78">
        <f>IF(RES_hh_tes!H22=0,"",RES_hh_tes!H22/RES_hh_fec!H22)</f>
        <v>0.52386474679506767</v>
      </c>
      <c r="I22" s="78">
        <f>IF(RES_hh_tes!I22=0,"",RES_hh_tes!I22/RES_hh_fec!I22)</f>
        <v>0.54878218809240331</v>
      </c>
      <c r="J22" s="78">
        <f>IF(RES_hh_tes!J22=0,"",RES_hh_tes!J22/RES_hh_fec!J22)</f>
        <v>0.57240480954119344</v>
      </c>
      <c r="K22" s="78">
        <f>IF(RES_hh_tes!K22=0,"",RES_hh_tes!K22/RES_hh_fec!K22)</f>
        <v>0.59294895744549703</v>
      </c>
      <c r="L22" s="78">
        <f>IF(RES_hh_tes!L22=0,"",RES_hh_tes!L22/RES_hh_fec!L22)</f>
        <v>0.61076311623060842</v>
      </c>
      <c r="M22" s="78">
        <f>IF(RES_hh_tes!M22=0,"",RES_hh_tes!M22/RES_hh_fec!M22)</f>
        <v>0.62920989493647494</v>
      </c>
      <c r="N22" s="78">
        <f>IF(RES_hh_tes!N22=0,"",RES_hh_tes!N22/RES_hh_fec!N22)</f>
        <v>0.65131151424250988</v>
      </c>
      <c r="O22" s="78">
        <f>IF(RES_hh_tes!O22=0,"",RES_hh_tes!O22/RES_hh_fec!O22)</f>
        <v>0.66962907621531431</v>
      </c>
      <c r="P22" s="78">
        <f>IF(RES_hh_tes!P22=0,"",RES_hh_tes!P22/RES_hh_fec!P22)</f>
        <v>0.67686037880962968</v>
      </c>
      <c r="Q22" s="78">
        <f>IF(RES_hh_tes!Q22=0,"",RES_hh_tes!Q22/RES_hh_fec!Q22)</f>
        <v>0.68482218392924876</v>
      </c>
      <c r="R22" s="78">
        <f>IF(RES_hh_tes!R22=0,"",RES_hh_tes!R22/RES_hh_fec!R22)</f>
        <v>0.69460060175485372</v>
      </c>
      <c r="S22" s="78">
        <f>IF(RES_hh_tes!S22=0,"",RES_hh_tes!S22/RES_hh_fec!S22)</f>
        <v>0.70708722663807266</v>
      </c>
      <c r="T22" s="78">
        <f>IF(RES_hh_tes!T22=0,"",RES_hh_tes!T22/RES_hh_fec!T22)</f>
        <v>0.72144045835924475</v>
      </c>
      <c r="U22" s="78">
        <f>IF(RES_hh_tes!U22=0,"",RES_hh_tes!U22/RES_hh_fec!U22)</f>
        <v>0.73505873855316384</v>
      </c>
      <c r="V22" s="78">
        <f>IF(RES_hh_tes!V22=0,"",RES_hh_tes!V22/RES_hh_fec!V22)</f>
        <v>0.75046877380701449</v>
      </c>
      <c r="W22" s="78">
        <f>IF(RES_hh_tes!W22=0,"",RES_hh_tes!W22/RES_hh_fec!W22)</f>
        <v>0.76538370494812724</v>
      </c>
      <c r="X22" s="78">
        <f>IF(RES_hh_tes!X22=0,"",RES_hh_tes!X22/RES_hh_fec!X22)</f>
        <v>0.78162160769730005</v>
      </c>
      <c r="Y22" s="78">
        <f>IF(RES_hh_tes!Y22=0,"",RES_hh_tes!Y22/RES_hh_fec!Y22)</f>
        <v>0.79697423796325184</v>
      </c>
      <c r="DA22" s="89" t="s">
        <v>436</v>
      </c>
    </row>
    <row r="23" spans="1:105" ht="12" customHeight="1" x14ac:dyDescent="0.25">
      <c r="A23" s="28" t="s">
        <v>197</v>
      </c>
      <c r="B23" s="78" t="str">
        <f>IF(RES_hh_tes!B23=0,"",RES_hh_tes!B23/RES_hh_fec!B23)</f>
        <v/>
      </c>
      <c r="C23" s="78" t="str">
        <f>IF(RES_hh_tes!C23=0,"",RES_hh_tes!C23/RES_hh_fec!C23)</f>
        <v/>
      </c>
      <c r="D23" s="78" t="str">
        <f>IF(RES_hh_tes!D23=0,"",RES_hh_tes!D23/RES_hh_fec!D23)</f>
        <v/>
      </c>
      <c r="E23" s="78" t="str">
        <f>IF(RES_hh_tes!E23=0,"",RES_hh_tes!E23/RES_hh_fec!E23)</f>
        <v/>
      </c>
      <c r="F23" s="78" t="str">
        <f>IF(RES_hh_tes!F23=0,"",RES_hh_tes!F23/RES_hh_fec!F23)</f>
        <v/>
      </c>
      <c r="G23" s="78" t="str">
        <f>IF(RES_hh_tes!G23=0,"",RES_hh_tes!G23/RES_hh_fec!G23)</f>
        <v/>
      </c>
      <c r="H23" s="78" t="str">
        <f>IF(RES_hh_tes!H23=0,"",RES_hh_tes!H23/RES_hh_fec!H23)</f>
        <v/>
      </c>
      <c r="I23" s="78" t="str">
        <f>IF(RES_hh_tes!I23=0,"",RES_hh_tes!I23/RES_hh_fec!I23)</f>
        <v/>
      </c>
      <c r="J23" s="78" t="str">
        <f>IF(RES_hh_tes!J23=0,"",RES_hh_tes!J23/RES_hh_fec!J23)</f>
        <v/>
      </c>
      <c r="K23" s="78" t="str">
        <f>IF(RES_hh_tes!K23=0,"",RES_hh_tes!K23/RES_hh_fec!K23)</f>
        <v/>
      </c>
      <c r="L23" s="78" t="str">
        <f>IF(RES_hh_tes!L23=0,"",RES_hh_tes!L23/RES_hh_fec!L23)</f>
        <v/>
      </c>
      <c r="M23" s="78" t="str">
        <f>IF(RES_hh_tes!M23=0,"",RES_hh_tes!M23/RES_hh_fec!M23)</f>
        <v/>
      </c>
      <c r="N23" s="78" t="str">
        <f>IF(RES_hh_tes!N23=0,"",RES_hh_tes!N23/RES_hh_fec!N23)</f>
        <v/>
      </c>
      <c r="O23" s="78" t="str">
        <f>IF(RES_hh_tes!O23=0,"",RES_hh_tes!O23/RES_hh_fec!O23)</f>
        <v/>
      </c>
      <c r="P23" s="78" t="str">
        <f>IF(RES_hh_tes!P23=0,"",RES_hh_tes!P23/RES_hh_fec!P23)</f>
        <v/>
      </c>
      <c r="Q23" s="78" t="str">
        <f>IF(RES_hh_tes!Q23=0,"",RES_hh_tes!Q23/RES_hh_fec!Q23)</f>
        <v/>
      </c>
      <c r="R23" s="78" t="str">
        <f>IF(RES_hh_tes!R23=0,"",RES_hh_tes!R23/RES_hh_fec!R23)</f>
        <v/>
      </c>
      <c r="S23" s="78" t="str">
        <f>IF(RES_hh_tes!S23=0,"",RES_hh_tes!S23/RES_hh_fec!S23)</f>
        <v/>
      </c>
      <c r="T23" s="78" t="str">
        <f>IF(RES_hh_tes!T23=0,"",RES_hh_tes!T23/RES_hh_fec!T23)</f>
        <v/>
      </c>
      <c r="U23" s="78" t="str">
        <f>IF(RES_hh_tes!U23=0,"",RES_hh_tes!U23/RES_hh_fec!U23)</f>
        <v/>
      </c>
      <c r="V23" s="78" t="str">
        <f>IF(RES_hh_tes!V23=0,"",RES_hh_tes!V23/RES_hh_fec!V23)</f>
        <v/>
      </c>
      <c r="W23" s="78" t="str">
        <f>IF(RES_hh_tes!W23=0,"",RES_hh_tes!W23/RES_hh_fec!W23)</f>
        <v/>
      </c>
      <c r="X23" s="78" t="str">
        <f>IF(RES_hh_tes!X23=0,"",RES_hh_tes!X23/RES_hh_fec!X23)</f>
        <v/>
      </c>
      <c r="Y23" s="78" t="str">
        <f>IF(RES_hh_tes!Y23=0,"",RES_hh_tes!Y23/RES_hh_fec!Y23)</f>
        <v/>
      </c>
      <c r="DA23" s="89" t="s">
        <v>437</v>
      </c>
    </row>
    <row r="24" spans="1:105" ht="12" customHeight="1" x14ac:dyDescent="0.25">
      <c r="A24" s="28" t="s">
        <v>198</v>
      </c>
      <c r="B24" s="78">
        <f>IF(RES_hh_tes!B24=0,"",RES_hh_tes!B24/RES_hh_fec!B24)</f>
        <v>0.77328739411795566</v>
      </c>
      <c r="C24" s="78">
        <f>IF(RES_hh_tes!C24=0,"",RES_hh_tes!C24/RES_hh_fec!C24)</f>
        <v>0.77593322130714837</v>
      </c>
      <c r="D24" s="78">
        <f>IF(RES_hh_tes!D24=0,"",RES_hh_tes!D24/RES_hh_fec!D24)</f>
        <v>0.77824176103732257</v>
      </c>
      <c r="E24" s="78">
        <f>IF(RES_hh_tes!E24=0,"",RES_hh_tes!E24/RES_hh_fec!E24)</f>
        <v>0.78074059322373901</v>
      </c>
      <c r="F24" s="78">
        <f>IF(RES_hh_tes!F24=0,"",RES_hh_tes!F24/RES_hh_fec!F24)</f>
        <v>0.78377003809063739</v>
      </c>
      <c r="G24" s="78">
        <f>IF(RES_hh_tes!G24=0,"",RES_hh_tes!G24/RES_hh_fec!G24)</f>
        <v>0.7864281119794797</v>
      </c>
      <c r="H24" s="78">
        <f>IF(RES_hh_tes!H24=0,"",RES_hh_tes!H24/RES_hh_fec!H24)</f>
        <v>0.78958480453858237</v>
      </c>
      <c r="I24" s="78">
        <f>IF(RES_hh_tes!I24=0,"",RES_hh_tes!I24/RES_hh_fec!I24)</f>
        <v>0.79199130710678556</v>
      </c>
      <c r="J24" s="78">
        <f>IF(RES_hh_tes!J24=0,"",RES_hh_tes!J24/RES_hh_fec!J24)</f>
        <v>0.79545160280135496</v>
      </c>
      <c r="K24" s="78">
        <f>IF(RES_hh_tes!K24=0,"",RES_hh_tes!K24/RES_hh_fec!K24)</f>
        <v>0.79930097219582508</v>
      </c>
      <c r="L24" s="78">
        <f>IF(RES_hh_tes!L24=0,"",RES_hh_tes!L24/RES_hh_fec!L24)</f>
        <v>0.80504609881674849</v>
      </c>
      <c r="M24" s="78">
        <f>IF(RES_hh_tes!M24=0,"",RES_hh_tes!M24/RES_hh_fec!M24)</f>
        <v>0.81216859839868816</v>
      </c>
      <c r="N24" s="78">
        <f>IF(RES_hh_tes!N24=0,"",RES_hh_tes!N24/RES_hh_fec!N24)</f>
        <v>0.82042234822709359</v>
      </c>
      <c r="O24" s="78">
        <f>IF(RES_hh_tes!O24=0,"",RES_hh_tes!O24/RES_hh_fec!O24)</f>
        <v>0.82872495768374577</v>
      </c>
      <c r="P24" s="78">
        <f>IF(RES_hh_tes!P24=0,"",RES_hh_tes!P24/RES_hh_fec!P24)</f>
        <v>0.8310234273724727</v>
      </c>
      <c r="Q24" s="78">
        <f>IF(RES_hh_tes!Q24=0,"",RES_hh_tes!Q24/RES_hh_fec!Q24)</f>
        <v>0.83520994372623869</v>
      </c>
      <c r="R24" s="78">
        <f>IF(RES_hh_tes!R24=0,"",RES_hh_tes!R24/RES_hh_fec!R24)</f>
        <v>0.84192639741197339</v>
      </c>
      <c r="S24" s="78">
        <f>IF(RES_hh_tes!S24=0,"",RES_hh_tes!S24/RES_hh_fec!S24)</f>
        <v>0.85200090647622195</v>
      </c>
      <c r="T24" s="78">
        <f>IF(RES_hh_tes!T24=0,"",RES_hh_tes!T24/RES_hh_fec!T24)</f>
        <v>0.85999124545443317</v>
      </c>
      <c r="U24" s="78">
        <f>IF(RES_hh_tes!U24=0,"",RES_hh_tes!U24/RES_hh_fec!U24)</f>
        <v>0.86972414732404957</v>
      </c>
      <c r="V24" s="78">
        <f>IF(RES_hh_tes!V24=0,"",RES_hh_tes!V24/RES_hh_fec!V24)</f>
        <v>0.87757195688865575</v>
      </c>
      <c r="W24" s="78">
        <f>IF(RES_hh_tes!W24=0,"",RES_hh_tes!W24/RES_hh_fec!W24)</f>
        <v>0.8846693585333627</v>
      </c>
      <c r="X24" s="78">
        <f>IF(RES_hh_tes!X24=0,"",RES_hh_tes!X24/RES_hh_fec!X24)</f>
        <v>0.8924875629020349</v>
      </c>
      <c r="Y24" s="78">
        <f>IF(RES_hh_tes!Y24=0,"",RES_hh_tes!Y24/RES_hh_fec!Y24)</f>
        <v>0.90084189963374606</v>
      </c>
      <c r="DA24" s="89" t="s">
        <v>438</v>
      </c>
    </row>
    <row r="25" spans="1:105" ht="12" customHeight="1" x14ac:dyDescent="0.25">
      <c r="A25" s="73" t="s">
        <v>53</v>
      </c>
      <c r="B25" s="79">
        <f>IF(RES_hh_tes!B25=0,"",RES_hh_tes!B25/RES_hh_fec!B25)</f>
        <v>0.61881027483205953</v>
      </c>
      <c r="C25" s="79">
        <f>IF(RES_hh_tes!C25=0,"",RES_hh_tes!C25/RES_hh_fec!C25)</f>
        <v>0.62211665251443282</v>
      </c>
      <c r="D25" s="79">
        <f>IF(RES_hh_tes!D25=0,"",RES_hh_tes!D25/RES_hh_fec!D25)</f>
        <v>0.62527948418049262</v>
      </c>
      <c r="E25" s="79">
        <f>IF(RES_hh_tes!E25=0,"",RES_hh_tes!E25/RES_hh_fec!E25)</f>
        <v>0.62873251354195714</v>
      </c>
      <c r="F25" s="79">
        <f>IF(RES_hh_tes!F25=0,"",RES_hh_tes!F25/RES_hh_fec!F25)</f>
        <v>0.63262472575283735</v>
      </c>
      <c r="G25" s="79">
        <f>IF(RES_hh_tes!G25=0,"",RES_hh_tes!G25/RES_hh_fec!G25)</f>
        <v>0.63698977261330791</v>
      </c>
      <c r="H25" s="79">
        <f>IF(RES_hh_tes!H25=0,"",RES_hh_tes!H25/RES_hh_fec!H25)</f>
        <v>0.64193582291046947</v>
      </c>
      <c r="I25" s="79">
        <f>IF(RES_hh_tes!I25=0,"",RES_hh_tes!I25/RES_hh_fec!I25)</f>
        <v>0.64475120126904661</v>
      </c>
      <c r="J25" s="79">
        <f>IF(RES_hh_tes!J25=0,"",RES_hh_tes!J25/RES_hh_fec!J25)</f>
        <v>0.64639349127993251</v>
      </c>
      <c r="K25" s="79">
        <f>IF(RES_hh_tes!K25=0,"",RES_hh_tes!K25/RES_hh_fec!K25)</f>
        <v>0.64857269479194013</v>
      </c>
      <c r="L25" s="79">
        <f>IF(RES_hh_tes!L25=0,"",RES_hh_tes!L25/RES_hh_fec!L25)</f>
        <v>0.65059838088890865</v>
      </c>
      <c r="M25" s="79">
        <f>IF(RES_hh_tes!M25=0,"",RES_hh_tes!M25/RES_hh_fec!M25)</f>
        <v>0.65334767506959146</v>
      </c>
      <c r="N25" s="79">
        <f>IF(RES_hh_tes!N25=0,"",RES_hh_tes!N25/RES_hh_fec!N25)</f>
        <v>0.6571442646494523</v>
      </c>
      <c r="O25" s="79">
        <f>IF(RES_hh_tes!O25=0,"",RES_hh_tes!O25/RES_hh_fec!O25)</f>
        <v>0.66308255107508207</v>
      </c>
      <c r="P25" s="79">
        <f>IF(RES_hh_tes!P25=0,"",RES_hh_tes!P25/RES_hh_fec!P25)</f>
        <v>0.67193812032955069</v>
      </c>
      <c r="Q25" s="79">
        <f>IF(RES_hh_tes!Q25=0,"",RES_hh_tes!Q25/RES_hh_fec!Q25)</f>
        <v>0.68512479752689392</v>
      </c>
      <c r="R25" s="79">
        <f>IF(RES_hh_tes!R25=0,"",RES_hh_tes!R25/RES_hh_fec!R25)</f>
        <v>0.69949680127314073</v>
      </c>
      <c r="S25" s="79">
        <f>IF(RES_hh_tes!S25=0,"",RES_hh_tes!S25/RES_hh_fec!S25)</f>
        <v>0.71449039181370255</v>
      </c>
      <c r="T25" s="79">
        <f>IF(RES_hh_tes!T25=0,"",RES_hh_tes!T25/RES_hh_fec!T25)</f>
        <v>0.72819405912469592</v>
      </c>
      <c r="U25" s="79">
        <f>IF(RES_hh_tes!U25=0,"",RES_hh_tes!U25/RES_hh_fec!U25)</f>
        <v>0.7433585254853069</v>
      </c>
      <c r="V25" s="79">
        <f>IF(RES_hh_tes!V25=0,"",RES_hh_tes!V25/RES_hh_fec!V25)</f>
        <v>0.75597050836314827</v>
      </c>
      <c r="W25" s="79">
        <f>IF(RES_hh_tes!W25=0,"",RES_hh_tes!W25/RES_hh_fec!W25)</f>
        <v>0.76867848669311578</v>
      </c>
      <c r="X25" s="79">
        <f>IF(RES_hh_tes!X25=0,"",RES_hh_tes!X25/RES_hh_fec!X25)</f>
        <v>0.78096913776811239</v>
      </c>
      <c r="Y25" s="79">
        <f>IF(RES_hh_tes!Y25=0,"",RES_hh_tes!Y25/RES_hh_fec!Y25)</f>
        <v>0.7928045649636104</v>
      </c>
      <c r="DA25" s="90" t="s">
        <v>439</v>
      </c>
    </row>
    <row r="26" spans="1:105" ht="12" customHeight="1" x14ac:dyDescent="0.25">
      <c r="A26" s="32" t="s">
        <v>52</v>
      </c>
      <c r="B26" s="81" t="str">
        <f>IF(RES_hh_tes!B26=0,"",RES_hh_tes!B26/RES_hh_fec!B26)</f>
        <v/>
      </c>
      <c r="C26" s="81" t="str">
        <f>IF(RES_hh_tes!C26=0,"",RES_hh_tes!C26/RES_hh_fec!C26)</f>
        <v/>
      </c>
      <c r="D26" s="81" t="str">
        <f>IF(RES_hh_tes!D26=0,"",RES_hh_tes!D26/RES_hh_fec!D26)</f>
        <v/>
      </c>
      <c r="E26" s="81" t="str">
        <f>IF(RES_hh_tes!E26=0,"",RES_hh_tes!E26/RES_hh_fec!E26)</f>
        <v/>
      </c>
      <c r="F26" s="81" t="str">
        <f>IF(RES_hh_tes!F26=0,"",RES_hh_tes!F26/RES_hh_fec!F26)</f>
        <v/>
      </c>
      <c r="G26" s="81" t="str">
        <f>IF(RES_hh_tes!G26=0,"",RES_hh_tes!G26/RES_hh_fec!G26)</f>
        <v/>
      </c>
      <c r="H26" s="81" t="str">
        <f>IF(RES_hh_tes!H26=0,"",RES_hh_tes!H26/RES_hh_fec!H26)</f>
        <v/>
      </c>
      <c r="I26" s="81" t="str">
        <f>IF(RES_hh_tes!I26=0,"",RES_hh_tes!I26/RES_hh_fec!I26)</f>
        <v/>
      </c>
      <c r="J26" s="81" t="str">
        <f>IF(RES_hh_tes!J26=0,"",RES_hh_tes!J26/RES_hh_fec!J26)</f>
        <v/>
      </c>
      <c r="K26" s="81" t="str">
        <f>IF(RES_hh_tes!K26=0,"",RES_hh_tes!K26/RES_hh_fec!K26)</f>
        <v/>
      </c>
      <c r="L26" s="81" t="str">
        <f>IF(RES_hh_tes!L26=0,"",RES_hh_tes!L26/RES_hh_fec!L26)</f>
        <v/>
      </c>
      <c r="M26" s="81" t="str">
        <f>IF(RES_hh_tes!M26=0,"",RES_hh_tes!M26/RES_hh_fec!M26)</f>
        <v/>
      </c>
      <c r="N26" s="81" t="str">
        <f>IF(RES_hh_tes!N26=0,"",RES_hh_tes!N26/RES_hh_fec!N26)</f>
        <v/>
      </c>
      <c r="O26" s="81" t="str">
        <f>IF(RES_hh_tes!O26=0,"",RES_hh_tes!O26/RES_hh_fec!O26)</f>
        <v/>
      </c>
      <c r="P26" s="81" t="str">
        <f>IF(RES_hh_tes!P26=0,"",RES_hh_tes!P26/RES_hh_fec!P26)</f>
        <v/>
      </c>
      <c r="Q26" s="81" t="str">
        <f>IF(RES_hh_tes!Q26=0,"",RES_hh_tes!Q26/RES_hh_fec!Q26)</f>
        <v/>
      </c>
      <c r="R26" s="81" t="str">
        <f>IF(RES_hh_tes!R26=0,"",RES_hh_tes!R26/RES_hh_fec!R26)</f>
        <v/>
      </c>
      <c r="S26" s="81" t="str">
        <f>IF(RES_hh_tes!S26=0,"",RES_hh_tes!S26/RES_hh_fec!S26)</f>
        <v/>
      </c>
      <c r="T26" s="81" t="str">
        <f>IF(RES_hh_tes!T26=0,"",RES_hh_tes!T26/RES_hh_fec!T26)</f>
        <v/>
      </c>
      <c r="U26" s="81" t="str">
        <f>IF(RES_hh_tes!U26=0,"",RES_hh_tes!U26/RES_hh_fec!U26)</f>
        <v/>
      </c>
      <c r="V26" s="81" t="str">
        <f>IF(RES_hh_tes!V26=0,"",RES_hh_tes!V26/RES_hh_fec!V26)</f>
        <v/>
      </c>
      <c r="W26" s="81" t="str">
        <f>IF(RES_hh_tes!W26=0,"",RES_hh_tes!W26/RES_hh_fec!W26)</f>
        <v/>
      </c>
      <c r="X26" s="81" t="str">
        <f>IF(RES_hh_tes!X26=0,"",RES_hh_tes!X26/RES_hh_fec!X26)</f>
        <v/>
      </c>
      <c r="Y26" s="81" t="str">
        <f>IF(RES_hh_tes!Y26=0,"",RES_hh_tes!Y26/RES_hh_fec!Y26)</f>
        <v/>
      </c>
      <c r="DA26" s="92" t="s">
        <v>440</v>
      </c>
    </row>
    <row r="27" spans="1:105" ht="12.95" customHeight="1" x14ac:dyDescent="0.25">
      <c r="A27" s="68" t="s">
        <v>54</v>
      </c>
      <c r="B27" s="70">
        <f>IF(RES_hh_tes!B27=0,"",RES_hh_tes!B27/RES_hh_fec!B27)</f>
        <v>0.66248482669290776</v>
      </c>
      <c r="C27" s="70">
        <f>IF(RES_hh_tes!C27=0,"",RES_hh_tes!C27/RES_hh_fec!C27)</f>
        <v>0.66347686418715113</v>
      </c>
      <c r="D27" s="70">
        <f>IF(RES_hh_tes!D27=0,"",RES_hh_tes!D27/RES_hh_fec!D27)</f>
        <v>0.67610700957440129</v>
      </c>
      <c r="E27" s="70">
        <f>IF(RES_hh_tes!E27=0,"",RES_hh_tes!E27/RES_hh_fec!E27)</f>
        <v>0.6695201847904908</v>
      </c>
      <c r="F27" s="70">
        <f>IF(RES_hh_tes!F27=0,"",RES_hh_tes!F27/RES_hh_fec!F27)</f>
        <v>0.67035866167717284</v>
      </c>
      <c r="G27" s="70">
        <f>IF(RES_hh_tes!G27=0,"",RES_hh_tes!G27/RES_hh_fec!G27)</f>
        <v>0.67617169806458977</v>
      </c>
      <c r="H27" s="70">
        <f>IF(RES_hh_tes!H27=0,"",RES_hh_tes!H27/RES_hh_fec!H27)</f>
        <v>0.67865182017980941</v>
      </c>
      <c r="I27" s="70">
        <f>IF(RES_hh_tes!I27=0,"",RES_hh_tes!I27/RES_hh_fec!I27)</f>
        <v>0.67433776188082195</v>
      </c>
      <c r="J27" s="70">
        <f>IF(RES_hh_tes!J27=0,"",RES_hh_tes!J27/RES_hh_fec!J27)</f>
        <v>0.66699579965834355</v>
      </c>
      <c r="K27" s="70">
        <f>IF(RES_hh_tes!K27=0,"",RES_hh_tes!K27/RES_hh_fec!K27)</f>
        <v>0.66784713980917532</v>
      </c>
      <c r="L27" s="70">
        <f>IF(RES_hh_tes!L27=0,"",RES_hh_tes!L27/RES_hh_fec!L27)</f>
        <v>0.66273263531629112</v>
      </c>
      <c r="M27" s="70">
        <f>IF(RES_hh_tes!M27=0,"",RES_hh_tes!M27/RES_hh_fec!M27)</f>
        <v>0.66522770574826973</v>
      </c>
      <c r="N27" s="70">
        <f>IF(RES_hh_tes!N27=0,"",RES_hh_tes!N27/RES_hh_fec!N27)</f>
        <v>0.66818071219607855</v>
      </c>
      <c r="O27" s="70">
        <f>IF(RES_hh_tes!O27=0,"",RES_hh_tes!O27/RES_hh_fec!O27)</f>
        <v>0.66925455266707845</v>
      </c>
      <c r="P27" s="70">
        <f>IF(RES_hh_tes!P27=0,"",RES_hh_tes!P27/RES_hh_fec!P27)</f>
        <v>0.66349595696298969</v>
      </c>
      <c r="Q27" s="70">
        <f>IF(RES_hh_tes!Q27=0,"",RES_hh_tes!Q27/RES_hh_fec!Q27)</f>
        <v>0.66471717514920436</v>
      </c>
      <c r="R27" s="70">
        <f>IF(RES_hh_tes!R27=0,"",RES_hh_tes!R27/RES_hh_fec!R27)</f>
        <v>0.66556839258692446</v>
      </c>
      <c r="S27" s="70">
        <f>IF(RES_hh_tes!S27=0,"",RES_hh_tes!S27/RES_hh_fec!S27)</f>
        <v>0.67202321700824985</v>
      </c>
      <c r="T27" s="70">
        <f>IF(RES_hh_tes!T27=0,"",RES_hh_tes!T27/RES_hh_fec!T27)</f>
        <v>0.67898011640762412</v>
      </c>
      <c r="U27" s="70">
        <f>IF(RES_hh_tes!U27=0,"",RES_hh_tes!U27/RES_hh_fec!U27)</f>
        <v>0.69187094540148475</v>
      </c>
      <c r="V27" s="70">
        <f>IF(RES_hh_tes!V27=0,"",RES_hh_tes!V27/RES_hh_fec!V27)</f>
        <v>0.70526913973930794</v>
      </c>
      <c r="W27" s="70">
        <f>IF(RES_hh_tes!W27=0,"",RES_hh_tes!W27/RES_hh_fec!W27)</f>
        <v>0.72142189209952046</v>
      </c>
      <c r="X27" s="70">
        <f>IF(RES_hh_tes!X27=0,"",RES_hh_tes!X27/RES_hh_fec!X27)</f>
        <v>0.71326690572641183</v>
      </c>
      <c r="Y27" s="70">
        <f>IF(RES_hh_tes!Y27=0,"",RES_hh_tes!Y27/RES_hh_fec!Y27)</f>
        <v>0.73957483377711586</v>
      </c>
      <c r="DA27" s="88" t="s">
        <v>294</v>
      </c>
    </row>
    <row r="28" spans="1:105" ht="12" customHeight="1" x14ac:dyDescent="0.25">
      <c r="A28" s="28" t="s">
        <v>51</v>
      </c>
      <c r="B28" s="78">
        <f>IF(RES_hh_tes!B28=0,"",RES_hh_tes!B28/RES_hh_fec!B28)</f>
        <v>0.57317983651926285</v>
      </c>
      <c r="C28" s="78">
        <f>IF(RES_hh_tes!C28=0,"",RES_hh_tes!C28/RES_hh_fec!C28)</f>
        <v>0.57369757168488789</v>
      </c>
      <c r="D28" s="78">
        <f>IF(RES_hh_tes!D28=0,"",RES_hh_tes!D28/RES_hh_fec!D28)</f>
        <v>0.57465488978456891</v>
      </c>
      <c r="E28" s="78">
        <f>IF(RES_hh_tes!E28=0,"",RES_hh_tes!E28/RES_hh_fec!E28)</f>
        <v>0.57553968720747162</v>
      </c>
      <c r="F28" s="78">
        <f>IF(RES_hh_tes!F28=0,"",RES_hh_tes!F28/RES_hh_fec!F28)</f>
        <v>0.57668555389589971</v>
      </c>
      <c r="G28" s="78">
        <f>IF(RES_hh_tes!G28=0,"",RES_hh_tes!G28/RES_hh_fec!G28)</f>
        <v>0.57803982771924656</v>
      </c>
      <c r="H28" s="78">
        <f>IF(RES_hh_tes!H28=0,"",RES_hh_tes!H28/RES_hh_fec!H28)</f>
        <v>0.57942578147517798</v>
      </c>
      <c r="I28" s="78">
        <f>IF(RES_hh_tes!I28=0,"",RES_hh_tes!I28/RES_hh_fec!I28)</f>
        <v>0.58014580815283201</v>
      </c>
      <c r="J28" s="78">
        <f>IF(RES_hh_tes!J28=0,"",RES_hh_tes!J28/RES_hh_fec!J28)</f>
        <v>0.5802781828959177</v>
      </c>
      <c r="K28" s="78">
        <f>IF(RES_hh_tes!K28=0,"",RES_hh_tes!K28/RES_hh_fec!K28)</f>
        <v>0.5804675075536363</v>
      </c>
      <c r="L28" s="78">
        <f>IF(RES_hh_tes!L28=0,"",RES_hh_tes!L28/RES_hh_fec!L28)</f>
        <v>0.58077708334421729</v>
      </c>
      <c r="M28" s="78">
        <f>IF(RES_hh_tes!M28=0,"",RES_hh_tes!M28/RES_hh_fec!M28)</f>
        <v>0.58127451656203932</v>
      </c>
      <c r="N28" s="78">
        <f>IF(RES_hh_tes!N28=0,"",RES_hh_tes!N28/RES_hh_fec!N28)</f>
        <v>0.58175820993847571</v>
      </c>
      <c r="O28" s="78">
        <f>IF(RES_hh_tes!O28=0,"",RES_hh_tes!O28/RES_hh_fec!O28)</f>
        <v>0.58212550768166538</v>
      </c>
      <c r="P28" s="78">
        <f>IF(RES_hh_tes!P28=0,"",RES_hh_tes!P28/RES_hh_fec!P28)</f>
        <v>0.58218452994414371</v>
      </c>
      <c r="Q28" s="78">
        <f>IF(RES_hh_tes!Q28=0,"",RES_hh_tes!Q28/RES_hh_fec!Q28)</f>
        <v>0.58243519083269946</v>
      </c>
      <c r="R28" s="78" t="str">
        <f>IF(RES_hh_tes!R28=0,"",RES_hh_tes!R28/RES_hh_fec!R28)</f>
        <v/>
      </c>
      <c r="S28" s="78" t="str">
        <f>IF(RES_hh_tes!S28=0,"",RES_hh_tes!S28/RES_hh_fec!S28)</f>
        <v/>
      </c>
      <c r="T28" s="78" t="str">
        <f>IF(RES_hh_tes!T28=0,"",RES_hh_tes!T28/RES_hh_fec!T28)</f>
        <v/>
      </c>
      <c r="U28" s="78" t="str">
        <f>IF(RES_hh_tes!U28=0,"",RES_hh_tes!U28/RES_hh_fec!U28)</f>
        <v/>
      </c>
      <c r="V28" s="78" t="str">
        <f>IF(RES_hh_tes!V28=0,"",RES_hh_tes!V28/RES_hh_fec!V28)</f>
        <v/>
      </c>
      <c r="W28" s="78" t="str">
        <f>IF(RES_hh_tes!W28=0,"",RES_hh_tes!W28/RES_hh_fec!W28)</f>
        <v/>
      </c>
      <c r="X28" s="78" t="str">
        <f>IF(RES_hh_tes!X28=0,"",RES_hh_tes!X28/RES_hh_fec!X28)</f>
        <v/>
      </c>
      <c r="Y28" s="78" t="str">
        <f>IF(RES_hh_tes!Y28=0,"",RES_hh_tes!Y28/RES_hh_fec!Y28)</f>
        <v/>
      </c>
      <c r="DA28" s="89" t="s">
        <v>441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0.56092126426069777</v>
      </c>
      <c r="C29" s="78">
        <f>IF(RES_hh_tes!C29=0,"",RES_hh_tes!C29/RES_hh_fec!C29)</f>
        <v>0.56141912270084915</v>
      </c>
      <c r="D29" s="78">
        <f>IF(RES_hh_tes!D29=0,"",RES_hh_tes!D29/RES_hh_fec!D29)</f>
        <v>0.56152043726217382</v>
      </c>
      <c r="E29" s="78">
        <f>IF(RES_hh_tes!E29=0,"",RES_hh_tes!E29/RES_hh_fec!E29)</f>
        <v>0.5627211870524782</v>
      </c>
      <c r="F29" s="78">
        <f>IF(RES_hh_tes!F29=0,"",RES_hh_tes!F29/RES_hh_fec!F29)</f>
        <v>0.56420635877787395</v>
      </c>
      <c r="G29" s="78">
        <f>IF(RES_hh_tes!G29=0,"",RES_hh_tes!G29/RES_hh_fec!G29)</f>
        <v>0.56599699065850795</v>
      </c>
      <c r="H29" s="78">
        <f>IF(RES_hh_tes!H29=0,"",RES_hh_tes!H29/RES_hh_fec!H29)</f>
        <v>0.5682954963684983</v>
      </c>
      <c r="I29" s="78">
        <f>IF(RES_hh_tes!I29=0,"",RES_hh_tes!I29/RES_hh_fec!I29)</f>
        <v>0.56951151861727001</v>
      </c>
      <c r="J29" s="78">
        <f>IF(RES_hh_tes!J29=0,"",RES_hh_tes!J29/RES_hh_fec!J29)</f>
        <v>0.57002043411047354</v>
      </c>
      <c r="K29" s="78">
        <f>IF(RES_hh_tes!K29=0,"",RES_hh_tes!K29/RES_hh_fec!K29)</f>
        <v>0.57065785402496461</v>
      </c>
      <c r="L29" s="78">
        <f>IF(RES_hh_tes!L29=0,"",RES_hh_tes!L29/RES_hh_fec!L29)</f>
        <v>0.57119844456260171</v>
      </c>
      <c r="M29" s="78">
        <f>IF(RES_hh_tes!M29=0,"",RES_hh_tes!M29/RES_hh_fec!M29)</f>
        <v>0.57176979465618305</v>
      </c>
      <c r="N29" s="78">
        <f>IF(RES_hh_tes!N29=0,"",RES_hh_tes!N29/RES_hh_fec!N29)</f>
        <v>0.57221679809427839</v>
      </c>
      <c r="O29" s="78">
        <f>IF(RES_hh_tes!O29=0,"",RES_hh_tes!O29/RES_hh_fec!O29)</f>
        <v>0.57272022306140646</v>
      </c>
      <c r="P29" s="78">
        <f>IF(RES_hh_tes!P29=0,"",RES_hh_tes!P29/RES_hh_fec!P29)</f>
        <v>0.5732090352982574</v>
      </c>
      <c r="Q29" s="78">
        <f>IF(RES_hh_tes!Q29=0,"",RES_hh_tes!Q29/RES_hh_fec!Q29)</f>
        <v>0.57405243652952009</v>
      </c>
      <c r="R29" s="78">
        <f>IF(RES_hh_tes!R29=0,"",RES_hh_tes!R29/RES_hh_fec!R29)</f>
        <v>0.57561819464712616</v>
      </c>
      <c r="S29" s="78">
        <f>IF(RES_hh_tes!S29=0,"",RES_hh_tes!S29/RES_hh_fec!S29)</f>
        <v>0.57744200292401104</v>
      </c>
      <c r="T29" s="78">
        <f>IF(RES_hh_tes!T29=0,"",RES_hh_tes!T29/RES_hh_fec!T29)</f>
        <v>0.57967471612716914</v>
      </c>
      <c r="U29" s="78">
        <f>IF(RES_hh_tes!U29=0,"",RES_hh_tes!U29/RES_hh_fec!U29)</f>
        <v>0.58155656339938344</v>
      </c>
      <c r="V29" s="78">
        <f>IF(RES_hh_tes!V29=0,"",RES_hh_tes!V29/RES_hh_fec!V29)</f>
        <v>0.58266550428744379</v>
      </c>
      <c r="W29" s="78">
        <f>IF(RES_hh_tes!W29=0,"",RES_hh_tes!W29/RES_hh_fec!W29)</f>
        <v>0.58420767568140708</v>
      </c>
      <c r="X29" s="78">
        <f>IF(RES_hh_tes!X29=0,"",RES_hh_tes!X29/RES_hh_fec!X29)</f>
        <v>0.59103902443951528</v>
      </c>
      <c r="Y29" s="78">
        <f>IF(RES_hh_tes!Y29=0,"",RES_hh_tes!Y29/RES_hh_fec!Y29)</f>
        <v>0.59830812998415017</v>
      </c>
      <c r="DA29" s="89" t="s">
        <v>442</v>
      </c>
    </row>
    <row r="30" spans="1:105" ht="12" customHeight="1" x14ac:dyDescent="0.25">
      <c r="A30" s="28" t="s">
        <v>189</v>
      </c>
      <c r="B30" s="78">
        <f>IF(RES_hh_tes!B30=0,"",RES_hh_tes!B30/RES_hh_fec!B30)</f>
        <v>0.56004821927299797</v>
      </c>
      <c r="C30" s="78">
        <f>IF(RES_hh_tes!C30=0,"",RES_hh_tes!C30/RES_hh_fec!C30)</f>
        <v>0.56086445520379036</v>
      </c>
      <c r="D30" s="78">
        <f>IF(RES_hh_tes!D30=0,"",RES_hh_tes!D30/RES_hh_fec!D30)</f>
        <v>0.56187174692601416</v>
      </c>
      <c r="E30" s="78">
        <f>IF(RES_hh_tes!E30=0,"",RES_hh_tes!E30/RES_hh_fec!E30)</f>
        <v>0.563248868937263</v>
      </c>
      <c r="F30" s="78">
        <f>IF(RES_hh_tes!F30=0,"",RES_hh_tes!F30/RES_hh_fec!F30)</f>
        <v>0.56479372261081806</v>
      </c>
      <c r="G30" s="78">
        <f>IF(RES_hh_tes!G30=0,"",RES_hh_tes!G30/RES_hh_fec!G30)</f>
        <v>0.56638290204444142</v>
      </c>
      <c r="H30" s="78">
        <f>IF(RES_hh_tes!H30=0,"",RES_hh_tes!H30/RES_hh_fec!H30)</f>
        <v>0.56783659995052205</v>
      </c>
      <c r="I30" s="78">
        <f>IF(RES_hh_tes!I30=0,"",RES_hh_tes!I30/RES_hh_fec!I30)</f>
        <v>0.56855704299920384</v>
      </c>
      <c r="J30" s="78">
        <f>IF(RES_hh_tes!J30=0,"",RES_hh_tes!J30/RES_hh_fec!J30)</f>
        <v>0.56893660586422523</v>
      </c>
      <c r="K30" s="78">
        <f>IF(RES_hh_tes!K30=0,"",RES_hh_tes!K30/RES_hh_fec!K30)</f>
        <v>0.56945133797908898</v>
      </c>
      <c r="L30" s="78">
        <f>IF(RES_hh_tes!L30=0,"",RES_hh_tes!L30/RES_hh_fec!L30)</f>
        <v>0.57007410608720166</v>
      </c>
      <c r="M30" s="78">
        <f>IF(RES_hh_tes!M30=0,"",RES_hh_tes!M30/RES_hh_fec!M30)</f>
        <v>0.57075862539109579</v>
      </c>
      <c r="N30" s="78">
        <f>IF(RES_hh_tes!N30=0,"",RES_hh_tes!N30/RES_hh_fec!N30)</f>
        <v>0.57142500347164882</v>
      </c>
      <c r="O30" s="78">
        <f>IF(RES_hh_tes!O30=0,"",RES_hh_tes!O30/RES_hh_fec!O30)</f>
        <v>0.57197003228059584</v>
      </c>
      <c r="P30" s="78">
        <f>IF(RES_hh_tes!P30=0,"",RES_hh_tes!P30/RES_hh_fec!P30)</f>
        <v>0.57233119571761981</v>
      </c>
      <c r="Q30" s="78">
        <f>IF(RES_hh_tes!Q30=0,"",RES_hh_tes!Q30/RES_hh_fec!Q30)</f>
        <v>0.5728654508079627</v>
      </c>
      <c r="R30" s="78">
        <f>IF(RES_hh_tes!R30=0,"",RES_hh_tes!R30/RES_hh_fec!R30)</f>
        <v>0.5741579564222371</v>
      </c>
      <c r="S30" s="78">
        <f>IF(RES_hh_tes!S30=0,"",RES_hh_tes!S30/RES_hh_fec!S30)</f>
        <v>0.57635425362862547</v>
      </c>
      <c r="T30" s="78">
        <f>IF(RES_hh_tes!T30=0,"",RES_hh_tes!T30/RES_hh_fec!T30)</f>
        <v>0.58006395705732539</v>
      </c>
      <c r="U30" s="78">
        <f>IF(RES_hh_tes!U30=0,"",RES_hh_tes!U30/RES_hh_fec!U30)</f>
        <v>0.58510865128807532</v>
      </c>
      <c r="V30" s="78">
        <f>IF(RES_hh_tes!V30=0,"",RES_hh_tes!V30/RES_hh_fec!V30)</f>
        <v>0.58998231730194528</v>
      </c>
      <c r="W30" s="78">
        <f>IF(RES_hh_tes!W30=0,"",RES_hh_tes!W30/RES_hh_fec!W30)</f>
        <v>0.59430001833892943</v>
      </c>
      <c r="X30" s="78">
        <f>IF(RES_hh_tes!X30=0,"",RES_hh_tes!X30/RES_hh_fec!X30)</f>
        <v>0.5977216458911806</v>
      </c>
      <c r="Y30" s="78">
        <f>IF(RES_hh_tes!Y30=0,"",RES_hh_tes!Y30/RES_hh_fec!Y30)</f>
        <v>0.60034427500025456</v>
      </c>
      <c r="DA30" s="89" t="s">
        <v>443</v>
      </c>
    </row>
    <row r="31" spans="1:105" ht="12" customHeight="1" x14ac:dyDescent="0.25">
      <c r="A31" s="28" t="s">
        <v>202</v>
      </c>
      <c r="B31" s="78">
        <f>IF(RES_hh_tes!B31=0,"",RES_hh_tes!B31/RES_hh_fec!B31)</f>
        <v>0.56733877975073899</v>
      </c>
      <c r="C31" s="78">
        <f>IF(RES_hh_tes!C31=0,"",RES_hh_tes!C31/RES_hh_fec!C31)</f>
        <v>0.56833963613158056</v>
      </c>
      <c r="D31" s="78">
        <f>IF(RES_hh_tes!D31=0,"",RES_hh_tes!D31/RES_hh_fec!D31)</f>
        <v>0.56945449615508281</v>
      </c>
      <c r="E31" s="78">
        <f>IF(RES_hh_tes!E31=0,"",RES_hh_tes!E31/RES_hh_fec!E31)</f>
        <v>0.57063932795332728</v>
      </c>
      <c r="F31" s="78">
        <f>IF(RES_hh_tes!F31=0,"",RES_hh_tes!F31/RES_hh_fec!F31)</f>
        <v>0.5716792637364061</v>
      </c>
      <c r="G31" s="78">
        <f>IF(RES_hh_tes!G31=0,"",RES_hh_tes!G31/RES_hh_fec!G31)</f>
        <v>0.57271353311957118</v>
      </c>
      <c r="H31" s="78">
        <f>IF(RES_hh_tes!H31=0,"",RES_hh_tes!H31/RES_hh_fec!H31)</f>
        <v>0.57382233810617311</v>
      </c>
      <c r="I31" s="78">
        <f>IF(RES_hh_tes!I31=0,"",RES_hh_tes!I31/RES_hh_fec!I31)</f>
        <v>0.5743852365877985</v>
      </c>
      <c r="J31" s="78">
        <f>IF(RES_hh_tes!J31=0,"",RES_hh_tes!J31/RES_hh_fec!J31)</f>
        <v>0.57462975665774418</v>
      </c>
      <c r="K31" s="78">
        <f>IF(RES_hh_tes!K31=0,"",RES_hh_tes!K31/RES_hh_fec!K31)</f>
        <v>0.57488603739513511</v>
      </c>
      <c r="L31" s="78">
        <f>IF(RES_hh_tes!L31=0,"",RES_hh_tes!L31/RES_hh_fec!L31)</f>
        <v>0.57514886399337206</v>
      </c>
      <c r="M31" s="78">
        <f>IF(RES_hh_tes!M31=0,"",RES_hh_tes!M31/RES_hh_fec!M31)</f>
        <v>0.57539520757406204</v>
      </c>
      <c r="N31" s="78">
        <f>IF(RES_hh_tes!N31=0,"",RES_hh_tes!N31/RES_hh_fec!N31)</f>
        <v>0.57564454771239681</v>
      </c>
      <c r="O31" s="78">
        <f>IF(RES_hh_tes!O31=0,"",RES_hh_tes!O31/RES_hh_fec!O31)</f>
        <v>0.57586393322834639</v>
      </c>
      <c r="P31" s="78">
        <f>IF(RES_hh_tes!P31=0,"",RES_hh_tes!P31/RES_hh_fec!P31)</f>
        <v>0.5760321914763824</v>
      </c>
      <c r="Q31" s="78">
        <f>IF(RES_hh_tes!Q31=0,"",RES_hh_tes!Q31/RES_hh_fec!Q31)</f>
        <v>0.57630682406147593</v>
      </c>
      <c r="R31" s="78">
        <f>IF(RES_hh_tes!R31=0,"",RES_hh_tes!R31/RES_hh_fec!R31)</f>
        <v>0.57687652910773612</v>
      </c>
      <c r="S31" s="78">
        <f>IF(RES_hh_tes!S31=0,"",RES_hh_tes!S31/RES_hh_fec!S31)</f>
        <v>0.57792640140513718</v>
      </c>
      <c r="T31" s="78">
        <f>IF(RES_hh_tes!T31=0,"",RES_hh_tes!T31/RES_hh_fec!T31)</f>
        <v>0.57962590620686338</v>
      </c>
      <c r="U31" s="78">
        <f>IF(RES_hh_tes!U31=0,"",RES_hh_tes!U31/RES_hh_fec!U31)</f>
        <v>0.58155038043744733</v>
      </c>
      <c r="V31" s="78">
        <f>IF(RES_hh_tes!V31=0,"",RES_hh_tes!V31/RES_hh_fec!V31)</f>
        <v>0.58422847624411001</v>
      </c>
      <c r="W31" s="78">
        <f>IF(RES_hh_tes!W31=0,"",RES_hh_tes!W31/RES_hh_fec!W31)</f>
        <v>0.58642778304314302</v>
      </c>
      <c r="X31" s="78">
        <f>IF(RES_hh_tes!X31=0,"",RES_hh_tes!X31/RES_hh_fec!X31)</f>
        <v>0.58842496691353552</v>
      </c>
      <c r="Y31" s="78">
        <f>IF(RES_hh_tes!Y31=0,"",RES_hh_tes!Y31/RES_hh_fec!Y31)</f>
        <v>0.5898317433499356</v>
      </c>
      <c r="DA31" s="89" t="s">
        <v>444</v>
      </c>
    </row>
    <row r="32" spans="1:105" ht="12" customHeight="1" x14ac:dyDescent="0.25">
      <c r="A32" s="32" t="s">
        <v>53</v>
      </c>
      <c r="B32" s="81">
        <f>IF(RES_hh_tes!B32=0,"",RES_hh_tes!B32/RES_hh_fec!B32)</f>
        <v>0.72608829280164122</v>
      </c>
      <c r="C32" s="81">
        <f>IF(RES_hh_tes!C32=0,"",RES_hh_tes!C32/RES_hh_fec!C32)</f>
        <v>0.72829897682290723</v>
      </c>
      <c r="D32" s="81">
        <f>IF(RES_hh_tes!D32=0,"",RES_hh_tes!D32/RES_hh_fec!D32)</f>
        <v>0.73070145264389708</v>
      </c>
      <c r="E32" s="81">
        <f>IF(RES_hh_tes!E32=0,"",RES_hh_tes!E32/RES_hh_fec!E32)</f>
        <v>0.73299306105617845</v>
      </c>
      <c r="F32" s="81">
        <f>IF(RES_hh_tes!F32=0,"",RES_hh_tes!F32/RES_hh_fec!F32)</f>
        <v>0.73559891646982178</v>
      </c>
      <c r="G32" s="81">
        <f>IF(RES_hh_tes!G32=0,"",RES_hh_tes!G32/RES_hh_fec!G32)</f>
        <v>0.73835294632761628</v>
      </c>
      <c r="H32" s="81">
        <f>IF(RES_hh_tes!H32=0,"",RES_hh_tes!H32/RES_hh_fec!H32)</f>
        <v>0.74163060634140487</v>
      </c>
      <c r="I32" s="81">
        <f>IF(RES_hh_tes!I32=0,"",RES_hh_tes!I32/RES_hh_fec!I32)</f>
        <v>0.74341908246754396</v>
      </c>
      <c r="J32" s="81">
        <f>IF(RES_hh_tes!J32=0,"",RES_hh_tes!J32/RES_hh_fec!J32)</f>
        <v>0.74452581934242912</v>
      </c>
      <c r="K32" s="81">
        <f>IF(RES_hh_tes!K32=0,"",RES_hh_tes!K32/RES_hh_fec!K32)</f>
        <v>0.74619036441901609</v>
      </c>
      <c r="L32" s="81">
        <f>IF(RES_hh_tes!L32=0,"",RES_hh_tes!L32/RES_hh_fec!L32)</f>
        <v>0.74799731362272159</v>
      </c>
      <c r="M32" s="81">
        <f>IF(RES_hh_tes!M32=0,"",RES_hh_tes!M32/RES_hh_fec!M32)</f>
        <v>0.75021262213296158</v>
      </c>
      <c r="N32" s="81">
        <f>IF(RES_hh_tes!N32=0,"",RES_hh_tes!N32/RES_hh_fec!N32)</f>
        <v>0.75302022659397227</v>
      </c>
      <c r="O32" s="81">
        <f>IF(RES_hh_tes!O32=0,"",RES_hh_tes!O32/RES_hh_fec!O32)</f>
        <v>0.75627019176006816</v>
      </c>
      <c r="P32" s="81">
        <f>IF(RES_hh_tes!P32=0,"",RES_hh_tes!P32/RES_hh_fec!P32)</f>
        <v>0.759021429405764</v>
      </c>
      <c r="Q32" s="81">
        <f>IF(RES_hh_tes!Q32=0,"",RES_hh_tes!Q32/RES_hh_fec!Q32)</f>
        <v>0.7632323792341168</v>
      </c>
      <c r="R32" s="81">
        <f>IF(RES_hh_tes!R32=0,"",RES_hh_tes!R32/RES_hh_fec!R32)</f>
        <v>0.77002419976061898</v>
      </c>
      <c r="S32" s="81">
        <f>IF(RES_hh_tes!S32=0,"",RES_hh_tes!S32/RES_hh_fec!S32)</f>
        <v>0.78090755166871406</v>
      </c>
      <c r="T32" s="81">
        <f>IF(RES_hh_tes!T32=0,"",RES_hh_tes!T32/RES_hh_fec!T32)</f>
        <v>0.79289642891212697</v>
      </c>
      <c r="U32" s="81">
        <f>IF(RES_hh_tes!U32=0,"",RES_hh_tes!U32/RES_hh_fec!U32)</f>
        <v>0.80859099586643546</v>
      </c>
      <c r="V32" s="81">
        <f>IF(RES_hh_tes!V32=0,"",RES_hh_tes!V32/RES_hh_fec!V32)</f>
        <v>0.82334760158594922</v>
      </c>
      <c r="W32" s="81">
        <f>IF(RES_hh_tes!W32=0,"",RES_hh_tes!W32/RES_hh_fec!W32)</f>
        <v>0.83623143947539214</v>
      </c>
      <c r="X32" s="81">
        <f>IF(RES_hh_tes!X32=0,"",RES_hh_tes!X32/RES_hh_fec!X32)</f>
        <v>0.84655172000269829</v>
      </c>
      <c r="Y32" s="81">
        <f>IF(RES_hh_tes!Y32=0,"",RES_hh_tes!Y32/RES_hh_fec!Y32)</f>
        <v>0.85885139719668124</v>
      </c>
      <c r="DA32" s="92" t="s">
        <v>445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282.3740388569297</v>
      </c>
      <c r="C3" s="65">
        <f t="shared" si="0"/>
        <v>260.41098461508761</v>
      </c>
      <c r="D3" s="65">
        <f t="shared" si="0"/>
        <v>241.24909805307462</v>
      </c>
      <c r="E3" s="65">
        <f t="shared" si="0"/>
        <v>205.96442723303272</v>
      </c>
      <c r="F3" s="65">
        <f t="shared" si="0"/>
        <v>226.18467745764386</v>
      </c>
      <c r="G3" s="65">
        <f t="shared" si="0"/>
        <v>228.62715990610701</v>
      </c>
      <c r="H3" s="65">
        <f t="shared" si="0"/>
        <v>212.76027812023958</v>
      </c>
      <c r="I3" s="65">
        <f t="shared" si="0"/>
        <v>183.87969497095628</v>
      </c>
      <c r="J3" s="65">
        <f t="shared" si="0"/>
        <v>195.21233059320846</v>
      </c>
      <c r="K3" s="65">
        <f t="shared" si="0"/>
        <v>173.29609987878806</v>
      </c>
      <c r="L3" s="65">
        <f t="shared" si="0"/>
        <v>188.85617827489597</v>
      </c>
      <c r="M3" s="65">
        <f t="shared" si="0"/>
        <v>193.04586299425424</v>
      </c>
      <c r="N3" s="65">
        <f t="shared" si="0"/>
        <v>195.30539567692642</v>
      </c>
      <c r="O3" s="65">
        <f t="shared" si="0"/>
        <v>184.96929572705926</v>
      </c>
      <c r="P3" s="65">
        <f t="shared" si="0"/>
        <v>180.60339545929548</v>
      </c>
      <c r="Q3" s="65">
        <f t="shared" si="0"/>
        <v>160.1895398790096</v>
      </c>
      <c r="R3" s="65">
        <f t="shared" ref="R3:V3" si="1">SUM(R4,R15,R17,R27)</f>
        <v>169.14894354473336</v>
      </c>
      <c r="S3" s="65">
        <f t="shared" si="1"/>
        <v>157.1094587041882</v>
      </c>
      <c r="T3" s="65">
        <f t="shared" si="1"/>
        <v>156.20484480722257</v>
      </c>
      <c r="U3" s="65">
        <f t="shared" si="1"/>
        <v>164.82526678424995</v>
      </c>
      <c r="V3" s="65">
        <f t="shared" si="1"/>
        <v>151.93354661797324</v>
      </c>
      <c r="W3" s="65">
        <f t="shared" ref="W3:Y3" si="2">SUM(W4,W15,W17,W27)</f>
        <v>154.54721399015321</v>
      </c>
      <c r="X3" s="65">
        <f t="shared" si="2"/>
        <v>120.73492279764294</v>
      </c>
      <c r="Y3" s="65">
        <f t="shared" si="2"/>
        <v>137.41037975497454</v>
      </c>
      <c r="DA3" s="87" t="s">
        <v>265</v>
      </c>
    </row>
    <row r="4" spans="1:105" ht="12.95" customHeight="1" x14ac:dyDescent="0.25">
      <c r="A4" s="68" t="s">
        <v>57</v>
      </c>
      <c r="B4" s="69">
        <f t="shared" ref="B4:Q4" si="3">SUM(B5:B14)</f>
        <v>229.73849323986198</v>
      </c>
      <c r="C4" s="69">
        <f t="shared" si="3"/>
        <v>207.97408755672359</v>
      </c>
      <c r="D4" s="69">
        <f t="shared" si="3"/>
        <v>201.0490128779509</v>
      </c>
      <c r="E4" s="69">
        <f t="shared" si="3"/>
        <v>168.36598018615831</v>
      </c>
      <c r="F4" s="69">
        <f t="shared" si="3"/>
        <v>184.9141296225057</v>
      </c>
      <c r="G4" s="69">
        <f t="shared" si="3"/>
        <v>188.77943932376911</v>
      </c>
      <c r="H4" s="69">
        <f t="shared" si="3"/>
        <v>174.00611900755865</v>
      </c>
      <c r="I4" s="69">
        <f t="shared" si="3"/>
        <v>156.1444278920178</v>
      </c>
      <c r="J4" s="69">
        <f t="shared" si="3"/>
        <v>163.90993897724516</v>
      </c>
      <c r="K4" s="69">
        <f t="shared" si="3"/>
        <v>146.05632189878406</v>
      </c>
      <c r="L4" s="69">
        <f t="shared" si="3"/>
        <v>157.08354364713892</v>
      </c>
      <c r="M4" s="69">
        <f t="shared" si="3"/>
        <v>160.68671729182279</v>
      </c>
      <c r="N4" s="69">
        <f t="shared" si="3"/>
        <v>165.05370093425114</v>
      </c>
      <c r="O4" s="69">
        <f t="shared" si="3"/>
        <v>155.86050349691803</v>
      </c>
      <c r="P4" s="69">
        <f t="shared" si="3"/>
        <v>149.30790517813813</v>
      </c>
      <c r="Q4" s="69">
        <f t="shared" si="3"/>
        <v>128.05267797049964</v>
      </c>
      <c r="R4" s="69">
        <f t="shared" ref="R4:V4" si="4">SUM(R5:R14)</f>
        <v>130.19753985378352</v>
      </c>
      <c r="S4" s="69">
        <f t="shared" si="4"/>
        <v>119.54362434413564</v>
      </c>
      <c r="T4" s="69">
        <f t="shared" si="4"/>
        <v>121.82365117022958</v>
      </c>
      <c r="U4" s="69">
        <f t="shared" si="4"/>
        <v>126.53736347171923</v>
      </c>
      <c r="V4" s="69">
        <f t="shared" si="4"/>
        <v>122.26517882558342</v>
      </c>
      <c r="W4" s="69">
        <f t="shared" ref="W4:Y4" si="5">SUM(W5:W14)</f>
        <v>125.23660157883559</v>
      </c>
      <c r="X4" s="69">
        <f t="shared" si="5"/>
        <v>101.00431640438585</v>
      </c>
      <c r="Y4" s="69">
        <f t="shared" si="5"/>
        <v>113.04702966952487</v>
      </c>
      <c r="DA4" s="88" t="s">
        <v>266</v>
      </c>
    </row>
    <row r="5" spans="1:105" ht="12" customHeight="1" x14ac:dyDescent="0.25">
      <c r="A5" s="28" t="s">
        <v>51</v>
      </c>
      <c r="B5" s="72">
        <v>106.86588214967536</v>
      </c>
      <c r="C5" s="72">
        <v>80.215719467413393</v>
      </c>
      <c r="D5" s="72">
        <v>94.031963301338493</v>
      </c>
      <c r="E5" s="72">
        <v>65.641634618678822</v>
      </c>
      <c r="F5" s="72">
        <v>91.297194207579508</v>
      </c>
      <c r="G5" s="72">
        <v>82.572256323191709</v>
      </c>
      <c r="H5" s="72">
        <v>64.393702912757504</v>
      </c>
      <c r="I5" s="72">
        <v>39.46380235440607</v>
      </c>
      <c r="J5" s="72">
        <v>43.651440869621474</v>
      </c>
      <c r="K5" s="72">
        <v>26.947135156549127</v>
      </c>
      <c r="L5" s="72">
        <v>32.290811613474524</v>
      </c>
      <c r="M5" s="72">
        <v>39.931842857461866</v>
      </c>
      <c r="N5" s="72">
        <v>36.669750401339563</v>
      </c>
      <c r="O5" s="72">
        <v>36.618237691764826</v>
      </c>
      <c r="P5" s="72">
        <v>30.292371281500213</v>
      </c>
      <c r="Q5" s="72">
        <v>15.500143796907171</v>
      </c>
      <c r="R5" s="72">
        <v>3.3968253247473612</v>
      </c>
      <c r="S5" s="72">
        <v>3.96473657561079</v>
      </c>
      <c r="T5" s="72">
        <v>3.7960386448434096</v>
      </c>
      <c r="U5" s="72">
        <v>4.2942479046707698</v>
      </c>
      <c r="V5" s="72">
        <v>3.4590688314146676</v>
      </c>
      <c r="W5" s="72">
        <v>2.1474776963309004</v>
      </c>
      <c r="X5" s="72">
        <v>0</v>
      </c>
      <c r="Y5" s="72">
        <v>0.94390100560895818</v>
      </c>
      <c r="DA5" s="89" t="s">
        <v>447</v>
      </c>
    </row>
    <row r="6" spans="1:105" ht="12" customHeight="1" x14ac:dyDescent="0.25">
      <c r="A6" s="28" t="s">
        <v>74</v>
      </c>
      <c r="B6" s="72">
        <v>0</v>
      </c>
      <c r="C6" s="72">
        <v>0</v>
      </c>
      <c r="D6" s="72">
        <v>0</v>
      </c>
      <c r="E6" s="72">
        <v>0</v>
      </c>
      <c r="F6" s="72">
        <v>0</v>
      </c>
      <c r="G6" s="72">
        <v>0</v>
      </c>
      <c r="H6" s="72">
        <v>0</v>
      </c>
      <c r="I6" s="72">
        <v>0</v>
      </c>
      <c r="J6" s="72">
        <v>0</v>
      </c>
      <c r="K6" s="72">
        <v>0</v>
      </c>
      <c r="L6" s="72">
        <v>0</v>
      </c>
      <c r="M6" s="72">
        <v>0</v>
      </c>
      <c r="N6" s="72">
        <v>0</v>
      </c>
      <c r="O6" s="72">
        <v>0</v>
      </c>
      <c r="P6" s="72">
        <v>0</v>
      </c>
      <c r="Q6" s="72">
        <v>0</v>
      </c>
      <c r="R6" s="72">
        <v>0</v>
      </c>
      <c r="S6" s="72">
        <v>0</v>
      </c>
      <c r="T6" s="72">
        <v>0</v>
      </c>
      <c r="U6" s="72">
        <v>0</v>
      </c>
      <c r="V6" s="72">
        <v>0</v>
      </c>
      <c r="W6" s="72">
        <v>0</v>
      </c>
      <c r="X6" s="72">
        <v>0</v>
      </c>
      <c r="Y6" s="72">
        <v>0</v>
      </c>
      <c r="DA6" s="89" t="s">
        <v>448</v>
      </c>
    </row>
    <row r="7" spans="1:105" ht="12" customHeight="1" x14ac:dyDescent="0.25">
      <c r="A7" s="28" t="s">
        <v>200</v>
      </c>
      <c r="B7" s="72">
        <v>39.625339967981695</v>
      </c>
      <c r="C7" s="72">
        <v>45.237310868193454</v>
      </c>
      <c r="D7" s="72">
        <v>33.794612950026291</v>
      </c>
      <c r="E7" s="72">
        <v>28.300408208361269</v>
      </c>
      <c r="F7" s="72">
        <v>16.964173412200072</v>
      </c>
      <c r="G7" s="72">
        <v>16.896819698262057</v>
      </c>
      <c r="H7" s="72">
        <v>19.637129896107698</v>
      </c>
      <c r="I7" s="72">
        <v>17.203586585054662</v>
      </c>
      <c r="J7" s="72">
        <v>20.075187124112379</v>
      </c>
      <c r="K7" s="72">
        <v>14.42422661447597</v>
      </c>
      <c r="L7" s="72">
        <v>11.537187264703617</v>
      </c>
      <c r="M7" s="72">
        <v>14.362324445158531</v>
      </c>
      <c r="N7" s="72">
        <v>14.319472528034231</v>
      </c>
      <c r="O7" s="72">
        <v>11.428349839592769</v>
      </c>
      <c r="P7" s="72">
        <v>11.438185491153275</v>
      </c>
      <c r="Q7" s="72">
        <v>11.440350488948841</v>
      </c>
      <c r="R7" s="72">
        <v>8.6017055706052492</v>
      </c>
      <c r="S7" s="72">
        <v>5.7516546129498414</v>
      </c>
      <c r="T7" s="72">
        <v>5.7769893007639528</v>
      </c>
      <c r="U7" s="72">
        <v>5.7628390634546376</v>
      </c>
      <c r="V7" s="72">
        <v>5.7707032027225988</v>
      </c>
      <c r="W7" s="72">
        <v>2.8908518461150488</v>
      </c>
      <c r="X7" s="72">
        <v>2.9034357821839474</v>
      </c>
      <c r="Y7" s="72">
        <v>2.9133637248948285</v>
      </c>
      <c r="DA7" s="89" t="s">
        <v>449</v>
      </c>
    </row>
    <row r="8" spans="1:105" ht="12" customHeight="1" x14ac:dyDescent="0.25">
      <c r="A8" s="28" t="s">
        <v>189</v>
      </c>
      <c r="B8" s="72">
        <v>83.247271122204921</v>
      </c>
      <c r="C8" s="72">
        <v>82.521057221116749</v>
      </c>
      <c r="D8" s="72">
        <v>73.222436626586116</v>
      </c>
      <c r="E8" s="72">
        <v>74.423937359118227</v>
      </c>
      <c r="F8" s="72">
        <v>76.652762002726121</v>
      </c>
      <c r="G8" s="72">
        <v>89.310363302315366</v>
      </c>
      <c r="H8" s="72">
        <v>89.975286198693439</v>
      </c>
      <c r="I8" s="72">
        <v>99.477038952557066</v>
      </c>
      <c r="J8" s="72">
        <v>100.1833109835113</v>
      </c>
      <c r="K8" s="72">
        <v>104.68496012775898</v>
      </c>
      <c r="L8" s="72">
        <v>113.25554476896079</v>
      </c>
      <c r="M8" s="72">
        <v>106.39254998920239</v>
      </c>
      <c r="N8" s="72">
        <v>114.06447800487733</v>
      </c>
      <c r="O8" s="72">
        <v>107.81391596556043</v>
      </c>
      <c r="P8" s="72">
        <v>107.57734840548466</v>
      </c>
      <c r="Q8" s="72">
        <v>101.11218368464363</v>
      </c>
      <c r="R8" s="72">
        <v>118.19900895843092</v>
      </c>
      <c r="S8" s="72">
        <v>109.827233155575</v>
      </c>
      <c r="T8" s="72">
        <v>112.25062322462222</v>
      </c>
      <c r="U8" s="72">
        <v>116.48027650359383</v>
      </c>
      <c r="V8" s="72">
        <v>113.03540679144615</v>
      </c>
      <c r="W8" s="72">
        <v>120.19827203638964</v>
      </c>
      <c r="X8" s="72">
        <v>98.100880622201899</v>
      </c>
      <c r="Y8" s="72">
        <v>109.18976493902109</v>
      </c>
      <c r="DA8" s="89" t="s">
        <v>450</v>
      </c>
    </row>
    <row r="9" spans="1:105" ht="12" customHeight="1" x14ac:dyDescent="0.25">
      <c r="A9" s="28" t="s">
        <v>202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0</v>
      </c>
      <c r="DA9" s="89" t="s">
        <v>451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452</v>
      </c>
    </row>
    <row r="11" spans="1:105" ht="12" customHeight="1" x14ac:dyDescent="0.25">
      <c r="A11" s="28" t="s">
        <v>198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453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DA12" s="89" t="s">
        <v>454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  <c r="DA13" s="90" t="s">
        <v>455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0</v>
      </c>
      <c r="DA14" s="91" t="s">
        <v>456</v>
      </c>
    </row>
    <row r="15" spans="1:105" ht="12.95" customHeight="1" x14ac:dyDescent="0.25">
      <c r="A15" s="68" t="s">
        <v>92</v>
      </c>
      <c r="B15" s="69">
        <f t="shared" ref="B15:Y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X15" s="69">
        <f t="shared" si="6"/>
        <v>0</v>
      </c>
      <c r="Y15" s="69">
        <f t="shared" si="6"/>
        <v>0</v>
      </c>
      <c r="DA15" s="88" t="s">
        <v>267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  <c r="DA16" s="89" t="s">
        <v>457</v>
      </c>
    </row>
    <row r="17" spans="1:105" ht="12.95" customHeight="1" x14ac:dyDescent="0.25">
      <c r="A17" s="68" t="s">
        <v>55</v>
      </c>
      <c r="B17" s="69">
        <f t="shared" ref="B17:Q17" si="7">SUM(B18:B26)</f>
        <v>26.622112040427609</v>
      </c>
      <c r="C17" s="69">
        <f t="shared" si="7"/>
        <v>24.254233293252511</v>
      </c>
      <c r="D17" s="69">
        <f t="shared" si="7"/>
        <v>24.655029306500779</v>
      </c>
      <c r="E17" s="69">
        <f t="shared" si="7"/>
        <v>19.701369613554462</v>
      </c>
      <c r="F17" s="69">
        <f t="shared" si="7"/>
        <v>22.370322107942492</v>
      </c>
      <c r="G17" s="69">
        <f t="shared" si="7"/>
        <v>23.829581030157861</v>
      </c>
      <c r="H17" s="69">
        <f t="shared" si="7"/>
        <v>22.608062054419971</v>
      </c>
      <c r="I17" s="69">
        <f t="shared" si="7"/>
        <v>15.929204942672655</v>
      </c>
      <c r="J17" s="69">
        <f t="shared" si="7"/>
        <v>16.470158007738974</v>
      </c>
      <c r="K17" s="69">
        <f t="shared" si="7"/>
        <v>13.50343215919915</v>
      </c>
      <c r="L17" s="69">
        <f t="shared" si="7"/>
        <v>14.330990403279131</v>
      </c>
      <c r="M17" s="69">
        <f t="shared" si="7"/>
        <v>15.007285578980866</v>
      </c>
      <c r="N17" s="69">
        <f t="shared" si="7"/>
        <v>15.462671692521875</v>
      </c>
      <c r="O17" s="69">
        <f t="shared" si="7"/>
        <v>14.640663633657969</v>
      </c>
      <c r="P17" s="69">
        <f t="shared" si="7"/>
        <v>13.878604891794371</v>
      </c>
      <c r="Q17" s="69">
        <f t="shared" si="7"/>
        <v>11.915153465005908</v>
      </c>
      <c r="R17" s="69">
        <f t="shared" ref="R17:V17" si="8">SUM(R18:R26)</f>
        <v>12.05821337889242</v>
      </c>
      <c r="S17" s="69">
        <f t="shared" si="8"/>
        <v>11.087285679851089</v>
      </c>
      <c r="T17" s="69">
        <f t="shared" si="8"/>
        <v>10.952081384764609</v>
      </c>
      <c r="U17" s="69">
        <f t="shared" si="8"/>
        <v>11.890676454302966</v>
      </c>
      <c r="V17" s="69">
        <f t="shared" si="8"/>
        <v>11.47721688852468</v>
      </c>
      <c r="W17" s="69">
        <f t="shared" ref="W17:Y17" si="9">SUM(W18:W26)</f>
        <v>11.922229739217226</v>
      </c>
      <c r="X17" s="69">
        <f t="shared" si="9"/>
        <v>9.3087563447180006</v>
      </c>
      <c r="Y17" s="69">
        <f t="shared" si="9"/>
        <v>10.374138974994642</v>
      </c>
      <c r="DA17" s="88" t="s">
        <v>268</v>
      </c>
    </row>
    <row r="18" spans="1:105" ht="12" customHeight="1" x14ac:dyDescent="0.25">
      <c r="A18" s="28" t="s">
        <v>51</v>
      </c>
      <c r="B18" s="72">
        <v>12.861454112863546</v>
      </c>
      <c r="C18" s="72">
        <v>9.8116891203763661</v>
      </c>
      <c r="D18" s="72">
        <v>12.038636834274735</v>
      </c>
      <c r="E18" s="72">
        <v>8.0941734584802738</v>
      </c>
      <c r="F18" s="72">
        <v>11.542835493296616</v>
      </c>
      <c r="G18" s="72">
        <v>10.993473762284207</v>
      </c>
      <c r="H18" s="72">
        <v>8.8962986227508143</v>
      </c>
      <c r="I18" s="72">
        <v>4.2835821051924396</v>
      </c>
      <c r="J18" s="72">
        <v>4.6357652238954934</v>
      </c>
      <c r="K18" s="72">
        <v>2.6233330631545639</v>
      </c>
      <c r="L18" s="72">
        <v>3.1138363026740907</v>
      </c>
      <c r="M18" s="72">
        <v>3.9676994799613983</v>
      </c>
      <c r="N18" s="72">
        <v>3.6889393364111971</v>
      </c>
      <c r="O18" s="72">
        <v>3.7089054065922782</v>
      </c>
      <c r="P18" s="72">
        <v>3.029851135557867</v>
      </c>
      <c r="Q18" s="72">
        <v>1.5444690742285845</v>
      </c>
      <c r="R18" s="72">
        <v>0.33244869998594095</v>
      </c>
      <c r="S18" s="72">
        <v>0.38129072857738749</v>
      </c>
      <c r="T18" s="72">
        <v>0.35093571498666293</v>
      </c>
      <c r="U18" s="72">
        <v>0.41446816243520668</v>
      </c>
      <c r="V18" s="72">
        <v>0.33435673511498876</v>
      </c>
      <c r="W18" s="72">
        <v>0.20709288918611304</v>
      </c>
      <c r="X18" s="72">
        <v>0</v>
      </c>
      <c r="Y18" s="72">
        <v>0</v>
      </c>
      <c r="DA18" s="89" t="s">
        <v>458</v>
      </c>
    </row>
    <row r="19" spans="1:105" s="2" customFormat="1" ht="12" customHeight="1" x14ac:dyDescent="0.25">
      <c r="A19" s="28" t="s">
        <v>74</v>
      </c>
      <c r="B19" s="72">
        <v>0</v>
      </c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0</v>
      </c>
      <c r="DA19" s="89" t="s">
        <v>459</v>
      </c>
    </row>
    <row r="20" spans="1:105" ht="12" customHeight="1" x14ac:dyDescent="0.25">
      <c r="A20" s="28" t="s">
        <v>200</v>
      </c>
      <c r="B20" s="72">
        <v>4.2566800320183145</v>
      </c>
      <c r="C20" s="72">
        <v>4.9135691318065264</v>
      </c>
      <c r="D20" s="72">
        <v>3.8185470499736942</v>
      </c>
      <c r="E20" s="72">
        <v>3.0438917916387349</v>
      </c>
      <c r="F20" s="72">
        <v>1.8424065877999307</v>
      </c>
      <c r="G20" s="72">
        <v>1.9097603017379456</v>
      </c>
      <c r="H20" s="72">
        <v>2.3038801038923009</v>
      </c>
      <c r="I20" s="72">
        <v>1.6029934149453413</v>
      </c>
      <c r="J20" s="72">
        <v>1.8658228758876185</v>
      </c>
      <c r="K20" s="72">
        <v>1.2479233855240366</v>
      </c>
      <c r="L20" s="72">
        <v>1.0005327352963811</v>
      </c>
      <c r="M20" s="72">
        <v>1.3098255548414699</v>
      </c>
      <c r="N20" s="72">
        <v>1.3526774719657664</v>
      </c>
      <c r="O20" s="72">
        <v>1.1093701604072219</v>
      </c>
      <c r="P20" s="72">
        <v>1.0995345088467234</v>
      </c>
      <c r="Q20" s="72">
        <v>1.097369511051159</v>
      </c>
      <c r="R20" s="72">
        <v>0.80158442939474739</v>
      </c>
      <c r="S20" s="72">
        <v>0.51720538705015928</v>
      </c>
      <c r="T20" s="72">
        <v>0.49187069923604726</v>
      </c>
      <c r="U20" s="72">
        <v>0.50602093654536218</v>
      </c>
      <c r="V20" s="72">
        <v>0.49815679727740525</v>
      </c>
      <c r="W20" s="72">
        <v>0.2435781538849526</v>
      </c>
      <c r="X20" s="72">
        <v>0.23099421781605387</v>
      </c>
      <c r="Y20" s="72">
        <v>0.22106627510517113</v>
      </c>
      <c r="DA20" s="89" t="s">
        <v>460</v>
      </c>
    </row>
    <row r="21" spans="1:105" ht="12" customHeight="1" x14ac:dyDescent="0.25">
      <c r="A21" s="28" t="s">
        <v>189</v>
      </c>
      <c r="B21" s="72">
        <v>9.5039778955457503</v>
      </c>
      <c r="C21" s="72">
        <v>9.5289750410696161</v>
      </c>
      <c r="D21" s="72">
        <v>8.7978454222523492</v>
      </c>
      <c r="E21" s="72">
        <v>8.5633043634354546</v>
      </c>
      <c r="F21" s="72">
        <v>8.9850800268459476</v>
      </c>
      <c r="G21" s="72">
        <v>10.926346966135711</v>
      </c>
      <c r="H21" s="72">
        <v>11.407883327776856</v>
      </c>
      <c r="I21" s="72">
        <v>10.042629422534874</v>
      </c>
      <c r="J21" s="72">
        <v>9.9685699079558621</v>
      </c>
      <c r="K21" s="72">
        <v>9.6321757105205492</v>
      </c>
      <c r="L21" s="72">
        <v>10.216621365308658</v>
      </c>
      <c r="M21" s="72">
        <v>9.7297605441779993</v>
      </c>
      <c r="N21" s="72">
        <v>10.421054884144912</v>
      </c>
      <c r="O21" s="72">
        <v>9.8223880666584691</v>
      </c>
      <c r="P21" s="72">
        <v>9.7492192473897799</v>
      </c>
      <c r="Q21" s="72">
        <v>9.2733148797261631</v>
      </c>
      <c r="R21" s="72">
        <v>10.924180249511732</v>
      </c>
      <c r="S21" s="72">
        <v>10.188789564223542</v>
      </c>
      <c r="T21" s="72">
        <v>10.109274970541898</v>
      </c>
      <c r="U21" s="72">
        <v>10.970187355322397</v>
      </c>
      <c r="V21" s="72">
        <v>10.644703356132286</v>
      </c>
      <c r="W21" s="72">
        <v>11.471558696146159</v>
      </c>
      <c r="X21" s="72">
        <v>9.0777621269019466</v>
      </c>
      <c r="Y21" s="72">
        <v>10.153072699889471</v>
      </c>
      <c r="DA21" s="89" t="s">
        <v>461</v>
      </c>
    </row>
    <row r="22" spans="1:105" ht="12" customHeight="1" x14ac:dyDescent="0.25">
      <c r="A22" s="28" t="s">
        <v>202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DA22" s="89" t="s">
        <v>462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463</v>
      </c>
    </row>
    <row r="24" spans="1:105" ht="12" customHeight="1" x14ac:dyDescent="0.25">
      <c r="A24" s="28" t="s">
        <v>198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464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  <c r="DA25" s="90" t="s">
        <v>465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466</v>
      </c>
    </row>
    <row r="27" spans="1:105" ht="12.95" customHeight="1" x14ac:dyDescent="0.25">
      <c r="A27" s="68" t="s">
        <v>54</v>
      </c>
      <c r="B27" s="69">
        <f t="shared" ref="B27:Q27" si="10">SUM(B28:B32)</f>
        <v>26.013433576640143</v>
      </c>
      <c r="C27" s="69">
        <f t="shared" si="10"/>
        <v>28.182663765111528</v>
      </c>
      <c r="D27" s="69">
        <f t="shared" si="10"/>
        <v>15.545055868622937</v>
      </c>
      <c r="E27" s="69">
        <f t="shared" si="10"/>
        <v>17.897077433319961</v>
      </c>
      <c r="F27" s="69">
        <f t="shared" si="10"/>
        <v>18.900225727195679</v>
      </c>
      <c r="G27" s="69">
        <f t="shared" si="10"/>
        <v>16.018139552180045</v>
      </c>
      <c r="H27" s="69">
        <f t="shared" si="10"/>
        <v>16.146097058260949</v>
      </c>
      <c r="I27" s="69">
        <f t="shared" si="10"/>
        <v>11.806062136265837</v>
      </c>
      <c r="J27" s="69">
        <f t="shared" si="10"/>
        <v>14.832233608224332</v>
      </c>
      <c r="K27" s="69">
        <f t="shared" si="10"/>
        <v>13.736345820804852</v>
      </c>
      <c r="L27" s="69">
        <f t="shared" si="10"/>
        <v>17.441644224477884</v>
      </c>
      <c r="M27" s="69">
        <f t="shared" si="10"/>
        <v>17.351860123450592</v>
      </c>
      <c r="N27" s="69">
        <f t="shared" si="10"/>
        <v>14.789023050153403</v>
      </c>
      <c r="O27" s="69">
        <f t="shared" si="10"/>
        <v>14.468128596483268</v>
      </c>
      <c r="P27" s="69">
        <f t="shared" si="10"/>
        <v>17.416885389362978</v>
      </c>
      <c r="Q27" s="69">
        <f t="shared" si="10"/>
        <v>20.221708443504042</v>
      </c>
      <c r="R27" s="69">
        <f t="shared" ref="R27:V27" si="11">SUM(R28:R32)</f>
        <v>26.893190312057406</v>
      </c>
      <c r="S27" s="69">
        <f t="shared" si="11"/>
        <v>26.478548680201467</v>
      </c>
      <c r="T27" s="69">
        <f t="shared" si="11"/>
        <v>23.429112252228386</v>
      </c>
      <c r="U27" s="69">
        <f t="shared" si="11"/>
        <v>26.397226858227768</v>
      </c>
      <c r="V27" s="69">
        <f t="shared" si="11"/>
        <v>18.191150903865125</v>
      </c>
      <c r="W27" s="69">
        <f t="shared" ref="W27:Y27" si="12">SUM(W28:W32)</f>
        <v>17.388382672100384</v>
      </c>
      <c r="X27" s="69">
        <f t="shared" si="12"/>
        <v>10.421850048539087</v>
      </c>
      <c r="Y27" s="69">
        <f t="shared" si="12"/>
        <v>13.989211110455022</v>
      </c>
      <c r="DA27" s="88" t="s">
        <v>269</v>
      </c>
    </row>
    <row r="28" spans="1:105" ht="12" customHeight="1" x14ac:dyDescent="0.25">
      <c r="A28" s="28" t="s">
        <v>51</v>
      </c>
      <c r="B28" s="72">
        <v>3.0829583143908024</v>
      </c>
      <c r="C28" s="72">
        <v>2.3362665072978932</v>
      </c>
      <c r="D28" s="72">
        <v>2.4122521974613975</v>
      </c>
      <c r="E28" s="72">
        <v>1.6988881958736346</v>
      </c>
      <c r="F28" s="72">
        <v>2.4242167967677575</v>
      </c>
      <c r="G28" s="72">
        <v>2.016544100631116</v>
      </c>
      <c r="H28" s="72">
        <v>1.6752808647311945</v>
      </c>
      <c r="I28" s="72">
        <v>0.81981003135778585</v>
      </c>
      <c r="J28" s="72">
        <v>0.90025877969143675</v>
      </c>
      <c r="K28" s="72">
        <v>0.43532593908432105</v>
      </c>
      <c r="L28" s="72">
        <v>0.59072075874735464</v>
      </c>
      <c r="M28" s="72">
        <v>0.72458105683091167</v>
      </c>
      <c r="N28" s="72">
        <v>0.70007021917560963</v>
      </c>
      <c r="O28" s="72">
        <v>0.69952690870205514</v>
      </c>
      <c r="P28" s="72">
        <v>0.61894208223739156</v>
      </c>
      <c r="Q28" s="72">
        <v>0.42799796787381661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467</v>
      </c>
    </row>
    <row r="29" spans="1:105" s="2" customFormat="1" ht="12" customHeight="1" x14ac:dyDescent="0.25">
      <c r="A29" s="28" t="s">
        <v>74</v>
      </c>
      <c r="B29" s="72">
        <v>17.22622428</v>
      </c>
      <c r="C29" s="72">
        <v>20.09729952</v>
      </c>
      <c r="D29" s="72">
        <v>8.6132257200000026</v>
      </c>
      <c r="E29" s="72">
        <v>11.484300959999999</v>
      </c>
      <c r="F29" s="72">
        <v>11.484300959999995</v>
      </c>
      <c r="G29" s="72">
        <v>8.6132257200000062</v>
      </c>
      <c r="H29" s="72">
        <v>8.6132257200000044</v>
      </c>
      <c r="I29" s="72">
        <v>5.7421504800000003</v>
      </c>
      <c r="J29" s="72">
        <v>8.6132257199999973</v>
      </c>
      <c r="K29" s="72">
        <v>8.6132257200000044</v>
      </c>
      <c r="L29" s="72">
        <v>11.37162959999999</v>
      </c>
      <c r="M29" s="72">
        <v>11.371629600000006</v>
      </c>
      <c r="N29" s="72">
        <v>8.6132257200000133</v>
      </c>
      <c r="O29" s="72">
        <v>8.613225720000008</v>
      </c>
      <c r="P29" s="72">
        <v>11.484300960000002</v>
      </c>
      <c r="Q29" s="72">
        <v>14.355149040000033</v>
      </c>
      <c r="R29" s="72">
        <v>20.097299520000039</v>
      </c>
      <c r="S29" s="72">
        <v>20.097299519999961</v>
      </c>
      <c r="T29" s="72">
        <v>17.226224279999983</v>
      </c>
      <c r="U29" s="72">
        <v>19.149815160000013</v>
      </c>
      <c r="V29" s="72">
        <v>11.484300959999993</v>
      </c>
      <c r="W29" s="72">
        <v>9.7615195199999985</v>
      </c>
      <c r="X29" s="72">
        <v>5.7421504799999834</v>
      </c>
      <c r="Y29" s="72">
        <v>8.6132257199999831</v>
      </c>
      <c r="DA29" s="89" t="s">
        <v>468</v>
      </c>
    </row>
    <row r="30" spans="1:105" ht="12" customHeight="1" x14ac:dyDescent="0.25">
      <c r="A30" s="28" t="s">
        <v>189</v>
      </c>
      <c r="B30" s="72">
        <v>5.7042509822493415</v>
      </c>
      <c r="C30" s="72">
        <v>5.749097737813635</v>
      </c>
      <c r="D30" s="72">
        <v>4.519577951161537</v>
      </c>
      <c r="E30" s="72">
        <v>4.7138882774463271</v>
      </c>
      <c r="F30" s="72">
        <v>4.9917079704279255</v>
      </c>
      <c r="G30" s="72">
        <v>5.3883697315489245</v>
      </c>
      <c r="H30" s="72">
        <v>5.8575904735297488</v>
      </c>
      <c r="I30" s="72">
        <v>5.2441016249080494</v>
      </c>
      <c r="J30" s="72">
        <v>5.3187491085328977</v>
      </c>
      <c r="K30" s="72">
        <v>4.687794161720527</v>
      </c>
      <c r="L30" s="72">
        <v>5.479293865730539</v>
      </c>
      <c r="M30" s="72">
        <v>5.2556494666196762</v>
      </c>
      <c r="N30" s="72">
        <v>5.4757271109777799</v>
      </c>
      <c r="O30" s="72">
        <v>5.1553759677812065</v>
      </c>
      <c r="P30" s="72">
        <v>5.313642347125584</v>
      </c>
      <c r="Q30" s="72">
        <v>5.4385614356301941</v>
      </c>
      <c r="R30" s="72">
        <v>6.795890792057369</v>
      </c>
      <c r="S30" s="72">
        <v>6.3812491602015067</v>
      </c>
      <c r="T30" s="72">
        <v>6.2028879722284023</v>
      </c>
      <c r="U30" s="72">
        <v>7.2474116982277526</v>
      </c>
      <c r="V30" s="72">
        <v>6.7068499438651319</v>
      </c>
      <c r="W30" s="72">
        <v>7.6268631521003867</v>
      </c>
      <c r="X30" s="72">
        <v>4.6796995685391032</v>
      </c>
      <c r="Y30" s="72">
        <v>5.375985390455039</v>
      </c>
      <c r="DA30" s="89" t="s">
        <v>469</v>
      </c>
    </row>
    <row r="31" spans="1:105" ht="12" customHeight="1" x14ac:dyDescent="0.25">
      <c r="A31" s="28" t="s">
        <v>202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470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X32" s="77">
        <v>0</v>
      </c>
      <c r="Y32" s="77">
        <v>0</v>
      </c>
      <c r="DA32" s="92" t="s">
        <v>471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18038.115691279028</v>
      </c>
      <c r="C3" s="65">
        <f>IF(RES_hh_fec!C3=0,0,1000*11630*RES_hh_fec!C3/RES_hh_num!C3)</f>
        <v>18207.11285916049</v>
      </c>
      <c r="D3" s="65">
        <f>IF(RES_hh_fec!D3=0,0,1000*11630*RES_hh_fec!D3/RES_hh_num!D3)</f>
        <v>17323.403644186885</v>
      </c>
      <c r="E3" s="65">
        <f>IF(RES_hh_fec!E3=0,0,1000*11630*RES_hh_fec!E3/RES_hh_num!E3)</f>
        <v>17265.595287142296</v>
      </c>
      <c r="F3" s="65">
        <f>IF(RES_hh_fec!F3=0,0,1000*11630*RES_hh_fec!F3/RES_hh_num!F3)</f>
        <v>17019.279960704374</v>
      </c>
      <c r="G3" s="65">
        <f>IF(RES_hh_fec!G3=0,0,1000*11630*RES_hh_fec!G3/RES_hh_num!G3)</f>
        <v>16406.177325027667</v>
      </c>
      <c r="H3" s="65">
        <f>IF(RES_hh_fec!H3=0,0,1000*11630*RES_hh_fec!H3/RES_hh_num!H3)</f>
        <v>16018.513291223191</v>
      </c>
      <c r="I3" s="65">
        <f>IF(RES_hh_fec!I3=0,0,1000*11630*RES_hh_fec!I3/RES_hh_num!I3)</f>
        <v>17389.681153482448</v>
      </c>
      <c r="J3" s="65">
        <f>IF(RES_hh_fec!J3=0,0,1000*11630*RES_hh_fec!J3/RES_hh_num!J3)</f>
        <v>16816.709577304944</v>
      </c>
      <c r="K3" s="65">
        <f>IF(RES_hh_fec!K3=0,0,1000*11630*RES_hh_fec!K3/RES_hh_num!K3)</f>
        <v>17131.964258420638</v>
      </c>
      <c r="L3" s="65">
        <f>IF(RES_hh_fec!L3=0,0,1000*11630*RES_hh_fec!L3/RES_hh_num!L3)</f>
        <v>18208.060299842175</v>
      </c>
      <c r="M3" s="65">
        <f>IF(RES_hh_fec!M3=0,0,1000*11630*RES_hh_fec!M3/RES_hh_num!M3)</f>
        <v>16420.209878179216</v>
      </c>
      <c r="N3" s="65">
        <f>IF(RES_hh_fec!N3=0,0,1000*11630*RES_hh_fec!N3/RES_hh_num!N3)</f>
        <v>17100.677760938532</v>
      </c>
      <c r="O3" s="65">
        <f>IF(RES_hh_fec!O3=0,0,1000*11630*RES_hh_fec!O3/RES_hh_num!O3)</f>
        <v>16460.019444326444</v>
      </c>
      <c r="P3" s="65">
        <f>IF(RES_hh_fec!P3=0,0,1000*11630*RES_hh_fec!P3/RES_hh_num!P3)</f>
        <v>15672.519306975009</v>
      </c>
      <c r="Q3" s="65">
        <f>IF(RES_hh_fec!Q3=0,0,1000*11630*RES_hh_fec!Q3/RES_hh_num!Q3)</f>
        <v>15022.297881557421</v>
      </c>
      <c r="R3" s="65">
        <f>IF(RES_hh_fec!R3=0,0,1000*11630*RES_hh_fec!R3/RES_hh_num!R3)</f>
        <v>16142.735839374522</v>
      </c>
      <c r="S3" s="65">
        <f>IF(RES_hh_fec!S3=0,0,1000*11630*RES_hh_fec!S3/RES_hh_num!S3)</f>
        <v>16002.478996110429</v>
      </c>
      <c r="T3" s="65">
        <f>IF(RES_hh_fec!T3=0,0,1000*11630*RES_hh_fec!T3/RES_hh_num!T3)</f>
        <v>16173.327675270737</v>
      </c>
      <c r="U3" s="65">
        <f>IF(RES_hh_fec!U3=0,0,1000*11630*RES_hh_fec!U3/RES_hh_num!U3)</f>
        <v>15578.058486247681</v>
      </c>
      <c r="V3" s="65">
        <f>IF(RES_hh_fec!V3=0,0,1000*11630*RES_hh_fec!V3/RES_hh_num!V3)</f>
        <v>15353.62974388576</v>
      </c>
      <c r="W3" s="65">
        <f>IF(RES_hh_fec!W3=0,0,1000*11630*RES_hh_fec!W3/RES_hh_num!W3)</f>
        <v>15460.032187528626</v>
      </c>
      <c r="X3" s="65">
        <f>IF(RES_hh_fec!X3=0,0,1000*11630*RES_hh_fec!X3/RES_hh_num!X3)</f>
        <v>15319.965779165017</v>
      </c>
      <c r="Y3" s="65">
        <f>IF(RES_hh_fec!Y3=0,0,1000*11630*RES_hh_fec!Y3/RES_hh_num!Y3)</f>
        <v>14561.181788412461</v>
      </c>
      <c r="DA3" s="87" t="s">
        <v>272</v>
      </c>
    </row>
    <row r="4" spans="1:105" ht="12.95" customHeight="1" x14ac:dyDescent="0.25">
      <c r="A4" s="68" t="s">
        <v>57</v>
      </c>
      <c r="B4" s="69">
        <f>IF(RES_hh_fec!B4=0,0,1000*11630*RES_hh_fec!B4/RES_hh_num!B4)</f>
        <v>15109.15138617242</v>
      </c>
      <c r="C4" s="69">
        <f>IF(RES_hh_fec!C4=0,0,1000*11630*RES_hh_fec!C4/RES_hh_num!C4)</f>
        <v>15208.020927231759</v>
      </c>
      <c r="D4" s="69">
        <f>IF(RES_hh_fec!D4=0,0,1000*11630*RES_hh_fec!D4/RES_hh_num!D4)</f>
        <v>14522.314275435365</v>
      </c>
      <c r="E4" s="69">
        <f>IF(RES_hh_fec!E4=0,0,1000*11630*RES_hh_fec!E4/RES_hh_num!E4)</f>
        <v>14534.20673542574</v>
      </c>
      <c r="F4" s="69">
        <f>IF(RES_hh_fec!F4=0,0,1000*11630*RES_hh_fec!F4/RES_hh_num!F4)</f>
        <v>14278.337230202169</v>
      </c>
      <c r="G4" s="69">
        <f>IF(RES_hh_fec!G4=0,0,1000*11630*RES_hh_fec!G4/RES_hh_num!G4)</f>
        <v>13756.895165271659</v>
      </c>
      <c r="H4" s="69">
        <f>IF(RES_hh_fec!H4=0,0,1000*11630*RES_hh_fec!H4/RES_hh_num!H4)</f>
        <v>13320.844794178303</v>
      </c>
      <c r="I4" s="69">
        <f>IF(RES_hh_fec!I4=0,0,1000*11630*RES_hh_fec!I4/RES_hh_num!I4)</f>
        <v>14973.382857864048</v>
      </c>
      <c r="J4" s="69">
        <f>IF(RES_hh_fec!J4=0,0,1000*11630*RES_hh_fec!J4/RES_hh_num!J4)</f>
        <v>14486.489661507958</v>
      </c>
      <c r="K4" s="69">
        <f>IF(RES_hh_fec!K4=0,0,1000*11630*RES_hh_fec!K4/RES_hh_num!K4)</f>
        <v>14957.185262703239</v>
      </c>
      <c r="L4" s="69">
        <f>IF(RES_hh_fec!L4=0,0,1000*11630*RES_hh_fec!L4/RES_hh_num!L4)</f>
        <v>15873.517864014742</v>
      </c>
      <c r="M4" s="69">
        <f>IF(RES_hh_fec!M4=0,0,1000*11630*RES_hh_fec!M4/RES_hh_num!M4)</f>
        <v>14282.67066612445</v>
      </c>
      <c r="N4" s="69">
        <f>IF(RES_hh_fec!N4=0,0,1000*11630*RES_hh_fec!N4/RES_hh_num!N4)</f>
        <v>14899.606541435069</v>
      </c>
      <c r="O4" s="69">
        <f>IF(RES_hh_fec!O4=0,0,1000*11630*RES_hh_fec!O4/RES_hh_num!O4)</f>
        <v>14347.708860147521</v>
      </c>
      <c r="P4" s="69">
        <f>IF(RES_hh_fec!P4=0,0,1000*11630*RES_hh_fec!P4/RES_hh_num!P4)</f>
        <v>13654.449517546682</v>
      </c>
      <c r="Q4" s="69">
        <f>IF(RES_hh_fec!Q4=0,0,1000*11630*RES_hh_fec!Q4/RES_hh_num!Q4)</f>
        <v>13032.450928759052</v>
      </c>
      <c r="R4" s="69">
        <f>IF(RES_hh_fec!R4=0,0,1000*11630*RES_hh_fec!R4/RES_hh_num!R4)</f>
        <v>13960.738290570383</v>
      </c>
      <c r="S4" s="69">
        <f>IF(RES_hh_fec!S4=0,0,1000*11630*RES_hh_fec!S4/RES_hh_num!S4)</f>
        <v>13839.263383872332</v>
      </c>
      <c r="T4" s="69">
        <f>IF(RES_hh_fec!T4=0,0,1000*11630*RES_hh_fec!T4/RES_hh_num!T4)</f>
        <v>14072.126993942304</v>
      </c>
      <c r="U4" s="69">
        <f>IF(RES_hh_fec!U4=0,0,1000*11630*RES_hh_fec!U4/RES_hh_num!U4)</f>
        <v>13446.791161692521</v>
      </c>
      <c r="V4" s="69">
        <f>IF(RES_hh_fec!V4=0,0,1000*11630*RES_hh_fec!V4/RES_hh_num!V4)</f>
        <v>13311.290831939234</v>
      </c>
      <c r="W4" s="69">
        <f>IF(RES_hh_fec!W4=0,0,1000*11630*RES_hh_fec!W4/RES_hh_num!W4)</f>
        <v>13366.696390182859</v>
      </c>
      <c r="X4" s="69">
        <f>IF(RES_hh_fec!X4=0,0,1000*11630*RES_hh_fec!X4/RES_hh_num!X4)</f>
        <v>13434.432392087067</v>
      </c>
      <c r="Y4" s="69">
        <f>IF(RES_hh_fec!Y4=0,0,1000*11630*RES_hh_fec!Y4/RES_hh_num!Y4)</f>
        <v>12637.13703836553</v>
      </c>
      <c r="DA4" s="88" t="s">
        <v>273</v>
      </c>
    </row>
    <row r="5" spans="1:105" ht="12" customHeight="1" x14ac:dyDescent="0.25">
      <c r="A5" s="28" t="s">
        <v>51</v>
      </c>
      <c r="B5" s="72">
        <f>IF(RES_hh_fec!B5=0,0,1000*11630*RES_hh_fec!B5/RES_hh_num!B5)</f>
        <v>16495.177351326693</v>
      </c>
      <c r="C5" s="72">
        <f>IF(RES_hh_fec!C5=0,0,1000*11630*RES_hh_fec!C5/RES_hh_num!C5)</f>
        <v>13465.448048441494</v>
      </c>
      <c r="D5" s="72">
        <f>IF(RES_hh_fec!D5=0,0,1000*11630*RES_hh_fec!D5/RES_hh_num!D5)</f>
        <v>16253.524350748392</v>
      </c>
      <c r="E5" s="72">
        <f>IF(RES_hh_fec!E5=0,0,1000*11630*RES_hh_fec!E5/RES_hh_num!E5)</f>
        <v>12117.445544832406</v>
      </c>
      <c r="F5" s="72">
        <f>IF(RES_hh_fec!F5=0,0,1000*11630*RES_hh_fec!F5/RES_hh_num!F5)</f>
        <v>17399.350557744492</v>
      </c>
      <c r="G5" s="72">
        <f>IF(RES_hh_fec!G5=0,0,1000*11630*RES_hh_fec!G5/RES_hh_num!G5)</f>
        <v>16249.909074280733</v>
      </c>
      <c r="H5" s="72">
        <f>IF(RES_hh_fec!H5=0,0,1000*11630*RES_hh_fec!H5/RES_hh_num!H5)</f>
        <v>14724.184923619488</v>
      </c>
      <c r="I5" s="72">
        <f>IF(RES_hh_fec!I5=0,0,1000*11630*RES_hh_fec!I5/RES_hh_num!I5)</f>
        <v>12117.323088728432</v>
      </c>
      <c r="J5" s="72">
        <f>IF(RES_hh_fec!J5=0,0,1000*11630*RES_hh_fec!J5/RES_hh_num!J5)</f>
        <v>16375.847298295401</v>
      </c>
      <c r="K5" s="72">
        <f>IF(RES_hh_fec!K5=0,0,1000*11630*RES_hh_fec!K5/RES_hh_num!K5)</f>
        <v>12722.376694571885</v>
      </c>
      <c r="L5" s="72">
        <f>IF(RES_hh_fec!L5=0,0,1000*11630*RES_hh_fec!L5/RES_hh_num!L5)</f>
        <v>15176.601658474714</v>
      </c>
      <c r="M5" s="72">
        <f>IF(RES_hh_fec!M5=0,0,1000*11630*RES_hh_fec!M5/RES_hh_num!M5)</f>
        <v>17315.282402488334</v>
      </c>
      <c r="N5" s="72">
        <f>IF(RES_hh_fec!N5=0,0,1000*11630*RES_hh_fec!N5/RES_hh_num!N5)</f>
        <v>15580.295688985281</v>
      </c>
      <c r="O5" s="72">
        <f>IF(RES_hh_fec!O5=0,0,1000*11630*RES_hh_fec!O5/RES_hh_num!O5)</f>
        <v>16260.288986574984</v>
      </c>
      <c r="P5" s="72">
        <f>IF(RES_hh_fec!P5=0,0,1000*11630*RES_hh_fec!P5/RES_hh_num!P5)</f>
        <v>16648.196319994899</v>
      </c>
      <c r="Q5" s="72">
        <f>IF(RES_hh_fec!Q5=0,0,1000*11630*RES_hh_fec!Q5/RES_hh_num!Q5)</f>
        <v>12792.751201595154</v>
      </c>
      <c r="R5" s="72">
        <f>IF(RES_hh_fec!R5=0,0,1000*11630*RES_hh_fec!R5/RES_hh_num!R5)</f>
        <v>5825.9704226736885</v>
      </c>
      <c r="S5" s="72">
        <f>IF(RES_hh_fec!S5=0,0,1000*11630*RES_hh_fec!S5/RES_hh_num!S5)</f>
        <v>11795.950786653359</v>
      </c>
      <c r="T5" s="72">
        <f>IF(RES_hh_fec!T5=0,0,1000*11630*RES_hh_fec!T5/RES_hh_num!T5)</f>
        <v>14818.171014008491</v>
      </c>
      <c r="U5" s="72">
        <f>IF(RES_hh_fec!U5=0,0,1000*11630*RES_hh_fec!U5/RES_hh_num!U5)</f>
        <v>16961.576318789655</v>
      </c>
      <c r="V5" s="72">
        <f>IF(RES_hh_fec!V5=0,0,1000*11630*RES_hh_fec!V5/RES_hh_num!V5)</f>
        <v>16867.121183788429</v>
      </c>
      <c r="W5" s="72">
        <f>IF(RES_hh_fec!W5=0,0,1000*11630*RES_hh_fec!W5/RES_hh_num!W5)</f>
        <v>15262.458130296594</v>
      </c>
      <c r="X5" s="72">
        <f>IF(RES_hh_fec!X5=0,0,1000*11630*RES_hh_fec!X5/RES_hh_num!X5)</f>
        <v>0</v>
      </c>
      <c r="Y5" s="72">
        <f>IF(RES_hh_fec!Y5=0,0,1000*11630*RES_hh_fec!Y5/RES_hh_num!Y5)</f>
        <v>18350.993377483439</v>
      </c>
      <c r="DA5" s="89" t="s">
        <v>473</v>
      </c>
    </row>
    <row r="6" spans="1:105" ht="12" customHeight="1" x14ac:dyDescent="0.25">
      <c r="A6" s="28" t="s">
        <v>74</v>
      </c>
      <c r="B6" s="72">
        <f>IF(RES_hh_fec!B6=0,0,1000*11630*RES_hh_fec!B6/RES_hh_num!B6)</f>
        <v>0</v>
      </c>
      <c r="C6" s="72">
        <f>IF(RES_hh_fec!C6=0,0,1000*11630*RES_hh_fec!C6/RES_hh_num!C6)</f>
        <v>0</v>
      </c>
      <c r="D6" s="72">
        <f>IF(RES_hh_fec!D6=0,0,1000*11630*RES_hh_fec!D6/RES_hh_num!D6)</f>
        <v>0</v>
      </c>
      <c r="E6" s="72">
        <f>IF(RES_hh_fec!E6=0,0,1000*11630*RES_hh_fec!E6/RES_hh_num!E6)</f>
        <v>0</v>
      </c>
      <c r="F6" s="72">
        <f>IF(RES_hh_fec!F6=0,0,1000*11630*RES_hh_fec!F6/RES_hh_num!F6)</f>
        <v>0</v>
      </c>
      <c r="G6" s="72">
        <f>IF(RES_hh_fec!G6=0,0,1000*11630*RES_hh_fec!G6/RES_hh_num!G6)</f>
        <v>0</v>
      </c>
      <c r="H6" s="72">
        <f>IF(RES_hh_fec!H6=0,0,1000*11630*RES_hh_fec!H6/RES_hh_num!H6)</f>
        <v>0</v>
      </c>
      <c r="I6" s="72">
        <f>IF(RES_hh_fec!I6=0,0,1000*11630*RES_hh_fec!I6/RES_hh_num!I6)</f>
        <v>0</v>
      </c>
      <c r="J6" s="72">
        <f>IF(RES_hh_fec!J6=0,0,1000*11630*RES_hh_fec!J6/RES_hh_num!J6)</f>
        <v>0</v>
      </c>
      <c r="K6" s="72">
        <f>IF(RES_hh_fec!K6=0,0,1000*11630*RES_hh_fec!K6/RES_hh_num!K6)</f>
        <v>0</v>
      </c>
      <c r="L6" s="72">
        <f>IF(RES_hh_fec!L6=0,0,1000*11630*RES_hh_fec!L6/RES_hh_num!L6)</f>
        <v>0</v>
      </c>
      <c r="M6" s="72">
        <f>IF(RES_hh_fec!M6=0,0,1000*11630*RES_hh_fec!M6/RES_hh_num!M6)</f>
        <v>0</v>
      </c>
      <c r="N6" s="72">
        <f>IF(RES_hh_fec!N6=0,0,1000*11630*RES_hh_fec!N6/RES_hh_num!N6)</f>
        <v>0</v>
      </c>
      <c r="O6" s="72">
        <f>IF(RES_hh_fec!O6=0,0,1000*11630*RES_hh_fec!O6/RES_hh_num!O6)</f>
        <v>0</v>
      </c>
      <c r="P6" s="72">
        <f>IF(RES_hh_fec!P6=0,0,1000*11630*RES_hh_fec!P6/RES_hh_num!P6)</f>
        <v>0</v>
      </c>
      <c r="Q6" s="72">
        <f>IF(RES_hh_fec!Q6=0,0,1000*11630*RES_hh_fec!Q6/RES_hh_num!Q6)</f>
        <v>0</v>
      </c>
      <c r="R6" s="72">
        <f>IF(RES_hh_fec!R6=0,0,1000*11630*RES_hh_fec!R6/RES_hh_num!R6)</f>
        <v>0</v>
      </c>
      <c r="S6" s="72">
        <f>IF(RES_hh_fec!S6=0,0,1000*11630*RES_hh_fec!S6/RES_hh_num!S6)</f>
        <v>0</v>
      </c>
      <c r="T6" s="72">
        <f>IF(RES_hh_fec!T6=0,0,1000*11630*RES_hh_fec!T6/RES_hh_num!T6)</f>
        <v>0</v>
      </c>
      <c r="U6" s="72">
        <f>IF(RES_hh_fec!U6=0,0,1000*11630*RES_hh_fec!U6/RES_hh_num!U6)</f>
        <v>0</v>
      </c>
      <c r="V6" s="72">
        <f>IF(RES_hh_fec!V6=0,0,1000*11630*RES_hh_fec!V6/RES_hh_num!V6)</f>
        <v>0</v>
      </c>
      <c r="W6" s="72">
        <f>IF(RES_hh_fec!W6=0,0,1000*11630*RES_hh_fec!W6/RES_hh_num!W6)</f>
        <v>0</v>
      </c>
      <c r="X6" s="72">
        <f>IF(RES_hh_fec!X6=0,0,1000*11630*RES_hh_fec!X6/RES_hh_num!X6)</f>
        <v>0</v>
      </c>
      <c r="Y6" s="72">
        <f>IF(RES_hh_fec!Y6=0,0,1000*11630*RES_hh_fec!Y6/RES_hh_num!Y6)</f>
        <v>0</v>
      </c>
      <c r="DA6" s="89" t="s">
        <v>474</v>
      </c>
    </row>
    <row r="7" spans="1:105" ht="12" customHeight="1" x14ac:dyDescent="0.25">
      <c r="A7" s="28" t="s">
        <v>200</v>
      </c>
      <c r="B7" s="72">
        <f>IF(RES_hh_fec!B7=0,0,1000*11630*RES_hh_fec!B7/RES_hh_num!B7)</f>
        <v>19374.336092049711</v>
      </c>
      <c r="C7" s="72">
        <f>IF(RES_hh_fec!C7=0,0,1000*11630*RES_hh_fec!C7/RES_hh_num!C7)</f>
        <v>24050.569076560754</v>
      </c>
      <c r="D7" s="72">
        <f>IF(RES_hh_fec!D7=0,0,1000*11630*RES_hh_fec!D7/RES_hh_num!D7)</f>
        <v>20080.117079104512</v>
      </c>
      <c r="E7" s="72">
        <f>IF(RES_hh_fec!E7=0,0,1000*11630*RES_hh_fec!E7/RES_hh_num!E7)</f>
        <v>20448.997588961585</v>
      </c>
      <c r="F7" s="72">
        <f>IF(RES_hh_fec!F7=0,0,1000*11630*RES_hh_fec!F7/RES_hh_num!F7)</f>
        <v>15846.845902899913</v>
      </c>
      <c r="G7" s="72">
        <f>IF(RES_hh_fec!G7=0,0,1000*11630*RES_hh_fec!G7/RES_hh_num!G7)</f>
        <v>17903.025594089751</v>
      </c>
      <c r="H7" s="72">
        <f>IF(RES_hh_fec!H7=0,0,1000*11630*RES_hh_fec!H7/RES_hh_num!H7)</f>
        <v>21220.372555510407</v>
      </c>
      <c r="I7" s="72">
        <f>IF(RES_hh_fec!I7=0,0,1000*11630*RES_hh_fec!I7/RES_hh_num!I7)</f>
        <v>19679.852879674894</v>
      </c>
      <c r="J7" s="72">
        <f>IF(RES_hh_fec!J7=0,0,1000*11630*RES_hh_fec!J7/RES_hh_num!J7)</f>
        <v>23921.046487963613</v>
      </c>
      <c r="K7" s="72">
        <f>IF(RES_hh_fec!K7=0,0,1000*11630*RES_hh_fec!K7/RES_hh_num!K7)</f>
        <v>19923.332583148178</v>
      </c>
      <c r="L7" s="72">
        <f>IF(RES_hh_fec!L7=0,0,1000*11630*RES_hh_fec!L7/RES_hh_num!L7)</f>
        <v>17369.202804174587</v>
      </c>
      <c r="M7" s="72">
        <f>IF(RES_hh_fec!M7=0,0,1000*11630*RES_hh_fec!M7/RES_hh_num!M7)</f>
        <v>20957.521492368483</v>
      </c>
      <c r="N7" s="72">
        <f>IF(RES_hh_fec!N7=0,0,1000*11630*RES_hh_fec!N7/RES_hh_num!N7)</f>
        <v>20433.663588938529</v>
      </c>
      <c r="O7" s="72">
        <f>IF(RES_hh_fec!O7=0,0,1000*11630*RES_hh_fec!O7/RES_hh_num!O7)</f>
        <v>16445.803238913555</v>
      </c>
      <c r="P7" s="72">
        <f>IF(RES_hh_fec!P7=0,0,1000*11630*RES_hh_fec!P7/RES_hh_num!P7)</f>
        <v>17001.660676425738</v>
      </c>
      <c r="Q7" s="72">
        <f>IF(RES_hh_fec!Q7=0,0,1000*11630*RES_hh_fec!Q7/RES_hh_num!Q7)</f>
        <v>18445.722205210175</v>
      </c>
      <c r="R7" s="72">
        <f>IF(RES_hh_fec!R7=0,0,1000*11630*RES_hh_fec!R7/RES_hh_num!R7)</f>
        <v>16953.265037452289</v>
      </c>
      <c r="S7" s="72">
        <f>IF(RES_hh_fec!S7=0,0,1000*11630*RES_hh_fec!S7/RES_hh_num!S7)</f>
        <v>14412.539032837107</v>
      </c>
      <c r="T7" s="72">
        <f>IF(RES_hh_fec!T7=0,0,1000*11630*RES_hh_fec!T7/RES_hh_num!T7)</f>
        <v>16892.457279472324</v>
      </c>
      <c r="U7" s="72">
        <f>IF(RES_hh_fec!U7=0,0,1000*11630*RES_hh_fec!U7/RES_hh_num!U7)</f>
        <v>18559.351725139233</v>
      </c>
      <c r="V7" s="72">
        <f>IF(RES_hh_fec!V7=0,0,1000*11630*RES_hh_fec!V7/RES_hh_num!V7)</f>
        <v>20780.562547786216</v>
      </c>
      <c r="W7" s="72">
        <f>IF(RES_hh_fec!W7=0,0,1000*11630*RES_hh_fec!W7/RES_hh_num!W7)</f>
        <v>13631.322650822449</v>
      </c>
      <c r="X7" s="72">
        <f>IF(RES_hh_fec!X7=0,0,1000*11630*RES_hh_fec!X7/RES_hh_num!X7)</f>
        <v>17901.438745106643</v>
      </c>
      <c r="Y7" s="72">
        <f>IF(RES_hh_fec!Y7=0,0,1000*11630*RES_hh_fec!Y7/RES_hh_num!Y7)</f>
        <v>17614.986316653052</v>
      </c>
      <c r="DA7" s="89" t="s">
        <v>475</v>
      </c>
    </row>
    <row r="8" spans="1:105" ht="12" customHeight="1" x14ac:dyDescent="0.25">
      <c r="A8" s="28" t="s">
        <v>189</v>
      </c>
      <c r="B8" s="72">
        <f>IF(RES_hh_fec!B8=0,0,1000*11630*RES_hh_fec!B8/RES_hh_num!B8)</f>
        <v>18409.862738243573</v>
      </c>
      <c r="C8" s="72">
        <f>IF(RES_hh_fec!C8=0,0,1000*11630*RES_hh_fec!C8/RES_hh_num!C8)</f>
        <v>18826.936199669984</v>
      </c>
      <c r="D8" s="72">
        <f>IF(RES_hh_fec!D8=0,0,1000*11630*RES_hh_fec!D8/RES_hh_num!D8)</f>
        <v>17173.129211565356</v>
      </c>
      <c r="E8" s="72">
        <f>IF(RES_hh_fec!E8=0,0,1000*11630*RES_hh_fec!E8/RES_hh_num!E8)</f>
        <v>17051.096862976359</v>
      </c>
      <c r="F8" s="72">
        <f>IF(RES_hh_fec!F8=0,0,1000*11630*RES_hh_fec!F8/RES_hh_num!F8)</f>
        <v>16510.53924255152</v>
      </c>
      <c r="G8" s="72">
        <f>IF(RES_hh_fec!G8=0,0,1000*11630*RES_hh_fec!G8/RES_hh_num!G8)</f>
        <v>17494.187804972804</v>
      </c>
      <c r="H8" s="72">
        <f>IF(RES_hh_fec!H8=0,0,1000*11630*RES_hh_fec!H8/RES_hh_num!H8)</f>
        <v>16590.095657679016</v>
      </c>
      <c r="I8" s="72">
        <f>IF(RES_hh_fec!I8=0,0,1000*11630*RES_hh_fec!I8/RES_hh_num!I8)</f>
        <v>17696.911045753175</v>
      </c>
      <c r="J8" s="72">
        <f>IF(RES_hh_fec!J8=0,0,1000*11630*RES_hh_fec!J8/RES_hh_num!J8)</f>
        <v>17362.192916667245</v>
      </c>
      <c r="K8" s="72">
        <f>IF(RES_hh_fec!K8=0,0,1000*11630*RES_hh_fec!K8/RES_hh_num!K8)</f>
        <v>17759.448365649172</v>
      </c>
      <c r="L8" s="72">
        <f>IF(RES_hh_fec!L8=0,0,1000*11630*RES_hh_fec!L8/RES_hh_num!L8)</f>
        <v>18753.37122228989</v>
      </c>
      <c r="M8" s="72">
        <f>IF(RES_hh_fec!M8=0,0,1000*11630*RES_hh_fec!M8/RES_hh_num!M8)</f>
        <v>17180.318588494203</v>
      </c>
      <c r="N8" s="72">
        <f>IF(RES_hh_fec!N8=0,0,1000*11630*RES_hh_fec!N8/RES_hh_num!N8)</f>
        <v>17962.835468196499</v>
      </c>
      <c r="O8" s="72">
        <f>IF(RES_hh_fec!O8=0,0,1000*11630*RES_hh_fec!O8/RES_hh_num!O8)</f>
        <v>16717.438629126977</v>
      </c>
      <c r="P8" s="72">
        <f>IF(RES_hh_fec!P8=0,0,1000*11630*RES_hh_fec!P8/RES_hh_num!P8)</f>
        <v>16132.12420899202</v>
      </c>
      <c r="Q8" s="72">
        <f>IF(RES_hh_fec!Q8=0,0,1000*11630*RES_hh_fec!Q8/RES_hh_num!Q8)</f>
        <v>14826.739250785136</v>
      </c>
      <c r="R8" s="72">
        <f>IF(RES_hh_fec!R8=0,0,1000*11630*RES_hh_fec!R8/RES_hh_num!R8)</f>
        <v>16735.088118372765</v>
      </c>
      <c r="S8" s="72">
        <f>IF(RES_hh_fec!S8=0,0,1000*11630*RES_hh_fec!S8/RES_hh_num!S8)</f>
        <v>15370.893992593015</v>
      </c>
      <c r="T8" s="72">
        <f>IF(RES_hh_fec!T8=0,0,1000*11630*RES_hh_fec!T8/RES_hh_num!T8)</f>
        <v>15320.170912178155</v>
      </c>
      <c r="U8" s="72">
        <f>IF(RES_hh_fec!U8=0,0,1000*11630*RES_hh_fec!U8/RES_hh_num!U8)</f>
        <v>15171.39599712619</v>
      </c>
      <c r="V8" s="72">
        <f>IF(RES_hh_fec!V8=0,0,1000*11630*RES_hh_fec!V8/RES_hh_num!V8)</f>
        <v>14485.532201319113</v>
      </c>
      <c r="W8" s="72">
        <f>IF(RES_hh_fec!W8=0,0,1000*11630*RES_hh_fec!W8/RES_hh_num!W8)</f>
        <v>15127.193083461441</v>
      </c>
      <c r="X8" s="72">
        <f>IF(RES_hh_fec!X8=0,0,1000*11630*RES_hh_fec!X8/RES_hh_num!X8)</f>
        <v>12504.859147280333</v>
      </c>
      <c r="Y8" s="72">
        <f>IF(RES_hh_fec!Y8=0,0,1000*11630*RES_hh_fec!Y8/RES_hh_num!Y8)</f>
        <v>14077.900585379719</v>
      </c>
      <c r="DA8" s="89" t="s">
        <v>476</v>
      </c>
    </row>
    <row r="9" spans="1:105" ht="12" customHeight="1" x14ac:dyDescent="0.25">
      <c r="A9" s="28" t="s">
        <v>202</v>
      </c>
      <c r="B9" s="72">
        <f>IF(RES_hh_fec!B9=0,0,1000*11630*RES_hh_fec!B9/RES_hh_num!B9)</f>
        <v>20609.848031635651</v>
      </c>
      <c r="C9" s="72">
        <f>IF(RES_hh_fec!C9=0,0,1000*11630*RES_hh_fec!C9/RES_hh_num!C9)</f>
        <v>20434.251327161342</v>
      </c>
      <c r="D9" s="72">
        <f>IF(RES_hh_fec!D9=0,0,1000*11630*RES_hh_fec!D9/RES_hh_num!D9)</f>
        <v>18509.796464248808</v>
      </c>
      <c r="E9" s="72">
        <f>IF(RES_hh_fec!E9=0,0,1000*11630*RES_hh_fec!E9/RES_hh_num!E9)</f>
        <v>19808.135579223286</v>
      </c>
      <c r="F9" s="72">
        <f>IF(RES_hh_fec!F9=0,0,1000*11630*RES_hh_fec!F9/RES_hh_num!F9)</f>
        <v>19090.201712037968</v>
      </c>
      <c r="G9" s="72">
        <f>IF(RES_hh_fec!G9=0,0,1000*11630*RES_hh_fec!G9/RES_hh_num!G9)</f>
        <v>16588.908174576274</v>
      </c>
      <c r="H9" s="72">
        <f>IF(RES_hh_fec!H9=0,0,1000*11630*RES_hh_fec!H9/RES_hh_num!H9)</f>
        <v>15380.369174530093</v>
      </c>
      <c r="I9" s="72">
        <f>IF(RES_hh_fec!I9=0,0,1000*11630*RES_hh_fec!I9/RES_hh_num!I9)</f>
        <v>18547.477644042738</v>
      </c>
      <c r="J9" s="72">
        <f>IF(RES_hh_fec!J9=0,0,1000*11630*RES_hh_fec!J9/RES_hh_num!J9)</f>
        <v>17432.605013556204</v>
      </c>
      <c r="K9" s="72">
        <f>IF(RES_hh_fec!K9=0,0,1000*11630*RES_hh_fec!K9/RES_hh_num!K9)</f>
        <v>17805.3137292176</v>
      </c>
      <c r="L9" s="72">
        <f>IF(RES_hh_fec!L9=0,0,1000*11630*RES_hh_fec!L9/RES_hh_num!L9)</f>
        <v>18190.607839415607</v>
      </c>
      <c r="M9" s="72">
        <f>IF(RES_hh_fec!M9=0,0,1000*11630*RES_hh_fec!M9/RES_hh_num!M9)</f>
        <v>15770.815894327985</v>
      </c>
      <c r="N9" s="72">
        <f>IF(RES_hh_fec!N9=0,0,1000*11630*RES_hh_fec!N9/RES_hh_num!N9)</f>
        <v>16655.1877272192</v>
      </c>
      <c r="O9" s="72">
        <f>IF(RES_hh_fec!O9=0,0,1000*11630*RES_hh_fec!O9/RES_hh_num!O9)</f>
        <v>15690.868791925084</v>
      </c>
      <c r="P9" s="72">
        <f>IF(RES_hh_fec!P9=0,0,1000*11630*RES_hh_fec!P9/RES_hh_num!P9)</f>
        <v>15155.352722025968</v>
      </c>
      <c r="Q9" s="72">
        <f>IF(RES_hh_fec!Q9=0,0,1000*11630*RES_hh_fec!Q9/RES_hh_num!Q9)</f>
        <v>14451.25189322633</v>
      </c>
      <c r="R9" s="72">
        <f>IF(RES_hh_fec!R9=0,0,1000*11630*RES_hh_fec!R9/RES_hh_num!R9)</f>
        <v>15189.894572744972</v>
      </c>
      <c r="S9" s="72">
        <f>IF(RES_hh_fec!S9=0,0,1000*11630*RES_hh_fec!S9/RES_hh_num!S9)</f>
        <v>15302.86843007827</v>
      </c>
      <c r="T9" s="72">
        <f>IF(RES_hh_fec!T9=0,0,1000*11630*RES_hh_fec!T9/RES_hh_num!T9)</f>
        <v>15304.660131111841</v>
      </c>
      <c r="U9" s="72">
        <f>IF(RES_hh_fec!U9=0,0,1000*11630*RES_hh_fec!U9/RES_hh_num!U9)</f>
        <v>14497.511235992077</v>
      </c>
      <c r="V9" s="72">
        <f>IF(RES_hh_fec!V9=0,0,1000*11630*RES_hh_fec!V9/RES_hh_num!V9)</f>
        <v>14806.749879965364</v>
      </c>
      <c r="W9" s="72">
        <f>IF(RES_hh_fec!W9=0,0,1000*11630*RES_hh_fec!W9/RES_hh_num!W9)</f>
        <v>14362.121615581227</v>
      </c>
      <c r="X9" s="72">
        <f>IF(RES_hh_fec!X9=0,0,1000*11630*RES_hh_fec!X9/RES_hh_num!X9)</f>
        <v>15009.431868093665</v>
      </c>
      <c r="Y9" s="72">
        <f>IF(RES_hh_fec!Y9=0,0,1000*11630*RES_hh_fec!Y9/RES_hh_num!Y9)</f>
        <v>13528.576211634205</v>
      </c>
      <c r="DA9" s="89" t="s">
        <v>477</v>
      </c>
    </row>
    <row r="10" spans="1:105" ht="12" customHeight="1" x14ac:dyDescent="0.25">
      <c r="A10" s="28" t="s">
        <v>197</v>
      </c>
      <c r="B10" s="72">
        <f>IF(RES_hh_fec!B10=0,0,1000*11630*RES_hh_fec!B10/RES_hh_num!B10)</f>
        <v>0</v>
      </c>
      <c r="C10" s="72">
        <f>IF(RES_hh_fec!C10=0,0,1000*11630*RES_hh_fec!C10/RES_hh_num!C10)</f>
        <v>0</v>
      </c>
      <c r="D10" s="72">
        <f>IF(RES_hh_fec!D10=0,0,1000*11630*RES_hh_fec!D10/RES_hh_num!D10)</f>
        <v>0</v>
      </c>
      <c r="E10" s="72">
        <f>IF(RES_hh_fec!E10=0,0,1000*11630*RES_hh_fec!E10/RES_hh_num!E10)</f>
        <v>0</v>
      </c>
      <c r="F10" s="72">
        <f>IF(RES_hh_fec!F10=0,0,1000*11630*RES_hh_fec!F10/RES_hh_num!F10)</f>
        <v>0</v>
      </c>
      <c r="G10" s="72">
        <f>IF(RES_hh_fec!G10=0,0,1000*11630*RES_hh_fec!G10/RES_hh_num!G10)</f>
        <v>0</v>
      </c>
      <c r="H10" s="72">
        <f>IF(RES_hh_fec!H10=0,0,1000*11630*RES_hh_fec!H10/RES_hh_num!H10)</f>
        <v>0</v>
      </c>
      <c r="I10" s="72">
        <f>IF(RES_hh_fec!I10=0,0,1000*11630*RES_hh_fec!I10/RES_hh_num!I10)</f>
        <v>0</v>
      </c>
      <c r="J10" s="72">
        <f>IF(RES_hh_fec!J10=0,0,1000*11630*RES_hh_fec!J10/RES_hh_num!J10)</f>
        <v>0</v>
      </c>
      <c r="K10" s="72">
        <f>IF(RES_hh_fec!K10=0,0,1000*11630*RES_hh_fec!K10/RES_hh_num!K10)</f>
        <v>0</v>
      </c>
      <c r="L10" s="72">
        <f>IF(RES_hh_fec!L10=0,0,1000*11630*RES_hh_fec!L10/RES_hh_num!L10)</f>
        <v>0</v>
      </c>
      <c r="M10" s="72">
        <f>IF(RES_hh_fec!M10=0,0,1000*11630*RES_hh_fec!M10/RES_hh_num!M10)</f>
        <v>0</v>
      </c>
      <c r="N10" s="72">
        <f>IF(RES_hh_fec!N10=0,0,1000*11630*RES_hh_fec!N10/RES_hh_num!N10)</f>
        <v>0</v>
      </c>
      <c r="O10" s="72">
        <f>IF(RES_hh_fec!O10=0,0,1000*11630*RES_hh_fec!O10/RES_hh_num!O10)</f>
        <v>0</v>
      </c>
      <c r="P10" s="72">
        <f>IF(RES_hh_fec!P10=0,0,1000*11630*RES_hh_fec!P10/RES_hh_num!P10)</f>
        <v>0</v>
      </c>
      <c r="Q10" s="72">
        <f>IF(RES_hh_fec!Q10=0,0,1000*11630*RES_hh_fec!Q10/RES_hh_num!Q10)</f>
        <v>0</v>
      </c>
      <c r="R10" s="72">
        <f>IF(RES_hh_fec!R10=0,0,1000*11630*RES_hh_fec!R10/RES_hh_num!R10)</f>
        <v>0</v>
      </c>
      <c r="S10" s="72">
        <f>IF(RES_hh_fec!S10=0,0,1000*11630*RES_hh_fec!S10/RES_hh_num!S10)</f>
        <v>0</v>
      </c>
      <c r="T10" s="72">
        <f>IF(RES_hh_fec!T10=0,0,1000*11630*RES_hh_fec!T10/RES_hh_num!T10)</f>
        <v>0</v>
      </c>
      <c r="U10" s="72">
        <f>IF(RES_hh_fec!U10=0,0,1000*11630*RES_hh_fec!U10/RES_hh_num!U10)</f>
        <v>0</v>
      </c>
      <c r="V10" s="72">
        <f>IF(RES_hh_fec!V10=0,0,1000*11630*RES_hh_fec!V10/RES_hh_num!V10)</f>
        <v>0</v>
      </c>
      <c r="W10" s="72">
        <f>IF(RES_hh_fec!W10=0,0,1000*11630*RES_hh_fec!W10/RES_hh_num!W10)</f>
        <v>0</v>
      </c>
      <c r="X10" s="72">
        <f>IF(RES_hh_fec!X10=0,0,1000*11630*RES_hh_fec!X10/RES_hh_num!X10)</f>
        <v>0</v>
      </c>
      <c r="Y10" s="72">
        <f>IF(RES_hh_fec!Y10=0,0,1000*11630*RES_hh_fec!Y10/RES_hh_num!Y10)</f>
        <v>0</v>
      </c>
      <c r="DA10" s="89" t="s">
        <v>478</v>
      </c>
    </row>
    <row r="11" spans="1:105" ht="12" customHeight="1" x14ac:dyDescent="0.25">
      <c r="A11" s="28" t="s">
        <v>198</v>
      </c>
      <c r="B11" s="72">
        <f>IF(RES_hh_fec!B11=0,0,1000*11630*RES_hh_fec!B11/RES_hh_num!B11)</f>
        <v>12002.436284150153</v>
      </c>
      <c r="C11" s="72">
        <f>IF(RES_hh_fec!C11=0,0,1000*11630*RES_hh_fec!C11/RES_hh_num!C11)</f>
        <v>12288.522227143791</v>
      </c>
      <c r="D11" s="72">
        <f>IF(RES_hh_fec!D11=0,0,1000*11630*RES_hh_fec!D11/RES_hh_num!D11)</f>
        <v>12126.999669134677</v>
      </c>
      <c r="E11" s="72">
        <f>IF(RES_hh_fec!E11=0,0,1000*11630*RES_hh_fec!E11/RES_hh_num!E11)</f>
        <v>11593.984901262746</v>
      </c>
      <c r="F11" s="72">
        <f>IF(RES_hh_fec!F11=0,0,1000*11630*RES_hh_fec!F11/RES_hh_num!F11)</f>
        <v>11412.322387489607</v>
      </c>
      <c r="G11" s="72">
        <f>IF(RES_hh_fec!G11=0,0,1000*11630*RES_hh_fec!G11/RES_hh_num!G11)</f>
        <v>11768.040461212933</v>
      </c>
      <c r="H11" s="72">
        <f>IF(RES_hh_fec!H11=0,0,1000*11630*RES_hh_fec!H11/RES_hh_num!H11)</f>
        <v>11760.413584945843</v>
      </c>
      <c r="I11" s="72">
        <f>IF(RES_hh_fec!I11=0,0,1000*11630*RES_hh_fec!I11/RES_hh_num!I11)</f>
        <v>12313.800614726231</v>
      </c>
      <c r="J11" s="72">
        <f>IF(RES_hh_fec!J11=0,0,1000*11630*RES_hh_fec!J11/RES_hh_num!J11)</f>
        <v>11774.984996473417</v>
      </c>
      <c r="K11" s="72">
        <f>IF(RES_hh_fec!K11=0,0,1000*11630*RES_hh_fec!K11/RES_hh_num!K11)</f>
        <v>12286.615281847417</v>
      </c>
      <c r="L11" s="72">
        <f>IF(RES_hh_fec!L11=0,0,1000*11630*RES_hh_fec!L11/RES_hh_num!L11)</f>
        <v>13434.347260464288</v>
      </c>
      <c r="M11" s="72">
        <f>IF(RES_hh_fec!M11=0,0,1000*11630*RES_hh_fec!M11/RES_hh_num!M11)</f>
        <v>12520.098643882247</v>
      </c>
      <c r="N11" s="72">
        <f>IF(RES_hh_fec!N11=0,0,1000*11630*RES_hh_fec!N11/RES_hh_num!N11)</f>
        <v>12940.579093308053</v>
      </c>
      <c r="O11" s="72">
        <f>IF(RES_hh_fec!O11=0,0,1000*11630*RES_hh_fec!O11/RES_hh_num!O11)</f>
        <v>12752.935322211466</v>
      </c>
      <c r="P11" s="72">
        <f>IF(RES_hh_fec!P11=0,0,1000*11630*RES_hh_fec!P11/RES_hh_num!P11)</f>
        <v>11791.391529796458</v>
      </c>
      <c r="Q11" s="72">
        <f>IF(RES_hh_fec!Q11=0,0,1000*11630*RES_hh_fec!Q11/RES_hh_num!Q11)</f>
        <v>11314.872985564332</v>
      </c>
      <c r="R11" s="72">
        <f>IF(RES_hh_fec!R11=0,0,1000*11630*RES_hh_fec!R11/RES_hh_num!R11)</f>
        <v>12376.535620055733</v>
      </c>
      <c r="S11" s="72">
        <f>IF(RES_hh_fec!S11=0,0,1000*11630*RES_hh_fec!S11/RES_hh_num!S11)</f>
        <v>12238.814557784535</v>
      </c>
      <c r="T11" s="72">
        <f>IF(RES_hh_fec!T11=0,0,1000*11630*RES_hh_fec!T11/RES_hh_num!T11)</f>
        <v>12381.262435396668</v>
      </c>
      <c r="U11" s="72">
        <f>IF(RES_hh_fec!U11=0,0,1000*11630*RES_hh_fec!U11/RES_hh_num!U11)</f>
        <v>12143.290786155976</v>
      </c>
      <c r="V11" s="72">
        <f>IF(RES_hh_fec!V11=0,0,1000*11630*RES_hh_fec!V11/RES_hh_num!V11)</f>
        <v>11658.010478308192</v>
      </c>
      <c r="W11" s="72">
        <f>IF(RES_hh_fec!W11=0,0,1000*11630*RES_hh_fec!W11/RES_hh_num!W11)</f>
        <v>11911.929059735841</v>
      </c>
      <c r="X11" s="72">
        <f>IF(RES_hh_fec!X11=0,0,1000*11630*RES_hh_fec!X11/RES_hh_num!X11)</f>
        <v>12268.046612587746</v>
      </c>
      <c r="Y11" s="72">
        <f>IF(RES_hh_fec!Y11=0,0,1000*11630*RES_hh_fec!Y11/RES_hh_num!Y11)</f>
        <v>11337.352402617445</v>
      </c>
      <c r="DA11" s="89" t="s">
        <v>479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0</v>
      </c>
      <c r="C12" s="72">
        <f>IF(RES_hh_fec!C12=0,0,1000*11630*RES_hh_fec!C12/RES_hh_num!C12)</f>
        <v>0</v>
      </c>
      <c r="D12" s="72">
        <f>IF(RES_hh_fec!D12=0,0,1000*11630*RES_hh_fec!D12/RES_hh_num!D12)</f>
        <v>0</v>
      </c>
      <c r="E12" s="72">
        <f>IF(RES_hh_fec!E12=0,0,1000*11630*RES_hh_fec!E12/RES_hh_num!E12)</f>
        <v>0</v>
      </c>
      <c r="F12" s="72">
        <f>IF(RES_hh_fec!F12=0,0,1000*11630*RES_hh_fec!F12/RES_hh_num!F12)</f>
        <v>0</v>
      </c>
      <c r="G12" s="72">
        <f>IF(RES_hh_fec!G12=0,0,1000*11630*RES_hh_fec!G12/RES_hh_num!G12)</f>
        <v>0</v>
      </c>
      <c r="H12" s="72">
        <f>IF(RES_hh_fec!H12=0,0,1000*11630*RES_hh_fec!H12/RES_hh_num!H12)</f>
        <v>0</v>
      </c>
      <c r="I12" s="72">
        <f>IF(RES_hh_fec!I12=0,0,1000*11630*RES_hh_fec!I12/RES_hh_num!I12)</f>
        <v>0</v>
      </c>
      <c r="J12" s="72">
        <f>IF(RES_hh_fec!J12=0,0,1000*11630*RES_hh_fec!J12/RES_hh_num!J12)</f>
        <v>0</v>
      </c>
      <c r="K12" s="72">
        <f>IF(RES_hh_fec!K12=0,0,1000*11630*RES_hh_fec!K12/RES_hh_num!K12)</f>
        <v>0</v>
      </c>
      <c r="L12" s="72">
        <f>IF(RES_hh_fec!L12=0,0,1000*11630*RES_hh_fec!L12/RES_hh_num!L12)</f>
        <v>0</v>
      </c>
      <c r="M12" s="72">
        <f>IF(RES_hh_fec!M12=0,0,1000*11630*RES_hh_fec!M12/RES_hh_num!M12)</f>
        <v>0</v>
      </c>
      <c r="N12" s="72">
        <f>IF(RES_hh_fec!N12=0,0,1000*11630*RES_hh_fec!N12/RES_hh_num!N12)</f>
        <v>0</v>
      </c>
      <c r="O12" s="72">
        <f>IF(RES_hh_fec!O12=0,0,1000*11630*RES_hh_fec!O12/RES_hh_num!O12)</f>
        <v>0</v>
      </c>
      <c r="P12" s="72">
        <f>IF(RES_hh_fec!P12=0,0,1000*11630*RES_hh_fec!P12/RES_hh_num!P12)</f>
        <v>0</v>
      </c>
      <c r="Q12" s="72">
        <f>IF(RES_hh_fec!Q12=0,0,1000*11630*RES_hh_fec!Q12/RES_hh_num!Q12)</f>
        <v>0</v>
      </c>
      <c r="R12" s="72">
        <f>IF(RES_hh_fec!R12=0,0,1000*11630*RES_hh_fec!R12/RES_hh_num!R12)</f>
        <v>0</v>
      </c>
      <c r="S12" s="72">
        <f>IF(RES_hh_fec!S12=0,0,1000*11630*RES_hh_fec!S12/RES_hh_num!S12)</f>
        <v>0</v>
      </c>
      <c r="T12" s="72">
        <f>IF(RES_hh_fec!T12=0,0,1000*11630*RES_hh_fec!T12/RES_hh_num!T12)</f>
        <v>0</v>
      </c>
      <c r="U12" s="72">
        <f>IF(RES_hh_fec!U12=0,0,1000*11630*RES_hh_fec!U12/RES_hh_num!U12)</f>
        <v>0</v>
      </c>
      <c r="V12" s="72">
        <f>IF(RES_hh_fec!V12=0,0,1000*11630*RES_hh_fec!V12/RES_hh_num!V12)</f>
        <v>0</v>
      </c>
      <c r="W12" s="72">
        <f>IF(RES_hh_fec!W12=0,0,1000*11630*RES_hh_fec!W12/RES_hh_num!W12)</f>
        <v>0</v>
      </c>
      <c r="X12" s="72">
        <f>IF(RES_hh_fec!X12=0,0,1000*11630*RES_hh_fec!X12/RES_hh_num!X12)</f>
        <v>0</v>
      </c>
      <c r="Y12" s="72">
        <f>IF(RES_hh_fec!Y12=0,0,1000*11630*RES_hh_fec!Y12/RES_hh_num!Y12)</f>
        <v>0</v>
      </c>
      <c r="DA12" s="89" t="s">
        <v>480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11780.879347250799</v>
      </c>
      <c r="C13" s="74">
        <f>IF(RES_hh_fec!C13=0,0,1000*11630*RES_hh_fec!C13/RES_hh_num!C13)</f>
        <v>14660.319654660443</v>
      </c>
      <c r="D13" s="74">
        <f>IF(RES_hh_fec!D13=0,0,1000*11630*RES_hh_fec!D13/RES_hh_num!D13)</f>
        <v>13347.518373189809</v>
      </c>
      <c r="E13" s="74">
        <f>IF(RES_hh_fec!E13=0,0,1000*11630*RES_hh_fec!E13/RES_hh_num!E13)</f>
        <v>12979.36689456647</v>
      </c>
      <c r="F13" s="74">
        <f>IF(RES_hh_fec!F13=0,0,1000*11630*RES_hh_fec!F13/RES_hh_num!F13)</f>
        <v>12730.553306303889</v>
      </c>
      <c r="G13" s="74">
        <f>IF(RES_hh_fec!G13=0,0,1000*11630*RES_hh_fec!G13/RES_hh_num!G13)</f>
        <v>12349.685530224981</v>
      </c>
      <c r="H13" s="74">
        <f>IF(RES_hh_fec!H13=0,0,1000*11630*RES_hh_fec!H13/RES_hh_num!H13)</f>
        <v>11217.812071513958</v>
      </c>
      <c r="I13" s="74">
        <f>IF(RES_hh_fec!I13=0,0,1000*11630*RES_hh_fec!I13/RES_hh_num!I13)</f>
        <v>13874.691744751459</v>
      </c>
      <c r="J13" s="74">
        <f>IF(RES_hh_fec!J13=0,0,1000*11630*RES_hh_fec!J13/RES_hh_num!J13)</f>
        <v>13601.000580116975</v>
      </c>
      <c r="K13" s="74">
        <f>IF(RES_hh_fec!K13=0,0,1000*11630*RES_hh_fec!K13/RES_hh_num!K13)</f>
        <v>13602.400281094118</v>
      </c>
      <c r="L13" s="74">
        <f>IF(RES_hh_fec!L13=0,0,1000*11630*RES_hh_fec!L13/RES_hh_num!L13)</f>
        <v>16167.682009310976</v>
      </c>
      <c r="M13" s="74">
        <f>IF(RES_hh_fec!M13=0,0,1000*11630*RES_hh_fec!M13/RES_hh_num!M13)</f>
        <v>13608.86903981061</v>
      </c>
      <c r="N13" s="74">
        <f>IF(RES_hh_fec!N13=0,0,1000*11630*RES_hh_fec!N13/RES_hh_num!N13)</f>
        <v>13796.930455250365</v>
      </c>
      <c r="O13" s="74">
        <f>IF(RES_hh_fec!O13=0,0,1000*11630*RES_hh_fec!O13/RES_hh_num!O13)</f>
        <v>13540.765052293167</v>
      </c>
      <c r="P13" s="74">
        <f>IF(RES_hh_fec!P13=0,0,1000*11630*RES_hh_fec!P13/RES_hh_num!P13)</f>
        <v>12905.1955061586</v>
      </c>
      <c r="Q13" s="74">
        <f>IF(RES_hh_fec!Q13=0,0,1000*11630*RES_hh_fec!Q13/RES_hh_num!Q13)</f>
        <v>12437.521089457447</v>
      </c>
      <c r="R13" s="74">
        <f>IF(RES_hh_fec!R13=0,0,1000*11630*RES_hh_fec!R13/RES_hh_num!R13)</f>
        <v>13161.366845030598</v>
      </c>
      <c r="S13" s="74">
        <f>IF(RES_hh_fec!S13=0,0,1000*11630*RES_hh_fec!S13/RES_hh_num!S13)</f>
        <v>12685.579109584029</v>
      </c>
      <c r="T13" s="74">
        <f>IF(RES_hh_fec!T13=0,0,1000*11630*RES_hh_fec!T13/RES_hh_num!T13)</f>
        <v>15741.203367471102</v>
      </c>
      <c r="U13" s="74">
        <f>IF(RES_hh_fec!U13=0,0,1000*11630*RES_hh_fec!U13/RES_hh_num!U13)</f>
        <v>12683.058761233844</v>
      </c>
      <c r="V13" s="74">
        <f>IF(RES_hh_fec!V13=0,0,1000*11630*RES_hh_fec!V13/RES_hh_num!V13)</f>
        <v>12114.787506182893</v>
      </c>
      <c r="W13" s="74">
        <f>IF(RES_hh_fec!W13=0,0,1000*11630*RES_hh_fec!W13/RES_hh_num!W13)</f>
        <v>14147.547355053925</v>
      </c>
      <c r="X13" s="74">
        <f>IF(RES_hh_fec!X13=0,0,1000*11630*RES_hh_fec!X13/RES_hh_num!X13)</f>
        <v>9864.6707363244495</v>
      </c>
      <c r="Y13" s="74">
        <f>IF(RES_hh_fec!Y13=0,0,1000*11630*RES_hh_fec!Y13/RES_hh_num!Y13)</f>
        <v>13914.941386313929</v>
      </c>
      <c r="DA13" s="90" t="s">
        <v>481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65.220253907332577</v>
      </c>
      <c r="C14" s="76">
        <f>IF(RES_hh_fec!C14=0,0,1000*11630*RES_hh_fec!C14/RES_hh_num!C14)</f>
        <v>64.161335234093798</v>
      </c>
      <c r="D14" s="76">
        <f>IF(RES_hh_fec!D14=0,0,1000*11630*RES_hh_fec!D14/RES_hh_num!D14)</f>
        <v>60.003190319023162</v>
      </c>
      <c r="E14" s="76">
        <f>IF(RES_hh_fec!E14=0,0,1000*11630*RES_hh_fec!E14/RES_hh_num!E14)</f>
        <v>59.648672573833515</v>
      </c>
      <c r="F14" s="76">
        <f>IF(RES_hh_fec!F14=0,0,1000*11630*RES_hh_fec!F14/RES_hh_num!F14)</f>
        <v>58.355866112738298</v>
      </c>
      <c r="G14" s="76">
        <f>IF(RES_hh_fec!G14=0,0,1000*11630*RES_hh_fec!G14/RES_hh_num!G14)</f>
        <v>56.257627509684248</v>
      </c>
      <c r="H14" s="76">
        <f>IF(RES_hh_fec!H14=0,0,1000*11630*RES_hh_fec!H14/RES_hh_num!H14)</f>
        <v>54.853612995425827</v>
      </c>
      <c r="I14" s="76">
        <f>IF(RES_hh_fec!I14=0,0,1000*11630*RES_hh_fec!I14/RES_hh_num!I14)</f>
        <v>62.268058007711744</v>
      </c>
      <c r="J14" s="76">
        <f>IF(RES_hh_fec!J14=0,0,1000*11630*RES_hh_fec!J14/RES_hh_num!J14)</f>
        <v>61.119346857311818</v>
      </c>
      <c r="K14" s="76">
        <f>IF(RES_hh_fec!K14=0,0,1000*11630*RES_hh_fec!K14/RES_hh_num!K14)</f>
        <v>63.329326820979105</v>
      </c>
      <c r="L14" s="76">
        <f>IF(RES_hh_fec!L14=0,0,1000*11630*RES_hh_fec!L14/RES_hh_num!L14)</f>
        <v>67.831476728775542</v>
      </c>
      <c r="M14" s="76">
        <f>IF(RES_hh_fec!M14=0,0,1000*11630*RES_hh_fec!M14/RES_hh_num!M14)</f>
        <v>61.804401703155314</v>
      </c>
      <c r="N14" s="76">
        <f>IF(RES_hh_fec!N14=0,0,1000*11630*RES_hh_fec!N14/RES_hh_num!N14)</f>
        <v>65.907816890129979</v>
      </c>
      <c r="O14" s="76">
        <f>IF(RES_hh_fec!O14=0,0,1000*11630*RES_hh_fec!O14/RES_hh_num!O14)</f>
        <v>64.020827248862659</v>
      </c>
      <c r="P14" s="76">
        <f>IF(RES_hh_fec!P14=0,0,1000*11630*RES_hh_fec!P14/RES_hh_num!P14)</f>
        <v>61.816221791891579</v>
      </c>
      <c r="Q14" s="76">
        <f>IF(RES_hh_fec!Q14=0,0,1000*11630*RES_hh_fec!Q14/RES_hh_num!Q14)</f>
        <v>59.195882114255767</v>
      </c>
      <c r="R14" s="76">
        <f>IF(RES_hh_fec!R14=0,0,1000*11630*RES_hh_fec!R14/RES_hh_num!R14)</f>
        <v>63.901504410480513</v>
      </c>
      <c r="S14" s="76">
        <f>IF(RES_hh_fec!S14=0,0,1000*11630*RES_hh_fec!S14/RES_hh_num!S14)</f>
        <v>63.348912241956363</v>
      </c>
      <c r="T14" s="76">
        <f>IF(RES_hh_fec!T14=0,0,1000*11630*RES_hh_fec!T14/RES_hh_num!T14)</f>
        <v>64.577925947825506</v>
      </c>
      <c r="U14" s="76">
        <f>IF(RES_hh_fec!U14=0,0,1000*11630*RES_hh_fec!U14/RES_hh_num!U14)</f>
        <v>63.391056776044323</v>
      </c>
      <c r="V14" s="76">
        <f>IF(RES_hh_fec!V14=0,0,1000*11630*RES_hh_fec!V14/RES_hh_num!V14)</f>
        <v>64.292569371113103</v>
      </c>
      <c r="W14" s="76">
        <f>IF(RES_hh_fec!W14=0,0,1000*11630*RES_hh_fec!W14/RES_hh_num!W14)</f>
        <v>65.127949082336897</v>
      </c>
      <c r="X14" s="76">
        <f>IF(RES_hh_fec!X14=0,0,1000*11630*RES_hh_fec!X14/RES_hh_num!X14)</f>
        <v>65.798218023179757</v>
      </c>
      <c r="Y14" s="76">
        <f>IF(RES_hh_fec!Y14=0,0,1000*11630*RES_hh_fec!Y14/RES_hh_num!Y14)</f>
        <v>62.498826770544966</v>
      </c>
      <c r="DA14" s="91" t="s">
        <v>482</v>
      </c>
    </row>
    <row r="15" spans="1:105" ht="12.95" customHeight="1" x14ac:dyDescent="0.25">
      <c r="A15" s="68" t="s">
        <v>92</v>
      </c>
      <c r="B15" s="69">
        <f t="shared" ref="B15:Y15" si="0">B16</f>
        <v>2.3182865887825192E-2</v>
      </c>
      <c r="C15" s="69">
        <f t="shared" si="0"/>
        <v>2.9790788723996937E-2</v>
      </c>
      <c r="D15" s="69">
        <f t="shared" si="0"/>
        <v>3.8036557840366393E-2</v>
      </c>
      <c r="E15" s="69">
        <f t="shared" si="0"/>
        <v>4.363842022642922E-2</v>
      </c>
      <c r="F15" s="69">
        <f t="shared" si="0"/>
        <v>6.1995738706053315E-2</v>
      </c>
      <c r="G15" s="69">
        <f t="shared" si="0"/>
        <v>9.2567917206025391E-2</v>
      </c>
      <c r="H15" s="69">
        <f t="shared" si="0"/>
        <v>0.11399408531629134</v>
      </c>
      <c r="I15" s="69">
        <f t="shared" si="0"/>
        <v>0.13884671656749764</v>
      </c>
      <c r="J15" s="69">
        <f t="shared" si="0"/>
        <v>0.16441976827631699</v>
      </c>
      <c r="K15" s="69">
        <f t="shared" si="0"/>
        <v>0.18087232828370031</v>
      </c>
      <c r="L15" s="69">
        <f t="shared" si="0"/>
        <v>0.38666440129417956</v>
      </c>
      <c r="M15" s="69">
        <f t="shared" si="0"/>
        <v>0.26930125459930943</v>
      </c>
      <c r="N15" s="69">
        <f t="shared" si="0"/>
        <v>0.23703088654741272</v>
      </c>
      <c r="O15" s="69">
        <f t="shared" si="0"/>
        <v>0.25093763933800917</v>
      </c>
      <c r="P15" s="69">
        <f t="shared" si="0"/>
        <v>0.31478385528608754</v>
      </c>
      <c r="Q15" s="69">
        <f t="shared" si="0"/>
        <v>0.29974631214236291</v>
      </c>
      <c r="R15" s="69">
        <f t="shared" si="0"/>
        <v>0.34736111992614011</v>
      </c>
      <c r="S15" s="69">
        <f t="shared" si="0"/>
        <v>0.37691734456075476</v>
      </c>
      <c r="T15" s="69">
        <f t="shared" si="0"/>
        <v>0.54875285498258486</v>
      </c>
      <c r="U15" s="69">
        <f t="shared" si="0"/>
        <v>0.39882225571662588</v>
      </c>
      <c r="V15" s="69">
        <f t="shared" si="0"/>
        <v>0.45761493932623626</v>
      </c>
      <c r="W15" s="69">
        <f t="shared" si="0"/>
        <v>0.75504302662234002</v>
      </c>
      <c r="X15" s="69">
        <f t="shared" si="0"/>
        <v>0.74757536267095548</v>
      </c>
      <c r="Y15" s="69">
        <f t="shared" si="0"/>
        <v>0.73489375066618323</v>
      </c>
      <c r="DA15" s="88" t="s">
        <v>274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2.3182865887825192E-2</v>
      </c>
      <c r="C16" s="72">
        <f>IF(RES_hh_fec!C16=0,0,1000*11630*RES_hh_fec!C16/RES_hh_num!C$3)</f>
        <v>2.9790788723996937E-2</v>
      </c>
      <c r="D16" s="72">
        <f>IF(RES_hh_fec!D16=0,0,1000*11630*RES_hh_fec!D16/RES_hh_num!D$3)</f>
        <v>3.8036557840366393E-2</v>
      </c>
      <c r="E16" s="72">
        <f>IF(RES_hh_fec!E16=0,0,1000*11630*RES_hh_fec!E16/RES_hh_num!E$3)</f>
        <v>4.363842022642922E-2</v>
      </c>
      <c r="F16" s="72">
        <f>IF(RES_hh_fec!F16=0,0,1000*11630*RES_hh_fec!F16/RES_hh_num!F$3)</f>
        <v>6.1995738706053315E-2</v>
      </c>
      <c r="G16" s="72">
        <f>IF(RES_hh_fec!G16=0,0,1000*11630*RES_hh_fec!G16/RES_hh_num!G$3)</f>
        <v>9.2567917206025391E-2</v>
      </c>
      <c r="H16" s="72">
        <f>IF(RES_hh_fec!H16=0,0,1000*11630*RES_hh_fec!H16/RES_hh_num!H$3)</f>
        <v>0.11399408531629134</v>
      </c>
      <c r="I16" s="72">
        <f>IF(RES_hh_fec!I16=0,0,1000*11630*RES_hh_fec!I16/RES_hh_num!I$3)</f>
        <v>0.13884671656749764</v>
      </c>
      <c r="J16" s="72">
        <f>IF(RES_hh_fec!J16=0,0,1000*11630*RES_hh_fec!J16/RES_hh_num!J$3)</f>
        <v>0.16441976827631699</v>
      </c>
      <c r="K16" s="72">
        <f>IF(RES_hh_fec!K16=0,0,1000*11630*RES_hh_fec!K16/RES_hh_num!K$3)</f>
        <v>0.18087232828370031</v>
      </c>
      <c r="L16" s="72">
        <f>IF(RES_hh_fec!L16=0,0,1000*11630*RES_hh_fec!L16/RES_hh_num!L$3)</f>
        <v>0.38666440129417956</v>
      </c>
      <c r="M16" s="72">
        <f>IF(RES_hh_fec!M16=0,0,1000*11630*RES_hh_fec!M16/RES_hh_num!M$3)</f>
        <v>0.26930125459930943</v>
      </c>
      <c r="N16" s="72">
        <f>IF(RES_hh_fec!N16=0,0,1000*11630*RES_hh_fec!N16/RES_hh_num!N$3)</f>
        <v>0.23703088654741272</v>
      </c>
      <c r="O16" s="72">
        <f>IF(RES_hh_fec!O16=0,0,1000*11630*RES_hh_fec!O16/RES_hh_num!O$3)</f>
        <v>0.25093763933800917</v>
      </c>
      <c r="P16" s="72">
        <f>IF(RES_hh_fec!P16=0,0,1000*11630*RES_hh_fec!P16/RES_hh_num!P$3)</f>
        <v>0.31478385528608754</v>
      </c>
      <c r="Q16" s="72">
        <f>IF(RES_hh_fec!Q16=0,0,1000*11630*RES_hh_fec!Q16/RES_hh_num!Q$3)</f>
        <v>0.29974631214236291</v>
      </c>
      <c r="R16" s="72">
        <f>IF(RES_hh_fec!R16=0,0,1000*11630*RES_hh_fec!R16/RES_hh_num!R$3)</f>
        <v>0.34736111992614011</v>
      </c>
      <c r="S16" s="72">
        <f>IF(RES_hh_fec!S16=0,0,1000*11630*RES_hh_fec!S16/RES_hh_num!S$3)</f>
        <v>0.37691734456075476</v>
      </c>
      <c r="T16" s="72">
        <f>IF(RES_hh_fec!T16=0,0,1000*11630*RES_hh_fec!T16/RES_hh_num!T$3)</f>
        <v>0.54875285498258486</v>
      </c>
      <c r="U16" s="72">
        <f>IF(RES_hh_fec!U16=0,0,1000*11630*RES_hh_fec!U16/RES_hh_num!U$3)</f>
        <v>0.39882225571662588</v>
      </c>
      <c r="V16" s="72">
        <f>IF(RES_hh_fec!V16=0,0,1000*11630*RES_hh_fec!V16/RES_hh_num!V$3)</f>
        <v>0.45761493932623626</v>
      </c>
      <c r="W16" s="72">
        <f>IF(RES_hh_fec!W16=0,0,1000*11630*RES_hh_fec!W16/RES_hh_num!W$3)</f>
        <v>0.75504302662234002</v>
      </c>
      <c r="X16" s="72">
        <f>IF(RES_hh_fec!X16=0,0,1000*11630*RES_hh_fec!X16/RES_hh_num!X$3)</f>
        <v>0.74757536267095548</v>
      </c>
      <c r="Y16" s="72">
        <f>IF(RES_hh_fec!Y16=0,0,1000*11630*RES_hh_fec!Y16/RES_hh_num!Y$3)</f>
        <v>0.73489375066618323</v>
      </c>
      <c r="DA16" s="89" t="s">
        <v>483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1791.1712217433442</v>
      </c>
      <c r="C17" s="69">
        <f>IF(RES_hh_fec!C17=0,0,1000*11630*RES_hh_fec!C17/RES_hh_num!C17)</f>
        <v>1824.8321656396379</v>
      </c>
      <c r="D17" s="69">
        <f>IF(RES_hh_fec!D17=0,0,1000*11630*RES_hh_fec!D17/RES_hh_num!D17)</f>
        <v>1817.8284117629755</v>
      </c>
      <c r="E17" s="69">
        <f>IF(RES_hh_fec!E17=0,0,1000*11630*RES_hh_fec!E17/RES_hh_num!E17)</f>
        <v>1742.4017967271211</v>
      </c>
      <c r="F17" s="69">
        <f>IF(RES_hh_fec!F17=0,0,1000*11630*RES_hh_fec!F17/RES_hh_num!F17)</f>
        <v>1750.3006965341729</v>
      </c>
      <c r="G17" s="69">
        <f>IF(RES_hh_fec!G17=0,0,1000*11630*RES_hh_fec!G17/RES_hh_num!G17)</f>
        <v>1765.0222371551527</v>
      </c>
      <c r="H17" s="69">
        <f>IF(RES_hh_fec!H17=0,0,1000*11630*RES_hh_fec!H17/RES_hh_num!H17)</f>
        <v>1774.5263279548371</v>
      </c>
      <c r="I17" s="69">
        <f>IF(RES_hh_fec!I17=0,0,1000*11630*RES_hh_fec!I17/RES_hh_num!I17)</f>
        <v>1587.0578766735932</v>
      </c>
      <c r="J17" s="69">
        <f>IF(RES_hh_fec!J17=0,0,1000*11630*RES_hh_fec!J17/RES_hh_num!J17)</f>
        <v>1515.8185251127818</v>
      </c>
      <c r="K17" s="69">
        <f>IF(RES_hh_fec!K17=0,0,1000*11630*RES_hh_fec!K17/RES_hh_num!K17)</f>
        <v>1448.4472124915633</v>
      </c>
      <c r="L17" s="69">
        <f>IF(RES_hh_fec!L17=0,0,1000*11630*RES_hh_fec!L17/RES_hh_num!L17)</f>
        <v>1511.7100930801323</v>
      </c>
      <c r="M17" s="69">
        <f>IF(RES_hh_fec!M17=0,0,1000*11630*RES_hh_fec!M17/RES_hh_num!M17)</f>
        <v>1381.3006964237577</v>
      </c>
      <c r="N17" s="69">
        <f>IF(RES_hh_fec!N17=0,0,1000*11630*RES_hh_fec!N17/RES_hh_num!N17)</f>
        <v>1440.3365926549054</v>
      </c>
      <c r="O17" s="69">
        <f>IF(RES_hh_fec!O17=0,0,1000*11630*RES_hh_fec!O17/RES_hh_num!O17)</f>
        <v>1384.6824925413366</v>
      </c>
      <c r="P17" s="69">
        <f>IF(RES_hh_fec!P17=0,0,1000*11630*RES_hh_fec!P17/RES_hh_num!P17)</f>
        <v>1306.1485672528318</v>
      </c>
      <c r="Q17" s="69">
        <f>IF(RES_hh_fec!Q17=0,0,1000*11630*RES_hh_fec!Q17/RES_hh_num!Q17)</f>
        <v>1257.7894480632767</v>
      </c>
      <c r="R17" s="69">
        <f>IF(RES_hh_fec!R17=0,0,1000*11630*RES_hh_fec!R17/RES_hh_num!R17)</f>
        <v>1352.7629381630138</v>
      </c>
      <c r="S17" s="69">
        <f>IF(RES_hh_fec!S17=0,0,1000*11630*RES_hh_fec!S17/RES_hh_num!S17)</f>
        <v>1343.7384388965545</v>
      </c>
      <c r="T17" s="69">
        <f>IF(RES_hh_fec!T17=0,0,1000*11630*RES_hh_fec!T17/RES_hh_num!T17)</f>
        <v>1324.2062856343405</v>
      </c>
      <c r="U17" s="69">
        <f>IF(RES_hh_fec!U17=0,0,1000*11630*RES_hh_fec!U17/RES_hh_num!U17)</f>
        <v>1319.1614605767525</v>
      </c>
      <c r="V17" s="69">
        <f>IF(RES_hh_fec!V17=0,0,1000*11630*RES_hh_fec!V17/RES_hh_num!V17)</f>
        <v>1300.1606087048469</v>
      </c>
      <c r="W17" s="69">
        <f>IF(RES_hh_fec!W17=0,0,1000*11630*RES_hh_fec!W17/RES_hh_num!W17)</f>
        <v>1319.5477453039423</v>
      </c>
      <c r="X17" s="69">
        <f>IF(RES_hh_fec!X17=0,0,1000*11630*RES_hh_fec!X17/RES_hh_num!X17)</f>
        <v>1278.969733602082</v>
      </c>
      <c r="Y17" s="69">
        <f>IF(RES_hh_fec!Y17=0,0,1000*11630*RES_hh_fec!Y17/RES_hh_num!Y17)</f>
        <v>1227.268358641785</v>
      </c>
      <c r="DA17" s="88" t="s">
        <v>275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2158.3705292599971</v>
      </c>
      <c r="C18" s="72">
        <f>IF(RES_hh_fec!C18=0,0,1000*11630*RES_hh_fec!C18/RES_hh_num!C18)</f>
        <v>1773.2118394024283</v>
      </c>
      <c r="D18" s="72">
        <f>IF(RES_hh_fec!D18=0,0,1000*11630*RES_hh_fec!D18/RES_hh_num!D18)</f>
        <v>2258.7875541301887</v>
      </c>
      <c r="E18" s="72">
        <f>IF(RES_hh_fec!E18=0,0,1000*11630*RES_hh_fec!E18/RES_hh_num!E18)</f>
        <v>1591.0722611934884</v>
      </c>
      <c r="F18" s="72">
        <f>IF(RES_hh_fec!F18=0,0,1000*11630*RES_hh_fec!F18/RES_hh_num!F18)</f>
        <v>2359.6345044192931</v>
      </c>
      <c r="G18" s="72">
        <f>IF(RES_hh_fec!G18=0,0,1000*11630*RES_hh_fec!G18/RES_hh_num!G18)</f>
        <v>2355.4609967950041</v>
      </c>
      <c r="H18" s="72">
        <f>IF(RES_hh_fec!H18=0,0,1000*11630*RES_hh_fec!H18/RES_hh_num!H18)</f>
        <v>2159.2099062980997</v>
      </c>
      <c r="I18" s="72">
        <f>IF(RES_hh_fec!I18=0,0,1000*11630*RES_hh_fec!I18/RES_hh_num!I18)</f>
        <v>1391.8726084828904</v>
      </c>
      <c r="J18" s="72">
        <f>IF(RES_hh_fec!J18=0,0,1000*11630*RES_hh_fec!J18/RES_hh_num!J18)</f>
        <v>1832.5979440322744</v>
      </c>
      <c r="K18" s="72">
        <f>IF(RES_hh_fec!K18=0,0,1000*11630*RES_hh_fec!K18/RES_hh_num!K18)</f>
        <v>1299.7510778479116</v>
      </c>
      <c r="L18" s="72">
        <f>IF(RES_hh_fec!L18=0,0,1000*11630*RES_hh_fec!L18/RES_hh_num!L18)</f>
        <v>1529.7717211424731</v>
      </c>
      <c r="M18" s="72">
        <f>IF(RES_hh_fec!M18=0,0,1000*11630*RES_hh_fec!M18/RES_hh_num!M18)</f>
        <v>1952.8268891047851</v>
      </c>
      <c r="N18" s="72">
        <f>IF(RES_hh_fec!N18=0,0,1000*11630*RES_hh_fec!N18/RES_hh_num!N18)</f>
        <v>1802.2876689021696</v>
      </c>
      <c r="O18" s="72">
        <f>IF(RES_hh_fec!O18=0,0,1000*11630*RES_hh_fec!O18/RES_hh_num!O18)</f>
        <v>1865.4368127392265</v>
      </c>
      <c r="P18" s="72">
        <f>IF(RES_hh_fec!P18=0,0,1000*11630*RES_hh_fec!P18/RES_hh_num!P18)</f>
        <v>1730.0245091103841</v>
      </c>
      <c r="Q18" s="72">
        <f>IF(RES_hh_fec!Q18=0,0,1000*11630*RES_hh_fec!Q18/RES_hh_num!Q18)</f>
        <v>1325.9885175061211</v>
      </c>
      <c r="R18" s="72">
        <f>IF(RES_hh_fec!R18=0,0,1000*11630*RES_hh_fec!R18/RES_hh_num!R18)</f>
        <v>593.31528052295528</v>
      </c>
      <c r="S18" s="72">
        <f>IF(RES_hh_fec!S18=0,0,1000*11630*RES_hh_fec!S18/RES_hh_num!S18)</f>
        <v>1182.1375083349169</v>
      </c>
      <c r="T18" s="72">
        <f>IF(RES_hh_fec!T18=0,0,1000*11630*RES_hh_fec!T18/RES_hh_num!T18)</f>
        <v>1426.5943233428816</v>
      </c>
      <c r="U18" s="72">
        <f>IF(RES_hh_fec!U18=0,0,1000*11630*RES_hh_fec!U18/RES_hh_num!U18)</f>
        <v>1698.6429561305081</v>
      </c>
      <c r="V18" s="72">
        <f>IF(RES_hh_fec!V18=0,0,1000*11630*RES_hh_fec!V18/RES_hh_num!V18)</f>
        <v>1677.6892938149783</v>
      </c>
      <c r="W18" s="72">
        <f>IF(RES_hh_fec!W18=0,0,1000*11630*RES_hh_fec!W18/RES_hh_num!W18)</f>
        <v>1607.7634143989719</v>
      </c>
      <c r="X18" s="72">
        <f>IF(RES_hh_fec!X18=0,0,1000*11630*RES_hh_fec!X18/RES_hh_num!X18)</f>
        <v>0</v>
      </c>
      <c r="Y18" s="72">
        <f>IF(RES_hh_fec!Y18=0,0,1000*11630*RES_hh_fec!Y18/RES_hh_num!Y18)</f>
        <v>0</v>
      </c>
      <c r="DA18" s="89" t="s">
        <v>484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0</v>
      </c>
      <c r="C19" s="72">
        <f>IF(RES_hh_fec!C19=0,0,1000*11630*RES_hh_fec!C19/RES_hh_num!C19)</f>
        <v>0</v>
      </c>
      <c r="D19" s="72">
        <f>IF(RES_hh_fec!D19=0,0,1000*11630*RES_hh_fec!D19/RES_hh_num!D19)</f>
        <v>0</v>
      </c>
      <c r="E19" s="72">
        <f>IF(RES_hh_fec!E19=0,0,1000*11630*RES_hh_fec!E19/RES_hh_num!E19)</f>
        <v>0</v>
      </c>
      <c r="F19" s="72">
        <f>IF(RES_hh_fec!F19=0,0,1000*11630*RES_hh_fec!F19/RES_hh_num!F19)</f>
        <v>0</v>
      </c>
      <c r="G19" s="72">
        <f>IF(RES_hh_fec!G19=0,0,1000*11630*RES_hh_fec!G19/RES_hh_num!G19)</f>
        <v>0</v>
      </c>
      <c r="H19" s="72">
        <f>IF(RES_hh_fec!H19=0,0,1000*11630*RES_hh_fec!H19/RES_hh_num!H19)</f>
        <v>0</v>
      </c>
      <c r="I19" s="72">
        <f>IF(RES_hh_fec!I19=0,0,1000*11630*RES_hh_fec!I19/RES_hh_num!I19)</f>
        <v>0</v>
      </c>
      <c r="J19" s="72">
        <f>IF(RES_hh_fec!J19=0,0,1000*11630*RES_hh_fec!J19/RES_hh_num!J19)</f>
        <v>0</v>
      </c>
      <c r="K19" s="72">
        <f>IF(RES_hh_fec!K19=0,0,1000*11630*RES_hh_fec!K19/RES_hh_num!K19)</f>
        <v>0</v>
      </c>
      <c r="L19" s="72">
        <f>IF(RES_hh_fec!L19=0,0,1000*11630*RES_hh_fec!L19/RES_hh_num!L19)</f>
        <v>0</v>
      </c>
      <c r="M19" s="72">
        <f>IF(RES_hh_fec!M19=0,0,1000*11630*RES_hh_fec!M19/RES_hh_num!M19)</f>
        <v>0</v>
      </c>
      <c r="N19" s="72">
        <f>IF(RES_hh_fec!N19=0,0,1000*11630*RES_hh_fec!N19/RES_hh_num!N19)</f>
        <v>0</v>
      </c>
      <c r="O19" s="72">
        <f>IF(RES_hh_fec!O19=0,0,1000*11630*RES_hh_fec!O19/RES_hh_num!O19)</f>
        <v>0</v>
      </c>
      <c r="P19" s="72">
        <f>IF(RES_hh_fec!P19=0,0,1000*11630*RES_hh_fec!P19/RES_hh_num!P19)</f>
        <v>0</v>
      </c>
      <c r="Q19" s="72">
        <f>IF(RES_hh_fec!Q19=0,0,1000*11630*RES_hh_fec!Q19/RES_hh_num!Q19)</f>
        <v>0</v>
      </c>
      <c r="R19" s="72">
        <f>IF(RES_hh_fec!R19=0,0,1000*11630*RES_hh_fec!R19/RES_hh_num!R19)</f>
        <v>0</v>
      </c>
      <c r="S19" s="72">
        <f>IF(RES_hh_fec!S19=0,0,1000*11630*RES_hh_fec!S19/RES_hh_num!S19)</f>
        <v>0</v>
      </c>
      <c r="T19" s="72">
        <f>IF(RES_hh_fec!T19=0,0,1000*11630*RES_hh_fec!T19/RES_hh_num!T19)</f>
        <v>0</v>
      </c>
      <c r="U19" s="72">
        <f>IF(RES_hh_fec!U19=0,0,1000*11630*RES_hh_fec!U19/RES_hh_num!U19)</f>
        <v>0</v>
      </c>
      <c r="V19" s="72">
        <f>IF(RES_hh_fec!V19=0,0,1000*11630*RES_hh_fec!V19/RES_hh_num!V19)</f>
        <v>0</v>
      </c>
      <c r="W19" s="72">
        <f>IF(RES_hh_fec!W19=0,0,1000*11630*RES_hh_fec!W19/RES_hh_num!W19)</f>
        <v>0</v>
      </c>
      <c r="X19" s="72">
        <f>IF(RES_hh_fec!X19=0,0,1000*11630*RES_hh_fec!X19/RES_hh_num!X19)</f>
        <v>0</v>
      </c>
      <c r="Y19" s="72">
        <f>IF(RES_hh_fec!Y19=0,0,1000*11630*RES_hh_fec!Y19/RES_hh_num!Y19)</f>
        <v>0</v>
      </c>
      <c r="DA19" s="89" t="s">
        <v>485</v>
      </c>
    </row>
    <row r="20" spans="1:105" ht="12" customHeight="1" x14ac:dyDescent="0.25">
      <c r="A20" s="28" t="s">
        <v>200</v>
      </c>
      <c r="B20" s="72">
        <f>IF(RES_hh_fec!B20=0,0,1000*11630*RES_hh_fec!B20/RES_hh_num!B20)</f>
        <v>2157.8046223468405</v>
      </c>
      <c r="C20" s="72">
        <f>IF(RES_hh_fec!C20=0,0,1000*11630*RES_hh_fec!C20/RES_hh_num!C20)</f>
        <v>2715.5296242326503</v>
      </c>
      <c r="D20" s="72">
        <f>IF(RES_hh_fec!D20=0,0,1000*11630*RES_hh_fec!D20/RES_hh_num!D20)</f>
        <v>2352.0442569716688</v>
      </c>
      <c r="E20" s="72">
        <f>IF(RES_hh_fec!E20=0,0,1000*11630*RES_hh_fec!E20/RES_hh_num!E20)</f>
        <v>2278.9296002531046</v>
      </c>
      <c r="F20" s="72">
        <f>IF(RES_hh_fec!F20=0,0,1000*11630*RES_hh_fec!F20/RES_hh_num!F20)</f>
        <v>1782.3502946226213</v>
      </c>
      <c r="G20" s="72">
        <f>IF(RES_hh_fec!G20=0,0,1000*11630*RES_hh_fec!G20/RES_hh_num!G20)</f>
        <v>2095.7539368004846</v>
      </c>
      <c r="H20" s="72">
        <f>IF(RES_hh_fec!H20=0,0,1000*11630*RES_hh_fec!H20/RES_hh_num!H20)</f>
        <v>2578.0679417714632</v>
      </c>
      <c r="I20" s="72">
        <f>IF(RES_hh_fec!I20=0,0,1000*11630*RES_hh_fec!I20/RES_hh_num!I20)</f>
        <v>1898.0170920105404</v>
      </c>
      <c r="J20" s="72">
        <f>IF(RES_hh_fec!J20=0,0,1000*11630*RES_hh_fec!J20/RES_hh_num!J20)</f>
        <v>2300.7854437060746</v>
      </c>
      <c r="K20" s="72">
        <f>IF(RES_hh_fec!K20=0,0,1000*11630*RES_hh_fec!K20/RES_hh_num!K20)</f>
        <v>1782.8031133139746</v>
      </c>
      <c r="L20" s="72">
        <f>IF(RES_hh_fec!L20=0,0,1000*11630*RES_hh_fec!L20/RES_hh_num!L20)</f>
        <v>1557.5934458493628</v>
      </c>
      <c r="M20" s="72">
        <f>IF(RES_hh_fec!M20=0,0,1000*11630*RES_hh_fec!M20/RES_hh_num!M20)</f>
        <v>1975.1115390608916</v>
      </c>
      <c r="N20" s="72">
        <f>IF(RES_hh_fec!N20=0,0,1000*11630*RES_hh_fec!N20/RES_hh_num!N20)</f>
        <v>1995.5788082874749</v>
      </c>
      <c r="O20" s="72">
        <f>IF(RES_hh_fec!O20=0,0,1000*11630*RES_hh_fec!O20/RES_hh_num!O20)</f>
        <v>1649.6162485641269</v>
      </c>
      <c r="P20" s="72">
        <f>IF(RES_hh_fec!P20=0,0,1000*11630*RES_hh_fec!P20/RES_hh_num!P20)</f>
        <v>1688.5750815462081</v>
      </c>
      <c r="Q20" s="72">
        <f>IF(RES_hh_fec!Q20=0,0,1000*11630*RES_hh_fec!Q20/RES_hh_num!Q20)</f>
        <v>1827.4970559246271</v>
      </c>
      <c r="R20" s="72">
        <f>IF(RES_hh_fec!R20=0,0,1000*11630*RES_hh_fec!R20/RES_hh_num!R20)</f>
        <v>1632.205268205181</v>
      </c>
      <c r="S20" s="72">
        <f>IF(RES_hh_fec!S20=0,0,1000*11630*RES_hh_fec!S20/RES_hh_num!S20)</f>
        <v>1338.9790102732668</v>
      </c>
      <c r="T20" s="72">
        <f>IF(RES_hh_fec!T20=0,0,1000*11630*RES_hh_fec!T20/RES_hh_num!T20)</f>
        <v>1485.7935275716966</v>
      </c>
      <c r="U20" s="72">
        <f>IF(RES_hh_fec!U20=0,0,1000*11630*RES_hh_fec!U20/RES_hh_num!U20)</f>
        <v>1684.648838310774</v>
      </c>
      <c r="V20" s="72">
        <f>IF(RES_hh_fec!V20=0,0,1000*11630*RES_hh_fec!V20/RES_hh_num!V20)</f>
        <v>1850.7773912334535</v>
      </c>
      <c r="W20" s="72">
        <f>IF(RES_hh_fec!W20=0,0,1000*11630*RES_hh_fec!W20/RES_hh_num!W20)</f>
        <v>1190.4804336325485</v>
      </c>
      <c r="X20" s="72">
        <f>IF(RES_hh_fec!X20=0,0,1000*11630*RES_hh_fec!X20/RES_hh_num!X20)</f>
        <v>1495.5530966755787</v>
      </c>
      <c r="Y20" s="72">
        <f>IF(RES_hh_fec!Y20=0,0,1000*11630*RES_hh_fec!Y20/RES_hh_num!Y20)</f>
        <v>1443.7430029183024</v>
      </c>
      <c r="DA20" s="89" t="s">
        <v>486</v>
      </c>
    </row>
    <row r="21" spans="1:105" ht="12" customHeight="1" x14ac:dyDescent="0.25">
      <c r="A21" s="28" t="s">
        <v>189</v>
      </c>
      <c r="B21" s="72">
        <f>IF(RES_hh_fec!B21=0,0,1000*11630*RES_hh_fec!B21/RES_hh_num!B21)</f>
        <v>2183.5977021830645</v>
      </c>
      <c r="C21" s="72">
        <f>IF(RES_hh_fec!C21=0,0,1000*11630*RES_hh_fec!C21/RES_hh_num!C21)</f>
        <v>2258.9403377398021</v>
      </c>
      <c r="D21" s="72">
        <f>IF(RES_hh_fec!D21=0,0,1000*11630*RES_hh_fec!D21/RES_hh_num!D21)</f>
        <v>2144.7647289862362</v>
      </c>
      <c r="E21" s="72">
        <f>IF(RES_hh_fec!E21=0,0,1000*11630*RES_hh_fec!E21/RES_hh_num!E21)</f>
        <v>2040.0785264939241</v>
      </c>
      <c r="F21" s="72">
        <f>IF(RES_hh_fec!F21=0,0,1000*11630*RES_hh_fec!F21/RES_hh_num!F21)</f>
        <v>2013.4596295832764</v>
      </c>
      <c r="G21" s="72">
        <f>IF(RES_hh_fec!G21=0,0,1000*11630*RES_hh_fec!G21/RES_hh_num!G21)</f>
        <v>2227.1340252434807</v>
      </c>
      <c r="H21" s="72">
        <f>IF(RES_hh_fec!H21=0,0,1000*11630*RES_hh_fec!H21/RES_hh_num!H21)</f>
        <v>2188.6107659096483</v>
      </c>
      <c r="I21" s="72">
        <f>IF(RES_hh_fec!I21=0,0,1000*11630*RES_hh_fec!I21/RES_hh_num!I21)</f>
        <v>1857.3127382087087</v>
      </c>
      <c r="J21" s="72">
        <f>IF(RES_hh_fec!J21=0,0,1000*11630*RES_hh_fec!J21/RES_hh_num!J21)</f>
        <v>1794.8121910163604</v>
      </c>
      <c r="K21" s="72">
        <f>IF(RES_hh_fec!K21=0,0,1000*11630*RES_hh_fec!K21/RES_hh_num!K21)</f>
        <v>1696.552448237027</v>
      </c>
      <c r="L21" s="72">
        <f>IF(RES_hh_fec!L21=0,0,1000*11630*RES_hh_fec!L21/RES_hh_num!L21)</f>
        <v>1756.0784111088587</v>
      </c>
      <c r="M21" s="72">
        <f>IF(RES_hh_fec!M21=0,0,1000*11630*RES_hh_fec!M21/RES_hh_num!M21)</f>
        <v>1630.6201164914844</v>
      </c>
      <c r="N21" s="72">
        <f>IF(RES_hh_fec!N21=0,0,1000*11630*RES_hh_fec!N21/RES_hh_num!N21)</f>
        <v>1702.7884485637596</v>
      </c>
      <c r="O21" s="72">
        <f>IF(RES_hh_fec!O21=0,0,1000*11630*RES_hh_fec!O21/RES_hh_num!O21)</f>
        <v>1579.7867294746618</v>
      </c>
      <c r="P21" s="72">
        <f>IF(RES_hh_fec!P21=0,0,1000*11630*RES_hh_fec!P21/RES_hh_num!P21)</f>
        <v>1515.7792142031769</v>
      </c>
      <c r="Q21" s="72">
        <f>IF(RES_hh_fec!Q21=0,0,1000*11630*RES_hh_fec!Q21/RES_hh_num!Q21)</f>
        <v>1409.3923017588206</v>
      </c>
      <c r="R21" s="72">
        <f>IF(RES_hh_fec!R21=0,0,1000*11630*RES_hh_fec!R21/RES_hh_num!R21)</f>
        <v>1602.2159744327457</v>
      </c>
      <c r="S21" s="72">
        <f>IF(RES_hh_fec!S21=0,0,1000*11630*RES_hh_fec!S21/RES_hh_num!S21)</f>
        <v>1476.7736756195134</v>
      </c>
      <c r="T21" s="72">
        <f>IF(RES_hh_fec!T21=0,0,1000*11630*RES_hh_fec!T21/RES_hh_num!T21)</f>
        <v>1428.0498637992639</v>
      </c>
      <c r="U21" s="72">
        <f>IF(RES_hh_fec!U21=0,0,1000*11630*RES_hh_fec!U21/RES_hh_num!U21)</f>
        <v>1478.0121456044865</v>
      </c>
      <c r="V21" s="72">
        <f>IF(RES_hh_fec!V21=0,0,1000*11630*RES_hh_fec!V21/RES_hh_num!V21)</f>
        <v>1410.4505717277598</v>
      </c>
      <c r="W21" s="72">
        <f>IF(RES_hh_fec!W21=0,0,1000*11630*RES_hh_fec!W21/RES_hh_num!W21)</f>
        <v>1494.6321154167117</v>
      </c>
      <c r="X21" s="72">
        <f>IF(RES_hh_fec!X21=0,0,1000*11630*RES_hh_fec!X21/RES_hh_num!X21)</f>
        <v>1199.4357020759644</v>
      </c>
      <c r="Y21" s="72">
        <f>IF(RES_hh_fec!Y21=0,0,1000*11630*RES_hh_fec!Y21/RES_hh_num!Y21)</f>
        <v>1367.0438693590825</v>
      </c>
      <c r="DA21" s="89" t="s">
        <v>487</v>
      </c>
    </row>
    <row r="22" spans="1:105" ht="12" customHeight="1" x14ac:dyDescent="0.25">
      <c r="A22" s="28" t="s">
        <v>202</v>
      </c>
      <c r="B22" s="72">
        <f>IF(RES_hh_fec!B22=0,0,1000*11630*RES_hh_fec!B22/RES_hh_num!B22)</f>
        <v>2496.4058427488321</v>
      </c>
      <c r="C22" s="72">
        <f>IF(RES_hh_fec!C22=0,0,1000*11630*RES_hh_fec!C22/RES_hh_num!C22)</f>
        <v>2506.0108384481537</v>
      </c>
      <c r="D22" s="72">
        <f>IF(RES_hh_fec!D22=0,0,1000*11630*RES_hh_fec!D22/RES_hh_num!D22)</f>
        <v>2360.3200103388335</v>
      </c>
      <c r="E22" s="72">
        <f>IF(RES_hh_fec!E22=0,0,1000*11630*RES_hh_fec!E22/RES_hh_num!E22)</f>
        <v>2416.5546549069295</v>
      </c>
      <c r="F22" s="72">
        <f>IF(RES_hh_fec!F22=0,0,1000*11630*RES_hh_fec!F22/RES_hh_num!F22)</f>
        <v>2373.0674576174451</v>
      </c>
      <c r="G22" s="72">
        <f>IF(RES_hh_fec!G22=0,0,1000*11630*RES_hh_fec!G22/RES_hh_num!G22)</f>
        <v>2155.2702917884608</v>
      </c>
      <c r="H22" s="72">
        <f>IF(RES_hh_fec!H22=0,0,1000*11630*RES_hh_fec!H22/RES_hh_num!H22)</f>
        <v>2065.6140566851718</v>
      </c>
      <c r="I22" s="72">
        <f>IF(RES_hh_fec!I22=0,0,1000*11630*RES_hh_fec!I22/RES_hh_num!I22)</f>
        <v>1976.911885504446</v>
      </c>
      <c r="J22" s="72">
        <f>IF(RES_hh_fec!J22=0,0,1000*11630*RES_hh_fec!J22/RES_hh_num!J22)</f>
        <v>1825.3706622800703</v>
      </c>
      <c r="K22" s="72">
        <f>IF(RES_hh_fec!K22=0,0,1000*11630*RES_hh_fec!K22/RES_hh_num!K22)</f>
        <v>1719.0530562334586</v>
      </c>
      <c r="L22" s="72">
        <f>IF(RES_hh_fec!L22=0,0,1000*11630*RES_hh_fec!L22/RES_hh_num!L22)</f>
        <v>1728.7211991460047</v>
      </c>
      <c r="M22" s="72">
        <f>IF(RES_hh_fec!M22=0,0,1000*11630*RES_hh_fec!M22/RES_hh_num!M22)</f>
        <v>1502.5993671236113</v>
      </c>
      <c r="N22" s="72">
        <f>IF(RES_hh_fec!N22=0,0,1000*11630*RES_hh_fec!N22/RES_hh_num!N22)</f>
        <v>1585.8056893860933</v>
      </c>
      <c r="O22" s="72">
        <f>IF(RES_hh_fec!O22=0,0,1000*11630*RES_hh_fec!O22/RES_hh_num!O22)</f>
        <v>1492.5150625825072</v>
      </c>
      <c r="P22" s="72">
        <f>IF(RES_hh_fec!P22=0,0,1000*11630*RES_hh_fec!P22/RES_hh_num!P22)</f>
        <v>1438.8812334160689</v>
      </c>
      <c r="Q22" s="72">
        <f>IF(RES_hh_fec!Q22=0,0,1000*11630*RES_hh_fec!Q22/RES_hh_num!Q22)</f>
        <v>1375.6491618405096</v>
      </c>
      <c r="R22" s="72">
        <f>IF(RES_hh_fec!R22=0,0,1000*11630*RES_hh_fec!R22/RES_hh_num!R22)</f>
        <v>1444.48311789944</v>
      </c>
      <c r="S22" s="72">
        <f>IF(RES_hh_fec!S22=0,0,1000*11630*RES_hh_fec!S22/RES_hh_num!S22)</f>
        <v>1453.8125982132442</v>
      </c>
      <c r="T22" s="72">
        <f>IF(RES_hh_fec!T22=0,0,1000*11630*RES_hh_fec!T22/RES_hh_num!T22)</f>
        <v>1445.62755312903</v>
      </c>
      <c r="U22" s="72">
        <f>IF(RES_hh_fec!U22=0,0,1000*11630*RES_hh_fec!U22/RES_hh_num!U22)</f>
        <v>1382.4603401710217</v>
      </c>
      <c r="V22" s="72">
        <f>IF(RES_hh_fec!V22=0,0,1000*11630*RES_hh_fec!V22/RES_hh_num!V22)</f>
        <v>1412.0625057035463</v>
      </c>
      <c r="W22" s="72">
        <f>IF(RES_hh_fec!W22=0,0,1000*11630*RES_hh_fec!W22/RES_hh_num!W22)</f>
        <v>1369.0437339947246</v>
      </c>
      <c r="X22" s="72">
        <f>IF(RES_hh_fec!X22=0,0,1000*11630*RES_hh_fec!X22/RES_hh_num!X22)</f>
        <v>1417.5827518001825</v>
      </c>
      <c r="Y22" s="72">
        <f>IF(RES_hh_fec!Y22=0,0,1000*11630*RES_hh_fec!Y22/RES_hh_num!Y22)</f>
        <v>1268.4602014689665</v>
      </c>
      <c r="DA22" s="89" t="s">
        <v>488</v>
      </c>
    </row>
    <row r="23" spans="1:105" ht="12" customHeight="1" x14ac:dyDescent="0.25">
      <c r="A23" s="28" t="s">
        <v>197</v>
      </c>
      <c r="B23" s="72">
        <f>IF(RES_hh_fec!B23=0,0,1000*11630*RES_hh_fec!B23/RES_hh_num!B23)</f>
        <v>0</v>
      </c>
      <c r="C23" s="72">
        <f>IF(RES_hh_fec!C23=0,0,1000*11630*RES_hh_fec!C23/RES_hh_num!C23)</f>
        <v>0</v>
      </c>
      <c r="D23" s="72">
        <f>IF(RES_hh_fec!D23=0,0,1000*11630*RES_hh_fec!D23/RES_hh_num!D23)</f>
        <v>0</v>
      </c>
      <c r="E23" s="72">
        <f>IF(RES_hh_fec!E23=0,0,1000*11630*RES_hh_fec!E23/RES_hh_num!E23)</f>
        <v>0</v>
      </c>
      <c r="F23" s="72">
        <f>IF(RES_hh_fec!F23=0,0,1000*11630*RES_hh_fec!F23/RES_hh_num!F23)</f>
        <v>0</v>
      </c>
      <c r="G23" s="72">
        <f>IF(RES_hh_fec!G23=0,0,1000*11630*RES_hh_fec!G23/RES_hh_num!G23)</f>
        <v>0</v>
      </c>
      <c r="H23" s="72">
        <f>IF(RES_hh_fec!H23=0,0,1000*11630*RES_hh_fec!H23/RES_hh_num!H23)</f>
        <v>0</v>
      </c>
      <c r="I23" s="72">
        <f>IF(RES_hh_fec!I23=0,0,1000*11630*RES_hh_fec!I23/RES_hh_num!I23)</f>
        <v>0</v>
      </c>
      <c r="J23" s="72">
        <f>IF(RES_hh_fec!J23=0,0,1000*11630*RES_hh_fec!J23/RES_hh_num!J23)</f>
        <v>0</v>
      </c>
      <c r="K23" s="72">
        <f>IF(RES_hh_fec!K23=0,0,1000*11630*RES_hh_fec!K23/RES_hh_num!K23)</f>
        <v>0</v>
      </c>
      <c r="L23" s="72">
        <f>IF(RES_hh_fec!L23=0,0,1000*11630*RES_hh_fec!L23/RES_hh_num!L23)</f>
        <v>0</v>
      </c>
      <c r="M23" s="72">
        <f>IF(RES_hh_fec!M23=0,0,1000*11630*RES_hh_fec!M23/RES_hh_num!M23)</f>
        <v>0</v>
      </c>
      <c r="N23" s="72">
        <f>IF(RES_hh_fec!N23=0,0,1000*11630*RES_hh_fec!N23/RES_hh_num!N23)</f>
        <v>0</v>
      </c>
      <c r="O23" s="72">
        <f>IF(RES_hh_fec!O23=0,0,1000*11630*RES_hh_fec!O23/RES_hh_num!O23)</f>
        <v>0</v>
      </c>
      <c r="P23" s="72">
        <f>IF(RES_hh_fec!P23=0,0,1000*11630*RES_hh_fec!P23/RES_hh_num!P23)</f>
        <v>0</v>
      </c>
      <c r="Q23" s="72">
        <f>IF(RES_hh_fec!Q23=0,0,1000*11630*RES_hh_fec!Q23/RES_hh_num!Q23)</f>
        <v>0</v>
      </c>
      <c r="R23" s="72">
        <f>IF(RES_hh_fec!R23=0,0,1000*11630*RES_hh_fec!R23/RES_hh_num!R23)</f>
        <v>0</v>
      </c>
      <c r="S23" s="72">
        <f>IF(RES_hh_fec!S23=0,0,1000*11630*RES_hh_fec!S23/RES_hh_num!S23)</f>
        <v>0</v>
      </c>
      <c r="T23" s="72">
        <f>IF(RES_hh_fec!T23=0,0,1000*11630*RES_hh_fec!T23/RES_hh_num!T23)</f>
        <v>0</v>
      </c>
      <c r="U23" s="72">
        <f>IF(RES_hh_fec!U23=0,0,1000*11630*RES_hh_fec!U23/RES_hh_num!U23)</f>
        <v>0</v>
      </c>
      <c r="V23" s="72">
        <f>IF(RES_hh_fec!V23=0,0,1000*11630*RES_hh_fec!V23/RES_hh_num!V23)</f>
        <v>0</v>
      </c>
      <c r="W23" s="72">
        <f>IF(RES_hh_fec!W23=0,0,1000*11630*RES_hh_fec!W23/RES_hh_num!W23)</f>
        <v>0</v>
      </c>
      <c r="X23" s="72">
        <f>IF(RES_hh_fec!X23=0,0,1000*11630*RES_hh_fec!X23/RES_hh_num!X23)</f>
        <v>0</v>
      </c>
      <c r="Y23" s="72">
        <f>IF(RES_hh_fec!Y23=0,0,1000*11630*RES_hh_fec!Y23/RES_hh_num!Y23)</f>
        <v>0</v>
      </c>
      <c r="DA23" s="89" t="s">
        <v>489</v>
      </c>
    </row>
    <row r="24" spans="1:105" ht="12" customHeight="1" x14ac:dyDescent="0.25">
      <c r="A24" s="28" t="s">
        <v>198</v>
      </c>
      <c r="B24" s="72">
        <f>IF(RES_hh_fec!B24=0,0,1000*11630*RES_hh_fec!B24/RES_hh_num!B24)</f>
        <v>1424.056231356434</v>
      </c>
      <c r="C24" s="72">
        <f>IF(RES_hh_fec!C24=0,0,1000*11630*RES_hh_fec!C24/RES_hh_num!C24)</f>
        <v>1481.7049693915021</v>
      </c>
      <c r="D24" s="72">
        <f>IF(RES_hh_fec!D24=0,0,1000*11630*RES_hh_fec!D24/RES_hh_num!D24)</f>
        <v>1521.2239452400468</v>
      </c>
      <c r="E24" s="72">
        <f>IF(RES_hh_fec!E24=0,0,1000*11630*RES_hh_fec!E24/RES_hh_num!E24)</f>
        <v>1394.1724128393741</v>
      </c>
      <c r="F24" s="72">
        <f>IF(RES_hh_fec!F24=0,0,1000*11630*RES_hh_fec!F24/RES_hh_num!F24)</f>
        <v>1405.0403577809582</v>
      </c>
      <c r="G24" s="72">
        <f>IF(RES_hh_fec!G24=0,0,1000*11630*RES_hh_fec!G24/RES_hh_num!G24)</f>
        <v>1514.6519805690923</v>
      </c>
      <c r="H24" s="72">
        <f>IF(RES_hh_fec!H24=0,0,1000*11630*RES_hh_fec!H24/RES_hh_num!H24)</f>
        <v>1569.6691907994727</v>
      </c>
      <c r="I24" s="72">
        <f>IF(RES_hh_fec!I24=0,0,1000*11630*RES_hh_fec!I24/RES_hh_num!I24)</f>
        <v>1310.5295427413141</v>
      </c>
      <c r="J24" s="72">
        <f>IF(RES_hh_fec!J24=0,0,1000*11630*RES_hh_fec!J24/RES_hh_num!J24)</f>
        <v>1237.9738283353149</v>
      </c>
      <c r="K24" s="72">
        <f>IF(RES_hh_fec!K24=0,0,1000*11630*RES_hh_fec!K24/RES_hh_num!K24)</f>
        <v>1194.5531066763508</v>
      </c>
      <c r="L24" s="72">
        <f>IF(RES_hh_fec!L24=0,0,1000*11630*RES_hh_fec!L24/RES_hh_num!L24)</f>
        <v>1290.8656237672678</v>
      </c>
      <c r="M24" s="72">
        <f>IF(RES_hh_fec!M24=0,0,1000*11630*RES_hh_fec!M24/RES_hh_num!M24)</f>
        <v>1220.5269060928749</v>
      </c>
      <c r="N24" s="72">
        <f>IF(RES_hh_fec!N24=0,0,1000*11630*RES_hh_fec!N24/RES_hh_num!N24)</f>
        <v>1260.4785488924792</v>
      </c>
      <c r="O24" s="72">
        <f>IF(RES_hh_fec!O24=0,0,1000*11630*RES_hh_fec!O24/RES_hh_num!O24)</f>
        <v>1239.3512241078367</v>
      </c>
      <c r="P24" s="72">
        <f>IF(RES_hh_fec!P24=0,0,1000*11630*RES_hh_fec!P24/RES_hh_num!P24)</f>
        <v>1139.213429797137</v>
      </c>
      <c r="Q24" s="72">
        <f>IF(RES_hh_fec!Q24=0,0,1000*11630*RES_hh_fec!Q24/RES_hh_num!Q24)</f>
        <v>1105.847060286902</v>
      </c>
      <c r="R24" s="72">
        <f>IF(RES_hh_fec!R24=0,0,1000*11630*RES_hh_fec!R24/RES_hh_num!R24)</f>
        <v>1217.4164131919579</v>
      </c>
      <c r="S24" s="72">
        <f>IF(RES_hh_fec!S24=0,0,1000*11630*RES_hh_fec!S24/RES_hh_num!S24)</f>
        <v>1209.2434763079077</v>
      </c>
      <c r="T24" s="72">
        <f>IF(RES_hh_fec!T24=0,0,1000*11630*RES_hh_fec!T24/RES_hh_num!T24)</f>
        <v>1191.0586185851334</v>
      </c>
      <c r="U24" s="72">
        <f>IF(RES_hh_fec!U24=0,0,1000*11630*RES_hh_fec!U24/RES_hh_num!U24)</f>
        <v>1216.129334831239</v>
      </c>
      <c r="V24" s="72">
        <f>IF(RES_hh_fec!V24=0,0,1000*11630*RES_hh_fec!V24/RES_hh_num!V24)</f>
        <v>1163.4388858019615</v>
      </c>
      <c r="W24" s="72">
        <f>IF(RES_hh_fec!W24=0,0,1000*11630*RES_hh_fec!W24/RES_hh_num!W24)</f>
        <v>1209.6092459782351</v>
      </c>
      <c r="X24" s="72">
        <f>IF(RES_hh_fec!X24=0,0,1000*11630*RES_hh_fec!X24/RES_hh_num!X24)</f>
        <v>1206.6513811504853</v>
      </c>
      <c r="Y24" s="72">
        <f>IF(RES_hh_fec!Y24=0,0,1000*11630*RES_hh_fec!Y24/RES_hh_num!Y24)</f>
        <v>1129.6101352586461</v>
      </c>
      <c r="DA24" s="89" t="s">
        <v>490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1763.5609328320004</v>
      </c>
      <c r="C25" s="74">
        <f>IF(RES_hh_fec!C25=0,0,1000*11630*RES_hh_fec!C25/RES_hh_num!C25)</f>
        <v>1861.3161295214893</v>
      </c>
      <c r="D25" s="74">
        <f>IF(RES_hh_fec!D25=0,0,1000*11630*RES_hh_fec!D25/RES_hh_num!D25)</f>
        <v>1819.6090144133079</v>
      </c>
      <c r="E25" s="74">
        <f>IF(RES_hh_fec!E25=0,0,1000*11630*RES_hh_fec!E25/RES_hh_num!E25)</f>
        <v>1785.3837113439733</v>
      </c>
      <c r="F25" s="74">
        <f>IF(RES_hh_fec!F25=0,0,1000*11630*RES_hh_fec!F25/RES_hh_num!F25)</f>
        <v>1752.6944585400097</v>
      </c>
      <c r="G25" s="74">
        <f>IF(RES_hh_fec!G25=0,0,1000*11630*RES_hh_fec!G25/RES_hh_num!G25)</f>
        <v>1714.7373659942434</v>
      </c>
      <c r="H25" s="74">
        <f>IF(RES_hh_fec!H25=0,0,1000*11630*RES_hh_fec!H25/RES_hh_num!H25)</f>
        <v>1727.2427581310337</v>
      </c>
      <c r="I25" s="74">
        <f>IF(RES_hh_fec!I25=0,0,1000*11630*RES_hh_fec!I25/RES_hh_num!I25)</f>
        <v>1657.1323596765367</v>
      </c>
      <c r="J25" s="74">
        <f>IF(RES_hh_fec!J25=0,0,1000*11630*RES_hh_fec!J25/RES_hh_num!J25)</f>
        <v>1612.7348523983255</v>
      </c>
      <c r="K25" s="74">
        <f>IF(RES_hh_fec!K25=0,0,1000*11630*RES_hh_fec!K25/RES_hh_num!K25)</f>
        <v>1539.4970077378243</v>
      </c>
      <c r="L25" s="74">
        <f>IF(RES_hh_fec!L25=0,0,1000*11630*RES_hh_fec!L25/RES_hh_num!L25)</f>
        <v>1627.3806019832643</v>
      </c>
      <c r="M25" s="74">
        <f>IF(RES_hh_fec!M25=0,0,1000*11630*RES_hh_fec!M25/RES_hh_num!M25)</f>
        <v>1498.2441493426545</v>
      </c>
      <c r="N25" s="74">
        <f>IF(RES_hh_fec!N25=0,0,1000*11630*RES_hh_fec!N25/RES_hh_num!N25)</f>
        <v>1553.5359674048866</v>
      </c>
      <c r="O25" s="74">
        <f>IF(RES_hh_fec!O25=0,0,1000*11630*RES_hh_fec!O25/RES_hh_num!O25)</f>
        <v>1499.5350278564947</v>
      </c>
      <c r="P25" s="74">
        <f>IF(RES_hh_fec!P25=0,0,1000*11630*RES_hh_fec!P25/RES_hh_num!P25)</f>
        <v>1376.5866834341055</v>
      </c>
      <c r="Q25" s="74">
        <f>IF(RES_hh_fec!Q25=0,0,1000*11630*RES_hh_fec!Q25/RES_hh_num!Q25)</f>
        <v>1364.5658902538498</v>
      </c>
      <c r="R25" s="74">
        <f>IF(RES_hh_fec!R25=0,0,1000*11630*RES_hh_fec!R25/RES_hh_num!R25)</f>
        <v>1469.2301579241935</v>
      </c>
      <c r="S25" s="74">
        <f>IF(RES_hh_fec!S25=0,0,1000*11630*RES_hh_fec!S25/RES_hh_num!S25)</f>
        <v>1444.8261023660011</v>
      </c>
      <c r="T25" s="74">
        <f>IF(RES_hh_fec!T25=0,0,1000*11630*RES_hh_fec!T25/RES_hh_num!T25)</f>
        <v>1362.5554086657799</v>
      </c>
      <c r="U25" s="74">
        <f>IF(RES_hh_fec!U25=0,0,1000*11630*RES_hh_fec!U25/RES_hh_num!U25)</f>
        <v>1439.4133588853631</v>
      </c>
      <c r="V25" s="74">
        <f>IF(RES_hh_fec!V25=0,0,1000*11630*RES_hh_fec!V25/RES_hh_num!V25)</f>
        <v>1386.7298833220707</v>
      </c>
      <c r="W25" s="74">
        <f>IF(RES_hh_fec!W25=0,0,1000*11630*RES_hh_fec!W25/RES_hh_num!W25)</f>
        <v>1520.1720459913381</v>
      </c>
      <c r="X25" s="74">
        <f>IF(RES_hh_fec!X25=0,0,1000*11630*RES_hh_fec!X25/RES_hh_num!X25)</f>
        <v>1039.839230111646</v>
      </c>
      <c r="Y25" s="74">
        <f>IF(RES_hh_fec!Y25=0,0,1000*11630*RES_hh_fec!Y25/RES_hh_num!Y25)</f>
        <v>1444.4203438177938</v>
      </c>
      <c r="DA25" s="90" t="s">
        <v>491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0</v>
      </c>
      <c r="C26" s="77">
        <f>IF(RES_hh_fec!C26=0,0,1000*11630*RES_hh_fec!C26/RES_hh_num!C26)</f>
        <v>0</v>
      </c>
      <c r="D26" s="77">
        <f>IF(RES_hh_fec!D26=0,0,1000*11630*RES_hh_fec!D26/RES_hh_num!D26)</f>
        <v>0</v>
      </c>
      <c r="E26" s="77">
        <f>IF(RES_hh_fec!E26=0,0,1000*11630*RES_hh_fec!E26/RES_hh_num!E26)</f>
        <v>0</v>
      </c>
      <c r="F26" s="77">
        <f>IF(RES_hh_fec!F26=0,0,1000*11630*RES_hh_fec!F26/RES_hh_num!F26)</f>
        <v>0</v>
      </c>
      <c r="G26" s="77">
        <f>IF(RES_hh_fec!G26=0,0,1000*11630*RES_hh_fec!G26/RES_hh_num!G26)</f>
        <v>0</v>
      </c>
      <c r="H26" s="77">
        <f>IF(RES_hh_fec!H26=0,0,1000*11630*RES_hh_fec!H26/RES_hh_num!H26)</f>
        <v>0</v>
      </c>
      <c r="I26" s="77">
        <f>IF(RES_hh_fec!I26=0,0,1000*11630*RES_hh_fec!I26/RES_hh_num!I26)</f>
        <v>0</v>
      </c>
      <c r="J26" s="77">
        <f>IF(RES_hh_fec!J26=0,0,1000*11630*RES_hh_fec!J26/RES_hh_num!J26)</f>
        <v>0</v>
      </c>
      <c r="K26" s="77">
        <f>IF(RES_hh_fec!K26=0,0,1000*11630*RES_hh_fec!K26/RES_hh_num!K26)</f>
        <v>0</v>
      </c>
      <c r="L26" s="77">
        <f>IF(RES_hh_fec!L26=0,0,1000*11630*RES_hh_fec!L26/RES_hh_num!L26)</f>
        <v>0</v>
      </c>
      <c r="M26" s="77">
        <f>IF(RES_hh_fec!M26=0,0,1000*11630*RES_hh_fec!M26/RES_hh_num!M26)</f>
        <v>0</v>
      </c>
      <c r="N26" s="77">
        <f>IF(RES_hh_fec!N26=0,0,1000*11630*RES_hh_fec!N26/RES_hh_num!N26)</f>
        <v>0</v>
      </c>
      <c r="O26" s="77">
        <f>IF(RES_hh_fec!O26=0,0,1000*11630*RES_hh_fec!O26/RES_hh_num!O26)</f>
        <v>0</v>
      </c>
      <c r="P26" s="77">
        <f>IF(RES_hh_fec!P26=0,0,1000*11630*RES_hh_fec!P26/RES_hh_num!P26)</f>
        <v>0</v>
      </c>
      <c r="Q26" s="77">
        <f>IF(RES_hh_fec!Q26=0,0,1000*11630*RES_hh_fec!Q26/RES_hh_num!Q26)</f>
        <v>0</v>
      </c>
      <c r="R26" s="77">
        <f>IF(RES_hh_fec!R26=0,0,1000*11630*RES_hh_fec!R26/RES_hh_num!R26)</f>
        <v>0</v>
      </c>
      <c r="S26" s="77">
        <f>IF(RES_hh_fec!S26=0,0,1000*11630*RES_hh_fec!S26/RES_hh_num!S26)</f>
        <v>0</v>
      </c>
      <c r="T26" s="77">
        <f>IF(RES_hh_fec!T26=0,0,1000*11630*RES_hh_fec!T26/RES_hh_num!T26)</f>
        <v>0</v>
      </c>
      <c r="U26" s="77">
        <f>IF(RES_hh_fec!U26=0,0,1000*11630*RES_hh_fec!U26/RES_hh_num!U26)</f>
        <v>0</v>
      </c>
      <c r="V26" s="77">
        <f>IF(RES_hh_fec!V26=0,0,1000*11630*RES_hh_fec!V26/RES_hh_num!V26)</f>
        <v>0</v>
      </c>
      <c r="W26" s="77">
        <f>IF(RES_hh_fec!W26=0,0,1000*11630*RES_hh_fec!W26/RES_hh_num!W26)</f>
        <v>0</v>
      </c>
      <c r="X26" s="77">
        <f>IF(RES_hh_fec!X26=0,0,1000*11630*RES_hh_fec!X26/RES_hh_num!X26)</f>
        <v>0</v>
      </c>
      <c r="Y26" s="77">
        <f>IF(RES_hh_fec!Y26=0,0,1000*11630*RES_hh_fec!Y26/RES_hh_num!Y26)</f>
        <v>0</v>
      </c>
      <c r="DA26" s="92" t="s">
        <v>492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1137.7699004973761</v>
      </c>
      <c r="C27" s="69">
        <f>IF(RES_hh_fec!C27=0,0,1000*11630*RES_hh_fec!C27/RES_hh_num!C27)</f>
        <v>1174.2299755003687</v>
      </c>
      <c r="D27" s="69">
        <f>IF(RES_hh_fec!D27=0,0,1000*11630*RES_hh_fec!D27/RES_hh_num!D27)</f>
        <v>983.2229204307007</v>
      </c>
      <c r="E27" s="69">
        <f>IF(RES_hh_fec!E27=0,0,1000*11630*RES_hh_fec!E27/RES_hh_num!E27)</f>
        <v>988.94311656920831</v>
      </c>
      <c r="F27" s="69">
        <f>IF(RES_hh_fec!F27=0,0,1000*11630*RES_hh_fec!F27/RES_hh_num!F27)</f>
        <v>990.5800382293246</v>
      </c>
      <c r="G27" s="69">
        <f>IF(RES_hh_fec!G27=0,0,1000*11630*RES_hh_fec!G27/RES_hh_num!G27)</f>
        <v>884.16735468365096</v>
      </c>
      <c r="H27" s="69">
        <f>IF(RES_hh_fec!H27=0,0,1000*11630*RES_hh_fec!H27/RES_hh_num!H27)</f>
        <v>923.02817500473509</v>
      </c>
      <c r="I27" s="69">
        <f>IF(RES_hh_fec!I27=0,0,1000*11630*RES_hh_fec!I27/RES_hh_num!I27)</f>
        <v>829.10157222823864</v>
      </c>
      <c r="J27" s="69">
        <f>IF(RES_hh_fec!J27=0,0,1000*11630*RES_hh_fec!J27/RES_hh_num!J27)</f>
        <v>814.23697091592851</v>
      </c>
      <c r="K27" s="69">
        <f>IF(RES_hh_fec!K27=0,0,1000*11630*RES_hh_fec!K27/RES_hh_num!K27)</f>
        <v>726.15091089755401</v>
      </c>
      <c r="L27" s="69">
        <f>IF(RES_hh_fec!L27=0,0,1000*11630*RES_hh_fec!L27/RES_hh_num!L27)</f>
        <v>822.44567834601071</v>
      </c>
      <c r="M27" s="69">
        <f>IF(RES_hh_fec!M27=0,0,1000*11630*RES_hh_fec!M27/RES_hh_num!M27)</f>
        <v>755.96921437641038</v>
      </c>
      <c r="N27" s="69">
        <f>IF(RES_hh_fec!N27=0,0,1000*11630*RES_hh_fec!N27/RES_hh_num!N27)</f>
        <v>760.49759596200704</v>
      </c>
      <c r="O27" s="69">
        <f>IF(RES_hh_fec!O27=0,0,1000*11630*RES_hh_fec!O27/RES_hh_num!O27)</f>
        <v>727.37715399824936</v>
      </c>
      <c r="P27" s="69">
        <f>IF(RES_hh_fec!P27=0,0,1000*11630*RES_hh_fec!P27/RES_hh_num!P27)</f>
        <v>711.60643832020821</v>
      </c>
      <c r="Q27" s="69">
        <f>IF(RES_hh_fec!Q27=0,0,1000*11630*RES_hh_fec!Q27/RES_hh_num!Q27)</f>
        <v>731.75775842294775</v>
      </c>
      <c r="R27" s="69">
        <f>IF(RES_hh_fec!R27=0,0,1000*11630*RES_hh_fec!R27/RES_hh_num!R27)</f>
        <v>828.88724952119605</v>
      </c>
      <c r="S27" s="69">
        <f>IF(RES_hh_fec!S27=0,0,1000*11630*RES_hh_fec!S27/RES_hh_num!S27)</f>
        <v>819.10025599698042</v>
      </c>
      <c r="T27" s="69">
        <f>IF(RES_hh_fec!T27=0,0,1000*11630*RES_hh_fec!T27/RES_hh_num!T27)</f>
        <v>776.44564283910677</v>
      </c>
      <c r="U27" s="69">
        <f>IF(RES_hh_fec!U27=0,0,1000*11630*RES_hh_fec!U27/RES_hh_num!U27)</f>
        <v>811.70704172269075</v>
      </c>
      <c r="V27" s="69">
        <f>IF(RES_hh_fec!V27=0,0,1000*11630*RES_hh_fec!V27/RES_hh_num!V27)</f>
        <v>741.7206883023531</v>
      </c>
      <c r="W27" s="69">
        <f>IF(RES_hh_fec!W27=0,0,1000*11630*RES_hh_fec!W27/RES_hh_num!W27)</f>
        <v>773.03300901520709</v>
      </c>
      <c r="X27" s="69">
        <f>IF(RES_hh_fec!X27=0,0,1000*11630*RES_hh_fec!X27/RES_hh_num!X27)</f>
        <v>605.81607811320021</v>
      </c>
      <c r="Y27" s="69">
        <f>IF(RES_hh_fec!Y27=0,0,1000*11630*RES_hh_fec!Y27/RES_hh_num!Y27)</f>
        <v>696.04149765448301</v>
      </c>
      <c r="DA27" s="88" t="s">
        <v>276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1441.222015963129</v>
      </c>
      <c r="C28" s="72">
        <f>IF(RES_hh_fec!C28=0,0,1000*11630*RES_hh_fec!C28/RES_hh_num!C28)</f>
        <v>1188.4130710576603</v>
      </c>
      <c r="D28" s="72">
        <f>IF(RES_hh_fec!D28=0,0,1000*11630*RES_hh_fec!D28/RES_hh_num!D28)</f>
        <v>1258.5768692017962</v>
      </c>
      <c r="E28" s="72">
        <f>IF(RES_hh_fec!E28=0,0,1000*11630*RES_hh_fec!E28/RES_hh_num!E28)</f>
        <v>939.42491637035312</v>
      </c>
      <c r="F28" s="72">
        <f>IF(RES_hh_fec!F28=0,0,1000*11630*RES_hh_fec!F28/RES_hh_num!F28)</f>
        <v>1419.1926624466382</v>
      </c>
      <c r="G28" s="72">
        <f>IF(RES_hh_fec!G28=0,0,1000*11630*RES_hh_fec!G28/RES_hh_num!G28)</f>
        <v>1206.9828505279356</v>
      </c>
      <c r="H28" s="72">
        <f>IF(RES_hh_fec!H28=0,0,1000*11630*RES_hh_fec!H28/RES_hh_num!H28)</f>
        <v>1132.2040189409975</v>
      </c>
      <c r="I28" s="72">
        <f>IF(RES_hh_fec!I28=0,0,1000*11630*RES_hh_fec!I28/RES_hh_num!I28)</f>
        <v>747.59509482726696</v>
      </c>
      <c r="J28" s="72">
        <f>IF(RES_hh_fec!J28=0,0,1000*11630*RES_hh_fec!J28/RES_hh_num!J28)</f>
        <v>1010.9785419238855</v>
      </c>
      <c r="K28" s="72">
        <f>IF(RES_hh_fec!K28=0,0,1000*11630*RES_hh_fec!K28/RES_hh_num!K28)</f>
        <v>630.52595903919314</v>
      </c>
      <c r="L28" s="72">
        <f>IF(RES_hh_fec!L28=0,0,1000*11630*RES_hh_fec!L28/RES_hh_num!L28)</f>
        <v>845.45402692219943</v>
      </c>
      <c r="M28" s="72">
        <f>IF(RES_hh_fec!M28=0,0,1000*11630*RES_hh_fec!M28/RES_hh_num!M28)</f>
        <v>1056.8326947637293</v>
      </c>
      <c r="N28" s="72">
        <f>IF(RES_hh_fec!N28=0,0,1000*11630*RES_hh_fec!N28/RES_hh_num!N28)</f>
        <v>1018.4219673270769</v>
      </c>
      <c r="O28" s="72">
        <f>IF(RES_hh_fec!O28=0,0,1000*11630*RES_hh_fec!O28/RES_hh_num!O28)</f>
        <v>1009.4079060935613</v>
      </c>
      <c r="P28" s="72">
        <f>IF(RES_hh_fec!P28=0,0,1000*11630*RES_hh_fec!P28/RES_hh_num!P28)</f>
        <v>947.90906880622413</v>
      </c>
      <c r="Q28" s="72">
        <f>IF(RES_hh_fec!Q28=0,0,1000*11630*RES_hh_fec!Q28/RES_hh_num!Q28)</f>
        <v>961.67800453514712</v>
      </c>
      <c r="R28" s="72">
        <f>IF(RES_hh_fec!R28=0,0,1000*11630*RES_hh_fec!R28/RES_hh_num!R28)</f>
        <v>0</v>
      </c>
      <c r="S28" s="72">
        <f>IF(RES_hh_fec!S28=0,0,1000*11630*RES_hh_fec!S28/RES_hh_num!S28)</f>
        <v>0</v>
      </c>
      <c r="T28" s="72">
        <f>IF(RES_hh_fec!T28=0,0,1000*11630*RES_hh_fec!T28/RES_hh_num!T28)</f>
        <v>0</v>
      </c>
      <c r="U28" s="72">
        <f>IF(RES_hh_fec!U28=0,0,1000*11630*RES_hh_fec!U28/RES_hh_num!U28)</f>
        <v>0</v>
      </c>
      <c r="V28" s="72">
        <f>IF(RES_hh_fec!V28=0,0,1000*11630*RES_hh_fec!V28/RES_hh_num!V28)</f>
        <v>0</v>
      </c>
      <c r="W28" s="72">
        <f>IF(RES_hh_fec!W28=0,0,1000*11630*RES_hh_fec!W28/RES_hh_num!W28)</f>
        <v>0</v>
      </c>
      <c r="X28" s="72">
        <f>IF(RES_hh_fec!X28=0,0,1000*11630*RES_hh_fec!X28/RES_hh_num!X28)</f>
        <v>0</v>
      </c>
      <c r="Y28" s="72">
        <f>IF(RES_hh_fec!Y28=0,0,1000*11630*RES_hh_fec!Y28/RES_hh_num!Y28)</f>
        <v>0</v>
      </c>
      <c r="DA28" s="89" t="s">
        <v>493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1288.0558480823452</v>
      </c>
      <c r="C29" s="72">
        <f>IF(RES_hh_fec!C29=0,0,1000*11630*RES_hh_fec!C29/RES_hh_num!C29)</f>
        <v>1638.5220853782757</v>
      </c>
      <c r="D29" s="72">
        <f>IF(RES_hh_fec!D29=0,0,1000*11630*RES_hh_fec!D29/RES_hh_num!D29)</f>
        <v>859.91291332154037</v>
      </c>
      <c r="E29" s="72">
        <f>IF(RES_hh_fec!E29=0,0,1000*11630*RES_hh_fec!E29/RES_hh_num!E29)</f>
        <v>1199.4306049822062</v>
      </c>
      <c r="F29" s="72">
        <f>IF(RES_hh_fec!F29=0,0,1000*11630*RES_hh_fec!F29/RES_hh_num!F29)</f>
        <v>1276.6989065380437</v>
      </c>
      <c r="G29" s="72">
        <f>IF(RES_hh_fec!G29=0,0,1000*11630*RES_hh_fec!G29/RES_hh_num!G29)</f>
        <v>1033.1044629720452</v>
      </c>
      <c r="H29" s="72">
        <f>IF(RES_hh_fec!H29=0,0,1000*11630*RES_hh_fec!H29/RES_hh_num!H29)</f>
        <v>1103.3609777389786</v>
      </c>
      <c r="I29" s="72">
        <f>IF(RES_hh_fec!I29=0,0,1000*11630*RES_hh_fec!I29/RES_hh_num!I29)</f>
        <v>740.03161777621631</v>
      </c>
      <c r="J29" s="72">
        <f>IF(RES_hh_fec!J29=0,0,1000*11630*RES_hh_fec!J29/RES_hh_num!J29)</f>
        <v>980.55289766996816</v>
      </c>
      <c r="K29" s="72">
        <f>IF(RES_hh_fec!K29=0,0,1000*11630*RES_hh_fec!K29/RES_hh_num!K29)</f>
        <v>852.00997685549294</v>
      </c>
      <c r="L29" s="72">
        <f>IF(RES_hh_fec!L29=0,0,1000*11630*RES_hh_fec!L29/RES_hh_num!L29)</f>
        <v>1010.6597754986675</v>
      </c>
      <c r="M29" s="72">
        <f>IF(RES_hh_fec!M29=0,0,1000*11630*RES_hh_fec!M29/RES_hh_num!M29)</f>
        <v>987.12361721846469</v>
      </c>
      <c r="N29" s="72">
        <f>IF(RES_hh_fec!N29=0,0,1000*11630*RES_hh_fec!N29/RES_hh_num!N29)</f>
        <v>777.6888998277135</v>
      </c>
      <c r="O29" s="72">
        <f>IF(RES_hh_fec!O29=0,0,1000*11630*RES_hh_fec!O29/RES_hh_num!O29)</f>
        <v>732.07321311348801</v>
      </c>
      <c r="P29" s="72">
        <f>IF(RES_hh_fec!P29=0,0,1000*11630*RES_hh_fec!P29/RES_hh_num!P29)</f>
        <v>817.46301236963359</v>
      </c>
      <c r="Q29" s="72">
        <f>IF(RES_hh_fec!Q29=0,0,1000*11630*RES_hh_fec!Q29/RES_hh_num!Q29)</f>
        <v>851.99266569594988</v>
      </c>
      <c r="R29" s="72">
        <f>IF(RES_hh_fec!R29=0,0,1000*11630*RES_hh_fec!R29/RES_hh_num!R29)</f>
        <v>1067.5998551948835</v>
      </c>
      <c r="S29" s="72">
        <f>IF(RES_hh_fec!S29=0,0,1000*11630*RES_hh_fec!S29/RES_hh_num!S29)</f>
        <v>1060.3957666630711</v>
      </c>
      <c r="T29" s="72">
        <f>IF(RES_hh_fec!T29=0,0,1000*11630*RES_hh_fec!T29/RES_hh_num!T29)</f>
        <v>922.27330219887119</v>
      </c>
      <c r="U29" s="72">
        <f>IF(RES_hh_fec!U29=0,0,1000*11630*RES_hh_fec!U29/RES_hh_num!U29)</f>
        <v>1100.2479770294963</v>
      </c>
      <c r="V29" s="72">
        <f>IF(RES_hh_fec!V29=0,0,1000*11630*RES_hh_fec!V29/RES_hh_num!V29)</f>
        <v>832.01948554218836</v>
      </c>
      <c r="W29" s="72">
        <f>IF(RES_hh_fec!W29=0,0,1000*11630*RES_hh_fec!W29/RES_hh_num!W29)</f>
        <v>871.69604641256058</v>
      </c>
      <c r="X29" s="72">
        <f>IF(RES_hh_fec!X29=0,0,1000*11630*RES_hh_fec!X29/RES_hh_num!X29)</f>
        <v>555.20657163566068</v>
      </c>
      <c r="Y29" s="72">
        <f>IF(RES_hh_fec!Y29=0,0,1000*11630*RES_hh_fec!Y29/RES_hh_num!Y29)</f>
        <v>927.72381395121238</v>
      </c>
      <c r="DA29" s="89" t="s">
        <v>494</v>
      </c>
    </row>
    <row r="30" spans="1:105" ht="12" customHeight="1" x14ac:dyDescent="0.25">
      <c r="A30" s="28" t="s">
        <v>189</v>
      </c>
      <c r="B30" s="72">
        <f>IF(RES_hh_fec!B30=0,0,1000*11630*RES_hh_fec!B30/RES_hh_num!B30)</f>
        <v>1356.471962874801</v>
      </c>
      <c r="C30" s="72">
        <f>IF(RES_hh_fec!C30=0,0,1000*11630*RES_hh_fec!C30/RES_hh_num!C30)</f>
        <v>1407.7003671343637</v>
      </c>
      <c r="D30" s="72">
        <f>IF(RES_hh_fec!D30=0,0,1000*11630*RES_hh_fec!D30/RES_hh_num!D30)</f>
        <v>1128.1800602436354</v>
      </c>
      <c r="E30" s="72">
        <f>IF(RES_hh_fec!E30=0,0,1000*11630*RES_hh_fec!E30/RES_hh_num!E30)</f>
        <v>1138.2377110457971</v>
      </c>
      <c r="F30" s="72">
        <f>IF(RES_hh_fec!F30=0,0,1000*11630*RES_hh_fec!F30/RES_hh_num!F30)</f>
        <v>1125.7205281906304</v>
      </c>
      <c r="G30" s="72">
        <f>IF(RES_hh_fec!G30=0,0,1000*11630*RES_hh_fec!G30/RES_hh_num!G30)</f>
        <v>1102.5406390628843</v>
      </c>
      <c r="H30" s="72">
        <f>IF(RES_hh_fec!H30=0,0,1000*11630*RES_hh_fec!H30/RES_hh_num!H30)</f>
        <v>1127.9348196051087</v>
      </c>
      <c r="I30" s="72">
        <f>IF(RES_hh_fec!I30=0,0,1000*11630*RES_hh_fec!I30/RES_hh_num!I30)</f>
        <v>976.46062437913793</v>
      </c>
      <c r="J30" s="72">
        <f>IF(RES_hh_fec!J30=0,0,1000*11630*RES_hh_fec!J30/RES_hh_num!J30)</f>
        <v>966.97837755679984</v>
      </c>
      <c r="K30" s="72">
        <f>IF(RES_hh_fec!K30=0,0,1000*11630*RES_hh_fec!K30/RES_hh_num!K30)</f>
        <v>838.26284315487339</v>
      </c>
      <c r="L30" s="72">
        <f>IF(RES_hh_fec!L30=0,0,1000*11630*RES_hh_fec!L30/RES_hh_num!L30)</f>
        <v>951.38301893791083</v>
      </c>
      <c r="M30" s="72">
        <f>IF(RES_hh_fec!M30=0,0,1000*11630*RES_hh_fec!M30/RES_hh_num!M30)</f>
        <v>887.80089312437372</v>
      </c>
      <c r="N30" s="72">
        <f>IF(RES_hh_fec!N30=0,0,1000*11630*RES_hh_fec!N30/RES_hh_num!N30)</f>
        <v>899.95448773983219</v>
      </c>
      <c r="O30" s="72">
        <f>IF(RES_hh_fec!O30=0,0,1000*11630*RES_hh_fec!O30/RES_hh_num!O30)</f>
        <v>834.20647066933657</v>
      </c>
      <c r="P30" s="72">
        <f>IF(RES_hh_fec!P30=0,0,1000*11630*RES_hh_fec!P30/RES_hh_num!P30)</f>
        <v>831.23878770896147</v>
      </c>
      <c r="Q30" s="72">
        <f>IF(RES_hh_fec!Q30=0,0,1000*11630*RES_hh_fec!Q30/RES_hh_num!Q30)</f>
        <v>831.72943508470451</v>
      </c>
      <c r="R30" s="72">
        <f>IF(RES_hh_fec!R30=0,0,1000*11630*RES_hh_fec!R30/RES_hh_num!R30)</f>
        <v>1002.9414034579643</v>
      </c>
      <c r="S30" s="72">
        <f>IF(RES_hh_fec!S30=0,0,1000*11630*RES_hh_fec!S30/RES_hh_num!S30)</f>
        <v>930.21459444572929</v>
      </c>
      <c r="T30" s="72">
        <f>IF(RES_hh_fec!T30=0,0,1000*11630*RES_hh_fec!T30/RES_hh_num!T30)</f>
        <v>880.83151931179566</v>
      </c>
      <c r="U30" s="72">
        <f>IF(RES_hh_fec!U30=0,0,1000*11630*RES_hh_fec!U30/RES_hh_num!U30)</f>
        <v>981.18608907697967</v>
      </c>
      <c r="V30" s="72">
        <f>IF(RES_hh_fec!V30=0,0,1000*11630*RES_hh_fec!V30/RES_hh_num!V30)</f>
        <v>895.06191438045346</v>
      </c>
      <c r="W30" s="72">
        <f>IF(RES_hh_fec!W30=0,0,1000*11630*RES_hh_fec!W30/RES_hh_num!W30)</f>
        <v>1024.4297028612814</v>
      </c>
      <c r="X30" s="72">
        <f>IF(RES_hh_fec!X30=0,0,1000*11630*RES_hh_fec!X30/RES_hh_num!X30)</f>
        <v>654.74630983675411</v>
      </c>
      <c r="Y30" s="72">
        <f>IF(RES_hh_fec!Y30=0,0,1000*11630*RES_hh_fec!Y30/RES_hh_num!Y30)</f>
        <v>852.90750417356821</v>
      </c>
      <c r="DA30" s="89" t="s">
        <v>495</v>
      </c>
    </row>
    <row r="31" spans="1:105" ht="12" customHeight="1" x14ac:dyDescent="0.25">
      <c r="A31" s="28" t="s">
        <v>202</v>
      </c>
      <c r="B31" s="72">
        <f>IF(RES_hh_fec!B31=0,0,1000*11630*RES_hh_fec!B31/RES_hh_num!B31)</f>
        <v>1336.8609270673053</v>
      </c>
      <c r="C31" s="72">
        <f>IF(RES_hh_fec!C31=0,0,1000*11630*RES_hh_fec!C31/RES_hh_num!C31)</f>
        <v>1335.1820477584595</v>
      </c>
      <c r="D31" s="72">
        <f>IF(RES_hh_fec!D31=0,0,1000*11630*RES_hh_fec!D31/RES_hh_num!D31)</f>
        <v>1105.9795915225234</v>
      </c>
      <c r="E31" s="72">
        <f>IF(RES_hh_fec!E31=0,0,1000*11630*RES_hh_fec!E31/RES_hh_num!E31)</f>
        <v>1218.1900290418305</v>
      </c>
      <c r="F31" s="72">
        <f>IF(RES_hh_fec!F31=0,0,1000*11630*RES_hh_fec!F31/RES_hh_num!F31)</f>
        <v>1212.2924967047311</v>
      </c>
      <c r="G31" s="72">
        <f>IF(RES_hh_fec!G31=0,0,1000*11630*RES_hh_fec!G31/RES_hh_num!G31)</f>
        <v>984.09762961515696</v>
      </c>
      <c r="H31" s="72">
        <f>IF(RES_hh_fec!H31=0,0,1000*11630*RES_hh_fec!H31/RES_hh_num!H31)</f>
        <v>999.75339830980522</v>
      </c>
      <c r="I31" s="72">
        <f>IF(RES_hh_fec!I31=0,0,1000*11630*RES_hh_fec!I31/RES_hh_num!I31)</f>
        <v>1012.8461992535028</v>
      </c>
      <c r="J31" s="72">
        <f>IF(RES_hh_fec!J31=0,0,1000*11630*RES_hh_fec!J31/RES_hh_num!J31)</f>
        <v>990.08622355204147</v>
      </c>
      <c r="K31" s="72">
        <f>IF(RES_hh_fec!K31=0,0,1000*11630*RES_hh_fec!K31/RES_hh_num!K31)</f>
        <v>834.86495215753962</v>
      </c>
      <c r="L31" s="72">
        <f>IF(RES_hh_fec!L31=0,0,1000*11630*RES_hh_fec!L31/RES_hh_num!L31)</f>
        <v>978.6929733984415</v>
      </c>
      <c r="M31" s="72">
        <f>IF(RES_hh_fec!M31=0,0,1000*11630*RES_hh_fec!M31/RES_hh_num!M31)</f>
        <v>846.9059078429425</v>
      </c>
      <c r="N31" s="72">
        <f>IF(RES_hh_fec!N31=0,0,1000*11630*RES_hh_fec!N31/RES_hh_num!N31)</f>
        <v>888.27016832719335</v>
      </c>
      <c r="O31" s="72">
        <f>IF(RES_hh_fec!O31=0,0,1000*11630*RES_hh_fec!O31/RES_hh_num!O31)</f>
        <v>848.87213535453998</v>
      </c>
      <c r="P31" s="72">
        <f>IF(RES_hh_fec!P31=0,0,1000*11630*RES_hh_fec!P31/RES_hh_num!P31)</f>
        <v>845.11295751911859</v>
      </c>
      <c r="Q31" s="72">
        <f>IF(RES_hh_fec!Q31=0,0,1000*11630*RES_hh_fec!Q31/RES_hh_num!Q31)</f>
        <v>845.72455227806847</v>
      </c>
      <c r="R31" s="72">
        <f>IF(RES_hh_fec!R31=0,0,1000*11630*RES_hh_fec!R31/RES_hh_num!R31)</f>
        <v>920.86635106308017</v>
      </c>
      <c r="S31" s="72">
        <f>IF(RES_hh_fec!S31=0,0,1000*11630*RES_hh_fec!S31/RES_hh_num!S31)</f>
        <v>945.74183177725854</v>
      </c>
      <c r="T31" s="72">
        <f>IF(RES_hh_fec!T31=0,0,1000*11630*RES_hh_fec!T31/RES_hh_num!T31)</f>
        <v>942.14886590826359</v>
      </c>
      <c r="U31" s="72">
        <f>IF(RES_hh_fec!U31=0,0,1000*11630*RES_hh_fec!U31/RES_hh_num!U31)</f>
        <v>914.76146633739745</v>
      </c>
      <c r="V31" s="72">
        <f>IF(RES_hh_fec!V31=0,0,1000*11630*RES_hh_fec!V31/RES_hh_num!V31)</f>
        <v>909.39704153605021</v>
      </c>
      <c r="W31" s="72">
        <f>IF(RES_hh_fec!W31=0,0,1000*11630*RES_hh_fec!W31/RES_hh_num!W31)</f>
        <v>872.78896310177834</v>
      </c>
      <c r="X31" s="72">
        <f>IF(RES_hh_fec!X31=0,0,1000*11630*RES_hh_fec!X31/RES_hh_num!X31)</f>
        <v>869.36971062940529</v>
      </c>
      <c r="Y31" s="72">
        <f>IF(RES_hh_fec!Y31=0,0,1000*11630*RES_hh_fec!Y31/RES_hh_num!Y31)</f>
        <v>789.84334593038932</v>
      </c>
      <c r="DA31" s="89" t="s">
        <v>496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1041.1463365842435</v>
      </c>
      <c r="C32" s="77">
        <f>IF(RES_hh_fec!C32=0,0,1000*11630*RES_hh_fec!C32/RES_hh_num!C32)</f>
        <v>1050.6713920773354</v>
      </c>
      <c r="D32" s="77">
        <f>IF(RES_hh_fec!D32=0,0,1000*11630*RES_hh_fec!D32/RES_hh_num!D32)</f>
        <v>952.31917973413442</v>
      </c>
      <c r="E32" s="77">
        <f>IF(RES_hh_fec!E32=0,0,1000*11630*RES_hh_fec!E32/RES_hh_num!E32)</f>
        <v>891.96759897562947</v>
      </c>
      <c r="F32" s="77">
        <f>IF(RES_hh_fec!F32=0,0,1000*11630*RES_hh_fec!F32/RES_hh_num!F32)</f>
        <v>882.80430622002609</v>
      </c>
      <c r="G32" s="77">
        <f>IF(RES_hh_fec!G32=0,0,1000*11630*RES_hh_fec!G32/RES_hh_num!G32)</f>
        <v>821.67710318891386</v>
      </c>
      <c r="H32" s="77">
        <f>IF(RES_hh_fec!H32=0,0,1000*11630*RES_hh_fec!H32/RES_hh_num!H32)</f>
        <v>866.01746614579747</v>
      </c>
      <c r="I32" s="77">
        <f>IF(RES_hh_fec!I32=0,0,1000*11630*RES_hh_fec!I32/RES_hh_num!I32)</f>
        <v>759.23270959394847</v>
      </c>
      <c r="J32" s="77">
        <f>IF(RES_hh_fec!J32=0,0,1000*11630*RES_hh_fec!J32/RES_hh_num!J32)</f>
        <v>711.83216536030739</v>
      </c>
      <c r="K32" s="77">
        <f>IF(RES_hh_fec!K32=0,0,1000*11630*RES_hh_fec!K32/RES_hh_num!K32)</f>
        <v>654.31610682082623</v>
      </c>
      <c r="L32" s="77">
        <f>IF(RES_hh_fec!L32=0,0,1000*11630*RES_hh_fec!L32/RES_hh_num!L32)</f>
        <v>712.1540109349279</v>
      </c>
      <c r="M32" s="77">
        <f>IF(RES_hh_fec!M32=0,0,1000*11630*RES_hh_fec!M32/RES_hh_num!M32)</f>
        <v>666.73523096058227</v>
      </c>
      <c r="N32" s="77">
        <f>IF(RES_hh_fec!N32=0,0,1000*11630*RES_hh_fec!N32/RES_hh_num!N32)</f>
        <v>683.36114394190952</v>
      </c>
      <c r="O32" s="77">
        <f>IF(RES_hh_fec!O32=0,0,1000*11630*RES_hh_fec!O32/RES_hh_num!O32)</f>
        <v>656.39933083343192</v>
      </c>
      <c r="P32" s="77">
        <f>IF(RES_hh_fec!P32=0,0,1000*11630*RES_hh_fec!P32/RES_hh_num!P32)</f>
        <v>612.24150034167531</v>
      </c>
      <c r="Q32" s="77">
        <f>IF(RES_hh_fec!Q32=0,0,1000*11630*RES_hh_fec!Q32/RES_hh_num!Q32)</f>
        <v>636.80011067959583</v>
      </c>
      <c r="R32" s="77">
        <f>IF(RES_hh_fec!R32=0,0,1000*11630*RES_hh_fec!R32/RES_hh_num!R32)</f>
        <v>705.08173915998702</v>
      </c>
      <c r="S32" s="77">
        <f>IF(RES_hh_fec!S32=0,0,1000*11630*RES_hh_fec!S32/RES_hh_num!S32)</f>
        <v>689.32121950096257</v>
      </c>
      <c r="T32" s="77">
        <f>IF(RES_hh_fec!T32=0,0,1000*11630*RES_hh_fec!T32/RES_hh_num!T32)</f>
        <v>653.72508159134975</v>
      </c>
      <c r="U32" s="77">
        <f>IF(RES_hh_fec!U32=0,0,1000*11630*RES_hh_fec!U32/RES_hh_num!U32)</f>
        <v>688.09499801772313</v>
      </c>
      <c r="V32" s="77">
        <f>IF(RES_hh_fec!V32=0,0,1000*11630*RES_hh_fec!V32/RES_hh_num!V32)</f>
        <v>637.97697778606425</v>
      </c>
      <c r="W32" s="77">
        <f>IF(RES_hh_fec!W32=0,0,1000*11630*RES_hh_fec!W32/RES_hh_num!W32)</f>
        <v>692.23542950683577</v>
      </c>
      <c r="X32" s="77">
        <f>IF(RES_hh_fec!X32=0,0,1000*11630*RES_hh_fec!X32/RES_hh_num!X32)</f>
        <v>486.54345216072636</v>
      </c>
      <c r="Y32" s="77">
        <f>IF(RES_hh_fec!Y32=0,0,1000*11630*RES_hh_fec!Y32/RES_hh_num!Y32)</f>
        <v>619.51914779973902</v>
      </c>
      <c r="DA32" s="92" t="s">
        <v>497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10748.491838000866</v>
      </c>
      <c r="C3" s="65">
        <f>IF(RES_hh_tes!C3=0,0,1000*11630*RES_hh_tes!C3/RES_hh_num!C3)</f>
        <v>11004.39473413962</v>
      </c>
      <c r="D3" s="65">
        <f>IF(RES_hh_tes!D3=0,0,1000*11630*RES_hh_tes!D3/RES_hh_num!D3)</f>
        <v>10636.359919542494</v>
      </c>
      <c r="E3" s="65">
        <f>IF(RES_hh_tes!E3=0,0,1000*11630*RES_hh_tes!E3/RES_hh_num!E3)</f>
        <v>10550.64700230892</v>
      </c>
      <c r="F3" s="65">
        <f>IF(RES_hh_tes!F3=0,0,1000*11630*RES_hh_tes!F3/RES_hh_num!F3)</f>
        <v>10530.861580929388</v>
      </c>
      <c r="G3" s="65">
        <f>IF(RES_hh_tes!G3=0,0,1000*11630*RES_hh_tes!G3/RES_hh_num!G3)</f>
        <v>10367.850252868389</v>
      </c>
      <c r="H3" s="65">
        <f>IF(RES_hh_tes!H3=0,0,1000*11630*RES_hh_tes!H3/RES_hh_num!H3)</f>
        <v>10261.684671597968</v>
      </c>
      <c r="I3" s="65">
        <f>IF(RES_hh_tes!I3=0,0,1000*11630*RES_hh_tes!I3/RES_hh_num!I3)</f>
        <v>11054.03201795534</v>
      </c>
      <c r="J3" s="65">
        <f>IF(RES_hh_tes!J3=0,0,1000*11630*RES_hh_tes!J3/RES_hh_num!J3)</f>
        <v>10774.664058654667</v>
      </c>
      <c r="K3" s="65">
        <f>IF(RES_hh_tes!K3=0,0,1000*11630*RES_hh_tes!K3/RES_hh_num!K3)</f>
        <v>11099.119628235903</v>
      </c>
      <c r="L3" s="65">
        <f>IF(RES_hh_tes!L3=0,0,1000*11630*RES_hh_tes!L3/RES_hh_num!L3)</f>
        <v>12015.217392100261</v>
      </c>
      <c r="M3" s="65">
        <f>IF(RES_hh_tes!M3=0,0,1000*11630*RES_hh_tes!M3/RES_hh_num!M3)</f>
        <v>11046.7437220382</v>
      </c>
      <c r="N3" s="65">
        <f>IF(RES_hh_tes!N3=0,0,1000*11630*RES_hh_tes!N3/RES_hh_num!N3)</f>
        <v>11694.913372028823</v>
      </c>
      <c r="O3" s="65">
        <f>IF(RES_hh_tes!O3=0,0,1000*11630*RES_hh_tes!O3/RES_hh_num!O3)</f>
        <v>11472.077659522269</v>
      </c>
      <c r="P3" s="65">
        <f>IF(RES_hh_tes!P3=0,0,1000*11630*RES_hh_tes!P3/RES_hh_num!P3)</f>
        <v>10925.454511035334</v>
      </c>
      <c r="Q3" s="65">
        <f>IF(RES_hh_tes!Q3=0,0,1000*11630*RES_hh_tes!Q3/RES_hh_num!Q3)</f>
        <v>10543.529171264714</v>
      </c>
      <c r="R3" s="65">
        <f>IF(RES_hh_tes!R3=0,0,1000*11630*RES_hh_tes!R3/RES_hh_num!R3)</f>
        <v>11462.534673892786</v>
      </c>
      <c r="S3" s="65">
        <f>IF(RES_hh_tes!S3=0,0,1000*11630*RES_hh_tes!S3/RES_hh_num!S3)</f>
        <v>11536.209215321072</v>
      </c>
      <c r="T3" s="65">
        <f>IF(RES_hh_tes!T3=0,0,1000*11630*RES_hh_tes!T3/RES_hh_num!T3)</f>
        <v>11831.972807705752</v>
      </c>
      <c r="U3" s="65">
        <f>IF(RES_hh_tes!U3=0,0,1000*11630*RES_hh_tes!U3/RES_hh_num!U3)</f>
        <v>11588.471396663483</v>
      </c>
      <c r="V3" s="65">
        <f>IF(RES_hh_tes!V3=0,0,1000*11630*RES_hh_tes!V3/RES_hh_num!V3)</f>
        <v>11551.743755943215</v>
      </c>
      <c r="W3" s="65">
        <f>IF(RES_hh_tes!W3=0,0,1000*11630*RES_hh_tes!W3/RES_hh_num!W3)</f>
        <v>11822.745038326082</v>
      </c>
      <c r="X3" s="65">
        <f>IF(RES_hh_tes!X3=0,0,1000*11630*RES_hh_tes!X3/RES_hh_num!X3)</f>
        <v>11882.260627837024</v>
      </c>
      <c r="Y3" s="65">
        <f>IF(RES_hh_tes!Y3=0,0,1000*11630*RES_hh_tes!Y3/RES_hh_num!Y3)</f>
        <v>11476.022116028917</v>
      </c>
      <c r="DA3" s="87" t="s">
        <v>278</v>
      </c>
    </row>
    <row r="4" spans="1:105" ht="12.95" customHeight="1" x14ac:dyDescent="0.25">
      <c r="A4" s="68" t="s">
        <v>57</v>
      </c>
      <c r="B4" s="69">
        <f>IF(RES_hh_tes!B4=0,0,1000*11630*RES_hh_tes!B4/RES_hh_num!B4)</f>
        <v>8886.4609435538514</v>
      </c>
      <c r="C4" s="69">
        <f>IF(RES_hh_tes!C4=0,0,1000*11630*RES_hh_tes!C4/RES_hh_num!C4)</f>
        <v>9079.4945347308658</v>
      </c>
      <c r="D4" s="69">
        <f>IF(RES_hh_tes!D4=0,0,1000*11630*RES_hh_tes!D4/RES_hh_num!D4)</f>
        <v>8812.8994062333277</v>
      </c>
      <c r="E4" s="69">
        <f>IF(RES_hh_tes!E4=0,0,1000*11630*RES_hh_tes!E4/RES_hh_num!E4)</f>
        <v>8781.6999733067896</v>
      </c>
      <c r="F4" s="69">
        <f>IF(RES_hh_tes!F4=0,0,1000*11630*RES_hh_tes!F4/RES_hh_num!F4)</f>
        <v>8741.7897211089421</v>
      </c>
      <c r="G4" s="69">
        <f>IF(RES_hh_tes!G4=0,0,1000*11630*RES_hh_tes!G4/RES_hh_num!G4)</f>
        <v>8610.1560620185119</v>
      </c>
      <c r="H4" s="69">
        <f>IF(RES_hh_tes!H4=0,0,1000*11630*RES_hh_tes!H4/RES_hh_num!H4)</f>
        <v>8452.2105737828606</v>
      </c>
      <c r="I4" s="69">
        <f>IF(RES_hh_tes!I4=0,0,1000*11630*RES_hh_tes!I4/RES_hh_num!I4)</f>
        <v>9442.2448067230871</v>
      </c>
      <c r="J4" s="69">
        <f>IF(RES_hh_tes!J4=0,0,1000*11630*RES_hh_tes!J4/RES_hh_num!J4)</f>
        <v>9216.3602466996563</v>
      </c>
      <c r="K4" s="69">
        <f>IF(RES_hh_tes!K4=0,0,1000*11630*RES_hh_tes!K4/RES_hh_num!K4)</f>
        <v>9631.3048417400023</v>
      </c>
      <c r="L4" s="69">
        <f>IF(RES_hh_tes!L4=0,0,1000*11630*RES_hh_tes!L4/RES_hh_num!L4)</f>
        <v>10423.879626605039</v>
      </c>
      <c r="M4" s="69">
        <f>IF(RES_hh_tes!M4=0,0,1000*11630*RES_hh_tes!M4/RES_hh_num!M4)</f>
        <v>9568.215719050515</v>
      </c>
      <c r="N4" s="69">
        <f>IF(RES_hh_tes!N4=0,0,1000*11630*RES_hh_tes!N4/RES_hh_num!N4)</f>
        <v>10151.270102337987</v>
      </c>
      <c r="O4" s="69">
        <f>IF(RES_hh_tes!O4=0,0,1000*11630*RES_hh_tes!O4/RES_hh_num!O4)</f>
        <v>9971.0636162554601</v>
      </c>
      <c r="P4" s="69">
        <f>IF(RES_hh_tes!P4=0,0,1000*11630*RES_hh_tes!P4/RES_hh_num!P4)</f>
        <v>9493.4075257689983</v>
      </c>
      <c r="Q4" s="69">
        <f>IF(RES_hh_tes!Q4=0,0,1000*11630*RES_hh_tes!Q4/RES_hh_num!Q4)</f>
        <v>9124.0249955506442</v>
      </c>
      <c r="R4" s="69">
        <f>IF(RES_hh_tes!R4=0,0,1000*11630*RES_hh_tes!R4/RES_hh_num!R4)</f>
        <v>9892.7015860489919</v>
      </c>
      <c r="S4" s="69">
        <f>IF(RES_hh_tes!S4=0,0,1000*11630*RES_hh_tes!S4/RES_hh_num!S4)</f>
        <v>9956.9163903805129</v>
      </c>
      <c r="T4" s="69">
        <f>IF(RES_hh_tes!T4=0,0,1000*11630*RES_hh_tes!T4/RES_hh_num!T4)</f>
        <v>10274.742910461899</v>
      </c>
      <c r="U4" s="69">
        <f>IF(RES_hh_tes!U4=0,0,1000*11630*RES_hh_tes!U4/RES_hh_num!U4)</f>
        <v>9982.0838137220817</v>
      </c>
      <c r="V4" s="69">
        <f>IF(RES_hh_tes!V4=0,0,1000*11630*RES_hh_tes!V4/RES_hh_num!V4)</f>
        <v>9985.1448692588001</v>
      </c>
      <c r="W4" s="69">
        <f>IF(RES_hh_tes!W4=0,0,1000*11630*RES_hh_tes!W4/RES_hh_num!W4)</f>
        <v>10187.576015911871</v>
      </c>
      <c r="X4" s="69">
        <f>IF(RES_hh_tes!X4=0,0,1000*11630*RES_hh_tes!X4/RES_hh_num!X4)</f>
        <v>10388.102414032071</v>
      </c>
      <c r="Y4" s="69">
        <f>IF(RES_hh_tes!Y4=0,0,1000*11630*RES_hh_tes!Y4/RES_hh_num!Y4)</f>
        <v>9927.7524232153737</v>
      </c>
      <c r="DA4" s="88" t="s">
        <v>279</v>
      </c>
    </row>
    <row r="5" spans="1:105" ht="12" customHeight="1" x14ac:dyDescent="0.25">
      <c r="A5" s="28" t="s">
        <v>51</v>
      </c>
      <c r="B5" s="72">
        <f>IF(RES_hh_tes!B5=0,0,1000*11630*RES_hh_tes!B5/RES_hh_num!B5)</f>
        <v>9646.0306815271106</v>
      </c>
      <c r="C5" s="72">
        <f>IF(RES_hh_tes!C5=0,0,1000*11630*RES_hh_tes!C5/RES_hh_num!C5)</f>
        <v>7875.1517326145722</v>
      </c>
      <c r="D5" s="72">
        <f>IF(RES_hh_tes!D5=0,0,1000*11630*RES_hh_tes!D5/RES_hh_num!D5)</f>
        <v>9541.238529309072</v>
      </c>
      <c r="E5" s="72">
        <f>IF(RES_hh_tes!E5=0,0,1000*11630*RES_hh_tes!E5/RES_hh_num!E5)</f>
        <v>7124.7653597909757</v>
      </c>
      <c r="F5" s="72">
        <f>IF(RES_hh_tes!F5=0,0,1000*11630*RES_hh_tes!F5/RES_hh_num!F5)</f>
        <v>10293.145340145507</v>
      </c>
      <c r="G5" s="72">
        <f>IF(RES_hh_tes!G5=0,0,1000*11630*RES_hh_tes!G5/RES_hh_num!G5)</f>
        <v>9668.5902434355758</v>
      </c>
      <c r="H5" s="72">
        <f>IF(RES_hh_tes!H5=0,0,1000*11630*RES_hh_tes!H5/RES_hh_num!H5)</f>
        <v>8777.0868396974238</v>
      </c>
      <c r="I5" s="72">
        <f>IF(RES_hh_tes!I5=0,0,1000*11630*RES_hh_tes!I5/RES_hh_num!I5)</f>
        <v>7235.2267487773515</v>
      </c>
      <c r="J5" s="72">
        <f>IF(RES_hh_tes!J5=0,0,1000*11630*RES_hh_tes!J5/RES_hh_num!J5)</f>
        <v>9778.068874414419</v>
      </c>
      <c r="K5" s="72">
        <f>IF(RES_hh_tes!K5=0,0,1000*11630*RES_hh_tes!K5/RES_hh_num!K5)</f>
        <v>7596.6191642139329</v>
      </c>
      <c r="L5" s="72">
        <f>IF(RES_hh_tes!L5=0,0,1000*11630*RES_hh_tes!L5/RES_hh_num!L5)</f>
        <v>9115.5192578876758</v>
      </c>
      <c r="M5" s="72">
        <f>IF(RES_hh_tes!M5=0,0,1000*11630*RES_hh_tes!M5/RES_hh_num!M5)</f>
        <v>10797.630514981931</v>
      </c>
      <c r="N5" s="72">
        <f>IF(RES_hh_tes!N5=0,0,1000*11630*RES_hh_tes!N5/RES_hh_num!N5)</f>
        <v>10044.39913522566</v>
      </c>
      <c r="O5" s="72">
        <f>IF(RES_hh_tes!O5=0,0,1000*11630*RES_hh_tes!O5/RES_hh_num!O5)</f>
        <v>10763.027741824846</v>
      </c>
      <c r="P5" s="72">
        <f>IF(RES_hh_tes!P5=0,0,1000*11630*RES_hh_tes!P5/RES_hh_num!P5)</f>
        <v>11019.48869154732</v>
      </c>
      <c r="Q5" s="72">
        <f>IF(RES_hh_tes!Q5=0,0,1000*11630*RES_hh_tes!Q5/RES_hh_num!Q5)</f>
        <v>8467.679272540845</v>
      </c>
      <c r="R5" s="72">
        <f>IF(RES_hh_tes!R5=0,0,1000*11630*RES_hh_tes!R5/RES_hh_num!R5)</f>
        <v>3856.4572261586691</v>
      </c>
      <c r="S5" s="72">
        <f>IF(RES_hh_tes!S5=0,0,1000*11630*RES_hh_tes!S5/RES_hh_num!S5)</f>
        <v>7808.5680473929888</v>
      </c>
      <c r="T5" s="72">
        <f>IF(RES_hh_tes!T5=0,0,1000*11630*RES_hh_tes!T5/RES_hh_num!T5)</f>
        <v>9860.282430492849</v>
      </c>
      <c r="U5" s="72">
        <f>IF(RES_hh_tes!U5=0,0,1000*11630*RES_hh_tes!U5/RES_hh_num!U5)</f>
        <v>11319.819113632302</v>
      </c>
      <c r="V5" s="72">
        <f>IF(RES_hh_tes!V5=0,0,1000*11630*RES_hh_tes!V5/RES_hh_num!V5)</f>
        <v>11332.022673626348</v>
      </c>
      <c r="W5" s="72">
        <f>IF(RES_hh_tes!W5=0,0,1000*11630*RES_hh_tes!W5/RES_hh_num!W5)</f>
        <v>10313.338933053554</v>
      </c>
      <c r="X5" s="72">
        <f>IF(RES_hh_tes!X5=0,0,1000*11630*RES_hh_tes!X5/RES_hh_num!X5)</f>
        <v>0</v>
      </c>
      <c r="Y5" s="72">
        <f>IF(RES_hh_tes!Y5=0,0,1000*11630*RES_hh_tes!Y5/RES_hh_num!Y5)</f>
        <v>14844.572933131749</v>
      </c>
      <c r="DA5" s="89" t="s">
        <v>499</v>
      </c>
    </row>
    <row r="6" spans="1:105" ht="12" customHeight="1" x14ac:dyDescent="0.25">
      <c r="A6" s="28" t="s">
        <v>74</v>
      </c>
      <c r="B6" s="72">
        <f>IF(RES_hh_tes!B6=0,0,1000*11630*RES_hh_tes!B6/RES_hh_num!B6)</f>
        <v>0</v>
      </c>
      <c r="C6" s="72">
        <f>IF(RES_hh_tes!C6=0,0,1000*11630*RES_hh_tes!C6/RES_hh_num!C6)</f>
        <v>0</v>
      </c>
      <c r="D6" s="72">
        <f>IF(RES_hh_tes!D6=0,0,1000*11630*RES_hh_tes!D6/RES_hh_num!D6)</f>
        <v>0</v>
      </c>
      <c r="E6" s="72">
        <f>IF(RES_hh_tes!E6=0,0,1000*11630*RES_hh_tes!E6/RES_hh_num!E6)</f>
        <v>0</v>
      </c>
      <c r="F6" s="72">
        <f>IF(RES_hh_tes!F6=0,0,1000*11630*RES_hh_tes!F6/RES_hh_num!F6)</f>
        <v>0</v>
      </c>
      <c r="G6" s="72">
        <f>IF(RES_hh_tes!G6=0,0,1000*11630*RES_hh_tes!G6/RES_hh_num!G6)</f>
        <v>0</v>
      </c>
      <c r="H6" s="72">
        <f>IF(RES_hh_tes!H6=0,0,1000*11630*RES_hh_tes!H6/RES_hh_num!H6)</f>
        <v>0</v>
      </c>
      <c r="I6" s="72">
        <f>IF(RES_hh_tes!I6=0,0,1000*11630*RES_hh_tes!I6/RES_hh_num!I6)</f>
        <v>0</v>
      </c>
      <c r="J6" s="72">
        <f>IF(RES_hh_tes!J6=0,0,1000*11630*RES_hh_tes!J6/RES_hh_num!J6)</f>
        <v>0</v>
      </c>
      <c r="K6" s="72">
        <f>IF(RES_hh_tes!K6=0,0,1000*11630*RES_hh_tes!K6/RES_hh_num!K6)</f>
        <v>0</v>
      </c>
      <c r="L6" s="72">
        <f>IF(RES_hh_tes!L6=0,0,1000*11630*RES_hh_tes!L6/RES_hh_num!L6)</f>
        <v>0</v>
      </c>
      <c r="M6" s="72">
        <f>IF(RES_hh_tes!M6=0,0,1000*11630*RES_hh_tes!M6/RES_hh_num!M6)</f>
        <v>0</v>
      </c>
      <c r="N6" s="72">
        <f>IF(RES_hh_tes!N6=0,0,1000*11630*RES_hh_tes!N6/RES_hh_num!N6)</f>
        <v>0</v>
      </c>
      <c r="O6" s="72">
        <f>IF(RES_hh_tes!O6=0,0,1000*11630*RES_hh_tes!O6/RES_hh_num!O6)</f>
        <v>0</v>
      </c>
      <c r="P6" s="72">
        <f>IF(RES_hh_tes!P6=0,0,1000*11630*RES_hh_tes!P6/RES_hh_num!P6)</f>
        <v>0</v>
      </c>
      <c r="Q6" s="72">
        <f>IF(RES_hh_tes!Q6=0,0,1000*11630*RES_hh_tes!Q6/RES_hh_num!Q6)</f>
        <v>0</v>
      </c>
      <c r="R6" s="72">
        <f>IF(RES_hh_tes!R6=0,0,1000*11630*RES_hh_tes!R6/RES_hh_num!R6)</f>
        <v>0</v>
      </c>
      <c r="S6" s="72">
        <f>IF(RES_hh_tes!S6=0,0,1000*11630*RES_hh_tes!S6/RES_hh_num!S6)</f>
        <v>0</v>
      </c>
      <c r="T6" s="72">
        <f>IF(RES_hh_tes!T6=0,0,1000*11630*RES_hh_tes!T6/RES_hh_num!T6)</f>
        <v>0</v>
      </c>
      <c r="U6" s="72">
        <f>IF(RES_hh_tes!U6=0,0,1000*11630*RES_hh_tes!U6/RES_hh_num!U6)</f>
        <v>0</v>
      </c>
      <c r="V6" s="72">
        <f>IF(RES_hh_tes!V6=0,0,1000*11630*RES_hh_tes!V6/RES_hh_num!V6)</f>
        <v>0</v>
      </c>
      <c r="W6" s="72">
        <f>IF(RES_hh_tes!W6=0,0,1000*11630*RES_hh_tes!W6/RES_hh_num!W6)</f>
        <v>0</v>
      </c>
      <c r="X6" s="72">
        <f>IF(RES_hh_tes!X6=0,0,1000*11630*RES_hh_tes!X6/RES_hh_num!X6)</f>
        <v>0</v>
      </c>
      <c r="Y6" s="72">
        <f>IF(RES_hh_tes!Y6=0,0,1000*11630*RES_hh_tes!Y6/RES_hh_num!Y6)</f>
        <v>0</v>
      </c>
      <c r="DA6" s="89" t="s">
        <v>500</v>
      </c>
    </row>
    <row r="7" spans="1:105" ht="12" customHeight="1" x14ac:dyDescent="0.25">
      <c r="A7" s="28" t="s">
        <v>200</v>
      </c>
      <c r="B7" s="72">
        <f>IF(RES_hh_tes!B7=0,0,1000*11630*RES_hh_tes!B7/RES_hh_num!B7)</f>
        <v>8356.739726913027</v>
      </c>
      <c r="C7" s="72">
        <f>IF(RES_hh_tes!C7=0,0,1000*11630*RES_hh_tes!C7/RES_hh_num!C7)</f>
        <v>10373.741071800418</v>
      </c>
      <c r="D7" s="72">
        <f>IF(RES_hh_tes!D7=0,0,1000*11630*RES_hh_tes!D7/RES_hh_num!D7)</f>
        <v>8661.16450745769</v>
      </c>
      <c r="E7" s="72">
        <f>IF(RES_hh_tes!E7=0,0,1000*11630*RES_hh_tes!E7/RES_hh_num!E7)</f>
        <v>8820.2738775316138</v>
      </c>
      <c r="F7" s="72">
        <f>IF(RES_hh_tes!F7=0,0,1000*11630*RES_hh_tes!F7/RES_hh_num!F7)</f>
        <v>6835.2260471714799</v>
      </c>
      <c r="G7" s="72">
        <f>IF(RES_hh_tes!G7=0,0,1000*11630*RES_hh_tes!G7/RES_hh_num!G7)</f>
        <v>7722.1188123944867</v>
      </c>
      <c r="H7" s="72">
        <f>IF(RES_hh_tes!H7=0,0,1000*11630*RES_hh_tes!H7/RES_hh_num!H7)</f>
        <v>9152.9913341029369</v>
      </c>
      <c r="I7" s="72">
        <f>IF(RES_hh_tes!I7=0,0,1000*11630*RES_hh_tes!I7/RES_hh_num!I7)</f>
        <v>8488.5183986701431</v>
      </c>
      <c r="J7" s="72">
        <f>IF(RES_hh_tes!J7=0,0,1000*11630*RES_hh_tes!J7/RES_hh_num!J7)</f>
        <v>10470.240080169582</v>
      </c>
      <c r="K7" s="72">
        <f>IF(RES_hh_tes!K7=0,0,1000*11630*RES_hh_tes!K7/RES_hh_num!K7)</f>
        <v>8841.2434621113207</v>
      </c>
      <c r="L7" s="72">
        <f>IF(RES_hh_tes!L7=0,0,1000*11630*RES_hh_tes!L7/RES_hh_num!L7)</f>
        <v>7967.4600186502357</v>
      </c>
      <c r="M7" s="72">
        <f>IF(RES_hh_tes!M7=0,0,1000*11630*RES_hh_tes!M7/RES_hh_num!M7)</f>
        <v>10213.681098814166</v>
      </c>
      <c r="N7" s="72">
        <f>IF(RES_hh_tes!N7=0,0,1000*11630*RES_hh_tes!N7/RES_hh_num!N7)</f>
        <v>10683.650824330663</v>
      </c>
      <c r="O7" s="72">
        <f>IF(RES_hh_tes!O7=0,0,1000*11630*RES_hh_tes!O7/RES_hh_num!O7)</f>
        <v>9192.2390560283275</v>
      </c>
      <c r="P7" s="72">
        <f>IF(RES_hh_tes!P7=0,0,1000*11630*RES_hh_tes!P7/RES_hh_num!P7)</f>
        <v>9506.0155660369746</v>
      </c>
      <c r="Q7" s="72">
        <f>IF(RES_hh_tes!Q7=0,0,1000*11630*RES_hh_tes!Q7/RES_hh_num!Q7)</f>
        <v>10313.55882121489</v>
      </c>
      <c r="R7" s="72">
        <f>IF(RES_hh_tes!R7=0,0,1000*11630*RES_hh_tes!R7/RES_hh_num!R7)</f>
        <v>9478.1234319715059</v>
      </c>
      <c r="S7" s="72">
        <f>IF(RES_hh_tes!S7=0,0,1000*11630*RES_hh_tes!S7/RES_hh_num!S7)</f>
        <v>8057.5312052360896</v>
      </c>
      <c r="T7" s="72">
        <f>IF(RES_hh_tes!T7=0,0,1000*11630*RES_hh_tes!T7/RES_hh_num!T7)</f>
        <v>9442.3569407877421</v>
      </c>
      <c r="U7" s="72">
        <f>IF(RES_hh_tes!U7=0,0,1000*11630*RES_hh_tes!U7/RES_hh_num!U7)</f>
        <v>10376.000419701162</v>
      </c>
      <c r="V7" s="72">
        <f>IF(RES_hh_tes!V7=0,0,1000*11630*RES_hh_tes!V7/RES_hh_num!V7)</f>
        <v>11617.861416749829</v>
      </c>
      <c r="W7" s="72">
        <f>IF(RES_hh_tes!W7=0,0,1000*11630*RES_hh_tes!W7/RES_hh_num!W7)</f>
        <v>7620.4168030370101</v>
      </c>
      <c r="X7" s="72">
        <f>IF(RES_hh_tes!X7=0,0,1000*11630*RES_hh_tes!X7/RES_hh_num!X7)</f>
        <v>10009.386593437777</v>
      </c>
      <c r="Y7" s="72">
        <f>IF(RES_hh_tes!Y7=0,0,1000*11630*RES_hh_tes!Y7/RES_hh_num!Y7)</f>
        <v>9935.934838054578</v>
      </c>
      <c r="DA7" s="89" t="s">
        <v>501</v>
      </c>
    </row>
    <row r="8" spans="1:105" ht="12" customHeight="1" x14ac:dyDescent="0.25">
      <c r="A8" s="28" t="s">
        <v>189</v>
      </c>
      <c r="B8" s="72">
        <f>IF(RES_hh_tes!B8=0,0,1000*11630*RES_hh_tes!B8/RES_hh_num!B8)</f>
        <v>8756.5336688292955</v>
      </c>
      <c r="C8" s="72">
        <f>IF(RES_hh_tes!C8=0,0,1000*11630*RES_hh_tes!C8/RES_hh_num!C8)</f>
        <v>8997.0494804027076</v>
      </c>
      <c r="D8" s="72">
        <f>IF(RES_hh_tes!D8=0,0,1000*11630*RES_hh_tes!D8/RES_hh_num!D8)</f>
        <v>8255.1900218135233</v>
      </c>
      <c r="E8" s="72">
        <f>IF(RES_hh_tes!E8=0,0,1000*11630*RES_hh_tes!E8/RES_hh_num!E8)</f>
        <v>8292.9619800051114</v>
      </c>
      <c r="F8" s="72">
        <f>IF(RES_hh_tes!F8=0,0,1000*11630*RES_hh_tes!F8/RES_hh_num!F8)</f>
        <v>8156.5539446601342</v>
      </c>
      <c r="G8" s="72">
        <f>IF(RES_hh_tes!G8=0,0,1000*11630*RES_hh_tes!G8/RES_hh_num!G8)</f>
        <v>8801.7319753485044</v>
      </c>
      <c r="H8" s="72">
        <f>IF(RES_hh_tes!H8=0,0,1000*11630*RES_hh_tes!H8/RES_hh_num!H8)</f>
        <v>8472.9003470529933</v>
      </c>
      <c r="I8" s="72">
        <f>IF(RES_hh_tes!I8=0,0,1000*11630*RES_hh_tes!I8/RES_hh_num!I8)</f>
        <v>9158.7552099782079</v>
      </c>
      <c r="J8" s="72">
        <f>IF(RES_hh_tes!J8=0,0,1000*11630*RES_hh_tes!J8/RES_hh_num!J8)</f>
        <v>9103.8772264660856</v>
      </c>
      <c r="K8" s="72">
        <f>IF(RES_hh_tes!K8=0,0,1000*11630*RES_hh_tes!K8/RES_hh_num!K8)</f>
        <v>9440.1575048166414</v>
      </c>
      <c r="L8" s="72">
        <f>IF(RES_hh_tes!L8=0,0,1000*11630*RES_hh_tes!L8/RES_hh_num!L8)</f>
        <v>10119.406354911627</v>
      </c>
      <c r="M8" s="72">
        <f>IF(RES_hh_tes!M8=0,0,1000*11630*RES_hh_tes!M8/RES_hh_num!M8)</f>
        <v>9434.1599157084565</v>
      </c>
      <c r="N8" s="72">
        <f>IF(RES_hh_tes!N8=0,0,1000*11630*RES_hh_tes!N8/RES_hh_num!N8)</f>
        <v>10078.323343465087</v>
      </c>
      <c r="O8" s="72">
        <f>IF(RES_hh_tes!O8=0,0,1000*11630*RES_hh_tes!O8/RES_hh_num!O8)</f>
        <v>9591.8003159185846</v>
      </c>
      <c r="P8" s="72">
        <f>IF(RES_hh_tes!P8=0,0,1000*11630*RES_hh_tes!P8/RES_hh_num!P8)</f>
        <v>9386.8208506671781</v>
      </c>
      <c r="Q8" s="72">
        <f>IF(RES_hh_tes!Q8=0,0,1000*11630*RES_hh_tes!Q8/RES_hh_num!Q8)</f>
        <v>8773.1601953545905</v>
      </c>
      <c r="R8" s="72">
        <f>IF(RES_hh_tes!R8=0,0,1000*11630*RES_hh_tes!R8/RES_hh_num!R8)</f>
        <v>10134.950714159368</v>
      </c>
      <c r="S8" s="72">
        <f>IF(RES_hh_tes!S8=0,0,1000*11630*RES_hh_tes!S8/RES_hh_num!S8)</f>
        <v>9524.3528370767854</v>
      </c>
      <c r="T8" s="72">
        <f>IF(RES_hh_tes!T8=0,0,1000*11630*RES_hh_tes!T8/RES_hh_num!T8)</f>
        <v>9775.8009648732077</v>
      </c>
      <c r="U8" s="72">
        <f>IF(RES_hh_tes!U8=0,0,1000*11630*RES_hh_tes!U8/RES_hh_num!U8)</f>
        <v>10018.356685196553</v>
      </c>
      <c r="V8" s="72">
        <f>IF(RES_hh_tes!V8=0,0,1000*11630*RES_hh_tes!V8/RES_hh_num!V8)</f>
        <v>9866.8693195344295</v>
      </c>
      <c r="W8" s="72">
        <f>IF(RES_hh_tes!W8=0,0,1000*11630*RES_hh_tes!W8/RES_hh_num!W8)</f>
        <v>10623.977476360968</v>
      </c>
      <c r="X8" s="72">
        <f>IF(RES_hh_tes!X8=0,0,1000*11630*RES_hh_tes!X8/RES_hh_num!X8)</f>
        <v>8989.07012268984</v>
      </c>
      <c r="Y8" s="72">
        <f>IF(RES_hh_tes!Y8=0,0,1000*11630*RES_hh_tes!Y8/RES_hh_num!Y8)</f>
        <v>10344.230812461934</v>
      </c>
      <c r="DA8" s="89" t="s">
        <v>502</v>
      </c>
    </row>
    <row r="9" spans="1:105" ht="12" customHeight="1" x14ac:dyDescent="0.25">
      <c r="A9" s="28" t="s">
        <v>202</v>
      </c>
      <c r="B9" s="72">
        <f>IF(RES_hh_tes!B9=0,0,1000*11630*RES_hh_tes!B9/RES_hh_num!B9)</f>
        <v>8883.4692937629698</v>
      </c>
      <c r="C9" s="72">
        <f>IF(RES_hh_tes!C9=0,0,1000*11630*RES_hh_tes!C9/RES_hh_num!C9)</f>
        <v>8937.324724695558</v>
      </c>
      <c r="D9" s="72">
        <f>IF(RES_hh_tes!D9=0,0,1000*11630*RES_hh_tes!D9/RES_hh_num!D9)</f>
        <v>8316.596637767323</v>
      </c>
      <c r="E9" s="72">
        <f>IF(RES_hh_tes!E9=0,0,1000*11630*RES_hh_tes!E9/RES_hh_num!E9)</f>
        <v>9156.3024187026676</v>
      </c>
      <c r="F9" s="72">
        <f>IF(RES_hh_tes!F9=0,0,1000*11630*RES_hh_tes!F9/RES_hh_num!F9)</f>
        <v>9025.2126805571734</v>
      </c>
      <c r="G9" s="72">
        <f>IF(RES_hh_tes!G9=0,0,1000*11630*RES_hh_tes!G9/RES_hh_num!G9)</f>
        <v>8021.9516182159168</v>
      </c>
      <c r="H9" s="72">
        <f>IF(RES_hh_tes!H9=0,0,1000*11630*RES_hh_tes!H9/RES_hh_num!H9)</f>
        <v>7678.9837309764107</v>
      </c>
      <c r="I9" s="72">
        <f>IF(RES_hh_tes!I9=0,0,1000*11630*RES_hh_tes!I9/RES_hh_num!I9)</f>
        <v>9658.1268500429305</v>
      </c>
      <c r="J9" s="72">
        <f>IF(RES_hh_tes!J9=0,0,1000*11630*RES_hh_tes!J9/RES_hh_num!J9)</f>
        <v>9413.1833695340865</v>
      </c>
      <c r="K9" s="72">
        <f>IF(RES_hh_tes!K9=0,0,1000*11630*RES_hh_tes!K9/RES_hh_num!K9)</f>
        <v>9912.5527511332093</v>
      </c>
      <c r="L9" s="72">
        <f>IF(RES_hh_tes!L9=0,0,1000*11630*RES_hh_tes!L9/RES_hh_num!L9)</f>
        <v>10389.589126442032</v>
      </c>
      <c r="M9" s="72">
        <f>IF(RES_hh_tes!M9=0,0,1000*11630*RES_hh_tes!M9/RES_hh_num!M9)</f>
        <v>9249.048851107209</v>
      </c>
      <c r="N9" s="72">
        <f>IF(RES_hh_tes!N9=0,0,1000*11630*RES_hh_tes!N9/RES_hh_num!N9)</f>
        <v>10076.446019132818</v>
      </c>
      <c r="O9" s="72">
        <f>IF(RES_hh_tes!O9=0,0,1000*11630*RES_hh_tes!O9/RES_hh_num!O9)</f>
        <v>9768.204229535886</v>
      </c>
      <c r="P9" s="72">
        <f>IF(RES_hh_tes!P9=0,0,1000*11630*RES_hh_tes!P9/RES_hh_num!P9)</f>
        <v>9516.1365372013988</v>
      </c>
      <c r="Q9" s="72">
        <f>IF(RES_hh_tes!Q9=0,0,1000*11630*RES_hh_tes!Q9/RES_hh_num!Q9)</f>
        <v>9163.0924253688117</v>
      </c>
      <c r="R9" s="72">
        <f>IF(RES_hh_tes!R9=0,0,1000*11630*RES_hh_tes!R9/RES_hh_num!R9)</f>
        <v>9742.7979900827504</v>
      </c>
      <c r="S9" s="72">
        <f>IF(RES_hh_tes!S9=0,0,1000*11630*RES_hh_tes!S9/RES_hh_num!S9)</f>
        <v>9960.8304323061893</v>
      </c>
      <c r="T9" s="72">
        <f>IF(RES_hh_tes!T9=0,0,1000*11630*RES_hh_tes!T9/RES_hh_num!T9)</f>
        <v>10126.806936755482</v>
      </c>
      <c r="U9" s="72">
        <f>IF(RES_hh_tes!U9=0,0,1000*11630*RES_hh_tes!U9/RES_hh_num!U9)</f>
        <v>9750.2671122792217</v>
      </c>
      <c r="V9" s="72">
        <f>IF(RES_hh_tes!V9=0,0,1000*11630*RES_hh_tes!V9/RES_hh_num!V9)</f>
        <v>10130.011131129031</v>
      </c>
      <c r="W9" s="72">
        <f>IF(RES_hh_tes!W9=0,0,1000*11630*RES_hh_tes!W9/RES_hh_num!W9)</f>
        <v>9987.1626720585136</v>
      </c>
      <c r="X9" s="72">
        <f>IF(RES_hh_tes!X9=0,0,1000*11630*RES_hh_tes!X9/RES_hh_num!X9)</f>
        <v>10615.702418372653</v>
      </c>
      <c r="Y9" s="72">
        <f>IF(RES_hh_tes!Y9=0,0,1000*11630*RES_hh_tes!Y9/RES_hh_num!Y9)</f>
        <v>9723.3748710419841</v>
      </c>
      <c r="DA9" s="89" t="s">
        <v>503</v>
      </c>
    </row>
    <row r="10" spans="1:105" ht="12" customHeight="1" x14ac:dyDescent="0.25">
      <c r="A10" s="28" t="s">
        <v>197</v>
      </c>
      <c r="B10" s="72">
        <f>IF(RES_hh_tes!B10=0,0,1000*11630*RES_hh_tes!B10/RES_hh_num!B10)</f>
        <v>0</v>
      </c>
      <c r="C10" s="72">
        <f>IF(RES_hh_tes!C10=0,0,1000*11630*RES_hh_tes!C10/RES_hh_num!C10)</f>
        <v>0</v>
      </c>
      <c r="D10" s="72">
        <f>IF(RES_hh_tes!D10=0,0,1000*11630*RES_hh_tes!D10/RES_hh_num!D10)</f>
        <v>0</v>
      </c>
      <c r="E10" s="72">
        <f>IF(RES_hh_tes!E10=0,0,1000*11630*RES_hh_tes!E10/RES_hh_num!E10)</f>
        <v>0</v>
      </c>
      <c r="F10" s="72">
        <f>IF(RES_hh_tes!F10=0,0,1000*11630*RES_hh_tes!F10/RES_hh_num!F10)</f>
        <v>0</v>
      </c>
      <c r="G10" s="72">
        <f>IF(RES_hh_tes!G10=0,0,1000*11630*RES_hh_tes!G10/RES_hh_num!G10)</f>
        <v>0</v>
      </c>
      <c r="H10" s="72">
        <f>IF(RES_hh_tes!H10=0,0,1000*11630*RES_hh_tes!H10/RES_hh_num!H10)</f>
        <v>0</v>
      </c>
      <c r="I10" s="72">
        <f>IF(RES_hh_tes!I10=0,0,1000*11630*RES_hh_tes!I10/RES_hh_num!I10)</f>
        <v>0</v>
      </c>
      <c r="J10" s="72">
        <f>IF(RES_hh_tes!J10=0,0,1000*11630*RES_hh_tes!J10/RES_hh_num!J10)</f>
        <v>0</v>
      </c>
      <c r="K10" s="72">
        <f>IF(RES_hh_tes!K10=0,0,1000*11630*RES_hh_tes!K10/RES_hh_num!K10)</f>
        <v>0</v>
      </c>
      <c r="L10" s="72">
        <f>IF(RES_hh_tes!L10=0,0,1000*11630*RES_hh_tes!L10/RES_hh_num!L10)</f>
        <v>0</v>
      </c>
      <c r="M10" s="72">
        <f>IF(RES_hh_tes!M10=0,0,1000*11630*RES_hh_tes!M10/RES_hh_num!M10)</f>
        <v>0</v>
      </c>
      <c r="N10" s="72">
        <f>IF(RES_hh_tes!N10=0,0,1000*11630*RES_hh_tes!N10/RES_hh_num!N10)</f>
        <v>0</v>
      </c>
      <c r="O10" s="72">
        <f>IF(RES_hh_tes!O10=0,0,1000*11630*RES_hh_tes!O10/RES_hh_num!O10)</f>
        <v>0</v>
      </c>
      <c r="P10" s="72">
        <f>IF(RES_hh_tes!P10=0,0,1000*11630*RES_hh_tes!P10/RES_hh_num!P10)</f>
        <v>0</v>
      </c>
      <c r="Q10" s="72">
        <f>IF(RES_hh_tes!Q10=0,0,1000*11630*RES_hh_tes!Q10/RES_hh_num!Q10)</f>
        <v>0</v>
      </c>
      <c r="R10" s="72">
        <f>IF(RES_hh_tes!R10=0,0,1000*11630*RES_hh_tes!R10/RES_hh_num!R10)</f>
        <v>0</v>
      </c>
      <c r="S10" s="72">
        <f>IF(RES_hh_tes!S10=0,0,1000*11630*RES_hh_tes!S10/RES_hh_num!S10)</f>
        <v>0</v>
      </c>
      <c r="T10" s="72">
        <f>IF(RES_hh_tes!T10=0,0,1000*11630*RES_hh_tes!T10/RES_hh_num!T10)</f>
        <v>0</v>
      </c>
      <c r="U10" s="72">
        <f>IF(RES_hh_tes!U10=0,0,1000*11630*RES_hh_tes!U10/RES_hh_num!U10)</f>
        <v>0</v>
      </c>
      <c r="V10" s="72">
        <f>IF(RES_hh_tes!V10=0,0,1000*11630*RES_hh_tes!V10/RES_hh_num!V10)</f>
        <v>0</v>
      </c>
      <c r="W10" s="72">
        <f>IF(RES_hh_tes!W10=0,0,1000*11630*RES_hh_tes!W10/RES_hh_num!W10)</f>
        <v>0</v>
      </c>
      <c r="X10" s="72">
        <f>IF(RES_hh_tes!X10=0,0,1000*11630*RES_hh_tes!X10/RES_hh_num!X10)</f>
        <v>0</v>
      </c>
      <c r="Y10" s="72">
        <f>IF(RES_hh_tes!Y10=0,0,1000*11630*RES_hh_tes!Y10/RES_hh_num!Y10)</f>
        <v>0</v>
      </c>
      <c r="DA10" s="89" t="s">
        <v>504</v>
      </c>
    </row>
    <row r="11" spans="1:105" ht="12" customHeight="1" x14ac:dyDescent="0.25">
      <c r="A11" s="28" t="s">
        <v>198</v>
      </c>
      <c r="B11" s="72">
        <f>IF(RES_hh_tes!B11=0,0,1000*11630*RES_hh_tes!B11/RES_hh_num!B11)</f>
        <v>8813.5671863578918</v>
      </c>
      <c r="C11" s="72">
        <f>IF(RES_hh_tes!C11=0,0,1000*11630*RES_hh_tes!C11/RES_hh_num!C11)</f>
        <v>9056.9267224135419</v>
      </c>
      <c r="D11" s="72">
        <f>IF(RES_hh_tes!D11=0,0,1000*11630*RES_hh_tes!D11/RES_hh_num!D11)</f>
        <v>8964.8956633723792</v>
      </c>
      <c r="E11" s="72">
        <f>IF(RES_hh_tes!E11=0,0,1000*11630*RES_hh_tes!E11/RES_hh_num!E11)</f>
        <v>8599.2592633690183</v>
      </c>
      <c r="F11" s="72">
        <f>IF(RES_hh_tes!F11=0,0,1000*11630*RES_hh_tes!F11/RES_hh_num!F11)</f>
        <v>8499.4103703741002</v>
      </c>
      <c r="G11" s="72">
        <f>IF(RES_hh_tes!G11=0,0,1000*11630*RES_hh_tes!G11/RES_hh_num!G11)</f>
        <v>8794.3088191596962</v>
      </c>
      <c r="H11" s="72">
        <f>IF(RES_hh_tes!H11=0,0,1000*11630*RES_hh_tes!H11/RES_hh_num!H11)</f>
        <v>8825.0242502343226</v>
      </c>
      <c r="I11" s="72">
        <f>IF(RES_hh_tes!I11=0,0,1000*11630*RES_hh_tes!I11/RES_hh_num!I11)</f>
        <v>9269.3504698809065</v>
      </c>
      <c r="J11" s="72">
        <f>IF(RES_hh_tes!J11=0,0,1000*11630*RES_hh_tes!J11/RES_hh_num!J11)</f>
        <v>8904.1245004787434</v>
      </c>
      <c r="K11" s="72">
        <f>IF(RES_hh_tes!K11=0,0,1000*11630*RES_hh_tes!K11/RES_hh_num!K11)</f>
        <v>9338.1059601002453</v>
      </c>
      <c r="L11" s="72">
        <f>IF(RES_hh_tes!L11=0,0,1000*11630*RES_hh_tes!L11/RES_hh_num!L11)</f>
        <v>10288.548073615622</v>
      </c>
      <c r="M11" s="72">
        <f>IF(RES_hh_tes!M11=0,0,1000*11630*RES_hh_tes!M11/RES_hh_num!M11)</f>
        <v>9676.5621988782532</v>
      </c>
      <c r="N11" s="72">
        <f>IF(RES_hh_tes!N11=0,0,1000*11630*RES_hh_tes!N11/RES_hh_num!N11)</f>
        <v>10107.93035347687</v>
      </c>
      <c r="O11" s="72">
        <f>IF(RES_hh_tes!O11=0,0,1000*11630*RES_hh_tes!O11/RES_hh_num!O11)</f>
        <v>10069.274918903937</v>
      </c>
      <c r="P11" s="72">
        <f>IF(RES_hh_tes!P11=0,0,1000*11630*RES_hh_tes!P11/RES_hh_num!P11)</f>
        <v>9337.3703691549254</v>
      </c>
      <c r="Q11" s="72">
        <f>IF(RES_hh_tes!Q11=0,0,1000*11630*RES_hh_tes!Q11/RES_hh_num!Q11)</f>
        <v>9007.8455328981345</v>
      </c>
      <c r="R11" s="72">
        <f>IF(RES_hh_tes!R11=0,0,1000*11630*RES_hh_tes!R11/RES_hh_num!R11)</f>
        <v>9937.0987921395754</v>
      </c>
      <c r="S11" s="72">
        <f>IF(RES_hh_tes!S11=0,0,1000*11630*RES_hh_tes!S11/RES_hh_num!S11)</f>
        <v>9951.311910247885</v>
      </c>
      <c r="T11" s="72">
        <f>IF(RES_hh_tes!T11=0,0,1000*11630*RES_hh_tes!T11/RES_hh_num!T11)</f>
        <v>10170.077466019067</v>
      </c>
      <c r="U11" s="72">
        <f>IF(RES_hh_tes!U11=0,0,1000*11630*RES_hh_tes!U11/RES_hh_num!U11)</f>
        <v>10088.813833951497</v>
      </c>
      <c r="V11" s="72">
        <f>IF(RES_hh_tes!V11=0,0,1000*11630*RES_hh_tes!V11/RES_hh_num!V11)</f>
        <v>9777.2505740086272</v>
      </c>
      <c r="W11" s="72">
        <f>IF(RES_hh_tes!W11=0,0,1000*11630*RES_hh_tes!W11/RES_hh_num!W11)</f>
        <v>10080.350982901504</v>
      </c>
      <c r="X11" s="72">
        <f>IF(RES_hh_tes!X11=0,0,1000*11630*RES_hh_tes!X11/RES_hh_num!X11)</f>
        <v>10482.543776510802</v>
      </c>
      <c r="Y11" s="72">
        <f>IF(RES_hh_tes!Y11=0,0,1000*11630*RES_hh_tes!Y11/RES_hh_num!Y11)</f>
        <v>9781.162459336394</v>
      </c>
      <c r="DA11" s="89" t="s">
        <v>505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0</v>
      </c>
      <c r="C12" s="72">
        <f>IF(RES_hh_tes!C12=0,0,1000*11630*RES_hh_tes!C12/RES_hh_num!C12)</f>
        <v>0</v>
      </c>
      <c r="D12" s="72">
        <f>IF(RES_hh_tes!D12=0,0,1000*11630*RES_hh_tes!D12/RES_hh_num!D12)</f>
        <v>0</v>
      </c>
      <c r="E12" s="72">
        <f>IF(RES_hh_tes!E12=0,0,1000*11630*RES_hh_tes!E12/RES_hh_num!E12)</f>
        <v>0</v>
      </c>
      <c r="F12" s="72">
        <f>IF(RES_hh_tes!F12=0,0,1000*11630*RES_hh_tes!F12/RES_hh_num!F12)</f>
        <v>0</v>
      </c>
      <c r="G12" s="72">
        <f>IF(RES_hh_tes!G12=0,0,1000*11630*RES_hh_tes!G12/RES_hh_num!G12)</f>
        <v>0</v>
      </c>
      <c r="H12" s="72">
        <f>IF(RES_hh_tes!H12=0,0,1000*11630*RES_hh_tes!H12/RES_hh_num!H12)</f>
        <v>0</v>
      </c>
      <c r="I12" s="72">
        <f>IF(RES_hh_tes!I12=0,0,1000*11630*RES_hh_tes!I12/RES_hh_num!I12)</f>
        <v>0</v>
      </c>
      <c r="J12" s="72">
        <f>IF(RES_hh_tes!J12=0,0,1000*11630*RES_hh_tes!J12/RES_hh_num!J12)</f>
        <v>0</v>
      </c>
      <c r="K12" s="72">
        <f>IF(RES_hh_tes!K12=0,0,1000*11630*RES_hh_tes!K12/RES_hh_num!K12)</f>
        <v>0</v>
      </c>
      <c r="L12" s="72">
        <f>IF(RES_hh_tes!L12=0,0,1000*11630*RES_hh_tes!L12/RES_hh_num!L12)</f>
        <v>0</v>
      </c>
      <c r="M12" s="72">
        <f>IF(RES_hh_tes!M12=0,0,1000*11630*RES_hh_tes!M12/RES_hh_num!M12)</f>
        <v>0</v>
      </c>
      <c r="N12" s="72">
        <f>IF(RES_hh_tes!N12=0,0,1000*11630*RES_hh_tes!N12/RES_hh_num!N12)</f>
        <v>0</v>
      </c>
      <c r="O12" s="72">
        <f>IF(RES_hh_tes!O12=0,0,1000*11630*RES_hh_tes!O12/RES_hh_num!O12)</f>
        <v>0</v>
      </c>
      <c r="P12" s="72">
        <f>IF(RES_hh_tes!P12=0,0,1000*11630*RES_hh_tes!P12/RES_hh_num!P12)</f>
        <v>0</v>
      </c>
      <c r="Q12" s="72">
        <f>IF(RES_hh_tes!Q12=0,0,1000*11630*RES_hh_tes!Q12/RES_hh_num!Q12)</f>
        <v>0</v>
      </c>
      <c r="R12" s="72">
        <f>IF(RES_hh_tes!R12=0,0,1000*11630*RES_hh_tes!R12/RES_hh_num!R12)</f>
        <v>0</v>
      </c>
      <c r="S12" s="72">
        <f>IF(RES_hh_tes!S12=0,0,1000*11630*RES_hh_tes!S12/RES_hh_num!S12)</f>
        <v>0</v>
      </c>
      <c r="T12" s="72">
        <f>IF(RES_hh_tes!T12=0,0,1000*11630*RES_hh_tes!T12/RES_hh_num!T12)</f>
        <v>0</v>
      </c>
      <c r="U12" s="72">
        <f>IF(RES_hh_tes!U12=0,0,1000*11630*RES_hh_tes!U12/RES_hh_num!U12)</f>
        <v>0</v>
      </c>
      <c r="V12" s="72">
        <f>IF(RES_hh_tes!V12=0,0,1000*11630*RES_hh_tes!V12/RES_hh_num!V12)</f>
        <v>0</v>
      </c>
      <c r="W12" s="72">
        <f>IF(RES_hh_tes!W12=0,0,1000*11630*RES_hh_tes!W12/RES_hh_num!W12)</f>
        <v>0</v>
      </c>
      <c r="X12" s="72">
        <f>IF(RES_hh_tes!X12=0,0,1000*11630*RES_hh_tes!X12/RES_hh_num!X12)</f>
        <v>0</v>
      </c>
      <c r="Y12" s="72">
        <f>IF(RES_hh_tes!Y12=0,0,1000*11630*RES_hh_tes!Y12/RES_hh_num!Y12)</f>
        <v>0</v>
      </c>
      <c r="DA12" s="89" t="s">
        <v>506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7716.6033372196316</v>
      </c>
      <c r="C13" s="74">
        <f>IF(RES_hh_tes!C13=0,0,1000*11630*RES_hh_tes!C13/RES_hh_num!C13)</f>
        <v>9648.2108696192117</v>
      </c>
      <c r="D13" s="74">
        <f>IF(RES_hh_tes!D13=0,0,1000*11630*RES_hh_tes!D13/RES_hh_num!D13)</f>
        <v>8832.2925069859793</v>
      </c>
      <c r="E13" s="74">
        <f>IF(RES_hh_tes!E13=0,0,1000*11630*RES_hh_tes!E13/RES_hh_num!E13)</f>
        <v>8645.6926707806506</v>
      </c>
      <c r="F13" s="74">
        <f>IF(RES_hh_tes!F13=0,0,1000*11630*RES_hh_tes!F13/RES_hh_num!F13)</f>
        <v>8539.8757310488854</v>
      </c>
      <c r="G13" s="74">
        <f>IF(RES_hh_tes!G13=0,0,1000*11630*RES_hh_tes!G13/RES_hh_num!G13)</f>
        <v>8370.6380253261559</v>
      </c>
      <c r="H13" s="74">
        <f>IF(RES_hh_tes!H13=0,0,1000*11630*RES_hh_tes!H13/RES_hh_num!H13)</f>
        <v>7696.5889070323992</v>
      </c>
      <c r="I13" s="74">
        <f>IF(RES_hh_tes!I13=0,0,1000*11630*RES_hh_tes!I13/RES_hh_num!I13)</f>
        <v>9648.3878462124703</v>
      </c>
      <c r="J13" s="74">
        <f>IF(RES_hh_tes!J13=0,0,1000*11630*RES_hh_tes!J13/RES_hh_num!J13)</f>
        <v>9563.5254975331827</v>
      </c>
      <c r="K13" s="74">
        <f>IF(RES_hh_tes!K13=0,0,1000*11630*RES_hh_tes!K13/RES_hh_num!K13)</f>
        <v>9646.6822395242798</v>
      </c>
      <c r="L13" s="74">
        <f>IF(RES_hh_tes!L13=0,0,1000*11630*RES_hh_tes!L13/RES_hh_num!L13)</f>
        <v>11535.062251577425</v>
      </c>
      <c r="M13" s="74">
        <f>IF(RES_hh_tes!M13=0,0,1000*11630*RES_hh_tes!M13/RES_hh_num!M13)</f>
        <v>9767.7576941109855</v>
      </c>
      <c r="N13" s="74">
        <f>IF(RES_hh_tes!N13=0,0,1000*11630*RES_hh_tes!N13/RES_hh_num!N13)</f>
        <v>9963.737831745404</v>
      </c>
      <c r="O13" s="74">
        <f>IF(RES_hh_tes!O13=0,0,1000*11630*RES_hh_tes!O13/RES_hh_num!O13)</f>
        <v>9830.3048555701644</v>
      </c>
      <c r="P13" s="74">
        <f>IF(RES_hh_tes!P13=0,0,1000*11630*RES_hh_tes!P13/RES_hh_num!P13)</f>
        <v>9385.3835055735963</v>
      </c>
      <c r="Q13" s="74">
        <f>IF(RES_hh_tes!Q13=0,0,1000*11630*RES_hh_tes!Q13/RES_hh_num!Q13)</f>
        <v>9075.4406226903229</v>
      </c>
      <c r="R13" s="74">
        <f>IF(RES_hh_tes!R13=0,0,1000*11630*RES_hh_tes!R13/RES_hh_num!R13)</f>
        <v>9675.5310029440843</v>
      </c>
      <c r="S13" s="74">
        <f>IF(RES_hh_tes!S13=0,0,1000*11630*RES_hh_tes!S13/RES_hh_num!S13)</f>
        <v>9434.853447240157</v>
      </c>
      <c r="T13" s="74">
        <f>IF(RES_hh_tes!T13=0,0,1000*11630*RES_hh_tes!T13/RES_hh_num!T13)</f>
        <v>11876.730652760145</v>
      </c>
      <c r="U13" s="74">
        <f>IF(RES_hh_tes!U13=0,0,1000*11630*RES_hh_tes!U13/RES_hh_num!U13)</f>
        <v>9722.4411608171376</v>
      </c>
      <c r="V13" s="74">
        <f>IF(RES_hh_tes!V13=0,0,1000*11630*RES_hh_tes!V13/RES_hh_num!V13)</f>
        <v>9443.5478222740221</v>
      </c>
      <c r="W13" s="74">
        <f>IF(RES_hh_tes!W13=0,0,1000*11630*RES_hh_tes!W13/RES_hh_num!W13)</f>
        <v>11193.98859950409</v>
      </c>
      <c r="X13" s="74">
        <f>IF(RES_hh_tes!X13=0,0,1000*11630*RES_hh_tes!X13/RES_hh_num!X13)</f>
        <v>7968.2820699024605</v>
      </c>
      <c r="Y13" s="74">
        <f>IF(RES_hh_tes!Y13=0,0,1000*11630*RES_hh_tes!Y13/RES_hh_num!Y13)</f>
        <v>11432.788416059711</v>
      </c>
      <c r="DA13" s="90" t="s">
        <v>507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65.220253907332577</v>
      </c>
      <c r="C14" s="76">
        <f>IF(RES_hh_tes!C14=0,0,1000*11630*RES_hh_tes!C14/RES_hh_num!C14)</f>
        <v>64.161335234093798</v>
      </c>
      <c r="D14" s="76">
        <f>IF(RES_hh_tes!D14=0,0,1000*11630*RES_hh_tes!D14/RES_hh_num!D14)</f>
        <v>60.003190319023162</v>
      </c>
      <c r="E14" s="76">
        <f>IF(RES_hh_tes!E14=0,0,1000*11630*RES_hh_tes!E14/RES_hh_num!E14)</f>
        <v>59.648672573833515</v>
      </c>
      <c r="F14" s="76">
        <f>IF(RES_hh_tes!F14=0,0,1000*11630*RES_hh_tes!F14/RES_hh_num!F14)</f>
        <v>58.355866112738298</v>
      </c>
      <c r="G14" s="76">
        <f>IF(RES_hh_tes!G14=0,0,1000*11630*RES_hh_tes!G14/RES_hh_num!G14)</f>
        <v>56.257627509684248</v>
      </c>
      <c r="H14" s="76">
        <f>IF(RES_hh_tes!H14=0,0,1000*11630*RES_hh_tes!H14/RES_hh_num!H14)</f>
        <v>54.853612995425827</v>
      </c>
      <c r="I14" s="76">
        <f>IF(RES_hh_tes!I14=0,0,1000*11630*RES_hh_tes!I14/RES_hh_num!I14)</f>
        <v>62.268058007711744</v>
      </c>
      <c r="J14" s="76">
        <f>IF(RES_hh_tes!J14=0,0,1000*11630*RES_hh_tes!J14/RES_hh_num!J14)</f>
        <v>61.119346857311818</v>
      </c>
      <c r="K14" s="76">
        <f>IF(RES_hh_tes!K14=0,0,1000*11630*RES_hh_tes!K14/RES_hh_num!K14)</f>
        <v>63.329326820979105</v>
      </c>
      <c r="L14" s="76">
        <f>IF(RES_hh_tes!L14=0,0,1000*11630*RES_hh_tes!L14/RES_hh_num!L14)</f>
        <v>67.831476728775542</v>
      </c>
      <c r="M14" s="76">
        <f>IF(RES_hh_tes!M14=0,0,1000*11630*RES_hh_tes!M14/RES_hh_num!M14)</f>
        <v>61.804401703155314</v>
      </c>
      <c r="N14" s="76">
        <f>IF(RES_hh_tes!N14=0,0,1000*11630*RES_hh_tes!N14/RES_hh_num!N14)</f>
        <v>65.907816890129979</v>
      </c>
      <c r="O14" s="76">
        <f>IF(RES_hh_tes!O14=0,0,1000*11630*RES_hh_tes!O14/RES_hh_num!O14)</f>
        <v>64.020827248862659</v>
      </c>
      <c r="P14" s="76">
        <f>IF(RES_hh_tes!P14=0,0,1000*11630*RES_hh_tes!P14/RES_hh_num!P14)</f>
        <v>61.816221791891579</v>
      </c>
      <c r="Q14" s="76">
        <f>IF(RES_hh_tes!Q14=0,0,1000*11630*RES_hh_tes!Q14/RES_hh_num!Q14)</f>
        <v>59.195882114255767</v>
      </c>
      <c r="R14" s="76">
        <f>IF(RES_hh_tes!R14=0,0,1000*11630*RES_hh_tes!R14/RES_hh_num!R14)</f>
        <v>63.901504410480513</v>
      </c>
      <c r="S14" s="76">
        <f>IF(RES_hh_tes!S14=0,0,1000*11630*RES_hh_tes!S14/RES_hh_num!S14)</f>
        <v>63.348912241956363</v>
      </c>
      <c r="T14" s="76">
        <f>IF(RES_hh_tes!T14=0,0,1000*11630*RES_hh_tes!T14/RES_hh_num!T14)</f>
        <v>64.577925947825506</v>
      </c>
      <c r="U14" s="76">
        <f>IF(RES_hh_tes!U14=0,0,1000*11630*RES_hh_tes!U14/RES_hh_num!U14)</f>
        <v>63.391056776044323</v>
      </c>
      <c r="V14" s="76">
        <f>IF(RES_hh_tes!V14=0,0,1000*11630*RES_hh_tes!V14/RES_hh_num!V14)</f>
        <v>64.292569371113103</v>
      </c>
      <c r="W14" s="76">
        <f>IF(RES_hh_tes!W14=0,0,1000*11630*RES_hh_tes!W14/RES_hh_num!W14)</f>
        <v>65.127949082336897</v>
      </c>
      <c r="X14" s="76">
        <f>IF(RES_hh_tes!X14=0,0,1000*11630*RES_hh_tes!X14/RES_hh_num!X14)</f>
        <v>65.798218023179757</v>
      </c>
      <c r="Y14" s="76">
        <f>IF(RES_hh_tes!Y14=0,0,1000*11630*RES_hh_tes!Y14/RES_hh_num!Y14)</f>
        <v>62.498826770544966</v>
      </c>
      <c r="DA14" s="91" t="s">
        <v>508</v>
      </c>
    </row>
    <row r="15" spans="1:105" ht="12.95" customHeight="1" x14ac:dyDescent="0.25">
      <c r="A15" s="68" t="s">
        <v>92</v>
      </c>
      <c r="B15" s="69">
        <f t="shared" ref="B15:Y15" si="0">B16</f>
        <v>4.7250771789353795E-2</v>
      </c>
      <c r="C15" s="69">
        <f t="shared" si="0"/>
        <v>6.6284597486642227E-2</v>
      </c>
      <c r="D15" s="69">
        <f t="shared" si="0"/>
        <v>9.3235012871496506E-2</v>
      </c>
      <c r="E15" s="69">
        <f t="shared" si="0"/>
        <v>0.11429243396055405</v>
      </c>
      <c r="F15" s="69">
        <f t="shared" si="0"/>
        <v>0.17588606957389216</v>
      </c>
      <c r="G15" s="69">
        <f t="shared" si="0"/>
        <v>0.28068963285284176</v>
      </c>
      <c r="H15" s="69">
        <f t="shared" si="0"/>
        <v>0.35768093833172027</v>
      </c>
      <c r="I15" s="69">
        <f t="shared" si="0"/>
        <v>0.45433811233481664</v>
      </c>
      <c r="J15" s="69">
        <f t="shared" si="0"/>
        <v>0.55423518590883591</v>
      </c>
      <c r="K15" s="69">
        <f t="shared" si="0"/>
        <v>0.62776245226385718</v>
      </c>
      <c r="L15" s="69">
        <f t="shared" si="0"/>
        <v>1.3825565504304462</v>
      </c>
      <c r="M15" s="69">
        <f t="shared" si="0"/>
        <v>0.98954780031591361</v>
      </c>
      <c r="N15" s="69">
        <f t="shared" si="0"/>
        <v>0.9110760513687941</v>
      </c>
      <c r="O15" s="69">
        <f t="shared" si="0"/>
        <v>1.0155378480150181</v>
      </c>
      <c r="P15" s="69">
        <f t="shared" si="0"/>
        <v>1.3406458028277437</v>
      </c>
      <c r="Q15" s="69">
        <f t="shared" si="0"/>
        <v>1.3341935561949656</v>
      </c>
      <c r="R15" s="69">
        <f t="shared" si="0"/>
        <v>1.600845905915073</v>
      </c>
      <c r="S15" s="69">
        <f t="shared" si="0"/>
        <v>1.784733442272866</v>
      </c>
      <c r="T15" s="69">
        <f t="shared" si="0"/>
        <v>2.6489494150217325</v>
      </c>
      <c r="U15" s="69">
        <f t="shared" si="0"/>
        <v>1.9534919257976293</v>
      </c>
      <c r="V15" s="69">
        <f t="shared" si="0"/>
        <v>2.2688997106352735</v>
      </c>
      <c r="W15" s="69">
        <f t="shared" si="0"/>
        <v>3.77479513886649</v>
      </c>
      <c r="X15" s="69">
        <f t="shared" si="0"/>
        <v>3.7738469549953577</v>
      </c>
      <c r="Y15" s="69">
        <f t="shared" si="0"/>
        <v>3.7262763014150075</v>
      </c>
      <c r="DA15" s="88" t="s">
        <v>280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4.7250771789353795E-2</v>
      </c>
      <c r="C16" s="72">
        <f>IF(RES_hh_tes!C16=0,0,1000*11630*RES_hh_tes!C16/RES_hh_num!C$3)</f>
        <v>6.6284597486642227E-2</v>
      </c>
      <c r="D16" s="72">
        <f>IF(RES_hh_tes!D16=0,0,1000*11630*RES_hh_tes!D16/RES_hh_num!D$3)</f>
        <v>9.3235012871496506E-2</v>
      </c>
      <c r="E16" s="72">
        <f>IF(RES_hh_tes!E16=0,0,1000*11630*RES_hh_tes!E16/RES_hh_num!E$3)</f>
        <v>0.11429243396055405</v>
      </c>
      <c r="F16" s="72">
        <f>IF(RES_hh_tes!F16=0,0,1000*11630*RES_hh_tes!F16/RES_hh_num!F$3)</f>
        <v>0.17588606957389216</v>
      </c>
      <c r="G16" s="72">
        <f>IF(RES_hh_tes!G16=0,0,1000*11630*RES_hh_tes!G16/RES_hh_num!G$3)</f>
        <v>0.28068963285284176</v>
      </c>
      <c r="H16" s="72">
        <f>IF(RES_hh_tes!H16=0,0,1000*11630*RES_hh_tes!H16/RES_hh_num!H$3)</f>
        <v>0.35768093833172027</v>
      </c>
      <c r="I16" s="72">
        <f>IF(RES_hh_tes!I16=0,0,1000*11630*RES_hh_tes!I16/RES_hh_num!I$3)</f>
        <v>0.45433811233481664</v>
      </c>
      <c r="J16" s="72">
        <f>IF(RES_hh_tes!J16=0,0,1000*11630*RES_hh_tes!J16/RES_hh_num!J$3)</f>
        <v>0.55423518590883591</v>
      </c>
      <c r="K16" s="72">
        <f>IF(RES_hh_tes!K16=0,0,1000*11630*RES_hh_tes!K16/RES_hh_num!K$3)</f>
        <v>0.62776245226385718</v>
      </c>
      <c r="L16" s="72">
        <f>IF(RES_hh_tes!L16=0,0,1000*11630*RES_hh_tes!L16/RES_hh_num!L$3)</f>
        <v>1.3825565504304462</v>
      </c>
      <c r="M16" s="72">
        <f>IF(RES_hh_tes!M16=0,0,1000*11630*RES_hh_tes!M16/RES_hh_num!M$3)</f>
        <v>0.98954780031591361</v>
      </c>
      <c r="N16" s="72">
        <f>IF(RES_hh_tes!N16=0,0,1000*11630*RES_hh_tes!N16/RES_hh_num!N$3)</f>
        <v>0.9110760513687941</v>
      </c>
      <c r="O16" s="72">
        <f>IF(RES_hh_tes!O16=0,0,1000*11630*RES_hh_tes!O16/RES_hh_num!O$3)</f>
        <v>1.0155378480150181</v>
      </c>
      <c r="P16" s="72">
        <f>IF(RES_hh_tes!P16=0,0,1000*11630*RES_hh_tes!P16/RES_hh_num!P$3)</f>
        <v>1.3406458028277437</v>
      </c>
      <c r="Q16" s="72">
        <f>IF(RES_hh_tes!Q16=0,0,1000*11630*RES_hh_tes!Q16/RES_hh_num!Q$3)</f>
        <v>1.3341935561949656</v>
      </c>
      <c r="R16" s="72">
        <f>IF(RES_hh_tes!R16=0,0,1000*11630*RES_hh_tes!R16/RES_hh_num!R$3)</f>
        <v>1.600845905915073</v>
      </c>
      <c r="S16" s="72">
        <f>IF(RES_hh_tes!S16=0,0,1000*11630*RES_hh_tes!S16/RES_hh_num!S$3)</f>
        <v>1.784733442272866</v>
      </c>
      <c r="T16" s="72">
        <f>IF(RES_hh_tes!T16=0,0,1000*11630*RES_hh_tes!T16/RES_hh_num!T$3)</f>
        <v>2.6489494150217325</v>
      </c>
      <c r="U16" s="72">
        <f>IF(RES_hh_tes!U16=0,0,1000*11630*RES_hh_tes!U16/RES_hh_num!U$3)</f>
        <v>1.9534919257976293</v>
      </c>
      <c r="V16" s="72">
        <f>IF(RES_hh_tes!V16=0,0,1000*11630*RES_hh_tes!V16/RES_hh_num!V$3)</f>
        <v>2.2688997106352735</v>
      </c>
      <c r="W16" s="72">
        <f>IF(RES_hh_tes!W16=0,0,1000*11630*RES_hh_tes!W16/RES_hh_num!W$3)</f>
        <v>3.77479513886649</v>
      </c>
      <c r="X16" s="72">
        <f>IF(RES_hh_tes!X16=0,0,1000*11630*RES_hh_tes!X16/RES_hh_num!X$3)</f>
        <v>3.7738469549953577</v>
      </c>
      <c r="Y16" s="72">
        <f>IF(RES_hh_tes!Y16=0,0,1000*11630*RES_hh_tes!Y16/RES_hh_num!Y$3)</f>
        <v>3.7262763014150075</v>
      </c>
      <c r="DA16" s="89" t="s">
        <v>509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1108.2283483278143</v>
      </c>
      <c r="C17" s="69">
        <f>IF(RES_hh_tes!C17=0,0,1000*11630*RES_hh_tes!C17/RES_hh_num!C17)</f>
        <v>1145.759492831726</v>
      </c>
      <c r="D17" s="69">
        <f>IF(RES_hh_tes!D17=0,0,1000*11630*RES_hh_tes!D17/RES_hh_num!D17)</f>
        <v>1158.6033698188839</v>
      </c>
      <c r="E17" s="69">
        <f>IF(RES_hh_tes!E17=0,0,1000*11630*RES_hh_tes!E17/RES_hh_num!E17)</f>
        <v>1106.7153584154687</v>
      </c>
      <c r="F17" s="69">
        <f>IF(RES_hh_tes!F17=0,0,1000*11630*RES_hh_tes!F17/RES_hh_num!F17)</f>
        <v>1124.8520650393377</v>
      </c>
      <c r="G17" s="69">
        <f>IF(RES_hh_tes!G17=0,0,1000*11630*RES_hh_tes!G17/RES_hh_num!G17)</f>
        <v>1159.564559627305</v>
      </c>
      <c r="H17" s="69">
        <f>IF(RES_hh_tes!H17=0,0,1000*11630*RES_hh_tes!H17/RES_hh_num!H17)</f>
        <v>1182.7016658325658</v>
      </c>
      <c r="I17" s="69">
        <f>IF(RES_hh_tes!I17=0,0,1000*11630*RES_hh_tes!I17/RES_hh_num!I17)</f>
        <v>1052.2383745316577</v>
      </c>
      <c r="J17" s="69">
        <f>IF(RES_hh_tes!J17=0,0,1000*11630*RES_hh_tes!J17/RES_hh_num!J17)</f>
        <v>1014.6569372416466</v>
      </c>
      <c r="K17" s="69">
        <f>IF(RES_hh_tes!K17=0,0,1000*11630*RES_hh_tes!K17/RES_hh_num!K17)</f>
        <v>982.22921513087795</v>
      </c>
      <c r="L17" s="69">
        <f>IF(RES_hh_tes!L17=0,0,1000*11630*RES_hh_tes!L17/RES_hh_num!L17)</f>
        <v>1044.8936171300443</v>
      </c>
      <c r="M17" s="69">
        <f>IF(RES_hh_tes!M17=0,0,1000*11630*RES_hh_tes!M17/RES_hh_num!M17)</f>
        <v>974.64678909142833</v>
      </c>
      <c r="N17" s="69">
        <f>IF(RES_hh_tes!N17=0,0,1000*11630*RES_hh_tes!N17/RES_hh_num!N17)</f>
        <v>1034.582368346167</v>
      </c>
      <c r="O17" s="69">
        <f>IF(RES_hh_tes!O17=0,0,1000*11630*RES_hh_tes!O17/RES_hh_num!O17)</f>
        <v>1013.1980335994442</v>
      </c>
      <c r="P17" s="69">
        <f>IF(RES_hh_tes!P17=0,0,1000*11630*RES_hh_tes!P17/RES_hh_num!P17)</f>
        <v>958.55834468921512</v>
      </c>
      <c r="Q17" s="69">
        <f>IF(RES_hh_tes!Q17=0,0,1000*11630*RES_hh_tes!Q17/RES_hh_num!Q17)</f>
        <v>931.75803208545881</v>
      </c>
      <c r="R17" s="69">
        <f>IF(RES_hh_tes!R17=0,0,1000*11630*RES_hh_tes!R17/RES_hh_num!R17)</f>
        <v>1016.5510876382598</v>
      </c>
      <c r="S17" s="69">
        <f>IF(RES_hh_tes!S17=0,0,1000*11630*RES_hh_tes!S17/RES_hh_num!S17)</f>
        <v>1027.0537024109171</v>
      </c>
      <c r="T17" s="69">
        <f>IF(RES_hh_tes!T17=0,0,1000*11630*RES_hh_tes!T17/RES_hh_num!T17)</f>
        <v>1027.3897948697431</v>
      </c>
      <c r="U17" s="69">
        <f>IF(RES_hh_tes!U17=0,0,1000*11630*RES_hh_tes!U17/RES_hh_num!U17)</f>
        <v>1042.8375726698819</v>
      </c>
      <c r="V17" s="69">
        <f>IF(RES_hh_tes!V17=0,0,1000*11630*RES_hh_tes!V17/RES_hh_num!V17)</f>
        <v>1041.2172752079325</v>
      </c>
      <c r="W17" s="69">
        <f>IF(RES_hh_tes!W17=0,0,1000*11630*RES_hh_tes!W17/RES_hh_num!W17)</f>
        <v>1073.7112912562061</v>
      </c>
      <c r="X17" s="69">
        <f>IF(RES_hh_tes!X17=0,0,1000*11630*RES_hh_tes!X17/RES_hh_num!X17)</f>
        <v>1058.2758073748444</v>
      </c>
      <c r="Y17" s="69">
        <f>IF(RES_hh_tes!Y17=0,0,1000*11630*RES_hh_tes!Y17/RES_hh_num!Y17)</f>
        <v>1029.768641582338</v>
      </c>
      <c r="DA17" s="88" t="s">
        <v>281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1212.6030506786622</v>
      </c>
      <c r="C18" s="72">
        <f>IF(RES_hh_tes!C18=0,0,1000*11630*RES_hh_tes!C18/RES_hh_num!C18)</f>
        <v>996.86327817567872</v>
      </c>
      <c r="D18" s="72">
        <f>IF(RES_hh_tes!D18=0,0,1000*11630*RES_hh_tes!D18/RES_hh_num!D18)</f>
        <v>1273.9328713994339</v>
      </c>
      <c r="E18" s="72">
        <f>IF(RES_hh_tes!E18=0,0,1000*11630*RES_hh_tes!E18/RES_hh_num!E18)</f>
        <v>899.94267670494503</v>
      </c>
      <c r="F18" s="72">
        <f>IF(RES_hh_tes!F18=0,0,1000*11630*RES_hh_tes!F18/RES_hh_num!F18)</f>
        <v>1342.3762071960375</v>
      </c>
      <c r="G18" s="72">
        <f>IF(RES_hh_tes!G18=0,0,1000*11630*RES_hh_tes!G18/RES_hh_num!G18)</f>
        <v>1346.3629869534166</v>
      </c>
      <c r="H18" s="72">
        <f>IF(RES_hh_tes!H18=0,0,1000*11630*RES_hh_tes!H18/RES_hh_num!H18)</f>
        <v>1238.3188201577577</v>
      </c>
      <c r="I18" s="72">
        <f>IF(RES_hh_tes!I18=0,0,1000*11630*RES_hh_tes!I18/RES_hh_num!I18)</f>
        <v>813.31121360239899</v>
      </c>
      <c r="J18" s="72">
        <f>IF(RES_hh_tes!J18=0,0,1000*11630*RES_hh_tes!J18/RES_hh_num!J18)</f>
        <v>1086.7555900040027</v>
      </c>
      <c r="K18" s="72">
        <f>IF(RES_hh_tes!K18=0,0,1000*11630*RES_hh_tes!K18/RES_hh_num!K18)</f>
        <v>780.94225894810961</v>
      </c>
      <c r="L18" s="72">
        <f>IF(RES_hh_tes!L18=0,0,1000*11630*RES_hh_tes!L18/RES_hh_num!L18)</f>
        <v>922.99509552381323</v>
      </c>
      <c r="M18" s="72">
        <f>IF(RES_hh_tes!M18=0,0,1000*11630*RES_hh_tes!M18/RES_hh_num!M18)</f>
        <v>1204.1759976834126</v>
      </c>
      <c r="N18" s="72">
        <f>IF(RES_hh_tes!N18=0,0,1000*11630*RES_hh_tes!N18/RES_hh_num!N18)</f>
        <v>1140.4426817157025</v>
      </c>
      <c r="O18" s="72">
        <f>IF(RES_hh_tes!O18=0,0,1000*11630*RES_hh_tes!O18/RES_hh_num!O18)</f>
        <v>1203.886448486081</v>
      </c>
      <c r="P18" s="72">
        <f>IF(RES_hh_tes!P18=0,0,1000*11630*RES_hh_tes!P18/RES_hh_num!P18)</f>
        <v>1120.5853068543654</v>
      </c>
      <c r="Q18" s="72">
        <f>IF(RES_hh_tes!Q18=0,0,1000*11630*RES_hh_tes!Q18/RES_hh_num!Q18)</f>
        <v>870.5647850760663</v>
      </c>
      <c r="R18" s="72">
        <f>IF(RES_hh_tes!R18=0,0,1000*11630*RES_hh_tes!R18/RES_hh_num!R18)</f>
        <v>398.39878750191315</v>
      </c>
      <c r="S18" s="72">
        <f>IF(RES_hh_tes!S18=0,0,1000*11630*RES_hh_tes!S18/RES_hh_num!S18)</f>
        <v>810.51018636139634</v>
      </c>
      <c r="T18" s="72">
        <f>IF(RES_hh_tes!T18=0,0,1000*11630*RES_hh_tes!T18/RES_hh_num!T18)</f>
        <v>991.94820100770119</v>
      </c>
      <c r="U18" s="72">
        <f>IF(RES_hh_tes!U18=0,0,1000*11630*RES_hh_tes!U18/RES_hh_num!U18)</f>
        <v>1183.9017037551612</v>
      </c>
      <c r="V18" s="72">
        <f>IF(RES_hh_tes!V18=0,0,1000*11630*RES_hh_tes!V18/RES_hh_num!V18)</f>
        <v>1192.2715356222602</v>
      </c>
      <c r="W18" s="72">
        <f>IF(RES_hh_tes!W18=0,0,1000*11630*RES_hh_tes!W18/RES_hh_num!W18)</f>
        <v>1171.0116302023064</v>
      </c>
      <c r="X18" s="72">
        <f>IF(RES_hh_tes!X18=0,0,1000*11630*RES_hh_tes!X18/RES_hh_num!X18)</f>
        <v>0</v>
      </c>
      <c r="Y18" s="72">
        <f>IF(RES_hh_tes!Y18=0,0,1000*11630*RES_hh_tes!Y18/RES_hh_num!Y18)</f>
        <v>0</v>
      </c>
      <c r="DA18" s="89" t="s">
        <v>510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0</v>
      </c>
      <c r="C19" s="72">
        <f>IF(RES_hh_tes!C19=0,0,1000*11630*RES_hh_tes!C19/RES_hh_num!C19)</f>
        <v>0</v>
      </c>
      <c r="D19" s="72">
        <f>IF(RES_hh_tes!D19=0,0,1000*11630*RES_hh_tes!D19/RES_hh_num!D19)</f>
        <v>0</v>
      </c>
      <c r="E19" s="72">
        <f>IF(RES_hh_tes!E19=0,0,1000*11630*RES_hh_tes!E19/RES_hh_num!E19)</f>
        <v>0</v>
      </c>
      <c r="F19" s="72">
        <f>IF(RES_hh_tes!F19=0,0,1000*11630*RES_hh_tes!F19/RES_hh_num!F19)</f>
        <v>0</v>
      </c>
      <c r="G19" s="72">
        <f>IF(RES_hh_tes!G19=0,0,1000*11630*RES_hh_tes!G19/RES_hh_num!G19)</f>
        <v>0</v>
      </c>
      <c r="H19" s="72">
        <f>IF(RES_hh_tes!H19=0,0,1000*11630*RES_hh_tes!H19/RES_hh_num!H19)</f>
        <v>0</v>
      </c>
      <c r="I19" s="72">
        <f>IF(RES_hh_tes!I19=0,0,1000*11630*RES_hh_tes!I19/RES_hh_num!I19)</f>
        <v>0</v>
      </c>
      <c r="J19" s="72">
        <f>IF(RES_hh_tes!J19=0,0,1000*11630*RES_hh_tes!J19/RES_hh_num!J19)</f>
        <v>0</v>
      </c>
      <c r="K19" s="72">
        <f>IF(RES_hh_tes!K19=0,0,1000*11630*RES_hh_tes!K19/RES_hh_num!K19)</f>
        <v>0</v>
      </c>
      <c r="L19" s="72">
        <f>IF(RES_hh_tes!L19=0,0,1000*11630*RES_hh_tes!L19/RES_hh_num!L19)</f>
        <v>0</v>
      </c>
      <c r="M19" s="72">
        <f>IF(RES_hh_tes!M19=0,0,1000*11630*RES_hh_tes!M19/RES_hh_num!M19)</f>
        <v>0</v>
      </c>
      <c r="N19" s="72">
        <f>IF(RES_hh_tes!N19=0,0,1000*11630*RES_hh_tes!N19/RES_hh_num!N19)</f>
        <v>0</v>
      </c>
      <c r="O19" s="72">
        <f>IF(RES_hh_tes!O19=0,0,1000*11630*RES_hh_tes!O19/RES_hh_num!O19)</f>
        <v>0</v>
      </c>
      <c r="P19" s="72">
        <f>IF(RES_hh_tes!P19=0,0,1000*11630*RES_hh_tes!P19/RES_hh_num!P19)</f>
        <v>0</v>
      </c>
      <c r="Q19" s="72">
        <f>IF(RES_hh_tes!Q19=0,0,1000*11630*RES_hh_tes!Q19/RES_hh_num!Q19)</f>
        <v>0</v>
      </c>
      <c r="R19" s="72">
        <f>IF(RES_hh_tes!R19=0,0,1000*11630*RES_hh_tes!R19/RES_hh_num!R19)</f>
        <v>0</v>
      </c>
      <c r="S19" s="72">
        <f>IF(RES_hh_tes!S19=0,0,1000*11630*RES_hh_tes!S19/RES_hh_num!S19)</f>
        <v>0</v>
      </c>
      <c r="T19" s="72">
        <f>IF(RES_hh_tes!T19=0,0,1000*11630*RES_hh_tes!T19/RES_hh_num!T19)</f>
        <v>0</v>
      </c>
      <c r="U19" s="72">
        <f>IF(RES_hh_tes!U19=0,0,1000*11630*RES_hh_tes!U19/RES_hh_num!U19)</f>
        <v>0</v>
      </c>
      <c r="V19" s="72">
        <f>IF(RES_hh_tes!V19=0,0,1000*11630*RES_hh_tes!V19/RES_hh_num!V19)</f>
        <v>0</v>
      </c>
      <c r="W19" s="72">
        <f>IF(RES_hh_tes!W19=0,0,1000*11630*RES_hh_tes!W19/RES_hh_num!W19)</f>
        <v>0</v>
      </c>
      <c r="X19" s="72">
        <f>IF(RES_hh_tes!X19=0,0,1000*11630*RES_hh_tes!X19/RES_hh_num!X19)</f>
        <v>0</v>
      </c>
      <c r="Y19" s="72">
        <f>IF(RES_hh_tes!Y19=0,0,1000*11630*RES_hh_tes!Y19/RES_hh_num!Y19)</f>
        <v>0</v>
      </c>
      <c r="DA19" s="89" t="s">
        <v>511</v>
      </c>
    </row>
    <row r="20" spans="1:105" ht="12" customHeight="1" x14ac:dyDescent="0.25">
      <c r="A20" s="28" t="s">
        <v>200</v>
      </c>
      <c r="B20" s="72">
        <f>IF(RES_hh_tes!B20=0,0,1000*11630*RES_hh_tes!B20/RES_hh_num!B20)</f>
        <v>1066.6620409010609</v>
      </c>
      <c r="C20" s="72">
        <f>IF(RES_hh_tes!C20=0,0,1000*11630*RES_hh_tes!C20/RES_hh_num!C20)</f>
        <v>1342.6253486850053</v>
      </c>
      <c r="D20" s="72">
        <f>IF(RES_hh_tes!D20=0,0,1000*11630*RES_hh_tes!D20/RES_hh_num!D20)</f>
        <v>1164.4695823020725</v>
      </c>
      <c r="E20" s="72">
        <f>IF(RES_hh_tes!E20=0,0,1000*11630*RES_hh_tes!E20/RES_hh_num!E20)</f>
        <v>1136.5361653290533</v>
      </c>
      <c r="F20" s="72">
        <f>IF(RES_hh_tes!F20=0,0,1000*11630*RES_hh_tes!F20/RES_hh_num!F20)</f>
        <v>898.58078816393311</v>
      </c>
      <c r="G20" s="72">
        <f>IF(RES_hh_tes!G20=0,0,1000*11630*RES_hh_tes!G20/RES_hh_num!G20)</f>
        <v>1062.1044083956472</v>
      </c>
      <c r="H20" s="72">
        <f>IF(RES_hh_tes!H20=0,0,1000*11630*RES_hh_tes!H20/RES_hh_num!H20)</f>
        <v>1307.6893393285561</v>
      </c>
      <c r="I20" s="72">
        <f>IF(RES_hh_tes!I20=0,0,1000*11630*RES_hh_tes!I20/RES_hh_num!I20)</f>
        <v>965.55221523775879</v>
      </c>
      <c r="J20" s="72">
        <f>IF(RES_hh_tes!J20=0,0,1000*11630*RES_hh_tes!J20/RES_hh_num!J20)</f>
        <v>1176.2962394606388</v>
      </c>
      <c r="K20" s="72">
        <f>IF(RES_hh_tes!K20=0,0,1000*11630*RES_hh_tes!K20/RES_hh_num!K20)</f>
        <v>919.56989667004916</v>
      </c>
      <c r="L20" s="72">
        <f>IF(RES_hh_tes!L20=0,0,1000*11630*RES_hh_tes!L20/RES_hh_num!L20)</f>
        <v>814.19399737318577</v>
      </c>
      <c r="M20" s="72">
        <f>IF(RES_hh_tes!M20=0,0,1000*11630*RES_hh_tes!M20/RES_hh_num!M20)</f>
        <v>1060.1825755087821</v>
      </c>
      <c r="N20" s="72">
        <f>IF(RES_hh_tes!N20=0,0,1000*11630*RES_hh_tes!N20/RES_hh_num!N20)</f>
        <v>1109.8377909658961</v>
      </c>
      <c r="O20" s="72">
        <f>IF(RES_hh_tes!O20=0,0,1000*11630*RES_hh_tes!O20/RES_hh_num!O20)</f>
        <v>951.53141267888157</v>
      </c>
      <c r="P20" s="72">
        <f>IF(RES_hh_tes!P20=0,0,1000*11630*RES_hh_tes!P20/RES_hh_num!P20)</f>
        <v>977.71452053202142</v>
      </c>
      <c r="Q20" s="72">
        <f>IF(RES_hh_tes!Q20=0,0,1000*11630*RES_hh_tes!Q20/RES_hh_num!Q20)</f>
        <v>1072.5001030106819</v>
      </c>
      <c r="R20" s="72">
        <f>IF(RES_hh_tes!R20=0,0,1000*11630*RES_hh_tes!R20/RES_hh_num!R20)</f>
        <v>992.7988072537604</v>
      </c>
      <c r="S20" s="72">
        <f>IF(RES_hh_tes!S20=0,0,1000*11630*RES_hh_tes!S20/RES_hh_num!S20)</f>
        <v>846.5382793350243</v>
      </c>
      <c r="T20" s="72">
        <f>IF(RES_hh_tes!T20=0,0,1000*11630*RES_hh_tes!T20/RES_hh_num!T20)</f>
        <v>962.11051817995076</v>
      </c>
      <c r="U20" s="72">
        <f>IF(RES_hh_tes!U20=0,0,1000*11630*RES_hh_tes!U20/RES_hh_num!U20)</f>
        <v>1104.3578658255146</v>
      </c>
      <c r="V20" s="72">
        <f>IF(RES_hh_tes!V20=0,0,1000*11630*RES_hh_tes!V20/RES_hh_num!V20)</f>
        <v>1233.3373677724778</v>
      </c>
      <c r="W20" s="72">
        <f>IF(RES_hh_tes!W20=0,0,1000*11630*RES_hh_tes!W20/RES_hh_num!W20)</f>
        <v>822.29835190584242</v>
      </c>
      <c r="X20" s="72">
        <f>IF(RES_hh_tes!X20=0,0,1000*11630*RES_hh_tes!X20/RES_hh_num!X20)</f>
        <v>1055.8782869315658</v>
      </c>
      <c r="Y20" s="72">
        <f>IF(RES_hh_tes!Y20=0,0,1000*11630*RES_hh_tes!Y20/RES_hh_num!Y20)</f>
        <v>1026.4596397953865</v>
      </c>
      <c r="DA20" s="89" t="s">
        <v>512</v>
      </c>
    </row>
    <row r="21" spans="1:105" ht="12" customHeight="1" x14ac:dyDescent="0.25">
      <c r="A21" s="28" t="s">
        <v>189</v>
      </c>
      <c r="B21" s="72">
        <f>IF(RES_hh_tes!B21=0,0,1000*11630*RES_hh_tes!B21/RES_hh_num!B21)</f>
        <v>1117.7678428192153</v>
      </c>
      <c r="C21" s="72">
        <f>IF(RES_hh_tes!C21=0,0,1000*11630*RES_hh_tes!C21/RES_hh_num!C21)</f>
        <v>1161.7490057687862</v>
      </c>
      <c r="D21" s="72">
        <f>IF(RES_hh_tes!D21=0,0,1000*11630*RES_hh_tes!D21/RES_hh_num!D21)</f>
        <v>1109.6680387541132</v>
      </c>
      <c r="E21" s="72">
        <f>IF(RES_hh_tes!E21=0,0,1000*11630*RES_hh_tes!E21/RES_hh_num!E21)</f>
        <v>1068.5202386728597</v>
      </c>
      <c r="F21" s="72">
        <f>IF(RES_hh_tes!F21=0,0,1000*11630*RES_hh_tes!F21/RES_hh_num!F21)</f>
        <v>1072.4293426412835</v>
      </c>
      <c r="G21" s="72">
        <f>IF(RES_hh_tes!G21=0,0,1000*11630*RES_hh_tes!G21/RES_hh_num!G21)</f>
        <v>1210.2929758617181</v>
      </c>
      <c r="H21" s="72">
        <f>IF(RES_hh_tes!H21=0,0,1000*11630*RES_hh_tes!H21/RES_hh_num!H21)</f>
        <v>1209.4513622958877</v>
      </c>
      <c r="I21" s="72">
        <f>IF(RES_hh_tes!I21=0,0,1000*11630*RES_hh_tes!I21/RES_hh_num!I21)</f>
        <v>1041.9853242539486</v>
      </c>
      <c r="J21" s="72">
        <f>IF(RES_hh_tes!J21=0,0,1000*11630*RES_hh_tes!J21/RES_hh_num!J21)</f>
        <v>1022.4834793141209</v>
      </c>
      <c r="K21" s="72">
        <f>IF(RES_hh_tes!K21=0,0,1000*11630*RES_hh_tes!K21/RES_hh_num!K21)</f>
        <v>982.09033175173226</v>
      </c>
      <c r="L21" s="72">
        <f>IF(RES_hh_tes!L21=0,0,1000*11630*RES_hh_tes!L21/RES_hh_num!L21)</f>
        <v>1034.4843739844416</v>
      </c>
      <c r="M21" s="72">
        <f>IF(RES_hh_tes!M21=0,0,1000*11630*RES_hh_tes!M21/RES_hh_num!M21)</f>
        <v>979.75382091597749</v>
      </c>
      <c r="N21" s="72">
        <f>IF(RES_hh_tes!N21=0,0,1000*11630*RES_hh_tes!N21/RES_hh_num!N21)</f>
        <v>1047.0857799847795</v>
      </c>
      <c r="O21" s="72">
        <f>IF(RES_hh_tes!O21=0,0,1000*11630*RES_hh_tes!O21/RES_hh_num!O21)</f>
        <v>993.00747110456109</v>
      </c>
      <c r="P21" s="72">
        <f>IF(RES_hh_tes!P21=0,0,1000*11630*RES_hh_tes!P21/RES_hh_num!P21)</f>
        <v>965.92134485405336</v>
      </c>
      <c r="Q21" s="72">
        <f>IF(RES_hh_tes!Q21=0,0,1000*11630*RES_hh_tes!Q21/RES_hh_num!Q21)</f>
        <v>912.80062104888123</v>
      </c>
      <c r="R21" s="72">
        <f>IF(RES_hh_tes!R21=0,0,1000*11630*RES_hh_tes!R21/RES_hh_num!R21)</f>
        <v>1061.3091788775525</v>
      </c>
      <c r="S21" s="72">
        <f>IF(RES_hh_tes!S21=0,0,1000*11630*RES_hh_tes!S21/RES_hh_num!S21)</f>
        <v>1000.5214523121201</v>
      </c>
      <c r="T21" s="72">
        <f>IF(RES_hh_tes!T21=0,0,1000*11630*RES_hh_tes!T21/RES_hh_num!T21)</f>
        <v>995.68808663356015</v>
      </c>
      <c r="U21" s="72">
        <f>IF(RES_hh_tes!U21=0,0,1000*11630*RES_hh_tes!U21/RES_hh_num!U21)</f>
        <v>1066.1491097419516</v>
      </c>
      <c r="V21" s="72">
        <f>IF(RES_hh_tes!V21=0,0,1000*11630*RES_hh_tes!V21/RES_hh_num!V21)</f>
        <v>1048.0241897291869</v>
      </c>
      <c r="W21" s="72">
        <f>IF(RES_hh_tes!W21=0,0,1000*11630*RES_hh_tes!W21/RES_hh_num!W21)</f>
        <v>1142.2105692632963</v>
      </c>
      <c r="X21" s="72">
        <f>IF(RES_hh_tes!X21=0,0,1000*11630*RES_hh_tes!X21/RES_hh_num!X21)</f>
        <v>936.07339182997077</v>
      </c>
      <c r="Y21" s="72">
        <f>IF(RES_hh_tes!Y21=0,0,1000*11630*RES_hh_tes!Y21/RES_hh_num!Y21)</f>
        <v>1087.7825957736709</v>
      </c>
      <c r="DA21" s="89" t="s">
        <v>513</v>
      </c>
    </row>
    <row r="22" spans="1:105" ht="12" customHeight="1" x14ac:dyDescent="0.25">
      <c r="A22" s="28" t="s">
        <v>202</v>
      </c>
      <c r="B22" s="72">
        <f>IF(RES_hh_tes!B22=0,0,1000*11630*RES_hh_tes!B22/RES_hh_num!B22)</f>
        <v>1116.7232667770497</v>
      </c>
      <c r="C22" s="72">
        <f>IF(RES_hh_tes!C22=0,0,1000*11630*RES_hh_tes!C22/RES_hh_num!C22)</f>
        <v>1138.1522494106839</v>
      </c>
      <c r="D22" s="72">
        <f>IF(RES_hh_tes!D22=0,0,1000*11630*RES_hh_tes!D22/RES_hh_num!D22)</f>
        <v>1102.8286906416436</v>
      </c>
      <c r="E22" s="72">
        <f>IF(RES_hh_tes!E22=0,0,1000*11630*RES_hh_tes!E22/RES_hh_num!E22)</f>
        <v>1163.7630124391283</v>
      </c>
      <c r="F22" s="72">
        <f>IF(RES_hh_tes!F22=0,0,1000*11630*RES_hh_tes!F22/RES_hh_num!F22)</f>
        <v>1171.02758207274</v>
      </c>
      <c r="G22" s="72">
        <f>IF(RES_hh_tes!G22=0,0,1000*11630*RES_hh_tes!G22/RES_hh_num!G22)</f>
        <v>1090.2915599719688</v>
      </c>
      <c r="H22" s="72">
        <f>IF(RES_hh_tes!H22=0,0,1000*11630*RES_hh_tes!H22/RES_hh_num!H22)</f>
        <v>1082.10238478171</v>
      </c>
      <c r="I22" s="72">
        <f>IF(RES_hh_tes!I22=0,0,1000*11630*RES_hh_tes!I22/RES_hh_num!I22)</f>
        <v>1084.8940301930088</v>
      </c>
      <c r="J22" s="72">
        <f>IF(RES_hh_tes!J22=0,0,1000*11630*RES_hh_tes!J22/RES_hh_num!J22)</f>
        <v>1044.8509462845059</v>
      </c>
      <c r="K22" s="72">
        <f>IF(RES_hh_tes!K22=0,0,1000*11630*RES_hh_tes!K22/RES_hh_num!K22)</f>
        <v>1019.3107174871246</v>
      </c>
      <c r="L22" s="72">
        <f>IF(RES_hh_tes!L22=0,0,1000*11630*RES_hh_tes!L22/RES_hh_num!L22)</f>
        <v>1055.8391466843279</v>
      </c>
      <c r="M22" s="72">
        <f>IF(RES_hh_tes!M22=0,0,1000*11630*RES_hh_tes!M22/RES_hh_num!M22)</f>
        <v>945.45038991946114</v>
      </c>
      <c r="N22" s="72">
        <f>IF(RES_hh_tes!N22=0,0,1000*11630*RES_hh_tes!N22/RES_hh_num!N22)</f>
        <v>1032.8535048484439</v>
      </c>
      <c r="O22" s="72">
        <f>IF(RES_hh_tes!O22=0,0,1000*11630*RES_hh_tes!O22/RES_hh_num!O22)</f>
        <v>999.43148259456632</v>
      </c>
      <c r="P22" s="72">
        <f>IF(RES_hh_tes!P22=0,0,1000*11630*RES_hh_tes!P22/RES_hh_num!P22)</f>
        <v>973.92169671206739</v>
      </c>
      <c r="Q22" s="72">
        <f>IF(RES_hh_tes!Q22=0,0,1000*11630*RES_hh_tes!Q22/RES_hh_num!Q22)</f>
        <v>942.07506333205833</v>
      </c>
      <c r="R22" s="72">
        <f>IF(RES_hh_tes!R22=0,0,1000*11630*RES_hh_tes!R22/RES_hh_num!R22)</f>
        <v>1003.3388429176784</v>
      </c>
      <c r="S22" s="72">
        <f>IF(RES_hh_tes!S22=0,0,1000*11630*RES_hh_tes!S22/RES_hh_num!S22)</f>
        <v>1027.9723181220934</v>
      </c>
      <c r="T22" s="72">
        <f>IF(RES_hh_tes!T22=0,0,1000*11630*RES_hh_tes!T22/RES_hh_num!T22)</f>
        <v>1042.9342045461608</v>
      </c>
      <c r="U22" s="72">
        <f>IF(RES_hh_tes!U22=0,0,1000*11630*RES_hh_tes!U22/RES_hh_num!U22)</f>
        <v>1016.189553745889</v>
      </c>
      <c r="V22" s="72">
        <f>IF(RES_hh_tes!V22=0,0,1000*11630*RES_hh_tes!V22/RES_hh_num!V22)</f>
        <v>1059.7088171942009</v>
      </c>
      <c r="W22" s="72">
        <f>IF(RES_hh_tes!W22=0,0,1000*11630*RES_hh_tes!W22/RES_hh_num!W22)</f>
        <v>1047.8437653609005</v>
      </c>
      <c r="X22" s="72">
        <f>IF(RES_hh_tes!X22=0,0,1000*11630*RES_hh_tes!X22/RES_hh_num!X22)</f>
        <v>1108.0133095060212</v>
      </c>
      <c r="Y22" s="72">
        <f>IF(RES_hh_tes!Y22=0,0,1000*11630*RES_hh_tes!Y22/RES_hh_num!Y22)</f>
        <v>1010.9301024524423</v>
      </c>
      <c r="DA22" s="89" t="s">
        <v>514</v>
      </c>
    </row>
    <row r="23" spans="1:105" ht="12" customHeight="1" x14ac:dyDescent="0.25">
      <c r="A23" s="28" t="s">
        <v>197</v>
      </c>
      <c r="B23" s="72">
        <f>IF(RES_hh_tes!B23=0,0,1000*11630*RES_hh_tes!B23/RES_hh_num!B23)</f>
        <v>0</v>
      </c>
      <c r="C23" s="72">
        <f>IF(RES_hh_tes!C23=0,0,1000*11630*RES_hh_tes!C23/RES_hh_num!C23)</f>
        <v>0</v>
      </c>
      <c r="D23" s="72">
        <f>IF(RES_hh_tes!D23=0,0,1000*11630*RES_hh_tes!D23/RES_hh_num!D23)</f>
        <v>0</v>
      </c>
      <c r="E23" s="72">
        <f>IF(RES_hh_tes!E23=0,0,1000*11630*RES_hh_tes!E23/RES_hh_num!E23)</f>
        <v>0</v>
      </c>
      <c r="F23" s="72">
        <f>IF(RES_hh_tes!F23=0,0,1000*11630*RES_hh_tes!F23/RES_hh_num!F23)</f>
        <v>0</v>
      </c>
      <c r="G23" s="72">
        <f>IF(RES_hh_tes!G23=0,0,1000*11630*RES_hh_tes!G23/RES_hh_num!G23)</f>
        <v>0</v>
      </c>
      <c r="H23" s="72">
        <f>IF(RES_hh_tes!H23=0,0,1000*11630*RES_hh_tes!H23/RES_hh_num!H23)</f>
        <v>0</v>
      </c>
      <c r="I23" s="72">
        <f>IF(RES_hh_tes!I23=0,0,1000*11630*RES_hh_tes!I23/RES_hh_num!I23)</f>
        <v>0</v>
      </c>
      <c r="J23" s="72">
        <f>IF(RES_hh_tes!J23=0,0,1000*11630*RES_hh_tes!J23/RES_hh_num!J23)</f>
        <v>0</v>
      </c>
      <c r="K23" s="72">
        <f>IF(RES_hh_tes!K23=0,0,1000*11630*RES_hh_tes!K23/RES_hh_num!K23)</f>
        <v>0</v>
      </c>
      <c r="L23" s="72">
        <f>IF(RES_hh_tes!L23=0,0,1000*11630*RES_hh_tes!L23/RES_hh_num!L23)</f>
        <v>0</v>
      </c>
      <c r="M23" s="72">
        <f>IF(RES_hh_tes!M23=0,0,1000*11630*RES_hh_tes!M23/RES_hh_num!M23)</f>
        <v>0</v>
      </c>
      <c r="N23" s="72">
        <f>IF(RES_hh_tes!N23=0,0,1000*11630*RES_hh_tes!N23/RES_hh_num!N23)</f>
        <v>0</v>
      </c>
      <c r="O23" s="72">
        <f>IF(RES_hh_tes!O23=0,0,1000*11630*RES_hh_tes!O23/RES_hh_num!O23)</f>
        <v>0</v>
      </c>
      <c r="P23" s="72">
        <f>IF(RES_hh_tes!P23=0,0,1000*11630*RES_hh_tes!P23/RES_hh_num!P23)</f>
        <v>0</v>
      </c>
      <c r="Q23" s="72">
        <f>IF(RES_hh_tes!Q23=0,0,1000*11630*RES_hh_tes!Q23/RES_hh_num!Q23)</f>
        <v>0</v>
      </c>
      <c r="R23" s="72">
        <f>IF(RES_hh_tes!R23=0,0,1000*11630*RES_hh_tes!R23/RES_hh_num!R23)</f>
        <v>0</v>
      </c>
      <c r="S23" s="72">
        <f>IF(RES_hh_tes!S23=0,0,1000*11630*RES_hh_tes!S23/RES_hh_num!S23)</f>
        <v>0</v>
      </c>
      <c r="T23" s="72">
        <f>IF(RES_hh_tes!T23=0,0,1000*11630*RES_hh_tes!T23/RES_hh_num!T23)</f>
        <v>0</v>
      </c>
      <c r="U23" s="72">
        <f>IF(RES_hh_tes!U23=0,0,1000*11630*RES_hh_tes!U23/RES_hh_num!U23)</f>
        <v>0</v>
      </c>
      <c r="V23" s="72">
        <f>IF(RES_hh_tes!V23=0,0,1000*11630*RES_hh_tes!V23/RES_hh_num!V23)</f>
        <v>0</v>
      </c>
      <c r="W23" s="72">
        <f>IF(RES_hh_tes!W23=0,0,1000*11630*RES_hh_tes!W23/RES_hh_num!W23)</f>
        <v>0</v>
      </c>
      <c r="X23" s="72">
        <f>IF(RES_hh_tes!X23=0,0,1000*11630*RES_hh_tes!X23/RES_hh_num!X23)</f>
        <v>0</v>
      </c>
      <c r="Y23" s="72">
        <f>IF(RES_hh_tes!Y23=0,0,1000*11630*RES_hh_tes!Y23/RES_hh_num!Y23)</f>
        <v>0</v>
      </c>
      <c r="DA23" s="89" t="s">
        <v>515</v>
      </c>
    </row>
    <row r="24" spans="1:105" ht="12" customHeight="1" x14ac:dyDescent="0.25">
      <c r="A24" s="28" t="s">
        <v>198</v>
      </c>
      <c r="B24" s="72">
        <f>IF(RES_hh_tes!B24=0,0,1000*11630*RES_hh_tes!B24/RES_hh_num!B24)</f>
        <v>1101.2047322230535</v>
      </c>
      <c r="C24" s="72">
        <f>IF(RES_hh_tes!C24=0,0,1000*11630*RES_hh_tes!C24/RES_hh_num!C24)</f>
        <v>1149.7041099267581</v>
      </c>
      <c r="D24" s="72">
        <f>IF(RES_hh_tes!D24=0,0,1000*11630*RES_hh_tes!D24/RES_hh_num!D24)</f>
        <v>1183.8800020757574</v>
      </c>
      <c r="E24" s="72">
        <f>IF(RES_hh_tes!E24=0,0,1000*11630*RES_hh_tes!E24/RES_hh_num!E24)</f>
        <v>1088.4869966563842</v>
      </c>
      <c r="F24" s="72">
        <f>IF(RES_hh_tes!F24=0,0,1000*11630*RES_hh_tes!F24/RES_hh_num!F24)</f>
        <v>1101.2285347368643</v>
      </c>
      <c r="G24" s="72">
        <f>IF(RES_hh_tes!G24=0,0,1000*11630*RES_hh_tes!G24/RES_hh_num!G24)</f>
        <v>1191.1648973849308</v>
      </c>
      <c r="H24" s="72">
        <f>IF(RES_hh_tes!H24=0,0,1000*11630*RES_hh_tes!H24/RES_hh_num!H24)</f>
        <v>1239.3869412076367</v>
      </c>
      <c r="I24" s="72">
        <f>IF(RES_hh_tes!I24=0,0,1000*11630*RES_hh_tes!I24/RES_hh_num!I24)</f>
        <v>1037.9280055577512</v>
      </c>
      <c r="J24" s="72">
        <f>IF(RES_hh_tes!J24=0,0,1000*11630*RES_hh_tes!J24/RES_hh_num!J24)</f>
        <v>984.74826597545552</v>
      </c>
      <c r="K24" s="72">
        <f>IF(RES_hh_tes!K24=0,0,1000*11630*RES_hh_tes!K24/RES_hh_num!K24)</f>
        <v>954.80745950595031</v>
      </c>
      <c r="L24" s="72">
        <f>IF(RES_hh_tes!L24=0,0,1000*11630*RES_hh_tes!L24/RES_hh_num!L24)</f>
        <v>1039.2063345104877</v>
      </c>
      <c r="M24" s="72">
        <f>IF(RES_hh_tes!M24=0,0,1000*11630*RES_hh_tes!M24/RES_hh_num!M24)</f>
        <v>991.27362662933751</v>
      </c>
      <c r="N24" s="72">
        <f>IF(RES_hh_tes!N24=0,0,1000*11630*RES_hh_tes!N24/RES_hh_num!N24)</f>
        <v>1034.1247709722472</v>
      </c>
      <c r="O24" s="72">
        <f>IF(RES_hh_tes!O24=0,0,1000*11630*RES_hh_tes!O24/RES_hh_num!O24)</f>
        <v>1027.0812907540655</v>
      </c>
      <c r="P24" s="72">
        <f>IF(RES_hh_tes!P24=0,0,1000*11630*RES_hh_tes!P24/RES_hh_num!P24)</f>
        <v>946.71304893876663</v>
      </c>
      <c r="Q24" s="72">
        <f>IF(RES_hh_tes!Q24=0,0,1000*11630*RES_hh_tes!Q24/RES_hh_num!Q24)</f>
        <v>923.61446099204989</v>
      </c>
      <c r="R24" s="72">
        <f>IF(RES_hh_tes!R24=0,0,1000*11630*RES_hh_tes!R24/RES_hh_num!R24)</f>
        <v>1024.9750149089116</v>
      </c>
      <c r="S24" s="72">
        <f>IF(RES_hh_tes!S24=0,0,1000*11630*RES_hh_tes!S24/RES_hh_num!S24)</f>
        <v>1030.2765379647951</v>
      </c>
      <c r="T24" s="72">
        <f>IF(RES_hh_tes!T24=0,0,1000*11630*RES_hh_tes!T24/RES_hh_num!T24)</f>
        <v>1024.2999848062655</v>
      </c>
      <c r="U24" s="72">
        <f>IF(RES_hh_tes!U24=0,0,1000*11630*RES_hh_tes!U24/RES_hh_num!U24)</f>
        <v>1057.6970487718629</v>
      </c>
      <c r="V24" s="72">
        <f>IF(RES_hh_tes!V24=0,0,1000*11630*RES_hh_tes!V24/RES_hh_num!V24)</f>
        <v>1021.0013397335846</v>
      </c>
      <c r="W24" s="72">
        <f>IF(RES_hh_tes!W24=0,0,1000*11630*RES_hh_tes!W24/RES_hh_num!W24)</f>
        <v>1070.1042357155898</v>
      </c>
      <c r="X24" s="72">
        <f>IF(RES_hh_tes!X24=0,0,1000*11630*RES_hh_tes!X24/RES_hh_num!X24)</f>
        <v>1076.9213504353711</v>
      </c>
      <c r="Y24" s="72">
        <f>IF(RES_hh_tes!Y24=0,0,1000*11630*RES_hh_tes!Y24/RES_hh_num!Y24)</f>
        <v>1017.6001400919317</v>
      </c>
      <c r="DA24" s="89" t="s">
        <v>516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1091.3096255288535</v>
      </c>
      <c r="C25" s="74">
        <f>IF(RES_hh_tes!C25=0,0,1000*11630*RES_hh_tes!C25/RES_hh_num!C25)</f>
        <v>1157.9557597690296</v>
      </c>
      <c r="D25" s="74">
        <f>IF(RES_hh_tes!D25=0,0,1000*11630*RES_hh_tes!D25/RES_hh_num!D25)</f>
        <v>1137.764185942528</v>
      </c>
      <c r="E25" s="74">
        <f>IF(RES_hh_tes!E25=0,0,1000*11630*RES_hh_tes!E25/RES_hh_num!E25)</f>
        <v>1122.5287884701643</v>
      </c>
      <c r="F25" s="74">
        <f>IF(RES_hh_tes!F25=0,0,1000*11630*RES_hh_tes!F25/RES_hh_num!F25)</f>
        <v>1108.7978511623912</v>
      </c>
      <c r="G25" s="74">
        <f>IF(RES_hh_tes!G25=0,0,1000*11630*RES_hh_tes!G25/RES_hh_num!G25)</f>
        <v>1092.2701648562156</v>
      </c>
      <c r="H25" s="74">
        <f>IF(RES_hh_tes!H25=0,0,1000*11630*RES_hh_tes!H25/RES_hh_num!H25)</f>
        <v>1108.7790013069939</v>
      </c>
      <c r="I25" s="74">
        <f>IF(RES_hh_tes!I25=0,0,1000*11630*RES_hh_tes!I25/RES_hh_num!I25)</f>
        <v>1068.4380795632569</v>
      </c>
      <c r="J25" s="74">
        <f>IF(RES_hh_tes!J25=0,0,1000*11630*RES_hh_tes!J25/RES_hh_num!J25)</f>
        <v>1042.4613117505803</v>
      </c>
      <c r="K25" s="74">
        <f>IF(RES_hh_tes!K25=0,0,1000*11630*RES_hh_tes!K25/RES_hh_num!K25)</f>
        <v>998.47572293264909</v>
      </c>
      <c r="L25" s="74">
        <f>IF(RES_hh_tes!L25=0,0,1000*11630*RES_hh_tes!L25/RES_hh_num!L25)</f>
        <v>1058.7711847403293</v>
      </c>
      <c r="M25" s="74">
        <f>IF(RES_hh_tes!M25=0,0,1000*11630*RES_hh_tes!M25/RES_hh_num!M25)</f>
        <v>978.87433165964103</v>
      </c>
      <c r="N25" s="74">
        <f>IF(RES_hh_tes!N25=0,0,1000*11630*RES_hh_tes!N25/RES_hh_num!N25)</f>
        <v>1020.8972509067595</v>
      </c>
      <c r="O25" s="74">
        <f>IF(RES_hh_tes!O25=0,0,1000*11630*RES_hh_tes!O25/RES_hh_num!O25)</f>
        <v>994.3155116975289</v>
      </c>
      <c r="P25" s="74">
        <f>IF(RES_hh_tes!P25=0,0,1000*11630*RES_hh_tes!P25/RES_hh_num!P25)</f>
        <v>924.98106853740308</v>
      </c>
      <c r="Q25" s="74">
        <f>IF(RES_hh_tes!Q25=0,0,1000*11630*RES_hh_tes!Q25/RES_hh_num!Q25)</f>
        <v>934.8979292722745</v>
      </c>
      <c r="R25" s="74">
        <f>IF(RES_hh_tes!R25=0,0,1000*11630*RES_hh_tes!R25/RES_hh_num!R25)</f>
        <v>1027.7217958020046</v>
      </c>
      <c r="S25" s="74">
        <f>IF(RES_hh_tes!S25=0,0,1000*11630*RES_hh_tes!S25/RES_hh_num!S25)</f>
        <v>1032.3143679821487</v>
      </c>
      <c r="T25" s="74">
        <f>IF(RES_hh_tes!T25=0,0,1000*11630*RES_hh_tes!T25/RES_hh_num!T25)</f>
        <v>992.20475381864321</v>
      </c>
      <c r="U25" s="74">
        <f>IF(RES_hh_tes!U25=0,0,1000*11630*RES_hh_tes!U25/RES_hh_num!U25)</f>
        <v>1070.0001920248765</v>
      </c>
      <c r="V25" s="74">
        <f>IF(RES_hh_tes!V25=0,0,1000*11630*RES_hh_tes!V25/RES_hh_num!V25)</f>
        <v>1048.3268948573552</v>
      </c>
      <c r="W25" s="74">
        <f>IF(RES_hh_tes!W25=0,0,1000*11630*RES_hh_tes!W25/RES_hh_num!W25)</f>
        <v>1168.5235478257991</v>
      </c>
      <c r="X25" s="74">
        <f>IF(RES_hh_tes!X25=0,0,1000*11630*RES_hh_tes!X25/RES_hh_num!X25)</f>
        <v>812.08234695774979</v>
      </c>
      <c r="Y25" s="74">
        <f>IF(RES_hh_tes!Y25=0,0,1000*11630*RES_hh_tes!Y25/RES_hh_num!Y25)</f>
        <v>1145.1430423050547</v>
      </c>
      <c r="DA25" s="90" t="s">
        <v>517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0</v>
      </c>
      <c r="C26" s="77">
        <f>IF(RES_hh_tes!C26=0,0,1000*11630*RES_hh_tes!C26/RES_hh_num!C26)</f>
        <v>0</v>
      </c>
      <c r="D26" s="77">
        <f>IF(RES_hh_tes!D26=0,0,1000*11630*RES_hh_tes!D26/RES_hh_num!D26)</f>
        <v>0</v>
      </c>
      <c r="E26" s="77">
        <f>IF(RES_hh_tes!E26=0,0,1000*11630*RES_hh_tes!E26/RES_hh_num!E26)</f>
        <v>0</v>
      </c>
      <c r="F26" s="77">
        <f>IF(RES_hh_tes!F26=0,0,1000*11630*RES_hh_tes!F26/RES_hh_num!F26)</f>
        <v>0</v>
      </c>
      <c r="G26" s="77">
        <f>IF(RES_hh_tes!G26=0,0,1000*11630*RES_hh_tes!G26/RES_hh_num!G26)</f>
        <v>0</v>
      </c>
      <c r="H26" s="77">
        <f>IF(RES_hh_tes!H26=0,0,1000*11630*RES_hh_tes!H26/RES_hh_num!H26)</f>
        <v>0</v>
      </c>
      <c r="I26" s="77">
        <f>IF(RES_hh_tes!I26=0,0,1000*11630*RES_hh_tes!I26/RES_hh_num!I26)</f>
        <v>0</v>
      </c>
      <c r="J26" s="77">
        <f>IF(RES_hh_tes!J26=0,0,1000*11630*RES_hh_tes!J26/RES_hh_num!J26)</f>
        <v>0</v>
      </c>
      <c r="K26" s="77">
        <f>IF(RES_hh_tes!K26=0,0,1000*11630*RES_hh_tes!K26/RES_hh_num!K26)</f>
        <v>0</v>
      </c>
      <c r="L26" s="77">
        <f>IF(RES_hh_tes!L26=0,0,1000*11630*RES_hh_tes!L26/RES_hh_num!L26)</f>
        <v>0</v>
      </c>
      <c r="M26" s="77">
        <f>IF(RES_hh_tes!M26=0,0,1000*11630*RES_hh_tes!M26/RES_hh_num!M26)</f>
        <v>0</v>
      </c>
      <c r="N26" s="77">
        <f>IF(RES_hh_tes!N26=0,0,1000*11630*RES_hh_tes!N26/RES_hh_num!N26)</f>
        <v>0</v>
      </c>
      <c r="O26" s="77">
        <f>IF(RES_hh_tes!O26=0,0,1000*11630*RES_hh_tes!O26/RES_hh_num!O26)</f>
        <v>0</v>
      </c>
      <c r="P26" s="77">
        <f>IF(RES_hh_tes!P26=0,0,1000*11630*RES_hh_tes!P26/RES_hh_num!P26)</f>
        <v>0</v>
      </c>
      <c r="Q26" s="77">
        <f>IF(RES_hh_tes!Q26=0,0,1000*11630*RES_hh_tes!Q26/RES_hh_num!Q26)</f>
        <v>0</v>
      </c>
      <c r="R26" s="77">
        <f>IF(RES_hh_tes!R26=0,0,1000*11630*RES_hh_tes!R26/RES_hh_num!R26)</f>
        <v>0</v>
      </c>
      <c r="S26" s="77">
        <f>IF(RES_hh_tes!S26=0,0,1000*11630*RES_hh_tes!S26/RES_hh_num!S26)</f>
        <v>0</v>
      </c>
      <c r="T26" s="77">
        <f>IF(RES_hh_tes!T26=0,0,1000*11630*RES_hh_tes!T26/RES_hh_num!T26)</f>
        <v>0</v>
      </c>
      <c r="U26" s="77">
        <f>IF(RES_hh_tes!U26=0,0,1000*11630*RES_hh_tes!U26/RES_hh_num!U26)</f>
        <v>0</v>
      </c>
      <c r="V26" s="77">
        <f>IF(RES_hh_tes!V26=0,0,1000*11630*RES_hh_tes!V26/RES_hh_num!V26)</f>
        <v>0</v>
      </c>
      <c r="W26" s="77">
        <f>IF(RES_hh_tes!W26=0,0,1000*11630*RES_hh_tes!W26/RES_hh_num!W26)</f>
        <v>0</v>
      </c>
      <c r="X26" s="77">
        <f>IF(RES_hh_tes!X26=0,0,1000*11630*RES_hh_tes!X26/RES_hh_num!X26)</f>
        <v>0</v>
      </c>
      <c r="Y26" s="77">
        <f>IF(RES_hh_tes!Y26=0,0,1000*11630*RES_hh_tes!Y26/RES_hh_num!Y26)</f>
        <v>0</v>
      </c>
      <c r="DA26" s="92" t="s">
        <v>518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753.75529534741111</v>
      </c>
      <c r="C27" s="69">
        <f>IF(RES_hh_tes!C27=0,0,1000*11630*RES_hh_tes!C27/RES_hh_num!C27)</f>
        <v>779.07442197953992</v>
      </c>
      <c r="D27" s="69">
        <f>IF(RES_hh_tes!D27=0,0,1000*11630*RES_hh_tes!D27/RES_hh_num!D27)</f>
        <v>664.76390847741072</v>
      </c>
      <c r="E27" s="69">
        <f>IF(RES_hh_tes!E27=0,0,1000*11630*RES_hh_tes!E27/RES_hh_num!E27)</f>
        <v>662.1173781527001</v>
      </c>
      <c r="F27" s="69">
        <f>IF(RES_hh_tes!F27=0,0,1000*11630*RES_hh_tes!F27/RES_hh_num!F27)</f>
        <v>664.04390871153282</v>
      </c>
      <c r="G27" s="69">
        <f>IF(RES_hh_tes!G27=0,0,1000*11630*RES_hh_tes!G27/RES_hh_num!G27)</f>
        <v>597.84894158972065</v>
      </c>
      <c r="H27" s="69">
        <f>IF(RES_hh_tes!H27=0,0,1000*11630*RES_hh_tes!H27/RES_hh_num!H27)</f>
        <v>626.41475104421113</v>
      </c>
      <c r="I27" s="69">
        <f>IF(RES_hh_tes!I27=0,0,1000*11630*RES_hh_tes!I27/RES_hh_num!I27)</f>
        <v>559.0944985882611</v>
      </c>
      <c r="J27" s="69">
        <f>IF(RES_hh_tes!J27=0,0,1000*11630*RES_hh_tes!J27/RES_hh_num!J27)</f>
        <v>543.09263952745721</v>
      </c>
      <c r="K27" s="69">
        <f>IF(RES_hh_tes!K27=0,0,1000*11630*RES_hh_tes!K27/RES_hh_num!K27)</f>
        <v>484.95780891275876</v>
      </c>
      <c r="L27" s="69">
        <f>IF(RES_hh_tes!L27=0,0,1000*11630*RES_hh_tes!L27/RES_hh_num!L27)</f>
        <v>545.06159181474641</v>
      </c>
      <c r="M27" s="69">
        <f>IF(RES_hh_tes!M27=0,0,1000*11630*RES_hh_tes!M27/RES_hh_num!M27)</f>
        <v>502.89166609594133</v>
      </c>
      <c r="N27" s="69">
        <f>IF(RES_hh_tes!N27=0,0,1000*11630*RES_hh_tes!N27/RES_hh_num!N27)</f>
        <v>508.14982529329939</v>
      </c>
      <c r="O27" s="69">
        <f>IF(RES_hh_tes!O27=0,0,1000*11630*RES_hh_tes!O27/RES_hh_num!O27)</f>
        <v>486.80047181935095</v>
      </c>
      <c r="P27" s="69">
        <f>IF(RES_hh_tes!P27=0,0,1000*11630*RES_hh_tes!P27/RES_hh_num!P27)</f>
        <v>472.14799477429119</v>
      </c>
      <c r="Q27" s="69">
        <f>IF(RES_hh_tes!Q27=0,0,1000*11630*RES_hh_tes!Q27/RES_hh_num!Q27)</f>
        <v>486.41195007241572</v>
      </c>
      <c r="R27" s="69">
        <f>IF(RES_hh_tes!R27=0,0,1000*11630*RES_hh_tes!R27/RES_hh_num!R27)</f>
        <v>551.68115429961949</v>
      </c>
      <c r="S27" s="69">
        <f>IF(RES_hh_tes!S27=0,0,1000*11630*RES_hh_tes!S27/RES_hh_num!S27)</f>
        <v>550.45438908737174</v>
      </c>
      <c r="T27" s="69">
        <f>IF(RES_hh_tes!T27=0,0,1000*11630*RES_hh_tes!T27/RES_hh_num!T27)</f>
        <v>527.19115295908921</v>
      </c>
      <c r="U27" s="69">
        <f>IF(RES_hh_tes!U27=0,0,1000*11630*RES_hh_tes!U27/RES_hh_num!U27)</f>
        <v>561.59651834572037</v>
      </c>
      <c r="V27" s="69">
        <f>IF(RES_hh_tes!V27=0,0,1000*11630*RES_hh_tes!V27/RES_hh_num!V27)</f>
        <v>523.11271176584785</v>
      </c>
      <c r="W27" s="69">
        <f>IF(RES_hh_tes!W27=0,0,1000*11630*RES_hh_tes!W27/RES_hh_num!W27)</f>
        <v>557.68293601913626</v>
      </c>
      <c r="X27" s="69">
        <f>IF(RES_hh_tes!X27=0,0,1000*11630*RES_hh_tes!X27/RES_hh_num!X27)</f>
        <v>432.10855947511254</v>
      </c>
      <c r="Y27" s="69">
        <f>IF(RES_hh_tes!Y27=0,0,1000*11630*RES_hh_tes!Y27/RES_hh_num!Y27)</f>
        <v>514.77477492978915</v>
      </c>
      <c r="DA27" s="88" t="s">
        <v>282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826.07939949770866</v>
      </c>
      <c r="C28" s="72">
        <f>IF(RES_hh_tes!C28=0,0,1000*11630*RES_hh_tes!C28/RES_hh_num!C28)</f>
        <v>681.78969302435985</v>
      </c>
      <c r="D28" s="72">
        <f>IF(RES_hh_tes!D28=0,0,1000*11630*RES_hh_tes!D28/RES_hh_num!D28)</f>
        <v>723.247352056566</v>
      </c>
      <c r="E28" s="72">
        <f>IF(RES_hh_tes!E28=0,0,1000*11630*RES_hh_tes!E28/RES_hh_num!E28)</f>
        <v>540.67632252269811</v>
      </c>
      <c r="F28" s="72">
        <f>IF(RES_hh_tes!F28=0,0,1000*11630*RES_hh_tes!F28/RES_hh_num!F28)</f>
        <v>818.42790662803634</v>
      </c>
      <c r="G28" s="72">
        <f>IF(RES_hh_tes!G28=0,0,1000*11630*RES_hh_tes!G28/RES_hh_num!G28)</f>
        <v>697.68415897925297</v>
      </c>
      <c r="H28" s="72">
        <f>IF(RES_hh_tes!H28=0,0,1000*11630*RES_hh_tes!H28/RES_hh_num!H28)</f>
        <v>656.0281984642246</v>
      </c>
      <c r="I28" s="72">
        <f>IF(RES_hh_tes!I28=0,0,1000*11630*RES_hh_tes!I28/RES_hh_num!I28)</f>
        <v>433.71416045965788</v>
      </c>
      <c r="J28" s="72">
        <f>IF(RES_hh_tes!J28=0,0,1000*11630*RES_hh_tes!J28/RES_hh_num!J28)</f>
        <v>586.64879125435664</v>
      </c>
      <c r="K28" s="72">
        <f>IF(RES_hh_tes!K28=0,0,1000*11630*RES_hh_tes!K28/RES_hh_num!K28)</f>
        <v>365.99983189134667</v>
      </c>
      <c r="L28" s="72">
        <f>IF(RES_hh_tes!L28=0,0,1000*11630*RES_hh_tes!L28/RES_hh_num!L28)</f>
        <v>491.02032385749834</v>
      </c>
      <c r="M28" s="72">
        <f>IF(RES_hh_tes!M28=0,0,1000*11630*RES_hh_tes!M28/RES_hh_num!M28)</f>
        <v>614.30991373574409</v>
      </c>
      <c r="N28" s="72">
        <f>IF(RES_hh_tes!N28=0,0,1000*11630*RES_hh_tes!N28/RES_hh_num!N28)</f>
        <v>592.475340674221</v>
      </c>
      <c r="O28" s="72">
        <f>IF(RES_hh_tes!O28=0,0,1000*11630*RES_hh_tes!O28/RES_hh_num!O28)</f>
        <v>587.60208979260119</v>
      </c>
      <c r="P28" s="72">
        <f>IF(RES_hh_tes!P28=0,0,1000*11630*RES_hh_tes!P28/RES_hh_num!P28)</f>
        <v>551.8579956527426</v>
      </c>
      <c r="Q28" s="72">
        <f>IF(RES_hh_tes!Q28=0,0,1000*11630*RES_hh_tes!Q28/RES_hh_num!Q28)</f>
        <v>560.11511209103799</v>
      </c>
      <c r="R28" s="72">
        <f>IF(RES_hh_tes!R28=0,0,1000*11630*RES_hh_tes!R28/RES_hh_num!R28)</f>
        <v>0</v>
      </c>
      <c r="S28" s="72">
        <f>IF(RES_hh_tes!S28=0,0,1000*11630*RES_hh_tes!S28/RES_hh_num!S28)</f>
        <v>0</v>
      </c>
      <c r="T28" s="72">
        <f>IF(RES_hh_tes!T28=0,0,1000*11630*RES_hh_tes!T28/RES_hh_num!T28)</f>
        <v>0</v>
      </c>
      <c r="U28" s="72">
        <f>IF(RES_hh_tes!U28=0,0,1000*11630*RES_hh_tes!U28/RES_hh_num!U28)</f>
        <v>0</v>
      </c>
      <c r="V28" s="72">
        <f>IF(RES_hh_tes!V28=0,0,1000*11630*RES_hh_tes!V28/RES_hh_num!V28)</f>
        <v>0</v>
      </c>
      <c r="W28" s="72">
        <f>IF(RES_hh_tes!W28=0,0,1000*11630*RES_hh_tes!W28/RES_hh_num!W28)</f>
        <v>0</v>
      </c>
      <c r="X28" s="72">
        <f>IF(RES_hh_tes!X28=0,0,1000*11630*RES_hh_tes!X28/RES_hh_num!X28)</f>
        <v>0</v>
      </c>
      <c r="Y28" s="72">
        <f>IF(RES_hh_tes!Y28=0,0,1000*11630*RES_hh_tes!Y28/RES_hh_num!Y28)</f>
        <v>0</v>
      </c>
      <c r="DA28" s="89" t="s">
        <v>519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722.49791474473432</v>
      </c>
      <c r="C29" s="72">
        <f>IF(RES_hh_tes!C29=0,0,1000*11630*RES_hh_tes!C29/RES_hh_num!C29)</f>
        <v>919.89763169903733</v>
      </c>
      <c r="D29" s="72">
        <f>IF(RES_hh_tes!D29=0,0,1000*11630*RES_hh_tes!D29/RES_hh_num!D29)</f>
        <v>482.85867509570107</v>
      </c>
      <c r="E29" s="72">
        <f>IF(RES_hh_tes!E29=0,0,1000*11630*RES_hh_tes!E29/RES_hh_num!E29)</f>
        <v>674.94501382265923</v>
      </c>
      <c r="F29" s="72">
        <f>IF(RES_hh_tes!F29=0,0,1000*11630*RES_hh_tes!F29/RES_hh_num!F29)</f>
        <v>720.32164131352295</v>
      </c>
      <c r="G29" s="72">
        <f>IF(RES_hh_tes!G29=0,0,1000*11630*RES_hh_tes!G29/RES_hh_num!G29)</f>
        <v>584.73401707805158</v>
      </c>
      <c r="H29" s="72">
        <f>IF(RES_hh_tes!H29=0,0,1000*11630*RES_hh_tes!H29/RES_hh_num!H29)</f>
        <v>627.03507451780456</v>
      </c>
      <c r="I29" s="72">
        <f>IF(RES_hh_tes!I29=0,0,1000*11630*RES_hh_tes!I29/RES_hh_num!I29)</f>
        <v>421.4565304645281</v>
      </c>
      <c r="J29" s="72">
        <f>IF(RES_hh_tes!J29=0,0,1000*11630*RES_hh_tes!J29/RES_hh_num!J29)</f>
        <v>558.93518839811804</v>
      </c>
      <c r="K29" s="72">
        <f>IF(RES_hh_tes!K29=0,0,1000*11630*RES_hh_tes!K29/RES_hh_num!K29)</f>
        <v>486.20618500021538</v>
      </c>
      <c r="L29" s="72">
        <f>IF(RES_hh_tes!L29=0,0,1000*11630*RES_hh_tes!L29/RES_hh_num!L29)</f>
        <v>577.28729174682712</v>
      </c>
      <c r="M29" s="72">
        <f>IF(RES_hh_tes!M29=0,0,1000*11630*RES_hh_tes!M29/RES_hh_num!M29)</f>
        <v>564.4074679172702</v>
      </c>
      <c r="N29" s="72">
        <f>IF(RES_hh_tes!N29=0,0,1000*11630*RES_hh_tes!N29/RES_hh_num!N29)</f>
        <v>445.00665217287627</v>
      </c>
      <c r="O29" s="72">
        <f>IF(RES_hh_tes!O29=0,0,1000*11630*RES_hh_tes!O29/RES_hh_num!O29)</f>
        <v>419.27313391163744</v>
      </c>
      <c r="P29" s="72">
        <f>IF(RES_hh_tes!P29=0,0,1000*11630*RES_hh_tes!P29/RES_hh_num!P29)</f>
        <v>468.5771847124052</v>
      </c>
      <c r="Q29" s="72">
        <f>IF(RES_hh_tes!Q29=0,0,1000*11630*RES_hh_tes!Q29/RES_hh_num!Q29)</f>
        <v>489.08846564804094</v>
      </c>
      <c r="R29" s="72">
        <f>IF(RES_hh_tes!R29=0,0,1000*11630*RES_hh_tes!R29/RES_hh_num!R29)</f>
        <v>614.52990125281224</v>
      </c>
      <c r="S29" s="72">
        <f>IF(RES_hh_tes!S29=0,0,1000*11630*RES_hh_tes!S29/RES_hh_num!S29)</f>
        <v>612.31705539406585</v>
      </c>
      <c r="T29" s="72">
        <f>IF(RES_hh_tes!T29=0,0,1000*11630*RES_hh_tes!T29/RES_hh_num!T29)</f>
        <v>534.61851464379754</v>
      </c>
      <c r="U29" s="72">
        <f>IF(RES_hh_tes!U29=0,0,1000*11630*RES_hh_tes!U29/RES_hh_num!U29)</f>
        <v>639.85643240839761</v>
      </c>
      <c r="V29" s="72">
        <f>IF(RES_hh_tes!V29=0,0,1000*11630*RES_hh_tes!V29/RES_hh_num!V29)</f>
        <v>484.78905312041883</v>
      </c>
      <c r="W29" s="72">
        <f>IF(RES_hh_tes!W29=0,0,1000*11630*RES_hh_tes!W29/RES_hh_num!W29)</f>
        <v>509.25152117535396</v>
      </c>
      <c r="X29" s="72">
        <f>IF(RES_hh_tes!X29=0,0,1000*11630*RES_hh_tes!X29/RES_hh_num!X29)</f>
        <v>328.14875046194879</v>
      </c>
      <c r="Y29" s="72">
        <f>IF(RES_hh_tes!Y29=0,0,1000*11630*RES_hh_tes!Y29/RES_hh_num!Y29)</f>
        <v>555.06470026691352</v>
      </c>
      <c r="DA29" s="89" t="s">
        <v>520</v>
      </c>
    </row>
    <row r="30" spans="1:105" ht="12" customHeight="1" x14ac:dyDescent="0.25">
      <c r="A30" s="28" t="s">
        <v>189</v>
      </c>
      <c r="B30" s="72">
        <f>IF(RES_hh_tes!B30=0,0,1000*11630*RES_hh_tes!B30/RES_hh_num!B30)</f>
        <v>759.68970730178057</v>
      </c>
      <c r="C30" s="72">
        <f>IF(RES_hh_tes!C30=0,0,1000*11630*RES_hh_tes!C30/RES_hh_num!C30)</f>
        <v>789.52909950299045</v>
      </c>
      <c r="D30" s="72">
        <f>IF(RES_hh_tes!D30=0,0,1000*11630*RES_hh_tes!D30/RES_hh_num!D30)</f>
        <v>633.89250129618733</v>
      </c>
      <c r="E30" s="72">
        <f>IF(RES_hh_tes!E30=0,0,1000*11630*RES_hh_tes!E30/RES_hh_num!E30)</f>
        <v>641.11110332828446</v>
      </c>
      <c r="F30" s="72">
        <f>IF(RES_hh_tes!F30=0,0,1000*11630*RES_hh_tes!F30/RES_hh_num!F30)</f>
        <v>635.79988773620255</v>
      </c>
      <c r="G30" s="72">
        <f>IF(RES_hh_tes!G30=0,0,1000*11630*RES_hh_tes!G30/RES_hh_num!G30)</f>
        <v>624.46016677436955</v>
      </c>
      <c r="H30" s="72">
        <f>IF(RES_hh_tes!H30=0,0,1000*11630*RES_hh_tes!H30/RES_hh_num!H30)</f>
        <v>640.48267293037031</v>
      </c>
      <c r="I30" s="72">
        <f>IF(RES_hh_tes!I30=0,0,1000*11630*RES_hh_tes!I30/RES_hh_num!I30)</f>
        <v>555.17356520215901</v>
      </c>
      <c r="J30" s="72">
        <f>IF(RES_hh_tes!J30=0,0,1000*11630*RES_hh_tes!J30/RES_hh_num!J30)</f>
        <v>550.14939607126109</v>
      </c>
      <c r="K30" s="72">
        <f>IF(RES_hh_tes!K30=0,0,1000*11630*RES_hh_tes!K30/RES_hh_num!K30)</f>
        <v>477.34989761269793</v>
      </c>
      <c r="L30" s="72">
        <f>IF(RES_hh_tes!L30=0,0,1000*11630*RES_hh_tes!L30/RES_hh_num!L30)</f>
        <v>542.35882406757264</v>
      </c>
      <c r="M30" s="72">
        <f>IF(RES_hh_tes!M30=0,0,1000*11630*RES_hh_tes!M30/RES_hh_num!M30)</f>
        <v>506.72001738065461</v>
      </c>
      <c r="N30" s="72">
        <f>IF(RES_hh_tes!N30=0,0,1000*11630*RES_hh_tes!N30/RES_hh_num!N30)</f>
        <v>514.25649628105953</v>
      </c>
      <c r="O30" s="72">
        <f>IF(RES_hh_tes!O30=0,0,1000*11630*RES_hh_tes!O30/RES_hh_num!O30)</f>
        <v>477.14110195742239</v>
      </c>
      <c r="P30" s="72">
        <f>IF(RES_hh_tes!P30=0,0,1000*11630*RES_hh_tes!P30/RES_hh_num!P30)</f>
        <v>475.7438892963346</v>
      </c>
      <c r="Q30" s="72">
        <f>IF(RES_hh_tes!Q30=0,0,1000*11630*RES_hh_tes!Q30/RES_hh_num!Q30)</f>
        <v>476.4690577800514</v>
      </c>
      <c r="R30" s="72">
        <f>IF(RES_hh_tes!R30=0,0,1000*11630*RES_hh_tes!R30/RES_hh_num!R30)</f>
        <v>575.84678662067518</v>
      </c>
      <c r="S30" s="72">
        <f>IF(RES_hh_tes!S30=0,0,1000*11630*RES_hh_tes!S30/RES_hh_num!S30)</f>
        <v>536.1331382962228</v>
      </c>
      <c r="T30" s="72">
        <f>IF(RES_hh_tes!T30=0,0,1000*11630*RES_hh_tes!T30/RES_hh_num!T30)</f>
        <v>510.93861659281612</v>
      </c>
      <c r="U30" s="72">
        <f>IF(RES_hh_tes!U30=0,0,1000*11630*RES_hh_tes!U30/RES_hh_num!U30)</f>
        <v>574.10046924245307</v>
      </c>
      <c r="V30" s="72">
        <f>IF(RES_hh_tes!V30=0,0,1000*11630*RES_hh_tes!V30/RES_hh_num!V30)</f>
        <v>528.07070237489518</v>
      </c>
      <c r="W30" s="72">
        <f>IF(RES_hh_tes!W30=0,0,1000*11630*RES_hh_tes!W30/RES_hh_num!W30)</f>
        <v>608.81859119740352</v>
      </c>
      <c r="X30" s="72">
        <f>IF(RES_hh_tes!X30=0,0,1000*11630*RES_hh_tes!X30/RES_hh_num!X30)</f>
        <v>391.35604195680156</v>
      </c>
      <c r="Y30" s="72">
        <f>IF(RES_hh_tes!Y30=0,0,1000*11630*RES_hh_tes!Y30/RES_hh_num!Y30)</f>
        <v>512.03813723535734</v>
      </c>
      <c r="DA30" s="89" t="s">
        <v>521</v>
      </c>
    </row>
    <row r="31" spans="1:105" ht="12" customHeight="1" x14ac:dyDescent="0.25">
      <c r="A31" s="28" t="s">
        <v>202</v>
      </c>
      <c r="B31" s="72">
        <f>IF(RES_hh_tes!B31=0,0,1000*11630*RES_hh_tes!B31/RES_hh_num!B31)</f>
        <v>758.45304705880665</v>
      </c>
      <c r="C31" s="72">
        <f>IF(RES_hh_tes!C31=0,0,1000*11630*RES_hh_tes!C31/RES_hh_num!C31)</f>
        <v>758.83687919246154</v>
      </c>
      <c r="D31" s="72">
        <f>IF(RES_hh_tes!D31=0,0,1000*11630*RES_hh_tes!D31/RES_hh_num!D31)</f>
        <v>629.80505104826295</v>
      </c>
      <c r="E31" s="72">
        <f>IF(RES_hh_tes!E31=0,0,1000*11630*RES_hh_tes!E31/RES_hh_num!E31)</f>
        <v>695.14713949187444</v>
      </c>
      <c r="F31" s="72">
        <f>IF(RES_hh_tes!F31=0,0,1000*11630*RES_hh_tes!F31/RES_hh_num!F31)</f>
        <v>693.04248194933018</v>
      </c>
      <c r="G31" s="72">
        <f>IF(RES_hh_tes!G31=0,0,1000*11630*RES_hh_tes!G31/RES_hh_num!G31)</f>
        <v>563.60603039149157</v>
      </c>
      <c r="H31" s="72">
        <f>IF(RES_hh_tes!H31=0,0,1000*11630*RES_hh_tes!H31/RES_hh_num!H31)</f>
        <v>573.68083254772455</v>
      </c>
      <c r="I31" s="72">
        <f>IF(RES_hh_tes!I31=0,0,1000*11630*RES_hh_tes!I31/RES_hh_num!I31)</f>
        <v>581.76390378527572</v>
      </c>
      <c r="J31" s="72">
        <f>IF(RES_hh_tes!J31=0,0,1000*11630*RES_hh_tes!J31/RES_hh_num!J31)</f>
        <v>568.93300570989447</v>
      </c>
      <c r="K31" s="72">
        <f>IF(RES_hh_tes!K31=0,0,1000*11630*RES_hh_tes!K31/RES_hh_num!K31)</f>
        <v>479.95220410592697</v>
      </c>
      <c r="L31" s="72">
        <f>IF(RES_hh_tes!L31=0,0,1000*11630*RES_hh_tes!L31/RES_hh_num!L31)</f>
        <v>562.89415184840925</v>
      </c>
      <c r="M31" s="72">
        <f>IF(RES_hh_tes!M31=0,0,1000*11630*RES_hh_tes!M31/RES_hh_num!M31)</f>
        <v>487.30560063898935</v>
      </c>
      <c r="N31" s="72">
        <f>IF(RES_hh_tes!N31=0,0,1000*11630*RES_hh_tes!N31/RES_hh_num!N31)</f>
        <v>511.32787929312184</v>
      </c>
      <c r="O31" s="72">
        <f>IF(RES_hh_tes!O31=0,0,1000*11630*RES_hh_tes!O31/RES_hh_num!O31)</f>
        <v>488.83484667321062</v>
      </c>
      <c r="P31" s="72">
        <f>IF(RES_hh_tes!P31=0,0,1000*11630*RES_hh_tes!P31/RES_hh_num!P31)</f>
        <v>486.81226896482474</v>
      </c>
      <c r="Q31" s="72">
        <f>IF(RES_hh_tes!Q31=0,0,1000*11630*RES_hh_tes!Q31/RES_hh_num!Q31)</f>
        <v>487.39683075418731</v>
      </c>
      <c r="R31" s="72">
        <f>IF(RES_hh_tes!R31=0,0,1000*11630*RES_hh_tes!R31/RES_hh_num!R31)</f>
        <v>531.22618437337576</v>
      </c>
      <c r="S31" s="72">
        <f>IF(RES_hh_tes!S31=0,0,1000*11630*RES_hh_tes!S31/RES_hh_num!S31)</f>
        <v>546.56917349733362</v>
      </c>
      <c r="T31" s="72">
        <f>IF(RES_hh_tes!T31=0,0,1000*11630*RES_hh_tes!T31/RES_hh_num!T31)</f>
        <v>546.09389018384593</v>
      </c>
      <c r="U31" s="72">
        <f>IF(RES_hh_tes!U31=0,0,1000*11630*RES_hh_tes!U31/RES_hh_num!U31)</f>
        <v>531.97987875803062</v>
      </c>
      <c r="V31" s="72">
        <f>IF(RES_hh_tes!V31=0,0,1000*11630*RES_hh_tes!V31/RES_hh_num!V31)</f>
        <v>531.29564787750826</v>
      </c>
      <c r="W31" s="72">
        <f>IF(RES_hh_tes!W31=0,0,1000*11630*RES_hh_tes!W31/RES_hh_num!W31)</f>
        <v>511.82769669629943</v>
      </c>
      <c r="X31" s="72">
        <f>IF(RES_hh_tes!X31=0,0,1000*11630*RES_hh_tes!X31/RES_hh_num!X31)</f>
        <v>511.55884321273771</v>
      </c>
      <c r="Y31" s="72">
        <f>IF(RES_hh_tes!Y31=0,0,1000*11630*RES_hh_tes!Y31/RES_hh_num!Y31)</f>
        <v>465.8746777034678</v>
      </c>
      <c r="DA31" s="89" t="s">
        <v>522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755.96416608713639</v>
      </c>
      <c r="C32" s="77">
        <f>IF(RES_hh_tes!C32=0,0,1000*11630*RES_hh_tes!C32/RES_hh_num!C32)</f>
        <v>765.20289982702297</v>
      </c>
      <c r="D32" s="77">
        <f>IF(RES_hh_tes!D32=0,0,1000*11630*RES_hh_tes!D32/RES_hh_num!D32)</f>
        <v>695.8610080123766</v>
      </c>
      <c r="E32" s="77">
        <f>IF(RES_hh_tes!E32=0,0,1000*11630*RES_hh_tes!E32/RES_hh_num!E32)</f>
        <v>653.80606073607646</v>
      </c>
      <c r="F32" s="77">
        <f>IF(RES_hh_tes!F32=0,0,1000*11630*RES_hh_tes!F32/RES_hh_num!F32)</f>
        <v>649.38989111034391</v>
      </c>
      <c r="G32" s="77">
        <f>IF(RES_hh_tes!G32=0,0,1000*11630*RES_hh_tes!G32/RES_hh_num!G32)</f>
        <v>606.6877100694752</v>
      </c>
      <c r="H32" s="77">
        <f>IF(RES_hh_tes!H32=0,0,1000*11630*RES_hh_tes!H32/RES_hh_num!H32)</f>
        <v>642.26505851995478</v>
      </c>
      <c r="I32" s="77">
        <f>IF(RES_hh_tes!I32=0,0,1000*11630*RES_hh_tes!I32/RES_hh_num!I32)</f>
        <v>564.42808434568042</v>
      </c>
      <c r="J32" s="77">
        <f>IF(RES_hh_tes!J32=0,0,1000*11630*RES_hh_tes!J32/RES_hh_num!J32)</f>
        <v>529.97742614917843</v>
      </c>
      <c r="K32" s="77">
        <f>IF(RES_hh_tes!K32=0,0,1000*11630*RES_hh_tes!K32/RES_hh_num!K32)</f>
        <v>488.24437419386413</v>
      </c>
      <c r="L32" s="77">
        <f>IF(RES_hh_tes!L32=0,0,1000*11630*RES_hh_tes!L32/RES_hh_num!L32)</f>
        <v>532.6892870649724</v>
      </c>
      <c r="M32" s="77">
        <f>IF(RES_hh_tes!M32=0,0,1000*11630*RES_hh_tes!M32/RES_hh_num!M32)</f>
        <v>500.19318588736417</v>
      </c>
      <c r="N32" s="77">
        <f>IF(RES_hh_tes!N32=0,0,1000*11630*RES_hh_tes!N32/RES_hh_num!N32)</f>
        <v>514.58476345665281</v>
      </c>
      <c r="O32" s="77">
        <f>IF(RES_hh_tes!O32=0,0,1000*11630*RES_hh_tes!O32/RES_hh_num!O32)</f>
        <v>496.41524780057989</v>
      </c>
      <c r="P32" s="77">
        <f>IF(RES_hh_tes!P32=0,0,1000*11630*RES_hh_tes!P32/RES_hh_num!P32)</f>
        <v>464.70441873086793</v>
      </c>
      <c r="Q32" s="77">
        <f>IF(RES_hh_tes!Q32=0,0,1000*11630*RES_hh_tes!Q32/RES_hh_num!Q32)</f>
        <v>486.02646357053686</v>
      </c>
      <c r="R32" s="77">
        <f>IF(RES_hh_tes!R32=0,0,1000*11630*RES_hh_tes!R32/RES_hh_num!R32)</f>
        <v>542.93000196249443</v>
      </c>
      <c r="S32" s="77">
        <f>IF(RES_hh_tes!S32=0,0,1000*11630*RES_hh_tes!S32/RES_hh_num!S32)</f>
        <v>538.29614583378896</v>
      </c>
      <c r="T32" s="77">
        <f>IF(RES_hh_tes!T32=0,0,1000*11630*RES_hh_tes!T32/RES_hh_num!T32)</f>
        <v>518.33628268407006</v>
      </c>
      <c r="U32" s="77">
        <f>IF(RES_hh_tes!U32=0,0,1000*11630*RES_hh_tes!U32/RES_hh_num!U32)</f>
        <v>556.38741969786361</v>
      </c>
      <c r="V32" s="77">
        <f>IF(RES_hh_tes!V32=0,0,1000*11630*RES_hh_tes!V32/RES_hh_num!V32)</f>
        <v>525.27681452720833</v>
      </c>
      <c r="W32" s="77">
        <f>IF(RES_hh_tes!W32=0,0,1000*11630*RES_hh_tes!W32/RES_hh_num!W32)</f>
        <v>578.86902967236767</v>
      </c>
      <c r="X32" s="77">
        <f>IF(RES_hh_tes!X32=0,0,1000*11630*RES_hh_tes!X32/RES_hh_num!X32)</f>
        <v>411.8841962827135</v>
      </c>
      <c r="Y32" s="77">
        <f>IF(RES_hh_tes!Y32=0,0,1000*11630*RES_hh_tes!Y32/RES_hh_num!Y32)</f>
        <v>532.07488567790313</v>
      </c>
      <c r="DA32" s="92" t="s">
        <v>523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511.22950568203038</v>
      </c>
      <c r="C3" s="65">
        <f>IF(RES_hh_emi!C3=0,0,1000000*RES_hh_emi!C3/RES_hh_num!C3)</f>
        <v>467.29853018037539</v>
      </c>
      <c r="D3" s="65">
        <f>IF(RES_hh_emi!D3=0,0,1000000*RES_hh_emi!D3/RES_hh_num!D3)</f>
        <v>429.21616038791433</v>
      </c>
      <c r="E3" s="65">
        <f>IF(RES_hh_emi!E3=0,0,1000000*RES_hh_emi!E3/RES_hh_num!E3)</f>
        <v>363.00583241925733</v>
      </c>
      <c r="F3" s="65">
        <f>IF(RES_hh_emi!F3=0,0,1000000*RES_hh_emi!F3/RES_hh_num!F3)</f>
        <v>395.00581975834183</v>
      </c>
      <c r="G3" s="65">
        <f>IF(RES_hh_emi!G3=0,0,1000000*RES_hh_emi!G3/RES_hh_num!G3)</f>
        <v>401.6139236077492</v>
      </c>
      <c r="H3" s="65">
        <f>IF(RES_hh_emi!H3=0,0,1000000*RES_hh_emi!H3/RES_hh_num!H3)</f>
        <v>369.85320991043915</v>
      </c>
      <c r="I3" s="65">
        <f>IF(RES_hh_emi!I3=0,0,1000000*RES_hh_emi!I3/RES_hh_num!I3)</f>
        <v>316.29720250065151</v>
      </c>
      <c r="J3" s="65">
        <f>IF(RES_hh_emi!J3=0,0,1000000*RES_hh_emi!J3/RES_hh_num!J3)</f>
        <v>330.05998967479388</v>
      </c>
      <c r="K3" s="65">
        <f>IF(RES_hh_emi!K3=0,0,1000000*RES_hh_emi!K3/RES_hh_num!K3)</f>
        <v>293.33738431073141</v>
      </c>
      <c r="L3" s="65">
        <f>IF(RES_hh_emi!L3=0,0,1000000*RES_hh_emi!L3/RES_hh_num!L3)</f>
        <v>320.14948003881329</v>
      </c>
      <c r="M3" s="65">
        <f>IF(RES_hh_emi!M3=0,0,1000000*RES_hh_emi!M3/RES_hh_num!M3)</f>
        <v>327.97127958983469</v>
      </c>
      <c r="N3" s="65">
        <f>IF(RES_hh_emi!N3=0,0,1000000*RES_hh_emi!N3/RES_hh_num!N3)</f>
        <v>331.82923359746377</v>
      </c>
      <c r="O3" s="65">
        <f>IF(RES_hh_emi!O3=0,0,1000000*RES_hh_emi!O3/RES_hh_num!O3)</f>
        <v>314.26631393970058</v>
      </c>
      <c r="P3" s="65">
        <f>IF(RES_hh_emi!P3=0,0,1000000*RES_hh_emi!P3/RES_hh_num!P3)</f>
        <v>306.3540909364242</v>
      </c>
      <c r="Q3" s="65">
        <f>IF(RES_hh_emi!Q3=0,0,1000000*RES_hh_emi!Q3/RES_hh_num!Q3)</f>
        <v>271.06984798961946</v>
      </c>
      <c r="R3" s="65">
        <f>IF(RES_hh_emi!R3=0,0,1000000*RES_hh_emi!R3/RES_hh_num!R3)</f>
        <v>284.06909655677782</v>
      </c>
      <c r="S3" s="65">
        <f>IF(RES_hh_emi!S3=0,0,1000000*RES_hh_emi!S3/RES_hh_num!S3)</f>
        <v>258.77698374824905</v>
      </c>
      <c r="T3" s="65">
        <f>IF(RES_hh_emi!T3=0,0,1000000*RES_hh_emi!T3/RES_hh_num!T3)</f>
        <v>254.94715120446972</v>
      </c>
      <c r="U3" s="65">
        <f>IF(RES_hh_emi!U3=0,0,1000000*RES_hh_emi!U3/RES_hh_num!U3)</f>
        <v>262.88550249886356</v>
      </c>
      <c r="V3" s="65">
        <f>IF(RES_hh_emi!V3=0,0,1000000*RES_hh_emi!V3/RES_hh_num!V3)</f>
        <v>239.62278645156357</v>
      </c>
      <c r="W3" s="65">
        <f>IF(RES_hh_emi!W3=0,0,1000000*RES_hh_emi!W3/RES_hh_num!W3)</f>
        <v>243.07979073237183</v>
      </c>
      <c r="X3" s="65">
        <f>IF(RES_hh_emi!X3=0,0,1000000*RES_hh_emi!X3/RES_hh_num!X3)</f>
        <v>188.01991904812343</v>
      </c>
      <c r="Y3" s="65">
        <f>IF(RES_hh_emi!Y3=0,0,1000000*RES_hh_emi!Y3/RES_hh_num!Y3)</f>
        <v>210.35850058934898</v>
      </c>
      <c r="DA3" s="87" t="s">
        <v>284</v>
      </c>
    </row>
    <row r="4" spans="1:105" ht="12.95" customHeight="1" x14ac:dyDescent="0.25">
      <c r="A4" s="68" t="s">
        <v>57</v>
      </c>
      <c r="B4" s="69">
        <f>IF(RES_hh_emi!B4=0,0,1000000*RES_hh_emi!B4/RES_hh_num!B4)</f>
        <v>415.93447050086991</v>
      </c>
      <c r="C4" s="69">
        <f>IF(RES_hh_emi!C4=0,0,1000000*RES_hh_emi!C4/RES_hh_num!C4)</f>
        <v>373.20232698521465</v>
      </c>
      <c r="D4" s="69">
        <f>IF(RES_hh_emi!D4=0,0,1000000*RES_hh_emi!D4/RES_hh_num!D4)</f>
        <v>357.69454084454208</v>
      </c>
      <c r="E4" s="69">
        <f>IF(RES_hh_emi!E4=0,0,1000000*RES_hh_emi!E4/RES_hh_num!E4)</f>
        <v>296.73975069204789</v>
      </c>
      <c r="F4" s="69">
        <f>IF(RES_hh_emi!F4=0,0,1000000*RES_hh_emi!F4/RES_hh_num!F4)</f>
        <v>322.93150083128984</v>
      </c>
      <c r="G4" s="69">
        <f>IF(RES_hh_emi!G4=0,0,1000000*RES_hh_emi!G4/RES_hh_num!G4)</f>
        <v>331.61611837555245</v>
      </c>
      <c r="H4" s="69">
        <f>IF(RES_hh_emi!H4=0,0,1000000*RES_hh_emi!H4/RES_hh_num!H4)</f>
        <v>302.48466597055682</v>
      </c>
      <c r="I4" s="69">
        <f>IF(RES_hh_emi!I4=0,0,1000000*RES_hh_emi!I4/RES_hh_num!I4)</f>
        <v>268.58890393586285</v>
      </c>
      <c r="J4" s="69">
        <f>IF(RES_hh_emi!J4=0,0,1000000*RES_hh_emi!J4/RES_hh_num!J4)</f>
        <v>277.13471071231498</v>
      </c>
      <c r="K4" s="69">
        <f>IF(RES_hh_emi!K4=0,0,1000000*RES_hh_emi!K4/RES_hh_num!K4)</f>
        <v>247.22875735693188</v>
      </c>
      <c r="L4" s="69">
        <f>IF(RES_hh_emi!L4=0,0,1000000*RES_hh_emi!L4/RES_hh_num!L4)</f>
        <v>266.2884279490404</v>
      </c>
      <c r="M4" s="69">
        <f>IF(RES_hh_emi!M4=0,0,1000000*RES_hh_emi!M4/RES_hh_num!M4)</f>
        <v>272.99537770906647</v>
      </c>
      <c r="N4" s="69">
        <f>IF(RES_hh_emi!N4=0,0,1000000*RES_hh_emi!N4/RES_hh_num!N4)</f>
        <v>280.43077301375382</v>
      </c>
      <c r="O4" s="69">
        <f>IF(RES_hh_emi!O4=0,0,1000000*RES_hh_emi!O4/RES_hh_num!O4)</f>
        <v>264.80992821121868</v>
      </c>
      <c r="P4" s="69">
        <f>IF(RES_hh_emi!P4=0,0,1000000*RES_hh_emi!P4/RES_hh_num!P4)</f>
        <v>253.26814838749524</v>
      </c>
      <c r="Q4" s="69">
        <f>IF(RES_hh_emi!Q4=0,0,1000000*RES_hh_emi!Q4/RES_hh_num!Q4)</f>
        <v>216.68843033286851</v>
      </c>
      <c r="R4" s="69">
        <f>IF(RES_hh_emi!R4=0,0,1000000*RES_hh_emi!R4/RES_hh_num!R4)</f>
        <v>218.6540261210572</v>
      </c>
      <c r="S4" s="69">
        <f>IF(RES_hh_emi!S4=0,0,1000000*RES_hh_emi!S4/RES_hh_num!S4)</f>
        <v>196.90182112049064</v>
      </c>
      <c r="T4" s="69">
        <f>IF(RES_hh_emi!T4=0,0,1000000*RES_hh_emi!T4/RES_hh_num!T4)</f>
        <v>198.83245525135604</v>
      </c>
      <c r="U4" s="69">
        <f>IF(RES_hh_emi!U4=0,0,1000000*RES_hh_emi!U4/RES_hh_num!U4)</f>
        <v>201.81880502997558</v>
      </c>
      <c r="V4" s="69">
        <f>IF(RES_hh_emi!V4=0,0,1000000*RES_hh_emi!V4/RES_hh_num!V4)</f>
        <v>192.83116525839861</v>
      </c>
      <c r="W4" s="69">
        <f>IF(RES_hh_emi!W4=0,0,1000000*RES_hh_emi!W4/RES_hh_num!W4)</f>
        <v>196.97855508256777</v>
      </c>
      <c r="X4" s="69">
        <f>IF(RES_hh_emi!X4=0,0,1000000*RES_hh_emi!X4/RES_hh_num!X4)</f>
        <v>157.29353987903841</v>
      </c>
      <c r="Y4" s="69">
        <f>IF(RES_hh_emi!Y4=0,0,1000000*RES_hh_emi!Y4/RES_hh_num!Y4)</f>
        <v>173.06118867996216</v>
      </c>
      <c r="DA4" s="88" t="s">
        <v>285</v>
      </c>
    </row>
    <row r="5" spans="1:105" ht="12" customHeight="1" x14ac:dyDescent="0.25">
      <c r="A5" s="28" t="s">
        <v>51</v>
      </c>
      <c r="B5" s="72">
        <f>IF(RES_hh_emi!B5=0,0,1000000*RES_hh_emi!B5/RES_hh_num!B5)</f>
        <v>5872.0744079166634</v>
      </c>
      <c r="C5" s="72">
        <f>IF(RES_hh_emi!C5=0,0,1000000*RES_hh_emi!C5/RES_hh_num!C5)</f>
        <v>4772.188676745398</v>
      </c>
      <c r="D5" s="72">
        <f>IF(RES_hh_emi!D5=0,0,1000000*RES_hh_emi!D5/RES_hh_num!D5)</f>
        <v>5749.7837410626453</v>
      </c>
      <c r="E5" s="72">
        <f>IF(RES_hh_emi!E5=0,0,1000000*RES_hh_emi!E5/RES_hh_num!E5)</f>
        <v>4312.0038506653627</v>
      </c>
      <c r="F5" s="72">
        <f>IF(RES_hh_emi!F5=0,0,1000000*RES_hh_emi!F5/RES_hh_num!F5)</f>
        <v>6097.8622901135122</v>
      </c>
      <c r="G5" s="72">
        <f>IF(RES_hh_emi!G5=0,0,1000000*RES_hh_emi!G5/RES_hh_num!G5)</f>
        <v>5708.4173054401454</v>
      </c>
      <c r="H5" s="72">
        <f>IF(RES_hh_emi!H5=0,0,1000000*RES_hh_emi!H5/RES_hh_num!H5)</f>
        <v>5170.1086240672421</v>
      </c>
      <c r="I5" s="72">
        <f>IF(RES_hh_emi!I5=0,0,1000000*RES_hh_emi!I5/RES_hh_num!I5)</f>
        <v>4343.8417561261504</v>
      </c>
      <c r="J5" s="72">
        <f>IF(RES_hh_emi!J5=0,0,1000000*RES_hh_emi!J5/RES_hh_num!J5)</f>
        <v>5986.2096639634501</v>
      </c>
      <c r="K5" s="72">
        <f>IF(RES_hh_emi!K5=0,0,1000000*RES_hh_emi!K5/RES_hh_num!K5)</f>
        <v>4548.8074200791907</v>
      </c>
      <c r="L5" s="72">
        <f>IF(RES_hh_emi!L5=0,0,1000000*RES_hh_emi!L5/RES_hh_num!L5)</f>
        <v>5443.4948775243638</v>
      </c>
      <c r="M5" s="72">
        <f>IF(RES_hh_emi!M5=0,0,1000000*RES_hh_emi!M5/RES_hh_num!M5)</f>
        <v>6202.522966365621</v>
      </c>
      <c r="N5" s="72">
        <f>IF(RES_hh_emi!N5=0,0,1000000*RES_hh_emi!N5/RES_hh_num!N5)</f>
        <v>5583.9425005846751</v>
      </c>
      <c r="O5" s="72">
        <f>IF(RES_hh_emi!O5=0,0,1000000*RES_hh_emi!O5/RES_hh_num!O5)</f>
        <v>5835.5757277712864</v>
      </c>
      <c r="P5" s="72">
        <f>IF(RES_hh_emi!P5=0,0,1000000*RES_hh_emi!P5/RES_hh_num!P5)</f>
        <v>5946.6767337063629</v>
      </c>
      <c r="Q5" s="72">
        <f>IF(RES_hh_emi!Q5=0,0,1000000*RES_hh_emi!Q5/RES_hh_num!Q5)</f>
        <v>4647.7192794324355</v>
      </c>
      <c r="R5" s="72">
        <f>IF(RES_hh_emi!R5=0,0,1000000*RES_hh_emi!R5/RES_hh_num!R5)</f>
        <v>1976.0473093352887</v>
      </c>
      <c r="S5" s="72">
        <f>IF(RES_hh_emi!S5=0,0,1000000*RES_hh_emi!S5/RES_hh_num!S5)</f>
        <v>4000.7432649957518</v>
      </c>
      <c r="T5" s="72">
        <f>IF(RES_hh_emi!T5=0,0,1000000*RES_hh_emi!T5/RES_hh_num!T5)</f>
        <v>5027.865754759483</v>
      </c>
      <c r="U5" s="72">
        <f>IF(RES_hh_emi!U5=0,0,1000000*RES_hh_emi!U5/RES_hh_num!U5)</f>
        <v>5764.0911472090866</v>
      </c>
      <c r="V5" s="72">
        <f>IF(RES_hh_emi!V5=0,0,1000000*RES_hh_emi!V5/RES_hh_num!V5)</f>
        <v>5736.4325562432296</v>
      </c>
      <c r="W5" s="72">
        <f>IF(RES_hh_emi!W5=0,0,1000000*RES_hh_emi!W5/RES_hh_num!W5)</f>
        <v>5187.1441940359909</v>
      </c>
      <c r="X5" s="72">
        <f>IF(RES_hh_emi!X5=0,0,1000000*RES_hh_emi!X5/RES_hh_num!X5)</f>
        <v>0</v>
      </c>
      <c r="Y5" s="72">
        <f>IF(RES_hh_emi!Y5=0,0,1000000*RES_hh_emi!Y5/RES_hh_num!Y5)</f>
        <v>6251.0000371454189</v>
      </c>
      <c r="DA5" s="89" t="s">
        <v>525</v>
      </c>
    </row>
    <row r="6" spans="1:105" ht="12" customHeight="1" x14ac:dyDescent="0.25">
      <c r="A6" s="28" t="s">
        <v>74</v>
      </c>
      <c r="B6" s="72">
        <f>IF(RES_hh_emi!B6=0,0,1000000*RES_hh_emi!B6/RES_hh_num!B6)</f>
        <v>0</v>
      </c>
      <c r="C6" s="72">
        <f>IF(RES_hh_emi!C6=0,0,1000000*RES_hh_emi!C6/RES_hh_num!C6)</f>
        <v>0</v>
      </c>
      <c r="D6" s="72">
        <f>IF(RES_hh_emi!D6=0,0,1000000*RES_hh_emi!D6/RES_hh_num!D6)</f>
        <v>0</v>
      </c>
      <c r="E6" s="72">
        <f>IF(RES_hh_emi!E6=0,0,1000000*RES_hh_emi!E6/RES_hh_num!E6)</f>
        <v>0</v>
      </c>
      <c r="F6" s="72">
        <f>IF(RES_hh_emi!F6=0,0,1000000*RES_hh_emi!F6/RES_hh_num!F6)</f>
        <v>0</v>
      </c>
      <c r="G6" s="72">
        <f>IF(RES_hh_emi!G6=0,0,1000000*RES_hh_emi!G6/RES_hh_num!G6)</f>
        <v>0</v>
      </c>
      <c r="H6" s="72">
        <f>IF(RES_hh_emi!H6=0,0,1000000*RES_hh_emi!H6/RES_hh_num!H6)</f>
        <v>0</v>
      </c>
      <c r="I6" s="72">
        <f>IF(RES_hh_emi!I6=0,0,1000000*RES_hh_emi!I6/RES_hh_num!I6)</f>
        <v>0</v>
      </c>
      <c r="J6" s="72">
        <f>IF(RES_hh_emi!J6=0,0,1000000*RES_hh_emi!J6/RES_hh_num!J6)</f>
        <v>0</v>
      </c>
      <c r="K6" s="72">
        <f>IF(RES_hh_emi!K6=0,0,1000000*RES_hh_emi!K6/RES_hh_num!K6)</f>
        <v>0</v>
      </c>
      <c r="L6" s="72">
        <f>IF(RES_hh_emi!L6=0,0,1000000*RES_hh_emi!L6/RES_hh_num!L6)</f>
        <v>0</v>
      </c>
      <c r="M6" s="72">
        <f>IF(RES_hh_emi!M6=0,0,1000000*RES_hh_emi!M6/RES_hh_num!M6)</f>
        <v>0</v>
      </c>
      <c r="N6" s="72">
        <f>IF(RES_hh_emi!N6=0,0,1000000*RES_hh_emi!N6/RES_hh_num!N6)</f>
        <v>0</v>
      </c>
      <c r="O6" s="72">
        <f>IF(RES_hh_emi!O6=0,0,1000000*RES_hh_emi!O6/RES_hh_num!O6)</f>
        <v>0</v>
      </c>
      <c r="P6" s="72">
        <f>IF(RES_hh_emi!P6=0,0,1000000*RES_hh_emi!P6/RES_hh_num!P6)</f>
        <v>0</v>
      </c>
      <c r="Q6" s="72">
        <f>IF(RES_hh_emi!Q6=0,0,1000000*RES_hh_emi!Q6/RES_hh_num!Q6)</f>
        <v>0</v>
      </c>
      <c r="R6" s="72">
        <f>IF(RES_hh_emi!R6=0,0,1000000*RES_hh_emi!R6/RES_hh_num!R6)</f>
        <v>0</v>
      </c>
      <c r="S6" s="72">
        <f>IF(RES_hh_emi!S6=0,0,1000000*RES_hh_emi!S6/RES_hh_num!S6)</f>
        <v>0</v>
      </c>
      <c r="T6" s="72">
        <f>IF(RES_hh_emi!T6=0,0,1000000*RES_hh_emi!T6/RES_hh_num!T6)</f>
        <v>0</v>
      </c>
      <c r="U6" s="72">
        <f>IF(RES_hh_emi!U6=0,0,1000000*RES_hh_emi!U6/RES_hh_num!U6)</f>
        <v>0</v>
      </c>
      <c r="V6" s="72">
        <f>IF(RES_hh_emi!V6=0,0,1000000*RES_hh_emi!V6/RES_hh_num!V6)</f>
        <v>0</v>
      </c>
      <c r="W6" s="72">
        <f>IF(RES_hh_emi!W6=0,0,1000000*RES_hh_emi!W6/RES_hh_num!W6)</f>
        <v>0</v>
      </c>
      <c r="X6" s="72">
        <f>IF(RES_hh_emi!X6=0,0,1000000*RES_hh_emi!X6/RES_hh_num!X6)</f>
        <v>0</v>
      </c>
      <c r="Y6" s="72">
        <f>IF(RES_hh_emi!Y6=0,0,1000000*RES_hh_emi!Y6/RES_hh_num!Y6)</f>
        <v>0</v>
      </c>
      <c r="DA6" s="89" t="s">
        <v>526</v>
      </c>
    </row>
    <row r="7" spans="1:105" ht="12" customHeight="1" x14ac:dyDescent="0.25">
      <c r="A7" s="28" t="s">
        <v>200</v>
      </c>
      <c r="B7" s="72">
        <f>IF(RES_hh_emi!B7=0,0,1000000*RES_hh_emi!B7/RES_hh_num!B7)</f>
        <v>5168.2978959151815</v>
      </c>
      <c r="C7" s="72">
        <f>IF(RES_hh_emi!C7=0,0,1000000*RES_hh_emi!C7/RES_hh_num!C7)</f>
        <v>6415.7298068633463</v>
      </c>
      <c r="D7" s="72">
        <f>IF(RES_hh_emi!D7=0,0,1000000*RES_hh_emi!D7/RES_hh_num!D7)</f>
        <v>5356.5720320219189</v>
      </c>
      <c r="E7" s="72">
        <f>IF(RES_hh_emi!E7=0,0,1000000*RES_hh_emi!E7/RES_hh_num!E7)</f>
        <v>5454.9745968313928</v>
      </c>
      <c r="F7" s="72">
        <f>IF(RES_hh_emi!F7=0,0,1000000*RES_hh_emi!F7/RES_hh_num!F7)</f>
        <v>4227.3046130575804</v>
      </c>
      <c r="G7" s="72">
        <f>IF(RES_hh_emi!G7=0,0,1000000*RES_hh_emi!G7/RES_hh_num!G7)</f>
        <v>4775.8111074793833</v>
      </c>
      <c r="H7" s="72">
        <f>IF(RES_hh_emi!H7=0,0,1000000*RES_hh_emi!H7/RES_hh_num!H7)</f>
        <v>5660.7465829079565</v>
      </c>
      <c r="I7" s="72">
        <f>IF(RES_hh_emi!I7=0,0,1000000*RES_hh_emi!I7/RES_hh_num!I7)</f>
        <v>5249.7975541820761</v>
      </c>
      <c r="J7" s="72">
        <f>IF(RES_hh_emi!J7=0,0,1000000*RES_hh_emi!J7/RES_hh_num!J7)</f>
        <v>6381.178361129173</v>
      </c>
      <c r="K7" s="72">
        <f>IF(RES_hh_emi!K7=0,0,1000000*RES_hh_emi!K7/RES_hh_num!K7)</f>
        <v>5314.7481998806079</v>
      </c>
      <c r="L7" s="72">
        <f>IF(RES_hh_emi!L7=0,0,1000000*RES_hh_emi!L7/RES_hh_num!L7)</f>
        <v>4633.4085400416134</v>
      </c>
      <c r="M7" s="72">
        <f>IF(RES_hh_emi!M7=0,0,1000000*RES_hh_emi!M7/RES_hh_num!M7)</f>
        <v>5590.6284333042167</v>
      </c>
      <c r="N7" s="72">
        <f>IF(RES_hh_emi!N7=0,0,1000000*RES_hh_emi!N7/RES_hh_num!N7)</f>
        <v>5450.8840989852424</v>
      </c>
      <c r="O7" s="72">
        <f>IF(RES_hh_emi!O7=0,0,1000000*RES_hh_emi!O7/RES_hh_num!O7)</f>
        <v>4387.0824720125793</v>
      </c>
      <c r="P7" s="72">
        <f>IF(RES_hh_emi!P7=0,0,1000000*RES_hh_emi!P7/RES_hh_num!P7)</f>
        <v>4535.3630020433293</v>
      </c>
      <c r="Q7" s="72">
        <f>IF(RES_hh_emi!Q7=0,0,1000000*RES_hh_emi!Q7/RES_hh_num!Q7)</f>
        <v>4920.580855461867</v>
      </c>
      <c r="R7" s="72">
        <f>IF(RES_hh_emi!R7=0,0,1000000*RES_hh_emi!R7/RES_hh_num!R7)</f>
        <v>4522.4529813907729</v>
      </c>
      <c r="S7" s="72">
        <f>IF(RES_hh_emi!S7=0,0,1000000*RES_hh_emi!S7/RES_hh_num!S7)</f>
        <v>3844.6889123996266</v>
      </c>
      <c r="T7" s="72">
        <f>IF(RES_hh_emi!T7=0,0,1000000*RES_hh_emi!T7/RES_hh_num!T7)</f>
        <v>4506.2319038720379</v>
      </c>
      <c r="U7" s="72">
        <f>IF(RES_hh_emi!U7=0,0,1000000*RES_hh_emi!U7/RES_hh_num!U7)</f>
        <v>4950.8926661981423</v>
      </c>
      <c r="V7" s="72">
        <f>IF(RES_hh_emi!V7=0,0,1000000*RES_hh_emi!V7/RES_hh_num!V7)</f>
        <v>5543.422865247453</v>
      </c>
      <c r="W7" s="72">
        <f>IF(RES_hh_emi!W7=0,0,1000000*RES_hh_emi!W7/RES_hh_num!W7)</f>
        <v>3636.291630333395</v>
      </c>
      <c r="X7" s="72">
        <f>IF(RES_hh_emi!X7=0,0,1000000*RES_hh_emi!X7/RES_hh_num!X7)</f>
        <v>4775.3877996446508</v>
      </c>
      <c r="Y7" s="72">
        <f>IF(RES_hh_emi!Y7=0,0,1000000*RES_hh_emi!Y7/RES_hh_num!Y7)</f>
        <v>4698.9737498303684</v>
      </c>
      <c r="DA7" s="89" t="s">
        <v>527</v>
      </c>
    </row>
    <row r="8" spans="1:105" ht="12" customHeight="1" x14ac:dyDescent="0.25">
      <c r="A8" s="28" t="s">
        <v>189</v>
      </c>
      <c r="B8" s="72">
        <f>IF(RES_hh_emi!B8=0,0,1000000*RES_hh_emi!B8/RES_hh_num!B8)</f>
        <v>3718.055878615673</v>
      </c>
      <c r="C8" s="72">
        <f>IF(RES_hh_emi!C8=0,0,1000000*RES_hh_emi!C8/RES_hh_num!C8)</f>
        <v>3802.28803488535</v>
      </c>
      <c r="D8" s="72">
        <f>IF(RES_hh_emi!D8=0,0,1000000*RES_hh_emi!D8/RES_hh_num!D8)</f>
        <v>3468.2851755677393</v>
      </c>
      <c r="E8" s="72">
        <f>IF(RES_hh_emi!E8=0,0,1000000*RES_hh_emi!E8/RES_hh_num!E8)</f>
        <v>3443.6395224467065</v>
      </c>
      <c r="F8" s="72">
        <f>IF(RES_hh_emi!F8=0,0,1000000*RES_hh_emi!F8/RES_hh_num!F8)</f>
        <v>3334.4685054257056</v>
      </c>
      <c r="G8" s="72">
        <f>IF(RES_hh_emi!G8=0,0,1000000*RES_hh_emi!G8/RES_hh_num!G8)</f>
        <v>3533.1261690923084</v>
      </c>
      <c r="H8" s="72">
        <f>IF(RES_hh_emi!H8=0,0,1000000*RES_hh_emi!H8/RES_hh_num!H8)</f>
        <v>3350.5357190248542</v>
      </c>
      <c r="I8" s="72">
        <f>IF(RES_hh_emi!I8=0,0,1000000*RES_hh_emi!I8/RES_hh_num!I8)</f>
        <v>3574.0681548003117</v>
      </c>
      <c r="J8" s="72">
        <f>IF(RES_hh_emi!J8=0,0,1000000*RES_hh_emi!J8/RES_hh_num!J8)</f>
        <v>3506.468481450117</v>
      </c>
      <c r="K8" s="72">
        <f>IF(RES_hh_emi!K8=0,0,1000000*RES_hh_emi!K8/RES_hh_num!K8)</f>
        <v>3586.6981919265077</v>
      </c>
      <c r="L8" s="72">
        <f>IF(RES_hh_emi!L8=0,0,1000000*RES_hh_emi!L8/RES_hh_num!L8)</f>
        <v>3787.4308520536665</v>
      </c>
      <c r="M8" s="72">
        <f>IF(RES_hh_emi!M8=0,0,1000000*RES_hh_emi!M8/RES_hh_num!M8)</f>
        <v>3469.7371421322896</v>
      </c>
      <c r="N8" s="72">
        <f>IF(RES_hh_emi!N8=0,0,1000000*RES_hh_emi!N8/RES_hh_num!N8)</f>
        <v>3627.7742511569663</v>
      </c>
      <c r="O8" s="72">
        <f>IF(RES_hh_emi!O8=0,0,1000000*RES_hh_emi!O8/RES_hh_num!O8)</f>
        <v>3376.2539055384846</v>
      </c>
      <c r="P8" s="72">
        <f>IF(RES_hh_emi!P8=0,0,1000000*RES_hh_emi!P8/RES_hh_num!P8)</f>
        <v>3258.0438052480285</v>
      </c>
      <c r="Q8" s="72">
        <f>IF(RES_hh_emi!Q8=0,0,1000000*RES_hh_emi!Q8/RES_hh_num!Q8)</f>
        <v>2994.4082590885664</v>
      </c>
      <c r="R8" s="72">
        <f>IF(RES_hh_emi!R8=0,0,1000000*RES_hh_emi!R8/RES_hh_num!R8)</f>
        <v>3379.818396386564</v>
      </c>
      <c r="S8" s="72">
        <f>IF(RES_hh_emi!S8=0,0,1000000*RES_hh_emi!S8/RES_hh_num!S8)</f>
        <v>3104.3057507440858</v>
      </c>
      <c r="T8" s="72">
        <f>IF(RES_hh_emi!T8=0,0,1000000*RES_hh_emi!T8/RES_hh_num!T8)</f>
        <v>3080.254190895731</v>
      </c>
      <c r="U8" s="72">
        <f>IF(RES_hh_emi!U8=0,0,1000000*RES_hh_emi!U8/RES_hh_num!U8)</f>
        <v>3041.0222829437339</v>
      </c>
      <c r="V8" s="72">
        <f>IF(RES_hh_emi!V8=0,0,1000000*RES_hh_emi!V8/RES_hh_num!V8)</f>
        <v>2889.3054238394293</v>
      </c>
      <c r="W8" s="72">
        <f>IF(RES_hh_emi!W8=0,0,1000000*RES_hh_emi!W8/RES_hh_num!W8)</f>
        <v>3001.8049057586941</v>
      </c>
      <c r="X8" s="72">
        <f>IF(RES_hh_emi!X8=0,0,1000000*RES_hh_emi!X8/RES_hh_num!X8)</f>
        <v>2469.3755033655175</v>
      </c>
      <c r="Y8" s="72">
        <f>IF(RES_hh_emi!Y8=0,0,1000000*RES_hh_emi!Y8/RES_hh_num!Y8)</f>
        <v>2736.4484221096964</v>
      </c>
      <c r="DA8" s="89" t="s">
        <v>528</v>
      </c>
    </row>
    <row r="9" spans="1:105" ht="12" customHeight="1" x14ac:dyDescent="0.25">
      <c r="A9" s="28" t="s">
        <v>202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X9" s="72">
        <f>IF(RES_hh_emi!X9=0,0,1000000*RES_hh_emi!X9/RES_hh_num!X9)</f>
        <v>0</v>
      </c>
      <c r="Y9" s="72">
        <f>IF(RES_hh_emi!Y9=0,0,1000000*RES_hh_emi!Y9/RES_hh_num!Y9)</f>
        <v>0</v>
      </c>
      <c r="DA9" s="89" t="s">
        <v>529</v>
      </c>
    </row>
    <row r="10" spans="1:105" ht="12" customHeight="1" x14ac:dyDescent="0.25">
      <c r="A10" s="28" t="s">
        <v>197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X10" s="72">
        <f>IF(RES_hh_emi!X10=0,0,1000000*RES_hh_emi!X10/RES_hh_num!X10)</f>
        <v>0</v>
      </c>
      <c r="Y10" s="72">
        <f>IF(RES_hh_emi!Y10=0,0,1000000*RES_hh_emi!Y10/RES_hh_num!Y10)</f>
        <v>0</v>
      </c>
      <c r="DA10" s="89" t="s">
        <v>530</v>
      </c>
    </row>
    <row r="11" spans="1:105" ht="12" customHeight="1" x14ac:dyDescent="0.25">
      <c r="A11" s="28" t="s">
        <v>198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X11" s="72">
        <f>IF(RES_hh_emi!X11=0,0,1000000*RES_hh_emi!X11/RES_hh_num!X11)</f>
        <v>0</v>
      </c>
      <c r="Y11" s="72">
        <f>IF(RES_hh_emi!Y11=0,0,1000000*RES_hh_emi!Y11/RES_hh_num!Y11)</f>
        <v>0</v>
      </c>
      <c r="DA11" s="89" t="s">
        <v>531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X12" s="72">
        <f>IF(RES_hh_emi!X12=0,0,1000000*RES_hh_emi!X12/RES_hh_num!X12)</f>
        <v>0</v>
      </c>
      <c r="Y12" s="72">
        <f>IF(RES_hh_emi!Y12=0,0,1000000*RES_hh_emi!Y12/RES_hh_num!Y12)</f>
        <v>0</v>
      </c>
      <c r="DA12" s="89" t="s">
        <v>532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X13" s="74">
        <f>IF(RES_hh_emi!X13=0,0,1000000*RES_hh_emi!X13/RES_hh_num!X13)</f>
        <v>0</v>
      </c>
      <c r="Y13" s="74">
        <f>IF(RES_hh_emi!Y13=0,0,1000000*RES_hh_emi!Y13/RES_hh_num!Y13)</f>
        <v>0</v>
      </c>
      <c r="DA13" s="90" t="s">
        <v>533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X14" s="76">
        <f>IF(RES_hh_emi!X14=0,0,1000000*RES_hh_emi!X14/RES_hh_num!X14)</f>
        <v>0</v>
      </c>
      <c r="Y14" s="76">
        <f>IF(RES_hh_emi!Y14=0,0,1000000*RES_hh_emi!Y14/RES_hh_num!Y14)</f>
        <v>0</v>
      </c>
      <c r="DA14" s="91" t="s">
        <v>534</v>
      </c>
    </row>
    <row r="15" spans="1:105" ht="12.95" customHeight="1" x14ac:dyDescent="0.25">
      <c r="A15" s="68" t="s">
        <v>92</v>
      </c>
      <c r="B15" s="69">
        <f t="shared" ref="B15:Y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X15" s="69">
        <f t="shared" si="0"/>
        <v>0</v>
      </c>
      <c r="Y15" s="69">
        <f t="shared" si="0"/>
        <v>0</v>
      </c>
      <c r="DA15" s="88" t="s">
        <v>286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X16" s="72">
        <f>IF(RES_hh_emi!X16=0,0,1000000*RES_hh_emi!X16/RES_hh_num!X$3)</f>
        <v>0</v>
      </c>
      <c r="Y16" s="72">
        <f>IF(RES_hh_emi!Y16=0,0,1000000*RES_hh_emi!Y16/RES_hh_num!Y$3)</f>
        <v>0</v>
      </c>
      <c r="DA16" s="89" t="s">
        <v>535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48.198514402151581</v>
      </c>
      <c r="C17" s="69">
        <f>IF(RES_hh_emi!C17=0,0,1000000*RES_hh_emi!C17/RES_hh_num!C17)</f>
        <v>43.523385103518251</v>
      </c>
      <c r="D17" s="69">
        <f>IF(RES_hh_emi!D17=0,0,1000000*RES_hh_emi!D17/RES_hh_num!D17)</f>
        <v>43.864773375690135</v>
      </c>
      <c r="E17" s="69">
        <f>IF(RES_hh_emi!E17=0,0,1000000*RES_hh_emi!E17/RES_hh_num!E17)</f>
        <v>34.723045005612512</v>
      </c>
      <c r="F17" s="69">
        <f>IF(RES_hh_emi!F17=0,0,1000000*RES_hh_emi!F17/RES_hh_num!F17)</f>
        <v>39.067223835976769</v>
      </c>
      <c r="G17" s="69">
        <f>IF(RES_hh_emi!G17=0,0,1000000*RES_hh_emi!G17/RES_hh_num!G17)</f>
        <v>41.859819014419955</v>
      </c>
      <c r="H17" s="69">
        <f>IF(RES_hh_emi!H17=0,0,1000000*RES_hh_emi!H17/RES_hh_num!H17)</f>
        <v>39.300871358873216</v>
      </c>
      <c r="I17" s="69">
        <f>IF(RES_hh_emi!I17=0,0,1000000*RES_hh_emi!I17/RES_hh_num!I17)</f>
        <v>27.400322598004742</v>
      </c>
      <c r="J17" s="69">
        <f>IF(RES_hh_emi!J17=0,0,1000000*RES_hh_emi!J17/RES_hh_num!J17)</f>
        <v>27.847319713141498</v>
      </c>
      <c r="K17" s="69">
        <f>IF(RES_hh_emi!K17=0,0,1000000*RES_hh_emi!K17/RES_hh_num!K17)</f>
        <v>22.857187620306835</v>
      </c>
      <c r="L17" s="69">
        <f>IF(RES_hh_emi!L17=0,0,1000000*RES_hh_emi!L17/RES_hh_num!L17)</f>
        <v>24.29393185841521</v>
      </c>
      <c r="M17" s="69">
        <f>IF(RES_hh_emi!M17=0,0,1000000*RES_hh_emi!M17/RES_hh_num!M17)</f>
        <v>25.496317704849876</v>
      </c>
      <c r="N17" s="69">
        <f>IF(RES_hh_emi!N17=0,0,1000000*RES_hh_emi!N17/RES_hh_num!N17)</f>
        <v>26.271504068358457</v>
      </c>
      <c r="O17" s="69">
        <f>IF(RES_hh_emi!O17=0,0,1000000*RES_hh_emi!O17/RES_hh_num!O17)</f>
        <v>24.874763001585134</v>
      </c>
      <c r="P17" s="69">
        <f>IF(RES_hh_emi!P17=0,0,1000000*RES_hh_emi!P17/RES_hh_num!P17)</f>
        <v>23.542012453745592</v>
      </c>
      <c r="Q17" s="69">
        <f>IF(RES_hh_emi!Q17=0,0,1000000*RES_hh_emi!Q17/RES_hh_num!Q17)</f>
        <v>20.162607627012484</v>
      </c>
      <c r="R17" s="69">
        <f>IF(RES_hh_emi!R17=0,0,1000000*RES_hh_emi!R17/RES_hh_num!R17)</f>
        <v>20.250589266760297</v>
      </c>
      <c r="S17" s="69">
        <f>IF(RES_hh_emi!S17=0,0,1000000*RES_hh_emi!S17/RES_hh_num!S17)</f>
        <v>18.262008983107357</v>
      </c>
      <c r="T17" s="69">
        <f>IF(RES_hh_emi!T17=0,0,1000000*RES_hh_emi!T17/RES_hh_num!T17)</f>
        <v>17.875258301054537</v>
      </c>
      <c r="U17" s="69">
        <f>IF(RES_hh_emi!U17=0,0,1000000*RES_hh_emi!U17/RES_hh_num!U17)</f>
        <v>18.964849963400987</v>
      </c>
      <c r="V17" s="69">
        <f>IF(RES_hh_emi!V17=0,0,1000000*RES_hh_emi!V17/RES_hh_num!V17)</f>
        <v>18.10135255022006</v>
      </c>
      <c r="W17" s="69">
        <f>IF(RES_hh_emi!W17=0,0,1000000*RES_hh_emi!W17/RES_hh_num!W17)</f>
        <v>18.751894875677468</v>
      </c>
      <c r="X17" s="69">
        <f>IF(RES_hh_emi!X17=0,0,1000000*RES_hh_emi!X17/RES_hh_num!X17)</f>
        <v>14.496481828261482</v>
      </c>
      <c r="Y17" s="69">
        <f>IF(RES_hh_emi!Y17=0,0,1000000*RES_hh_emi!Y17/RES_hh_num!Y17)</f>
        <v>15.881539106265336</v>
      </c>
      <c r="DA17" s="88" t="s">
        <v>287</v>
      </c>
    </row>
    <row r="18" spans="1:105" ht="12" customHeight="1" x14ac:dyDescent="0.25">
      <c r="A18" s="28" t="s">
        <v>51</v>
      </c>
      <c r="B18" s="72">
        <f>IF(RES_hh_emi!B18=0,0,1000000*RES_hh_emi!B18/RES_hh_num!B18)</f>
        <v>768.35259650298985</v>
      </c>
      <c r="C18" s="72">
        <f>IF(RES_hh_emi!C18=0,0,1000000*RES_hh_emi!C18/RES_hh_num!C18)</f>
        <v>628.43073851126405</v>
      </c>
      <c r="D18" s="72">
        <f>IF(RES_hh_emi!D18=0,0,1000000*RES_hh_emi!D18/RES_hh_num!D18)</f>
        <v>799.0599252804152</v>
      </c>
      <c r="E18" s="72">
        <f>IF(RES_hh_emi!E18=0,0,1000000*RES_hh_emi!E18/RES_hh_num!E18)</f>
        <v>566.18448926135102</v>
      </c>
      <c r="F18" s="72">
        <f>IF(RES_hh_emi!F18=0,0,1000000*RES_hh_emi!F18/RES_hh_num!F18)</f>
        <v>826.96915699216333</v>
      </c>
      <c r="G18" s="72">
        <f>IF(RES_hh_emi!G18=0,0,1000000*RES_hh_emi!G18/RES_hh_num!G18)</f>
        <v>827.44797247359679</v>
      </c>
      <c r="H18" s="72">
        <f>IF(RES_hh_emi!H18=0,0,1000000*RES_hh_emi!H18/RES_hh_num!H18)</f>
        <v>758.16419147356532</v>
      </c>
      <c r="I18" s="72">
        <f>IF(RES_hh_emi!I18=0,0,1000000*RES_hh_emi!I18/RES_hh_num!I18)</f>
        <v>498.9612236683098</v>
      </c>
      <c r="J18" s="72">
        <f>IF(RES_hh_emi!J18=0,0,1000000*RES_hh_emi!J18/RES_hh_num!J18)</f>
        <v>669.90826934905965</v>
      </c>
      <c r="K18" s="72">
        <f>IF(RES_hh_emi!K18=0,0,1000000*RES_hh_emi!K18/RES_hh_num!K18)</f>
        <v>464.7179917014285</v>
      </c>
      <c r="L18" s="72">
        <f>IF(RES_hh_emi!L18=0,0,1000000*RES_hh_emi!L18/RES_hh_num!L18)</f>
        <v>548.69362161657989</v>
      </c>
      <c r="M18" s="72">
        <f>IF(RES_hh_emi!M18=0,0,1000000*RES_hh_emi!M18/RES_hh_num!M18)</f>
        <v>699.52388574777819</v>
      </c>
      <c r="N18" s="72">
        <f>IF(RES_hh_emi!N18=0,0,1000000*RES_hh_emi!N18/RES_hh_num!N18)</f>
        <v>645.93579695520873</v>
      </c>
      <c r="O18" s="72">
        <f>IF(RES_hh_emi!O18=0,0,1000000*RES_hh_emi!O18/RES_hh_num!O18)</f>
        <v>669.47751021521265</v>
      </c>
      <c r="P18" s="72">
        <f>IF(RES_hh_emi!P18=0,0,1000000*RES_hh_emi!P18/RES_hh_num!P18)</f>
        <v>617.95862442542671</v>
      </c>
      <c r="Q18" s="72">
        <f>IF(RES_hh_emi!Q18=0,0,1000000*RES_hh_emi!Q18/RES_hh_num!Q18)</f>
        <v>481.74331697710062</v>
      </c>
      <c r="R18" s="72">
        <f>IF(RES_hh_emi!R18=0,0,1000000*RES_hh_emi!R18/RES_hh_num!R18)</f>
        <v>201.2401331634025</v>
      </c>
      <c r="S18" s="72">
        <f>IF(RES_hh_emi!S18=0,0,1000000*RES_hh_emi!S18/RES_hh_num!S18)</f>
        <v>400.93662310976606</v>
      </c>
      <c r="T18" s="72">
        <f>IF(RES_hh_emi!T18=0,0,1000000*RES_hh_emi!T18/RES_hh_num!T18)</f>
        <v>484.0492620505695</v>
      </c>
      <c r="U18" s="72">
        <f>IF(RES_hh_emi!U18=0,0,1000000*RES_hh_emi!U18/RES_hh_num!U18)</f>
        <v>577.25370812702886</v>
      </c>
      <c r="V18" s="72">
        <f>IF(RES_hh_emi!V18=0,0,1000000*RES_hh_emi!V18/RES_hh_num!V18)</f>
        <v>570.57463330202859</v>
      </c>
      <c r="W18" s="72">
        <f>IF(RES_hh_emi!W18=0,0,1000000*RES_hh_emi!W18/RES_hh_num!W18)</f>
        <v>546.4192326810371</v>
      </c>
      <c r="X18" s="72">
        <f>IF(RES_hh_emi!X18=0,0,1000000*RES_hh_emi!X18/RES_hh_num!X18)</f>
        <v>0</v>
      </c>
      <c r="Y18" s="72">
        <f>IF(RES_hh_emi!Y18=0,0,1000000*RES_hh_emi!Y18/RES_hh_num!Y18)</f>
        <v>0</v>
      </c>
      <c r="DA18" s="89" t="s">
        <v>536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0</v>
      </c>
      <c r="C19" s="72">
        <f>IF(RES_hh_emi!C19=0,0,1000000*RES_hh_emi!C19/RES_hh_num!C19)</f>
        <v>0</v>
      </c>
      <c r="D19" s="72">
        <f>IF(RES_hh_emi!D19=0,0,1000000*RES_hh_emi!D19/RES_hh_num!D19)</f>
        <v>0</v>
      </c>
      <c r="E19" s="72">
        <f>IF(RES_hh_emi!E19=0,0,1000000*RES_hh_emi!E19/RES_hh_num!E19)</f>
        <v>0</v>
      </c>
      <c r="F19" s="72">
        <f>IF(RES_hh_emi!F19=0,0,1000000*RES_hh_emi!F19/RES_hh_num!F19)</f>
        <v>0</v>
      </c>
      <c r="G19" s="72">
        <f>IF(RES_hh_emi!G19=0,0,1000000*RES_hh_emi!G19/RES_hh_num!G19)</f>
        <v>0</v>
      </c>
      <c r="H19" s="72">
        <f>IF(RES_hh_emi!H19=0,0,1000000*RES_hh_emi!H19/RES_hh_num!H19)</f>
        <v>0</v>
      </c>
      <c r="I19" s="72">
        <f>IF(RES_hh_emi!I19=0,0,1000000*RES_hh_emi!I19/RES_hh_num!I19)</f>
        <v>0</v>
      </c>
      <c r="J19" s="72">
        <f>IF(RES_hh_emi!J19=0,0,1000000*RES_hh_emi!J19/RES_hh_num!J19)</f>
        <v>0</v>
      </c>
      <c r="K19" s="72">
        <f>IF(RES_hh_emi!K19=0,0,1000000*RES_hh_emi!K19/RES_hh_num!K19)</f>
        <v>0</v>
      </c>
      <c r="L19" s="72">
        <f>IF(RES_hh_emi!L19=0,0,1000000*RES_hh_emi!L19/RES_hh_num!L19)</f>
        <v>0</v>
      </c>
      <c r="M19" s="72">
        <f>IF(RES_hh_emi!M19=0,0,1000000*RES_hh_emi!M19/RES_hh_num!M19)</f>
        <v>0</v>
      </c>
      <c r="N19" s="72">
        <f>IF(RES_hh_emi!N19=0,0,1000000*RES_hh_emi!N19/RES_hh_num!N19)</f>
        <v>0</v>
      </c>
      <c r="O19" s="72">
        <f>IF(RES_hh_emi!O19=0,0,1000000*RES_hh_emi!O19/RES_hh_num!O19)</f>
        <v>0</v>
      </c>
      <c r="P19" s="72">
        <f>IF(RES_hh_emi!P19=0,0,1000000*RES_hh_emi!P19/RES_hh_num!P19)</f>
        <v>0</v>
      </c>
      <c r="Q19" s="72">
        <f>IF(RES_hh_emi!Q19=0,0,1000000*RES_hh_emi!Q19/RES_hh_num!Q19)</f>
        <v>0</v>
      </c>
      <c r="R19" s="72">
        <f>IF(RES_hh_emi!R19=0,0,1000000*RES_hh_emi!R19/RES_hh_num!R19)</f>
        <v>0</v>
      </c>
      <c r="S19" s="72">
        <f>IF(RES_hh_emi!S19=0,0,1000000*RES_hh_emi!S19/RES_hh_num!S19)</f>
        <v>0</v>
      </c>
      <c r="T19" s="72">
        <f>IF(RES_hh_emi!T19=0,0,1000000*RES_hh_emi!T19/RES_hh_num!T19)</f>
        <v>0</v>
      </c>
      <c r="U19" s="72">
        <f>IF(RES_hh_emi!U19=0,0,1000000*RES_hh_emi!U19/RES_hh_num!U19)</f>
        <v>0</v>
      </c>
      <c r="V19" s="72">
        <f>IF(RES_hh_emi!V19=0,0,1000000*RES_hh_emi!V19/RES_hh_num!V19)</f>
        <v>0</v>
      </c>
      <c r="W19" s="72">
        <f>IF(RES_hh_emi!W19=0,0,1000000*RES_hh_emi!W19/RES_hh_num!W19)</f>
        <v>0</v>
      </c>
      <c r="X19" s="72">
        <f>IF(RES_hh_emi!X19=0,0,1000000*RES_hh_emi!X19/RES_hh_num!X19)</f>
        <v>0</v>
      </c>
      <c r="Y19" s="72">
        <f>IF(RES_hh_emi!Y19=0,0,1000000*RES_hh_emi!Y19/RES_hh_num!Y19)</f>
        <v>0</v>
      </c>
      <c r="DA19" s="89" t="s">
        <v>537</v>
      </c>
    </row>
    <row r="20" spans="1:105" ht="12" customHeight="1" x14ac:dyDescent="0.25">
      <c r="A20" s="28" t="s">
        <v>200</v>
      </c>
      <c r="B20" s="72">
        <f>IF(RES_hh_emi!B20=0,0,1000000*RES_hh_emi!B20/RES_hh_num!B20)</f>
        <v>575.61596105724334</v>
      </c>
      <c r="C20" s="72">
        <f>IF(RES_hh_emi!C20=0,0,1000000*RES_hh_emi!C20/RES_hh_num!C20)</f>
        <v>724.3946825603017</v>
      </c>
      <c r="D20" s="72">
        <f>IF(RES_hh_emi!D20=0,0,1000000*RES_hh_emi!D20/RES_hh_num!D20)</f>
        <v>627.4313259897624</v>
      </c>
      <c r="E20" s="72">
        <f>IF(RES_hh_emi!E20=0,0,1000000*RES_hh_emi!E20/RES_hh_num!E20)</f>
        <v>607.92726016351799</v>
      </c>
      <c r="F20" s="72">
        <f>IF(RES_hh_emi!F20=0,0,1000000*RES_hh_emi!F20/RES_hh_num!F20)</f>
        <v>475.45976459353051</v>
      </c>
      <c r="G20" s="72">
        <f>IF(RES_hh_emi!G20=0,0,1000000*RES_hh_emi!G20/RES_hh_num!G20)</f>
        <v>559.06332018089745</v>
      </c>
      <c r="H20" s="72">
        <f>IF(RES_hh_emi!H20=0,0,1000000*RES_hh_emi!H20/RES_hh_num!H20)</f>
        <v>687.7254041469555</v>
      </c>
      <c r="I20" s="72">
        <f>IF(RES_hh_emi!I20=0,0,1000000*RES_hh_emi!I20/RES_hh_num!I20)</f>
        <v>506.31503946473197</v>
      </c>
      <c r="J20" s="72">
        <f>IF(RES_hh_emi!J20=0,0,1000000*RES_hh_emi!J20/RES_hh_num!J20)</f>
        <v>613.75752496303244</v>
      </c>
      <c r="K20" s="72">
        <f>IF(RES_hh_emi!K20=0,0,1000000*RES_hh_emi!K20/RES_hh_num!K20)</f>
        <v>475.58055850763589</v>
      </c>
      <c r="L20" s="72">
        <f>IF(RES_hh_emi!L20=0,0,1000000*RES_hh_emi!L20/RES_hh_num!L20)</f>
        <v>415.50362761477618</v>
      </c>
      <c r="M20" s="72">
        <f>IF(RES_hh_emi!M20=0,0,1000000*RES_hh_emi!M20/RES_hh_num!M20)</f>
        <v>526.88075415988328</v>
      </c>
      <c r="N20" s="72">
        <f>IF(RES_hh_emi!N20=0,0,1000000*RES_hh_emi!N20/RES_hh_num!N20)</f>
        <v>532.34060289876675</v>
      </c>
      <c r="O20" s="72">
        <f>IF(RES_hh_emi!O20=0,0,1000000*RES_hh_emi!O20/RES_hh_num!O20)</f>
        <v>440.05163046696623</v>
      </c>
      <c r="P20" s="72">
        <f>IF(RES_hh_emi!P20=0,0,1000000*RES_hh_emi!P20/RES_hh_num!P20)</f>
        <v>450.44428875326651</v>
      </c>
      <c r="Q20" s="72">
        <f>IF(RES_hh_emi!Q20=0,0,1000000*RES_hh_emi!Q20/RES_hh_num!Q20)</f>
        <v>487.50311463845355</v>
      </c>
      <c r="R20" s="72">
        <f>IF(RES_hh_emi!R20=0,0,1000000*RES_hh_emi!R20/RES_hh_num!R20)</f>
        <v>435.40707734641359</v>
      </c>
      <c r="S20" s="72">
        <f>IF(RES_hh_emi!S20=0,0,1000000*RES_hh_emi!S20/RES_hh_num!S20)</f>
        <v>357.18604078049674</v>
      </c>
      <c r="T20" s="72">
        <f>IF(RES_hh_emi!T20=0,0,1000000*RES_hh_emi!T20/RES_hh_num!T20)</f>
        <v>396.35028141502602</v>
      </c>
      <c r="U20" s="72">
        <f>IF(RES_hh_emi!U20=0,0,1000000*RES_hh_emi!U20/RES_hh_num!U20)</f>
        <v>449.39692410778167</v>
      </c>
      <c r="V20" s="72">
        <f>IF(RES_hh_emi!V20=0,0,1000000*RES_hh_emi!V20/RES_hh_num!V20)</f>
        <v>493.71337688543633</v>
      </c>
      <c r="W20" s="72">
        <f>IF(RES_hh_emi!W20=0,0,1000000*RES_hh_emi!W20/RES_hh_num!W20)</f>
        <v>317.57256047581825</v>
      </c>
      <c r="X20" s="72">
        <f>IF(RES_hh_emi!X20=0,0,1000000*RES_hh_emi!X20/RES_hh_num!X20)</f>
        <v>398.95374406917767</v>
      </c>
      <c r="Y20" s="72">
        <f>IF(RES_hh_emi!Y20=0,0,1000000*RES_hh_emi!Y20/RES_hh_num!Y20)</f>
        <v>385.13288345848628</v>
      </c>
      <c r="DA20" s="89" t="s">
        <v>538</v>
      </c>
    </row>
    <row r="21" spans="1:105" ht="12" customHeight="1" x14ac:dyDescent="0.25">
      <c r="A21" s="28" t="s">
        <v>189</v>
      </c>
      <c r="B21" s="72">
        <f>IF(RES_hh_emi!B21=0,0,1000000*RES_hh_emi!B21/RES_hh_num!B21)</f>
        <v>440.9993919328918</v>
      </c>
      <c r="C21" s="72">
        <f>IF(RES_hh_emi!C21=0,0,1000000*RES_hh_emi!C21/RES_hh_num!C21)</f>
        <v>456.21559060993036</v>
      </c>
      <c r="D21" s="72">
        <f>IF(RES_hh_emi!D21=0,0,1000000*RES_hh_emi!D21/RES_hh_num!D21)</f>
        <v>433.15668466606024</v>
      </c>
      <c r="E21" s="72">
        <f>IF(RES_hh_emi!E21=0,0,1000000*RES_hh_emi!E21/RES_hh_num!E21)</f>
        <v>412.01425921071279</v>
      </c>
      <c r="F21" s="72">
        <f>IF(RES_hh_emi!F21=0,0,1000000*RES_hh_emi!F21/RES_hh_num!F21)</f>
        <v>406.63830679063841</v>
      </c>
      <c r="G21" s="72">
        <f>IF(RES_hh_emi!G21=0,0,1000000*RES_hh_emi!G21/RES_hh_num!G21)</f>
        <v>449.79198773817348</v>
      </c>
      <c r="H21" s="72">
        <f>IF(RES_hh_emi!H21=0,0,1000000*RES_hh_emi!H21/RES_hh_num!H21)</f>
        <v>442.01183028311272</v>
      </c>
      <c r="I21" s="72">
        <f>IF(RES_hh_emi!I21=0,0,1000000*RES_hh_emi!I21/RES_hh_num!I21)</f>
        <v>375.10288060863087</v>
      </c>
      <c r="J21" s="72">
        <f>IF(RES_hh_emi!J21=0,0,1000000*RES_hh_emi!J21/RES_hh_num!J21)</f>
        <v>362.48027009766417</v>
      </c>
      <c r="K21" s="72">
        <f>IF(RES_hh_emi!K21=0,0,1000000*RES_hh_emi!K21/RES_hh_num!K21)</f>
        <v>342.63573244595011</v>
      </c>
      <c r="L21" s="72">
        <f>IF(RES_hh_emi!L21=0,0,1000000*RES_hh_emi!L21/RES_hh_num!L21)</f>
        <v>354.65759590754527</v>
      </c>
      <c r="M21" s="72">
        <f>IF(RES_hh_emi!M21=0,0,1000000*RES_hh_emi!M21/RES_hh_num!M21)</f>
        <v>329.3200387266204</v>
      </c>
      <c r="N21" s="72">
        <f>IF(RES_hh_emi!N21=0,0,1000000*RES_hh_emi!N21/RES_hh_num!N21)</f>
        <v>343.89515507193715</v>
      </c>
      <c r="O21" s="72">
        <f>IF(RES_hh_emi!O21=0,0,1000000*RES_hh_emi!O21/RES_hh_num!O21)</f>
        <v>319.05372788470305</v>
      </c>
      <c r="P21" s="72">
        <f>IF(RES_hh_emi!P21=0,0,1000000*RES_hh_emi!P21/RES_hh_num!P21)</f>
        <v>306.12677010047355</v>
      </c>
      <c r="Q21" s="72">
        <f>IF(RES_hh_emi!Q21=0,0,1000000*RES_hh_emi!Q21/RES_hh_num!Q21)</f>
        <v>284.64086926321136</v>
      </c>
      <c r="R21" s="72">
        <f>IF(RES_hh_emi!R21=0,0,1000000*RES_hh_emi!R21/RES_hh_num!R21)</f>
        <v>323.58353819643753</v>
      </c>
      <c r="S21" s="72">
        <f>IF(RES_hh_emi!S21=0,0,1000000*RES_hh_emi!S21/RES_hh_num!S21)</f>
        <v>298.24921152811731</v>
      </c>
      <c r="T21" s="72">
        <f>IF(RES_hh_emi!T21=0,0,1000000*RES_hh_emi!T21/RES_hh_num!T21)</f>
        <v>287.12189981373791</v>
      </c>
      <c r="U21" s="72">
        <f>IF(RES_hh_emi!U21=0,0,1000000*RES_hh_emi!U21/RES_hh_num!U21)</f>
        <v>296.25934687197594</v>
      </c>
      <c r="V21" s="72">
        <f>IF(RES_hh_emi!V21=0,0,1000000*RES_hh_emi!V21/RES_hh_num!V21)</f>
        <v>281.330532445286</v>
      </c>
      <c r="W21" s="72">
        <f>IF(RES_hh_emi!W21=0,0,1000000*RES_hh_emi!W21/RES_hh_num!W21)</f>
        <v>296.59131020596095</v>
      </c>
      <c r="X21" s="72">
        <f>IF(RES_hh_emi!X21=0,0,1000000*RES_hh_emi!X21/RES_hh_num!X21)</f>
        <v>236.85649759698239</v>
      </c>
      <c r="Y21" s="72">
        <f>IF(RES_hh_emi!Y21=0,0,1000000*RES_hh_emi!Y21/RES_hh_num!Y21)</f>
        <v>265.72463817135935</v>
      </c>
      <c r="DA21" s="89" t="s">
        <v>539</v>
      </c>
    </row>
    <row r="22" spans="1:105" ht="12" customHeight="1" x14ac:dyDescent="0.25">
      <c r="A22" s="28" t="s">
        <v>202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X22" s="72">
        <f>IF(RES_hh_emi!X22=0,0,1000000*RES_hh_emi!X22/RES_hh_num!X22)</f>
        <v>0</v>
      </c>
      <c r="Y22" s="72">
        <f>IF(RES_hh_emi!Y22=0,0,1000000*RES_hh_emi!Y22/RES_hh_num!Y22)</f>
        <v>0</v>
      </c>
      <c r="DA22" s="89" t="s">
        <v>540</v>
      </c>
    </row>
    <row r="23" spans="1:105" ht="12" customHeight="1" x14ac:dyDescent="0.25">
      <c r="A23" s="28" t="s">
        <v>197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X23" s="72">
        <f>IF(RES_hh_emi!X23=0,0,1000000*RES_hh_emi!X23/RES_hh_num!X23)</f>
        <v>0</v>
      </c>
      <c r="Y23" s="72">
        <f>IF(RES_hh_emi!Y23=0,0,1000000*RES_hh_emi!Y23/RES_hh_num!Y23)</f>
        <v>0</v>
      </c>
      <c r="DA23" s="89" t="s">
        <v>541</v>
      </c>
    </row>
    <row r="24" spans="1:105" ht="12" customHeight="1" x14ac:dyDescent="0.25">
      <c r="A24" s="28" t="s">
        <v>198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X24" s="72">
        <f>IF(RES_hh_emi!X24=0,0,1000000*RES_hh_emi!X24/RES_hh_num!X24)</f>
        <v>0</v>
      </c>
      <c r="Y24" s="72">
        <f>IF(RES_hh_emi!Y24=0,0,1000000*RES_hh_emi!Y24/RES_hh_num!Y24)</f>
        <v>0</v>
      </c>
      <c r="DA24" s="89" t="s">
        <v>542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X25" s="74">
        <f>IF(RES_hh_emi!X25=0,0,1000000*RES_hh_emi!X25/RES_hh_num!X25)</f>
        <v>0</v>
      </c>
      <c r="Y25" s="74">
        <f>IF(RES_hh_emi!Y25=0,0,1000000*RES_hh_emi!Y25/RES_hh_num!Y25)</f>
        <v>0</v>
      </c>
      <c r="DA25" s="90" t="s">
        <v>543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X26" s="77">
        <f>IF(RES_hh_emi!X26=0,0,1000000*RES_hh_emi!X26/RES_hh_num!X26)</f>
        <v>0</v>
      </c>
      <c r="Y26" s="77">
        <f>IF(RES_hh_emi!Y26=0,0,1000000*RES_hh_emi!Y26/RES_hh_num!Y26)</f>
        <v>0</v>
      </c>
      <c r="DA26" s="92" t="s">
        <v>544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47.096520779008955</v>
      </c>
      <c r="C27" s="69">
        <f>IF(RES_hh_emi!C27=0,0,1000000*RES_hh_emi!C27/RES_hh_num!C27)</f>
        <v>50.57281809164251</v>
      </c>
      <c r="D27" s="69">
        <f>IF(RES_hh_emi!D27=0,0,1000000*RES_hh_emi!D27/RES_hh_num!D27)</f>
        <v>27.656846167682147</v>
      </c>
      <c r="E27" s="69">
        <f>IF(RES_hh_emi!E27=0,0,1000000*RES_hh_emi!E27/RES_hh_num!E27)</f>
        <v>31.543036721596867</v>
      </c>
      <c r="F27" s="69">
        <f>IF(RES_hh_emi!F27=0,0,1000000*RES_hh_emi!F27/RES_hh_num!F27)</f>
        <v>33.007095091075236</v>
      </c>
      <c r="G27" s="69">
        <f>IF(RES_hh_emi!G27=0,0,1000000*RES_hh_emi!G27/RES_hh_num!G27)</f>
        <v>28.137986217776852</v>
      </c>
      <c r="H27" s="69">
        <f>IF(RES_hh_emi!H27=0,0,1000000*RES_hh_emi!H27/RES_hh_num!H27)</f>
        <v>28.067672581009063</v>
      </c>
      <c r="I27" s="69">
        <f>IF(RES_hh_emi!I27=0,0,1000000*RES_hh_emi!I27/RES_hh_num!I27)</f>
        <v>20.307975966783985</v>
      </c>
      <c r="J27" s="69">
        <f>IF(RES_hh_emi!J27=0,0,1000000*RES_hh_emi!J27/RES_hh_num!J27)</f>
        <v>25.077959249337354</v>
      </c>
      <c r="K27" s="69">
        <f>IF(RES_hh_emi!K27=0,0,1000000*RES_hh_emi!K27/RES_hh_num!K27)</f>
        <v>23.251439333492758</v>
      </c>
      <c r="L27" s="69">
        <f>IF(RES_hh_emi!L27=0,0,1000000*RES_hh_emi!L27/RES_hh_num!L27)</f>
        <v>29.567120231357659</v>
      </c>
      <c r="M27" s="69">
        <f>IF(RES_hh_emi!M27=0,0,1000000*RES_hh_emi!M27/RES_hh_num!M27)</f>
        <v>29.479584175918344</v>
      </c>
      <c r="N27" s="69">
        <f>IF(RES_hh_emi!N27=0,0,1000000*RES_hh_emi!N27/RES_hh_num!N27)</f>
        <v>25.126956515351399</v>
      </c>
      <c r="O27" s="69">
        <f>IF(RES_hh_emi!O27=0,0,1000000*RES_hh_emi!O27/RES_hh_num!O27)</f>
        <v>24.581622726896772</v>
      </c>
      <c r="P27" s="69">
        <f>IF(RES_hh_emi!P27=0,0,1000000*RES_hh_emi!P27/RES_hh_num!P27)</f>
        <v>29.543930095183377</v>
      </c>
      <c r="Q27" s="69">
        <f>IF(RES_hh_emi!Q27=0,0,1000000*RES_hh_emi!Q27/RES_hh_num!Q27)</f>
        <v>34.218810029738478</v>
      </c>
      <c r="R27" s="69">
        <f>IF(RES_hh_emi!R27=0,0,1000000*RES_hh_emi!R27/RES_hh_num!R27)</f>
        <v>45.164481168960293</v>
      </c>
      <c r="S27" s="69">
        <f>IF(RES_hh_emi!S27=0,0,1000000*RES_hh_emi!S27/RES_hh_num!S27)</f>
        <v>43.613153644651028</v>
      </c>
      <c r="T27" s="69">
        <f>IF(RES_hh_emi!T27=0,0,1000000*RES_hh_emi!T27/RES_hh_num!T27)</f>
        <v>38.239437652059159</v>
      </c>
      <c r="U27" s="69">
        <f>IF(RES_hh_emi!U27=0,0,1000000*RES_hh_emi!U27/RES_hh_num!U27)</f>
        <v>42.101847505487001</v>
      </c>
      <c r="V27" s="69">
        <f>IF(RES_hh_emi!V27=0,0,1000000*RES_hh_emi!V27/RES_hh_num!V27)</f>
        <v>28.690268642944872</v>
      </c>
      <c r="W27" s="69">
        <f>IF(RES_hh_emi!W27=0,0,1000000*RES_hh_emi!W27/RES_hh_num!W27)</f>
        <v>27.349340774126571</v>
      </c>
      <c r="X27" s="69">
        <f>IF(RES_hh_emi!X27=0,0,1000000*RES_hh_emi!X27/RES_hh_num!X27)</f>
        <v>16.229897340823541</v>
      </c>
      <c r="Y27" s="69">
        <f>IF(RES_hh_emi!Y27=0,0,1000000*RES_hh_emi!Y27/RES_hh_num!Y27)</f>
        <v>21.415772803121492</v>
      </c>
      <c r="DA27" s="88" t="s">
        <v>288</v>
      </c>
    </row>
    <row r="28" spans="1:105" ht="12" customHeight="1" x14ac:dyDescent="0.25">
      <c r="A28" s="28" t="s">
        <v>51</v>
      </c>
      <c r="B28" s="72">
        <f>IF(RES_hh_emi!B28=0,0,1000000*RES_hh_emi!B28/RES_hh_num!B28)</f>
        <v>513.05680053100389</v>
      </c>
      <c r="C28" s="72">
        <f>IF(RES_hh_emi!C28=0,0,1000000*RES_hh_emi!C28/RES_hh_num!C28)</f>
        <v>421.17658325182856</v>
      </c>
      <c r="D28" s="72">
        <f>IF(RES_hh_emi!D28=0,0,1000000*RES_hh_emi!D28/RES_hh_num!D28)</f>
        <v>445.2292723258393</v>
      </c>
      <c r="E28" s="72">
        <f>IF(RES_hh_emi!E28=0,0,1000000*RES_hh_emi!E28/RES_hh_num!E28)</f>
        <v>334.29519792869633</v>
      </c>
      <c r="F28" s="72">
        <f>IF(RES_hh_emi!F28=0,0,1000000*RES_hh_emi!F28/RES_hh_num!F28)</f>
        <v>497.37726646855913</v>
      </c>
      <c r="G28" s="72">
        <f>IF(RES_hh_emi!G28=0,0,1000000*RES_hh_emi!G28/RES_hh_num!G28)</f>
        <v>424.00002115877123</v>
      </c>
      <c r="H28" s="72">
        <f>IF(RES_hh_emi!H28=0,0,1000000*RES_hh_emi!H28/RES_hh_num!H28)</f>
        <v>397.55122561252836</v>
      </c>
      <c r="I28" s="72">
        <f>IF(RES_hh_emi!I28=0,0,1000000*RES_hh_emi!I28/RES_hh_num!I28)</f>
        <v>267.99935644255828</v>
      </c>
      <c r="J28" s="72">
        <f>IF(RES_hh_emi!J28=0,0,1000000*RES_hh_emi!J28/RES_hh_num!J28)</f>
        <v>369.56435947924336</v>
      </c>
      <c r="K28" s="72">
        <f>IF(RES_hh_emi!K28=0,0,1000000*RES_hh_emi!K28/RES_hh_num!K28)</f>
        <v>225.44067275210824</v>
      </c>
      <c r="L28" s="72">
        <f>IF(RES_hh_emi!L28=0,0,1000000*RES_hh_emi!L28/RES_hh_num!L28)</f>
        <v>303.24474268344693</v>
      </c>
      <c r="M28" s="72">
        <f>IF(RES_hh_emi!M28=0,0,1000000*RES_hh_emi!M28/RES_hh_num!M28)</f>
        <v>378.56899520946274</v>
      </c>
      <c r="N28" s="72">
        <f>IF(RES_hh_emi!N28=0,0,1000000*RES_hh_emi!N28/RES_hh_num!N28)</f>
        <v>365.00011427299773</v>
      </c>
      <c r="O28" s="72">
        <f>IF(RES_hh_emi!O28=0,0,1000000*RES_hh_emi!O28/RES_hh_num!O28)</f>
        <v>362.26147524705078</v>
      </c>
      <c r="P28" s="72">
        <f>IF(RES_hh_emi!P28=0,0,1000000*RES_hh_emi!P28/RES_hh_num!P28)</f>
        <v>338.58976052373714</v>
      </c>
      <c r="Q28" s="72">
        <f>IF(RES_hh_emi!Q28=0,0,1000000*RES_hh_emi!Q28/RES_hh_num!Q28)</f>
        <v>349.38609622352374</v>
      </c>
      <c r="R28" s="72">
        <f>IF(RES_hh_emi!R28=0,0,1000000*RES_hh_emi!R28/RES_hh_num!R28)</f>
        <v>0</v>
      </c>
      <c r="S28" s="72">
        <f>IF(RES_hh_emi!S28=0,0,1000000*RES_hh_emi!S28/RES_hh_num!S28)</f>
        <v>0</v>
      </c>
      <c r="T28" s="72">
        <f>IF(RES_hh_emi!T28=0,0,1000000*RES_hh_emi!T28/RES_hh_num!T28)</f>
        <v>0</v>
      </c>
      <c r="U28" s="72">
        <f>IF(RES_hh_emi!U28=0,0,1000000*RES_hh_emi!U28/RES_hh_num!U28)</f>
        <v>0</v>
      </c>
      <c r="V28" s="72">
        <f>IF(RES_hh_emi!V28=0,0,1000000*RES_hh_emi!V28/RES_hh_num!V28)</f>
        <v>0</v>
      </c>
      <c r="W28" s="72">
        <f>IF(RES_hh_emi!W28=0,0,1000000*RES_hh_emi!W28/RES_hh_num!W28)</f>
        <v>0</v>
      </c>
      <c r="X28" s="72">
        <f>IF(RES_hh_emi!X28=0,0,1000000*RES_hh_emi!X28/RES_hh_num!X28)</f>
        <v>0</v>
      </c>
      <c r="Y28" s="72">
        <f>IF(RES_hh_emi!Y28=0,0,1000000*RES_hh_emi!Y28/RES_hh_num!Y28)</f>
        <v>0</v>
      </c>
      <c r="DA28" s="89" t="s">
        <v>545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292.59476645038558</v>
      </c>
      <c r="C29" s="72">
        <f>IF(RES_hh_emi!C29=0,0,1000000*RES_hh_emi!C29/RES_hh_num!C29)</f>
        <v>372.20667691452911</v>
      </c>
      <c r="D29" s="72">
        <f>IF(RES_hh_emi!D29=0,0,1000000*RES_hh_emi!D29/RES_hh_num!D29)</f>
        <v>195.33781739012116</v>
      </c>
      <c r="E29" s="72">
        <f>IF(RES_hh_emi!E29=0,0,1000000*RES_hh_emi!E29/RES_hh_num!E29)</f>
        <v>272.46265622775798</v>
      </c>
      <c r="F29" s="72">
        <f>IF(RES_hh_emi!F29=0,0,1000000*RES_hh_emi!F29/RES_hh_num!F29)</f>
        <v>290.01492360918195</v>
      </c>
      <c r="G29" s="72">
        <f>IF(RES_hh_emi!G29=0,0,1000000*RES_hh_emi!G29/RES_hh_num!G29)</f>
        <v>234.68000980872995</v>
      </c>
      <c r="H29" s="72">
        <f>IF(RES_hh_emi!H29=0,0,1000000*RES_hh_emi!H29/RES_hh_num!H29)</f>
        <v>250.63947970318651</v>
      </c>
      <c r="I29" s="72">
        <f>IF(RES_hh_emi!I29=0,0,1000000*RES_hh_emi!I29/RES_hh_num!I29)</f>
        <v>168.10558229404532</v>
      </c>
      <c r="J29" s="72">
        <f>IF(RES_hh_emi!J29=0,0,1000000*RES_hh_emi!J29/RES_hh_num!J29)</f>
        <v>222.7423962347099</v>
      </c>
      <c r="K29" s="72">
        <f>IF(RES_hh_emi!K29=0,0,1000000*RES_hh_emi!K29/RES_hh_num!K29)</f>
        <v>193.54258634249388</v>
      </c>
      <c r="L29" s="72">
        <f>IF(RES_hh_emi!L29=0,0,1000000*RES_hh_emi!L29/RES_hh_num!L29)</f>
        <v>229.58147460227713</v>
      </c>
      <c r="M29" s="72">
        <f>IF(RES_hh_emi!M29=0,0,1000000*RES_hh_emi!M29/RES_hh_num!M29)</f>
        <v>224.23500088734653</v>
      </c>
      <c r="N29" s="72">
        <f>IF(RES_hh_emi!N29=0,0,1000000*RES_hh_emi!N29/RES_hh_num!N29)</f>
        <v>176.65981048486367</v>
      </c>
      <c r="O29" s="72">
        <f>IF(RES_hh_emi!O29=0,0,1000000*RES_hh_emi!O29/RES_hh_num!O29)</f>
        <v>166.29775109086009</v>
      </c>
      <c r="P29" s="72">
        <f>IF(RES_hh_emi!P29=0,0,1000000*RES_hh_emi!P29/RES_hh_num!P29)</f>
        <v>185.69489788988605</v>
      </c>
      <c r="Q29" s="72">
        <f>IF(RES_hh_emi!Q29=0,0,1000000*RES_hh_emi!Q29/RES_hh_num!Q29)</f>
        <v>193.53865393949243</v>
      </c>
      <c r="R29" s="72">
        <f>IF(RES_hh_emi!R29=0,0,1000000*RES_hh_emi!R29/RES_hh_num!R29)</f>
        <v>242.51598310607022</v>
      </c>
      <c r="S29" s="72">
        <f>IF(RES_hh_emi!S29=0,0,1000000*RES_hh_emi!S29/RES_hh_num!S29)</f>
        <v>240.87950235518275</v>
      </c>
      <c r="T29" s="72">
        <f>IF(RES_hh_emi!T29=0,0,1000000*RES_hh_emi!T29/RES_hh_num!T29)</f>
        <v>209.5036033274954</v>
      </c>
      <c r="U29" s="72">
        <f>IF(RES_hh_emi!U29=0,0,1000000*RES_hh_emi!U29/RES_hh_num!U29)</f>
        <v>249.93233046202056</v>
      </c>
      <c r="V29" s="72">
        <f>IF(RES_hh_emi!V29=0,0,1000000*RES_hh_emi!V29/RES_hh_num!V29)</f>
        <v>189.00154633576344</v>
      </c>
      <c r="W29" s="72">
        <f>IF(RES_hh_emi!W29=0,0,1000000*RES_hh_emi!W29/RES_hh_num!W29)</f>
        <v>198.01447390307723</v>
      </c>
      <c r="X29" s="72">
        <f>IF(RES_hh_emi!X29=0,0,1000000*RES_hh_emi!X29/RES_hh_num!X29)</f>
        <v>126.12072481275635</v>
      </c>
      <c r="Y29" s="72">
        <f>IF(RES_hh_emi!Y29=0,0,1000000*RES_hh_emi!Y29/RES_hh_num!Y29)</f>
        <v>210.741741577157</v>
      </c>
      <c r="DA29" s="89" t="s">
        <v>546</v>
      </c>
    </row>
    <row r="30" spans="1:105" ht="12" customHeight="1" x14ac:dyDescent="0.25">
      <c r="A30" s="28" t="s">
        <v>189</v>
      </c>
      <c r="B30" s="72">
        <f>IF(RES_hh_emi!B30=0,0,1000000*RES_hh_emi!B30/RES_hh_num!B30)</f>
        <v>273.95307762219488</v>
      </c>
      <c r="C30" s="72">
        <f>IF(RES_hh_emi!C30=0,0,1000000*RES_hh_emi!C30/RES_hh_num!C30)</f>
        <v>284.29916614645606</v>
      </c>
      <c r="D30" s="72">
        <f>IF(RES_hh_emi!D30=0,0,1000000*RES_hh_emi!D30/RES_hh_num!D30)</f>
        <v>227.84724496680465</v>
      </c>
      <c r="E30" s="72">
        <f>IF(RES_hh_emi!E30=0,0,1000000*RES_hh_emi!E30/RES_hh_num!E30)</f>
        <v>229.87848812280927</v>
      </c>
      <c r="F30" s="72">
        <f>IF(RES_hh_emi!F30=0,0,1000000*RES_hh_emi!F30/RES_hh_num!F30)</f>
        <v>227.35051787337974</v>
      </c>
      <c r="G30" s="72">
        <f>IF(RES_hh_emi!G30=0,0,1000000*RES_hh_emi!G30/RES_hh_num!G30)</f>
        <v>222.66910746514009</v>
      </c>
      <c r="H30" s="72">
        <f>IF(RES_hh_emi!H30=0,0,1000000*RES_hh_emi!H30/RES_hh_num!H30)</f>
        <v>227.79771616744765</v>
      </c>
      <c r="I30" s="72">
        <f>IF(RES_hh_emi!I30=0,0,1000000*RES_hh_emi!I30/RES_hh_num!I30)</f>
        <v>197.20598769961077</v>
      </c>
      <c r="J30" s="72">
        <f>IF(RES_hh_emi!J30=0,0,1000000*RES_hh_emi!J30/RES_hh_num!J30)</f>
        <v>195.29095313137134</v>
      </c>
      <c r="K30" s="72">
        <f>IF(RES_hh_emi!K30=0,0,1000000*RES_hh_emi!K30/RES_hh_num!K30)</f>
        <v>169.29556380355822</v>
      </c>
      <c r="L30" s="72">
        <f>IF(RES_hh_emi!L30=0,0,1000000*RES_hh_emi!L30/RES_hh_num!L30)</f>
        <v>192.14131450470032</v>
      </c>
      <c r="M30" s="72">
        <f>IF(RES_hh_emi!M30=0,0,1000000*RES_hh_emi!M30/RES_hh_num!M30)</f>
        <v>179.30026837539833</v>
      </c>
      <c r="N30" s="72">
        <f>IF(RES_hh_emi!N30=0,0,1000000*RES_hh_emi!N30/RES_hh_num!N30)</f>
        <v>181.75480834393667</v>
      </c>
      <c r="O30" s="72">
        <f>IF(RES_hh_emi!O30=0,0,1000000*RES_hh_emi!O30/RES_hh_num!O30)</f>
        <v>168.4763388163793</v>
      </c>
      <c r="P30" s="72">
        <f>IF(RES_hh_emi!P30=0,0,1000000*RES_hh_emi!P30/RES_hh_num!P30)</f>
        <v>167.87698556570152</v>
      </c>
      <c r="Q30" s="72">
        <f>IF(RES_hh_emi!Q30=0,0,1000000*RES_hh_emi!Q30/RES_hh_num!Q30)</f>
        <v>167.97607670970731</v>
      </c>
      <c r="R30" s="72">
        <f>IF(RES_hh_emi!R30=0,0,1000000*RES_hh_emi!R30/RES_hh_num!R30)</f>
        <v>202.55404584237039</v>
      </c>
      <c r="S30" s="72">
        <f>IF(RES_hh_emi!S30=0,0,1000000*RES_hh_emi!S30/RES_hh_num!S30)</f>
        <v>187.86613949425933</v>
      </c>
      <c r="T30" s="72">
        <f>IF(RES_hh_emi!T30=0,0,1000000*RES_hh_emi!T30/RES_hh_num!T30)</f>
        <v>177.09887144121063</v>
      </c>
      <c r="U30" s="72">
        <f>IF(RES_hh_emi!U30=0,0,1000000*RES_hh_emi!U30/RES_hh_num!U30)</f>
        <v>196.67331609844649</v>
      </c>
      <c r="V30" s="72">
        <f>IF(RES_hh_emi!V30=0,0,1000000*RES_hh_emi!V30/RES_hh_num!V30)</f>
        <v>178.53035759749599</v>
      </c>
      <c r="W30" s="72">
        <f>IF(RES_hh_emi!W30=0,0,1000000*RES_hh_emi!W30/RES_hh_num!W30)</f>
        <v>203.28544037796223</v>
      </c>
      <c r="X30" s="72">
        <f>IF(RES_hh_emi!X30=0,0,1000000*RES_hh_emi!X30/RES_hh_num!X30)</f>
        <v>129.29489883790416</v>
      </c>
      <c r="Y30" s="72">
        <f>IF(RES_hh_emi!Y30=0,0,1000000*RES_hh_emi!Y30/RES_hh_num!Y30)</f>
        <v>165.78731891494863</v>
      </c>
      <c r="DA30" s="89" t="s">
        <v>547</v>
      </c>
    </row>
    <row r="31" spans="1:105" ht="12" customHeight="1" x14ac:dyDescent="0.25">
      <c r="A31" s="28" t="s">
        <v>202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X31" s="72">
        <f>IF(RES_hh_emi!X31=0,0,1000000*RES_hh_emi!X31/RES_hh_num!X31)</f>
        <v>0</v>
      </c>
      <c r="Y31" s="72">
        <f>IF(RES_hh_emi!Y31=0,0,1000000*RES_hh_emi!Y31/RES_hh_num!Y31)</f>
        <v>0</v>
      </c>
      <c r="DA31" s="89" t="s">
        <v>548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X32" s="77">
        <f>IF(RES_hh_emi!X32=0,0,1000000*RES_hh_emi!X32/RES_hh_num!X32)</f>
        <v>0</v>
      </c>
      <c r="Y32" s="77">
        <f>IF(RES_hh_emi!Y32=0,0,1000000*RES_hh_emi!Y32/RES_hh_num!Y32)</f>
        <v>0</v>
      </c>
      <c r="DA32" s="92" t="s">
        <v>549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316.85752851885366</v>
      </c>
      <c r="C3" s="65">
        <f>IF(RES_hh_fech!C3=0,0,RES_hh_fech!C3/RES_summary!C$19)</f>
        <v>318.91843830990416</v>
      </c>
      <c r="D3" s="65">
        <f>IF(RES_hh_fech!D3=0,0,RES_hh_fech!D3/RES_summary!D$19)</f>
        <v>302.59147895208218</v>
      </c>
      <c r="E3" s="65">
        <f>IF(RES_hh_fech!E3=0,0,RES_hh_fech!E3/RES_summary!E$19)</f>
        <v>300.72058029275541</v>
      </c>
      <c r="F3" s="65">
        <f>IF(RES_hh_fech!F3=0,0,RES_hh_fech!F3/RES_summary!F$19)</f>
        <v>295.59248466558569</v>
      </c>
      <c r="G3" s="65">
        <f>IF(RES_hh_fech!G3=0,0,RES_hh_fech!G3/RES_summary!G$19)</f>
        <v>284.32089765750385</v>
      </c>
      <c r="H3" s="65">
        <f>IF(RES_hh_fech!H3=0,0,RES_hh_fech!H3/RES_summary!H$19)</f>
        <v>276.78552422006044</v>
      </c>
      <c r="I3" s="65">
        <f>IF(RES_hh_fech!I3=0,0,RES_hh_fech!I3/RES_summary!I$19)</f>
        <v>299.58822696690078</v>
      </c>
      <c r="J3" s="65">
        <f>IF(RES_hh_fech!J3=0,0,RES_hh_fech!J3/RES_summary!J$19)</f>
        <v>288.71304103028632</v>
      </c>
      <c r="K3" s="65">
        <f>IF(RES_hh_fech!K3=0,0,RES_hh_fech!K3/RES_summary!K$19)</f>
        <v>293.43768438395284</v>
      </c>
      <c r="L3" s="65">
        <f>IF(RES_hh_fech!L3=0,0,RES_hh_fech!L3/RES_summary!L$19)</f>
        <v>311.08874833574703</v>
      </c>
      <c r="M3" s="65">
        <f>IF(RES_hh_fech!M3=0,0,RES_hh_fech!M3/RES_summary!M$19)</f>
        <v>279.77912665160591</v>
      </c>
      <c r="N3" s="65">
        <f>IF(RES_hh_fech!N3=0,0,RES_hh_fech!N3/RES_summary!N$19)</f>
        <v>290.55002865014512</v>
      </c>
      <c r="O3" s="65">
        <f>IF(RES_hh_fech!O3=0,0,RES_hh_fech!O3/RES_summary!O$19)</f>
        <v>278.85054732102293</v>
      </c>
      <c r="P3" s="65">
        <f>IF(RES_hh_fech!P3=0,0,RES_hh_fech!P3/RES_summary!P$19)</f>
        <v>264.68833292287087</v>
      </c>
      <c r="Q3" s="65">
        <f>IF(RES_hh_fech!Q3=0,0,RES_hh_fech!Q3/RES_summary!Q$19)</f>
        <v>252.89411766439628</v>
      </c>
      <c r="R3" s="65">
        <f>IF(RES_hh_fech!R3=0,0,RES_hh_fech!R3/RES_summary!R$19)</f>
        <v>270.74270837563245</v>
      </c>
      <c r="S3" s="65">
        <f>IF(RES_hh_fech!S3=0,0,RES_hh_fech!S3/RES_summary!S$19)</f>
        <v>267.12830912927012</v>
      </c>
      <c r="T3" s="65">
        <f>IF(RES_hh_fech!T3=0,0,RES_hh_fech!T3/RES_summary!T$19)</f>
        <v>268.92291173680542</v>
      </c>
      <c r="U3" s="65">
        <f>IF(RES_hh_fech!U3=0,0,RES_hh_fech!U3/RES_summary!U$19)</f>
        <v>257.71041954340956</v>
      </c>
      <c r="V3" s="65">
        <f>IF(RES_hh_fech!V3=0,0,RES_hh_fech!V3/RES_summary!V$19)</f>
        <v>252.96948399944972</v>
      </c>
      <c r="W3" s="65">
        <f>IF(RES_hh_fech!W3=0,0,RES_hh_fech!W3/RES_summary!W$19)</f>
        <v>253.80380752964714</v>
      </c>
      <c r="X3" s="65">
        <f>IF(RES_hh_fech!X3=0,0,RES_hh_fech!X3/RES_summary!X$19)</f>
        <v>250.4491559266188</v>
      </c>
      <c r="Y3" s="65">
        <f>IF(RES_hh_fech!Y3=0,0,RES_hh_fech!Y3/RES_summary!Y$19)</f>
        <v>236.9447814984722</v>
      </c>
      <c r="DA3" s="87" t="s">
        <v>296</v>
      </c>
    </row>
    <row r="4" spans="1:105" ht="12.95" customHeight="1" x14ac:dyDescent="0.25">
      <c r="A4" s="68" t="s">
        <v>57</v>
      </c>
      <c r="B4" s="69">
        <f>IF(RES_hh_fech!B4=0,0,RES_hh_fech!B4/RES_summary!B$19)</f>
        <v>265.40734343745311</v>
      </c>
      <c r="C4" s="69">
        <f>IF(RES_hh_fech!C4=0,0,RES_hh_fech!C4/RES_summary!C$19)</f>
        <v>266.38590760735951</v>
      </c>
      <c r="D4" s="69">
        <f>IF(RES_hh_fech!D4=0,0,RES_hh_fech!D4/RES_summary!D$19)</f>
        <v>253.66427087124433</v>
      </c>
      <c r="E4" s="69">
        <f>IF(RES_hh_fech!E4=0,0,RES_hh_fech!E4/RES_summary!E$19)</f>
        <v>253.14708302163163</v>
      </c>
      <c r="F4" s="69">
        <f>IF(RES_hh_fech!F4=0,0,RES_hh_fech!F4/RES_summary!F$19)</f>
        <v>247.98752876228733</v>
      </c>
      <c r="G4" s="69">
        <f>IF(RES_hh_fech!G4=0,0,RES_hh_fech!G4/RES_summary!G$19)</f>
        <v>238.40853995911669</v>
      </c>
      <c r="H4" s="69">
        <f>IF(RES_hh_fech!H4=0,0,RES_hh_fech!H4/RES_summary!H$19)</f>
        <v>230.17223523676708</v>
      </c>
      <c r="I4" s="69">
        <f>IF(RES_hh_fech!I4=0,0,RES_hh_fech!I4/RES_summary!I$19)</f>
        <v>257.96040666253054</v>
      </c>
      <c r="J4" s="69">
        <f>IF(RES_hh_fech!J4=0,0,RES_hh_fech!J4/RES_summary!J$19)</f>
        <v>248.70730298346783</v>
      </c>
      <c r="K4" s="69">
        <f>IF(RES_hh_fech!K4=0,0,RES_hh_fech!K4/RES_summary!K$19)</f>
        <v>256.18789195361285</v>
      </c>
      <c r="L4" s="69">
        <f>IF(RES_hh_fech!L4=0,0,RES_hh_fech!L4/RES_summary!L$19)</f>
        <v>271.20257307387487</v>
      </c>
      <c r="M4" s="69">
        <f>IF(RES_hh_fech!M4=0,0,RES_hh_fech!M4/RES_summary!M$19)</f>
        <v>243.35822470400188</v>
      </c>
      <c r="N4" s="69">
        <f>IF(RES_hh_fech!N4=0,0,RES_hh_fech!N4/RES_summary!N$19)</f>
        <v>253.15260412533831</v>
      </c>
      <c r="O4" s="69">
        <f>IF(RES_hh_fech!O4=0,0,RES_hh_fech!O4/RES_summary!O$19)</f>
        <v>243.06571945356194</v>
      </c>
      <c r="P4" s="69">
        <f>IF(RES_hh_fech!P4=0,0,RES_hh_fech!P4/RES_summary!P$19)</f>
        <v>230.6057761990092</v>
      </c>
      <c r="Q4" s="69">
        <f>IF(RES_hh_fech!Q4=0,0,RES_hh_fech!Q4/RES_summary!Q$19)</f>
        <v>219.39587436082519</v>
      </c>
      <c r="R4" s="69">
        <f>IF(RES_hh_fech!R4=0,0,RES_hh_fech!R4/RES_summary!R$19)</f>
        <v>234.14668574907907</v>
      </c>
      <c r="S4" s="69">
        <f>IF(RES_hh_fech!S4=0,0,RES_hh_fech!S4/RES_summary!S$19)</f>
        <v>231.01789592893684</v>
      </c>
      <c r="T4" s="69">
        <f>IF(RES_hh_fech!T4=0,0,RES_hh_fech!T4/RES_summary!T$19)</f>
        <v>233.98507972650188</v>
      </c>
      <c r="U4" s="69">
        <f>IF(RES_hh_fech!U4=0,0,RES_hh_fech!U4/RES_summary!U$19)</f>
        <v>222.45250875464546</v>
      </c>
      <c r="V4" s="69">
        <f>IF(RES_hh_fech!V4=0,0,RES_hh_fech!V4/RES_summary!V$19)</f>
        <v>219.31949833968386</v>
      </c>
      <c r="W4" s="69">
        <f>IF(RES_hh_fech!W4=0,0,RES_hh_fech!W4/RES_summary!W$19)</f>
        <v>219.43799319240051</v>
      </c>
      <c r="X4" s="69">
        <f>IF(RES_hh_fech!X4=0,0,RES_hh_fech!X4/RES_summary!X$19)</f>
        <v>219.62465853071998</v>
      </c>
      <c r="Y4" s="69">
        <f>IF(RES_hh_fech!Y4=0,0,RES_hh_fech!Y4/RES_summary!Y$19)</f>
        <v>205.63603406864863</v>
      </c>
      <c r="DA4" s="88" t="s">
        <v>297</v>
      </c>
    </row>
    <row r="5" spans="1:105" ht="12" customHeight="1" x14ac:dyDescent="0.25">
      <c r="A5" s="28" t="s">
        <v>51</v>
      </c>
      <c r="B5" s="72">
        <f>IF(RES_hh_fech!B5=0,0,RES_hh_fech!B5/RES_summary!B$19)</f>
        <v>289.75427464125232</v>
      </c>
      <c r="C5" s="72">
        <f>IF(RES_hh_fech!C5=0,0,RES_hh_fech!C5/RES_summary!C$19)</f>
        <v>235.86274748615565</v>
      </c>
      <c r="D5" s="72">
        <f>IF(RES_hh_fech!D5=0,0,RES_hh_fech!D5/RES_summary!D$19)</f>
        <v>283.90367577257268</v>
      </c>
      <c r="E5" s="72">
        <f>IF(RES_hh_fech!E5=0,0,RES_hh_fech!E5/RES_summary!E$19)</f>
        <v>211.05355449988622</v>
      </c>
      <c r="F5" s="72">
        <f>IF(RES_hh_fech!F5=0,0,RES_hh_fech!F5/RES_summary!F$19)</f>
        <v>302.1935872026387</v>
      </c>
      <c r="G5" s="72">
        <f>IF(RES_hh_fech!G5=0,0,RES_hh_fech!G5/RES_summary!G$19)</f>
        <v>281.6127513021699</v>
      </c>
      <c r="H5" s="72">
        <f>IF(RES_hh_fech!H5=0,0,RES_hh_fech!H5/RES_summary!H$19)</f>
        <v>254.42069240159336</v>
      </c>
      <c r="I5" s="72">
        <f>IF(RES_hh_fech!I5=0,0,RES_hh_fech!I5/RES_summary!I$19)</f>
        <v>208.75640603739632</v>
      </c>
      <c r="J5" s="72">
        <f>IF(RES_hh_fech!J5=0,0,RES_hh_fech!J5/RES_summary!J$19)</f>
        <v>281.14421856455482</v>
      </c>
      <c r="K5" s="72">
        <f>IF(RES_hh_fech!K5=0,0,RES_hh_fech!K5/RES_summary!K$19)</f>
        <v>217.90990809945225</v>
      </c>
      <c r="L5" s="72">
        <f>IF(RES_hh_fech!L5=0,0,RES_hh_fech!L5/RES_summary!L$19)</f>
        <v>259.29560514285231</v>
      </c>
      <c r="M5" s="72">
        <f>IF(RES_hh_fech!M5=0,0,RES_hh_fech!M5/RES_summary!M$19)</f>
        <v>295.03000413727312</v>
      </c>
      <c r="N5" s="72">
        <f>IF(RES_hh_fech!N5=0,0,RES_hh_fech!N5/RES_summary!N$19)</f>
        <v>264.71789142490456</v>
      </c>
      <c r="O5" s="72">
        <f>IF(RES_hh_fech!O5=0,0,RES_hh_fech!O5/RES_summary!O$19)</f>
        <v>275.46689715894058</v>
      </c>
      <c r="P5" s="72">
        <f>IF(RES_hh_fech!P5=0,0,RES_hh_fech!P5/RES_summary!P$19)</f>
        <v>281.16624033450614</v>
      </c>
      <c r="Q5" s="72">
        <f>IF(RES_hh_fech!Q5=0,0,RES_hh_fech!Q5/RES_summary!Q$19)</f>
        <v>215.36062945465602</v>
      </c>
      <c r="R5" s="72">
        <f>IF(RES_hh_fech!R5=0,0,RES_hh_fech!R5/RES_summary!R$19)</f>
        <v>97.712000422111799</v>
      </c>
      <c r="S5" s="72">
        <f>IF(RES_hh_fech!S5=0,0,RES_hh_fech!S5/RES_summary!S$19)</f>
        <v>196.90901572041975</v>
      </c>
      <c r="T5" s="72">
        <f>IF(RES_hh_fech!T5=0,0,RES_hh_fech!T5/RES_summary!T$19)</f>
        <v>246.38996845368661</v>
      </c>
      <c r="U5" s="72">
        <f>IF(RES_hh_fech!U5=0,0,RES_hh_fech!U5/RES_summary!U$19)</f>
        <v>280.59818578109196</v>
      </c>
      <c r="V5" s="72">
        <f>IF(RES_hh_fech!V5=0,0,RES_hh_fech!V5/RES_summary!V$19)</f>
        <v>277.90607260920376</v>
      </c>
      <c r="W5" s="72">
        <f>IF(RES_hh_fech!W5=0,0,RES_hh_fech!W5/RES_summary!W$19)</f>
        <v>250.56027948350106</v>
      </c>
      <c r="X5" s="72">
        <f>IF(RES_hh_fech!X5=0,0,RES_hh_fech!X5/RES_summary!X$19)</f>
        <v>0</v>
      </c>
      <c r="Y5" s="72">
        <f>IF(RES_hh_fech!Y5=0,0,RES_hh_fech!Y5/RES_summary!Y$19)</f>
        <v>298.61395725228323</v>
      </c>
      <c r="DA5" s="89" t="s">
        <v>551</v>
      </c>
    </row>
    <row r="6" spans="1:105" ht="12" customHeight="1" x14ac:dyDescent="0.25">
      <c r="A6" s="28" t="s">
        <v>74</v>
      </c>
      <c r="B6" s="72">
        <f>IF(RES_hh_fech!B6=0,0,RES_hh_fech!B6/RES_summary!B$19)</f>
        <v>0</v>
      </c>
      <c r="C6" s="72">
        <f>IF(RES_hh_fech!C6=0,0,RES_hh_fech!C6/RES_summary!C$19)</f>
        <v>0</v>
      </c>
      <c r="D6" s="72">
        <f>IF(RES_hh_fech!D6=0,0,RES_hh_fech!D6/RES_summary!D$19)</f>
        <v>0</v>
      </c>
      <c r="E6" s="72">
        <f>IF(RES_hh_fech!E6=0,0,RES_hh_fech!E6/RES_summary!E$19)</f>
        <v>0</v>
      </c>
      <c r="F6" s="72">
        <f>IF(RES_hh_fech!F6=0,0,RES_hh_fech!F6/RES_summary!F$19)</f>
        <v>0</v>
      </c>
      <c r="G6" s="72">
        <f>IF(RES_hh_fech!G6=0,0,RES_hh_fech!G6/RES_summary!G$19)</f>
        <v>0</v>
      </c>
      <c r="H6" s="72">
        <f>IF(RES_hh_fech!H6=0,0,RES_hh_fech!H6/RES_summary!H$19)</f>
        <v>0</v>
      </c>
      <c r="I6" s="72">
        <f>IF(RES_hh_fech!I6=0,0,RES_hh_fech!I6/RES_summary!I$19)</f>
        <v>0</v>
      </c>
      <c r="J6" s="72">
        <f>IF(RES_hh_fech!J6=0,0,RES_hh_fech!J6/RES_summary!J$19)</f>
        <v>0</v>
      </c>
      <c r="K6" s="72">
        <f>IF(RES_hh_fech!K6=0,0,RES_hh_fech!K6/RES_summary!K$19)</f>
        <v>0</v>
      </c>
      <c r="L6" s="72">
        <f>IF(RES_hh_fech!L6=0,0,RES_hh_fech!L6/RES_summary!L$19)</f>
        <v>0</v>
      </c>
      <c r="M6" s="72">
        <f>IF(RES_hh_fech!M6=0,0,RES_hh_fech!M6/RES_summary!M$19)</f>
        <v>0</v>
      </c>
      <c r="N6" s="72">
        <f>IF(RES_hh_fech!N6=0,0,RES_hh_fech!N6/RES_summary!N$19)</f>
        <v>0</v>
      </c>
      <c r="O6" s="72">
        <f>IF(RES_hh_fech!O6=0,0,RES_hh_fech!O6/RES_summary!O$19)</f>
        <v>0</v>
      </c>
      <c r="P6" s="72">
        <f>IF(RES_hh_fech!P6=0,0,RES_hh_fech!P6/RES_summary!P$19)</f>
        <v>0</v>
      </c>
      <c r="Q6" s="72">
        <f>IF(RES_hh_fech!Q6=0,0,RES_hh_fech!Q6/RES_summary!Q$19)</f>
        <v>0</v>
      </c>
      <c r="R6" s="72">
        <f>IF(RES_hh_fech!R6=0,0,RES_hh_fech!R6/RES_summary!R$19)</f>
        <v>0</v>
      </c>
      <c r="S6" s="72">
        <f>IF(RES_hh_fech!S6=0,0,RES_hh_fech!S6/RES_summary!S$19)</f>
        <v>0</v>
      </c>
      <c r="T6" s="72">
        <f>IF(RES_hh_fech!T6=0,0,RES_hh_fech!T6/RES_summary!T$19)</f>
        <v>0</v>
      </c>
      <c r="U6" s="72">
        <f>IF(RES_hh_fech!U6=0,0,RES_hh_fech!U6/RES_summary!U$19)</f>
        <v>0</v>
      </c>
      <c r="V6" s="72">
        <f>IF(RES_hh_fech!V6=0,0,RES_hh_fech!V6/RES_summary!V$19)</f>
        <v>0</v>
      </c>
      <c r="W6" s="72">
        <f>IF(RES_hh_fech!W6=0,0,RES_hh_fech!W6/RES_summary!W$19)</f>
        <v>0</v>
      </c>
      <c r="X6" s="72">
        <f>IF(RES_hh_fech!X6=0,0,RES_hh_fech!X6/RES_summary!X$19)</f>
        <v>0</v>
      </c>
      <c r="Y6" s="72">
        <f>IF(RES_hh_fech!Y6=0,0,RES_hh_fech!Y6/RES_summary!Y$19)</f>
        <v>0</v>
      </c>
      <c r="DA6" s="89" t="s">
        <v>552</v>
      </c>
    </row>
    <row r="7" spans="1:105" ht="12" customHeight="1" x14ac:dyDescent="0.25">
      <c r="A7" s="28" t="s">
        <v>200</v>
      </c>
      <c r="B7" s="72">
        <f>IF(RES_hh_fech!B7=0,0,RES_hh_fech!B7/RES_summary!B$19)</f>
        <v>340.32957521103503</v>
      </c>
      <c r="C7" s="72">
        <f>IF(RES_hh_fech!C7=0,0,RES_hh_fech!C7/RES_summary!C$19)</f>
        <v>421.2732677439389</v>
      </c>
      <c r="D7" s="72">
        <f>IF(RES_hh_fech!D7=0,0,RES_hh_fech!D7/RES_summary!D$19)</f>
        <v>350.74356340684307</v>
      </c>
      <c r="E7" s="72">
        <f>IF(RES_hh_fech!E7=0,0,RES_hh_fech!E7/RES_summary!E$19)</f>
        <v>356.16695046345569</v>
      </c>
      <c r="F7" s="72">
        <f>IF(RES_hh_fech!F7=0,0,RES_hh_fech!F7/RES_summary!F$19)</f>
        <v>275.22953764002705</v>
      </c>
      <c r="G7" s="72">
        <f>IF(RES_hh_fech!G7=0,0,RES_hh_fech!G7/RES_summary!G$19)</f>
        <v>310.26144645722826</v>
      </c>
      <c r="H7" s="72">
        <f>IF(RES_hh_fech!H7=0,0,RES_hh_fech!H7/RES_summary!H$19)</f>
        <v>366.66898076865317</v>
      </c>
      <c r="I7" s="72">
        <f>IF(RES_hh_fech!I7=0,0,RES_hh_fech!I7/RES_summary!I$19)</f>
        <v>339.0431474363495</v>
      </c>
      <c r="J7" s="72">
        <f>IF(RES_hh_fech!J7=0,0,RES_hh_fech!J7/RES_summary!J$19)</f>
        <v>410.68189020087937</v>
      </c>
      <c r="K7" s="72">
        <f>IF(RES_hh_fech!K7=0,0,RES_hh_fech!K7/RES_summary!K$19)</f>
        <v>341.24846924875112</v>
      </c>
      <c r="L7" s="72">
        <f>IF(RES_hh_fech!L7=0,0,RES_hh_fech!L7/RES_summary!L$19)</f>
        <v>296.75668198370676</v>
      </c>
      <c r="M7" s="72">
        <f>IF(RES_hh_fech!M7=0,0,RES_hh_fech!M7/RES_summary!M$19)</f>
        <v>357.08904474534631</v>
      </c>
      <c r="N7" s="72">
        <f>IF(RES_hh_fech!N7=0,0,RES_hh_fech!N7/RES_summary!N$19)</f>
        <v>347.17931208287257</v>
      </c>
      <c r="O7" s="72">
        <f>IF(RES_hh_fech!O7=0,0,RES_hh_fech!O7/RES_summary!O$19)</f>
        <v>278.60970941231807</v>
      </c>
      <c r="P7" s="72">
        <f>IF(RES_hh_fech!P7=0,0,RES_hh_fech!P7/RES_summary!P$19)</f>
        <v>287.13579056563566</v>
      </c>
      <c r="Q7" s="72">
        <f>IF(RES_hh_fech!Q7=0,0,RES_hh_fech!Q7/RES_summary!Q$19)</f>
        <v>310.52603793032824</v>
      </c>
      <c r="R7" s="72">
        <f>IF(RES_hh_fech!R7=0,0,RES_hh_fech!R7/RES_summary!R$19)</f>
        <v>284.33674054518855</v>
      </c>
      <c r="S7" s="72">
        <f>IF(RES_hh_fech!S7=0,0,RES_hh_fech!S7/RES_summary!S$19)</f>
        <v>240.58754790661899</v>
      </c>
      <c r="T7" s="72">
        <f>IF(RES_hh_fech!T7=0,0,RES_hh_fech!T7/RES_summary!T$19)</f>
        <v>280.88027950681135</v>
      </c>
      <c r="U7" s="72">
        <f>IF(RES_hh_fech!U7=0,0,RES_hh_fech!U7/RES_summary!U$19)</f>
        <v>307.03045079473253</v>
      </c>
      <c r="V7" s="72">
        <f>IF(RES_hh_fech!V7=0,0,RES_hh_fech!V7/RES_summary!V$19)</f>
        <v>342.38471766099428</v>
      </c>
      <c r="W7" s="72">
        <f>IF(RES_hh_fech!W7=0,0,RES_hh_fech!W7/RES_summary!W$19)</f>
        <v>223.78230190456739</v>
      </c>
      <c r="X7" s="72">
        <f>IF(RES_hh_fech!X7=0,0,RES_hh_fech!X7/RES_summary!X$19)</f>
        <v>292.65079884717517</v>
      </c>
      <c r="Y7" s="72">
        <f>IF(RES_hh_fech!Y7=0,0,RES_hh_fech!Y7/RES_summary!Y$19)</f>
        <v>286.63738593108951</v>
      </c>
      <c r="DA7" s="89" t="s">
        <v>553</v>
      </c>
    </row>
    <row r="8" spans="1:105" ht="12" customHeight="1" x14ac:dyDescent="0.25">
      <c r="A8" s="28" t="s">
        <v>189</v>
      </c>
      <c r="B8" s="72">
        <f>IF(RES_hh_fech!B8=0,0,RES_hh_fech!B8/RES_summary!B$19)</f>
        <v>323.38763690441618</v>
      </c>
      <c r="C8" s="72">
        <f>IF(RES_hh_fech!C8=0,0,RES_hh_fech!C8/RES_summary!C$19)</f>
        <v>329.77535413793242</v>
      </c>
      <c r="D8" s="72">
        <f>IF(RES_hh_fech!D8=0,0,RES_hh_fech!D8/RES_summary!D$19)</f>
        <v>299.96660431718954</v>
      </c>
      <c r="E8" s="72">
        <f>IF(RES_hh_fech!E8=0,0,RES_hh_fech!E8/RES_summary!E$19)</f>
        <v>296.98459033617985</v>
      </c>
      <c r="F8" s="72">
        <f>IF(RES_hh_fech!F8=0,0,RES_hh_fech!F8/RES_summary!F$19)</f>
        <v>286.75662713949959</v>
      </c>
      <c r="G8" s="72">
        <f>IF(RES_hh_fech!G8=0,0,RES_hh_fech!G8/RES_summary!G$19)</f>
        <v>303.17624160449799</v>
      </c>
      <c r="H8" s="72">
        <f>IF(RES_hh_fech!H8=0,0,RES_hh_fech!H8/RES_summary!H$19)</f>
        <v>286.66195420193031</v>
      </c>
      <c r="I8" s="72">
        <f>IF(RES_hh_fech!I8=0,0,RES_hh_fech!I8/RES_summary!I$19)</f>
        <v>304.881162351066</v>
      </c>
      <c r="J8" s="72">
        <f>IF(RES_hh_fech!J8=0,0,RES_hh_fech!J8/RES_summary!J$19)</f>
        <v>298.07802132055576</v>
      </c>
      <c r="K8" s="72">
        <f>IF(RES_hh_fech!K8=0,0,RES_hh_fech!K8/RES_summary!K$19)</f>
        <v>304.18528347040149</v>
      </c>
      <c r="L8" s="72">
        <f>IF(RES_hh_fech!L8=0,0,RES_hh_fech!L8/RES_summary!L$19)</f>
        <v>320.40550638270616</v>
      </c>
      <c r="M8" s="72">
        <f>IF(RES_hh_fech!M8=0,0,RES_hh_fech!M8/RES_summary!M$19)</f>
        <v>292.73039540577776</v>
      </c>
      <c r="N8" s="72">
        <f>IF(RES_hh_fech!N8=0,0,RES_hh_fech!N8/RES_summary!N$19)</f>
        <v>305.19856773418888</v>
      </c>
      <c r="O8" s="72">
        <f>IF(RES_hh_fech!O8=0,0,RES_hh_fech!O8/RES_summary!O$19)</f>
        <v>283.21150696723413</v>
      </c>
      <c r="P8" s="72">
        <f>IF(RES_hh_fech!P8=0,0,RES_hh_fech!P8/RES_summary!P$19)</f>
        <v>272.45045801171483</v>
      </c>
      <c r="Q8" s="72">
        <f>IF(RES_hh_fech!Q8=0,0,RES_hh_fech!Q8/RES_summary!Q$19)</f>
        <v>249.60196970069958</v>
      </c>
      <c r="R8" s="72">
        <f>IF(RES_hh_fech!R8=0,0,RES_hh_fech!R8/RES_summary!R$19)</f>
        <v>280.67752127997818</v>
      </c>
      <c r="S8" s="72">
        <f>IF(RES_hh_fech!S8=0,0,RES_hh_fech!S8/RES_summary!S$19)</f>
        <v>256.58530300490531</v>
      </c>
      <c r="T8" s="72">
        <f>IF(RES_hh_fech!T8=0,0,RES_hh_fech!T8/RES_summary!T$19)</f>
        <v>254.73699987590791</v>
      </c>
      <c r="U8" s="72">
        <f>IF(RES_hh_fech!U8=0,0,RES_hh_fech!U8/RES_summary!U$19)</f>
        <v>250.98293416539633</v>
      </c>
      <c r="V8" s="72">
        <f>IF(RES_hh_fech!V8=0,0,RES_hh_fech!V8/RES_summary!V$19)</f>
        <v>238.66653472507852</v>
      </c>
      <c r="W8" s="72">
        <f>IF(RES_hh_fech!W8=0,0,RES_hh_fech!W8/RES_summary!W$19)</f>
        <v>248.33966419007808</v>
      </c>
      <c r="X8" s="72">
        <f>IF(RES_hh_fech!X8=0,0,RES_hh_fech!X8/RES_summary!X$19)</f>
        <v>204.42809491630024</v>
      </c>
      <c r="Y8" s="72">
        <f>IF(RES_hh_fech!Y8=0,0,RES_hh_fech!Y8/RES_summary!Y$19)</f>
        <v>229.08065613290347</v>
      </c>
      <c r="DA8" s="89" t="s">
        <v>554</v>
      </c>
    </row>
    <row r="9" spans="1:105" ht="12" customHeight="1" x14ac:dyDescent="0.25">
      <c r="A9" s="28" t="s">
        <v>202</v>
      </c>
      <c r="B9" s="72">
        <f>IF(RES_hh_fech!B9=0,0,RES_hh_fech!B9/RES_summary!B$19)</f>
        <v>362.0325771394464</v>
      </c>
      <c r="C9" s="72">
        <f>IF(RES_hh_fech!C9=0,0,RES_hh_fech!C9/RES_summary!C$19)</f>
        <v>357.92931980490107</v>
      </c>
      <c r="D9" s="72">
        <f>IF(RES_hh_fech!D9=0,0,RES_hh_fech!D9/RES_summary!D$19)</f>
        <v>323.31444802987852</v>
      </c>
      <c r="E9" s="72">
        <f>IF(RES_hh_fech!E9=0,0,RES_hh_fech!E9/RES_summary!E$19)</f>
        <v>345.00484500164163</v>
      </c>
      <c r="F9" s="72">
        <f>IF(RES_hh_fech!F9=0,0,RES_hh_fech!F9/RES_summary!F$19)</f>
        <v>331.560452020144</v>
      </c>
      <c r="G9" s="72">
        <f>IF(RES_hh_fech!G9=0,0,RES_hh_fech!G9/RES_summary!G$19)</f>
        <v>287.48764382537087</v>
      </c>
      <c r="H9" s="72">
        <f>IF(RES_hh_fech!H9=0,0,RES_hh_fech!H9/RES_summary!H$19)</f>
        <v>265.75896696998001</v>
      </c>
      <c r="I9" s="72">
        <f>IF(RES_hh_fech!I9=0,0,RES_hh_fech!I9/RES_summary!I$19)</f>
        <v>319.53466501450089</v>
      </c>
      <c r="J9" s="72">
        <f>IF(RES_hh_fech!J9=0,0,RES_hh_fech!J9/RES_summary!J$19)</f>
        <v>299.2868719892719</v>
      </c>
      <c r="K9" s="72">
        <f>IF(RES_hh_fech!K9=0,0,RES_hh_fech!K9/RES_summary!K$19)</f>
        <v>304.97086916716904</v>
      </c>
      <c r="L9" s="72">
        <f>IF(RES_hh_fech!L9=0,0,RES_hh_fech!L9/RES_summary!L$19)</f>
        <v>310.79056917882019</v>
      </c>
      <c r="M9" s="72">
        <f>IF(RES_hh_fech!M9=0,0,RES_hh_fech!M9/RES_summary!M$19)</f>
        <v>268.71429355856804</v>
      </c>
      <c r="N9" s="72">
        <f>IF(RES_hh_fech!N9=0,0,RES_hh_fech!N9/RES_summary!N$19)</f>
        <v>282.98090514112448</v>
      </c>
      <c r="O9" s="72">
        <f>IF(RES_hh_fech!O9=0,0,RES_hh_fech!O9/RES_summary!O$19)</f>
        <v>265.82030266548765</v>
      </c>
      <c r="P9" s="72">
        <f>IF(RES_hh_fech!P9=0,0,RES_hh_fech!P9/RES_summary!P$19)</f>
        <v>255.95406636799385</v>
      </c>
      <c r="Q9" s="72">
        <f>IF(RES_hh_fech!Q9=0,0,RES_hh_fech!Q9/RES_summary!Q$19)</f>
        <v>243.28079668624693</v>
      </c>
      <c r="R9" s="72">
        <f>IF(RES_hh_fech!R9=0,0,RES_hh_fech!R9/RES_summary!R$19)</f>
        <v>254.76184690665431</v>
      </c>
      <c r="S9" s="72">
        <f>IF(RES_hh_fech!S9=0,0,RES_hh_fech!S9/RES_summary!S$19)</f>
        <v>255.44975685005343</v>
      </c>
      <c r="T9" s="72">
        <f>IF(RES_hh_fech!T9=0,0,RES_hh_fech!T9/RES_summary!T$19)</f>
        <v>254.47909349501865</v>
      </c>
      <c r="U9" s="72">
        <f>IF(RES_hh_fech!U9=0,0,RES_hh_fech!U9/RES_summary!U$19)</f>
        <v>239.83474617591764</v>
      </c>
      <c r="V9" s="72">
        <f>IF(RES_hh_fech!V9=0,0,RES_hh_fech!V9/RES_summary!V$19)</f>
        <v>243.9589816431112</v>
      </c>
      <c r="W9" s="72">
        <f>IF(RES_hh_fech!W9=0,0,RES_hh_fech!W9/RES_summary!W$19)</f>
        <v>235.77966113025681</v>
      </c>
      <c r="X9" s="72">
        <f>IF(RES_hh_fech!X9=0,0,RES_hh_fech!X9/RES_summary!X$19)</f>
        <v>245.37258088490546</v>
      </c>
      <c r="Y9" s="72">
        <f>IF(RES_hh_fech!Y9=0,0,RES_hh_fech!Y9/RES_summary!Y$19)</f>
        <v>220.1418525659777</v>
      </c>
      <c r="DA9" s="89" t="s">
        <v>555</v>
      </c>
    </row>
    <row r="10" spans="1:105" ht="12" customHeight="1" x14ac:dyDescent="0.25">
      <c r="A10" s="28" t="s">
        <v>197</v>
      </c>
      <c r="B10" s="72">
        <f>IF(RES_hh_fech!B10=0,0,RES_hh_fech!B10/RES_summary!B$19)</f>
        <v>0</v>
      </c>
      <c r="C10" s="72">
        <f>IF(RES_hh_fech!C10=0,0,RES_hh_fech!C10/RES_summary!C$19)</f>
        <v>0</v>
      </c>
      <c r="D10" s="72">
        <f>IF(RES_hh_fech!D10=0,0,RES_hh_fech!D10/RES_summary!D$19)</f>
        <v>0</v>
      </c>
      <c r="E10" s="72">
        <f>IF(RES_hh_fech!E10=0,0,RES_hh_fech!E10/RES_summary!E$19)</f>
        <v>0</v>
      </c>
      <c r="F10" s="72">
        <f>IF(RES_hh_fech!F10=0,0,RES_hh_fech!F10/RES_summary!F$19)</f>
        <v>0</v>
      </c>
      <c r="G10" s="72">
        <f>IF(RES_hh_fech!G10=0,0,RES_hh_fech!G10/RES_summary!G$19)</f>
        <v>0</v>
      </c>
      <c r="H10" s="72">
        <f>IF(RES_hh_fech!H10=0,0,RES_hh_fech!H10/RES_summary!H$19)</f>
        <v>0</v>
      </c>
      <c r="I10" s="72">
        <f>IF(RES_hh_fech!I10=0,0,RES_hh_fech!I10/RES_summary!I$19)</f>
        <v>0</v>
      </c>
      <c r="J10" s="72">
        <f>IF(RES_hh_fech!J10=0,0,RES_hh_fech!J10/RES_summary!J$19)</f>
        <v>0</v>
      </c>
      <c r="K10" s="72">
        <f>IF(RES_hh_fech!K10=0,0,RES_hh_fech!K10/RES_summary!K$19)</f>
        <v>0</v>
      </c>
      <c r="L10" s="72">
        <f>IF(RES_hh_fech!L10=0,0,RES_hh_fech!L10/RES_summary!L$19)</f>
        <v>0</v>
      </c>
      <c r="M10" s="72">
        <f>IF(RES_hh_fech!M10=0,0,RES_hh_fech!M10/RES_summary!M$19)</f>
        <v>0</v>
      </c>
      <c r="N10" s="72">
        <f>IF(RES_hh_fech!N10=0,0,RES_hh_fech!N10/RES_summary!N$19)</f>
        <v>0</v>
      </c>
      <c r="O10" s="72">
        <f>IF(RES_hh_fech!O10=0,0,RES_hh_fech!O10/RES_summary!O$19)</f>
        <v>0</v>
      </c>
      <c r="P10" s="72">
        <f>IF(RES_hh_fech!P10=0,0,RES_hh_fech!P10/RES_summary!P$19)</f>
        <v>0</v>
      </c>
      <c r="Q10" s="72">
        <f>IF(RES_hh_fech!Q10=0,0,RES_hh_fech!Q10/RES_summary!Q$19)</f>
        <v>0</v>
      </c>
      <c r="R10" s="72">
        <f>IF(RES_hh_fech!R10=0,0,RES_hh_fech!R10/RES_summary!R$19)</f>
        <v>0</v>
      </c>
      <c r="S10" s="72">
        <f>IF(RES_hh_fech!S10=0,0,RES_hh_fech!S10/RES_summary!S$19)</f>
        <v>0</v>
      </c>
      <c r="T10" s="72">
        <f>IF(RES_hh_fech!T10=0,0,RES_hh_fech!T10/RES_summary!T$19)</f>
        <v>0</v>
      </c>
      <c r="U10" s="72">
        <f>IF(RES_hh_fech!U10=0,0,RES_hh_fech!U10/RES_summary!U$19)</f>
        <v>0</v>
      </c>
      <c r="V10" s="72">
        <f>IF(RES_hh_fech!V10=0,0,RES_hh_fech!V10/RES_summary!V$19)</f>
        <v>0</v>
      </c>
      <c r="W10" s="72">
        <f>IF(RES_hh_fech!W10=0,0,RES_hh_fech!W10/RES_summary!W$19)</f>
        <v>0</v>
      </c>
      <c r="X10" s="72">
        <f>IF(RES_hh_fech!X10=0,0,RES_hh_fech!X10/RES_summary!X$19)</f>
        <v>0</v>
      </c>
      <c r="Y10" s="72">
        <f>IF(RES_hh_fech!Y10=0,0,RES_hh_fech!Y10/RES_summary!Y$19)</f>
        <v>0</v>
      </c>
      <c r="DA10" s="89" t="s">
        <v>556</v>
      </c>
    </row>
    <row r="11" spans="1:105" ht="12" customHeight="1" x14ac:dyDescent="0.25">
      <c r="A11" s="28" t="s">
        <v>198</v>
      </c>
      <c r="B11" s="72">
        <f>IF(RES_hh_fech!B11=0,0,RES_hh_fech!B11/RES_summary!B$19)</f>
        <v>210.83478797286546</v>
      </c>
      <c r="C11" s="72">
        <f>IF(RES_hh_fech!C11=0,0,RES_hh_fech!C11/RES_summary!C$19)</f>
        <v>215.24754353601264</v>
      </c>
      <c r="D11" s="72">
        <f>IF(RES_hh_fech!D11=0,0,RES_hh_fech!D11/RES_summary!D$19)</f>
        <v>211.82481459792317</v>
      </c>
      <c r="E11" s="72">
        <f>IF(RES_hh_fech!E11=0,0,RES_hh_fech!E11/RES_summary!E$19)</f>
        <v>201.93626743988457</v>
      </c>
      <c r="F11" s="72">
        <f>IF(RES_hh_fech!F11=0,0,RES_hh_fech!F11/RES_summary!F$19)</f>
        <v>198.2103084332322</v>
      </c>
      <c r="G11" s="72">
        <f>IF(RES_hh_fech!G11=0,0,RES_hh_fech!G11/RES_summary!G$19)</f>
        <v>203.94146432257</v>
      </c>
      <c r="H11" s="72">
        <f>IF(RES_hh_fech!H11=0,0,RES_hh_fech!H11/RES_summary!H$19)</f>
        <v>203.20938528905086</v>
      </c>
      <c r="I11" s="72">
        <f>IF(RES_hh_fech!I11=0,0,RES_hh_fech!I11/RES_summary!I$19)</f>
        <v>212.14130729768976</v>
      </c>
      <c r="J11" s="72">
        <f>IF(RES_hh_fech!J11=0,0,RES_hh_fech!J11/RES_summary!J$19)</f>
        <v>202.15558286180834</v>
      </c>
      <c r="K11" s="72">
        <f>IF(RES_hh_fech!K11=0,0,RES_hh_fech!K11/RES_summary!K$19)</f>
        <v>210.44615099810886</v>
      </c>
      <c r="L11" s="72">
        <f>IF(RES_hh_fech!L11=0,0,RES_hh_fech!L11/RES_summary!L$19)</f>
        <v>229.52880236242589</v>
      </c>
      <c r="M11" s="72">
        <f>IF(RES_hh_fech!M11=0,0,RES_hh_fech!M11/RES_summary!M$19)</f>
        <v>213.32627841939325</v>
      </c>
      <c r="N11" s="72">
        <f>IF(RES_hh_fech!N11=0,0,RES_hh_fech!N11/RES_summary!N$19)</f>
        <v>219.86763793061328</v>
      </c>
      <c r="O11" s="72">
        <f>IF(RES_hh_fech!O11=0,0,RES_hh_fech!O11/RES_summary!O$19)</f>
        <v>216.04852938214702</v>
      </c>
      <c r="P11" s="72">
        <f>IF(RES_hh_fech!P11=0,0,RES_hh_fech!P11/RES_summary!P$19)</f>
        <v>199.14116586691159</v>
      </c>
      <c r="Q11" s="72">
        <f>IF(RES_hh_fech!Q11=0,0,RES_hh_fech!Q11/RES_summary!Q$19)</f>
        <v>190.48116624567598</v>
      </c>
      <c r="R11" s="72">
        <f>IF(RES_hh_fech!R11=0,0,RES_hh_fech!R11/RES_summary!R$19)</f>
        <v>207.57675820403011</v>
      </c>
      <c r="S11" s="72">
        <f>IF(RES_hh_fech!S11=0,0,RES_hh_fech!S11/RES_summary!S$19)</f>
        <v>204.30171096380283</v>
      </c>
      <c r="T11" s="72">
        <f>IF(RES_hh_fech!T11=0,0,RES_hh_fech!T11/RES_summary!T$19)</f>
        <v>205.87013457938028</v>
      </c>
      <c r="U11" s="72">
        <f>IF(RES_hh_fech!U11=0,0,RES_hh_fech!U11/RES_summary!U$19)</f>
        <v>200.88848465298543</v>
      </c>
      <c r="V11" s="72">
        <f>IF(RES_hh_fech!V11=0,0,RES_hh_fech!V11/RES_summary!V$19)</f>
        <v>192.07971954203356</v>
      </c>
      <c r="W11" s="72">
        <f>IF(RES_hh_fech!W11=0,0,RES_hh_fech!W11/RES_summary!W$19)</f>
        <v>195.5554111215144</v>
      </c>
      <c r="X11" s="72">
        <f>IF(RES_hh_fech!X11=0,0,RES_hh_fech!X11/RES_summary!X$19)</f>
        <v>200.55670902147912</v>
      </c>
      <c r="Y11" s="72">
        <f>IF(RES_hh_fech!Y11=0,0,RES_hh_fech!Y11/RES_summary!Y$19)</f>
        <v>184.48547149841244</v>
      </c>
      <c r="DA11" s="89" t="s">
        <v>557</v>
      </c>
    </row>
    <row r="12" spans="1:105" ht="12" customHeight="1" x14ac:dyDescent="0.25">
      <c r="A12" s="28" t="s">
        <v>95</v>
      </c>
      <c r="B12" s="72">
        <f>IF(RES_hh_fech!B12=0,0,RES_hh_fech!B12/RES_summary!B$19)</f>
        <v>0</v>
      </c>
      <c r="C12" s="72">
        <f>IF(RES_hh_fech!C12=0,0,RES_hh_fech!C12/RES_summary!C$19)</f>
        <v>0</v>
      </c>
      <c r="D12" s="72">
        <f>IF(RES_hh_fech!D12=0,0,RES_hh_fech!D12/RES_summary!D$19)</f>
        <v>0</v>
      </c>
      <c r="E12" s="72">
        <f>IF(RES_hh_fech!E12=0,0,RES_hh_fech!E12/RES_summary!E$19)</f>
        <v>0</v>
      </c>
      <c r="F12" s="72">
        <f>IF(RES_hh_fech!F12=0,0,RES_hh_fech!F12/RES_summary!F$19)</f>
        <v>0</v>
      </c>
      <c r="G12" s="72">
        <f>IF(RES_hh_fech!G12=0,0,RES_hh_fech!G12/RES_summary!G$19)</f>
        <v>0</v>
      </c>
      <c r="H12" s="72">
        <f>IF(RES_hh_fech!H12=0,0,RES_hh_fech!H12/RES_summary!H$19)</f>
        <v>0</v>
      </c>
      <c r="I12" s="72">
        <f>IF(RES_hh_fech!I12=0,0,RES_hh_fech!I12/RES_summary!I$19)</f>
        <v>0</v>
      </c>
      <c r="J12" s="72">
        <f>IF(RES_hh_fech!J12=0,0,RES_hh_fech!J12/RES_summary!J$19)</f>
        <v>0</v>
      </c>
      <c r="K12" s="72">
        <f>IF(RES_hh_fech!K12=0,0,RES_hh_fech!K12/RES_summary!K$19)</f>
        <v>0</v>
      </c>
      <c r="L12" s="72">
        <f>IF(RES_hh_fech!L12=0,0,RES_hh_fech!L12/RES_summary!L$19)</f>
        <v>0</v>
      </c>
      <c r="M12" s="72">
        <f>IF(RES_hh_fech!M12=0,0,RES_hh_fech!M12/RES_summary!M$19)</f>
        <v>0</v>
      </c>
      <c r="N12" s="72">
        <f>IF(RES_hh_fech!N12=0,0,RES_hh_fech!N12/RES_summary!N$19)</f>
        <v>0</v>
      </c>
      <c r="O12" s="72">
        <f>IF(RES_hh_fech!O12=0,0,RES_hh_fech!O12/RES_summary!O$19)</f>
        <v>0</v>
      </c>
      <c r="P12" s="72">
        <f>IF(RES_hh_fech!P12=0,0,RES_hh_fech!P12/RES_summary!P$19)</f>
        <v>0</v>
      </c>
      <c r="Q12" s="72">
        <f>IF(RES_hh_fech!Q12=0,0,RES_hh_fech!Q12/RES_summary!Q$19)</f>
        <v>0</v>
      </c>
      <c r="R12" s="72">
        <f>IF(RES_hh_fech!R12=0,0,RES_hh_fech!R12/RES_summary!R$19)</f>
        <v>0</v>
      </c>
      <c r="S12" s="72">
        <f>IF(RES_hh_fech!S12=0,0,RES_hh_fech!S12/RES_summary!S$19)</f>
        <v>0</v>
      </c>
      <c r="T12" s="72">
        <f>IF(RES_hh_fech!T12=0,0,RES_hh_fech!T12/RES_summary!T$19)</f>
        <v>0</v>
      </c>
      <c r="U12" s="72">
        <f>IF(RES_hh_fech!U12=0,0,RES_hh_fech!U12/RES_summary!U$19)</f>
        <v>0</v>
      </c>
      <c r="V12" s="72">
        <f>IF(RES_hh_fech!V12=0,0,RES_hh_fech!V12/RES_summary!V$19)</f>
        <v>0</v>
      </c>
      <c r="W12" s="72">
        <f>IF(RES_hh_fech!W12=0,0,RES_hh_fech!W12/RES_summary!W$19)</f>
        <v>0</v>
      </c>
      <c r="X12" s="72">
        <f>IF(RES_hh_fech!X12=0,0,RES_hh_fech!X12/RES_summary!X$19)</f>
        <v>0</v>
      </c>
      <c r="Y12" s="72">
        <f>IF(RES_hh_fech!Y12=0,0,RES_hh_fech!Y12/RES_summary!Y$19)</f>
        <v>0</v>
      </c>
      <c r="DA12" s="89" t="s">
        <v>558</v>
      </c>
    </row>
    <row r="13" spans="1:105" ht="12" customHeight="1" x14ac:dyDescent="0.25">
      <c r="A13" s="73" t="s">
        <v>94</v>
      </c>
      <c r="B13" s="74">
        <f>IF(RES_hh_fech!B13=0,0,RES_hh_fech!B13/RES_summary!B$19)</f>
        <v>206.94291896317293</v>
      </c>
      <c r="C13" s="74">
        <f>IF(RES_hh_fech!C13=0,0,RES_hh_fech!C13/RES_summary!C$19)</f>
        <v>256.79229241642003</v>
      </c>
      <c r="D13" s="74">
        <f>IF(RES_hh_fech!D13=0,0,RES_hh_fech!D13/RES_summary!D$19)</f>
        <v>233.14386755854912</v>
      </c>
      <c r="E13" s="74">
        <f>IF(RES_hh_fech!E13=0,0,RES_hh_fech!E13/RES_summary!E$19)</f>
        <v>226.06592355800768</v>
      </c>
      <c r="F13" s="74">
        <f>IF(RES_hh_fech!F13=0,0,RES_hh_fech!F13/RES_summary!F$19)</f>
        <v>221.10546930695844</v>
      </c>
      <c r="G13" s="74">
        <f>IF(RES_hh_fech!G13=0,0,RES_hh_fech!G13/RES_summary!G$19)</f>
        <v>214.02143876532381</v>
      </c>
      <c r="H13" s="74">
        <f>IF(RES_hh_fech!H13=0,0,RES_hh_fech!H13/RES_summary!H$19)</f>
        <v>193.83371842113178</v>
      </c>
      <c r="I13" s="74">
        <f>IF(RES_hh_fech!I13=0,0,RES_hh_fech!I13/RES_summary!I$19)</f>
        <v>239.0322319791336</v>
      </c>
      <c r="J13" s="74">
        <f>IF(RES_hh_fech!J13=0,0,RES_hh_fech!J13/RES_summary!J$19)</f>
        <v>233.5050278705931</v>
      </c>
      <c r="K13" s="74">
        <f>IF(RES_hh_fech!K13=0,0,RES_hh_fech!K13/RES_summary!K$19)</f>
        <v>232.98302403275335</v>
      </c>
      <c r="L13" s="74">
        <f>IF(RES_hh_fech!L13=0,0,RES_hh_fech!L13/RES_summary!L$19)</f>
        <v>276.22843273484347</v>
      </c>
      <c r="M13" s="74">
        <f>IF(RES_hh_fech!M13=0,0,RES_hh_fech!M13/RES_summary!M$19)</f>
        <v>231.87751696974595</v>
      </c>
      <c r="N13" s="74">
        <f>IF(RES_hh_fech!N13=0,0,RES_hh_fech!N13/RES_summary!N$19)</f>
        <v>234.41752397754351</v>
      </c>
      <c r="O13" s="74">
        <f>IF(RES_hh_fech!O13=0,0,RES_hh_fech!O13/RES_summary!O$19)</f>
        <v>229.39521783364694</v>
      </c>
      <c r="P13" s="74">
        <f>IF(RES_hh_fech!P13=0,0,RES_hh_fech!P13/RES_summary!P$19)</f>
        <v>217.95185685613598</v>
      </c>
      <c r="Q13" s="74">
        <f>IF(RES_hh_fech!Q13=0,0,RES_hh_fech!Q13/RES_summary!Q$19)</f>
        <v>209.38047871572149</v>
      </c>
      <c r="R13" s="74">
        <f>IF(RES_hh_fech!R13=0,0,RES_hh_fech!R13/RES_summary!R$19)</f>
        <v>220.73978915378848</v>
      </c>
      <c r="S13" s="74">
        <f>IF(RES_hh_fech!S13=0,0,RES_hh_fech!S13/RES_summary!S$19)</f>
        <v>211.7595216773868</v>
      </c>
      <c r="T13" s="74">
        <f>IF(RES_hh_fech!T13=0,0,RES_hh_fech!T13/RES_summary!T$19)</f>
        <v>261.73774060696962</v>
      </c>
      <c r="U13" s="74">
        <f>IF(RES_hh_fech!U13=0,0,RES_hh_fech!U13/RES_summary!U$19)</f>
        <v>209.81795628362636</v>
      </c>
      <c r="V13" s="74">
        <f>IF(RES_hh_fech!V13=0,0,RES_hh_fech!V13/RES_summary!V$19)</f>
        <v>199.60566949470066</v>
      </c>
      <c r="W13" s="74">
        <f>IF(RES_hh_fech!W13=0,0,RES_hh_fech!W13/RES_summary!W$19)</f>
        <v>232.25704464025884</v>
      </c>
      <c r="X13" s="74">
        <f>IF(RES_hh_fech!X13=0,0,RES_hh_fech!X13/RES_summary!X$19)</f>
        <v>161.26657820387967</v>
      </c>
      <c r="Y13" s="74">
        <f>IF(RES_hh_fech!Y13=0,0,RES_hh_fech!Y13/RES_summary!Y$19)</f>
        <v>226.42892549888745</v>
      </c>
      <c r="DA13" s="90" t="s">
        <v>559</v>
      </c>
    </row>
    <row r="14" spans="1:105" ht="12" customHeight="1" x14ac:dyDescent="0.25">
      <c r="A14" s="75" t="s">
        <v>97</v>
      </c>
      <c r="B14" s="76">
        <f>IF(RES_hh_fech!B14=0,0,RES_hh_fech!B14/RES_summary!B$19)</f>
        <v>1.1456589377814428</v>
      </c>
      <c r="C14" s="76">
        <f>IF(RES_hh_fech!C14=0,0,RES_hh_fech!C14/RES_summary!C$19)</f>
        <v>1.1238592846114162</v>
      </c>
      <c r="D14" s="76">
        <f>IF(RES_hh_fech!D14=0,0,RES_hh_fech!D14/RES_summary!D$19)</f>
        <v>1.0480881513471596</v>
      </c>
      <c r="E14" s="76">
        <f>IF(RES_hh_fech!E14=0,0,RES_hh_fech!E14/RES_summary!E$19)</f>
        <v>1.038920647204902</v>
      </c>
      <c r="F14" s="76">
        <f>IF(RES_hh_fech!F14=0,0,RES_hh_fech!F14/RES_summary!F$19)</f>
        <v>1.0135302726615858</v>
      </c>
      <c r="G14" s="76">
        <f>IF(RES_hh_fech!G14=0,0,RES_hh_fech!G14/RES_summary!G$19)</f>
        <v>0.97495101002194817</v>
      </c>
      <c r="H14" s="76">
        <f>IF(RES_hh_fech!H14=0,0,RES_hh_fech!H14/RES_summary!H$19)</f>
        <v>0.94782117118335207</v>
      </c>
      <c r="I14" s="76">
        <f>IF(RES_hh_fech!I14=0,0,RES_hh_fech!I14/RES_summary!I$19)</f>
        <v>1.0727498066556955</v>
      </c>
      <c r="J14" s="76">
        <f>IF(RES_hh_fech!J14=0,0,RES_hh_fech!J14/RES_summary!J$19)</f>
        <v>1.0493106523510125</v>
      </c>
      <c r="K14" s="76">
        <f>IF(RES_hh_fech!K14=0,0,RES_hh_fech!K14/RES_summary!K$19)</f>
        <v>1.0847098870643928</v>
      </c>
      <c r="L14" s="76">
        <f>IF(RES_hh_fech!L14=0,0,RES_hh_fech!L14/RES_summary!L$19)</f>
        <v>1.158915823312769</v>
      </c>
      <c r="M14" s="76">
        <f>IF(RES_hh_fech!M14=0,0,RES_hh_fech!M14/RES_summary!M$19)</f>
        <v>1.0530670228955215</v>
      </c>
      <c r="N14" s="76">
        <f>IF(RES_hh_fech!N14=0,0,RES_hh_fech!N14/RES_summary!N$19)</f>
        <v>1.1198104749647542</v>
      </c>
      <c r="O14" s="76">
        <f>IF(RES_hh_fech!O14=0,0,RES_hh_fech!O14/RES_summary!O$19)</f>
        <v>1.0845821159976483</v>
      </c>
      <c r="P14" s="76">
        <f>IF(RES_hh_fech!P14=0,0,RES_hh_fech!P14/RES_summary!P$19)</f>
        <v>1.0439950574126489</v>
      </c>
      <c r="Q14" s="76">
        <f>IF(RES_hh_fech!Q14=0,0,RES_hh_fech!Q14/RES_summary!Q$19)</f>
        <v>0.99653797938789779</v>
      </c>
      <c r="R14" s="76">
        <f>IF(RES_hh_fech!R14=0,0,RES_hh_fech!R14/RES_summary!R$19)</f>
        <v>1.0717431385559528</v>
      </c>
      <c r="S14" s="76">
        <f>IF(RES_hh_fech!S14=0,0,RES_hh_fech!S14/RES_summary!S$19)</f>
        <v>1.0574791453552579</v>
      </c>
      <c r="T14" s="76">
        <f>IF(RES_hh_fech!T14=0,0,RES_hh_fech!T14/RES_summary!T$19)</f>
        <v>1.0737730805001033</v>
      </c>
      <c r="U14" s="76">
        <f>IF(RES_hh_fech!U14=0,0,RES_hh_fech!U14/RES_summary!U$19)</f>
        <v>1.0486888241866843</v>
      </c>
      <c r="V14" s="76">
        <f>IF(RES_hh_fech!V14=0,0,RES_hh_fech!V14/RES_summary!V$19)</f>
        <v>1.0592972717272999</v>
      </c>
      <c r="W14" s="76">
        <f>IF(RES_hh_fech!W14=0,0,RES_hh_fech!W14/RES_summary!W$19)</f>
        <v>1.0691906234857886</v>
      </c>
      <c r="X14" s="76">
        <f>IF(RES_hh_fech!X14=0,0,RES_hh_fech!X14/RES_summary!X$19)</f>
        <v>1.075662204663173</v>
      </c>
      <c r="Y14" s="76">
        <f>IF(RES_hh_fech!Y14=0,0,RES_hh_fech!Y14/RES_summary!Y$19)</f>
        <v>1.0170033633425419</v>
      </c>
      <c r="DA14" s="91" t="s">
        <v>560</v>
      </c>
    </row>
    <row r="15" spans="1:105" ht="12.95" customHeight="1" x14ac:dyDescent="0.25">
      <c r="A15" s="68" t="s">
        <v>92</v>
      </c>
      <c r="B15" s="69">
        <f>IF(RES_hh_fech!B15=0,0,RES_hh_fech!B15/RES_summary!B$19)</f>
        <v>4.0723020713032533E-4</v>
      </c>
      <c r="C15" s="69">
        <f>IF(RES_hh_fech!C15=0,0,RES_hh_fech!C15/RES_summary!C$19)</f>
        <v>5.2181979039566838E-4</v>
      </c>
      <c r="D15" s="69">
        <f>IF(RES_hh_fech!D15=0,0,RES_hh_fech!D15/RES_summary!D$19)</f>
        <v>6.6439243277836304E-4</v>
      </c>
      <c r="E15" s="69">
        <f>IF(RES_hh_fech!E15=0,0,RES_hh_fech!E15/RES_summary!E$19)</f>
        <v>7.6006478984964963E-4</v>
      </c>
      <c r="F15" s="69">
        <f>IF(RES_hh_fech!F15=0,0,RES_hh_fech!F15/RES_summary!F$19)</f>
        <v>1.0767479285323589E-3</v>
      </c>
      <c r="G15" s="69">
        <f>IF(RES_hh_fech!G15=0,0,RES_hh_fech!G15/RES_summary!G$19)</f>
        <v>1.6042124129764792E-3</v>
      </c>
      <c r="H15" s="69">
        <f>IF(RES_hh_fech!H15=0,0,RES_hh_fech!H15/RES_summary!H$19)</f>
        <v>1.9697154216892156E-3</v>
      </c>
      <c r="I15" s="69">
        <f>IF(RES_hh_fech!I15=0,0,RES_hh_fech!I15/RES_summary!I$19)</f>
        <v>2.3920416521439358E-3</v>
      </c>
      <c r="J15" s="69">
        <f>IF(RES_hh_fech!J15=0,0,RES_hh_fech!J15/RES_summary!J$19)</f>
        <v>2.822795451531968E-3</v>
      </c>
      <c r="K15" s="69">
        <f>IF(RES_hh_fech!K15=0,0,RES_hh_fech!K15/RES_summary!K$19)</f>
        <v>3.0979960254479315E-3</v>
      </c>
      <c r="L15" s="69">
        <f>IF(RES_hh_fech!L15=0,0,RES_hh_fech!L15/RES_summary!L$19)</f>
        <v>6.6062470490412407E-3</v>
      </c>
      <c r="M15" s="69">
        <f>IF(RES_hh_fech!M15=0,0,RES_hh_fech!M15/RES_summary!M$19)</f>
        <v>4.5885448710434699E-3</v>
      </c>
      <c r="N15" s="69">
        <f>IF(RES_hh_fech!N15=0,0,RES_hh_fech!N15/RES_summary!N$19)</f>
        <v>4.0272866280558657E-3</v>
      </c>
      <c r="O15" s="69">
        <f>IF(RES_hh_fech!O15=0,0,RES_hh_fech!O15/RES_summary!O$19)</f>
        <v>4.2511552498176713E-3</v>
      </c>
      <c r="P15" s="69">
        <f>IF(RES_hh_fech!P15=0,0,RES_hh_fech!P15/RES_summary!P$19)</f>
        <v>5.3162872065901741E-3</v>
      </c>
      <c r="Q15" s="69">
        <f>IF(RES_hh_fech!Q15=0,0,RES_hh_fech!Q15/RES_summary!Q$19)</f>
        <v>5.046104113370216E-3</v>
      </c>
      <c r="R15" s="69">
        <f>IF(RES_hh_fech!R15=0,0,RES_hh_fech!R15/RES_summary!R$19)</f>
        <v>5.8258706162932529E-3</v>
      </c>
      <c r="S15" s="69">
        <f>IF(RES_hh_fech!S15=0,0,RES_hh_fech!S15/RES_summary!S$19)</f>
        <v>6.2918559654714457E-3</v>
      </c>
      <c r="T15" s="69">
        <f>IF(RES_hh_fech!T15=0,0,RES_hh_fech!T15/RES_summary!T$19)</f>
        <v>9.124418830111369E-3</v>
      </c>
      <c r="U15" s="69">
        <f>IF(RES_hh_fech!U15=0,0,RES_hh_fech!U15/RES_summary!U$19)</f>
        <v>6.5977830892543802E-3</v>
      </c>
      <c r="V15" s="69">
        <f>IF(RES_hh_fech!V15=0,0,RES_hh_fech!V15/RES_summary!V$19)</f>
        <v>7.5397555498495309E-3</v>
      </c>
      <c r="W15" s="69">
        <f>IF(RES_hh_fech!W15=0,0,RES_hh_fech!W15/RES_summary!W$19)</f>
        <v>1.2395368436557712E-2</v>
      </c>
      <c r="X15" s="69">
        <f>IF(RES_hh_fech!X15=0,0,RES_hh_fech!X15/RES_summary!X$19)</f>
        <v>1.2221281775126869E-2</v>
      </c>
      <c r="Y15" s="69">
        <f>IF(RES_hh_fech!Y15=0,0,RES_hh_fech!Y15/RES_summary!Y$19)</f>
        <v>1.1958455138219658E-2</v>
      </c>
      <c r="DA15" s="88" t="s">
        <v>298</v>
      </c>
    </row>
    <row r="16" spans="1:105" ht="12" customHeight="1" x14ac:dyDescent="0.25">
      <c r="A16" s="28" t="s">
        <v>91</v>
      </c>
      <c r="B16" s="72">
        <f>IF(RES_hh_fech!B16=0,0,RES_hh_fech!B16/RES_summary!B$19)</f>
        <v>4.0723020713032533E-4</v>
      </c>
      <c r="C16" s="72">
        <f>IF(RES_hh_fech!C16=0,0,RES_hh_fech!C16/RES_summary!C$19)</f>
        <v>5.2181979039566838E-4</v>
      </c>
      <c r="D16" s="72">
        <f>IF(RES_hh_fech!D16=0,0,RES_hh_fech!D16/RES_summary!D$19)</f>
        <v>6.6439243277836304E-4</v>
      </c>
      <c r="E16" s="72">
        <f>IF(RES_hh_fech!E16=0,0,RES_hh_fech!E16/RES_summary!E$19)</f>
        <v>7.6006478984964963E-4</v>
      </c>
      <c r="F16" s="72">
        <f>IF(RES_hh_fech!F16=0,0,RES_hh_fech!F16/RES_summary!F$19)</f>
        <v>1.0767479285323589E-3</v>
      </c>
      <c r="G16" s="72">
        <f>IF(RES_hh_fech!G16=0,0,RES_hh_fech!G16/RES_summary!G$19)</f>
        <v>1.6042124129764792E-3</v>
      </c>
      <c r="H16" s="72">
        <f>IF(RES_hh_fech!H16=0,0,RES_hh_fech!H16/RES_summary!H$19)</f>
        <v>1.9697154216892156E-3</v>
      </c>
      <c r="I16" s="72">
        <f>IF(RES_hh_fech!I16=0,0,RES_hh_fech!I16/RES_summary!I$19)</f>
        <v>2.3920416521439358E-3</v>
      </c>
      <c r="J16" s="72">
        <f>IF(RES_hh_fech!J16=0,0,RES_hh_fech!J16/RES_summary!J$19)</f>
        <v>2.822795451531968E-3</v>
      </c>
      <c r="K16" s="72">
        <f>IF(RES_hh_fech!K16=0,0,RES_hh_fech!K16/RES_summary!K$19)</f>
        <v>3.0979960254479315E-3</v>
      </c>
      <c r="L16" s="72">
        <f>IF(RES_hh_fech!L16=0,0,RES_hh_fech!L16/RES_summary!L$19)</f>
        <v>6.6062470490412407E-3</v>
      </c>
      <c r="M16" s="72">
        <f>IF(RES_hh_fech!M16=0,0,RES_hh_fech!M16/RES_summary!M$19)</f>
        <v>4.5885448710434699E-3</v>
      </c>
      <c r="N16" s="72">
        <f>IF(RES_hh_fech!N16=0,0,RES_hh_fech!N16/RES_summary!N$19)</f>
        <v>4.0272866280558657E-3</v>
      </c>
      <c r="O16" s="72">
        <f>IF(RES_hh_fech!O16=0,0,RES_hh_fech!O16/RES_summary!O$19)</f>
        <v>4.2511552498176713E-3</v>
      </c>
      <c r="P16" s="72">
        <f>IF(RES_hh_fech!P16=0,0,RES_hh_fech!P16/RES_summary!P$19)</f>
        <v>5.3162872065901741E-3</v>
      </c>
      <c r="Q16" s="72">
        <f>IF(RES_hh_fech!Q16=0,0,RES_hh_fech!Q16/RES_summary!Q$19)</f>
        <v>5.046104113370216E-3</v>
      </c>
      <c r="R16" s="72">
        <f>IF(RES_hh_fech!R16=0,0,RES_hh_fech!R16/RES_summary!R$19)</f>
        <v>5.8258706162932529E-3</v>
      </c>
      <c r="S16" s="72">
        <f>IF(RES_hh_fech!S16=0,0,RES_hh_fech!S16/RES_summary!S$19)</f>
        <v>6.2918559654714457E-3</v>
      </c>
      <c r="T16" s="72">
        <f>IF(RES_hh_fech!T16=0,0,RES_hh_fech!T16/RES_summary!T$19)</f>
        <v>9.124418830111369E-3</v>
      </c>
      <c r="U16" s="72">
        <f>IF(RES_hh_fech!U16=0,0,RES_hh_fech!U16/RES_summary!U$19)</f>
        <v>6.5977830892543802E-3</v>
      </c>
      <c r="V16" s="72">
        <f>IF(RES_hh_fech!V16=0,0,RES_hh_fech!V16/RES_summary!V$19)</f>
        <v>7.5397555498495309E-3</v>
      </c>
      <c r="W16" s="72">
        <f>IF(RES_hh_fech!W16=0,0,RES_hh_fech!W16/RES_summary!W$19)</f>
        <v>1.2395368436557712E-2</v>
      </c>
      <c r="X16" s="72">
        <f>IF(RES_hh_fech!X16=0,0,RES_hh_fech!X16/RES_summary!X$19)</f>
        <v>1.2221281775126869E-2</v>
      </c>
      <c r="Y16" s="72">
        <f>IF(RES_hh_fech!Y16=0,0,RES_hh_fech!Y16/RES_summary!Y$19)</f>
        <v>1.1958455138219658E-2</v>
      </c>
      <c r="DA16" s="89" t="s">
        <v>561</v>
      </c>
    </row>
    <row r="17" spans="1:105" ht="12.95" customHeight="1" x14ac:dyDescent="0.25">
      <c r="A17" s="68" t="s">
        <v>55</v>
      </c>
      <c r="B17" s="69">
        <f>IF(RES_hh_fech!B17=0,0,RES_hh_fech!B17/RES_summary!B$19)</f>
        <v>31.46371251793699</v>
      </c>
      <c r="C17" s="69">
        <f>IF(RES_hh_fech!C17=0,0,RES_hh_fech!C17/RES_summary!C$19)</f>
        <v>31.96402575989238</v>
      </c>
      <c r="D17" s="69">
        <f>IF(RES_hh_fech!D17=0,0,RES_hh_fech!D17/RES_summary!D$19)</f>
        <v>31.752385321867951</v>
      </c>
      <c r="E17" s="69">
        <f>IF(RES_hh_fech!E17=0,0,RES_hh_fech!E17/RES_summary!E$19)</f>
        <v>30.34798804794903</v>
      </c>
      <c r="F17" s="69">
        <f>IF(RES_hh_fech!F17=0,0,RES_hh_fech!F17/RES_summary!F$19)</f>
        <v>30.399390161922508</v>
      </c>
      <c r="G17" s="69">
        <f>IF(RES_hh_fech!G17=0,0,RES_hh_fech!G17/RES_summary!G$19)</f>
        <v>30.588033818692274</v>
      </c>
      <c r="H17" s="69">
        <f>IF(RES_hh_fech!H17=0,0,RES_hh_fech!H17/RES_summary!H$19)</f>
        <v>30.662221330764506</v>
      </c>
      <c r="I17" s="69">
        <f>IF(RES_hh_fech!I17=0,0,RES_hh_fech!I17/RES_summary!I$19)</f>
        <v>27.341723587110156</v>
      </c>
      <c r="J17" s="69">
        <f>IF(RES_hh_fech!J17=0,0,RES_hh_fech!J17/RES_summary!J$19)</f>
        <v>26.023912348820534</v>
      </c>
      <c r="K17" s="69">
        <f>IF(RES_hh_fech!K17=0,0,RES_hh_fech!K17/RES_summary!K$19)</f>
        <v>24.809122268452491</v>
      </c>
      <c r="L17" s="69">
        <f>IF(RES_hh_fech!L17=0,0,RES_hh_fech!L17/RES_summary!L$19)</f>
        <v>25.827902201471197</v>
      </c>
      <c r="M17" s="69">
        <f>IF(RES_hh_fech!M17=0,0,RES_hh_fech!M17/RES_summary!M$19)</f>
        <v>23.535576302362536</v>
      </c>
      <c r="N17" s="69">
        <f>IF(RES_hh_fech!N17=0,0,RES_hh_fech!N17/RES_summary!N$19)</f>
        <v>24.472120000860556</v>
      </c>
      <c r="O17" s="69">
        <f>IF(RES_hh_fech!O17=0,0,RES_hh_fech!O17/RES_summary!O$19)</f>
        <v>23.458020339342937</v>
      </c>
      <c r="P17" s="69">
        <f>IF(RES_hh_fech!P17=0,0,RES_hh_fech!P17/RES_summary!P$19)</f>
        <v>22.059139315393004</v>
      </c>
      <c r="Q17" s="69">
        <f>IF(RES_hh_fech!Q17=0,0,RES_hh_fech!Q17/RES_summary!Q$19)</f>
        <v>21.174360619360382</v>
      </c>
      <c r="R17" s="69">
        <f>IF(RES_hh_fech!R17=0,0,RES_hh_fech!R17/RES_summary!R$19)</f>
        <v>22.688267051678618</v>
      </c>
      <c r="S17" s="69">
        <f>IF(RES_hh_fech!S17=0,0,RES_hh_fech!S17/RES_summary!S$19)</f>
        <v>22.430935680758484</v>
      </c>
      <c r="T17" s="69">
        <f>IF(RES_hh_fech!T17=0,0,RES_hh_fech!T17/RES_summary!T$19)</f>
        <v>22.018314178934453</v>
      </c>
      <c r="U17" s="69">
        <f>IF(RES_hh_fech!U17=0,0,RES_hh_fech!U17/RES_summary!U$19)</f>
        <v>21.82310804333224</v>
      </c>
      <c r="V17" s="69">
        <f>IF(RES_hh_fech!V17=0,0,RES_hh_fech!V17/RES_summary!V$19)</f>
        <v>21.421707035201436</v>
      </c>
      <c r="W17" s="69">
        <f>IF(RES_hh_fech!W17=0,0,RES_hh_fech!W17/RES_summary!W$19)</f>
        <v>21.662713111649627</v>
      </c>
      <c r="X17" s="69">
        <f>IF(RES_hh_fech!X17=0,0,RES_hh_fech!X17/RES_summary!X$19)</f>
        <v>20.90845990478395</v>
      </c>
      <c r="Y17" s="69">
        <f>IF(RES_hh_fech!Y17=0,0,RES_hh_fech!Y17/RES_summary!Y$19)</f>
        <v>19.970551656032196</v>
      </c>
      <c r="DA17" s="88" t="s">
        <v>299</v>
      </c>
    </row>
    <row r="18" spans="1:105" ht="12" customHeight="1" x14ac:dyDescent="0.25">
      <c r="A18" s="28" t="s">
        <v>51</v>
      </c>
      <c r="B18" s="72">
        <f>IF(RES_hh_fech!B18=0,0,RES_hh_fech!B18/RES_summary!B$19)</f>
        <v>37.913935315311186</v>
      </c>
      <c r="C18" s="72">
        <f>IF(RES_hh_fech!C18=0,0,RES_hh_fech!C18/RES_summary!C$19)</f>
        <v>31.059836613817204</v>
      </c>
      <c r="D18" s="72">
        <f>IF(RES_hh_fech!D18=0,0,RES_hh_fech!D18/RES_summary!D$19)</f>
        <v>39.454709979707999</v>
      </c>
      <c r="E18" s="72">
        <f>IF(RES_hh_fech!E18=0,0,RES_hh_fech!E18/RES_summary!E$19)</f>
        <v>27.712231505283114</v>
      </c>
      <c r="F18" s="72">
        <f>IF(RES_hh_fech!F18=0,0,RES_hh_fech!F18/RES_summary!F$19)</f>
        <v>40.982358106475374</v>
      </c>
      <c r="G18" s="72">
        <f>IF(RES_hh_fech!G18=0,0,RES_hh_fech!G18/RES_summary!G$19)</f>
        <v>40.820403908737163</v>
      </c>
      <c r="H18" s="72">
        <f>IF(RES_hh_fech!H18=0,0,RES_hh_fech!H18/RES_summary!H$19)</f>
        <v>37.309208098814189</v>
      </c>
      <c r="I18" s="72">
        <f>IF(RES_hh_fech!I18=0,0,RES_hh_fech!I18/RES_summary!I$19)</f>
        <v>23.979085255147329</v>
      </c>
      <c r="J18" s="72">
        <f>IF(RES_hh_fech!J18=0,0,RES_hh_fech!J18/RES_summary!J$19)</f>
        <v>31.462452447977729</v>
      </c>
      <c r="K18" s="72">
        <f>IF(RES_hh_fech!K18=0,0,RES_hh_fech!K18/RES_summary!K$19)</f>
        <v>22.262242718127062</v>
      </c>
      <c r="L18" s="72">
        <f>IF(RES_hh_fech!L18=0,0,RES_hh_fech!L18/RES_summary!L$19)</f>
        <v>26.13648912255406</v>
      </c>
      <c r="M18" s="72">
        <f>IF(RES_hh_fech!M18=0,0,RES_hh_fech!M18/RES_summary!M$19)</f>
        <v>33.273643003891578</v>
      </c>
      <c r="N18" s="72">
        <f>IF(RES_hh_fech!N18=0,0,RES_hh_fech!N18/RES_summary!N$19)</f>
        <v>30.621870147829103</v>
      </c>
      <c r="O18" s="72">
        <f>IF(RES_hh_fech!O18=0,0,RES_hh_fech!O18/RES_summary!O$19)</f>
        <v>31.602518938968601</v>
      </c>
      <c r="P18" s="72">
        <f>IF(RES_hh_fech!P18=0,0,RES_hh_fech!P18/RES_summary!P$19)</f>
        <v>29.217849042836452</v>
      </c>
      <c r="Q18" s="72">
        <f>IF(RES_hh_fech!Q18=0,0,RES_hh_fech!Q18/RES_summary!Q$19)</f>
        <v>22.322463501373861</v>
      </c>
      <c r="R18" s="72">
        <f>IF(RES_hh_fech!R18=0,0,RES_hh_fech!R18/RES_summary!R$19)</f>
        <v>9.9509641716132506</v>
      </c>
      <c r="S18" s="72">
        <f>IF(RES_hh_fech!S18=0,0,RES_hh_fech!S18/RES_summary!S$19)</f>
        <v>19.733342180080289</v>
      </c>
      <c r="T18" s="72">
        <f>IF(RES_hh_fech!T18=0,0,RES_hh_fech!T18/RES_summary!T$19)</f>
        <v>23.720777010359019</v>
      </c>
      <c r="U18" s="72">
        <f>IF(RES_hh_fech!U18=0,0,RES_hh_fech!U18/RES_summary!U$19)</f>
        <v>28.100933711688381</v>
      </c>
      <c r="V18" s="72">
        <f>IF(RES_hh_fech!V18=0,0,RES_hh_fech!V18/RES_summary!V$19)</f>
        <v>27.641945393191847</v>
      </c>
      <c r="W18" s="72">
        <f>IF(RES_hh_fech!W18=0,0,RES_hh_fech!W18/RES_summary!W$19)</f>
        <v>26.394283739622352</v>
      </c>
      <c r="X18" s="72">
        <f>IF(RES_hh_fech!X18=0,0,RES_hh_fech!X18/RES_summary!X$19)</f>
        <v>0</v>
      </c>
      <c r="Y18" s="72">
        <f>IF(RES_hh_fech!Y18=0,0,RES_hh_fech!Y18/RES_summary!Y$19)</f>
        <v>0</v>
      </c>
      <c r="DA18" s="89" t="s">
        <v>562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0</v>
      </c>
      <c r="C19" s="72">
        <f>IF(RES_hh_fech!C19=0,0,RES_hh_fech!C19/RES_summary!C$19)</f>
        <v>0</v>
      </c>
      <c r="D19" s="72">
        <f>IF(RES_hh_fech!D19=0,0,RES_hh_fech!D19/RES_summary!D$19)</f>
        <v>0</v>
      </c>
      <c r="E19" s="72">
        <f>IF(RES_hh_fech!E19=0,0,RES_hh_fech!E19/RES_summary!E$19)</f>
        <v>0</v>
      </c>
      <c r="F19" s="72">
        <f>IF(RES_hh_fech!F19=0,0,RES_hh_fech!F19/RES_summary!F$19)</f>
        <v>0</v>
      </c>
      <c r="G19" s="72">
        <f>IF(RES_hh_fech!G19=0,0,RES_hh_fech!G19/RES_summary!G$19)</f>
        <v>0</v>
      </c>
      <c r="H19" s="72">
        <f>IF(RES_hh_fech!H19=0,0,RES_hh_fech!H19/RES_summary!H$19)</f>
        <v>0</v>
      </c>
      <c r="I19" s="72">
        <f>IF(RES_hh_fech!I19=0,0,RES_hh_fech!I19/RES_summary!I$19)</f>
        <v>0</v>
      </c>
      <c r="J19" s="72">
        <f>IF(RES_hh_fech!J19=0,0,RES_hh_fech!J19/RES_summary!J$19)</f>
        <v>0</v>
      </c>
      <c r="K19" s="72">
        <f>IF(RES_hh_fech!K19=0,0,RES_hh_fech!K19/RES_summary!K$19)</f>
        <v>0</v>
      </c>
      <c r="L19" s="72">
        <f>IF(RES_hh_fech!L19=0,0,RES_hh_fech!L19/RES_summary!L$19)</f>
        <v>0</v>
      </c>
      <c r="M19" s="72">
        <f>IF(RES_hh_fech!M19=0,0,RES_hh_fech!M19/RES_summary!M$19)</f>
        <v>0</v>
      </c>
      <c r="N19" s="72">
        <f>IF(RES_hh_fech!N19=0,0,RES_hh_fech!N19/RES_summary!N$19)</f>
        <v>0</v>
      </c>
      <c r="O19" s="72">
        <f>IF(RES_hh_fech!O19=0,0,RES_hh_fech!O19/RES_summary!O$19)</f>
        <v>0</v>
      </c>
      <c r="P19" s="72">
        <f>IF(RES_hh_fech!P19=0,0,RES_hh_fech!P19/RES_summary!P$19)</f>
        <v>0</v>
      </c>
      <c r="Q19" s="72">
        <f>IF(RES_hh_fech!Q19=0,0,RES_hh_fech!Q19/RES_summary!Q$19)</f>
        <v>0</v>
      </c>
      <c r="R19" s="72">
        <f>IF(RES_hh_fech!R19=0,0,RES_hh_fech!R19/RES_summary!R$19)</f>
        <v>0</v>
      </c>
      <c r="S19" s="72">
        <f>IF(RES_hh_fech!S19=0,0,RES_hh_fech!S19/RES_summary!S$19)</f>
        <v>0</v>
      </c>
      <c r="T19" s="72">
        <f>IF(RES_hh_fech!T19=0,0,RES_hh_fech!T19/RES_summary!T$19)</f>
        <v>0</v>
      </c>
      <c r="U19" s="72">
        <f>IF(RES_hh_fech!U19=0,0,RES_hh_fech!U19/RES_summary!U$19)</f>
        <v>0</v>
      </c>
      <c r="V19" s="72">
        <f>IF(RES_hh_fech!V19=0,0,RES_hh_fech!V19/RES_summary!V$19)</f>
        <v>0</v>
      </c>
      <c r="W19" s="72">
        <f>IF(RES_hh_fech!W19=0,0,RES_hh_fech!W19/RES_summary!W$19)</f>
        <v>0</v>
      </c>
      <c r="X19" s="72">
        <f>IF(RES_hh_fech!X19=0,0,RES_hh_fech!X19/RES_summary!X$19)</f>
        <v>0</v>
      </c>
      <c r="Y19" s="72">
        <f>IF(RES_hh_fech!Y19=0,0,RES_hh_fech!Y19/RES_summary!Y$19)</f>
        <v>0</v>
      </c>
      <c r="DA19" s="89" t="s">
        <v>563</v>
      </c>
    </row>
    <row r="20" spans="1:105" ht="12" customHeight="1" x14ac:dyDescent="0.25">
      <c r="A20" s="28" t="s">
        <v>200</v>
      </c>
      <c r="B20" s="72">
        <f>IF(RES_hh_fech!B20=0,0,RES_hh_fech!B20/RES_summary!B$19)</f>
        <v>37.903994594842182</v>
      </c>
      <c r="C20" s="72">
        <f>IF(RES_hh_fech!C20=0,0,RES_hh_fech!C20/RES_summary!C$19)</f>
        <v>47.565612057423671</v>
      </c>
      <c r="D20" s="72">
        <f>IF(RES_hh_fech!D20=0,0,RES_hh_fech!D20/RES_summary!D$19)</f>
        <v>41.083644120746008</v>
      </c>
      <c r="E20" s="72">
        <f>IF(RES_hh_fech!E20=0,0,RES_hh_fech!E20/RES_summary!E$19)</f>
        <v>39.692870152285451</v>
      </c>
      <c r="F20" s="72">
        <f>IF(RES_hh_fech!F20=0,0,RES_hh_fech!F20/RES_summary!F$19)</f>
        <v>30.956030651612519</v>
      </c>
      <c r="G20" s="72">
        <f>IF(RES_hh_fech!G20=0,0,RES_hh_fech!G20/RES_summary!G$19)</f>
        <v>36.319651359086876</v>
      </c>
      <c r="H20" s="72">
        <f>IF(RES_hh_fech!H20=0,0,RES_hh_fech!H20/RES_summary!H$19)</f>
        <v>44.546698795644446</v>
      </c>
      <c r="I20" s="72">
        <f>IF(RES_hh_fech!I20=0,0,RES_hh_fech!I20/RES_summary!I$19)</f>
        <v>32.698907491724682</v>
      </c>
      <c r="J20" s="72">
        <f>IF(RES_hh_fech!J20=0,0,RES_hh_fech!J20/RES_summary!J$19)</f>
        <v>39.500400429526437</v>
      </c>
      <c r="K20" s="72">
        <f>IF(RES_hh_fech!K20=0,0,RES_hh_fech!K20/RES_summary!K$19)</f>
        <v>30.535997471873195</v>
      </c>
      <c r="L20" s="72">
        <f>IF(RES_hh_fech!L20=0,0,RES_hh_fech!L20/RES_summary!L$19)</f>
        <v>26.611829459365392</v>
      </c>
      <c r="M20" s="72">
        <f>IF(RES_hh_fech!M20=0,0,RES_hh_fech!M20/RES_summary!M$19)</f>
        <v>33.653344600199532</v>
      </c>
      <c r="N20" s="72">
        <f>IF(RES_hh_fech!N20=0,0,RES_hh_fech!N20/RES_summary!N$19)</f>
        <v>33.905994138195283</v>
      </c>
      <c r="O20" s="72">
        <f>IF(RES_hh_fech!O20=0,0,RES_hh_fech!O20/RES_summary!O$19)</f>
        <v>27.946284956565719</v>
      </c>
      <c r="P20" s="72">
        <f>IF(RES_hh_fech!P20=0,0,RES_hh_fech!P20/RES_summary!P$19)</f>
        <v>28.517822476100221</v>
      </c>
      <c r="Q20" s="72">
        <f>IF(RES_hh_fech!Q20=0,0,RES_hh_fech!Q20/RES_summary!Q$19)</f>
        <v>30.765150520662299</v>
      </c>
      <c r="R20" s="72">
        <f>IF(RES_hh_fech!R20=0,0,RES_hh_fech!R20/RES_summary!R$19)</f>
        <v>27.375017428022826</v>
      </c>
      <c r="S20" s="72">
        <f>IF(RES_hh_fech!S20=0,0,RES_hh_fech!S20/RES_summary!S$19)</f>
        <v>22.351486857806158</v>
      </c>
      <c r="T20" s="72">
        <f>IF(RES_hh_fech!T20=0,0,RES_hh_fech!T20/RES_summary!T$19)</f>
        <v>24.705115094231314</v>
      </c>
      <c r="U20" s="72">
        <f>IF(RES_hh_fech!U20=0,0,RES_hh_fech!U20/RES_summary!U$19)</f>
        <v>27.869426686750238</v>
      </c>
      <c r="V20" s="72">
        <f>IF(RES_hh_fech!V20=0,0,RES_hh_fech!V20/RES_summary!V$19)</f>
        <v>30.493779612252322</v>
      </c>
      <c r="W20" s="72">
        <f>IF(RES_hh_fech!W20=0,0,RES_hh_fech!W20/RES_summary!W$19)</f>
        <v>19.543844616909968</v>
      </c>
      <c r="X20" s="72">
        <f>IF(RES_hh_fech!X20=0,0,RES_hh_fech!X20/RES_summary!X$19)</f>
        <v>24.449141473621115</v>
      </c>
      <c r="Y20" s="72">
        <f>IF(RES_hh_fech!Y20=0,0,RES_hh_fech!Y20/RES_summary!Y$19)</f>
        <v>23.493104841164236</v>
      </c>
      <c r="DA20" s="89" t="s">
        <v>564</v>
      </c>
    </row>
    <row r="21" spans="1:105" ht="12" customHeight="1" x14ac:dyDescent="0.25">
      <c r="A21" s="28" t="s">
        <v>189</v>
      </c>
      <c r="B21" s="72">
        <f>IF(RES_hh_fech!B21=0,0,RES_hh_fech!B21/RES_summary!B$19)</f>
        <v>38.357075818494977</v>
      </c>
      <c r="C21" s="72">
        <f>IF(RES_hh_fech!C21=0,0,RES_hh_fech!C21/RES_summary!C$19)</f>
        <v>39.567927673099668</v>
      </c>
      <c r="D21" s="72">
        <f>IF(RES_hh_fech!D21=0,0,RES_hh_fech!D21/RES_summary!D$19)</f>
        <v>37.463049679961934</v>
      </c>
      <c r="E21" s="72">
        <f>IF(RES_hh_fech!E21=0,0,RES_hh_fech!E21/RES_summary!E$19)</f>
        <v>35.532722047927969</v>
      </c>
      <c r="F21" s="72">
        <f>IF(RES_hh_fech!F21=0,0,RES_hh_fech!F21/RES_summary!F$19)</f>
        <v>34.969959719596652</v>
      </c>
      <c r="G21" s="72">
        <f>IF(RES_hh_fech!G21=0,0,RES_hh_fech!G21/RES_summary!G$19)</f>
        <v>38.596483063413949</v>
      </c>
      <c r="H21" s="72">
        <f>IF(RES_hh_fech!H21=0,0,RES_hh_fech!H21/RES_summary!H$19)</f>
        <v>37.817228549411297</v>
      </c>
      <c r="I21" s="72">
        <f>IF(RES_hh_fech!I21=0,0,RES_hh_fech!I21/RES_summary!I$19)</f>
        <v>31.997655693161249</v>
      </c>
      <c r="J21" s="72">
        <f>IF(RES_hh_fech!J21=0,0,RES_hh_fech!J21/RES_summary!J$19)</f>
        <v>30.813738167059988</v>
      </c>
      <c r="K21" s="72">
        <f>IF(RES_hh_fech!K21=0,0,RES_hh_fech!K21/RES_summary!K$19)</f>
        <v>29.058689029304183</v>
      </c>
      <c r="L21" s="72">
        <f>IF(RES_hh_fech!L21=0,0,RES_hh_fech!L21/RES_summary!L$19)</f>
        <v>30.002989110049111</v>
      </c>
      <c r="M21" s="72">
        <f>IF(RES_hh_fech!M21=0,0,RES_hh_fech!M21/RES_summary!M$19)</f>
        <v>27.783656571819378</v>
      </c>
      <c r="N21" s="72">
        <f>IF(RES_hh_fech!N21=0,0,RES_hh_fech!N21/RES_summary!N$19)</f>
        <v>28.931323040624534</v>
      </c>
      <c r="O21" s="72">
        <f>IF(RES_hh_fech!O21=0,0,RES_hh_fech!O21/RES_summary!O$19)</f>
        <v>26.763297312892377</v>
      </c>
      <c r="P21" s="72">
        <f>IF(RES_hh_fech!P21=0,0,RES_hh_fech!P21/RES_summary!P$19)</f>
        <v>25.599526497824836</v>
      </c>
      <c r="Q21" s="72">
        <f>IF(RES_hh_fech!Q21=0,0,RES_hh_fech!Q21/RES_summary!Q$19)</f>
        <v>23.726531413936872</v>
      </c>
      <c r="R21" s="72">
        <f>IF(RES_hh_fech!R21=0,0,RES_hh_fech!R21/RES_summary!R$19)</f>
        <v>26.872043043816078</v>
      </c>
      <c r="S21" s="72">
        <f>IF(RES_hh_fech!S21=0,0,RES_hh_fech!S21/RES_summary!S$19)</f>
        <v>24.651683969136425</v>
      </c>
      <c r="T21" s="72">
        <f>IF(RES_hh_fech!T21=0,0,RES_hh_fech!T21/RES_summary!T$19)</f>
        <v>23.744979090817672</v>
      </c>
      <c r="U21" s="72">
        <f>IF(RES_hh_fech!U21=0,0,RES_hh_fech!U21/RES_summary!U$19)</f>
        <v>24.451001417811156</v>
      </c>
      <c r="V21" s="72">
        <f>IF(RES_hh_fech!V21=0,0,RES_hh_fech!V21/RES_summary!V$19)</f>
        <v>23.238866593014482</v>
      </c>
      <c r="W21" s="72">
        <f>IF(RES_hh_fech!W21=0,0,RES_hh_fech!W21/RES_summary!W$19)</f>
        <v>24.537033115290857</v>
      </c>
      <c r="X21" s="72">
        <f>IF(RES_hh_fech!X21=0,0,RES_hh_fech!X21/RES_summary!X$19)</f>
        <v>19.608246095543777</v>
      </c>
      <c r="Y21" s="72">
        <f>IF(RES_hh_fech!Y21=0,0,RES_hh_fech!Y21/RES_summary!Y$19)</f>
        <v>22.24502898397154</v>
      </c>
      <c r="DA21" s="89" t="s">
        <v>565</v>
      </c>
    </row>
    <row r="22" spans="1:105" ht="12" customHeight="1" x14ac:dyDescent="0.25">
      <c r="A22" s="28" t="s">
        <v>202</v>
      </c>
      <c r="B22" s="72">
        <f>IF(RES_hh_fech!B22=0,0,RES_hh_fech!B22/RES_summary!B$19)</f>
        <v>43.851863412532154</v>
      </c>
      <c r="C22" s="72">
        <f>IF(RES_hh_fech!C22=0,0,RES_hh_fech!C22/RES_summary!C$19)</f>
        <v>43.895650516796408</v>
      </c>
      <c r="D22" s="72">
        <f>IF(RES_hh_fech!D22=0,0,RES_hh_fech!D22/RES_summary!D$19)</f>
        <v>41.228198418633845</v>
      </c>
      <c r="E22" s="72">
        <f>IF(RES_hh_fech!E22=0,0,RES_hh_fech!E22/RES_summary!E$19)</f>
        <v>42.089931221424557</v>
      </c>
      <c r="F22" s="72">
        <f>IF(RES_hh_fech!F22=0,0,RES_hh_fech!F22/RES_summary!F$19)</f>
        <v>41.215662924388127</v>
      </c>
      <c r="G22" s="72">
        <f>IF(RES_hh_fech!G22=0,0,RES_hh_fech!G22/RES_summary!G$19)</f>
        <v>37.351076482699909</v>
      </c>
      <c r="H22" s="72">
        <f>IF(RES_hh_fech!H22=0,0,RES_hh_fech!H22/RES_summary!H$19)</f>
        <v>35.691955871409888</v>
      </c>
      <c r="I22" s="72">
        <f>IF(RES_hh_fech!I22=0,0,RES_hh_fech!I22/RES_summary!I$19)</f>
        <v>34.058101550036994</v>
      </c>
      <c r="J22" s="72">
        <f>IF(RES_hh_fech!J22=0,0,RES_hh_fech!J22/RES_summary!J$19)</f>
        <v>31.338372854198127</v>
      </c>
      <c r="K22" s="72">
        <f>IF(RES_hh_fech!K22=0,0,RES_hh_fech!K22/RES_summary!K$19)</f>
        <v>29.444081282528078</v>
      </c>
      <c r="L22" s="72">
        <f>IF(RES_hh_fech!L22=0,0,RES_hh_fech!L22/RES_summary!L$19)</f>
        <v>29.535585076487457</v>
      </c>
      <c r="M22" s="72">
        <f>IF(RES_hh_fech!M22=0,0,RES_hh_fech!M22/RES_summary!M$19)</f>
        <v>25.602348676417535</v>
      </c>
      <c r="N22" s="72">
        <f>IF(RES_hh_fech!N22=0,0,RES_hh_fech!N22/RES_summary!N$19)</f>
        <v>26.943720882054969</v>
      </c>
      <c r="O22" s="72">
        <f>IF(RES_hh_fech!O22=0,0,RES_hh_fech!O22/RES_summary!O$19)</f>
        <v>25.284820804355594</v>
      </c>
      <c r="P22" s="72">
        <f>IF(RES_hh_fech!P22=0,0,RES_hh_fech!P22/RES_summary!P$19)</f>
        <v>24.300820275742463</v>
      </c>
      <c r="Q22" s="72">
        <f>IF(RES_hh_fech!Q22=0,0,RES_hh_fech!Q22/RES_summary!Q$19)</f>
        <v>23.158479730755708</v>
      </c>
      <c r="R22" s="72">
        <f>IF(RES_hh_fech!R22=0,0,RES_hh_fech!R22/RES_summary!R$19)</f>
        <v>24.226579399822821</v>
      </c>
      <c r="S22" s="72">
        <f>IF(RES_hh_fech!S22=0,0,RES_hh_fech!S22/RES_summary!S$19)</f>
        <v>24.268396243227595</v>
      </c>
      <c r="T22" s="72">
        <f>IF(RES_hh_fech!T22=0,0,RES_hh_fech!T22/RES_summary!T$19)</f>
        <v>24.037253104618394</v>
      </c>
      <c r="U22" s="72">
        <f>IF(RES_hh_fech!U22=0,0,RES_hh_fech!U22/RES_summary!U$19)</f>
        <v>22.87027196502812</v>
      </c>
      <c r="V22" s="72">
        <f>IF(RES_hh_fech!V22=0,0,RES_hh_fech!V22/RES_summary!V$19)</f>
        <v>23.2654251405956</v>
      </c>
      <c r="W22" s="72">
        <f>IF(RES_hh_fech!W22=0,0,RES_hh_fech!W22/RES_summary!W$19)</f>
        <v>22.4752774216579</v>
      </c>
      <c r="X22" s="72">
        <f>IF(RES_hh_fech!X22=0,0,RES_hh_fech!X22/RES_summary!X$19)</f>
        <v>23.174490645881818</v>
      </c>
      <c r="Y22" s="72">
        <f>IF(RES_hh_fech!Y22=0,0,RES_hh_fech!Y22/RES_summary!Y$19)</f>
        <v>20.640840121627271</v>
      </c>
      <c r="DA22" s="89" t="s">
        <v>566</v>
      </c>
    </row>
    <row r="23" spans="1:105" ht="12" customHeight="1" x14ac:dyDescent="0.25">
      <c r="A23" s="28" t="s">
        <v>197</v>
      </c>
      <c r="B23" s="72">
        <f>IF(RES_hh_fech!B23=0,0,RES_hh_fech!B23/RES_summary!B$19)</f>
        <v>0</v>
      </c>
      <c r="C23" s="72">
        <f>IF(RES_hh_fech!C23=0,0,RES_hh_fech!C23/RES_summary!C$19)</f>
        <v>0</v>
      </c>
      <c r="D23" s="72">
        <f>IF(RES_hh_fech!D23=0,0,RES_hh_fech!D23/RES_summary!D$19)</f>
        <v>0</v>
      </c>
      <c r="E23" s="72">
        <f>IF(RES_hh_fech!E23=0,0,RES_hh_fech!E23/RES_summary!E$19)</f>
        <v>0</v>
      </c>
      <c r="F23" s="72">
        <f>IF(RES_hh_fech!F23=0,0,RES_hh_fech!F23/RES_summary!F$19)</f>
        <v>0</v>
      </c>
      <c r="G23" s="72">
        <f>IF(RES_hh_fech!G23=0,0,RES_hh_fech!G23/RES_summary!G$19)</f>
        <v>0</v>
      </c>
      <c r="H23" s="72">
        <f>IF(RES_hh_fech!H23=0,0,RES_hh_fech!H23/RES_summary!H$19)</f>
        <v>0</v>
      </c>
      <c r="I23" s="72">
        <f>IF(RES_hh_fech!I23=0,0,RES_hh_fech!I23/RES_summary!I$19)</f>
        <v>0</v>
      </c>
      <c r="J23" s="72">
        <f>IF(RES_hh_fech!J23=0,0,RES_hh_fech!J23/RES_summary!J$19)</f>
        <v>0</v>
      </c>
      <c r="K23" s="72">
        <f>IF(RES_hh_fech!K23=0,0,RES_hh_fech!K23/RES_summary!K$19)</f>
        <v>0</v>
      </c>
      <c r="L23" s="72">
        <f>IF(RES_hh_fech!L23=0,0,RES_hh_fech!L23/RES_summary!L$19)</f>
        <v>0</v>
      </c>
      <c r="M23" s="72">
        <f>IF(RES_hh_fech!M23=0,0,RES_hh_fech!M23/RES_summary!M$19)</f>
        <v>0</v>
      </c>
      <c r="N23" s="72">
        <f>IF(RES_hh_fech!N23=0,0,RES_hh_fech!N23/RES_summary!N$19)</f>
        <v>0</v>
      </c>
      <c r="O23" s="72">
        <f>IF(RES_hh_fech!O23=0,0,RES_hh_fech!O23/RES_summary!O$19)</f>
        <v>0</v>
      </c>
      <c r="P23" s="72">
        <f>IF(RES_hh_fech!P23=0,0,RES_hh_fech!P23/RES_summary!P$19)</f>
        <v>0</v>
      </c>
      <c r="Q23" s="72">
        <f>IF(RES_hh_fech!Q23=0,0,RES_hh_fech!Q23/RES_summary!Q$19)</f>
        <v>0</v>
      </c>
      <c r="R23" s="72">
        <f>IF(RES_hh_fech!R23=0,0,RES_hh_fech!R23/RES_summary!R$19)</f>
        <v>0</v>
      </c>
      <c r="S23" s="72">
        <f>IF(RES_hh_fech!S23=0,0,RES_hh_fech!S23/RES_summary!S$19)</f>
        <v>0</v>
      </c>
      <c r="T23" s="72">
        <f>IF(RES_hh_fech!T23=0,0,RES_hh_fech!T23/RES_summary!T$19)</f>
        <v>0</v>
      </c>
      <c r="U23" s="72">
        <f>IF(RES_hh_fech!U23=0,0,RES_hh_fech!U23/RES_summary!U$19)</f>
        <v>0</v>
      </c>
      <c r="V23" s="72">
        <f>IF(RES_hh_fech!V23=0,0,RES_hh_fech!V23/RES_summary!V$19)</f>
        <v>0</v>
      </c>
      <c r="W23" s="72">
        <f>IF(RES_hh_fech!W23=0,0,RES_hh_fech!W23/RES_summary!W$19)</f>
        <v>0</v>
      </c>
      <c r="X23" s="72">
        <f>IF(RES_hh_fech!X23=0,0,RES_hh_fech!X23/RES_summary!X$19)</f>
        <v>0</v>
      </c>
      <c r="Y23" s="72">
        <f>IF(RES_hh_fech!Y23=0,0,RES_hh_fech!Y23/RES_summary!Y$19)</f>
        <v>0</v>
      </c>
      <c r="DA23" s="89" t="s">
        <v>567</v>
      </c>
    </row>
    <row r="24" spans="1:105" ht="12" customHeight="1" x14ac:dyDescent="0.25">
      <c r="A24" s="28" t="s">
        <v>198</v>
      </c>
      <c r="B24" s="72">
        <f>IF(RES_hh_fech!B24=0,0,RES_hh_fech!B24/RES_summary!B$19)</f>
        <v>25.014970835209102</v>
      </c>
      <c r="C24" s="72">
        <f>IF(RES_hh_fech!C24=0,0,RES_hh_fech!C24/RES_summary!C$19)</f>
        <v>25.953759859109844</v>
      </c>
      <c r="D24" s="72">
        <f>IF(RES_hh_fech!D24=0,0,RES_hh_fech!D24/RES_summary!D$19)</f>
        <v>26.571533681371584</v>
      </c>
      <c r="E24" s="72">
        <f>IF(RES_hh_fech!E24=0,0,RES_hh_fech!E24/RES_summary!E$19)</f>
        <v>24.282761760866023</v>
      </c>
      <c r="F24" s="72">
        <f>IF(RES_hh_fech!F24=0,0,RES_hh_fech!F24/RES_summary!F$19)</f>
        <v>24.402875525334984</v>
      </c>
      <c r="G24" s="72">
        <f>IF(RES_hh_fech!G24=0,0,RES_hh_fech!G24/RES_summary!G$19)</f>
        <v>26.249089121886239</v>
      </c>
      <c r="H24" s="72">
        <f>IF(RES_hh_fech!H24=0,0,RES_hh_fech!H24/RES_summary!H$19)</f>
        <v>27.122473973009647</v>
      </c>
      <c r="I24" s="72">
        <f>IF(RES_hh_fech!I24=0,0,RES_hh_fech!I24/RES_summary!I$19)</f>
        <v>22.577712531490995</v>
      </c>
      <c r="J24" s="72">
        <f>IF(RES_hh_fech!J24=0,0,RES_hh_fech!J24/RES_summary!J$19)</f>
        <v>21.253812290184932</v>
      </c>
      <c r="K24" s="72">
        <f>IF(RES_hh_fech!K24=0,0,RES_hh_fech!K24/RES_summary!K$19)</f>
        <v>20.460403267796668</v>
      </c>
      <c r="L24" s="72">
        <f>IF(RES_hh_fech!L24=0,0,RES_hh_fech!L24/RES_summary!L$19)</f>
        <v>22.054725465231655</v>
      </c>
      <c r="M24" s="72">
        <f>IF(RES_hh_fech!M24=0,0,RES_hh_fech!M24/RES_summary!M$19)</f>
        <v>20.796198975217763</v>
      </c>
      <c r="N24" s="72">
        <f>IF(RES_hh_fech!N24=0,0,RES_hh_fech!N24/RES_summary!N$19)</f>
        <v>21.416231778260428</v>
      </c>
      <c r="O24" s="72">
        <f>IF(RES_hh_fech!O24=0,0,RES_hh_fech!O24/RES_summary!O$19)</f>
        <v>20.99595133130731</v>
      </c>
      <c r="P24" s="72">
        <f>IF(RES_hh_fech!P24=0,0,RES_hh_fech!P24/RES_summary!P$19)</f>
        <v>19.239823392155735</v>
      </c>
      <c r="Q24" s="72">
        <f>IF(RES_hh_fech!Q24=0,0,RES_hh_fech!Q24/RES_summary!Q$19)</f>
        <v>18.61647391018376</v>
      </c>
      <c r="R24" s="72">
        <f>IF(RES_hh_fech!R24=0,0,RES_hh_fech!R24/RES_summary!R$19)</f>
        <v>20.418262443753765</v>
      </c>
      <c r="S24" s="72">
        <f>IF(RES_hh_fech!S24=0,0,RES_hh_fech!S24/RES_summary!S$19)</f>
        <v>20.185820286359768</v>
      </c>
      <c r="T24" s="72">
        <f>IF(RES_hh_fech!T24=0,0,RES_hh_fech!T24/RES_summary!T$19)</f>
        <v>19.804393887899725</v>
      </c>
      <c r="U24" s="72">
        <f>IF(RES_hh_fech!U24=0,0,RES_hh_fech!U24/RES_summary!U$19)</f>
        <v>20.118630404108707</v>
      </c>
      <c r="V24" s="72">
        <f>IF(RES_hh_fech!V24=0,0,RES_hh_fech!V24/RES_summary!V$19)</f>
        <v>19.169052498704492</v>
      </c>
      <c r="W24" s="72">
        <f>IF(RES_hh_fech!W24=0,0,RES_hh_fech!W24/RES_summary!W$19)</f>
        <v>19.857877948015958</v>
      </c>
      <c r="X24" s="72">
        <f>IF(RES_hh_fech!X24=0,0,RES_hh_fech!X24/RES_summary!X$19)</f>
        <v>19.726207242435425</v>
      </c>
      <c r="Y24" s="72">
        <f>IF(RES_hh_fech!Y24=0,0,RES_hh_fech!Y24/RES_summary!Y$19)</f>
        <v>18.381421959192554</v>
      </c>
      <c r="DA24" s="89" t="s">
        <v>568</v>
      </c>
    </row>
    <row r="25" spans="1:105" ht="12" customHeight="1" x14ac:dyDescent="0.25">
      <c r="A25" s="73" t="s">
        <v>53</v>
      </c>
      <c r="B25" s="74">
        <f>IF(RES_hh_fech!B25=0,0,RES_hh_fech!B25/RES_summary!B$19)</f>
        <v>30.978710200850756</v>
      </c>
      <c r="C25" s="74">
        <f>IF(RES_hh_fech!C25=0,0,RES_hh_fech!C25/RES_summary!C$19)</f>
        <v>32.603084180332765</v>
      </c>
      <c r="D25" s="74">
        <f>IF(RES_hh_fech!D25=0,0,RES_hh_fech!D25/RES_summary!D$19)</f>
        <v>31.783487477105837</v>
      </c>
      <c r="E25" s="74">
        <f>IF(RES_hh_fech!E25=0,0,RES_hh_fech!E25/RES_summary!E$19)</f>
        <v>31.096618262587455</v>
      </c>
      <c r="F25" s="74">
        <f>IF(RES_hh_fech!F25=0,0,RES_hh_fech!F25/RES_summary!F$19)</f>
        <v>30.440965249742742</v>
      </c>
      <c r="G25" s="74">
        <f>IF(RES_hh_fech!G25=0,0,RES_hh_fech!G25/RES_summary!G$19)</f>
        <v>29.716591347736443</v>
      </c>
      <c r="H25" s="74">
        <f>IF(RES_hh_fech!H25=0,0,RES_hh_fech!H25/RES_summary!H$19)</f>
        <v>29.845203707297035</v>
      </c>
      <c r="I25" s="74">
        <f>IF(RES_hh_fech!I25=0,0,RES_hh_fech!I25/RES_summary!I$19)</f>
        <v>28.548961944914659</v>
      </c>
      <c r="J25" s="74">
        <f>IF(RES_hh_fech!J25=0,0,RES_hh_fech!J25/RES_summary!J$19)</f>
        <v>27.687793588338266</v>
      </c>
      <c r="K25" s="74">
        <f>IF(RES_hh_fech!K25=0,0,RES_hh_fech!K25/RES_summary!K$19)</f>
        <v>26.36863060489814</v>
      </c>
      <c r="L25" s="74">
        <f>IF(RES_hh_fech!L25=0,0,RES_hh_fech!L25/RES_summary!L$19)</f>
        <v>27.80415849903773</v>
      </c>
      <c r="M25" s="74">
        <f>IF(RES_hh_fech!M25=0,0,RES_hh_fech!M25/RES_summary!M$19)</f>
        <v>25.528141401591352</v>
      </c>
      <c r="N25" s="74">
        <f>IF(RES_hh_fech!N25=0,0,RES_hh_fech!N25/RES_summary!N$19)</f>
        <v>26.395440353221868</v>
      </c>
      <c r="O25" s="74">
        <f>IF(RES_hh_fech!O25=0,0,RES_hh_fech!O25/RES_summary!O$19)</f>
        <v>25.403746615193608</v>
      </c>
      <c r="P25" s="74">
        <f>IF(RES_hh_fech!P25=0,0,RES_hh_fech!P25/RES_summary!P$19)</f>
        <v>23.248746881417905</v>
      </c>
      <c r="Q25" s="74">
        <f>IF(RES_hh_fech!Q25=0,0,RES_hh_fech!Q25/RES_summary!Q$19)</f>
        <v>22.971897477438507</v>
      </c>
      <c r="R25" s="74">
        <f>IF(RES_hh_fech!R25=0,0,RES_hh_fech!R25/RES_summary!R$19)</f>
        <v>24.641631761903817</v>
      </c>
      <c r="S25" s="74">
        <f>IF(RES_hh_fech!S25=0,0,RES_hh_fech!S25/RES_summary!S$19)</f>
        <v>24.118385270474267</v>
      </c>
      <c r="T25" s="74">
        <f>IF(RES_hh_fech!T25=0,0,RES_hh_fech!T25/RES_summary!T$19)</f>
        <v>22.65596636995117</v>
      </c>
      <c r="U25" s="74">
        <f>IF(RES_hh_fech!U25=0,0,RES_hh_fech!U25/RES_summary!U$19)</f>
        <v>23.812455251866705</v>
      </c>
      <c r="V25" s="74">
        <f>IF(RES_hh_fech!V25=0,0,RES_hh_fech!V25/RES_summary!V$19)</f>
        <v>22.84803977185263</v>
      </c>
      <c r="W25" s="74">
        <f>IF(RES_hh_fech!W25=0,0,RES_hh_fech!W25/RES_summary!W$19)</f>
        <v>24.956316305989002</v>
      </c>
      <c r="X25" s="74">
        <f>IF(RES_hh_fech!X25=0,0,RES_hh_fech!X25/RES_summary!X$19)</f>
        <v>16.999180104894524</v>
      </c>
      <c r="Y25" s="74">
        <f>IF(RES_hh_fech!Y25=0,0,RES_hh_fech!Y25/RES_summary!Y$19)</f>
        <v>23.504126775630962</v>
      </c>
      <c r="DA25" s="90" t="s">
        <v>569</v>
      </c>
    </row>
    <row r="26" spans="1:105" ht="12" customHeight="1" x14ac:dyDescent="0.25">
      <c r="A26" s="32" t="s">
        <v>52</v>
      </c>
      <c r="B26" s="77">
        <f>IF(RES_hh_fech!B26=0,0,RES_hh_fech!B26/RES_summary!B$19)</f>
        <v>0</v>
      </c>
      <c r="C26" s="77">
        <f>IF(RES_hh_fech!C26=0,0,RES_hh_fech!C26/RES_summary!C$19)</f>
        <v>0</v>
      </c>
      <c r="D26" s="77">
        <f>IF(RES_hh_fech!D26=0,0,RES_hh_fech!D26/RES_summary!D$19)</f>
        <v>0</v>
      </c>
      <c r="E26" s="77">
        <f>IF(RES_hh_fech!E26=0,0,RES_hh_fech!E26/RES_summary!E$19)</f>
        <v>0</v>
      </c>
      <c r="F26" s="77">
        <f>IF(RES_hh_fech!F26=0,0,RES_hh_fech!F26/RES_summary!F$19)</f>
        <v>0</v>
      </c>
      <c r="G26" s="77">
        <f>IF(RES_hh_fech!G26=0,0,RES_hh_fech!G26/RES_summary!G$19)</f>
        <v>0</v>
      </c>
      <c r="H26" s="77">
        <f>IF(RES_hh_fech!H26=0,0,RES_hh_fech!H26/RES_summary!H$19)</f>
        <v>0</v>
      </c>
      <c r="I26" s="77">
        <f>IF(RES_hh_fech!I26=0,0,RES_hh_fech!I26/RES_summary!I$19)</f>
        <v>0</v>
      </c>
      <c r="J26" s="77">
        <f>IF(RES_hh_fech!J26=0,0,RES_hh_fech!J26/RES_summary!J$19)</f>
        <v>0</v>
      </c>
      <c r="K26" s="77">
        <f>IF(RES_hh_fech!K26=0,0,RES_hh_fech!K26/RES_summary!K$19)</f>
        <v>0</v>
      </c>
      <c r="L26" s="77">
        <f>IF(RES_hh_fech!L26=0,0,RES_hh_fech!L26/RES_summary!L$19)</f>
        <v>0</v>
      </c>
      <c r="M26" s="77">
        <f>IF(RES_hh_fech!M26=0,0,RES_hh_fech!M26/RES_summary!M$19)</f>
        <v>0</v>
      </c>
      <c r="N26" s="77">
        <f>IF(RES_hh_fech!N26=0,0,RES_hh_fech!N26/RES_summary!N$19)</f>
        <v>0</v>
      </c>
      <c r="O26" s="77">
        <f>IF(RES_hh_fech!O26=0,0,RES_hh_fech!O26/RES_summary!O$19)</f>
        <v>0</v>
      </c>
      <c r="P26" s="77">
        <f>IF(RES_hh_fech!P26=0,0,RES_hh_fech!P26/RES_summary!P$19)</f>
        <v>0</v>
      </c>
      <c r="Q26" s="77">
        <f>IF(RES_hh_fech!Q26=0,0,RES_hh_fech!Q26/RES_summary!Q$19)</f>
        <v>0</v>
      </c>
      <c r="R26" s="77">
        <f>IF(RES_hh_fech!R26=0,0,RES_hh_fech!R26/RES_summary!R$19)</f>
        <v>0</v>
      </c>
      <c r="S26" s="77">
        <f>IF(RES_hh_fech!S26=0,0,RES_hh_fech!S26/RES_summary!S$19)</f>
        <v>0</v>
      </c>
      <c r="T26" s="77">
        <f>IF(RES_hh_fech!T26=0,0,RES_hh_fech!T26/RES_summary!T$19)</f>
        <v>0</v>
      </c>
      <c r="U26" s="77">
        <f>IF(RES_hh_fech!U26=0,0,RES_hh_fech!U26/RES_summary!U$19)</f>
        <v>0</v>
      </c>
      <c r="V26" s="77">
        <f>IF(RES_hh_fech!V26=0,0,RES_hh_fech!V26/RES_summary!V$19)</f>
        <v>0</v>
      </c>
      <c r="W26" s="77">
        <f>IF(RES_hh_fech!W26=0,0,RES_hh_fech!W26/RES_summary!W$19)</f>
        <v>0</v>
      </c>
      <c r="X26" s="77">
        <f>IF(RES_hh_fech!X26=0,0,RES_hh_fech!X26/RES_summary!X$19)</f>
        <v>0</v>
      </c>
      <c r="Y26" s="77">
        <f>IF(RES_hh_fech!Y26=0,0,RES_hh_fech!Y26/RES_summary!Y$19)</f>
        <v>0</v>
      </c>
      <c r="DA26" s="92" t="s">
        <v>570</v>
      </c>
    </row>
    <row r="27" spans="1:105" ht="12.95" customHeight="1" x14ac:dyDescent="0.25">
      <c r="A27" s="68" t="s">
        <v>54</v>
      </c>
      <c r="B27" s="69">
        <f>IF(RES_hh_fech!B27=0,0,RES_hh_fech!B27/RES_summary!B$19)</f>
        <v>19.98606533325643</v>
      </c>
      <c r="C27" s="69">
        <f>IF(RES_hh_fech!C27=0,0,RES_hh_fech!C27/RES_summary!C$19)</f>
        <v>20.567983122861889</v>
      </c>
      <c r="D27" s="69">
        <f>IF(RES_hh_fech!D27=0,0,RES_hh_fech!D27/RES_summary!D$19)</f>
        <v>17.174158366537082</v>
      </c>
      <c r="E27" s="69">
        <f>IF(RES_hh_fech!E27=0,0,RES_hh_fech!E27/RES_summary!E$19)</f>
        <v>17.224749158384892</v>
      </c>
      <c r="F27" s="69">
        <f>IF(RES_hh_fech!F27=0,0,RES_hh_fech!F27/RES_summary!F$19)</f>
        <v>17.20448899344732</v>
      </c>
      <c r="G27" s="69">
        <f>IF(RES_hh_fech!G27=0,0,RES_hh_fech!G27/RES_summary!G$19)</f>
        <v>15.322719667281927</v>
      </c>
      <c r="H27" s="69">
        <f>IF(RES_hh_fech!H27=0,0,RES_hh_fech!H27/RES_summary!H$19)</f>
        <v>15.949097937107151</v>
      </c>
      <c r="I27" s="69">
        <f>IF(RES_hh_fech!I27=0,0,RES_hh_fech!I27/RES_summary!I$19)</f>
        <v>14.283704675607899</v>
      </c>
      <c r="J27" s="69">
        <f>IF(RES_hh_fech!J27=0,0,RES_hh_fech!J27/RES_summary!J$19)</f>
        <v>13.979002902546453</v>
      </c>
      <c r="K27" s="69">
        <f>IF(RES_hh_fech!K27=0,0,RES_hh_fech!K27/RES_summary!K$19)</f>
        <v>12.437572165862068</v>
      </c>
      <c r="L27" s="69">
        <f>IF(RES_hh_fech!L27=0,0,RES_hh_fech!L27/RES_summary!L$19)</f>
        <v>14.05166681335203</v>
      </c>
      <c r="M27" s="69">
        <f>IF(RES_hh_fech!M27=0,0,RES_hh_fech!M27/RES_summary!M$19)</f>
        <v>12.880737100370473</v>
      </c>
      <c r="N27" s="69">
        <f>IF(RES_hh_fech!N27=0,0,RES_hh_fech!N27/RES_summary!N$19)</f>
        <v>12.921277237318144</v>
      </c>
      <c r="O27" s="69">
        <f>IF(RES_hh_fech!O27=0,0,RES_hh_fech!O27/RES_summary!O$19)</f>
        <v>12.322556372868229</v>
      </c>
      <c r="P27" s="69">
        <f>IF(RES_hh_fech!P27=0,0,RES_hh_fech!P27/RES_summary!P$19)</f>
        <v>12.01810112126206</v>
      </c>
      <c r="Q27" s="69">
        <f>IF(RES_hh_fech!Q27=0,0,RES_hh_fech!Q27/RES_summary!Q$19)</f>
        <v>12.318836580097305</v>
      </c>
      <c r="R27" s="69">
        <f>IF(RES_hh_fech!R27=0,0,RES_hh_fech!R27/RES_summary!R$19)</f>
        <v>13.901929704258396</v>
      </c>
      <c r="S27" s="69">
        <f>IF(RES_hh_fech!S27=0,0,RES_hh_fech!S27/RES_summary!S$19)</f>
        <v>13.673185663609274</v>
      </c>
      <c r="T27" s="69">
        <f>IF(RES_hh_fech!T27=0,0,RES_hh_fech!T27/RES_summary!T$19)</f>
        <v>12.910393412538889</v>
      </c>
      <c r="U27" s="69">
        <f>IF(RES_hh_fech!U27=0,0,RES_hh_fech!U27/RES_summary!U$19)</f>
        <v>13.428204962342608</v>
      </c>
      <c r="V27" s="69">
        <f>IF(RES_hh_fech!V27=0,0,RES_hh_fech!V27/RES_summary!V$19)</f>
        <v>12.220738869014571</v>
      </c>
      <c r="W27" s="69">
        <f>IF(RES_hh_fech!W27=0,0,RES_hh_fech!W27/RES_summary!W$19)</f>
        <v>12.690705857160513</v>
      </c>
      <c r="X27" s="69">
        <f>IF(RES_hh_fech!X27=0,0,RES_hh_fech!X27/RES_summary!X$19)</f>
        <v>9.9038162093398014</v>
      </c>
      <c r="Y27" s="69">
        <f>IF(RES_hh_fech!Y27=0,0,RES_hh_fech!Y27/RES_summary!Y$19)</f>
        <v>11.326237318653218</v>
      </c>
      <c r="DA27" s="88" t="s">
        <v>300</v>
      </c>
    </row>
    <row r="28" spans="1:105" ht="12" customHeight="1" x14ac:dyDescent="0.25">
      <c r="A28" s="28" t="s">
        <v>51</v>
      </c>
      <c r="B28" s="72">
        <f>IF(RES_hh_fech!B28=0,0,RES_hh_fech!B28/RES_summary!B$19)</f>
        <v>25.316504996462655</v>
      </c>
      <c r="C28" s="72">
        <f>IF(RES_hh_fech!C28=0,0,RES_hh_fech!C28/RES_summary!C$19)</f>
        <v>20.816416288543937</v>
      </c>
      <c r="D28" s="72">
        <f>IF(RES_hh_fech!D28=0,0,RES_hh_fech!D28/RES_summary!D$19)</f>
        <v>21.983822812698087</v>
      </c>
      <c r="E28" s="72">
        <f>IF(RES_hh_fech!E28=0,0,RES_hh_fech!E28/RES_summary!E$19)</f>
        <v>16.362274297182623</v>
      </c>
      <c r="F28" s="72">
        <f>IF(RES_hh_fech!F28=0,0,RES_hh_fech!F28/RES_summary!F$19)</f>
        <v>24.64867410844376</v>
      </c>
      <c r="G28" s="72">
        <f>IF(RES_hh_fech!G28=0,0,RES_hh_fech!G28/RES_summary!G$19)</f>
        <v>20.91714850575265</v>
      </c>
      <c r="H28" s="72">
        <f>IF(RES_hh_fech!H28=0,0,RES_hh_fech!H28/RES_summary!H$19)</f>
        <v>19.563468669614178</v>
      </c>
      <c r="I28" s="72">
        <f>IF(RES_hh_fech!I28=0,0,RES_hh_fech!I28/RES_summary!I$19)</f>
        <v>12.879516707159446</v>
      </c>
      <c r="J28" s="72">
        <f>IF(RES_hh_fech!J28=0,0,RES_hh_fech!J28/RES_summary!J$19)</f>
        <v>17.356706311270383</v>
      </c>
      <c r="K28" s="72">
        <f>IF(RES_hh_fech!K28=0,0,RES_hh_fech!K28/RES_summary!K$19)</f>
        <v>10.799700172937937</v>
      </c>
      <c r="L28" s="72">
        <f>IF(RES_hh_fech!L28=0,0,RES_hh_fech!L28/RES_summary!L$19)</f>
        <v>14.44476955147846</v>
      </c>
      <c r="M28" s="72">
        <f>IF(RES_hh_fech!M28=0,0,RES_hh_fech!M28/RES_summary!M$19)</f>
        <v>18.007061453629017</v>
      </c>
      <c r="N28" s="72">
        <f>IF(RES_hh_fech!N28=0,0,RES_hh_fech!N28/RES_summary!N$19)</f>
        <v>17.303555795941705</v>
      </c>
      <c r="O28" s="72">
        <f>IF(RES_hh_fech!O28=0,0,RES_hh_fech!O28/RES_summary!O$19)</f>
        <v>17.100462611019438</v>
      </c>
      <c r="P28" s="72">
        <f>IF(RES_hh_fech!P28=0,0,RES_hh_fech!P28/RES_summary!P$19)</f>
        <v>16.008943187144638</v>
      </c>
      <c r="Q28" s="72">
        <f>IF(RES_hh_fech!Q28=0,0,RES_hh_fech!Q28/RES_summary!Q$19)</f>
        <v>16.189448002675309</v>
      </c>
      <c r="R28" s="72">
        <f>IF(RES_hh_fech!R28=0,0,RES_hh_fech!R28/RES_summary!R$19)</f>
        <v>0</v>
      </c>
      <c r="S28" s="72">
        <f>IF(RES_hh_fech!S28=0,0,RES_hh_fech!S28/RES_summary!S$19)</f>
        <v>0</v>
      </c>
      <c r="T28" s="72">
        <f>IF(RES_hh_fech!T28=0,0,RES_hh_fech!T28/RES_summary!T$19)</f>
        <v>0</v>
      </c>
      <c r="U28" s="72">
        <f>IF(RES_hh_fech!U28=0,0,RES_hh_fech!U28/RES_summary!U$19)</f>
        <v>0</v>
      </c>
      <c r="V28" s="72">
        <f>IF(RES_hh_fech!V28=0,0,RES_hh_fech!V28/RES_summary!V$19)</f>
        <v>0</v>
      </c>
      <c r="W28" s="72">
        <f>IF(RES_hh_fech!W28=0,0,RES_hh_fech!W28/RES_summary!W$19)</f>
        <v>0</v>
      </c>
      <c r="X28" s="72">
        <f>IF(RES_hh_fech!X28=0,0,RES_hh_fech!X28/RES_summary!X$19)</f>
        <v>0</v>
      </c>
      <c r="Y28" s="72">
        <f>IF(RES_hh_fech!Y28=0,0,RES_hh_fech!Y28/RES_summary!Y$19)</f>
        <v>0</v>
      </c>
      <c r="DA28" s="89" t="s">
        <v>571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22.625988190936624</v>
      </c>
      <c r="C29" s="72">
        <f>IF(RES_hh_fech!C29=0,0,RES_hh_fech!C29/RES_summary!C$19)</f>
        <v>28.700591282500657</v>
      </c>
      <c r="D29" s="72">
        <f>IF(RES_hh_fech!D29=0,0,RES_hh_fech!D29/RES_summary!D$19)</f>
        <v>15.020276936124683</v>
      </c>
      <c r="E29" s="72">
        <f>IF(RES_hh_fech!E29=0,0,RES_hh_fech!E29/RES_summary!E$19)</f>
        <v>20.890879321128793</v>
      </c>
      <c r="F29" s="72">
        <f>IF(RES_hh_fech!F29=0,0,RES_hh_fech!F29/RES_summary!F$19)</f>
        <v>22.173828906084818</v>
      </c>
      <c r="G29" s="72">
        <f>IF(RES_hh_fech!G29=0,0,RES_hh_fech!G29/RES_summary!G$19)</f>
        <v>17.903816499538536</v>
      </c>
      <c r="H29" s="72">
        <f>IF(RES_hh_fech!H29=0,0,RES_hh_fech!H29/RES_summary!H$19)</f>
        <v>19.065086820184007</v>
      </c>
      <c r="I29" s="72">
        <f>IF(RES_hh_fech!I29=0,0,RES_hh_fech!I29/RES_summary!I$19)</f>
        <v>12.749213646428782</v>
      </c>
      <c r="J29" s="72">
        <f>IF(RES_hh_fech!J29=0,0,RES_hh_fech!J29/RES_summary!J$19)</f>
        <v>16.834352028021716</v>
      </c>
      <c r="K29" s="72">
        <f>IF(RES_hh_fech!K29=0,0,RES_hh_fech!K29/RES_summary!K$19)</f>
        <v>14.593296536771387</v>
      </c>
      <c r="L29" s="72">
        <f>IF(RES_hh_fech!L29=0,0,RES_hh_fech!L29/RES_summary!L$19)</f>
        <v>17.267346404597134</v>
      </c>
      <c r="M29" s="72">
        <f>IF(RES_hh_fech!M29=0,0,RES_hh_fech!M29/RES_summary!M$19)</f>
        <v>16.819308983959257</v>
      </c>
      <c r="N29" s="72">
        <f>IF(RES_hh_fech!N29=0,0,RES_hh_fech!N29/RES_summary!N$19)</f>
        <v>13.213367053905637</v>
      </c>
      <c r="O29" s="72">
        <f>IF(RES_hh_fech!O29=0,0,RES_hh_fech!O29/RES_summary!O$19)</f>
        <v>12.402112697753832</v>
      </c>
      <c r="P29" s="72">
        <f>IF(RES_hh_fech!P29=0,0,RES_hh_fech!P29/RES_summary!P$19)</f>
        <v>13.805880071491146</v>
      </c>
      <c r="Q29" s="72">
        <f>IF(RES_hh_fech!Q29=0,0,RES_hh_fech!Q29/RES_summary!Q$19)</f>
        <v>14.342941083083902</v>
      </c>
      <c r="R29" s="72">
        <f>IF(RES_hh_fech!R29=0,0,RES_hh_fech!R29/RES_summary!R$19)</f>
        <v>17.905569361537374</v>
      </c>
      <c r="S29" s="72">
        <f>IF(RES_hh_fech!S29=0,0,RES_hh_fech!S29/RES_summary!S$19)</f>
        <v>17.701115447512347</v>
      </c>
      <c r="T29" s="72">
        <f>IF(RES_hh_fech!T29=0,0,RES_hh_fech!T29/RES_summary!T$19)</f>
        <v>15.335150985883139</v>
      </c>
      <c r="U29" s="72">
        <f>IF(RES_hh_fech!U29=0,0,RES_hh_fech!U29/RES_summary!U$19)</f>
        <v>18.201585776069152</v>
      </c>
      <c r="V29" s="72">
        <f>IF(RES_hh_fech!V29=0,0,RES_hh_fech!V29/RES_summary!V$19)</f>
        <v>13.708519968635573</v>
      </c>
      <c r="W29" s="72">
        <f>IF(RES_hh_fech!W29=0,0,RES_hh_fech!W29/RES_summary!W$19)</f>
        <v>14.310434344795134</v>
      </c>
      <c r="X29" s="72">
        <f>IF(RES_hh_fech!X29=0,0,RES_hh_fech!X29/RES_summary!X$19)</f>
        <v>9.0764574304840071</v>
      </c>
      <c r="Y29" s="72">
        <f>IF(RES_hh_fech!Y29=0,0,RES_hh_fech!Y29/RES_summary!Y$19)</f>
        <v>15.096255206601963</v>
      </c>
      <c r="DA29" s="89" t="s">
        <v>572</v>
      </c>
    </row>
    <row r="30" spans="1:105" ht="12" customHeight="1" x14ac:dyDescent="0.25">
      <c r="A30" s="28" t="s">
        <v>189</v>
      </c>
      <c r="B30" s="72">
        <f>IF(RES_hh_fech!B30=0,0,RES_hh_fech!B30/RES_summary!B$19)</f>
        <v>23.827785618950713</v>
      </c>
      <c r="C30" s="72">
        <f>IF(RES_hh_fech!C30=0,0,RES_hh_fech!C30/RES_summary!C$19)</f>
        <v>24.657484476946895</v>
      </c>
      <c r="D30" s="72">
        <f>IF(RES_hh_fech!D30=0,0,RES_hh_fech!D30/RES_summary!D$19)</f>
        <v>19.70615474678528</v>
      </c>
      <c r="E30" s="72">
        <f>IF(RES_hh_fech!E30=0,0,RES_hh_fech!E30/RES_summary!E$19)</f>
        <v>19.825062460006496</v>
      </c>
      <c r="F30" s="72">
        <f>IF(RES_hh_fech!F30=0,0,RES_hh_fech!F30/RES_summary!F$19)</f>
        <v>19.55162196845091</v>
      </c>
      <c r="G30" s="72">
        <f>IF(RES_hh_fech!G30=0,0,RES_hh_fech!G30/RES_summary!G$19)</f>
        <v>19.107153238190943</v>
      </c>
      <c r="H30" s="72">
        <f>IF(RES_hh_fech!H30=0,0,RES_hh_fech!H30/RES_summary!H$19)</f>
        <v>19.489700739051525</v>
      </c>
      <c r="I30" s="72">
        <f>IF(RES_hh_fech!I30=0,0,RES_hh_fech!I30/RES_summary!I$19)</f>
        <v>16.822396257803476</v>
      </c>
      <c r="J30" s="72">
        <f>IF(RES_hh_fech!J30=0,0,RES_hh_fech!J30/RES_summary!J$19)</f>
        <v>16.601301622745719</v>
      </c>
      <c r="K30" s="72">
        <f>IF(RES_hh_fech!K30=0,0,RES_hh_fech!K30/RES_summary!K$19)</f>
        <v>14.357834506896811</v>
      </c>
      <c r="L30" s="72">
        <f>IF(RES_hh_fech!L30=0,0,RES_hh_fech!L30/RES_summary!L$19)</f>
        <v>16.254589872587605</v>
      </c>
      <c r="M30" s="72">
        <f>IF(RES_hh_fech!M30=0,0,RES_hh_fech!M30/RES_summary!M$19)</f>
        <v>15.1269783006206</v>
      </c>
      <c r="N30" s="72">
        <f>IF(RES_hh_fech!N30=0,0,RES_hh_fech!N30/RES_summary!N$19)</f>
        <v>15.290727411630034</v>
      </c>
      <c r="O30" s="72">
        <f>IF(RES_hh_fech!O30=0,0,RES_hh_fech!O30/RES_summary!O$19)</f>
        <v>14.132360639772154</v>
      </c>
      <c r="P30" s="72">
        <f>IF(RES_hh_fech!P30=0,0,RES_hh_fech!P30/RES_summary!P$19)</f>
        <v>14.038534881982519</v>
      </c>
      <c r="Q30" s="72">
        <f>IF(RES_hh_fech!Q30=0,0,RES_hh_fech!Q30/RES_summary!Q$19)</f>
        <v>14.001818049386621</v>
      </c>
      <c r="R30" s="72">
        <f>IF(RES_hh_fech!R30=0,0,RES_hh_fech!R30/RES_summary!R$19)</f>
        <v>16.821130855151772</v>
      </c>
      <c r="S30" s="72">
        <f>IF(RES_hh_fech!S30=0,0,RES_hh_fech!S30/RES_summary!S$19)</f>
        <v>15.528009866599712</v>
      </c>
      <c r="T30" s="72">
        <f>IF(RES_hh_fech!T30=0,0,RES_hh_fech!T30/RES_summary!T$19)</f>
        <v>14.646075419906868</v>
      </c>
      <c r="U30" s="72">
        <f>IF(RES_hh_fech!U30=0,0,RES_hh_fech!U30/RES_summary!U$19)</f>
        <v>16.231925107317597</v>
      </c>
      <c r="V30" s="72">
        <f>IF(RES_hh_fech!V30=0,0,RES_hh_fech!V30/RES_summary!V$19)</f>
        <v>14.747219674132822</v>
      </c>
      <c r="W30" s="72">
        <f>IF(RES_hh_fech!W30=0,0,RES_hh_fech!W30/RES_summary!W$19)</f>
        <v>16.817827801315943</v>
      </c>
      <c r="X30" s="72">
        <f>IF(RES_hh_fech!X30=0,0,RES_hh_fech!X30/RES_summary!X$19)</f>
        <v>10.703722384791183</v>
      </c>
      <c r="Y30" s="72">
        <f>IF(RES_hh_fech!Y30=0,0,RES_hh_fech!Y30/RES_summary!Y$19)</f>
        <v>13.878817334430556</v>
      </c>
      <c r="DA30" s="89" t="s">
        <v>573</v>
      </c>
    </row>
    <row r="31" spans="1:105" ht="12" customHeight="1" x14ac:dyDescent="0.25">
      <c r="A31" s="28" t="s">
        <v>202</v>
      </c>
      <c r="B31" s="72">
        <f>IF(RES_hh_fech!B31=0,0,RES_hh_fech!B31/RES_summary!B$19)</f>
        <v>23.483298176691871</v>
      </c>
      <c r="C31" s="72">
        <f>IF(RES_hh_fech!C31=0,0,RES_hh_fech!C31/RES_summary!C$19)</f>
        <v>23.387243042013065</v>
      </c>
      <c r="D31" s="72">
        <f>IF(RES_hh_fech!D31=0,0,RES_hh_fech!D31/RES_summary!D$19)</f>
        <v>19.318374562144434</v>
      </c>
      <c r="E31" s="72">
        <f>IF(RES_hh_fech!E31=0,0,RES_hh_fech!E31/RES_summary!E$19)</f>
        <v>21.217618410939917</v>
      </c>
      <c r="F31" s="72">
        <f>IF(RES_hh_fech!F31=0,0,RES_hh_fech!F31/RES_summary!F$19)</f>
        <v>21.055212210491607</v>
      </c>
      <c r="G31" s="72">
        <f>IF(RES_hh_fech!G31=0,0,RES_hh_fech!G31/RES_summary!G$19)</f>
        <v>17.054522567421497</v>
      </c>
      <c r="H31" s="72">
        <f>IF(RES_hh_fech!H31=0,0,RES_hh_fech!H31/RES_summary!H$19)</f>
        <v>17.27484089260545</v>
      </c>
      <c r="I31" s="72">
        <f>IF(RES_hh_fech!I31=0,0,RES_hh_fech!I31/RES_summary!I$19)</f>
        <v>17.449244431014488</v>
      </c>
      <c r="J31" s="72">
        <f>IF(RES_hh_fech!J31=0,0,RES_hh_fech!J31/RES_summary!J$19)</f>
        <v>16.998022304534111</v>
      </c>
      <c r="K31" s="72">
        <f>IF(RES_hh_fech!K31=0,0,RES_hh_fech!K31/RES_summary!K$19)</f>
        <v>14.299635152111406</v>
      </c>
      <c r="L31" s="72">
        <f>IF(RES_hh_fech!L31=0,0,RES_hh_fech!L31/RES_summary!L$19)</f>
        <v>16.721186501241473</v>
      </c>
      <c r="M31" s="72">
        <f>IF(RES_hh_fech!M31=0,0,RES_hh_fech!M31/RES_summary!M$19)</f>
        <v>14.430180674320233</v>
      </c>
      <c r="N31" s="72">
        <f>IF(RES_hh_fech!N31=0,0,RES_hh_fech!N31/RES_summary!N$19)</f>
        <v>15.092204324559516</v>
      </c>
      <c r="O31" s="72">
        <f>IF(RES_hh_fech!O31=0,0,RES_hh_fech!O31/RES_summary!O$19)</f>
        <v>14.38081287508863</v>
      </c>
      <c r="P31" s="72">
        <f>IF(RES_hh_fech!P31=0,0,RES_hh_fech!P31/RES_summary!P$19)</f>
        <v>14.272851446269984</v>
      </c>
      <c r="Q31" s="72">
        <f>IF(RES_hh_fech!Q31=0,0,RES_hh_fech!Q31/RES_summary!Q$19)</f>
        <v>14.237420008696104</v>
      </c>
      <c r="R31" s="72">
        <f>IF(RES_hh_fech!R31=0,0,RES_hh_fech!R31/RES_summary!R$19)</f>
        <v>15.444584636681046</v>
      </c>
      <c r="S31" s="72">
        <f>IF(RES_hh_fech!S31=0,0,RES_hh_fech!S31/RES_summary!S$19)</f>
        <v>15.787204998480744</v>
      </c>
      <c r="T31" s="72">
        <f>IF(RES_hh_fech!T31=0,0,RES_hh_fech!T31/RES_summary!T$19)</f>
        <v>15.665633034627675</v>
      </c>
      <c r="U31" s="72">
        <f>IF(RES_hh_fech!U31=0,0,RES_hh_fech!U31/RES_summary!U$19)</f>
        <v>15.133051495478066</v>
      </c>
      <c r="V31" s="72">
        <f>IF(RES_hh_fech!V31=0,0,RES_hh_fech!V31/RES_summary!V$19)</f>
        <v>14.983408105149399</v>
      </c>
      <c r="W31" s="72">
        <f>IF(RES_hh_fech!W31=0,0,RES_hh_fech!W31/RES_summary!W$19)</f>
        <v>14.328376507765526</v>
      </c>
      <c r="X31" s="72">
        <f>IF(RES_hh_fech!X31=0,0,RES_hh_fech!X31/RES_summary!X$19)</f>
        <v>14.212362700667239</v>
      </c>
      <c r="Y31" s="72">
        <f>IF(RES_hh_fech!Y31=0,0,RES_hh_fech!Y31/RES_summary!Y$19)</f>
        <v>12.85261469425706</v>
      </c>
      <c r="DA31" s="89" t="s">
        <v>574</v>
      </c>
    </row>
    <row r="32" spans="1:105" ht="12" customHeight="1" x14ac:dyDescent="0.25">
      <c r="A32" s="32" t="s">
        <v>53</v>
      </c>
      <c r="B32" s="77">
        <f>IF(RES_hh_fech!B32=0,0,RES_hh_fech!B32/RES_summary!B$19)</f>
        <v>18.288775872306765</v>
      </c>
      <c r="C32" s="77">
        <f>IF(RES_hh_fech!C32=0,0,RES_hh_fech!C32/RES_summary!C$19)</f>
        <v>18.403712995584019</v>
      </c>
      <c r="D32" s="77">
        <f>IF(RES_hh_fech!D32=0,0,RES_hh_fech!D32/RES_summary!D$19)</f>
        <v>16.634356327942687</v>
      </c>
      <c r="E32" s="77">
        <f>IF(RES_hh_fech!E32=0,0,RES_hh_fech!E32/RES_summary!E$19)</f>
        <v>15.535694513008794</v>
      </c>
      <c r="F32" s="77">
        <f>IF(RES_hh_fech!F32=0,0,RES_hh_fech!F32/RES_summary!F$19)</f>
        <v>15.332629755874594</v>
      </c>
      <c r="G32" s="77">
        <f>IF(RES_hh_fech!G32=0,0,RES_hh_fech!G32/RES_summary!G$19)</f>
        <v>14.239756582839167</v>
      </c>
      <c r="H32" s="77">
        <f>IF(RES_hh_fech!H32=0,0,RES_hh_fech!H32/RES_summary!H$19)</f>
        <v>14.964004086585813</v>
      </c>
      <c r="I32" s="77">
        <f>IF(RES_hh_fech!I32=0,0,RES_hh_fech!I32/RES_summary!I$19)</f>
        <v>13.080008731326073</v>
      </c>
      <c r="J32" s="77">
        <f>IF(RES_hh_fech!J32=0,0,RES_hh_fech!J32/RES_summary!J$19)</f>
        <v>12.220894237342476</v>
      </c>
      <c r="K32" s="77">
        <f>IF(RES_hh_fech!K32=0,0,RES_hh_fech!K32/RES_summary!K$19)</f>
        <v>11.207179769024721</v>
      </c>
      <c r="L32" s="77">
        <f>IF(RES_hh_fech!L32=0,0,RES_hh_fech!L32/RES_summary!L$19)</f>
        <v>12.167309215575749</v>
      </c>
      <c r="M32" s="77">
        <f>IF(RES_hh_fech!M32=0,0,RES_hh_fech!M32/RES_summary!M$19)</f>
        <v>11.360305502178706</v>
      </c>
      <c r="N32" s="77">
        <f>IF(RES_hh_fech!N32=0,0,RES_hh_fech!N32/RES_summary!N$19)</f>
        <v>11.610686004752877</v>
      </c>
      <c r="O32" s="77">
        <f>IF(RES_hh_fech!O32=0,0,RES_hh_fech!O32/RES_summary!O$19)</f>
        <v>11.120115215121832</v>
      </c>
      <c r="P32" s="77">
        <f>IF(RES_hh_fech!P32=0,0,RES_hh_fech!P32/RES_summary!P$19)</f>
        <v>10.339957405540666</v>
      </c>
      <c r="Q32" s="77">
        <f>IF(RES_hh_fech!Q32=0,0,RES_hh_fech!Q32/RES_summary!Q$19)</f>
        <v>10.720264195840212</v>
      </c>
      <c r="R32" s="77">
        <f>IF(RES_hh_fech!R32=0,0,RES_hh_fech!R32/RES_summary!R$19)</f>
        <v>11.825488664737556</v>
      </c>
      <c r="S32" s="77">
        <f>IF(RES_hh_fech!S32=0,0,RES_hh_fech!S32/RES_summary!S$19)</f>
        <v>11.506792907334862</v>
      </c>
      <c r="T32" s="77">
        <f>IF(RES_hh_fech!T32=0,0,RES_hh_fech!T32/RES_summary!T$19)</f>
        <v>10.869850407206542</v>
      </c>
      <c r="U32" s="77">
        <f>IF(RES_hh_fech!U32=0,0,RES_hh_fech!U32/RES_summary!U$19)</f>
        <v>11.383270308133415</v>
      </c>
      <c r="V32" s="77">
        <f>IF(RES_hh_fech!V32=0,0,RES_hh_fech!V32/RES_summary!V$19)</f>
        <v>10.511436680849917</v>
      </c>
      <c r="W32" s="77">
        <f>IF(RES_hh_fech!W32=0,0,RES_hh_fech!W32/RES_summary!W$19)</f>
        <v>11.364270499868923</v>
      </c>
      <c r="X32" s="77">
        <f>IF(RES_hh_fech!X32=0,0,RES_hh_fech!X32/RES_summary!X$19)</f>
        <v>7.9539601244408642</v>
      </c>
      <c r="Y32" s="77">
        <f>IF(RES_hh_fech!Y32=0,0,RES_hh_fech!Y32/RES_summary!Y$19)</f>
        <v>10.081038149413345</v>
      </c>
      <c r="DA32" s="92" t="s">
        <v>575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188.80800064613257</v>
      </c>
      <c r="C3" s="65">
        <f>IF(RES_hh_tesh!C3=0,0,RES_hh_tesh!C3/RES_summary!C$19)</f>
        <v>192.75457950444977</v>
      </c>
      <c r="D3" s="65">
        <f>IF(RES_hh_tesh!D3=0,0,RES_hh_tesh!D3/RES_summary!D$19)</f>
        <v>185.78750139560577</v>
      </c>
      <c r="E3" s="65">
        <f>IF(RES_hh_tesh!E3=0,0,RES_hh_tesh!E3/RES_summary!E$19)</f>
        <v>183.76410637640416</v>
      </c>
      <c r="F3" s="65">
        <f>IF(RES_hh_tesh!F3=0,0,RES_hh_tesh!F3/RES_summary!F$19)</f>
        <v>182.90101270814543</v>
      </c>
      <c r="G3" s="65">
        <f>IF(RES_hh_tesh!G3=0,0,RES_hh_tesh!G3/RES_summary!G$19)</f>
        <v>179.67601058274846</v>
      </c>
      <c r="H3" s="65">
        <f>IF(RES_hh_tesh!H3=0,0,RES_hh_tesh!H3/RES_summary!H$19)</f>
        <v>177.31269560237166</v>
      </c>
      <c r="I3" s="65">
        <f>IF(RES_hh_tesh!I3=0,0,RES_hh_tesh!I3/RES_summary!I$19)</f>
        <v>190.43810084070469</v>
      </c>
      <c r="J3" s="65">
        <f>IF(RES_hh_tesh!J3=0,0,RES_hh_tesh!J3/RES_summary!J$19)</f>
        <v>184.98184868769394</v>
      </c>
      <c r="K3" s="65">
        <f>IF(RES_hh_tesh!K3=0,0,RES_hh_tesh!K3/RES_summary!K$19)</f>
        <v>190.1066283633649</v>
      </c>
      <c r="L3" s="65">
        <f>IF(RES_hh_tesh!L3=0,0,RES_hh_tesh!L3/RES_summary!L$19)</f>
        <v>205.28265383231226</v>
      </c>
      <c r="M3" s="65">
        <f>IF(RES_hh_tesh!M3=0,0,RES_hh_tesh!M3/RES_summary!M$19)</f>
        <v>188.22221724480602</v>
      </c>
      <c r="N3" s="65">
        <f>IF(RES_hh_tesh!N3=0,0,RES_hh_tesh!N3/RES_summary!N$19)</f>
        <v>198.70308433421124</v>
      </c>
      <c r="O3" s="65">
        <f>IF(RES_hh_tesh!O3=0,0,RES_hh_tesh!O3/RES_summary!O$19)</f>
        <v>194.34941405064478</v>
      </c>
      <c r="P3" s="65">
        <f>IF(RES_hh_tesh!P3=0,0,RES_hh_tesh!P3/RES_summary!P$19)</f>
        <v>184.51662328873934</v>
      </c>
      <c r="Q3" s="65">
        <f>IF(RES_hh_tesh!Q3=0,0,RES_hh_tesh!Q3/RES_summary!Q$19)</f>
        <v>177.49591492985209</v>
      </c>
      <c r="R3" s="65">
        <f>IF(RES_hh_tesh!R3=0,0,RES_hh_tesh!R3/RES_summary!R$19)</f>
        <v>192.24731875310027</v>
      </c>
      <c r="S3" s="65">
        <f>IF(RES_hh_tesh!S3=0,0,RES_hh_tesh!S3/RES_summary!S$19)</f>
        <v>192.57316708237823</v>
      </c>
      <c r="T3" s="65">
        <f>IF(RES_hh_tesh!T3=0,0,RES_hh_tesh!T3/RES_summary!T$19)</f>
        <v>196.73679053099823</v>
      </c>
      <c r="U3" s="65">
        <f>IF(RES_hh_tesh!U3=0,0,RES_hh_tesh!U3/RES_summary!U$19)</f>
        <v>191.71001496350812</v>
      </c>
      <c r="V3" s="65">
        <f>IF(RES_hh_tesh!V3=0,0,RES_hh_tesh!V3/RES_summary!V$19)</f>
        <v>190.32884770446785</v>
      </c>
      <c r="W3" s="65">
        <f>IF(RES_hh_tesh!W3=0,0,RES_hh_tesh!W3/RES_summary!W$19)</f>
        <v>194.09129746831891</v>
      </c>
      <c r="X3" s="65">
        <f>IF(RES_hh_tesh!X3=0,0,RES_hh_tesh!X3/RES_summary!X$19)</f>
        <v>194.24992115772687</v>
      </c>
      <c r="Y3" s="65">
        <f>IF(RES_hh_tesh!Y3=0,0,RES_hh_tesh!Y3/RES_summary!Y$19)</f>
        <v>186.74195489530842</v>
      </c>
      <c r="DA3" s="87" t="s">
        <v>302</v>
      </c>
    </row>
    <row r="4" spans="1:105" ht="12.95" customHeight="1" x14ac:dyDescent="0.25">
      <c r="A4" s="68" t="s">
        <v>57</v>
      </c>
      <c r="B4" s="69">
        <f>IF(RES_hh_tesh!B4=0,0,RES_hh_tesh!B4/RES_summary!B$19)</f>
        <v>156.09956716349998</v>
      </c>
      <c r="C4" s="69">
        <f>IF(RES_hh_tesh!C4=0,0,RES_hh_tesh!C4/RES_summary!C$19)</f>
        <v>159.03774750332335</v>
      </c>
      <c r="D4" s="69">
        <f>IF(RES_hh_tesh!D4=0,0,RES_hh_tesh!D4/RES_summary!D$19)</f>
        <v>153.93673898968009</v>
      </c>
      <c r="E4" s="69">
        <f>IF(RES_hh_tesh!E4=0,0,RES_hh_tesh!E4/RES_summary!E$19)</f>
        <v>152.95377124334235</v>
      </c>
      <c r="F4" s="69">
        <f>IF(RES_hh_tesh!F4=0,0,RES_hh_tesh!F4/RES_summary!F$19)</f>
        <v>151.82824126830602</v>
      </c>
      <c r="G4" s="69">
        <f>IF(RES_hh_tesh!G4=0,0,RES_hh_tesh!G4/RES_summary!G$19)</f>
        <v>149.21497263044932</v>
      </c>
      <c r="H4" s="69">
        <f>IF(RES_hh_tesh!H4=0,0,RES_hh_tesh!H4/RES_summary!H$19)</f>
        <v>146.04660819332403</v>
      </c>
      <c r="I4" s="69">
        <f>IF(RES_hh_tesh!I4=0,0,RES_hh_tesh!I4/RES_summary!I$19)</f>
        <v>162.67034198422351</v>
      </c>
      <c r="J4" s="69">
        <f>IF(RES_hh_tesh!J4=0,0,RES_hh_tesh!J4/RES_summary!J$19)</f>
        <v>158.22853940739415</v>
      </c>
      <c r="K4" s="69">
        <f>IF(RES_hh_tesh!K4=0,0,RES_hh_tesh!K4/RES_summary!K$19)</f>
        <v>164.9657767040357</v>
      </c>
      <c r="L4" s="69">
        <f>IF(RES_hh_tesh!L4=0,0,RES_hh_tesh!L4/RES_summary!L$19)</f>
        <v>178.09429518811314</v>
      </c>
      <c r="M4" s="69">
        <f>IF(RES_hh_tesh!M4=0,0,RES_hh_tesh!M4/RES_summary!M$19)</f>
        <v>163.0300134621034</v>
      </c>
      <c r="N4" s="69">
        <f>IF(RES_hh_tesh!N4=0,0,RES_hh_tesh!N4/RES_summary!N$19)</f>
        <v>172.4757264186814</v>
      </c>
      <c r="O4" s="69">
        <f>IF(RES_hh_tesh!O4=0,0,RES_hh_tesh!O4/RES_summary!O$19)</f>
        <v>168.92061131336959</v>
      </c>
      <c r="P4" s="69">
        <f>IF(RES_hh_tesh!P4=0,0,RES_hh_tesh!P4/RES_summary!P$19)</f>
        <v>160.3312245169748</v>
      </c>
      <c r="Q4" s="69">
        <f>IF(RES_hh_tesh!Q4=0,0,RES_hh_tesh!Q4/RES_summary!Q$19)</f>
        <v>153.59915433646418</v>
      </c>
      <c r="R4" s="69">
        <f>IF(RES_hh_tesh!R4=0,0,RES_hh_tesh!R4/RES_summary!R$19)</f>
        <v>165.91839494925395</v>
      </c>
      <c r="S4" s="69">
        <f>IF(RES_hh_tesh!S4=0,0,RES_hh_tesh!S4/RES_summary!S$19)</f>
        <v>166.21013782616731</v>
      </c>
      <c r="T4" s="69">
        <f>IF(RES_hh_tesh!T4=0,0,RES_hh_tesh!T4/RES_summary!T$19)</f>
        <v>170.84386319912105</v>
      </c>
      <c r="U4" s="69">
        <f>IF(RES_hh_tesh!U4=0,0,RES_hh_tesh!U4/RES_summary!U$19)</f>
        <v>165.13527727622724</v>
      </c>
      <c r="V4" s="69">
        <f>IF(RES_hh_tesh!V4=0,0,RES_hh_tesh!V4/RES_summary!V$19)</f>
        <v>164.5172501467967</v>
      </c>
      <c r="W4" s="69">
        <f>IF(RES_hh_tesh!W4=0,0,RES_hh_tesh!W4/RES_summary!W$19)</f>
        <v>167.24710213876185</v>
      </c>
      <c r="X4" s="69">
        <f>IF(RES_hh_tesh!X4=0,0,RES_hh_tesh!X4/RES_summary!X$19)</f>
        <v>169.82358307953109</v>
      </c>
      <c r="Y4" s="69">
        <f>IF(RES_hh_tesh!Y4=0,0,RES_hh_tesh!Y4/RES_summary!Y$19)</f>
        <v>161.54795420256602</v>
      </c>
      <c r="DA4" s="88" t="s">
        <v>303</v>
      </c>
    </row>
    <row r="5" spans="1:105" ht="12" customHeight="1" x14ac:dyDescent="0.25">
      <c r="A5" s="28" t="s">
        <v>51</v>
      </c>
      <c r="B5" s="72">
        <f>IF(RES_hh_tesh!B5=0,0,RES_hh_tesh!B5/RES_summary!B$19)</f>
        <v>169.4421686874652</v>
      </c>
      <c r="C5" s="72">
        <f>IF(RES_hh_tesh!C5=0,0,RES_hh_tesh!C5/RES_summary!C$19)</f>
        <v>137.94230372748837</v>
      </c>
      <c r="D5" s="72">
        <f>IF(RES_hh_tesh!D5=0,0,RES_hh_tesh!D5/RES_summary!D$19)</f>
        <v>166.65878928400011</v>
      </c>
      <c r="E5" s="72">
        <f>IF(RES_hh_tesh!E5=0,0,RES_hh_tesh!E5/RES_summary!E$19)</f>
        <v>124.09439337673075</v>
      </c>
      <c r="F5" s="72">
        <f>IF(RES_hh_tesh!F5=0,0,RES_hh_tesh!F5/RES_summary!F$19)</f>
        <v>178.77233426693587</v>
      </c>
      <c r="G5" s="72">
        <f>IF(RES_hh_tesh!G5=0,0,RES_hh_tesh!G5/RES_summary!G$19)</f>
        <v>167.55775599856565</v>
      </c>
      <c r="H5" s="72">
        <f>IF(RES_hh_tesh!H5=0,0,RES_hh_tesh!H5/RES_summary!H$19)</f>
        <v>151.66017831266134</v>
      </c>
      <c r="I5" s="72">
        <f>IF(RES_hh_tesh!I5=0,0,RES_hh_tesh!I5/RES_summary!I$19)</f>
        <v>124.64798717345202</v>
      </c>
      <c r="J5" s="72">
        <f>IF(RES_hh_tesh!J5=0,0,RES_hh_tesh!J5/RES_summary!J$19)</f>
        <v>167.87207908648443</v>
      </c>
      <c r="K5" s="72">
        <f>IF(RES_hh_tesh!K5=0,0,RES_hh_tesh!K5/RES_summary!K$19)</f>
        <v>130.11551408053165</v>
      </c>
      <c r="L5" s="72">
        <f>IF(RES_hh_tesh!L5=0,0,RES_hh_tesh!L5/RES_summary!L$19)</f>
        <v>155.74066812549245</v>
      </c>
      <c r="M5" s="72">
        <f>IF(RES_hh_tesh!M5=0,0,RES_hh_tesh!M5/RES_summary!M$19)</f>
        <v>183.97765057820067</v>
      </c>
      <c r="N5" s="72">
        <f>IF(RES_hh_tesh!N5=0,0,RES_hh_tesh!N5/RES_summary!N$19)</f>
        <v>170.65992923271941</v>
      </c>
      <c r="O5" s="72">
        <f>IF(RES_hh_tesh!O5=0,0,RES_hh_tesh!O5/RES_summary!O$19)</f>
        <v>182.33734089990475</v>
      </c>
      <c r="P5" s="72">
        <f>IF(RES_hh_tesh!P5=0,0,RES_hh_tesh!P5/RES_summary!P$19)</f>
        <v>186.10473748977967</v>
      </c>
      <c r="Q5" s="72">
        <f>IF(RES_hh_tesh!Q5=0,0,RES_hh_tesh!Q5/RES_summary!Q$19)</f>
        <v>142.54984791130394</v>
      </c>
      <c r="R5" s="72">
        <f>IF(RES_hh_tesh!R5=0,0,RES_hh_tesh!R5/RES_summary!R$19)</f>
        <v>64.679722479150271</v>
      </c>
      <c r="S5" s="72">
        <f>IF(RES_hh_tesh!S5=0,0,RES_hh_tesh!S5/RES_summary!S$19)</f>
        <v>130.34790295478174</v>
      </c>
      <c r="T5" s="72">
        <f>IF(RES_hh_tesh!T5=0,0,RES_hh_tesh!T5/RES_summary!T$19)</f>
        <v>163.95239835583271</v>
      </c>
      <c r="U5" s="72">
        <f>IF(RES_hh_tesh!U5=0,0,RES_hh_tesh!U5/RES_summary!U$19)</f>
        <v>187.26565544127493</v>
      </c>
      <c r="V5" s="72">
        <f>IF(RES_hh_tesh!V5=0,0,RES_hh_tesh!V5/RES_summary!V$19)</f>
        <v>186.70867907042657</v>
      </c>
      <c r="W5" s="72">
        <f>IF(RES_hh_tesh!W5=0,0,RES_hh_tesh!W5/RES_summary!W$19)</f>
        <v>169.31172314533021</v>
      </c>
      <c r="X5" s="72">
        <f>IF(RES_hh_tesh!X5=0,0,RES_hh_tesh!X5/RES_summary!X$19)</f>
        <v>0</v>
      </c>
      <c r="Y5" s="72">
        <f>IF(RES_hh_tesh!Y5=0,0,RES_hh_tesh!Y5/RES_summary!Y$19)</f>
        <v>241.55622402009149</v>
      </c>
      <c r="DA5" s="89" t="s">
        <v>577</v>
      </c>
    </row>
    <row r="6" spans="1:105" ht="12" customHeight="1" x14ac:dyDescent="0.25">
      <c r="A6" s="28" t="s">
        <v>74</v>
      </c>
      <c r="B6" s="72">
        <f>IF(RES_hh_tesh!B6=0,0,RES_hh_tesh!B6/RES_summary!B$19)</f>
        <v>0</v>
      </c>
      <c r="C6" s="72">
        <f>IF(RES_hh_tesh!C6=0,0,RES_hh_tesh!C6/RES_summary!C$19)</f>
        <v>0</v>
      </c>
      <c r="D6" s="72">
        <f>IF(RES_hh_tesh!D6=0,0,RES_hh_tesh!D6/RES_summary!D$19)</f>
        <v>0</v>
      </c>
      <c r="E6" s="72">
        <f>IF(RES_hh_tesh!E6=0,0,RES_hh_tesh!E6/RES_summary!E$19)</f>
        <v>0</v>
      </c>
      <c r="F6" s="72">
        <f>IF(RES_hh_tesh!F6=0,0,RES_hh_tesh!F6/RES_summary!F$19)</f>
        <v>0</v>
      </c>
      <c r="G6" s="72">
        <f>IF(RES_hh_tesh!G6=0,0,RES_hh_tesh!G6/RES_summary!G$19)</f>
        <v>0</v>
      </c>
      <c r="H6" s="72">
        <f>IF(RES_hh_tesh!H6=0,0,RES_hh_tesh!H6/RES_summary!H$19)</f>
        <v>0</v>
      </c>
      <c r="I6" s="72">
        <f>IF(RES_hh_tesh!I6=0,0,RES_hh_tesh!I6/RES_summary!I$19)</f>
        <v>0</v>
      </c>
      <c r="J6" s="72">
        <f>IF(RES_hh_tesh!J6=0,0,RES_hh_tesh!J6/RES_summary!J$19)</f>
        <v>0</v>
      </c>
      <c r="K6" s="72">
        <f>IF(RES_hh_tesh!K6=0,0,RES_hh_tesh!K6/RES_summary!K$19)</f>
        <v>0</v>
      </c>
      <c r="L6" s="72">
        <f>IF(RES_hh_tesh!L6=0,0,RES_hh_tesh!L6/RES_summary!L$19)</f>
        <v>0</v>
      </c>
      <c r="M6" s="72">
        <f>IF(RES_hh_tesh!M6=0,0,RES_hh_tesh!M6/RES_summary!M$19)</f>
        <v>0</v>
      </c>
      <c r="N6" s="72">
        <f>IF(RES_hh_tesh!N6=0,0,RES_hh_tesh!N6/RES_summary!N$19)</f>
        <v>0</v>
      </c>
      <c r="O6" s="72">
        <f>IF(RES_hh_tesh!O6=0,0,RES_hh_tesh!O6/RES_summary!O$19)</f>
        <v>0</v>
      </c>
      <c r="P6" s="72">
        <f>IF(RES_hh_tesh!P6=0,0,RES_hh_tesh!P6/RES_summary!P$19)</f>
        <v>0</v>
      </c>
      <c r="Q6" s="72">
        <f>IF(RES_hh_tesh!Q6=0,0,RES_hh_tesh!Q6/RES_summary!Q$19)</f>
        <v>0</v>
      </c>
      <c r="R6" s="72">
        <f>IF(RES_hh_tesh!R6=0,0,RES_hh_tesh!R6/RES_summary!R$19)</f>
        <v>0</v>
      </c>
      <c r="S6" s="72">
        <f>IF(RES_hh_tesh!S6=0,0,RES_hh_tesh!S6/RES_summary!S$19)</f>
        <v>0</v>
      </c>
      <c r="T6" s="72">
        <f>IF(RES_hh_tesh!T6=0,0,RES_hh_tesh!T6/RES_summary!T$19)</f>
        <v>0</v>
      </c>
      <c r="U6" s="72">
        <f>IF(RES_hh_tesh!U6=0,0,RES_hh_tesh!U6/RES_summary!U$19)</f>
        <v>0</v>
      </c>
      <c r="V6" s="72">
        <f>IF(RES_hh_tesh!V6=0,0,RES_hh_tesh!V6/RES_summary!V$19)</f>
        <v>0</v>
      </c>
      <c r="W6" s="72">
        <f>IF(RES_hh_tesh!W6=0,0,RES_hh_tesh!W6/RES_summary!W$19)</f>
        <v>0</v>
      </c>
      <c r="X6" s="72">
        <f>IF(RES_hh_tesh!X6=0,0,RES_hh_tesh!X6/RES_summary!X$19)</f>
        <v>0</v>
      </c>
      <c r="Y6" s="72">
        <f>IF(RES_hh_tesh!Y6=0,0,RES_hh_tesh!Y6/RES_summary!Y$19)</f>
        <v>0</v>
      </c>
      <c r="DA6" s="89" t="s">
        <v>578</v>
      </c>
    </row>
    <row r="7" spans="1:105" ht="12" customHeight="1" x14ac:dyDescent="0.25">
      <c r="A7" s="28" t="s">
        <v>200</v>
      </c>
      <c r="B7" s="72">
        <f>IF(RES_hh_tesh!B7=0,0,RES_hh_tesh!B7/RES_summary!B$19)</f>
        <v>146.79448461599412</v>
      </c>
      <c r="C7" s="72">
        <f>IF(RES_hh_tesh!C7=0,0,RES_hh_tesh!C7/RES_summary!C$19)</f>
        <v>181.70795818324191</v>
      </c>
      <c r="D7" s="72">
        <f>IF(RES_hh_tesh!D7=0,0,RES_hh_tesh!D7/RES_summary!D$19)</f>
        <v>151.28635409002607</v>
      </c>
      <c r="E7" s="72">
        <f>IF(RES_hh_tesh!E7=0,0,RES_hh_tesh!E7/RES_summary!E$19)</f>
        <v>153.62562568390629</v>
      </c>
      <c r="F7" s="72">
        <f>IF(RES_hh_tesh!F7=0,0,RES_hh_tesh!F7/RES_summary!F$19)</f>
        <v>118.71486074612571</v>
      </c>
      <c r="G7" s="72">
        <f>IF(RES_hh_tesh!G7=0,0,RES_hh_tesh!G7/RES_summary!G$19)</f>
        <v>133.82518724874234</v>
      </c>
      <c r="H7" s="72">
        <f>IF(RES_hh_tesh!H7=0,0,RES_hh_tesh!H7/RES_summary!H$19)</f>
        <v>158.15547039433753</v>
      </c>
      <c r="I7" s="72">
        <f>IF(RES_hh_tesh!I7=0,0,RES_hh_tesh!I7/RES_summary!I$19)</f>
        <v>146.23960923655187</v>
      </c>
      <c r="J7" s="72">
        <f>IF(RES_hh_tesh!J7=0,0,RES_hh_tesh!J7/RES_summary!J$19)</f>
        <v>179.7554295605193</v>
      </c>
      <c r="K7" s="72">
        <f>IF(RES_hh_tesh!K7=0,0,RES_hh_tesh!K7/RES_summary!K$19)</f>
        <v>151.43354080496292</v>
      </c>
      <c r="L7" s="72">
        <f>IF(RES_hh_tesh!L7=0,0,RES_hh_tesh!L7/RES_summary!L$19)</f>
        <v>136.12582141099861</v>
      </c>
      <c r="M7" s="72">
        <f>IF(RES_hh_tesh!M7=0,0,RES_hh_tesh!M7/RES_summary!M$19)</f>
        <v>174.02790822556219</v>
      </c>
      <c r="N7" s="72">
        <f>IF(RES_hh_tesh!N7=0,0,RES_hh_tesh!N7/RES_summary!N$19)</f>
        <v>181.52117106071108</v>
      </c>
      <c r="O7" s="72">
        <f>IF(RES_hh_tesh!O7=0,0,RES_hh_tesh!O7/RES_summary!O$19)</f>
        <v>155.72648018728222</v>
      </c>
      <c r="P7" s="72">
        <f>IF(RES_hh_tesh!P7=0,0,RES_hh_tesh!P7/RES_summary!P$19)</f>
        <v>160.54415781088818</v>
      </c>
      <c r="Q7" s="72">
        <f>IF(RES_hh_tesh!Q7=0,0,RES_hh_tesh!Q7/RES_summary!Q$19)</f>
        <v>173.62446002838709</v>
      </c>
      <c r="R7" s="72">
        <f>IF(RES_hh_tesh!R7=0,0,RES_hh_tesh!R7/RES_summary!R$19)</f>
        <v>158.96517379856593</v>
      </c>
      <c r="S7" s="72">
        <f>IF(RES_hh_tesh!S7=0,0,RES_hh_tesh!S7/RES_summary!S$19)</f>
        <v>134.50382825899715</v>
      </c>
      <c r="T7" s="72">
        <f>IF(RES_hh_tesh!T7=0,0,RES_hh_tesh!T7/RES_summary!T$19)</f>
        <v>157.00331886909399</v>
      </c>
      <c r="U7" s="72">
        <f>IF(RES_hh_tesh!U7=0,0,RES_hh_tesh!U7/RES_summary!U$19)</f>
        <v>171.65190538374162</v>
      </c>
      <c r="V7" s="72">
        <f>IF(RES_hh_tesh!V7=0,0,RES_hh_tesh!V7/RES_summary!V$19)</f>
        <v>191.41821554884748</v>
      </c>
      <c r="W7" s="72">
        <f>IF(RES_hh_tesh!W7=0,0,RES_hh_tesh!W7/RES_summary!W$19)</f>
        <v>125.10263731105915</v>
      </c>
      <c r="X7" s="72">
        <f>IF(RES_hh_tesh!X7=0,0,RES_hh_tesh!X7/RES_summary!X$19)</f>
        <v>163.63237750041083</v>
      </c>
      <c r="Y7" s="72">
        <f>IF(RES_hh_tesh!Y7=0,0,RES_hh_tesh!Y7/RES_summary!Y$19)</f>
        <v>161.68110139654914</v>
      </c>
      <c r="DA7" s="89" t="s">
        <v>579</v>
      </c>
    </row>
    <row r="8" spans="1:105" ht="12" customHeight="1" x14ac:dyDescent="0.25">
      <c r="A8" s="28" t="s">
        <v>189</v>
      </c>
      <c r="B8" s="72">
        <f>IF(RES_hh_tesh!B8=0,0,RES_hh_tesh!B8/RES_summary!B$19)</f>
        <v>153.81726474006464</v>
      </c>
      <c r="C8" s="72">
        <f>IF(RES_hh_tesh!C8=0,0,RES_hh_tesh!C8/RES_summary!C$19)</f>
        <v>157.59362793444384</v>
      </c>
      <c r="D8" s="72">
        <f>IF(RES_hh_tesh!D8=0,0,RES_hh_tesh!D8/RES_summary!D$19)</f>
        <v>144.19511367613075</v>
      </c>
      <c r="E8" s="72">
        <f>IF(RES_hh_tesh!E8=0,0,RES_hh_tesh!E8/RES_summary!E$19)</f>
        <v>144.44126006069874</v>
      </c>
      <c r="F8" s="72">
        <f>IF(RES_hh_tesh!F8=0,0,RES_hh_tesh!F8/RES_summary!F$19)</f>
        <v>141.66381024213371</v>
      </c>
      <c r="G8" s="72">
        <f>IF(RES_hh_tesh!G8=0,0,RES_hh_tesh!G8/RES_summary!G$19)</f>
        <v>152.53500474813509</v>
      </c>
      <c r="H8" s="72">
        <f>IF(RES_hh_tesh!H8=0,0,RES_hh_tesh!H8/RES_summary!H$19)</f>
        <v>146.40410889494692</v>
      </c>
      <c r="I8" s="72">
        <f>IF(RES_hh_tesh!I8=0,0,RES_hh_tesh!I8/RES_summary!I$19)</f>
        <v>157.78640277321892</v>
      </c>
      <c r="J8" s="72">
        <f>IF(RES_hh_tesh!J8=0,0,RES_hh_tesh!J8/RES_summary!J$19)</f>
        <v>156.29740569264339</v>
      </c>
      <c r="K8" s="72">
        <f>IF(RES_hh_tesh!K8=0,0,RES_hh_tesh!K8/RES_summary!K$19)</f>
        <v>161.69178949060912</v>
      </c>
      <c r="L8" s="72">
        <f>IF(RES_hh_tesh!L8=0,0,RES_hh_tesh!L8/RES_summary!L$19)</f>
        <v>172.89230181633073</v>
      </c>
      <c r="M8" s="72">
        <f>IF(RES_hh_tesh!M8=0,0,RES_hh_tesh!M8/RES_summary!M$19)</f>
        <v>160.7458760570473</v>
      </c>
      <c r="N8" s="72">
        <f>IF(RES_hh_tesh!N8=0,0,RES_hh_tesh!N8/RES_summary!N$19)</f>
        <v>171.23632040350759</v>
      </c>
      <c r="O8" s="72">
        <f>IF(RES_hh_tesh!O8=0,0,RES_hh_tesh!O8/RES_summary!O$19)</f>
        <v>162.49548045399089</v>
      </c>
      <c r="P8" s="72">
        <f>IF(RES_hh_tesh!P8=0,0,RES_hh_tesh!P8/RES_summary!P$19)</f>
        <v>158.53111511580553</v>
      </c>
      <c r="Q8" s="72">
        <f>IF(RES_hh_tesh!Q8=0,0,RES_hh_tesh!Q8/RES_summary!Q$19)</f>
        <v>147.69249180289737</v>
      </c>
      <c r="R8" s="72">
        <f>IF(RES_hh_tesh!R8=0,0,RES_hh_tesh!R8/RES_summary!R$19)</f>
        <v>169.98134844727639</v>
      </c>
      <c r="S8" s="72">
        <f>IF(RES_hh_tesh!S8=0,0,RES_hh_tesh!S8/RES_summary!S$19)</f>
        <v>158.98938342848558</v>
      </c>
      <c r="T8" s="72">
        <f>IF(RES_hh_tesh!T8=0,0,RES_hh_tesh!T8/RES_summary!T$19)</f>
        <v>162.54767805470601</v>
      </c>
      <c r="U8" s="72">
        <f>IF(RES_hh_tesh!U8=0,0,RES_hh_tesh!U8/RES_summary!U$19)</f>
        <v>165.73534543837869</v>
      </c>
      <c r="V8" s="72">
        <f>IF(RES_hh_tesh!V8=0,0,RES_hh_tesh!V8/RES_summary!V$19)</f>
        <v>162.56851846037316</v>
      </c>
      <c r="W8" s="72">
        <f>IF(RES_hh_tesh!W8=0,0,RES_hh_tesh!W8/RES_summary!W$19)</f>
        <v>174.41140496361808</v>
      </c>
      <c r="X8" s="72">
        <f>IF(RES_hh_tesh!X8=0,0,RES_hh_tesh!X8/RES_summary!X$19)</f>
        <v>146.95235336978416</v>
      </c>
      <c r="Y8" s="72">
        <f>IF(RES_hh_tesh!Y8=0,0,RES_hh_tesh!Y8/RES_summary!Y$19)</f>
        <v>168.32504018176803</v>
      </c>
      <c r="DA8" s="89" t="s">
        <v>580</v>
      </c>
    </row>
    <row r="9" spans="1:105" ht="12" customHeight="1" x14ac:dyDescent="0.25">
      <c r="A9" s="28" t="s">
        <v>202</v>
      </c>
      <c r="B9" s="72">
        <f>IF(RES_hh_tesh!B9=0,0,RES_hh_tesh!B9/RES_summary!B$19)</f>
        <v>156.04701584521618</v>
      </c>
      <c r="C9" s="72">
        <f>IF(RES_hh_tesh!C9=0,0,RES_hh_tesh!C9/RES_summary!C$19)</f>
        <v>156.54748042243006</v>
      </c>
      <c r="D9" s="72">
        <f>IF(RES_hh_tesh!D9=0,0,RES_hh_tesh!D9/RES_summary!D$19)</f>
        <v>145.26771575367559</v>
      </c>
      <c r="E9" s="72">
        <f>IF(RES_hh_tesh!E9=0,0,RES_hh_tesh!E9/RES_summary!E$19)</f>
        <v>159.47834586038002</v>
      </c>
      <c r="F9" s="72">
        <f>IF(RES_hh_tesh!F9=0,0,RES_hh_tesh!F9/RES_summary!F$19)</f>
        <v>156.75075837760852</v>
      </c>
      <c r="G9" s="72">
        <f>IF(RES_hh_tesh!G9=0,0,RES_hh_tesh!G9/RES_summary!G$19)</f>
        <v>139.02132348507752</v>
      </c>
      <c r="H9" s="72">
        <f>IF(RES_hh_tesh!H9=0,0,RES_hh_tesh!H9/RES_summary!H$19)</f>
        <v>132.68594274726985</v>
      </c>
      <c r="I9" s="72">
        <f>IF(RES_hh_tesh!I9=0,0,RES_hh_tesh!I9/RES_summary!I$19)</f>
        <v>166.3895429299655</v>
      </c>
      <c r="J9" s="72">
        <f>IF(RES_hh_tesh!J9=0,0,RES_hh_tesh!J9/RES_summary!J$19)</f>
        <v>161.60764291616229</v>
      </c>
      <c r="K9" s="72">
        <f>IF(RES_hh_tesh!K9=0,0,RES_hh_tesh!K9/RES_summary!K$19)</f>
        <v>169.78301388859299</v>
      </c>
      <c r="L9" s="72">
        <f>IF(RES_hh_tesh!L9=0,0,RES_hh_tesh!L9/RES_summary!L$19)</f>
        <v>177.50843438801411</v>
      </c>
      <c r="M9" s="72">
        <f>IF(RES_hh_tesh!M9=0,0,RES_hh_tesh!M9/RES_summary!M$19)</f>
        <v>157.59182307161564</v>
      </c>
      <c r="N9" s="72">
        <f>IF(RES_hh_tesh!N9=0,0,RES_hh_tesh!N9/RES_summary!N$19)</f>
        <v>171.2044236187046</v>
      </c>
      <c r="O9" s="72">
        <f>IF(RES_hh_tesh!O9=0,0,RES_hh_tesh!O9/RES_summary!O$19)</f>
        <v>165.48395370750885</v>
      </c>
      <c r="P9" s="72">
        <f>IF(RES_hh_tesh!P9=0,0,RES_hh_tesh!P9/RES_summary!P$19)</f>
        <v>160.71508776366733</v>
      </c>
      <c r="Q9" s="72">
        <f>IF(RES_hh_tesh!Q9=0,0,RES_hh_tesh!Q9/RES_summary!Q$19)</f>
        <v>154.25683821886213</v>
      </c>
      <c r="R9" s="72">
        <f>IF(RES_hh_tesh!R9=0,0,RES_hh_tesh!R9/RES_summary!R$19)</f>
        <v>163.40424208378036</v>
      </c>
      <c r="S9" s="72">
        <f>IF(RES_hh_tesh!S9=0,0,RES_hh_tesh!S9/RES_summary!S$19)</f>
        <v>166.27547466564832</v>
      </c>
      <c r="T9" s="72">
        <f>IF(RES_hh_tesh!T9=0,0,RES_hh_tesh!T9/RES_summary!T$19)</f>
        <v>168.38404951089791</v>
      </c>
      <c r="U9" s="72">
        <f>IF(RES_hh_tesh!U9=0,0,RES_hh_tesh!U9/RES_summary!U$19)</f>
        <v>161.30029492340395</v>
      </c>
      <c r="V9" s="72">
        <f>IF(RES_hh_tesh!V9=0,0,RES_hh_tesh!V9/RES_summary!V$19)</f>
        <v>166.9040957413269</v>
      </c>
      <c r="W9" s="72">
        <f>IF(RES_hh_tesh!W9=0,0,RES_hh_tesh!W9/RES_summary!W$19)</f>
        <v>163.95696217445033</v>
      </c>
      <c r="X9" s="72">
        <f>IF(RES_hh_tesh!X9=0,0,RES_hh_tesh!X9/RES_summary!X$19)</f>
        <v>173.5443635171425</v>
      </c>
      <c r="Y9" s="72">
        <f>IF(RES_hh_tesh!Y9=0,0,RES_hh_tesh!Y9/RES_summary!Y$19)</f>
        <v>158.22224924629296</v>
      </c>
      <c r="DA9" s="89" t="s">
        <v>581</v>
      </c>
    </row>
    <row r="10" spans="1:105" ht="12" customHeight="1" x14ac:dyDescent="0.25">
      <c r="A10" s="28" t="s">
        <v>197</v>
      </c>
      <c r="B10" s="72">
        <f>IF(RES_hh_tesh!B10=0,0,RES_hh_tesh!B10/RES_summary!B$19)</f>
        <v>0</v>
      </c>
      <c r="C10" s="72">
        <f>IF(RES_hh_tesh!C10=0,0,RES_hh_tesh!C10/RES_summary!C$19)</f>
        <v>0</v>
      </c>
      <c r="D10" s="72">
        <f>IF(RES_hh_tesh!D10=0,0,RES_hh_tesh!D10/RES_summary!D$19)</f>
        <v>0</v>
      </c>
      <c r="E10" s="72">
        <f>IF(RES_hh_tesh!E10=0,0,RES_hh_tesh!E10/RES_summary!E$19)</f>
        <v>0</v>
      </c>
      <c r="F10" s="72">
        <f>IF(RES_hh_tesh!F10=0,0,RES_hh_tesh!F10/RES_summary!F$19)</f>
        <v>0</v>
      </c>
      <c r="G10" s="72">
        <f>IF(RES_hh_tesh!G10=0,0,RES_hh_tesh!G10/RES_summary!G$19)</f>
        <v>0</v>
      </c>
      <c r="H10" s="72">
        <f>IF(RES_hh_tesh!H10=0,0,RES_hh_tesh!H10/RES_summary!H$19)</f>
        <v>0</v>
      </c>
      <c r="I10" s="72">
        <f>IF(RES_hh_tesh!I10=0,0,RES_hh_tesh!I10/RES_summary!I$19)</f>
        <v>0</v>
      </c>
      <c r="J10" s="72">
        <f>IF(RES_hh_tesh!J10=0,0,RES_hh_tesh!J10/RES_summary!J$19)</f>
        <v>0</v>
      </c>
      <c r="K10" s="72">
        <f>IF(RES_hh_tesh!K10=0,0,RES_hh_tesh!K10/RES_summary!K$19)</f>
        <v>0</v>
      </c>
      <c r="L10" s="72">
        <f>IF(RES_hh_tesh!L10=0,0,RES_hh_tesh!L10/RES_summary!L$19)</f>
        <v>0</v>
      </c>
      <c r="M10" s="72">
        <f>IF(RES_hh_tesh!M10=0,0,RES_hh_tesh!M10/RES_summary!M$19)</f>
        <v>0</v>
      </c>
      <c r="N10" s="72">
        <f>IF(RES_hh_tesh!N10=0,0,RES_hh_tesh!N10/RES_summary!N$19)</f>
        <v>0</v>
      </c>
      <c r="O10" s="72">
        <f>IF(RES_hh_tesh!O10=0,0,RES_hh_tesh!O10/RES_summary!O$19)</f>
        <v>0</v>
      </c>
      <c r="P10" s="72">
        <f>IF(RES_hh_tesh!P10=0,0,RES_hh_tesh!P10/RES_summary!P$19)</f>
        <v>0</v>
      </c>
      <c r="Q10" s="72">
        <f>IF(RES_hh_tesh!Q10=0,0,RES_hh_tesh!Q10/RES_summary!Q$19)</f>
        <v>0</v>
      </c>
      <c r="R10" s="72">
        <f>IF(RES_hh_tesh!R10=0,0,RES_hh_tesh!R10/RES_summary!R$19)</f>
        <v>0</v>
      </c>
      <c r="S10" s="72">
        <f>IF(RES_hh_tesh!S10=0,0,RES_hh_tesh!S10/RES_summary!S$19)</f>
        <v>0</v>
      </c>
      <c r="T10" s="72">
        <f>IF(RES_hh_tesh!T10=0,0,RES_hh_tesh!T10/RES_summary!T$19)</f>
        <v>0</v>
      </c>
      <c r="U10" s="72">
        <f>IF(RES_hh_tesh!U10=0,0,RES_hh_tesh!U10/RES_summary!U$19)</f>
        <v>0</v>
      </c>
      <c r="V10" s="72">
        <f>IF(RES_hh_tesh!V10=0,0,RES_hh_tesh!V10/RES_summary!V$19)</f>
        <v>0</v>
      </c>
      <c r="W10" s="72">
        <f>IF(RES_hh_tesh!W10=0,0,RES_hh_tesh!W10/RES_summary!W$19)</f>
        <v>0</v>
      </c>
      <c r="X10" s="72">
        <f>IF(RES_hh_tesh!X10=0,0,RES_hh_tesh!X10/RES_summary!X$19)</f>
        <v>0</v>
      </c>
      <c r="Y10" s="72">
        <f>IF(RES_hh_tesh!Y10=0,0,RES_hh_tesh!Y10/RES_summary!Y$19)</f>
        <v>0</v>
      </c>
      <c r="DA10" s="89" t="s">
        <v>582</v>
      </c>
    </row>
    <row r="11" spans="1:105" ht="12" customHeight="1" x14ac:dyDescent="0.25">
      <c r="A11" s="28" t="s">
        <v>198</v>
      </c>
      <c r="B11" s="72">
        <f>IF(RES_hh_tesh!B11=0,0,RES_hh_tesh!B11/RES_summary!B$19)</f>
        <v>154.81911547193377</v>
      </c>
      <c r="C11" s="72">
        <f>IF(RES_hh_tesh!C11=0,0,RES_hh_tesh!C11/RES_summary!C$19)</f>
        <v>158.64244641874251</v>
      </c>
      <c r="D11" s="72">
        <f>IF(RES_hh_tesh!D11=0,0,RES_hh_tesh!D11/RES_summary!D$19)</f>
        <v>156.59168908999251</v>
      </c>
      <c r="E11" s="72">
        <f>IF(RES_hh_tesh!E11=0,0,RES_hh_tesh!E11/RES_summary!E$19)</f>
        <v>149.77614109221946</v>
      </c>
      <c r="F11" s="72">
        <f>IF(RES_hh_tesh!F11=0,0,RES_hh_tesh!F11/RES_summary!F$19)</f>
        <v>147.61857348678032</v>
      </c>
      <c r="G11" s="72">
        <f>IF(RES_hh_tesh!G11=0,0,RES_hh_tesh!G11/RES_summary!G$19)</f>
        <v>152.4063606167667</v>
      </c>
      <c r="H11" s="72">
        <f>IF(RES_hh_tesh!H11=0,0,RES_hh_tesh!H11/RES_summary!H$19)</f>
        <v>152.48849371646838</v>
      </c>
      <c r="I11" s="72">
        <f>IF(RES_hh_tesh!I11=0,0,RES_hh_tesh!I11/RES_summary!I$19)</f>
        <v>159.6917302793853</v>
      </c>
      <c r="J11" s="72">
        <f>IF(RES_hh_tesh!J11=0,0,RES_hh_tesh!J11/RES_summary!J$19)</f>
        <v>152.86800610000694</v>
      </c>
      <c r="K11" s="72">
        <f>IF(RES_hh_tesh!K11=0,0,RES_hh_tesh!K11/RES_summary!K$19)</f>
        <v>159.94384228982824</v>
      </c>
      <c r="L11" s="72">
        <f>IF(RES_hh_tesh!L11=0,0,RES_hh_tesh!L11/RES_summary!L$19)</f>
        <v>175.78212559198238</v>
      </c>
      <c r="M11" s="72">
        <f>IF(RES_hh_tesh!M11=0,0,RES_hh_tesh!M11/RES_summary!M$19)</f>
        <v>164.87609726534779</v>
      </c>
      <c r="N11" s="72">
        <f>IF(RES_hh_tesh!N11=0,0,RES_hh_tesh!N11/RES_summary!N$19)</f>
        <v>171.73935997465361</v>
      </c>
      <c r="O11" s="72">
        <f>IF(RES_hh_tesh!O11=0,0,RES_hh_tesh!O11/RES_summary!O$19)</f>
        <v>170.58441709374964</v>
      </c>
      <c r="P11" s="72">
        <f>IF(RES_hh_tesh!P11=0,0,RES_hh_tesh!P11/RES_summary!P$19)</f>
        <v>157.6959612227179</v>
      </c>
      <c r="Q11" s="72">
        <f>IF(RES_hh_tesh!Q11=0,0,RES_hh_tesh!Q11/RES_summary!Q$19)</f>
        <v>151.64332155176746</v>
      </c>
      <c r="R11" s="72">
        <f>IF(RES_hh_tesh!R11=0,0,RES_hh_tesh!R11/RES_summary!R$19)</f>
        <v>166.66301593177394</v>
      </c>
      <c r="S11" s="72">
        <f>IF(RES_hh_tesh!S11=0,0,RES_hh_tesh!S11/RES_summary!S$19)</f>
        <v>166.11658261501898</v>
      </c>
      <c r="T11" s="72">
        <f>IF(RES_hh_tesh!T11=0,0,RES_hh_tesh!T11/RES_summary!T$19)</f>
        <v>169.10353265967183</v>
      </c>
      <c r="U11" s="72">
        <f>IF(RES_hh_tesh!U11=0,0,RES_hh_tesh!U11/RES_summary!U$19)</f>
        <v>166.90092980060831</v>
      </c>
      <c r="V11" s="72">
        <f>IF(RES_hh_tesh!V11=0,0,RES_hh_tesh!V11/RES_summary!V$19)</f>
        <v>161.09194202922868</v>
      </c>
      <c r="W11" s="72">
        <f>IF(RES_hh_tesh!W11=0,0,RES_hh_tesh!W11/RES_summary!W$19)</f>
        <v>165.48681333014756</v>
      </c>
      <c r="X11" s="72">
        <f>IF(RES_hh_tesh!X11=0,0,RES_hh_tesh!X11/RES_summary!X$19)</f>
        <v>171.36750033485063</v>
      </c>
      <c r="Y11" s="72">
        <f>IF(RES_hh_tesh!Y11=0,0,RES_hh_tesh!Y11/RES_summary!Y$19)</f>
        <v>159.16258964453169</v>
      </c>
      <c r="DA11" s="89" t="s">
        <v>583</v>
      </c>
    </row>
    <row r="12" spans="1:105" ht="12" customHeight="1" x14ac:dyDescent="0.25">
      <c r="A12" s="28" t="s">
        <v>95</v>
      </c>
      <c r="B12" s="72">
        <f>IF(RES_hh_tesh!B12=0,0,RES_hh_tesh!B12/RES_summary!B$19)</f>
        <v>0</v>
      </c>
      <c r="C12" s="72">
        <f>IF(RES_hh_tesh!C12=0,0,RES_hh_tesh!C12/RES_summary!C$19)</f>
        <v>0</v>
      </c>
      <c r="D12" s="72">
        <f>IF(RES_hh_tesh!D12=0,0,RES_hh_tesh!D12/RES_summary!D$19)</f>
        <v>0</v>
      </c>
      <c r="E12" s="72">
        <f>IF(RES_hh_tesh!E12=0,0,RES_hh_tesh!E12/RES_summary!E$19)</f>
        <v>0</v>
      </c>
      <c r="F12" s="72">
        <f>IF(RES_hh_tesh!F12=0,0,RES_hh_tesh!F12/RES_summary!F$19)</f>
        <v>0</v>
      </c>
      <c r="G12" s="72">
        <f>IF(RES_hh_tesh!G12=0,0,RES_hh_tesh!G12/RES_summary!G$19)</f>
        <v>0</v>
      </c>
      <c r="H12" s="72">
        <f>IF(RES_hh_tesh!H12=0,0,RES_hh_tesh!H12/RES_summary!H$19)</f>
        <v>0</v>
      </c>
      <c r="I12" s="72">
        <f>IF(RES_hh_tesh!I12=0,0,RES_hh_tesh!I12/RES_summary!I$19)</f>
        <v>0</v>
      </c>
      <c r="J12" s="72">
        <f>IF(RES_hh_tesh!J12=0,0,RES_hh_tesh!J12/RES_summary!J$19)</f>
        <v>0</v>
      </c>
      <c r="K12" s="72">
        <f>IF(RES_hh_tesh!K12=0,0,RES_hh_tesh!K12/RES_summary!K$19)</f>
        <v>0</v>
      </c>
      <c r="L12" s="72">
        <f>IF(RES_hh_tesh!L12=0,0,RES_hh_tesh!L12/RES_summary!L$19)</f>
        <v>0</v>
      </c>
      <c r="M12" s="72">
        <f>IF(RES_hh_tesh!M12=0,0,RES_hh_tesh!M12/RES_summary!M$19)</f>
        <v>0</v>
      </c>
      <c r="N12" s="72">
        <f>IF(RES_hh_tesh!N12=0,0,RES_hh_tesh!N12/RES_summary!N$19)</f>
        <v>0</v>
      </c>
      <c r="O12" s="72">
        <f>IF(RES_hh_tesh!O12=0,0,RES_hh_tesh!O12/RES_summary!O$19)</f>
        <v>0</v>
      </c>
      <c r="P12" s="72">
        <f>IF(RES_hh_tesh!P12=0,0,RES_hh_tesh!P12/RES_summary!P$19)</f>
        <v>0</v>
      </c>
      <c r="Q12" s="72">
        <f>IF(RES_hh_tesh!Q12=0,0,RES_hh_tesh!Q12/RES_summary!Q$19)</f>
        <v>0</v>
      </c>
      <c r="R12" s="72">
        <f>IF(RES_hh_tesh!R12=0,0,RES_hh_tesh!R12/RES_summary!R$19)</f>
        <v>0</v>
      </c>
      <c r="S12" s="72">
        <f>IF(RES_hh_tesh!S12=0,0,RES_hh_tesh!S12/RES_summary!S$19)</f>
        <v>0</v>
      </c>
      <c r="T12" s="72">
        <f>IF(RES_hh_tesh!T12=0,0,RES_hh_tesh!T12/RES_summary!T$19)</f>
        <v>0</v>
      </c>
      <c r="U12" s="72">
        <f>IF(RES_hh_tesh!U12=0,0,RES_hh_tesh!U12/RES_summary!U$19)</f>
        <v>0</v>
      </c>
      <c r="V12" s="72">
        <f>IF(RES_hh_tesh!V12=0,0,RES_hh_tesh!V12/RES_summary!V$19)</f>
        <v>0</v>
      </c>
      <c r="W12" s="72">
        <f>IF(RES_hh_tesh!W12=0,0,RES_hh_tesh!W12/RES_summary!W$19)</f>
        <v>0</v>
      </c>
      <c r="X12" s="72">
        <f>IF(RES_hh_tesh!X12=0,0,RES_hh_tesh!X12/RES_summary!X$19)</f>
        <v>0</v>
      </c>
      <c r="Y12" s="72">
        <f>IF(RES_hh_tesh!Y12=0,0,RES_hh_tesh!Y12/RES_summary!Y$19)</f>
        <v>0</v>
      </c>
      <c r="DA12" s="89" t="s">
        <v>584</v>
      </c>
    </row>
    <row r="13" spans="1:105" ht="12" customHeight="1" x14ac:dyDescent="0.25">
      <c r="A13" s="73" t="s">
        <v>94</v>
      </c>
      <c r="B13" s="74">
        <f>IF(RES_hh_tesh!B13=0,0,RES_hh_tesh!B13/RES_summary!B$19)</f>
        <v>135.54984921035168</v>
      </c>
      <c r="C13" s="74">
        <f>IF(RES_hh_tesh!C13=0,0,RES_hh_tesh!C13/RES_summary!C$19)</f>
        <v>168.9994655838849</v>
      </c>
      <c r="D13" s="74">
        <f>IF(RES_hh_tesh!D13=0,0,RES_hh_tesh!D13/RES_summary!D$19)</f>
        <v>154.27548229663876</v>
      </c>
      <c r="E13" s="74">
        <f>IF(RES_hh_tesh!E13=0,0,RES_hh_tesh!E13/RES_summary!E$19)</f>
        <v>150.58488709776231</v>
      </c>
      <c r="F13" s="74">
        <f>IF(RES_hh_tesh!F13=0,0,RES_hh_tesh!F13/RES_summary!F$19)</f>
        <v>148.32137974723116</v>
      </c>
      <c r="G13" s="74">
        <f>IF(RES_hh_tesh!G13=0,0,RES_hh_tesh!G13/RES_summary!G$19)</f>
        <v>145.06409812456141</v>
      </c>
      <c r="H13" s="74">
        <f>IF(RES_hh_tesh!H13=0,0,RES_hh_tesh!H13/RES_summary!H$19)</f>
        <v>132.99014437915994</v>
      </c>
      <c r="I13" s="74">
        <f>IF(RES_hh_tesh!I13=0,0,RES_hh_tesh!I13/RES_summary!I$19)</f>
        <v>166.22176004399768</v>
      </c>
      <c r="J13" s="74">
        <f>IF(RES_hh_tesh!J13=0,0,RES_hh_tesh!J13/RES_summary!J$19)</f>
        <v>164.1887502826213</v>
      </c>
      <c r="K13" s="74">
        <f>IF(RES_hh_tesh!K13=0,0,RES_hh_tesh!K13/RES_summary!K$19)</f>
        <v>165.22916203041189</v>
      </c>
      <c r="L13" s="74">
        <f>IF(RES_hh_tesh!L13=0,0,RES_hh_tesh!L13/RES_summary!L$19)</f>
        <v>197.07909676953614</v>
      </c>
      <c r="M13" s="74">
        <f>IF(RES_hh_tesh!M13=0,0,RES_hh_tesh!M13/RES_summary!M$19)</f>
        <v>166.42995048647384</v>
      </c>
      <c r="N13" s="74">
        <f>IF(RES_hh_tesh!N13=0,0,RES_hh_tesh!N13/RES_summary!N$19)</f>
        <v>169.28944881289186</v>
      </c>
      <c r="O13" s="74">
        <f>IF(RES_hh_tesh!O13=0,0,RES_hh_tesh!O13/RES_summary!O$19)</f>
        <v>166.53600553631793</v>
      </c>
      <c r="P13" s="74">
        <f>IF(RES_hh_tesh!P13=0,0,RES_hh_tesh!P13/RES_summary!P$19)</f>
        <v>158.50684023892052</v>
      </c>
      <c r="Q13" s="74">
        <f>IF(RES_hh_tesh!Q13=0,0,RES_hh_tesh!Q13/RES_summary!Q$19)</f>
        <v>152.78125668833718</v>
      </c>
      <c r="R13" s="74">
        <f>IF(RES_hh_tesh!R13=0,0,RES_hh_tesh!R13/RES_summary!R$19)</f>
        <v>162.27605374796127</v>
      </c>
      <c r="S13" s="74">
        <f>IF(RES_hh_tesh!S13=0,0,RES_hh_tesh!S13/RES_summary!S$19)</f>
        <v>157.49537611368325</v>
      </c>
      <c r="T13" s="74">
        <f>IF(RES_hh_tesh!T13=0,0,RES_hh_tesh!T13/RES_summary!T$19)</f>
        <v>197.48100410638358</v>
      </c>
      <c r="U13" s="74">
        <f>IF(RES_hh_tesh!U13=0,0,RES_hh_tesh!U13/RES_summary!U$19)</f>
        <v>160.83996556773883</v>
      </c>
      <c r="V13" s="74">
        <f>IF(RES_hh_tesh!V13=0,0,RES_hh_tesh!V13/RES_summary!V$19)</f>
        <v>155.5937885421605</v>
      </c>
      <c r="W13" s="74">
        <f>IF(RES_hh_tesh!W13=0,0,RES_hh_tesh!W13/RES_summary!W$19)</f>
        <v>183.76914701959379</v>
      </c>
      <c r="X13" s="74">
        <f>IF(RES_hh_tesh!X13=0,0,RES_hh_tesh!X13/RES_summary!X$19)</f>
        <v>130.264619866602</v>
      </c>
      <c r="Y13" s="74">
        <f>IF(RES_hh_tesh!Y13=0,0,RES_hh_tesh!Y13/RES_summary!Y$19)</f>
        <v>186.03844059671448</v>
      </c>
      <c r="DA13" s="90" t="s">
        <v>585</v>
      </c>
    </row>
    <row r="14" spans="1:105" ht="12" customHeight="1" x14ac:dyDescent="0.25">
      <c r="A14" s="75" t="s">
        <v>97</v>
      </c>
      <c r="B14" s="76">
        <f>IF(RES_hh_tesh!B14=0,0,RES_hh_tesh!B14/RES_summary!B$19)</f>
        <v>1.1456589377814428</v>
      </c>
      <c r="C14" s="76">
        <f>IF(RES_hh_tesh!C14=0,0,RES_hh_tesh!C14/RES_summary!C$19)</f>
        <v>1.1238592846114162</v>
      </c>
      <c r="D14" s="76">
        <f>IF(RES_hh_tesh!D14=0,0,RES_hh_tesh!D14/RES_summary!D$19)</f>
        <v>1.0480881513471596</v>
      </c>
      <c r="E14" s="76">
        <f>IF(RES_hh_tesh!E14=0,0,RES_hh_tesh!E14/RES_summary!E$19)</f>
        <v>1.038920647204902</v>
      </c>
      <c r="F14" s="76">
        <f>IF(RES_hh_tesh!F14=0,0,RES_hh_tesh!F14/RES_summary!F$19)</f>
        <v>1.0135302726615858</v>
      </c>
      <c r="G14" s="76">
        <f>IF(RES_hh_tesh!G14=0,0,RES_hh_tesh!G14/RES_summary!G$19)</f>
        <v>0.97495101002194817</v>
      </c>
      <c r="H14" s="76">
        <f>IF(RES_hh_tesh!H14=0,0,RES_hh_tesh!H14/RES_summary!H$19)</f>
        <v>0.94782117118335207</v>
      </c>
      <c r="I14" s="76">
        <f>IF(RES_hh_tesh!I14=0,0,RES_hh_tesh!I14/RES_summary!I$19)</f>
        <v>1.0727498066556955</v>
      </c>
      <c r="J14" s="76">
        <f>IF(RES_hh_tesh!J14=0,0,RES_hh_tesh!J14/RES_summary!J$19)</f>
        <v>1.0493106523510125</v>
      </c>
      <c r="K14" s="76">
        <f>IF(RES_hh_tesh!K14=0,0,RES_hh_tesh!K14/RES_summary!K$19)</f>
        <v>1.0847098870643928</v>
      </c>
      <c r="L14" s="76">
        <f>IF(RES_hh_tesh!L14=0,0,RES_hh_tesh!L14/RES_summary!L$19)</f>
        <v>1.158915823312769</v>
      </c>
      <c r="M14" s="76">
        <f>IF(RES_hh_tesh!M14=0,0,RES_hh_tesh!M14/RES_summary!M$19)</f>
        <v>1.0530670228955215</v>
      </c>
      <c r="N14" s="76">
        <f>IF(RES_hh_tesh!N14=0,0,RES_hh_tesh!N14/RES_summary!N$19)</f>
        <v>1.1198104749647542</v>
      </c>
      <c r="O14" s="76">
        <f>IF(RES_hh_tesh!O14=0,0,RES_hh_tesh!O14/RES_summary!O$19)</f>
        <v>1.0845821159976483</v>
      </c>
      <c r="P14" s="76">
        <f>IF(RES_hh_tesh!P14=0,0,RES_hh_tesh!P14/RES_summary!P$19)</f>
        <v>1.0439950574126489</v>
      </c>
      <c r="Q14" s="76">
        <f>IF(RES_hh_tesh!Q14=0,0,RES_hh_tesh!Q14/RES_summary!Q$19)</f>
        <v>0.99653797938789779</v>
      </c>
      <c r="R14" s="76">
        <f>IF(RES_hh_tesh!R14=0,0,RES_hh_tesh!R14/RES_summary!R$19)</f>
        <v>1.0717431385559528</v>
      </c>
      <c r="S14" s="76">
        <f>IF(RES_hh_tesh!S14=0,0,RES_hh_tesh!S14/RES_summary!S$19)</f>
        <v>1.0574791453552579</v>
      </c>
      <c r="T14" s="76">
        <f>IF(RES_hh_tesh!T14=0,0,RES_hh_tesh!T14/RES_summary!T$19)</f>
        <v>1.0737730805001033</v>
      </c>
      <c r="U14" s="76">
        <f>IF(RES_hh_tesh!U14=0,0,RES_hh_tesh!U14/RES_summary!U$19)</f>
        <v>1.0486888241866843</v>
      </c>
      <c r="V14" s="76">
        <f>IF(RES_hh_tesh!V14=0,0,RES_hh_tesh!V14/RES_summary!V$19)</f>
        <v>1.0592972717272999</v>
      </c>
      <c r="W14" s="76">
        <f>IF(RES_hh_tesh!W14=0,0,RES_hh_tesh!W14/RES_summary!W$19)</f>
        <v>1.0691906234857886</v>
      </c>
      <c r="X14" s="76">
        <f>IF(RES_hh_tesh!X14=0,0,RES_hh_tesh!X14/RES_summary!X$19)</f>
        <v>1.075662204663173</v>
      </c>
      <c r="Y14" s="76">
        <f>IF(RES_hh_tesh!Y14=0,0,RES_hh_tesh!Y14/RES_summary!Y$19)</f>
        <v>1.0170033633425419</v>
      </c>
      <c r="DA14" s="91" t="s">
        <v>586</v>
      </c>
    </row>
    <row r="15" spans="1:105" ht="12.95" customHeight="1" x14ac:dyDescent="0.25">
      <c r="A15" s="68" t="s">
        <v>92</v>
      </c>
      <c r="B15" s="69">
        <f>IF(RES_hh_tesh!B15=0,0,RES_hh_tesh!B15/RES_summary!B$19)</f>
        <v>8.3000702656660992E-4</v>
      </c>
      <c r="C15" s="69">
        <f>IF(RES_hh_tesh!C15=0,0,RES_hh_tesh!C15/RES_summary!C$19)</f>
        <v>1.161050655200654E-3</v>
      </c>
      <c r="D15" s="69">
        <f>IF(RES_hh_tesh!D15=0,0,RES_hh_tesh!D15/RES_summary!D$19)</f>
        <v>1.6285552778405371E-3</v>
      </c>
      <c r="E15" s="69">
        <f>IF(RES_hh_tesh!E15=0,0,RES_hh_tesh!E15/RES_summary!E$19)</f>
        <v>1.9906691018805865E-3</v>
      </c>
      <c r="F15" s="69">
        <f>IF(RES_hh_tesh!F15=0,0,RES_hh_tesh!F15/RES_summary!F$19)</f>
        <v>3.0548061048088623E-3</v>
      </c>
      <c r="G15" s="69">
        <f>IF(RES_hh_tesh!G15=0,0,RES_hh_tesh!G15/RES_summary!G$19)</f>
        <v>4.8643828964429758E-3</v>
      </c>
      <c r="H15" s="69">
        <f>IF(RES_hh_tesh!H15=0,0,RES_hh_tesh!H15/RES_summary!H$19)</f>
        <v>6.1804053984156277E-3</v>
      </c>
      <c r="I15" s="69">
        <f>IF(RES_hh_tesh!I15=0,0,RES_hh_tesh!I15/RES_summary!I$19)</f>
        <v>7.8273056484775231E-3</v>
      </c>
      <c r="J15" s="69">
        <f>IF(RES_hh_tesh!J15=0,0,RES_hh_tesh!J15/RES_summary!J$19)</f>
        <v>9.5152339543090464E-3</v>
      </c>
      <c r="K15" s="69">
        <f>IF(RES_hh_tesh!K15=0,0,RES_hh_tesh!K15/RES_summary!K$19)</f>
        <v>1.0752366602968844E-2</v>
      </c>
      <c r="L15" s="69">
        <f>IF(RES_hh_tesh!L15=0,0,RES_hh_tesh!L15/RES_summary!L$19)</f>
        <v>2.3621285282129898E-2</v>
      </c>
      <c r="M15" s="69">
        <f>IF(RES_hh_tesh!M15=0,0,RES_hh_tesh!M15/RES_summary!M$19)</f>
        <v>1.6860613926763253E-2</v>
      </c>
      <c r="N15" s="69">
        <f>IF(RES_hh_tesh!N15=0,0,RES_hh_tesh!N15/RES_summary!N$19)</f>
        <v>1.5479688964862176E-2</v>
      </c>
      <c r="O15" s="69">
        <f>IF(RES_hh_tesh!O15=0,0,RES_hh_tesh!O15/RES_summary!O$19)</f>
        <v>1.7204310462817295E-2</v>
      </c>
      <c r="P15" s="69">
        <f>IF(RES_hh_tesh!P15=0,0,RES_hh_tesh!P15/RES_summary!P$19)</f>
        <v>2.2641752461111525E-2</v>
      </c>
      <c r="Q15" s="69">
        <f>IF(RES_hh_tesh!Q15=0,0,RES_hh_tesh!Q15/RES_summary!Q$19)</f>
        <v>2.2460591904629994E-2</v>
      </c>
      <c r="R15" s="69">
        <f>IF(RES_hh_tesh!R15=0,0,RES_hh_tesh!R15/RES_summary!R$19)</f>
        <v>2.6849064531076612E-2</v>
      </c>
      <c r="S15" s="69">
        <f>IF(RES_hh_tesh!S15=0,0,RES_hh_tesh!S15/RES_summary!S$19)</f>
        <v>2.979243570928556E-2</v>
      </c>
      <c r="T15" s="69">
        <f>IF(RES_hh_tesh!T15=0,0,RES_hh_tesh!T15/RES_summary!T$19)</f>
        <v>4.4045554757439667E-2</v>
      </c>
      <c r="U15" s="69">
        <f>IF(RES_hh_tesh!U15=0,0,RES_hh_tesh!U15/RES_summary!U$19)</f>
        <v>3.2316942718914755E-2</v>
      </c>
      <c r="V15" s="69">
        <f>IF(RES_hh_tesh!V15=0,0,RES_hh_tesh!V15/RES_summary!V$19)</f>
        <v>3.7382846832976005E-2</v>
      </c>
      <c r="W15" s="69">
        <f>IF(RES_hh_tesh!W15=0,0,RES_hh_tesh!W15/RES_summary!W$19)</f>
        <v>6.1969947233458458E-2</v>
      </c>
      <c r="X15" s="69">
        <f>IF(RES_hh_tesh!X15=0,0,RES_hh_tesh!X15/RES_summary!X$19)</f>
        <v>6.1694444889702729E-2</v>
      </c>
      <c r="Y15" s="69">
        <f>IF(RES_hh_tesh!Y15=0,0,RES_hh_tesh!Y15/RES_summary!Y$19)</f>
        <v>6.0635306726568583E-2</v>
      </c>
      <c r="DA15" s="88" t="s">
        <v>304</v>
      </c>
    </row>
    <row r="16" spans="1:105" ht="12" customHeight="1" x14ac:dyDescent="0.25">
      <c r="A16" s="28" t="s">
        <v>91</v>
      </c>
      <c r="B16" s="72">
        <f>IF(RES_hh_tesh!B16=0,0,RES_hh_tesh!B16/RES_summary!B$19)</f>
        <v>8.3000702656660992E-4</v>
      </c>
      <c r="C16" s="72">
        <f>IF(RES_hh_tesh!C16=0,0,RES_hh_tesh!C16/RES_summary!C$19)</f>
        <v>1.161050655200654E-3</v>
      </c>
      <c r="D16" s="72">
        <f>IF(RES_hh_tesh!D16=0,0,RES_hh_tesh!D16/RES_summary!D$19)</f>
        <v>1.6285552778405371E-3</v>
      </c>
      <c r="E16" s="72">
        <f>IF(RES_hh_tesh!E16=0,0,RES_hh_tesh!E16/RES_summary!E$19)</f>
        <v>1.9906691018805865E-3</v>
      </c>
      <c r="F16" s="72">
        <f>IF(RES_hh_tesh!F16=0,0,RES_hh_tesh!F16/RES_summary!F$19)</f>
        <v>3.0548061048088623E-3</v>
      </c>
      <c r="G16" s="72">
        <f>IF(RES_hh_tesh!G16=0,0,RES_hh_tesh!G16/RES_summary!G$19)</f>
        <v>4.8643828964429758E-3</v>
      </c>
      <c r="H16" s="72">
        <f>IF(RES_hh_tesh!H16=0,0,RES_hh_tesh!H16/RES_summary!H$19)</f>
        <v>6.1804053984156277E-3</v>
      </c>
      <c r="I16" s="72">
        <f>IF(RES_hh_tesh!I16=0,0,RES_hh_tesh!I16/RES_summary!I$19)</f>
        <v>7.8273056484775231E-3</v>
      </c>
      <c r="J16" s="72">
        <f>IF(RES_hh_tesh!J16=0,0,RES_hh_tesh!J16/RES_summary!J$19)</f>
        <v>9.5152339543090464E-3</v>
      </c>
      <c r="K16" s="72">
        <f>IF(RES_hh_tesh!K16=0,0,RES_hh_tesh!K16/RES_summary!K$19)</f>
        <v>1.0752366602968844E-2</v>
      </c>
      <c r="L16" s="72">
        <f>IF(RES_hh_tesh!L16=0,0,RES_hh_tesh!L16/RES_summary!L$19)</f>
        <v>2.3621285282129898E-2</v>
      </c>
      <c r="M16" s="72">
        <f>IF(RES_hh_tesh!M16=0,0,RES_hh_tesh!M16/RES_summary!M$19)</f>
        <v>1.6860613926763253E-2</v>
      </c>
      <c r="N16" s="72">
        <f>IF(RES_hh_tesh!N16=0,0,RES_hh_tesh!N16/RES_summary!N$19)</f>
        <v>1.5479688964862176E-2</v>
      </c>
      <c r="O16" s="72">
        <f>IF(RES_hh_tesh!O16=0,0,RES_hh_tesh!O16/RES_summary!O$19)</f>
        <v>1.7204310462817295E-2</v>
      </c>
      <c r="P16" s="72">
        <f>IF(RES_hh_tesh!P16=0,0,RES_hh_tesh!P16/RES_summary!P$19)</f>
        <v>2.2641752461111525E-2</v>
      </c>
      <c r="Q16" s="72">
        <f>IF(RES_hh_tesh!Q16=0,0,RES_hh_tesh!Q16/RES_summary!Q$19)</f>
        <v>2.2460591904629994E-2</v>
      </c>
      <c r="R16" s="72">
        <f>IF(RES_hh_tesh!R16=0,0,RES_hh_tesh!R16/RES_summary!R$19)</f>
        <v>2.6849064531076612E-2</v>
      </c>
      <c r="S16" s="72">
        <f>IF(RES_hh_tesh!S16=0,0,RES_hh_tesh!S16/RES_summary!S$19)</f>
        <v>2.979243570928556E-2</v>
      </c>
      <c r="T16" s="72">
        <f>IF(RES_hh_tesh!T16=0,0,RES_hh_tesh!T16/RES_summary!T$19)</f>
        <v>4.4045554757439667E-2</v>
      </c>
      <c r="U16" s="72">
        <f>IF(RES_hh_tesh!U16=0,0,RES_hh_tesh!U16/RES_summary!U$19)</f>
        <v>3.2316942718914755E-2</v>
      </c>
      <c r="V16" s="72">
        <f>IF(RES_hh_tesh!V16=0,0,RES_hh_tesh!V16/RES_summary!V$19)</f>
        <v>3.7382846832976005E-2</v>
      </c>
      <c r="W16" s="72">
        <f>IF(RES_hh_tesh!W16=0,0,RES_hh_tesh!W16/RES_summary!W$19)</f>
        <v>6.1969947233458458E-2</v>
      </c>
      <c r="X16" s="72">
        <f>IF(RES_hh_tesh!X16=0,0,RES_hh_tesh!X16/RES_summary!X$19)</f>
        <v>6.1694444889702729E-2</v>
      </c>
      <c r="Y16" s="72">
        <f>IF(RES_hh_tesh!Y16=0,0,RES_hh_tesh!Y16/RES_summary!Y$19)</f>
        <v>6.0635306726568583E-2</v>
      </c>
      <c r="DA16" s="89" t="s">
        <v>587</v>
      </c>
    </row>
    <row r="17" spans="1:105" ht="12.95" customHeight="1" x14ac:dyDescent="0.25">
      <c r="A17" s="68" t="s">
        <v>55</v>
      </c>
      <c r="B17" s="69">
        <f>IF(RES_hh_tesh!B17=0,0,RES_hh_tesh!B17/RES_summary!B$19)</f>
        <v>19.467138447030521</v>
      </c>
      <c r="C17" s="69">
        <f>IF(RES_hh_tesh!C17=0,0,RES_hh_tesh!C17/RES_summary!C$19)</f>
        <v>20.069290005460552</v>
      </c>
      <c r="D17" s="69">
        <f>IF(RES_hh_tesh!D17=0,0,RES_hh_tesh!D17/RES_summary!D$19)</f>
        <v>20.237564995491265</v>
      </c>
      <c r="E17" s="69">
        <f>IF(RES_hh_tesh!E17=0,0,RES_hh_tesh!E17/RES_summary!E$19)</f>
        <v>19.276027224468187</v>
      </c>
      <c r="F17" s="69">
        <f>IF(RES_hh_tesh!F17=0,0,RES_hh_tesh!F17/RES_summary!F$19)</f>
        <v>19.536538417247577</v>
      </c>
      <c r="G17" s="69">
        <f>IF(RES_hh_tesh!G17=0,0,RES_hh_tesh!G17/RES_summary!G$19)</f>
        <v>20.095384193008989</v>
      </c>
      <c r="H17" s="69">
        <f>IF(RES_hh_tesh!H17=0,0,RES_hh_tesh!H17/RES_summary!H$19)</f>
        <v>20.436022658405417</v>
      </c>
      <c r="I17" s="69">
        <f>IF(RES_hh_tesh!I17=0,0,RES_hh_tesh!I17/RES_summary!I$19)</f>
        <v>18.127890108516656</v>
      </c>
      <c r="J17" s="69">
        <f>IF(RES_hh_tesh!J17=0,0,RES_hh_tesh!J17/RES_summary!J$19)</f>
        <v>17.419857826935232</v>
      </c>
      <c r="K17" s="69">
        <f>IF(RES_hh_tesh!K17=0,0,RES_hh_tesh!K17/RES_summary!K$19)</f>
        <v>16.823702295585047</v>
      </c>
      <c r="L17" s="69">
        <f>IF(RES_hh_tesh!L17=0,0,RES_hh_tesh!L17/RES_summary!L$19)</f>
        <v>17.852239181117735</v>
      </c>
      <c r="M17" s="69">
        <f>IF(RES_hh_tesh!M17=0,0,RES_hh_tesh!M17/RES_summary!M$19)</f>
        <v>16.606719979149805</v>
      </c>
      <c r="N17" s="69">
        <f>IF(RES_hh_tesh!N17=0,0,RES_hh_tesh!N17/RES_summary!N$19)</f>
        <v>17.578129999650738</v>
      </c>
      <c r="O17" s="69">
        <f>IF(RES_hh_tesh!O17=0,0,RES_hh_tesh!O17/RES_summary!O$19)</f>
        <v>17.164671473773616</v>
      </c>
      <c r="P17" s="69">
        <f>IF(RES_hh_tesh!P17=0,0,RES_hh_tesh!P17/RES_summary!P$19)</f>
        <v>16.188795514973652</v>
      </c>
      <c r="Q17" s="69">
        <f>IF(RES_hh_tesh!Q17=0,0,RES_hh_tesh!Q17/RES_summary!Q$19)</f>
        <v>15.685757748836293</v>
      </c>
      <c r="R17" s="69">
        <f>IF(RES_hh_tesh!R17=0,0,RES_hh_tesh!R17/RES_summary!R$19)</f>
        <v>17.049389732195564</v>
      </c>
      <c r="S17" s="69">
        <f>IF(RES_hh_tesh!S17=0,0,RES_hh_tesh!S17/RES_summary!S$19)</f>
        <v>17.144538604091888</v>
      </c>
      <c r="T17" s="69">
        <f>IF(RES_hh_tesh!T17=0,0,RES_hh_tesh!T17/RES_summary!T$19)</f>
        <v>17.082981355005877</v>
      </c>
      <c r="U17" s="69">
        <f>IF(RES_hh_tesh!U17=0,0,RES_hh_tesh!U17/RES_summary!U$19)</f>
        <v>17.251835882221066</v>
      </c>
      <c r="V17" s="69">
        <f>IF(RES_hh_tesh!V17=0,0,RES_hh_tesh!V17/RES_summary!V$19)</f>
        <v>17.155304721709562</v>
      </c>
      <c r="W17" s="69">
        <f>IF(RES_hh_tesh!W17=0,0,RES_hh_tesh!W17/RES_summary!W$19)</f>
        <v>17.626872350772359</v>
      </c>
      <c r="X17" s="69">
        <f>IF(RES_hh_tesh!X17=0,0,RES_hh_tesh!X17/RES_summary!X$19)</f>
        <v>17.300579290787194</v>
      </c>
      <c r="Y17" s="69">
        <f>IF(RES_hh_tesh!Y17=0,0,RES_hh_tesh!Y17/RES_summary!Y$19)</f>
        <v>16.756765303752697</v>
      </c>
      <c r="DA17" s="88" t="s">
        <v>305</v>
      </c>
    </row>
    <row r="18" spans="1:105" ht="12" customHeight="1" x14ac:dyDescent="0.25">
      <c r="A18" s="28" t="s">
        <v>51</v>
      </c>
      <c r="B18" s="72">
        <f>IF(RES_hh_tesh!B18=0,0,RES_hh_tesh!B18/RES_summary!B$19)</f>
        <v>21.300584400743418</v>
      </c>
      <c r="C18" s="72">
        <f>IF(RES_hh_tesh!C18=0,0,RES_hh_tesh!C18/RES_summary!C$19)</f>
        <v>17.461202242415158</v>
      </c>
      <c r="D18" s="72">
        <f>IF(RES_hh_tesh!D18=0,0,RES_hh_tesh!D18/RES_summary!D$19)</f>
        <v>22.252049283154651</v>
      </c>
      <c r="E18" s="72">
        <f>IF(RES_hh_tesh!E18=0,0,RES_hh_tesh!E18/RES_summary!E$19)</f>
        <v>15.674599077997966</v>
      </c>
      <c r="F18" s="72">
        <f>IF(RES_hh_tesh!F18=0,0,RES_hh_tesh!F18/RES_summary!F$19)</f>
        <v>23.314518555262058</v>
      </c>
      <c r="G18" s="72">
        <f>IF(RES_hh_tesh!G18=0,0,RES_hh_tesh!G18/RES_summary!G$19)</f>
        <v>23.33262194109486</v>
      </c>
      <c r="H18" s="72">
        <f>IF(RES_hh_tesh!H18=0,0,RES_hh_tesh!H18/RES_summary!H$19)</f>
        <v>21.397037138067574</v>
      </c>
      <c r="I18" s="72">
        <f>IF(RES_hh_tesh!I18=0,0,RES_hh_tesh!I18/RES_summary!I$19)</f>
        <v>14.011669466788705</v>
      </c>
      <c r="J18" s="72">
        <f>IF(RES_hh_tesh!J18=0,0,RES_hh_tesh!J18/RES_summary!J$19)</f>
        <v>18.657663665081984</v>
      </c>
      <c r="K18" s="72">
        <f>IF(RES_hh_tesh!K18=0,0,RES_hh_tesh!K18/RES_summary!K$19)</f>
        <v>13.376042854553104</v>
      </c>
      <c r="L18" s="72">
        <f>IF(RES_hh_tesh!L18=0,0,RES_hh_tesh!L18/RES_summary!L$19)</f>
        <v>15.769575905294271</v>
      </c>
      <c r="M18" s="72">
        <f>IF(RES_hh_tesh!M18=0,0,RES_hh_tesh!M18/RES_summary!M$19)</f>
        <v>20.517600655908883</v>
      </c>
      <c r="N18" s="72">
        <f>IF(RES_hh_tesh!N18=0,0,RES_hh_tesh!N18/RES_summary!N$19)</f>
        <v>19.376755616273304</v>
      </c>
      <c r="O18" s="72">
        <f>IF(RES_hh_tesh!O18=0,0,RES_hh_tesh!O18/RES_summary!O$19)</f>
        <v>20.395139641734694</v>
      </c>
      <c r="P18" s="72">
        <f>IF(RES_hh_tesh!P18=0,0,RES_hh_tesh!P18/RES_summary!P$19)</f>
        <v>18.925218783245786</v>
      </c>
      <c r="Q18" s="72">
        <f>IF(RES_hh_tesh!Q18=0,0,RES_hh_tesh!Q18/RES_summary!Q$19)</f>
        <v>14.655594964721978</v>
      </c>
      <c r="R18" s="72">
        <f>IF(RES_hh_tesh!R18=0,0,RES_hh_tesh!R18/RES_summary!R$19)</f>
        <v>6.6818640789958801</v>
      </c>
      <c r="S18" s="72">
        <f>IF(RES_hh_tesh!S18=0,0,RES_hh_tesh!S18/RES_summary!S$19)</f>
        <v>13.529792207032079</v>
      </c>
      <c r="T18" s="72">
        <f>IF(RES_hh_tesh!T18=0,0,RES_hh_tesh!T18/RES_summary!T$19)</f>
        <v>16.493674268094708</v>
      </c>
      <c r="U18" s="72">
        <f>IF(RES_hh_tesh!U18=0,0,RES_hh_tesh!U18/RES_summary!U$19)</f>
        <v>19.585483328506296</v>
      </c>
      <c r="V18" s="72">
        <f>IF(RES_hh_tesh!V18=0,0,RES_hh_tesh!V18/RES_summary!V$19)</f>
        <v>19.644105021726443</v>
      </c>
      <c r="W18" s="72">
        <f>IF(RES_hh_tesh!W18=0,0,RES_hh_tesh!W18/RES_summary!W$19)</f>
        <v>19.224229730038793</v>
      </c>
      <c r="X18" s="72">
        <f>IF(RES_hh_tesh!X18=0,0,RES_hh_tesh!X18/RES_summary!X$19)</f>
        <v>0</v>
      </c>
      <c r="Y18" s="72">
        <f>IF(RES_hh_tesh!Y18=0,0,RES_hh_tesh!Y18/RES_summary!Y$19)</f>
        <v>0</v>
      </c>
      <c r="DA18" s="89" t="s">
        <v>588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0</v>
      </c>
      <c r="C19" s="72">
        <f>IF(RES_hh_tesh!C19=0,0,RES_hh_tesh!C19/RES_summary!C$19)</f>
        <v>0</v>
      </c>
      <c r="D19" s="72">
        <f>IF(RES_hh_tesh!D19=0,0,RES_hh_tesh!D19/RES_summary!D$19)</f>
        <v>0</v>
      </c>
      <c r="E19" s="72">
        <f>IF(RES_hh_tesh!E19=0,0,RES_hh_tesh!E19/RES_summary!E$19)</f>
        <v>0</v>
      </c>
      <c r="F19" s="72">
        <f>IF(RES_hh_tesh!F19=0,0,RES_hh_tesh!F19/RES_summary!F$19)</f>
        <v>0</v>
      </c>
      <c r="G19" s="72">
        <f>IF(RES_hh_tesh!G19=0,0,RES_hh_tesh!G19/RES_summary!G$19)</f>
        <v>0</v>
      </c>
      <c r="H19" s="72">
        <f>IF(RES_hh_tesh!H19=0,0,RES_hh_tesh!H19/RES_summary!H$19)</f>
        <v>0</v>
      </c>
      <c r="I19" s="72">
        <f>IF(RES_hh_tesh!I19=0,0,RES_hh_tesh!I19/RES_summary!I$19)</f>
        <v>0</v>
      </c>
      <c r="J19" s="72">
        <f>IF(RES_hh_tesh!J19=0,0,RES_hh_tesh!J19/RES_summary!J$19)</f>
        <v>0</v>
      </c>
      <c r="K19" s="72">
        <f>IF(RES_hh_tesh!K19=0,0,RES_hh_tesh!K19/RES_summary!K$19)</f>
        <v>0</v>
      </c>
      <c r="L19" s="72">
        <f>IF(RES_hh_tesh!L19=0,0,RES_hh_tesh!L19/RES_summary!L$19)</f>
        <v>0</v>
      </c>
      <c r="M19" s="72">
        <f>IF(RES_hh_tesh!M19=0,0,RES_hh_tesh!M19/RES_summary!M$19)</f>
        <v>0</v>
      </c>
      <c r="N19" s="72">
        <f>IF(RES_hh_tesh!N19=0,0,RES_hh_tesh!N19/RES_summary!N$19)</f>
        <v>0</v>
      </c>
      <c r="O19" s="72">
        <f>IF(RES_hh_tesh!O19=0,0,RES_hh_tesh!O19/RES_summary!O$19)</f>
        <v>0</v>
      </c>
      <c r="P19" s="72">
        <f>IF(RES_hh_tesh!P19=0,0,RES_hh_tesh!P19/RES_summary!P$19)</f>
        <v>0</v>
      </c>
      <c r="Q19" s="72">
        <f>IF(RES_hh_tesh!Q19=0,0,RES_hh_tesh!Q19/RES_summary!Q$19)</f>
        <v>0</v>
      </c>
      <c r="R19" s="72">
        <f>IF(RES_hh_tesh!R19=0,0,RES_hh_tesh!R19/RES_summary!R$19)</f>
        <v>0</v>
      </c>
      <c r="S19" s="72">
        <f>IF(RES_hh_tesh!S19=0,0,RES_hh_tesh!S19/RES_summary!S$19)</f>
        <v>0</v>
      </c>
      <c r="T19" s="72">
        <f>IF(RES_hh_tesh!T19=0,0,RES_hh_tesh!T19/RES_summary!T$19)</f>
        <v>0</v>
      </c>
      <c r="U19" s="72">
        <f>IF(RES_hh_tesh!U19=0,0,RES_hh_tesh!U19/RES_summary!U$19)</f>
        <v>0</v>
      </c>
      <c r="V19" s="72">
        <f>IF(RES_hh_tesh!V19=0,0,RES_hh_tesh!V19/RES_summary!V$19)</f>
        <v>0</v>
      </c>
      <c r="W19" s="72">
        <f>IF(RES_hh_tesh!W19=0,0,RES_hh_tesh!W19/RES_summary!W$19)</f>
        <v>0</v>
      </c>
      <c r="X19" s="72">
        <f>IF(RES_hh_tesh!X19=0,0,RES_hh_tesh!X19/RES_summary!X$19)</f>
        <v>0</v>
      </c>
      <c r="Y19" s="72">
        <f>IF(RES_hh_tesh!Y19=0,0,RES_hh_tesh!Y19/RES_summary!Y$19)</f>
        <v>0</v>
      </c>
      <c r="DA19" s="89" t="s">
        <v>589</v>
      </c>
    </row>
    <row r="20" spans="1:105" ht="12" customHeight="1" x14ac:dyDescent="0.25">
      <c r="A20" s="28" t="s">
        <v>200</v>
      </c>
      <c r="B20" s="72">
        <f>IF(RES_hh_tesh!B20=0,0,RES_hh_tesh!B20/RES_summary!B$19)</f>
        <v>18.736984717765797</v>
      </c>
      <c r="C20" s="72">
        <f>IF(RES_hh_tesh!C20=0,0,RES_hh_tesh!C20/RES_summary!C$19)</f>
        <v>23.517620984179242</v>
      </c>
      <c r="D20" s="72">
        <f>IF(RES_hh_tesh!D20=0,0,RES_hh_tesh!D20/RES_summary!D$19)</f>
        <v>20.340031343767507</v>
      </c>
      <c r="E20" s="72">
        <f>IF(RES_hh_tesh!E20=0,0,RES_hh_tesh!E20/RES_summary!E$19)</f>
        <v>19.795426075808674</v>
      </c>
      <c r="F20" s="72">
        <f>IF(RES_hh_tesh!F20=0,0,RES_hh_tesh!F20/RES_summary!F$19)</f>
        <v>15.60663720553454</v>
      </c>
      <c r="G20" s="72">
        <f>IF(RES_hh_tesh!G20=0,0,RES_hh_tesh!G20/RES_summary!G$19)</f>
        <v>18.406388814314077</v>
      </c>
      <c r="H20" s="72">
        <f>IF(RES_hh_tesh!H20=0,0,RES_hh_tesh!H20/RES_summary!H$19)</f>
        <v>22.595697411029835</v>
      </c>
      <c r="I20" s="72">
        <f>IF(RES_hh_tesh!I20=0,0,RES_hh_tesh!I20/RES_summary!I$19)</f>
        <v>16.63446693783197</v>
      </c>
      <c r="J20" s="72">
        <f>IF(RES_hh_tesh!J20=0,0,RES_hh_tesh!J20/RES_summary!J$19)</f>
        <v>20.194917613698685</v>
      </c>
      <c r="K20" s="72">
        <f>IF(RES_hh_tesh!K20=0,0,RES_hh_tesh!K20/RES_summary!K$19)</f>
        <v>15.750468366487574</v>
      </c>
      <c r="L20" s="72">
        <f>IF(RES_hh_tesh!L20=0,0,RES_hh_tesh!L20/RES_summary!L$19)</f>
        <v>13.910685013905535</v>
      </c>
      <c r="M20" s="72">
        <f>IF(RES_hh_tesh!M20=0,0,RES_hh_tesh!M20/RES_summary!M$19)</f>
        <v>18.064139086387133</v>
      </c>
      <c r="N20" s="72">
        <f>IF(RES_hh_tesh!N20=0,0,RES_hh_tesh!N20/RES_summary!N$19)</f>
        <v>18.856761496244768</v>
      </c>
      <c r="O20" s="72">
        <f>IF(RES_hh_tesh!O20=0,0,RES_hh_tesh!O20/RES_summary!O$19)</f>
        <v>16.11997216140044</v>
      </c>
      <c r="P20" s="72">
        <f>IF(RES_hh_tesh!P20=0,0,RES_hh_tesh!P20/RES_summary!P$19)</f>
        <v>16.512318246048114</v>
      </c>
      <c r="Q20" s="72">
        <f>IF(RES_hh_tesh!Q20=0,0,RES_hh_tesh!Q20/RES_summary!Q$19)</f>
        <v>18.055091796498257</v>
      </c>
      <c r="R20" s="72">
        <f>IF(RES_hh_tesh!R20=0,0,RES_hh_tesh!R20/RES_summary!R$19)</f>
        <v>16.651021278088102</v>
      </c>
      <c r="S20" s="72">
        <f>IF(RES_hh_tesh!S20=0,0,RES_hh_tesh!S20/RES_summary!S$19)</f>
        <v>14.131206747837702</v>
      </c>
      <c r="T20" s="72">
        <f>IF(RES_hh_tesh!T20=0,0,RES_hh_tesh!T20/RES_summary!T$19)</f>
        <v>15.997546525763312</v>
      </c>
      <c r="U20" s="72">
        <f>IF(RES_hh_tesh!U20=0,0,RES_hh_tesh!U20/RES_summary!U$19)</f>
        <v>18.269576351841717</v>
      </c>
      <c r="V20" s="72">
        <f>IF(RES_hh_tesh!V20=0,0,RES_hh_tesh!V20/RES_summary!V$19)</f>
        <v>20.320713911112062</v>
      </c>
      <c r="W20" s="72">
        <f>IF(RES_hh_tesh!W20=0,0,RES_hh_tesh!W20/RES_summary!W$19)</f>
        <v>13.499483707893804</v>
      </c>
      <c r="X20" s="72">
        <f>IF(RES_hh_tesh!X20=0,0,RES_hh_tesh!X20/RES_summary!X$19)</f>
        <v>17.261384883959437</v>
      </c>
      <c r="Y20" s="72">
        <f>IF(RES_hh_tesh!Y20=0,0,RES_hh_tesh!Y20/RES_summary!Y$19)</f>
        <v>16.70292003784089</v>
      </c>
      <c r="DA20" s="89" t="s">
        <v>590</v>
      </c>
    </row>
    <row r="21" spans="1:105" ht="12" customHeight="1" x14ac:dyDescent="0.25">
      <c r="A21" s="28" t="s">
        <v>189</v>
      </c>
      <c r="B21" s="72">
        <f>IF(RES_hh_tesh!B21=0,0,RES_hh_tesh!B21/RES_summary!B$19)</f>
        <v>19.634709201071416</v>
      </c>
      <c r="C21" s="72">
        <f>IF(RES_hh_tesh!C21=0,0,RES_hh_tesh!C21/RES_summary!C$19)</f>
        <v>20.349364640833485</v>
      </c>
      <c r="D21" s="72">
        <f>IF(RES_hh_tesh!D21=0,0,RES_hh_tesh!D21/RES_summary!D$19)</f>
        <v>19.382801433778173</v>
      </c>
      <c r="E21" s="72">
        <f>IF(RES_hh_tesh!E21=0,0,RES_hh_tesh!E21/RES_summary!E$19)</f>
        <v>18.610770198438953</v>
      </c>
      <c r="F21" s="72">
        <f>IF(RES_hh_tesh!F21=0,0,RES_hh_tesh!F21/RES_summary!F$19)</f>
        <v>18.626055552969355</v>
      </c>
      <c r="G21" s="72">
        <f>IF(RES_hh_tesh!G21=0,0,RES_hh_tesh!G21/RES_summary!G$19)</f>
        <v>20.974513349958261</v>
      </c>
      <c r="H21" s="72">
        <f>IF(RES_hh_tesh!H21=0,0,RES_hh_tesh!H21/RES_summary!H$19)</f>
        <v>20.898233390682599</v>
      </c>
      <c r="I21" s="72">
        <f>IF(RES_hh_tesh!I21=0,0,RES_hh_tesh!I21/RES_summary!I$19)</f>
        <v>17.951251265826535</v>
      </c>
      <c r="J21" s="72">
        <f>IF(RES_hh_tesh!J21=0,0,RES_hh_tesh!J21/RES_summary!J$19)</f>
        <v>17.554225656272369</v>
      </c>
      <c r="K21" s="72">
        <f>IF(RES_hh_tesh!K21=0,0,RES_hh_tesh!K21/RES_summary!K$19)</f>
        <v>16.821323489713098</v>
      </c>
      <c r="L21" s="72">
        <f>IF(RES_hh_tesh!L21=0,0,RES_hh_tesh!L21/RES_summary!L$19)</f>
        <v>17.674394953453568</v>
      </c>
      <c r="M21" s="72">
        <f>IF(RES_hh_tesh!M21=0,0,RES_hh_tesh!M21/RES_summary!M$19)</f>
        <v>16.693737192343473</v>
      </c>
      <c r="N21" s="72">
        <f>IF(RES_hh_tesh!N21=0,0,RES_hh_tesh!N21/RES_summary!N$19)</f>
        <v>17.790569919319982</v>
      </c>
      <c r="O21" s="72">
        <f>IF(RES_hh_tesh!O21=0,0,RES_hh_tesh!O21/RES_summary!O$19)</f>
        <v>16.822621488871679</v>
      </c>
      <c r="P21" s="72">
        <f>IF(RES_hh_tesh!P21=0,0,RES_hh_tesh!P21/RES_summary!P$19)</f>
        <v>16.313146948254357</v>
      </c>
      <c r="Q21" s="72">
        <f>IF(RES_hh_tesh!Q21=0,0,RES_hh_tesh!Q21/RES_summary!Q$19)</f>
        <v>15.36661764290201</v>
      </c>
      <c r="R21" s="72">
        <f>IF(RES_hh_tesh!R21=0,0,RES_hh_tesh!R21/RES_summary!R$19)</f>
        <v>17.800063407613852</v>
      </c>
      <c r="S21" s="72">
        <f>IF(RES_hh_tesh!S21=0,0,RES_hh_tesh!S21/RES_summary!S$19)</f>
        <v>16.701637531826194</v>
      </c>
      <c r="T21" s="72">
        <f>IF(RES_hh_tesh!T21=0,0,RES_hh_tesh!T21/RES_summary!T$19)</f>
        <v>16.555859425797681</v>
      </c>
      <c r="U21" s="72">
        <f>IF(RES_hh_tesh!U21=0,0,RES_hh_tesh!U21/RES_summary!U$19)</f>
        <v>17.637482527748066</v>
      </c>
      <c r="V21" s="72">
        <f>IF(RES_hh_tesh!V21=0,0,RES_hh_tesh!V21/RES_summary!V$19)</f>
        <v>17.267456811006607</v>
      </c>
      <c r="W21" s="72">
        <f>IF(RES_hh_tesh!W21=0,0,RES_hh_tesh!W21/RES_summary!W$19)</f>
        <v>18.751409309062513</v>
      </c>
      <c r="X21" s="72">
        <f>IF(RES_hh_tesh!X21=0,0,RES_hh_tesh!X21/RES_summary!X$19)</f>
        <v>15.3028273201509</v>
      </c>
      <c r="Y21" s="72">
        <f>IF(RES_hh_tesh!Y21=0,0,RES_hh_tesh!Y21/RES_summary!Y$19)</f>
        <v>17.700789209193303</v>
      </c>
      <c r="DA21" s="89" t="s">
        <v>591</v>
      </c>
    </row>
    <row r="22" spans="1:105" ht="12" customHeight="1" x14ac:dyDescent="0.25">
      <c r="A22" s="28" t="s">
        <v>202</v>
      </c>
      <c r="B22" s="72">
        <f>IF(RES_hh_tesh!B22=0,0,RES_hh_tesh!B22/RES_summary!B$19)</f>
        <v>19.616360178993094</v>
      </c>
      <c r="C22" s="72">
        <f>IF(RES_hh_tesh!C22=0,0,RES_hh_tesh!C22/RES_summary!C$19)</f>
        <v>19.936040422704139</v>
      </c>
      <c r="D22" s="72">
        <f>IF(RES_hh_tesh!D22=0,0,RES_hh_tesh!D22/RES_summary!D$19)</f>
        <v>19.263337123938879</v>
      </c>
      <c r="E22" s="72">
        <f>IF(RES_hh_tesh!E22=0,0,RES_hh_tesh!E22/RES_summary!E$19)</f>
        <v>20.269645071812896</v>
      </c>
      <c r="F22" s="72">
        <f>IF(RES_hh_tesh!F22=0,0,RES_hh_tesh!F22/RES_summary!F$19)</f>
        <v>20.338519220321256</v>
      </c>
      <c r="G22" s="72">
        <f>IF(RES_hh_tesh!G22=0,0,RES_hh_tesh!G22/RES_summary!G$19)</f>
        <v>18.894875320330453</v>
      </c>
      <c r="H22" s="72">
        <f>IF(RES_hh_tesh!H22=0,0,RES_hh_tesh!H22/RES_summary!H$19)</f>
        <v>18.697757425196869</v>
      </c>
      <c r="I22" s="72">
        <f>IF(RES_hh_tesh!I22=0,0,RES_hh_tesh!I22/RES_summary!I$19)</f>
        <v>18.690479490902579</v>
      </c>
      <c r="J22" s="72">
        <f>IF(RES_hh_tesh!J22=0,0,RES_hh_tesh!J22/RES_summary!J$19)</f>
        <v>17.938235344938185</v>
      </c>
      <c r="K22" s="72">
        <f>IF(RES_hh_tesh!K22=0,0,RES_hh_tesh!K22/RES_summary!K$19)</f>
        <v>17.458837299415496</v>
      </c>
      <c r="L22" s="72">
        <f>IF(RES_hh_tesh!L22=0,0,RES_hh_tesh!L22/RES_summary!L$19)</f>
        <v>18.039245981009731</v>
      </c>
      <c r="M22" s="72">
        <f>IF(RES_hh_tesh!M22=0,0,RES_hh_tesh!M22/RES_summary!M$19)</f>
        <v>16.109251120815674</v>
      </c>
      <c r="N22" s="72">
        <f>IF(RES_hh_tesh!N22=0,0,RES_hh_tesh!N22/RES_summary!N$19)</f>
        <v>17.548755647018758</v>
      </c>
      <c r="O22" s="72">
        <f>IF(RES_hh_tesh!O22=0,0,RES_hh_tesh!O22/RES_summary!O$19)</f>
        <v>16.931451197490397</v>
      </c>
      <c r="P22" s="72">
        <f>IF(RES_hh_tesh!P22=0,0,RES_hh_tesh!P22/RES_summary!P$19)</f>
        <v>16.44826241722377</v>
      </c>
      <c r="Q22" s="72">
        <f>IF(RES_hh_tesh!Q22=0,0,RES_hh_tesh!Q22/RES_summary!Q$19)</f>
        <v>15.859440665697365</v>
      </c>
      <c r="R22" s="72">
        <f>IF(RES_hh_tesh!R22=0,0,RES_hh_tesh!R22/RES_summary!R$19)</f>
        <v>16.827796629578678</v>
      </c>
      <c r="S22" s="72">
        <f>IF(RES_hh_tesh!S22=0,0,RES_hh_tesh!S22/RES_summary!S$19)</f>
        <v>17.159872994577622</v>
      </c>
      <c r="T22" s="72">
        <f>IF(RES_hh_tesh!T22=0,0,RES_hh_tesh!T22/RES_summary!T$19)</f>
        <v>17.341446897493071</v>
      </c>
      <c r="U22" s="72">
        <f>IF(RES_hh_tesh!U22=0,0,RES_hh_tesh!U22/RES_summary!U$19)</f>
        <v>16.810993260981359</v>
      </c>
      <c r="V22" s="72">
        <f>IF(RES_hh_tesh!V22=0,0,RES_hh_tesh!V22/RES_summary!V$19)</f>
        <v>17.459975077361669</v>
      </c>
      <c r="W22" s="72">
        <f>IF(RES_hh_tesh!W22=0,0,RES_hh_tesh!W22/RES_summary!W$19)</f>
        <v>17.202211102725514</v>
      </c>
      <c r="X22" s="72">
        <f>IF(RES_hh_tesh!X22=0,0,RES_hh_tesh!X22/RES_summary!X$19)</f>
        <v>18.113682636200188</v>
      </c>
      <c r="Y22" s="72">
        <f>IF(RES_hh_tesh!Y22=0,0,RES_hh_tesh!Y22/RES_summary!Y$19)</f>
        <v>16.450217826855205</v>
      </c>
      <c r="DA22" s="89" t="s">
        <v>592</v>
      </c>
    </row>
    <row r="23" spans="1:105" ht="12" customHeight="1" x14ac:dyDescent="0.25">
      <c r="A23" s="28" t="s">
        <v>197</v>
      </c>
      <c r="B23" s="72">
        <f>IF(RES_hh_tesh!B23=0,0,RES_hh_tesh!B23/RES_summary!B$19)</f>
        <v>0</v>
      </c>
      <c r="C23" s="72">
        <f>IF(RES_hh_tesh!C23=0,0,RES_hh_tesh!C23/RES_summary!C$19)</f>
        <v>0</v>
      </c>
      <c r="D23" s="72">
        <f>IF(RES_hh_tesh!D23=0,0,RES_hh_tesh!D23/RES_summary!D$19)</f>
        <v>0</v>
      </c>
      <c r="E23" s="72">
        <f>IF(RES_hh_tesh!E23=0,0,RES_hh_tesh!E23/RES_summary!E$19)</f>
        <v>0</v>
      </c>
      <c r="F23" s="72">
        <f>IF(RES_hh_tesh!F23=0,0,RES_hh_tesh!F23/RES_summary!F$19)</f>
        <v>0</v>
      </c>
      <c r="G23" s="72">
        <f>IF(RES_hh_tesh!G23=0,0,RES_hh_tesh!G23/RES_summary!G$19)</f>
        <v>0</v>
      </c>
      <c r="H23" s="72">
        <f>IF(RES_hh_tesh!H23=0,0,RES_hh_tesh!H23/RES_summary!H$19)</f>
        <v>0</v>
      </c>
      <c r="I23" s="72">
        <f>IF(RES_hh_tesh!I23=0,0,RES_hh_tesh!I23/RES_summary!I$19)</f>
        <v>0</v>
      </c>
      <c r="J23" s="72">
        <f>IF(RES_hh_tesh!J23=0,0,RES_hh_tesh!J23/RES_summary!J$19)</f>
        <v>0</v>
      </c>
      <c r="K23" s="72">
        <f>IF(RES_hh_tesh!K23=0,0,RES_hh_tesh!K23/RES_summary!K$19)</f>
        <v>0</v>
      </c>
      <c r="L23" s="72">
        <f>IF(RES_hh_tesh!L23=0,0,RES_hh_tesh!L23/RES_summary!L$19)</f>
        <v>0</v>
      </c>
      <c r="M23" s="72">
        <f>IF(RES_hh_tesh!M23=0,0,RES_hh_tesh!M23/RES_summary!M$19)</f>
        <v>0</v>
      </c>
      <c r="N23" s="72">
        <f>IF(RES_hh_tesh!N23=0,0,RES_hh_tesh!N23/RES_summary!N$19)</f>
        <v>0</v>
      </c>
      <c r="O23" s="72">
        <f>IF(RES_hh_tesh!O23=0,0,RES_hh_tesh!O23/RES_summary!O$19)</f>
        <v>0</v>
      </c>
      <c r="P23" s="72">
        <f>IF(RES_hh_tesh!P23=0,0,RES_hh_tesh!P23/RES_summary!P$19)</f>
        <v>0</v>
      </c>
      <c r="Q23" s="72">
        <f>IF(RES_hh_tesh!Q23=0,0,RES_hh_tesh!Q23/RES_summary!Q$19)</f>
        <v>0</v>
      </c>
      <c r="R23" s="72">
        <f>IF(RES_hh_tesh!R23=0,0,RES_hh_tesh!R23/RES_summary!R$19)</f>
        <v>0</v>
      </c>
      <c r="S23" s="72">
        <f>IF(RES_hh_tesh!S23=0,0,RES_hh_tesh!S23/RES_summary!S$19)</f>
        <v>0</v>
      </c>
      <c r="T23" s="72">
        <f>IF(RES_hh_tesh!T23=0,0,RES_hh_tesh!T23/RES_summary!T$19)</f>
        <v>0</v>
      </c>
      <c r="U23" s="72">
        <f>IF(RES_hh_tesh!U23=0,0,RES_hh_tesh!U23/RES_summary!U$19)</f>
        <v>0</v>
      </c>
      <c r="V23" s="72">
        <f>IF(RES_hh_tesh!V23=0,0,RES_hh_tesh!V23/RES_summary!V$19)</f>
        <v>0</v>
      </c>
      <c r="W23" s="72">
        <f>IF(RES_hh_tesh!W23=0,0,RES_hh_tesh!W23/RES_summary!W$19)</f>
        <v>0</v>
      </c>
      <c r="X23" s="72">
        <f>IF(RES_hh_tesh!X23=0,0,RES_hh_tesh!X23/RES_summary!X$19)</f>
        <v>0</v>
      </c>
      <c r="Y23" s="72">
        <f>IF(RES_hh_tesh!Y23=0,0,RES_hh_tesh!Y23/RES_summary!Y$19)</f>
        <v>0</v>
      </c>
      <c r="DA23" s="89" t="s">
        <v>593</v>
      </c>
    </row>
    <row r="24" spans="1:105" ht="12" customHeight="1" x14ac:dyDescent="0.25">
      <c r="A24" s="28" t="s">
        <v>198</v>
      </c>
      <c r="B24" s="72">
        <f>IF(RES_hh_tesh!B24=0,0,RES_hh_tesh!B24/RES_summary!B$19)</f>
        <v>19.343761611095509</v>
      </c>
      <c r="C24" s="72">
        <f>IF(RES_hh_tesh!C24=0,0,RES_hh_tesh!C24/RES_summary!C$19)</f>
        <v>20.138384492511268</v>
      </c>
      <c r="D24" s="72">
        <f>IF(RES_hh_tesh!D24=0,0,RES_hh_tesh!D24/RES_summary!D$19)</f>
        <v>20.679077165653148</v>
      </c>
      <c r="E24" s="72">
        <f>IF(RES_hh_tesh!E24=0,0,RES_hh_tesh!E24/RES_summary!E$19)</f>
        <v>18.958537822289259</v>
      </c>
      <c r="F24" s="72">
        <f>IF(RES_hh_tesh!F24=0,0,RES_hh_tesh!F24/RES_summary!F$19)</f>
        <v>19.126242680012883</v>
      </c>
      <c r="G24" s="72">
        <f>IF(RES_hh_tesh!G24=0,0,RES_hh_tesh!G24/RES_summary!G$19)</f>
        <v>20.643021599306092</v>
      </c>
      <c r="H24" s="72">
        <f>IF(RES_hh_tesh!H24=0,0,RES_hh_tesh!H24/RES_summary!H$19)</f>
        <v>21.415493310581613</v>
      </c>
      <c r="I24" s="72">
        <f>IF(RES_hh_tesh!I24=0,0,RES_hh_tesh!I24/RES_summary!I$19)</f>
        <v>17.881352059296805</v>
      </c>
      <c r="J24" s="72">
        <f>IF(RES_hh_tesh!J24=0,0,RES_hh_tesh!J24/RES_summary!J$19)</f>
        <v>16.906379051866736</v>
      </c>
      <c r="K24" s="72">
        <f>IF(RES_hh_tesh!K24=0,0,RES_hh_tesh!K24/RES_summary!K$19)</f>
        <v>16.354020223468513</v>
      </c>
      <c r="L24" s="72">
        <f>IF(RES_hh_tesh!L24=0,0,RES_hh_tesh!L24/RES_summary!L$19)</f>
        <v>17.755070696259143</v>
      </c>
      <c r="M24" s="72">
        <f>IF(RES_hh_tesh!M24=0,0,RES_hh_tesh!M24/RES_summary!M$19)</f>
        <v>16.890019773722845</v>
      </c>
      <c r="N24" s="72">
        <f>IF(RES_hh_tesh!N24=0,0,RES_hh_tesh!N24/RES_summary!N$19)</f>
        <v>17.570355165696128</v>
      </c>
      <c r="O24" s="72">
        <f>IF(RES_hh_tesh!O24=0,0,RES_hh_tesh!O24/RES_summary!O$19)</f>
        <v>17.399868878567634</v>
      </c>
      <c r="P24" s="72">
        <f>IF(RES_hh_tesh!P24=0,0,RES_hh_tesh!P24/RES_summary!P$19)</f>
        <v>15.988743977390333</v>
      </c>
      <c r="Q24" s="72">
        <f>IF(RES_hh_tesh!Q24=0,0,RES_hh_tesh!Q24/RES_summary!Q$19)</f>
        <v>15.548664126905571</v>
      </c>
      <c r="R24" s="72">
        <f>IF(RES_hh_tesh!R24=0,0,RES_hh_tesh!R24/RES_summary!R$19)</f>
        <v>17.190674140681804</v>
      </c>
      <c r="S24" s="72">
        <f>IF(RES_hh_tesh!S24=0,0,RES_hh_tesh!S24/RES_summary!S$19)</f>
        <v>17.19833718194463</v>
      </c>
      <c r="T24" s="72">
        <f>IF(RES_hh_tesh!T24=0,0,RES_hh_tesh!T24/RES_summary!T$19)</f>
        <v>17.031605365125046</v>
      </c>
      <c r="U24" s="72">
        <f>IF(RES_hh_tesh!U24=0,0,RES_hh_tesh!U24/RES_summary!U$19)</f>
        <v>17.497658673541142</v>
      </c>
      <c r="V24" s="72">
        <f>IF(RES_hh_tesh!V24=0,0,RES_hh_tesh!V24/RES_summary!V$19)</f>
        <v>16.822222912989474</v>
      </c>
      <c r="W24" s="72">
        <f>IF(RES_hh_tesh!W24=0,0,RES_hh_tesh!W24/RES_summary!W$19)</f>
        <v>17.567656146105083</v>
      </c>
      <c r="X24" s="72">
        <f>IF(RES_hh_tesh!X24=0,0,RES_hh_tesh!X24/RES_summary!X$19)</f>
        <v>17.605394627101663</v>
      </c>
      <c r="Y24" s="72">
        <f>IF(RES_hh_tesh!Y24=0,0,RES_hh_tesh!Y24/RES_summary!Y$19)</f>
        <v>16.558755075688477</v>
      </c>
      <c r="DA24" s="89" t="s">
        <v>594</v>
      </c>
    </row>
    <row r="25" spans="1:105" ht="12" customHeight="1" x14ac:dyDescent="0.25">
      <c r="A25" s="73" t="s">
        <v>53</v>
      </c>
      <c r="B25" s="74">
        <f>IF(RES_hh_tesh!B25=0,0,RES_hh_tesh!B25/RES_summary!B$19)</f>
        <v>19.169944173331185</v>
      </c>
      <c r="C25" s="74">
        <f>IF(RES_hh_tesh!C25=0,0,RES_hh_tesh!C25/RES_summary!C$19)</f>
        <v>20.282921591914885</v>
      </c>
      <c r="D25" s="74">
        <f>IF(RES_hh_tesh!D25=0,0,RES_hh_tesh!D25/RES_summary!D$19)</f>
        <v>19.873562655141889</v>
      </c>
      <c r="E25" s="74">
        <f>IF(RES_hh_tesh!E25=0,0,RES_hh_tesh!E25/RES_summary!E$19)</f>
        <v>19.551454962891334</v>
      </c>
      <c r="F25" s="74">
        <f>IF(RES_hh_tesh!F25=0,0,RES_hh_tesh!F25/RES_summary!F$19)</f>
        <v>19.257707292770149</v>
      </c>
      <c r="G25" s="74">
        <f>IF(RES_hh_tesh!G25=0,0,RES_hh_tesh!G25/RES_summary!G$19)</f>
        <v>18.929164765437228</v>
      </c>
      <c r="H25" s="74">
        <f>IF(RES_hh_tesh!H25=0,0,RES_hh_tesh!H25/RES_summary!H$19)</f>
        <v>19.158705401774313</v>
      </c>
      <c r="I25" s="74">
        <f>IF(RES_hh_tesh!I25=0,0,RES_hh_tesh!I25/RES_summary!I$19)</f>
        <v>18.406977508968026</v>
      </c>
      <c r="J25" s="74">
        <f>IF(RES_hh_tesh!J25=0,0,RES_hh_tesh!J25/RES_summary!J$19)</f>
        <v>17.897209563404104</v>
      </c>
      <c r="K25" s="74">
        <f>IF(RES_hh_tesh!K25=0,0,RES_hh_tesh!K25/RES_summary!K$19)</f>
        <v>17.101973809392014</v>
      </c>
      <c r="L25" s="74">
        <f>IF(RES_hh_tesh!L25=0,0,RES_hh_tesh!L25/RES_summary!L$19)</f>
        <v>18.089340501452536</v>
      </c>
      <c r="M25" s="74">
        <f>IF(RES_hh_tesh!M25=0,0,RES_hh_tesh!M25/RES_summary!M$19)</f>
        <v>16.67875183357749</v>
      </c>
      <c r="N25" s="74">
        <f>IF(RES_hh_tesh!N25=0,0,RES_hh_tesh!N25/RES_summary!N$19)</f>
        <v>17.345612241016461</v>
      </c>
      <c r="O25" s="74">
        <f>IF(RES_hh_tesh!O25=0,0,RES_hh_tesh!O25/RES_summary!O$19)</f>
        <v>16.844781112467562</v>
      </c>
      <c r="P25" s="74">
        <f>IF(RES_hh_tesh!P25=0,0,RES_hh_tesh!P25/RES_summary!P$19)</f>
        <v>15.621719279517452</v>
      </c>
      <c r="Q25" s="74">
        <f>IF(RES_hh_tesh!Q25=0,0,RES_hh_tesh!Q25/RES_summary!Q$19)</f>
        <v>15.738616608038621</v>
      </c>
      <c r="R25" s="74">
        <f>IF(RES_hh_tesh!R25=0,0,RES_hh_tesh!R25/RES_summary!R$19)</f>
        <v>17.236742595602344</v>
      </c>
      <c r="S25" s="74">
        <f>IF(RES_hh_tesh!S25=0,0,RES_hh_tesh!S25/RES_summary!S$19)</f>
        <v>17.232354541814988</v>
      </c>
      <c r="T25" s="74">
        <f>IF(RES_hh_tesh!T25=0,0,RES_hh_tesh!T25/RES_summary!T$19)</f>
        <v>16.497940114327346</v>
      </c>
      <c r="U25" s="74">
        <f>IF(RES_hh_tesh!U25=0,0,RES_hh_tesh!U25/RES_summary!U$19)</f>
        <v>17.701191624212488</v>
      </c>
      <c r="V25" s="74">
        <f>IF(RES_hh_tesh!V25=0,0,RES_hh_tesh!V25/RES_summary!V$19)</f>
        <v>17.272444241428865</v>
      </c>
      <c r="W25" s="74">
        <f>IF(RES_hh_tesh!W25=0,0,RES_hh_tesh!W25/RES_summary!W$19)</f>
        <v>19.183383451522353</v>
      </c>
      <c r="X25" s="74">
        <f>IF(RES_hh_tesh!X25=0,0,RES_hh_tesh!X25/RES_summary!X$19)</f>
        <v>13.275835029284323</v>
      </c>
      <c r="Y25" s="74">
        <f>IF(RES_hh_tesh!Y25=0,0,RES_hh_tesh!Y25/RES_summary!Y$19)</f>
        <v>18.634179003203652</v>
      </c>
      <c r="DA25" s="90" t="s">
        <v>595</v>
      </c>
    </row>
    <row r="26" spans="1:105" ht="12" customHeight="1" x14ac:dyDescent="0.25">
      <c r="A26" s="32" t="s">
        <v>52</v>
      </c>
      <c r="B26" s="77">
        <f>IF(RES_hh_tesh!B26=0,0,RES_hh_tesh!B26/RES_summary!B$19)</f>
        <v>0</v>
      </c>
      <c r="C26" s="77">
        <f>IF(RES_hh_tesh!C26=0,0,RES_hh_tesh!C26/RES_summary!C$19)</f>
        <v>0</v>
      </c>
      <c r="D26" s="77">
        <f>IF(RES_hh_tesh!D26=0,0,RES_hh_tesh!D26/RES_summary!D$19)</f>
        <v>0</v>
      </c>
      <c r="E26" s="77">
        <f>IF(RES_hh_tesh!E26=0,0,RES_hh_tesh!E26/RES_summary!E$19)</f>
        <v>0</v>
      </c>
      <c r="F26" s="77">
        <f>IF(RES_hh_tesh!F26=0,0,RES_hh_tesh!F26/RES_summary!F$19)</f>
        <v>0</v>
      </c>
      <c r="G26" s="77">
        <f>IF(RES_hh_tesh!G26=0,0,RES_hh_tesh!G26/RES_summary!G$19)</f>
        <v>0</v>
      </c>
      <c r="H26" s="77">
        <f>IF(RES_hh_tesh!H26=0,0,RES_hh_tesh!H26/RES_summary!H$19)</f>
        <v>0</v>
      </c>
      <c r="I26" s="77">
        <f>IF(RES_hh_tesh!I26=0,0,RES_hh_tesh!I26/RES_summary!I$19)</f>
        <v>0</v>
      </c>
      <c r="J26" s="77">
        <f>IF(RES_hh_tesh!J26=0,0,RES_hh_tesh!J26/RES_summary!J$19)</f>
        <v>0</v>
      </c>
      <c r="K26" s="77">
        <f>IF(RES_hh_tesh!K26=0,0,RES_hh_tesh!K26/RES_summary!K$19)</f>
        <v>0</v>
      </c>
      <c r="L26" s="77">
        <f>IF(RES_hh_tesh!L26=0,0,RES_hh_tesh!L26/RES_summary!L$19)</f>
        <v>0</v>
      </c>
      <c r="M26" s="77">
        <f>IF(RES_hh_tesh!M26=0,0,RES_hh_tesh!M26/RES_summary!M$19)</f>
        <v>0</v>
      </c>
      <c r="N26" s="77">
        <f>IF(RES_hh_tesh!N26=0,0,RES_hh_tesh!N26/RES_summary!N$19)</f>
        <v>0</v>
      </c>
      <c r="O26" s="77">
        <f>IF(RES_hh_tesh!O26=0,0,RES_hh_tesh!O26/RES_summary!O$19)</f>
        <v>0</v>
      </c>
      <c r="P26" s="77">
        <f>IF(RES_hh_tesh!P26=0,0,RES_hh_tesh!P26/RES_summary!P$19)</f>
        <v>0</v>
      </c>
      <c r="Q26" s="77">
        <f>IF(RES_hh_tesh!Q26=0,0,RES_hh_tesh!Q26/RES_summary!Q$19)</f>
        <v>0</v>
      </c>
      <c r="R26" s="77">
        <f>IF(RES_hh_tesh!R26=0,0,RES_hh_tesh!R26/RES_summary!R$19)</f>
        <v>0</v>
      </c>
      <c r="S26" s="77">
        <f>IF(RES_hh_tesh!S26=0,0,RES_hh_tesh!S26/RES_summary!S$19)</f>
        <v>0</v>
      </c>
      <c r="T26" s="77">
        <f>IF(RES_hh_tesh!T26=0,0,RES_hh_tesh!T26/RES_summary!T$19)</f>
        <v>0</v>
      </c>
      <c r="U26" s="77">
        <f>IF(RES_hh_tesh!U26=0,0,RES_hh_tesh!U26/RES_summary!U$19)</f>
        <v>0</v>
      </c>
      <c r="V26" s="77">
        <f>IF(RES_hh_tesh!V26=0,0,RES_hh_tesh!V26/RES_summary!V$19)</f>
        <v>0</v>
      </c>
      <c r="W26" s="77">
        <f>IF(RES_hh_tesh!W26=0,0,RES_hh_tesh!W26/RES_summary!W$19)</f>
        <v>0</v>
      </c>
      <c r="X26" s="77">
        <f>IF(RES_hh_tesh!X26=0,0,RES_hh_tesh!X26/RES_summary!X$19)</f>
        <v>0</v>
      </c>
      <c r="Y26" s="77">
        <f>IF(RES_hh_tesh!Y26=0,0,RES_hh_tesh!Y26/RES_summary!Y$19)</f>
        <v>0</v>
      </c>
      <c r="DA26" s="92" t="s">
        <v>596</v>
      </c>
    </row>
    <row r="27" spans="1:105" ht="12.95" customHeight="1" x14ac:dyDescent="0.25">
      <c r="A27" s="68" t="s">
        <v>54</v>
      </c>
      <c r="B27" s="69">
        <f>IF(RES_hh_tesh!B27=0,0,RES_hh_tesh!B27/RES_summary!B$19)</f>
        <v>13.240465028575517</v>
      </c>
      <c r="C27" s="69">
        <f>IF(RES_hh_tesh!C27=0,0,RES_hh_tesh!C27/RES_summary!C$19)</f>
        <v>13.646380945010653</v>
      </c>
      <c r="D27" s="69">
        <f>IF(RES_hh_tesh!D27=0,0,RES_hh_tesh!D27/RES_summary!D$19)</f>
        <v>11.611568855156573</v>
      </c>
      <c r="E27" s="69">
        <f>IF(RES_hh_tesh!E27=0,0,RES_hh_tesh!E27/RES_summary!E$19)</f>
        <v>11.5323172394917</v>
      </c>
      <c r="F27" s="69">
        <f>IF(RES_hh_tesh!F27=0,0,RES_hh_tesh!F27/RES_summary!F$19)</f>
        <v>11.533178216486997</v>
      </c>
      <c r="G27" s="69">
        <f>IF(RES_hh_tesh!G27=0,0,RES_hh_tesh!G27/RES_summary!G$19)</f>
        <v>10.360789376393706</v>
      </c>
      <c r="H27" s="69">
        <f>IF(RES_hh_tesh!H27=0,0,RES_hh_tesh!H27/RES_summary!H$19)</f>
        <v>10.823884345243812</v>
      </c>
      <c r="I27" s="69">
        <f>IF(RES_hh_tesh!I27=0,0,RES_hh_tesh!I27/RES_summary!I$19)</f>
        <v>9.6320414423160621</v>
      </c>
      <c r="J27" s="69">
        <f>IF(RES_hh_tesh!J27=0,0,RES_hh_tesh!J27/RES_summary!J$19)</f>
        <v>9.3239362194102782</v>
      </c>
      <c r="K27" s="69">
        <f>IF(RES_hh_tesh!K27=0,0,RES_hh_tesh!K27/RES_summary!K$19)</f>
        <v>8.3063969971411922</v>
      </c>
      <c r="L27" s="69">
        <f>IF(RES_hh_tesh!L27=0,0,RES_hh_tesh!L27/RES_summary!L$19)</f>
        <v>9.3124981777992613</v>
      </c>
      <c r="M27" s="69">
        <f>IF(RES_hh_tesh!M27=0,0,RES_hh_tesh!M27/RES_summary!M$19)</f>
        <v>8.5686231896260701</v>
      </c>
      <c r="N27" s="69">
        <f>IF(RES_hh_tesh!N27=0,0,RES_hh_tesh!N27/RES_summary!N$19)</f>
        <v>8.6337482269142143</v>
      </c>
      <c r="O27" s="69">
        <f>IF(RES_hh_tesh!O27=0,0,RES_hh_tesh!O27/RES_summary!O$19)</f>
        <v>8.2469269530387823</v>
      </c>
      <c r="P27" s="69">
        <f>IF(RES_hh_tesh!P27=0,0,RES_hh_tesh!P27/RES_summary!P$19)</f>
        <v>7.9739615043297496</v>
      </c>
      <c r="Q27" s="69">
        <f>IF(RES_hh_tesh!Q27=0,0,RES_hh_tesh!Q27/RES_summary!Q$19)</f>
        <v>8.1885422526469664</v>
      </c>
      <c r="R27" s="69">
        <f>IF(RES_hh_tesh!R27=0,0,RES_hh_tesh!R27/RES_summary!R$19)</f>
        <v>9.2526850071196804</v>
      </c>
      <c r="S27" s="69">
        <f>IF(RES_hh_tesh!S27=0,0,RES_hh_tesh!S27/RES_summary!S$19)</f>
        <v>9.1886982164097866</v>
      </c>
      <c r="T27" s="69">
        <f>IF(RES_hh_tesh!T27=0,0,RES_hh_tesh!T27/RES_summary!T$19)</f>
        <v>8.7659004221138783</v>
      </c>
      <c r="U27" s="69">
        <f>IF(RES_hh_tesh!U27=0,0,RES_hh_tesh!U27/RES_summary!U$19)</f>
        <v>9.2905848623408875</v>
      </c>
      <c r="V27" s="69">
        <f>IF(RES_hh_tesh!V27=0,0,RES_hh_tesh!V27/RES_summary!V$19)</f>
        <v>8.6189099891286283</v>
      </c>
      <c r="W27" s="69">
        <f>IF(RES_hh_tesh!W27=0,0,RES_hh_tesh!W27/RES_summary!W$19)</f>
        <v>9.1553530315512024</v>
      </c>
      <c r="X27" s="69">
        <f>IF(RES_hh_tesh!X27=0,0,RES_hh_tesh!X27/RES_summary!X$19)</f>
        <v>7.0640643425188818</v>
      </c>
      <c r="Y27" s="69">
        <f>IF(RES_hh_tesh!Y27=0,0,RES_hh_tesh!Y27/RES_summary!Y$19)</f>
        <v>8.3766000822631224</v>
      </c>
      <c r="DA27" s="88" t="s">
        <v>306</v>
      </c>
    </row>
    <row r="28" spans="1:105" ht="12" customHeight="1" x14ac:dyDescent="0.25">
      <c r="A28" s="28" t="s">
        <v>51</v>
      </c>
      <c r="B28" s="72">
        <f>IF(RES_hh_tesh!B28=0,0,RES_hh_tesh!B28/RES_summary!B$19)</f>
        <v>14.510910195111563</v>
      </c>
      <c r="C28" s="72">
        <f>IF(RES_hh_tesh!C28=0,0,RES_hh_tesh!C28/RES_summary!C$19)</f>
        <v>11.942327475919404</v>
      </c>
      <c r="D28" s="72">
        <f>IF(RES_hh_tesh!D28=0,0,RES_hh_tesh!D28/RES_summary!D$19)</f>
        <v>12.63311127547451</v>
      </c>
      <c r="E28" s="72">
        <f>IF(RES_hh_tesh!E28=0,0,RES_hh_tesh!E28/RES_summary!E$19)</f>
        <v>9.4171382310033369</v>
      </c>
      <c r="F28" s="72">
        <f>IF(RES_hh_tesh!F28=0,0,RES_hh_tesh!F28/RES_summary!F$19)</f>
        <v>14.214534281027415</v>
      </c>
      <c r="G28" s="72">
        <f>IF(RES_hh_tesh!G28=0,0,RES_hh_tesh!G28/RES_summary!G$19)</f>
        <v>12.090944918643155</v>
      </c>
      <c r="H28" s="72">
        <f>IF(RES_hh_tesh!H28=0,0,RES_hh_tesh!H28/RES_summary!H$19)</f>
        <v>11.335578122256354</v>
      </c>
      <c r="I28" s="72">
        <f>IF(RES_hh_tesh!I28=0,0,RES_hh_tesh!I28/RES_summary!I$19)</f>
        <v>7.4719976286929191</v>
      </c>
      <c r="J28" s="72">
        <f>IF(RES_hh_tesh!J28=0,0,RES_hh_tesh!J28/RES_summary!J$19)</f>
        <v>10.071717999362084</v>
      </c>
      <c r="K28" s="72">
        <f>IF(RES_hh_tesh!K28=0,0,RES_hh_tesh!K28/RES_summary!K$19)</f>
        <v>6.2688750417118602</v>
      </c>
      <c r="L28" s="72">
        <f>IF(RES_hh_tesh!L28=0,0,RES_hh_tesh!L28/RES_summary!L$19)</f>
        <v>8.389191129687017</v>
      </c>
      <c r="M28" s="72">
        <f>IF(RES_hh_tesh!M28=0,0,RES_hh_tesh!M28/RES_summary!M$19)</f>
        <v>10.467045941161143</v>
      </c>
      <c r="N28" s="72">
        <f>IF(RES_hh_tesh!N28=0,0,RES_hh_tesh!N28/RES_summary!N$19)</f>
        <v>10.066485645417583</v>
      </c>
      <c r="O28" s="72">
        <f>IF(RES_hh_tesh!O28=0,0,RES_hh_tesh!O28/RES_summary!O$19)</f>
        <v>9.9546154790310268</v>
      </c>
      <c r="P28" s="72">
        <f>IF(RES_hh_tesh!P28=0,0,RES_hh_tesh!P28/RES_summary!P$19)</f>
        <v>9.3201590643103032</v>
      </c>
      <c r="Q28" s="72">
        <f>IF(RES_hh_tesh!Q28=0,0,RES_hh_tesh!Q28/RES_summary!Q$19)</f>
        <v>9.4293042369142572</v>
      </c>
      <c r="R28" s="72">
        <f>IF(RES_hh_tesh!R28=0,0,RES_hh_tesh!R28/RES_summary!R$19)</f>
        <v>0</v>
      </c>
      <c r="S28" s="72">
        <f>IF(RES_hh_tesh!S28=0,0,RES_hh_tesh!S28/RES_summary!S$19)</f>
        <v>0</v>
      </c>
      <c r="T28" s="72">
        <f>IF(RES_hh_tesh!T28=0,0,RES_hh_tesh!T28/RES_summary!T$19)</f>
        <v>0</v>
      </c>
      <c r="U28" s="72">
        <f>IF(RES_hh_tesh!U28=0,0,RES_hh_tesh!U28/RES_summary!U$19)</f>
        <v>0</v>
      </c>
      <c r="V28" s="72">
        <f>IF(RES_hh_tesh!V28=0,0,RES_hh_tesh!V28/RES_summary!V$19)</f>
        <v>0</v>
      </c>
      <c r="W28" s="72">
        <f>IF(RES_hh_tesh!W28=0,0,RES_hh_tesh!W28/RES_summary!W$19)</f>
        <v>0</v>
      </c>
      <c r="X28" s="72">
        <f>IF(RES_hh_tesh!X28=0,0,RES_hh_tesh!X28/RES_summary!X$19)</f>
        <v>0</v>
      </c>
      <c r="Y28" s="72">
        <f>IF(RES_hh_tesh!Y28=0,0,RES_hh_tesh!Y28/RES_summary!Y$19)</f>
        <v>0</v>
      </c>
      <c r="DA28" s="89" t="s">
        <v>597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12.69139790120779</v>
      </c>
      <c r="C29" s="72">
        <f>IF(RES_hh_tesh!C29=0,0,RES_hh_tesh!C29/RES_summary!C$19)</f>
        <v>16.113060778817157</v>
      </c>
      <c r="D29" s="72">
        <f>IF(RES_hh_tesh!D29=0,0,RES_hh_tesh!D29/RES_summary!D$19)</f>
        <v>8.4341924729716755</v>
      </c>
      <c r="E29" s="72">
        <f>IF(RES_hh_tesh!E29=0,0,RES_hh_tesh!E29/RES_summary!E$19)</f>
        <v>11.755740410155667</v>
      </c>
      <c r="F29" s="72">
        <f>IF(RES_hh_tesh!F29=0,0,RES_hh_tesh!F29/RES_summary!F$19)</f>
        <v>12.510615267265685</v>
      </c>
      <c r="G29" s="72">
        <f>IF(RES_hh_tesh!G29=0,0,RES_hh_tesh!G29/RES_summary!G$19)</f>
        <v>10.133506260040953</v>
      </c>
      <c r="H29" s="72">
        <f>IF(RES_hh_tesh!H29=0,0,RES_hh_tesh!H29/RES_summary!H$19)</f>
        <v>10.834602977784987</v>
      </c>
      <c r="I29" s="72">
        <f>IF(RES_hh_tesh!I29=0,0,RES_hh_tesh!I29/RES_summary!I$19)</f>
        <v>7.2608240249536786</v>
      </c>
      <c r="J29" s="72">
        <f>IF(RES_hh_tesh!J29=0,0,RES_hh_tesh!J29/RES_summary!J$19)</f>
        <v>9.5959246509814697</v>
      </c>
      <c r="K29" s="72">
        <f>IF(RES_hh_tesh!K29=0,0,RES_hh_tesh!K29/RES_summary!K$19)</f>
        <v>8.3277792848239081</v>
      </c>
      <c r="L29" s="72">
        <f>IF(RES_hh_tesh!L29=0,0,RES_hh_tesh!L29/RES_summary!L$19)</f>
        <v>9.8630814080295153</v>
      </c>
      <c r="M29" s="72">
        <f>IF(RES_hh_tesh!M29=0,0,RES_hh_tesh!M29/RES_summary!M$19)</f>
        <v>9.6167728440172784</v>
      </c>
      <c r="N29" s="72">
        <f>IF(RES_hh_tesh!N29=0,0,RES_hh_tesh!N29/RES_summary!N$19)</f>
        <v>7.5609105876303122</v>
      </c>
      <c r="O29" s="72">
        <f>IF(RES_hh_tesh!O29=0,0,RES_hh_tesh!O29/RES_summary!O$19)</f>
        <v>7.1029407506902773</v>
      </c>
      <c r="P29" s="72">
        <f>IF(RES_hh_tesh!P29=0,0,RES_hh_tesh!P29/RES_summary!P$19)</f>
        <v>7.9136551972228775</v>
      </c>
      <c r="Q29" s="72">
        <f>IF(RES_hh_tesh!Q29=0,0,RES_hh_tesh!Q29/RES_summary!Q$19)</f>
        <v>8.2336002757436688</v>
      </c>
      <c r="R29" s="72">
        <f>IF(RES_hh_tesh!R29=0,0,RES_hh_tesh!R29/RES_summary!R$19)</f>
        <v>10.30677151001704</v>
      </c>
      <c r="S29" s="72">
        <f>IF(RES_hh_tesh!S29=0,0,RES_hh_tesh!S29/RES_summary!S$19)</f>
        <v>10.221367558000679</v>
      </c>
      <c r="T29" s="72">
        <f>IF(RES_hh_tesh!T29=0,0,RES_hh_tesh!T29/RES_summary!T$19)</f>
        <v>8.8893992945090865</v>
      </c>
      <c r="U29" s="72">
        <f>IF(RES_hh_tesh!U29=0,0,RES_hh_tesh!U29/RES_summary!U$19)</f>
        <v>10.585251672349875</v>
      </c>
      <c r="V29" s="72">
        <f>IF(RES_hh_tesh!V29=0,0,RES_hh_tesh!V29/RES_summary!V$19)</f>
        <v>7.9874817005595409</v>
      </c>
      <c r="W29" s="72">
        <f>IF(RES_hh_tesh!W29=0,0,RES_hh_tesh!W29/RES_summary!W$19)</f>
        <v>8.3602655865641449</v>
      </c>
      <c r="X29" s="72">
        <f>IF(RES_hh_tesh!X29=0,0,RES_hh_tesh!X29/RES_summary!X$19)</f>
        <v>5.3645405450800583</v>
      </c>
      <c r="Y29" s="72">
        <f>IF(RES_hh_tesh!Y29=0,0,RES_hh_tesh!Y29/RES_summary!Y$19)</f>
        <v>9.0322122224255104</v>
      </c>
      <c r="DA29" s="89" t="s">
        <v>598</v>
      </c>
    </row>
    <row r="30" spans="1:105" ht="12" customHeight="1" x14ac:dyDescent="0.25">
      <c r="A30" s="28" t="s">
        <v>189</v>
      </c>
      <c r="B30" s="72">
        <f>IF(RES_hh_tesh!B30=0,0,RES_hh_tesh!B30/RES_summary!B$19)</f>
        <v>13.344708905112098</v>
      </c>
      <c r="C30" s="72">
        <f>IF(RES_hh_tesh!C30=0,0,RES_hh_tesh!C30/RES_summary!C$19)</f>
        <v>13.829506597858737</v>
      </c>
      <c r="D30" s="72">
        <f>IF(RES_hh_tesh!D30=0,0,RES_hh_tesh!D30/RES_summary!D$19)</f>
        <v>11.072331592770611</v>
      </c>
      <c r="E30" s="72">
        <f>IF(RES_hh_tesh!E30=0,0,RES_hh_tesh!E30/RES_summary!E$19)</f>
        <v>11.166444007209252</v>
      </c>
      <c r="F30" s="72">
        <f>IF(RES_hh_tesh!F30=0,0,RES_hh_tesh!F30/RES_summary!F$19)</f>
        <v>11.04263335464084</v>
      </c>
      <c r="G30" s="72">
        <f>IF(RES_hh_tesh!G30=0,0,RES_hh_tesh!G30/RES_summary!G$19)</f>
        <v>10.821964900854434</v>
      </c>
      <c r="H30" s="72">
        <f>IF(RES_hh_tesh!H30=0,0,RES_hh_tesh!H30/RES_summary!H$19)</f>
        <v>11.066965401716194</v>
      </c>
      <c r="I30" s="72">
        <f>IF(RES_hh_tesh!I30=0,0,RES_hh_tesh!I30/RES_summary!I$19)</f>
        <v>9.5644918724976176</v>
      </c>
      <c r="J30" s="72">
        <f>IF(RES_hh_tesh!J30=0,0,RES_hh_tesh!J30/RES_summary!J$19)</f>
        <v>9.445088198173206</v>
      </c>
      <c r="K30" s="72">
        <f>IF(RES_hh_tesh!K30=0,0,RES_hh_tesh!K30/RES_summary!K$19)</f>
        <v>8.1760880704347247</v>
      </c>
      <c r="L30" s="72">
        <f>IF(RES_hh_tesh!L30=0,0,RES_hh_tesh!L30/RES_summary!L$19)</f>
        <v>9.2663207914294574</v>
      </c>
      <c r="M30" s="72">
        <f>IF(RES_hh_tesh!M30=0,0,RES_hh_tesh!M30/RES_summary!M$19)</f>
        <v>8.633853341183146</v>
      </c>
      <c r="N30" s="72">
        <f>IF(RES_hh_tesh!N30=0,0,RES_hh_tesh!N30/RES_summary!N$19)</f>
        <v>8.7375039642747279</v>
      </c>
      <c r="O30" s="72">
        <f>IF(RES_hh_tesh!O30=0,0,RES_hh_tesh!O30/RES_summary!O$19)</f>
        <v>8.0832867713315011</v>
      </c>
      <c r="P30" s="72">
        <f>IF(RES_hh_tesh!P30=0,0,RES_hh_tesh!P30/RES_summary!P$19)</f>
        <v>8.03469145512857</v>
      </c>
      <c r="Q30" s="72">
        <f>IF(RES_hh_tesh!Q30=0,0,RES_hh_tesh!Q30/RES_summary!Q$19)</f>
        <v>8.0211578089929354</v>
      </c>
      <c r="R30" s="72">
        <f>IF(RES_hh_tesh!R30=0,0,RES_hh_tesh!R30/RES_summary!R$19)</f>
        <v>9.6579861165049792</v>
      </c>
      <c r="S30" s="72">
        <f>IF(RES_hh_tesh!S30=0,0,RES_hh_tesh!S30/RES_summary!S$19)</f>
        <v>8.9496345370020087</v>
      </c>
      <c r="T30" s="72">
        <f>IF(RES_hh_tesh!T30=0,0,RES_hh_tesh!T30/RES_summary!T$19)</f>
        <v>8.4956604634312072</v>
      </c>
      <c r="U30" s="72">
        <f>IF(RES_hh_tesh!U30=0,0,RES_hh_tesh!U30/RES_summary!U$19)</f>
        <v>9.4974398073516486</v>
      </c>
      <c r="V30" s="72">
        <f>IF(RES_hh_tesh!V30=0,0,RES_hh_tesh!V30/RES_summary!V$19)</f>
        <v>8.7005988371057192</v>
      </c>
      <c r="W30" s="72">
        <f>IF(RES_hh_tesh!W30=0,0,RES_hh_tesh!W30/RES_summary!W$19)</f>
        <v>9.9948353707430222</v>
      </c>
      <c r="X30" s="72">
        <f>IF(RES_hh_tesh!X30=0,0,RES_hh_tesh!X30/RES_summary!X$19)</f>
        <v>6.3978465609996586</v>
      </c>
      <c r="Y30" s="72">
        <f>IF(RES_hh_tesh!Y30=0,0,RES_hh_tesh!Y30/RES_summary!Y$19)</f>
        <v>8.3320685304996758</v>
      </c>
      <c r="DA30" s="89" t="s">
        <v>599</v>
      </c>
    </row>
    <row r="31" spans="1:105" ht="12" customHeight="1" x14ac:dyDescent="0.25">
      <c r="A31" s="28" t="s">
        <v>202</v>
      </c>
      <c r="B31" s="72">
        <f>IF(RES_hh_tesh!B31=0,0,RES_hh_tesh!B31/RES_summary!B$19)</f>
        <v>13.322985732087119</v>
      </c>
      <c r="C31" s="72">
        <f>IF(RES_hh_tesh!C31=0,0,RES_hh_tesh!C31/RES_summary!C$19)</f>
        <v>13.291897200618546</v>
      </c>
      <c r="D31" s="72">
        <f>IF(RES_hh_tesh!D31=0,0,RES_hh_tesh!D31/RES_summary!D$19)</f>
        <v>11.000935252821128</v>
      </c>
      <c r="E31" s="72">
        <f>IF(RES_hh_tesh!E31=0,0,RES_hh_tesh!E31/RES_summary!E$19)</f>
        <v>12.107607510788899</v>
      </c>
      <c r="F31" s="72">
        <f>IF(RES_hh_tesh!F31=0,0,RES_hh_tesh!F31/RES_summary!F$19)</f>
        <v>12.036828214307629</v>
      </c>
      <c r="G31" s="72">
        <f>IF(RES_hh_tesh!G31=0,0,RES_hh_tesh!G31/RES_summary!G$19)</f>
        <v>9.7673558752554221</v>
      </c>
      <c r="H31" s="72">
        <f>IF(RES_hh_tesh!H31=0,0,RES_hh_tesh!H31/RES_summary!H$19)</f>
        <v>9.9126895914069895</v>
      </c>
      <c r="I31" s="72">
        <f>IF(RES_hh_tesh!I31=0,0,RES_hh_tesh!I31/RES_summary!I$19)</f>
        <v>10.022588390786581</v>
      </c>
      <c r="J31" s="72">
        <f>IF(RES_hh_tesh!J31=0,0,RES_hh_tesh!J31/RES_summary!J$19)</f>
        <v>9.7675694205173436</v>
      </c>
      <c r="K31" s="72">
        <f>IF(RES_hh_tesh!K31=0,0,RES_hh_tesh!K31/RES_summary!K$19)</f>
        <v>8.2206605887935069</v>
      </c>
      <c r="L31" s="72">
        <f>IF(RES_hh_tesh!L31=0,0,RES_hh_tesh!L31/RES_summary!L$19)</f>
        <v>9.6171714208103438</v>
      </c>
      <c r="M31" s="72">
        <f>IF(RES_hh_tesh!M31=0,0,RES_hh_tesh!M31/RES_summary!M$19)</f>
        <v>8.3030568044317086</v>
      </c>
      <c r="N31" s="72">
        <f>IF(RES_hh_tesh!N31=0,0,RES_hh_tesh!N31/RES_summary!N$19)</f>
        <v>8.6877451323941433</v>
      </c>
      <c r="O31" s="72">
        <f>IF(RES_hh_tesh!O31=0,0,RES_hh_tesh!O31/RES_summary!O$19)</f>
        <v>8.2813914652693832</v>
      </c>
      <c r="P31" s="72">
        <f>IF(RES_hh_tesh!P31=0,0,RES_hh_tesh!P31/RES_summary!P$19)</f>
        <v>8.2216218972117527</v>
      </c>
      <c r="Q31" s="72">
        <f>IF(RES_hh_tesh!Q31=0,0,RES_hh_tesh!Q31/RES_summary!Q$19)</f>
        <v>8.2051223080409628</v>
      </c>
      <c r="R31" s="72">
        <f>IF(RES_hh_tesh!R31=0,0,RES_hh_tesh!R31/RES_summary!R$19)</f>
        <v>8.9096183787192285</v>
      </c>
      <c r="S31" s="72">
        <f>IF(RES_hh_tesh!S31=0,0,RES_hh_tesh!S31/RES_summary!S$19)</f>
        <v>9.1238425730171695</v>
      </c>
      <c r="T31" s="72">
        <f>IF(RES_hh_tesh!T31=0,0,RES_hh_tesh!T31/RES_summary!T$19)</f>
        <v>9.0802067440002414</v>
      </c>
      <c r="U31" s="72">
        <f>IF(RES_hh_tesh!U31=0,0,RES_hh_tesh!U31/RES_summary!U$19)</f>
        <v>8.8006318543747497</v>
      </c>
      <c r="V31" s="72">
        <f>IF(RES_hh_tesh!V31=0,0,RES_hh_tesh!V31/RES_summary!V$19)</f>
        <v>8.7537336862150816</v>
      </c>
      <c r="W31" s="72">
        <f>IF(RES_hh_tesh!W31=0,0,RES_hh_tesh!W31/RES_summary!W$19)</f>
        <v>8.40255807005639</v>
      </c>
      <c r="X31" s="72">
        <f>IF(RES_hh_tesh!X31=0,0,RES_hh_tesh!X31/RES_summary!X$19)</f>
        <v>8.3629090519032854</v>
      </c>
      <c r="Y31" s="72">
        <f>IF(RES_hh_tesh!Y31=0,0,RES_hh_tesh!Y31/RES_summary!Y$19)</f>
        <v>7.5808801317186409</v>
      </c>
      <c r="DA31" s="89" t="s">
        <v>600</v>
      </c>
    </row>
    <row r="32" spans="1:105" ht="12" customHeight="1" x14ac:dyDescent="0.25">
      <c r="A32" s="32" t="s">
        <v>53</v>
      </c>
      <c r="B32" s="77">
        <f>IF(RES_hh_tesh!B32=0,0,RES_hh_tesh!B32/RES_summary!B$19)</f>
        <v>13.279266050555067</v>
      </c>
      <c r="C32" s="77">
        <f>IF(RES_hh_tesh!C32=0,0,RES_hh_tesh!C32/RES_summary!C$19)</f>
        <v>13.403405344426282</v>
      </c>
      <c r="D32" s="77">
        <f>IF(RES_hh_tesh!D32=0,0,RES_hh_tesh!D32/RES_summary!D$19)</f>
        <v>12.154748332623925</v>
      </c>
      <c r="E32" s="77">
        <f>IF(RES_hh_tesh!E32=0,0,RES_hh_tesh!E32/RES_summary!E$19)</f>
        <v>11.387556276723991</v>
      </c>
      <c r="F32" s="77">
        <f>IF(RES_hh_tesh!F32=0,0,RES_hh_tesh!F32/RES_summary!F$19)</f>
        <v>11.2786658350543</v>
      </c>
      <c r="G32" s="77">
        <f>IF(RES_hh_tesh!G32=0,0,RES_hh_tesh!G32/RES_summary!G$19)</f>
        <v>10.513966227927366</v>
      </c>
      <c r="H32" s="77">
        <f>IF(RES_hh_tesh!H32=0,0,RES_hh_tesh!H32/RES_summary!H$19)</f>
        <v>11.097763424029896</v>
      </c>
      <c r="I32" s="77">
        <f>IF(RES_hh_tesh!I32=0,0,RES_hh_tesh!I32/RES_summary!I$19)</f>
        <v>9.7239280897098919</v>
      </c>
      <c r="J32" s="77">
        <f>IF(RES_hh_tesh!J32=0,0,RES_hh_tesh!J32/RES_summary!J$19)</f>
        <v>9.0987712951545774</v>
      </c>
      <c r="K32" s="77">
        <f>IF(RES_hh_tesh!K32=0,0,RES_hh_tesh!K32/RES_summary!K$19)</f>
        <v>8.3626895559579797</v>
      </c>
      <c r="L32" s="77">
        <f>IF(RES_hh_tesh!L32=0,0,RES_hh_tesh!L32/RES_summary!L$19)</f>
        <v>9.101114607267645</v>
      </c>
      <c r="M32" s="77">
        <f>IF(RES_hh_tesh!M32=0,0,RES_hh_tesh!M32/RES_summary!M$19)</f>
        <v>8.5226445790209979</v>
      </c>
      <c r="N32" s="77">
        <f>IF(RES_hh_tesh!N32=0,0,RES_hh_tesh!N32/RES_summary!N$19)</f>
        <v>8.7430814062104734</v>
      </c>
      <c r="O32" s="77">
        <f>IF(RES_hh_tesh!O32=0,0,RES_hh_tesh!O32/RES_summary!O$19)</f>
        <v>8.409811666134237</v>
      </c>
      <c r="P32" s="77">
        <f>IF(RES_hh_tesh!P32=0,0,RES_hh_tesh!P32/RES_summary!P$19)</f>
        <v>7.8482492499481911</v>
      </c>
      <c r="Q32" s="77">
        <f>IF(RES_hh_tesh!Q32=0,0,RES_hh_tesh!Q32/RES_summary!Q$19)</f>
        <v>8.1820527482094416</v>
      </c>
      <c r="R32" s="77">
        <f>IF(RES_hh_tesh!R32=0,0,RES_hh_tesh!R32/RES_summary!R$19)</f>
        <v>9.1059124458428062</v>
      </c>
      <c r="S32" s="77">
        <f>IF(RES_hh_tesh!S32=0,0,RES_hh_tesh!S32/RES_summary!S$19)</f>
        <v>8.9857414768257922</v>
      </c>
      <c r="T32" s="77">
        <f>IF(RES_hh_tesh!T32=0,0,RES_hh_tesh!T32/RES_summary!T$19)</f>
        <v>8.6186655706830972</v>
      </c>
      <c r="U32" s="77">
        <f>IF(RES_hh_tesh!U32=0,0,RES_hh_tesh!U32/RES_summary!U$19)</f>
        <v>9.2044098746704233</v>
      </c>
      <c r="V32" s="77">
        <f>IF(RES_hh_tesh!V32=0,0,RES_hh_tesh!V32/RES_summary!V$19)</f>
        <v>8.654566180400348</v>
      </c>
      <c r="W32" s="77">
        <f>IF(RES_hh_tesh!W32=0,0,RES_hh_tesh!W32/RES_summary!W$19)</f>
        <v>9.5031602786931231</v>
      </c>
      <c r="X32" s="77">
        <f>IF(RES_hh_tesh!X32=0,0,RES_hh_tesh!X32/RES_summary!X$19)</f>
        <v>6.73343862417829</v>
      </c>
      <c r="Y32" s="77">
        <f>IF(RES_hh_tesh!Y32=0,0,RES_hh_tesh!Y32/RES_summary!Y$19)</f>
        <v>8.6581136998166972</v>
      </c>
      <c r="DA32" s="92" t="s">
        <v>601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8.9802571648123966</v>
      </c>
      <c r="C3" s="65">
        <f>IF(RES_hh_emih!C3=0,0,RES_hh_emih!C3/RES_summary!C$19)</f>
        <v>8.1852690551460974</v>
      </c>
      <c r="D3" s="65">
        <f>IF(RES_hh_emih!D3=0,0,RES_hh_emih!D3/RES_summary!D$19)</f>
        <v>7.4972075597566095</v>
      </c>
      <c r="E3" s="65">
        <f>IF(RES_hh_emih!E3=0,0,RES_hh_emih!E3/RES_summary!E$19)</f>
        <v>6.3225925755405505</v>
      </c>
      <c r="F3" s="65">
        <f>IF(RES_hh_emih!F3=0,0,RES_hh_emih!F3/RES_summary!F$19)</f>
        <v>6.8604989158955236</v>
      </c>
      <c r="G3" s="65">
        <f>IF(RES_hh_emih!G3=0,0,RES_hh_emih!G3/RES_summary!G$19)</f>
        <v>6.9600144512466358</v>
      </c>
      <c r="H3" s="65">
        <f>IF(RES_hh_emih!H3=0,0,RES_hh_emih!H3/RES_summary!H$19)</f>
        <v>6.3907313199673261</v>
      </c>
      <c r="I3" s="65">
        <f>IF(RES_hh_emih!I3=0,0,RES_hh_emih!I3/RES_summary!I$19)</f>
        <v>5.4491463791321202</v>
      </c>
      <c r="J3" s="65">
        <f>IF(RES_hh_emih!J3=0,0,RES_hh_emih!J3/RES_summary!J$19)</f>
        <v>5.6665439159416291</v>
      </c>
      <c r="K3" s="65">
        <f>IF(RES_hh_emih!K3=0,0,RES_hh_emih!K3/RES_summary!K$19)</f>
        <v>5.0243066992787364</v>
      </c>
      <c r="L3" s="65">
        <f>IF(RES_hh_emih!L3=0,0,RES_hh_emih!L3/RES_summary!L$19)</f>
        <v>5.4698248679722319</v>
      </c>
      <c r="M3" s="65">
        <f>IF(RES_hh_emih!M3=0,0,RES_hh_emih!M3/RES_summary!M$19)</f>
        <v>5.5882061710059299</v>
      </c>
      <c r="N3" s="65">
        <f>IF(RES_hh_emih!N3=0,0,RES_hh_emih!N3/RES_summary!N$19)</f>
        <v>5.6379632828896362</v>
      </c>
      <c r="O3" s="65">
        <f>IF(RES_hh_emih!O3=0,0,RES_hh_emih!O3/RES_summary!O$19)</f>
        <v>5.3240115507185504</v>
      </c>
      <c r="P3" s="65">
        <f>IF(RES_hh_emih!P3=0,0,RES_hh_emih!P3/RES_summary!P$19)</f>
        <v>5.173919522815682</v>
      </c>
      <c r="Q3" s="65">
        <f>IF(RES_hh_emih!Q3=0,0,RES_hh_emih!Q3/RES_summary!Q$19)</f>
        <v>4.563347802929453</v>
      </c>
      <c r="R3" s="65">
        <f>IF(RES_hh_emih!R3=0,0,RES_hh_emih!R3/RES_summary!R$19)</f>
        <v>4.7643495707838497</v>
      </c>
      <c r="S3" s="65">
        <f>IF(RES_hh_emih!S3=0,0,RES_hh_emih!S3/RES_summary!S$19)</f>
        <v>4.3197468421639131</v>
      </c>
      <c r="T3" s="65">
        <f>IF(RES_hh_emih!T3=0,0,RES_hh_emih!T3/RES_summary!T$19)</f>
        <v>4.2391480354250533</v>
      </c>
      <c r="U3" s="65">
        <f>IF(RES_hh_emih!U3=0,0,RES_hh_emih!U3/RES_summary!U$19)</f>
        <v>4.3489587101416038</v>
      </c>
      <c r="V3" s="65">
        <f>IF(RES_hh_emih!V3=0,0,RES_hh_emih!V3/RES_summary!V$19)</f>
        <v>3.9480731041662533</v>
      </c>
      <c r="W3" s="65">
        <f>IF(RES_hh_emih!W3=0,0,RES_hh_emih!W3/RES_summary!W$19)</f>
        <v>3.9905852506021229</v>
      </c>
      <c r="X3" s="65">
        <f>IF(RES_hh_emih!X3=0,0,RES_hh_emih!X3/RES_summary!X$19)</f>
        <v>3.0737294522573158</v>
      </c>
      <c r="Y3" s="65">
        <f>IF(RES_hh_emih!Y3=0,0,RES_hh_emih!Y3/RES_summary!Y$19)</f>
        <v>3.4230290976899975</v>
      </c>
      <c r="DA3" s="87" t="s">
        <v>308</v>
      </c>
    </row>
    <row r="4" spans="1:105" ht="12.95" customHeight="1" x14ac:dyDescent="0.25">
      <c r="A4" s="68" t="s">
        <v>57</v>
      </c>
      <c r="B4" s="69">
        <f>IF(RES_hh_emih!B4=0,0,RES_hh_emih!B4/RES_summary!B$19)</f>
        <v>7.3063046387057913</v>
      </c>
      <c r="C4" s="69">
        <f>IF(RES_hh_emih!C4=0,0,RES_hh_emih!C4/RES_summary!C$19)</f>
        <v>6.5370662672563231</v>
      </c>
      <c r="D4" s="69">
        <f>IF(RES_hh_emih!D4=0,0,RES_hh_emih!D4/RES_summary!D$19)</f>
        <v>6.2479246197992886</v>
      </c>
      <c r="E4" s="69">
        <f>IF(RES_hh_emih!E4=0,0,RES_hh_emih!E4/RES_summary!E$19)</f>
        <v>5.1684143257136439</v>
      </c>
      <c r="F4" s="69">
        <f>IF(RES_hh_emih!F4=0,0,RES_hh_emih!F4/RES_summary!F$19)</f>
        <v>5.6087052406391571</v>
      </c>
      <c r="G4" s="69">
        <f>IF(RES_hh_emih!G4=0,0,RES_hh_emih!G4/RES_summary!G$19)</f>
        <v>5.7469446164281983</v>
      </c>
      <c r="H4" s="69">
        <f>IF(RES_hh_emih!H4=0,0,RES_hh_emih!H4/RES_summary!H$19)</f>
        <v>5.2266633811181382</v>
      </c>
      <c r="I4" s="69">
        <f>IF(RES_hh_emih!I4=0,0,RES_hh_emih!I4/RES_summary!I$19)</f>
        <v>4.6272311034877305</v>
      </c>
      <c r="J4" s="69">
        <f>IF(RES_hh_emih!J4=0,0,RES_hh_emih!J4/RES_summary!J$19)</f>
        <v>4.7579108586606136</v>
      </c>
      <c r="K4" s="69">
        <f>IF(RES_hh_emih!K4=0,0,RES_hh_emih!K4/RES_summary!K$19)</f>
        <v>4.2345543673593982</v>
      </c>
      <c r="L4" s="69">
        <f>IF(RES_hh_emih!L4=0,0,RES_hh_emih!L4/RES_summary!L$19)</f>
        <v>4.549596847923377</v>
      </c>
      <c r="M4" s="69">
        <f>IF(RES_hh_emih!M4=0,0,RES_hh_emih!M4/RES_summary!M$19)</f>
        <v>4.6514879482062543</v>
      </c>
      <c r="N4" s="69">
        <f>IF(RES_hh_emih!N4=0,0,RES_hh_emih!N4/RES_summary!N$19)</f>
        <v>4.7646748434523287</v>
      </c>
      <c r="O4" s="69">
        <f>IF(RES_hh_emih!O4=0,0,RES_hh_emih!O4/RES_summary!O$19)</f>
        <v>4.4861668400514336</v>
      </c>
      <c r="P4" s="69">
        <f>IF(RES_hh_emih!P4=0,0,RES_hh_emih!P4/RES_summary!P$19)</f>
        <v>4.2773674522968195</v>
      </c>
      <c r="Q4" s="69">
        <f>IF(RES_hh_emih!Q4=0,0,RES_hh_emih!Q4/RES_summary!Q$19)</f>
        <v>3.6478593241310784</v>
      </c>
      <c r="R4" s="69">
        <f>IF(RES_hh_emih!R4=0,0,RES_hh_emih!R4/RES_summary!R$19)</f>
        <v>3.6672212082450253</v>
      </c>
      <c r="S4" s="69">
        <f>IF(RES_hh_emih!S4=0,0,RES_hh_emih!S4/RES_summary!S$19)</f>
        <v>3.2868689003232046</v>
      </c>
      <c r="T4" s="69">
        <f>IF(RES_hh_emih!T4=0,0,RES_hh_emih!T4/RES_summary!T$19)</f>
        <v>3.306097785660405</v>
      </c>
      <c r="U4" s="69">
        <f>IF(RES_hh_emih!U4=0,0,RES_hh_emih!U4/RES_summary!U$19)</f>
        <v>3.3387221496144566</v>
      </c>
      <c r="V4" s="69">
        <f>IF(RES_hh_emih!V4=0,0,RES_hh_emih!V4/RES_summary!V$19)</f>
        <v>3.1771249657661844</v>
      </c>
      <c r="W4" s="69">
        <f>IF(RES_hh_emih!W4=0,0,RES_hh_emih!W4/RES_summary!W$19)</f>
        <v>3.233751823749329</v>
      </c>
      <c r="X4" s="69">
        <f>IF(RES_hh_emih!X4=0,0,RES_hh_emih!X4/RES_summary!X$19)</f>
        <v>2.5714179041437921</v>
      </c>
      <c r="Y4" s="69">
        <f>IF(RES_hh_emih!Y4=0,0,RES_hh_emih!Y4/RES_summary!Y$19)</f>
        <v>2.8161138383885387</v>
      </c>
      <c r="DA4" s="88" t="s">
        <v>309</v>
      </c>
    </row>
    <row r="5" spans="1:105" ht="12" customHeight="1" x14ac:dyDescent="0.25">
      <c r="A5" s="28" t="s">
        <v>51</v>
      </c>
      <c r="B5" s="72">
        <f>IF(RES_hh_emih!B5=0,0,RES_hh_emih!B5/RES_summary!B$19)</f>
        <v>103.14885523607342</v>
      </c>
      <c r="C5" s="72">
        <f>IF(RES_hh_emih!C5=0,0,RES_hh_emih!C5/RES_summary!C$19)</f>
        <v>83.590351302849299</v>
      </c>
      <c r="D5" s="72">
        <f>IF(RES_hh_emih!D5=0,0,RES_hh_emih!D5/RES_summary!D$19)</f>
        <v>100.43266332633243</v>
      </c>
      <c r="E5" s="72">
        <f>IF(RES_hh_emih!E5=0,0,RES_hh_emih!E5/RES_summary!E$19)</f>
        <v>75.103596408421765</v>
      </c>
      <c r="F5" s="72">
        <f>IF(RES_hh_emih!F5=0,0,RES_hh_emih!F5/RES_summary!F$19)</f>
        <v>105.90825638011496</v>
      </c>
      <c r="G5" s="72">
        <f>IF(RES_hh_emih!G5=0,0,RES_hh_emih!G5/RES_summary!G$19)</f>
        <v>98.927513724385179</v>
      </c>
      <c r="H5" s="72">
        <f>IF(RES_hh_emih!H5=0,0,RES_hh_emih!H5/RES_summary!H$19)</f>
        <v>89.334833999306397</v>
      </c>
      <c r="I5" s="72">
        <f>IF(RES_hh_emih!I5=0,0,RES_hh_emih!I5/RES_summary!I$19)</f>
        <v>74.835406035148111</v>
      </c>
      <c r="J5" s="72">
        <f>IF(RES_hh_emih!J5=0,0,RES_hh_emih!J5/RES_summary!J$19)</f>
        <v>102.77258986860342</v>
      </c>
      <c r="K5" s="72">
        <f>IF(RES_hh_emih!K5=0,0,RES_hh_emih!K5/RES_summary!K$19)</f>
        <v>77.91234536346343</v>
      </c>
      <c r="L5" s="72">
        <f>IF(RES_hh_emih!L5=0,0,RES_hh_emih!L5/RES_summary!L$19)</f>
        <v>93.003317219670194</v>
      </c>
      <c r="M5" s="72">
        <f>IF(RES_hh_emih!M5=0,0,RES_hh_emih!M5/RES_summary!M$19)</f>
        <v>105.68296455652414</v>
      </c>
      <c r="N5" s="72">
        <f>IF(RES_hh_emih!N5=0,0,RES_hh_emih!N5/RES_summary!N$19)</f>
        <v>94.874289557784039</v>
      </c>
      <c r="O5" s="72">
        <f>IF(RES_hh_emih!O5=0,0,RES_hh_emih!O5/RES_summary!O$19)</f>
        <v>98.860969826083235</v>
      </c>
      <c r="P5" s="72">
        <f>IF(RES_hh_emih!P5=0,0,RES_hh_emih!P5/RES_summary!P$19)</f>
        <v>100.43158475328525</v>
      </c>
      <c r="Q5" s="72">
        <f>IF(RES_hh_emih!Q5=0,0,RES_hh_emih!Q5/RES_summary!Q$19)</f>
        <v>78.242415081307996</v>
      </c>
      <c r="R5" s="72">
        <f>IF(RES_hh_emih!R5=0,0,RES_hh_emih!R5/RES_summary!R$19)</f>
        <v>33.141866764794109</v>
      </c>
      <c r="S5" s="72">
        <f>IF(RES_hh_emih!S5=0,0,RES_hh_emih!S5/RES_summary!S$19)</f>
        <v>66.784139126093663</v>
      </c>
      <c r="T5" s="72">
        <f>IF(RES_hh_emih!T5=0,0,RES_hh_emih!T5/RES_summary!T$19)</f>
        <v>83.601119431907946</v>
      </c>
      <c r="U5" s="72">
        <f>IF(RES_hh_emih!U5=0,0,RES_hh_emih!U5/RES_summary!U$19)</f>
        <v>95.356321145223404</v>
      </c>
      <c r="V5" s="72">
        <f>IF(RES_hh_emih!V5=0,0,RES_hh_emih!V5/RES_summary!V$19)</f>
        <v>94.514613674879016</v>
      </c>
      <c r="W5" s="72">
        <f>IF(RES_hh_emih!W5=0,0,RES_hh_emih!W5/RES_summary!W$19)</f>
        <v>85.156158194395715</v>
      </c>
      <c r="X5" s="72">
        <f>IF(RES_hh_emih!X5=0,0,RES_hh_emih!X5/RES_summary!X$19)</f>
        <v>0</v>
      </c>
      <c r="Y5" s="72">
        <f>IF(RES_hh_emih!Y5=0,0,RES_hh_emih!Y5/RES_summary!Y$19)</f>
        <v>101.71851841909083</v>
      </c>
      <c r="DA5" s="89" t="s">
        <v>603</v>
      </c>
    </row>
    <row r="6" spans="1:105" ht="12" customHeight="1" x14ac:dyDescent="0.25">
      <c r="A6" s="28" t="s">
        <v>74</v>
      </c>
      <c r="B6" s="72">
        <f>IF(RES_hh_emih!B6=0,0,RES_hh_emih!B6/RES_summary!B$19)</f>
        <v>0</v>
      </c>
      <c r="C6" s="72">
        <f>IF(RES_hh_emih!C6=0,0,RES_hh_emih!C6/RES_summary!C$19)</f>
        <v>0</v>
      </c>
      <c r="D6" s="72">
        <f>IF(RES_hh_emih!D6=0,0,RES_hh_emih!D6/RES_summary!D$19)</f>
        <v>0</v>
      </c>
      <c r="E6" s="72">
        <f>IF(RES_hh_emih!E6=0,0,RES_hh_emih!E6/RES_summary!E$19)</f>
        <v>0</v>
      </c>
      <c r="F6" s="72">
        <f>IF(RES_hh_emih!F6=0,0,RES_hh_emih!F6/RES_summary!F$19)</f>
        <v>0</v>
      </c>
      <c r="G6" s="72">
        <f>IF(RES_hh_emih!G6=0,0,RES_hh_emih!G6/RES_summary!G$19)</f>
        <v>0</v>
      </c>
      <c r="H6" s="72">
        <f>IF(RES_hh_emih!H6=0,0,RES_hh_emih!H6/RES_summary!H$19)</f>
        <v>0</v>
      </c>
      <c r="I6" s="72">
        <f>IF(RES_hh_emih!I6=0,0,RES_hh_emih!I6/RES_summary!I$19)</f>
        <v>0</v>
      </c>
      <c r="J6" s="72">
        <f>IF(RES_hh_emih!J6=0,0,RES_hh_emih!J6/RES_summary!J$19)</f>
        <v>0</v>
      </c>
      <c r="K6" s="72">
        <f>IF(RES_hh_emih!K6=0,0,RES_hh_emih!K6/RES_summary!K$19)</f>
        <v>0</v>
      </c>
      <c r="L6" s="72">
        <f>IF(RES_hh_emih!L6=0,0,RES_hh_emih!L6/RES_summary!L$19)</f>
        <v>0</v>
      </c>
      <c r="M6" s="72">
        <f>IF(RES_hh_emih!M6=0,0,RES_hh_emih!M6/RES_summary!M$19)</f>
        <v>0</v>
      </c>
      <c r="N6" s="72">
        <f>IF(RES_hh_emih!N6=0,0,RES_hh_emih!N6/RES_summary!N$19)</f>
        <v>0</v>
      </c>
      <c r="O6" s="72">
        <f>IF(RES_hh_emih!O6=0,0,RES_hh_emih!O6/RES_summary!O$19)</f>
        <v>0</v>
      </c>
      <c r="P6" s="72">
        <f>IF(RES_hh_emih!P6=0,0,RES_hh_emih!P6/RES_summary!P$19)</f>
        <v>0</v>
      </c>
      <c r="Q6" s="72">
        <f>IF(RES_hh_emih!Q6=0,0,RES_hh_emih!Q6/RES_summary!Q$19)</f>
        <v>0</v>
      </c>
      <c r="R6" s="72">
        <f>IF(RES_hh_emih!R6=0,0,RES_hh_emih!R6/RES_summary!R$19)</f>
        <v>0</v>
      </c>
      <c r="S6" s="72">
        <f>IF(RES_hh_emih!S6=0,0,RES_hh_emih!S6/RES_summary!S$19)</f>
        <v>0</v>
      </c>
      <c r="T6" s="72">
        <f>IF(RES_hh_emih!T6=0,0,RES_hh_emih!T6/RES_summary!T$19)</f>
        <v>0</v>
      </c>
      <c r="U6" s="72">
        <f>IF(RES_hh_emih!U6=0,0,RES_hh_emih!U6/RES_summary!U$19)</f>
        <v>0</v>
      </c>
      <c r="V6" s="72">
        <f>IF(RES_hh_emih!V6=0,0,RES_hh_emih!V6/RES_summary!V$19)</f>
        <v>0</v>
      </c>
      <c r="W6" s="72">
        <f>IF(RES_hh_emih!W6=0,0,RES_hh_emih!W6/RES_summary!W$19)</f>
        <v>0</v>
      </c>
      <c r="X6" s="72">
        <f>IF(RES_hh_emih!X6=0,0,RES_hh_emih!X6/RES_summary!X$19)</f>
        <v>0</v>
      </c>
      <c r="Y6" s="72">
        <f>IF(RES_hh_emih!Y6=0,0,RES_hh_emih!Y6/RES_summary!Y$19)</f>
        <v>0</v>
      </c>
      <c r="DA6" s="89" t="s">
        <v>604</v>
      </c>
    </row>
    <row r="7" spans="1:105" ht="12" customHeight="1" x14ac:dyDescent="0.25">
      <c r="A7" s="28" t="s">
        <v>200</v>
      </c>
      <c r="B7" s="72">
        <f>IF(RES_hh_emih!B7=0,0,RES_hh_emih!B7/RES_summary!B$19)</f>
        <v>90.786317483295704</v>
      </c>
      <c r="C7" s="72">
        <f>IF(RES_hh_emih!C7=0,0,RES_hh_emih!C7/RES_summary!C$19)</f>
        <v>112.37885690337313</v>
      </c>
      <c r="D7" s="72">
        <f>IF(RES_hh_emih!D7=0,0,RES_hh_emih!D7/RES_summary!D$19)</f>
        <v>93.564352974409445</v>
      </c>
      <c r="E7" s="72">
        <f>IF(RES_hh_emih!E7=0,0,RES_hh_emih!E7/RES_summary!E$19)</f>
        <v>95.011095705631448</v>
      </c>
      <c r="F7" s="72">
        <f>IF(RES_hh_emih!F7=0,0,RES_hh_emih!F7/RES_summary!F$19)</f>
        <v>73.4202314608536</v>
      </c>
      <c r="G7" s="72">
        <f>IF(RES_hh_emih!G7=0,0,RES_hh_emih!G7/RES_summary!G$19)</f>
        <v>82.765343456930239</v>
      </c>
      <c r="H7" s="72">
        <f>IF(RES_hh_emih!H7=0,0,RES_hh_emih!H7/RES_summary!H$19)</f>
        <v>97.812617309845919</v>
      </c>
      <c r="I7" s="72">
        <f>IF(RES_hh_emih!I7=0,0,RES_hh_emih!I7/RES_summary!I$19)</f>
        <v>90.443150010120604</v>
      </c>
      <c r="J7" s="72">
        <f>IF(RES_hh_emih!J7=0,0,RES_hh_emih!J7/RES_summary!J$19)</f>
        <v>109.55350102998658</v>
      </c>
      <c r="K7" s="72">
        <f>IF(RES_hh_emih!K7=0,0,RES_hh_emih!K7/RES_summary!K$19)</f>
        <v>91.031441656796858</v>
      </c>
      <c r="L7" s="72">
        <f>IF(RES_hh_emih!L7=0,0,RES_hh_emih!L7/RES_summary!L$19)</f>
        <v>79.162812485973618</v>
      </c>
      <c r="M7" s="72">
        <f>IF(RES_hh_emih!M7=0,0,RES_hh_emih!M7/RES_summary!M$19)</f>
        <v>95.257073576268581</v>
      </c>
      <c r="N7" s="72">
        <f>IF(RES_hh_emih!N7=0,0,RES_hh_emih!N7/RES_summary!N$19)</f>
        <v>92.613553291227092</v>
      </c>
      <c r="O7" s="72">
        <f>IF(RES_hh_emih!O7=0,0,RES_hh_emih!O7/RES_summary!O$19)</f>
        <v>74.321926082829961</v>
      </c>
      <c r="P7" s="72">
        <f>IF(RES_hh_emih!P7=0,0,RES_hh_emih!P7/RES_summary!P$19)</f>
        <v>76.596343491288962</v>
      </c>
      <c r="Q7" s="72">
        <f>IF(RES_hh_emih!Q7=0,0,RES_hh_emih!Q7/RES_summary!Q$19)</f>
        <v>82.835925878294375</v>
      </c>
      <c r="R7" s="72">
        <f>IF(RES_hh_emih!R7=0,0,RES_hh_emih!R7/RES_summary!R$19)</f>
        <v>75.849668907834513</v>
      </c>
      <c r="S7" s="72">
        <f>IF(RES_hh_emih!S7=0,0,RES_hh_emih!S7/RES_summary!S$19)</f>
        <v>64.179134279569681</v>
      </c>
      <c r="T7" s="72">
        <f>IF(RES_hh_emih!T7=0,0,RES_hh_emih!T7/RES_summary!T$19)</f>
        <v>74.927623361237011</v>
      </c>
      <c r="U7" s="72">
        <f>IF(RES_hh_emih!U7=0,0,RES_hh_emih!U7/RES_summary!U$19)</f>
        <v>81.90344305400285</v>
      </c>
      <c r="V7" s="72">
        <f>IF(RES_hh_emih!V7=0,0,RES_hh_emih!V7/RES_summary!V$19)</f>
        <v>91.334547283246863</v>
      </c>
      <c r="W7" s="72">
        <f>IF(RES_hh_emih!W7=0,0,RES_hh_emih!W7/RES_summary!W$19)</f>
        <v>59.696166856062369</v>
      </c>
      <c r="X7" s="72">
        <f>IF(RES_hh_emih!X7=0,0,RES_hh_emih!X7/RES_summary!X$19)</f>
        <v>78.067527100472503</v>
      </c>
      <c r="Y7" s="72">
        <f>IF(RES_hh_emih!Y7=0,0,RES_hh_emih!Y7/RES_summary!Y$19)</f>
        <v>76.463389070977442</v>
      </c>
      <c r="DA7" s="89" t="s">
        <v>605</v>
      </c>
    </row>
    <row r="8" spans="1:105" ht="12" customHeight="1" x14ac:dyDescent="0.25">
      <c r="A8" s="28" t="s">
        <v>189</v>
      </c>
      <c r="B8" s="72">
        <f>IF(RES_hh_emih!B8=0,0,RES_hh_emih!B8/RES_summary!B$19)</f>
        <v>65.311367149215911</v>
      </c>
      <c r="C8" s="72">
        <f>IF(RES_hh_emih!C8=0,0,RES_hh_emih!C8/RES_summary!C$19)</f>
        <v>66.601430521696827</v>
      </c>
      <c r="D8" s="72">
        <f>IF(RES_hh_emih!D8=0,0,RES_hh_emih!D8/RES_summary!D$19)</f>
        <v>60.581255407899597</v>
      </c>
      <c r="E8" s="72">
        <f>IF(RES_hh_emih!E8=0,0,RES_hh_emih!E8/RES_summary!E$19)</f>
        <v>59.9790078642949</v>
      </c>
      <c r="F8" s="72">
        <f>IF(RES_hh_emih!F8=0,0,RES_hh_emih!F8/RES_summary!F$19)</f>
        <v>57.913368417093345</v>
      </c>
      <c r="G8" s="72">
        <f>IF(RES_hh_emih!G8=0,0,RES_hh_emih!G8/RES_summary!G$19)</f>
        <v>61.229473754444427</v>
      </c>
      <c r="H8" s="72">
        <f>IF(RES_hh_emih!H8=0,0,RES_hh_emih!H8/RES_summary!H$19)</f>
        <v>57.894248270621851</v>
      </c>
      <c r="I8" s="72">
        <f>IF(RES_hh_emih!I8=0,0,RES_hh_emih!I8/RES_summary!I$19)</f>
        <v>61.573799548421299</v>
      </c>
      <c r="J8" s="72">
        <f>IF(RES_hh_emih!J8=0,0,RES_hh_emih!J8/RES_summary!J$19)</f>
        <v>60.19983718589944</v>
      </c>
      <c r="K8" s="72">
        <f>IF(RES_hh_emih!K8=0,0,RES_hh_emih!K8/RES_summary!K$19)</f>
        <v>61.433259849682301</v>
      </c>
      <c r="L8" s="72">
        <f>IF(RES_hh_emih!L8=0,0,RES_hh_emih!L8/RES_summary!L$19)</f>
        <v>64.709096069051341</v>
      </c>
      <c r="M8" s="72">
        <f>IF(RES_hh_emih!M8=0,0,RES_hh_emih!M8/RES_summary!M$19)</f>
        <v>59.119830656150874</v>
      </c>
      <c r="N8" s="72">
        <f>IF(RES_hh_emih!N8=0,0,RES_hh_emih!N8/RES_summary!N$19)</f>
        <v>61.637902739596811</v>
      </c>
      <c r="O8" s="72">
        <f>IF(RES_hh_emih!O8=0,0,RES_hh_emih!O8/RES_summary!O$19)</f>
        <v>57.197395947102613</v>
      </c>
      <c r="P8" s="72">
        <f>IF(RES_hh_emih!P8=0,0,RES_hh_emih!P8/RES_summary!P$19)</f>
        <v>55.024094500045933</v>
      </c>
      <c r="Q8" s="72">
        <f>IF(RES_hh_emih!Q8=0,0,RES_hh_emih!Q8/RES_summary!Q$19)</f>
        <v>50.409613800753291</v>
      </c>
      <c r="R8" s="72">
        <f>IF(RES_hh_emih!R8=0,0,RES_hh_emih!R8/RES_summary!R$19)</f>
        <v>56.6856321977044</v>
      </c>
      <c r="S8" s="72">
        <f>IF(RES_hh_emih!S8=0,0,RES_hh_emih!S8/RES_summary!S$19)</f>
        <v>51.819967794870685</v>
      </c>
      <c r="T8" s="72">
        <f>IF(RES_hh_emih!T8=0,0,RES_hh_emih!T8/RES_summary!T$19)</f>
        <v>51.217099074282572</v>
      </c>
      <c r="U8" s="72">
        <f>IF(RES_hh_emih!U8=0,0,RES_hh_emih!U8/RES_summary!U$19)</f>
        <v>50.308138788292545</v>
      </c>
      <c r="V8" s="72">
        <f>IF(RES_hh_emih!V8=0,0,RES_hh_emih!V8/RES_summary!V$19)</f>
        <v>47.604775833319728</v>
      </c>
      <c r="W8" s="72">
        <f>IF(RES_hh_emih!W8=0,0,RES_hh_emih!W8/RES_summary!W$19)</f>
        <v>49.279943618572716</v>
      </c>
      <c r="X8" s="72">
        <f>IF(RES_hh_emih!X8=0,0,RES_hh_emih!X8/RES_summary!X$19)</f>
        <v>40.369085636265098</v>
      </c>
      <c r="Y8" s="72">
        <f>IF(RES_hh_emih!Y8=0,0,RES_hh_emih!Y8/RES_summary!Y$19)</f>
        <v>44.528471856219554</v>
      </c>
      <c r="DA8" s="89" t="s">
        <v>606</v>
      </c>
    </row>
    <row r="9" spans="1:105" ht="12" customHeight="1" x14ac:dyDescent="0.25">
      <c r="A9" s="28" t="s">
        <v>202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X9" s="72">
        <f>IF(RES_hh_emih!X9=0,0,RES_hh_emih!X9/RES_summary!X$19)</f>
        <v>0</v>
      </c>
      <c r="Y9" s="72">
        <f>IF(RES_hh_emih!Y9=0,0,RES_hh_emih!Y9/RES_summary!Y$19)</f>
        <v>0</v>
      </c>
      <c r="DA9" s="89" t="s">
        <v>607</v>
      </c>
    </row>
    <row r="10" spans="1:105" ht="12" customHeight="1" x14ac:dyDescent="0.25">
      <c r="A10" s="28" t="s">
        <v>197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X10" s="72">
        <f>IF(RES_hh_emih!X10=0,0,RES_hh_emih!X10/RES_summary!X$19)</f>
        <v>0</v>
      </c>
      <c r="Y10" s="72">
        <f>IF(RES_hh_emih!Y10=0,0,RES_hh_emih!Y10/RES_summary!Y$19)</f>
        <v>0</v>
      </c>
      <c r="DA10" s="89" t="s">
        <v>608</v>
      </c>
    </row>
    <row r="11" spans="1:105" ht="12" customHeight="1" x14ac:dyDescent="0.25">
      <c r="A11" s="28" t="s">
        <v>198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X11" s="72">
        <f>IF(RES_hh_emih!X11=0,0,RES_hh_emih!X11/RES_summary!X$19)</f>
        <v>0</v>
      </c>
      <c r="Y11" s="72">
        <f>IF(RES_hh_emih!Y11=0,0,RES_hh_emih!Y11/RES_summary!Y$19)</f>
        <v>0</v>
      </c>
      <c r="DA11" s="89" t="s">
        <v>609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X12" s="72">
        <f>IF(RES_hh_emih!X12=0,0,RES_hh_emih!X12/RES_summary!X$19)</f>
        <v>0</v>
      </c>
      <c r="Y12" s="72">
        <f>IF(RES_hh_emih!Y12=0,0,RES_hh_emih!Y12/RES_summary!Y$19)</f>
        <v>0</v>
      </c>
      <c r="DA12" s="89" t="s">
        <v>610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X13" s="74">
        <f>IF(RES_hh_emih!X13=0,0,RES_hh_emih!X13/RES_summary!X$19)</f>
        <v>0</v>
      </c>
      <c r="Y13" s="74">
        <f>IF(RES_hh_emih!Y13=0,0,RES_hh_emih!Y13/RES_summary!Y$19)</f>
        <v>0</v>
      </c>
      <c r="DA13" s="90" t="s">
        <v>611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X14" s="76">
        <f>IF(RES_hh_emih!X14=0,0,RES_hh_emih!X14/RES_summary!X$19)</f>
        <v>0</v>
      </c>
      <c r="Y14" s="76">
        <f>IF(RES_hh_emih!Y14=0,0,RES_hh_emih!Y14/RES_summary!Y$19)</f>
        <v>0</v>
      </c>
      <c r="DA14" s="91" t="s">
        <v>612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X15" s="69">
        <f>IF(RES_hh_emih!X15=0,0,RES_hh_emih!X15/RES_summary!X$19)</f>
        <v>0</v>
      </c>
      <c r="Y15" s="69">
        <f>IF(RES_hh_emih!Y15=0,0,RES_hh_emih!Y15/RES_summary!Y$19)</f>
        <v>0</v>
      </c>
      <c r="DA15" s="88" t="s">
        <v>310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X16" s="72">
        <f>IF(RES_hh_emih!X16=0,0,RES_hh_emih!X16/RES_summary!X$19)</f>
        <v>0</v>
      </c>
      <c r="Y16" s="72">
        <f>IF(RES_hh_emih!Y16=0,0,RES_hh_emih!Y16/RES_summary!Y$19)</f>
        <v>0</v>
      </c>
      <c r="DA16" s="89" t="s">
        <v>613</v>
      </c>
    </row>
    <row r="17" spans="1:105" ht="12.95" customHeight="1" x14ac:dyDescent="0.25">
      <c r="A17" s="68" t="s">
        <v>55</v>
      </c>
      <c r="B17" s="69">
        <f>IF(RES_hh_emih!B17=0,0,RES_hh_emih!B17/RES_summary!B$19)</f>
        <v>0.84665507268754114</v>
      </c>
      <c r="C17" s="69">
        <f>IF(RES_hh_emih!C17=0,0,RES_hh_emih!C17/RES_summary!C$19)</f>
        <v>0.76236194692399994</v>
      </c>
      <c r="D17" s="69">
        <f>IF(RES_hh_emih!D17=0,0,RES_hh_emih!D17/RES_summary!D$19)</f>
        <v>0.76619508049747354</v>
      </c>
      <c r="E17" s="69">
        <f>IF(RES_hh_emih!E17=0,0,RES_hh_emih!E17/RES_summary!E$19)</f>
        <v>0.60478275263381021</v>
      </c>
      <c r="F17" s="69">
        <f>IF(RES_hh_emih!F17=0,0,RES_hh_emih!F17/RES_summary!F$19)</f>
        <v>0.67852328590433697</v>
      </c>
      <c r="G17" s="69">
        <f>IF(RES_hh_emih!G17=0,0,RES_hh_emih!G17/RES_summary!G$19)</f>
        <v>0.725435369993507</v>
      </c>
      <c r="H17" s="69">
        <f>IF(RES_hh_emih!H17=0,0,RES_hh_emih!H17/RES_summary!H$19)</f>
        <v>0.67908376286899674</v>
      </c>
      <c r="I17" s="69">
        <f>IF(RES_hh_emih!I17=0,0,RES_hh_emih!I17/RES_summary!I$19)</f>
        <v>0.47205086700588822</v>
      </c>
      <c r="J17" s="69">
        <f>IF(RES_hh_emih!J17=0,0,RES_hh_emih!J17/RES_summary!J$19)</f>
        <v>0.47808902936481584</v>
      </c>
      <c r="K17" s="69">
        <f>IF(RES_hh_emih!K17=0,0,RES_hh_emih!K17/RES_summary!K$19)</f>
        <v>0.3914997781725883</v>
      </c>
      <c r="L17" s="69">
        <f>IF(RES_hh_emih!L17=0,0,RES_hh_emih!L17/RES_summary!L$19)</f>
        <v>0.41506721361494092</v>
      </c>
      <c r="M17" s="69">
        <f>IF(RES_hh_emih!M17=0,0,RES_hh_emih!M17/RES_summary!M$19)</f>
        <v>0.43442425847274058</v>
      </c>
      <c r="N17" s="69">
        <f>IF(RES_hh_emih!N17=0,0,RES_hh_emih!N17/RES_summary!N$19)</f>
        <v>0.44636746955022583</v>
      </c>
      <c r="O17" s="69">
        <f>IF(RES_hh_emih!O17=0,0,RES_hh_emih!O17/RES_summary!O$19)</f>
        <v>0.42140541212201377</v>
      </c>
      <c r="P17" s="69">
        <f>IF(RES_hh_emih!P17=0,0,RES_hh_emih!P17/RES_summary!P$19)</f>
        <v>0.39759376957718379</v>
      </c>
      <c r="Q17" s="69">
        <f>IF(RES_hh_emih!Q17=0,0,RES_hh_emih!Q17/RES_summary!Q$19)</f>
        <v>0.33942908773675012</v>
      </c>
      <c r="R17" s="69">
        <f>IF(RES_hh_emih!R17=0,0,RES_hh_emih!R17/RES_summary!R$19)</f>
        <v>0.33963879721751256</v>
      </c>
      <c r="S17" s="69">
        <f>IF(RES_hh_emih!S17=0,0,RES_hh_emih!S17/RES_summary!S$19)</f>
        <v>0.3048464917308582</v>
      </c>
      <c r="T17" s="69">
        <f>IF(RES_hh_emih!T17=0,0,RES_hh_emih!T17/RES_summary!T$19)</f>
        <v>0.29722185853670452</v>
      </c>
      <c r="U17" s="69">
        <f>IF(RES_hh_emih!U17=0,0,RES_hh_emih!U17/RES_summary!U$19)</f>
        <v>0.31373867577660708</v>
      </c>
      <c r="V17" s="69">
        <f>IF(RES_hh_emih!V17=0,0,RES_hh_emih!V17/RES_summary!V$19)</f>
        <v>0.29824151622158351</v>
      </c>
      <c r="W17" s="69">
        <f>IF(RES_hh_emih!W17=0,0,RES_hh_emih!W17/RES_summary!W$19)</f>
        <v>0.30784556332824958</v>
      </c>
      <c r="X17" s="69">
        <f>IF(RES_hh_emih!X17=0,0,RES_hh_emih!X17/RES_summary!X$19)</f>
        <v>0.23698692870001542</v>
      </c>
      <c r="Y17" s="69">
        <f>IF(RES_hh_emih!Y17=0,0,RES_hh_emih!Y17/RES_summary!Y$19)</f>
        <v>0.25843011014312384</v>
      </c>
      <c r="DA17" s="88" t="s">
        <v>311</v>
      </c>
    </row>
    <row r="18" spans="1:105" ht="12" customHeight="1" x14ac:dyDescent="0.25">
      <c r="A18" s="28" t="s">
        <v>51</v>
      </c>
      <c r="B18" s="72">
        <f>IF(RES_hh_emih!B18=0,0,RES_hh_emih!B18/RES_summary!B$19)</f>
        <v>13.496881211194763</v>
      </c>
      <c r="C18" s="72">
        <f>IF(RES_hh_emih!C18=0,0,RES_hh_emih!C18/RES_summary!C$19)</f>
        <v>11.007684263961504</v>
      </c>
      <c r="D18" s="72">
        <f>IF(RES_hh_emih!D18=0,0,RES_hh_emih!D18/RES_summary!D$19)</f>
        <v>13.957345191981183</v>
      </c>
      <c r="E18" s="72">
        <f>IF(RES_hh_emih!E18=0,0,RES_hh_emih!E18/RES_summary!E$19)</f>
        <v>9.8614224028653137</v>
      </c>
      <c r="F18" s="72">
        <f>IF(RES_hh_emih!F18=0,0,RES_hh_emih!F18/RES_summary!F$19)</f>
        <v>14.362879535533626</v>
      </c>
      <c r="G18" s="72">
        <f>IF(RES_hh_emih!G18=0,0,RES_hh_emih!G18/RES_summary!G$19)</f>
        <v>14.339766396385565</v>
      </c>
      <c r="H18" s="72">
        <f>IF(RES_hh_emih!H18=0,0,RES_hh_emih!H18/RES_summary!H$19)</f>
        <v>13.100396358060815</v>
      </c>
      <c r="I18" s="72">
        <f>IF(RES_hh_emih!I18=0,0,RES_hh_emih!I18/RES_summary!I$19)</f>
        <v>8.5960695313892383</v>
      </c>
      <c r="J18" s="72">
        <f>IF(RES_hh_emih!J18=0,0,RES_hh_emih!J18/RES_summary!J$19)</f>
        <v>11.501135389536731</v>
      </c>
      <c r="K18" s="72">
        <f>IF(RES_hh_emih!K18=0,0,RES_hh_emih!K18/RES_summary!K$19)</f>
        <v>7.959727753307809</v>
      </c>
      <c r="L18" s="72">
        <f>IF(RES_hh_emih!L18=0,0,RES_hh_emih!L18/RES_summary!L$19)</f>
        <v>9.3745522124610599</v>
      </c>
      <c r="M18" s="72">
        <f>IF(RES_hh_emih!M18=0,0,RES_hh_emih!M18/RES_summary!M$19)</f>
        <v>11.918981747397314</v>
      </c>
      <c r="N18" s="72">
        <f>IF(RES_hh_emih!N18=0,0,RES_hh_emih!N18/RES_summary!N$19)</f>
        <v>10.97480853888624</v>
      </c>
      <c r="O18" s="72">
        <f>IF(RES_hh_emih!O18=0,0,RES_hh_emih!O18/RES_summary!O$19)</f>
        <v>11.341673730949047</v>
      </c>
      <c r="P18" s="72">
        <f>IF(RES_hh_emih!P18=0,0,RES_hh_emih!P18/RES_summary!P$19)</f>
        <v>10.436512146562288</v>
      </c>
      <c r="Q18" s="72">
        <f>IF(RES_hh_emih!Q18=0,0,RES_hh_emih!Q18/RES_summary!Q$19)</f>
        <v>8.1099477622003349</v>
      </c>
      <c r="R18" s="72">
        <f>IF(RES_hh_emih!R18=0,0,RES_hh_emih!R18/RES_summary!R$19)</f>
        <v>3.37515890916317</v>
      </c>
      <c r="S18" s="72">
        <f>IF(RES_hh_emih!S18=0,0,RES_hh_emih!S18/RES_summary!S$19)</f>
        <v>6.692808172117795</v>
      </c>
      <c r="T18" s="72">
        <f>IF(RES_hh_emih!T18=0,0,RES_hh_emih!T18/RES_summary!T$19)</f>
        <v>8.0485562147934431</v>
      </c>
      <c r="U18" s="72">
        <f>IF(RES_hh_emih!U18=0,0,RES_hh_emih!U18/RES_summary!U$19)</f>
        <v>9.5496043640954813</v>
      </c>
      <c r="V18" s="72">
        <f>IF(RES_hh_emih!V18=0,0,RES_hh_emih!V18/RES_summary!V$19)</f>
        <v>9.4009021304599845</v>
      </c>
      <c r="W18" s="72">
        <f>IF(RES_hh_emih!W18=0,0,RES_hh_emih!W18/RES_summary!W$19)</f>
        <v>8.97043939363523</v>
      </c>
      <c r="X18" s="72">
        <f>IF(RES_hh_emih!X18=0,0,RES_hh_emih!X18/RES_summary!X$19)</f>
        <v>0</v>
      </c>
      <c r="Y18" s="72">
        <f>IF(RES_hh_emih!Y18=0,0,RES_hh_emih!Y18/RES_summary!Y$19)</f>
        <v>0</v>
      </c>
      <c r="DA18" s="89" t="s">
        <v>614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0</v>
      </c>
      <c r="C19" s="72">
        <f>IF(RES_hh_emih!C19=0,0,RES_hh_emih!C19/RES_summary!C$19)</f>
        <v>0</v>
      </c>
      <c r="D19" s="72">
        <f>IF(RES_hh_emih!D19=0,0,RES_hh_emih!D19/RES_summary!D$19)</f>
        <v>0</v>
      </c>
      <c r="E19" s="72">
        <f>IF(RES_hh_emih!E19=0,0,RES_hh_emih!E19/RES_summary!E$19)</f>
        <v>0</v>
      </c>
      <c r="F19" s="72">
        <f>IF(RES_hh_emih!F19=0,0,RES_hh_emih!F19/RES_summary!F$19)</f>
        <v>0</v>
      </c>
      <c r="G19" s="72">
        <f>IF(RES_hh_emih!G19=0,0,RES_hh_emih!G19/RES_summary!G$19)</f>
        <v>0</v>
      </c>
      <c r="H19" s="72">
        <f>IF(RES_hh_emih!H19=0,0,RES_hh_emih!H19/RES_summary!H$19)</f>
        <v>0</v>
      </c>
      <c r="I19" s="72">
        <f>IF(RES_hh_emih!I19=0,0,RES_hh_emih!I19/RES_summary!I$19)</f>
        <v>0</v>
      </c>
      <c r="J19" s="72">
        <f>IF(RES_hh_emih!J19=0,0,RES_hh_emih!J19/RES_summary!J$19)</f>
        <v>0</v>
      </c>
      <c r="K19" s="72">
        <f>IF(RES_hh_emih!K19=0,0,RES_hh_emih!K19/RES_summary!K$19)</f>
        <v>0</v>
      </c>
      <c r="L19" s="72">
        <f>IF(RES_hh_emih!L19=0,0,RES_hh_emih!L19/RES_summary!L$19)</f>
        <v>0</v>
      </c>
      <c r="M19" s="72">
        <f>IF(RES_hh_emih!M19=0,0,RES_hh_emih!M19/RES_summary!M$19)</f>
        <v>0</v>
      </c>
      <c r="N19" s="72">
        <f>IF(RES_hh_emih!N19=0,0,RES_hh_emih!N19/RES_summary!N$19)</f>
        <v>0</v>
      </c>
      <c r="O19" s="72">
        <f>IF(RES_hh_emih!O19=0,0,RES_hh_emih!O19/RES_summary!O$19)</f>
        <v>0</v>
      </c>
      <c r="P19" s="72">
        <f>IF(RES_hh_emih!P19=0,0,RES_hh_emih!P19/RES_summary!P$19)</f>
        <v>0</v>
      </c>
      <c r="Q19" s="72">
        <f>IF(RES_hh_emih!Q19=0,0,RES_hh_emih!Q19/RES_summary!Q$19)</f>
        <v>0</v>
      </c>
      <c r="R19" s="72">
        <f>IF(RES_hh_emih!R19=0,0,RES_hh_emih!R19/RES_summary!R$19)</f>
        <v>0</v>
      </c>
      <c r="S19" s="72">
        <f>IF(RES_hh_emih!S19=0,0,RES_hh_emih!S19/RES_summary!S$19)</f>
        <v>0</v>
      </c>
      <c r="T19" s="72">
        <f>IF(RES_hh_emih!T19=0,0,RES_hh_emih!T19/RES_summary!T$19)</f>
        <v>0</v>
      </c>
      <c r="U19" s="72">
        <f>IF(RES_hh_emih!U19=0,0,RES_hh_emih!U19/RES_summary!U$19)</f>
        <v>0</v>
      </c>
      <c r="V19" s="72">
        <f>IF(RES_hh_emih!V19=0,0,RES_hh_emih!V19/RES_summary!V$19)</f>
        <v>0</v>
      </c>
      <c r="W19" s="72">
        <f>IF(RES_hh_emih!W19=0,0,RES_hh_emih!W19/RES_summary!W$19)</f>
        <v>0</v>
      </c>
      <c r="X19" s="72">
        <f>IF(RES_hh_emih!X19=0,0,RES_hh_emih!X19/RES_summary!X$19)</f>
        <v>0</v>
      </c>
      <c r="Y19" s="72">
        <f>IF(RES_hh_emih!Y19=0,0,RES_hh_emih!Y19/RES_summary!Y$19)</f>
        <v>0</v>
      </c>
      <c r="DA19" s="89" t="s">
        <v>615</v>
      </c>
    </row>
    <row r="20" spans="1:105" ht="12" customHeight="1" x14ac:dyDescent="0.25">
      <c r="A20" s="28" t="s">
        <v>200</v>
      </c>
      <c r="B20" s="72">
        <f>IF(RES_hh_emih!B20=0,0,RES_hh_emih!B20/RES_summary!B$19)</f>
        <v>10.111269598120103</v>
      </c>
      <c r="C20" s="72">
        <f>IF(RES_hh_emih!C20=0,0,RES_hh_emih!C20/RES_summary!C$19)</f>
        <v>12.688602672438336</v>
      </c>
      <c r="D20" s="72">
        <f>IF(RES_hh_emih!D20=0,0,RES_hh_emih!D20/RES_summary!D$19)</f>
        <v>10.959472905650205</v>
      </c>
      <c r="E20" s="72">
        <f>IF(RES_hh_emih!E20=0,0,RES_hh_emih!E20/RES_summary!E$19)</f>
        <v>10.588470041823664</v>
      </c>
      <c r="F20" s="72">
        <f>IF(RES_hh_emih!F20=0,0,RES_hh_emih!F20/RES_summary!F$19)</f>
        <v>8.2578307366241575</v>
      </c>
      <c r="G20" s="72">
        <f>IF(RES_hh_emih!G20=0,0,RES_hh_emih!G20/RES_summary!G$19)</f>
        <v>9.688630196550017</v>
      </c>
      <c r="H20" s="72">
        <f>IF(RES_hh_emih!H20=0,0,RES_hh_emih!H20/RES_summary!H$19)</f>
        <v>11.883277370726111</v>
      </c>
      <c r="I20" s="72">
        <f>IF(RES_hh_emih!I20=0,0,RES_hh_emih!I20/RES_summary!I$19)</f>
        <v>8.7227605624924802</v>
      </c>
      <c r="J20" s="72">
        <f>IF(RES_hh_emih!J20=0,0,RES_hh_emih!J20/RES_summary!J$19)</f>
        <v>10.537126818580472</v>
      </c>
      <c r="K20" s="72">
        <f>IF(RES_hh_emih!K20=0,0,RES_hh_emih!K20/RES_summary!K$19)</f>
        <v>8.1457826855968936</v>
      </c>
      <c r="L20" s="72">
        <f>IF(RES_hh_emih!L20=0,0,RES_hh_emih!L20/RES_summary!L$19)</f>
        <v>7.0989716265803153</v>
      </c>
      <c r="M20" s="72">
        <f>IF(RES_hh_emih!M20=0,0,RES_hh_emih!M20/RES_summary!M$19)</f>
        <v>8.9773662055492238</v>
      </c>
      <c r="N20" s="72">
        <f>IF(RES_hh_emih!N20=0,0,RES_hh_emih!N20/RES_summary!N$19)</f>
        <v>9.0447629963049732</v>
      </c>
      <c r="O20" s="72">
        <f>IF(RES_hh_emih!O20=0,0,RES_hh_emih!O20/RES_summary!O$19)</f>
        <v>7.4549509750134675</v>
      </c>
      <c r="P20" s="72">
        <f>IF(RES_hh_emih!P20=0,0,RES_hh_emih!P20/RES_summary!P$19)</f>
        <v>7.6074143237244956</v>
      </c>
      <c r="Q20" s="72">
        <f>IF(RES_hh_emih!Q20=0,0,RES_hh_emih!Q20/RES_summary!Q$19)</f>
        <v>8.2069115528918761</v>
      </c>
      <c r="R20" s="72">
        <f>IF(RES_hh_emih!R20=0,0,RES_hh_emih!R20/RES_summary!R$19)</f>
        <v>7.3025596490993614</v>
      </c>
      <c r="S20" s="72">
        <f>IF(RES_hh_emih!S20=0,0,RES_hh_emih!S20/RES_summary!S$19)</f>
        <v>5.9624826341883725</v>
      </c>
      <c r="T20" s="72">
        <f>IF(RES_hh_emih!T20=0,0,RES_hh_emih!T20/RES_summary!T$19)</f>
        <v>6.5903365025371485</v>
      </c>
      <c r="U20" s="72">
        <f>IF(RES_hh_emih!U20=0,0,RES_hh_emih!U20/RES_summary!U$19)</f>
        <v>7.4344482629574866</v>
      </c>
      <c r="V20" s="72">
        <f>IF(RES_hh_emih!V20=0,0,RES_hh_emih!V20/RES_summary!V$19)</f>
        <v>8.1345206493644344</v>
      </c>
      <c r="W20" s="72">
        <f>IF(RES_hh_emih!W20=0,0,RES_hh_emih!W20/RES_summary!W$19)</f>
        <v>5.213515990006897</v>
      </c>
      <c r="X20" s="72">
        <f>IF(RES_hh_emih!X20=0,0,RES_hh_emih!X20/RES_summary!X$19)</f>
        <v>6.5220529795031732</v>
      </c>
      <c r="Y20" s="72">
        <f>IF(RES_hh_emih!Y20=0,0,RES_hh_emih!Y20/RES_summary!Y$19)</f>
        <v>6.2670206474289696</v>
      </c>
      <c r="DA20" s="89" t="s">
        <v>616</v>
      </c>
    </row>
    <row r="21" spans="1:105" ht="12" customHeight="1" x14ac:dyDescent="0.25">
      <c r="A21" s="28" t="s">
        <v>189</v>
      </c>
      <c r="B21" s="72">
        <f>IF(RES_hh_emih!B21=0,0,RES_hh_emih!B21/RES_summary!B$19)</f>
        <v>7.7465950323032473</v>
      </c>
      <c r="C21" s="72">
        <f>IF(RES_hh_emih!C21=0,0,RES_hh_emih!C21/RES_summary!C$19)</f>
        <v>7.9911386728592078</v>
      </c>
      <c r="D21" s="72">
        <f>IF(RES_hh_emih!D21=0,0,RES_hh_emih!D21/RES_summary!D$19)</f>
        <v>7.5660375133651128</v>
      </c>
      <c r="E21" s="72">
        <f>IF(RES_hh_emih!E21=0,0,RES_hh_emih!E21/RES_summary!E$19)</f>
        <v>7.1761885447995306</v>
      </c>
      <c r="F21" s="72">
        <f>IF(RES_hh_emih!F21=0,0,RES_hh_emih!F21/RES_summary!F$19)</f>
        <v>7.0625330649697391</v>
      </c>
      <c r="G21" s="72">
        <f>IF(RES_hh_emih!G21=0,0,RES_hh_emih!G21/RES_summary!G$19)</f>
        <v>7.7949457194870826</v>
      </c>
      <c r="H21" s="72">
        <f>IF(RES_hh_emih!H21=0,0,RES_hh_emih!H21/RES_summary!H$19)</f>
        <v>7.6375674778391076</v>
      </c>
      <c r="I21" s="72">
        <f>IF(RES_hh_emih!I21=0,0,RES_hh_emih!I21/RES_summary!I$19)</f>
        <v>6.4622465437908465</v>
      </c>
      <c r="J21" s="72">
        <f>IF(RES_hh_emih!J21=0,0,RES_hh_emih!J21/RES_summary!J$19)</f>
        <v>6.2231425602194355</v>
      </c>
      <c r="K21" s="72">
        <f>IF(RES_hh_emih!K21=0,0,RES_hh_emih!K21/RES_summary!K$19)</f>
        <v>5.8686928363582753</v>
      </c>
      <c r="L21" s="72">
        <f>IF(RES_hh_emih!L21=0,0,RES_hh_emih!L21/RES_summary!L$19)</f>
        <v>6.0594036806655209</v>
      </c>
      <c r="M21" s="72">
        <f>IF(RES_hh_emih!M21=0,0,RES_hh_emih!M21/RES_summary!M$19)</f>
        <v>5.6111872812446446</v>
      </c>
      <c r="N21" s="72">
        <f>IF(RES_hh_emih!N21=0,0,RES_hh_emih!N21/RES_summary!N$19)</f>
        <v>5.8429700012845354</v>
      </c>
      <c r="O21" s="72">
        <f>IF(RES_hh_emih!O21=0,0,RES_hh_emih!O21/RES_summary!O$19)</f>
        <v>5.4051155253117509</v>
      </c>
      <c r="P21" s="72">
        <f>IF(RES_hh_emih!P21=0,0,RES_hh_emih!P21/RES_summary!P$19)</f>
        <v>5.1700803715007027</v>
      </c>
      <c r="Q21" s="72">
        <f>IF(RES_hh_emih!Q21=0,0,RES_hh_emih!Q21/RES_summary!Q$19)</f>
        <v>4.7918102843586903</v>
      </c>
      <c r="R21" s="72">
        <f>IF(RES_hh_emih!R21=0,0,RES_hh_emih!R21/RES_summary!R$19)</f>
        <v>5.4270778131290989</v>
      </c>
      <c r="S21" s="72">
        <f>IF(RES_hh_emih!S21=0,0,RES_hh_emih!S21/RES_summary!S$19)</f>
        <v>4.9786540944067994</v>
      </c>
      <c r="T21" s="72">
        <f>IF(RES_hh_emih!T21=0,0,RES_hh_emih!T21/RES_summary!T$19)</f>
        <v>4.7741354699301972</v>
      </c>
      <c r="U21" s="72">
        <f>IF(RES_hh_emih!U21=0,0,RES_hh_emih!U21/RES_summary!U$19)</f>
        <v>4.9010677834747165</v>
      </c>
      <c r="V21" s="72">
        <f>IF(RES_hh_emih!V21=0,0,RES_hh_emih!V21/RES_summary!V$19)</f>
        <v>4.635258294822143</v>
      </c>
      <c r="W21" s="72">
        <f>IF(RES_hh_emih!W21=0,0,RES_hh_emih!W21/RES_summary!W$19)</f>
        <v>4.8690716097734645</v>
      </c>
      <c r="X21" s="72">
        <f>IF(RES_hh_emih!X21=0,0,RES_hh_emih!X21/RES_summary!X$19)</f>
        <v>3.8721045956626541</v>
      </c>
      <c r="Y21" s="72">
        <f>IF(RES_hh_emih!Y21=0,0,RES_hh_emih!Y21/RES_summary!Y$19)</f>
        <v>4.323966779975061</v>
      </c>
      <c r="DA21" s="89" t="s">
        <v>617</v>
      </c>
    </row>
    <row r="22" spans="1:105" ht="12" customHeight="1" x14ac:dyDescent="0.25">
      <c r="A22" s="28" t="s">
        <v>202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X22" s="72">
        <f>IF(RES_hh_emih!X22=0,0,RES_hh_emih!X22/RES_summary!X$19)</f>
        <v>0</v>
      </c>
      <c r="Y22" s="72">
        <f>IF(RES_hh_emih!Y22=0,0,RES_hh_emih!Y22/RES_summary!Y$19)</f>
        <v>0</v>
      </c>
      <c r="DA22" s="89" t="s">
        <v>618</v>
      </c>
    </row>
    <row r="23" spans="1:105" ht="12" customHeight="1" x14ac:dyDescent="0.25">
      <c r="A23" s="28" t="s">
        <v>197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X23" s="72">
        <f>IF(RES_hh_emih!X23=0,0,RES_hh_emih!X23/RES_summary!X$19)</f>
        <v>0</v>
      </c>
      <c r="Y23" s="72">
        <f>IF(RES_hh_emih!Y23=0,0,RES_hh_emih!Y23/RES_summary!Y$19)</f>
        <v>0</v>
      </c>
      <c r="DA23" s="89" t="s">
        <v>619</v>
      </c>
    </row>
    <row r="24" spans="1:105" ht="12" customHeight="1" x14ac:dyDescent="0.25">
      <c r="A24" s="28" t="s">
        <v>198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X24" s="72">
        <f>IF(RES_hh_emih!X24=0,0,RES_hh_emih!X24/RES_summary!X$19)</f>
        <v>0</v>
      </c>
      <c r="Y24" s="72">
        <f>IF(RES_hh_emih!Y24=0,0,RES_hh_emih!Y24/RES_summary!Y$19)</f>
        <v>0</v>
      </c>
      <c r="DA24" s="89" t="s">
        <v>620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X25" s="74">
        <f>IF(RES_hh_emih!X25=0,0,RES_hh_emih!X25/RES_summary!X$19)</f>
        <v>0</v>
      </c>
      <c r="Y25" s="74">
        <f>IF(RES_hh_emih!Y25=0,0,RES_hh_emih!Y25/RES_summary!Y$19)</f>
        <v>0</v>
      </c>
      <c r="DA25" s="90" t="s">
        <v>621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X26" s="77">
        <f>IF(RES_hh_emih!X26=0,0,RES_hh_emih!X26/RES_summary!X$19)</f>
        <v>0</v>
      </c>
      <c r="Y26" s="77">
        <f>IF(RES_hh_emih!Y26=0,0,RES_hh_emih!Y26/RES_summary!Y$19)</f>
        <v>0</v>
      </c>
      <c r="DA26" s="92" t="s">
        <v>622</v>
      </c>
    </row>
    <row r="27" spans="1:105" ht="12.95" customHeight="1" x14ac:dyDescent="0.25">
      <c r="A27" s="68" t="s">
        <v>54</v>
      </c>
      <c r="B27" s="69">
        <f>IF(RES_hh_emih!B27=0,0,RES_hh_emih!B27/RES_summary!B$19)</f>
        <v>0.8272974534190648</v>
      </c>
      <c r="C27" s="69">
        <f>IF(RES_hh_emih!C27=0,0,RES_hh_emih!C27/RES_summary!C$19)</f>
        <v>0.88584084096577465</v>
      </c>
      <c r="D27" s="69">
        <f>IF(RES_hh_emih!D27=0,0,RES_hh_emih!D27/RES_summary!D$19)</f>
        <v>0.48308785945984772</v>
      </c>
      <c r="E27" s="69">
        <f>IF(RES_hh_emih!E27=0,0,RES_hh_emih!E27/RES_summary!E$19)</f>
        <v>0.54939549719309522</v>
      </c>
      <c r="F27" s="69">
        <f>IF(RES_hh_emih!F27=0,0,RES_hh_emih!F27/RES_summary!F$19)</f>
        <v>0.57327038935202923</v>
      </c>
      <c r="G27" s="69">
        <f>IF(RES_hh_emih!G27=0,0,RES_hh_emih!G27/RES_summary!G$19)</f>
        <v>0.48763446482493111</v>
      </c>
      <c r="H27" s="69">
        <f>IF(RES_hh_emih!H27=0,0,RES_hh_emih!H27/RES_summary!H$19)</f>
        <v>0.48498417598019056</v>
      </c>
      <c r="I27" s="69">
        <f>IF(RES_hh_emih!I27=0,0,RES_hh_emih!I27/RES_summary!I$19)</f>
        <v>0.34986440863850238</v>
      </c>
      <c r="J27" s="69">
        <f>IF(RES_hh_emih!J27=0,0,RES_hh_emih!J27/RES_summary!J$19)</f>
        <v>0.43054402791619861</v>
      </c>
      <c r="K27" s="69">
        <f>IF(RES_hh_emih!K27=0,0,RES_hh_emih!K27/RES_summary!K$19)</f>
        <v>0.39825255374675056</v>
      </c>
      <c r="L27" s="69">
        <f>IF(RES_hh_emih!L27=0,0,RES_hh_emih!L27/RES_summary!L$19)</f>
        <v>0.50516080643391348</v>
      </c>
      <c r="M27" s="69">
        <f>IF(RES_hh_emih!M27=0,0,RES_hh_emih!M27/RES_summary!M$19)</f>
        <v>0.50229396432693496</v>
      </c>
      <c r="N27" s="69">
        <f>IF(RES_hh_emih!N27=0,0,RES_hh_emih!N27/RES_summary!N$19)</f>
        <v>0.42692096988708012</v>
      </c>
      <c r="O27" s="69">
        <f>IF(RES_hh_emih!O27=0,0,RES_hh_emih!O27/RES_summary!O$19)</f>
        <v>0.41643929854510298</v>
      </c>
      <c r="P27" s="69">
        <f>IF(RES_hh_emih!P27=0,0,RES_hh_emih!P27/RES_summary!P$19)</f>
        <v>0.4989583009416797</v>
      </c>
      <c r="Q27" s="69">
        <f>IF(RES_hh_emih!Q27=0,0,RES_hh_emih!Q27/RES_summary!Q$19)</f>
        <v>0.57605939106162496</v>
      </c>
      <c r="R27" s="69">
        <f>IF(RES_hh_emih!R27=0,0,RES_hh_emih!R27/RES_summary!R$19)</f>
        <v>0.75748956532131129</v>
      </c>
      <c r="S27" s="69">
        <f>IF(RES_hh_emih!S27=0,0,RES_hh_emih!S27/RES_summary!S$19)</f>
        <v>0.72803145010985004</v>
      </c>
      <c r="T27" s="69">
        <f>IF(RES_hh_emih!T27=0,0,RES_hh_emih!T27/RES_summary!T$19)</f>
        <v>0.6358283912279441</v>
      </c>
      <c r="U27" s="69">
        <f>IF(RES_hh_emih!U27=0,0,RES_hh_emih!U27/RES_summary!U$19)</f>
        <v>0.69649788475053986</v>
      </c>
      <c r="V27" s="69">
        <f>IF(RES_hh_emih!V27=0,0,RES_hh_emih!V27/RES_summary!V$19)</f>
        <v>0.47270662217848514</v>
      </c>
      <c r="W27" s="69">
        <f>IF(RES_hh_emih!W27=0,0,RES_hh_emih!W27/RES_summary!W$19)</f>
        <v>0.4489878635245434</v>
      </c>
      <c r="X27" s="69">
        <f>IF(RES_hh_emih!X27=0,0,RES_hh_emih!X27/RES_summary!X$19)</f>
        <v>0.26532461941350843</v>
      </c>
      <c r="Y27" s="69">
        <f>IF(RES_hh_emih!Y27=0,0,RES_hh_emih!Y27/RES_summary!Y$19)</f>
        <v>0.34848514915833484</v>
      </c>
      <c r="DA27" s="88" t="s">
        <v>312</v>
      </c>
    </row>
    <row r="28" spans="1:105" ht="12" customHeight="1" x14ac:dyDescent="0.25">
      <c r="A28" s="28" t="s">
        <v>51</v>
      </c>
      <c r="B28" s="72">
        <f>IF(RES_hh_emih!B28=0,0,RES_hh_emih!B28/RES_summary!B$19)</f>
        <v>9.0123554249427986</v>
      </c>
      <c r="C28" s="72">
        <f>IF(RES_hh_emih!C28=0,0,RES_hh_emih!C28/RES_summary!C$19)</f>
        <v>7.3773903211564917</v>
      </c>
      <c r="D28" s="72">
        <f>IF(RES_hh_emih!D28=0,0,RES_hh_emih!D28/RES_summary!D$19)</f>
        <v>7.7769119021274529</v>
      </c>
      <c r="E28" s="72">
        <f>IF(RES_hh_emih!E28=0,0,RES_hh_emih!E28/RES_summary!E$19)</f>
        <v>5.8225299642615544</v>
      </c>
      <c r="F28" s="72">
        <f>IF(RES_hh_emih!F28=0,0,RES_hh_emih!F28/RES_summary!F$19)</f>
        <v>8.6384960087073956</v>
      </c>
      <c r="G28" s="72">
        <f>IF(RES_hh_emih!G28=0,0,RES_hh_emih!G28/RES_summary!G$19)</f>
        <v>7.3479680387679318</v>
      </c>
      <c r="H28" s="72">
        <f>IF(RES_hh_emih!H28=0,0,RES_hh_emih!H28/RES_summary!H$19)</f>
        <v>6.8693281570507514</v>
      </c>
      <c r="I28" s="72">
        <f>IF(RES_hh_emih!I28=0,0,RES_hh_emih!I28/RES_summary!I$19)</f>
        <v>4.6170744199537985</v>
      </c>
      <c r="J28" s="72">
        <f>IF(RES_hh_emih!J28=0,0,RES_hh_emih!J28/RES_summary!J$19)</f>
        <v>6.3447637952704525</v>
      </c>
      <c r="K28" s="72">
        <f>IF(RES_hh_emih!K28=0,0,RES_hh_emih!K28/RES_summary!K$19)</f>
        <v>3.8613662730369032</v>
      </c>
      <c r="L28" s="72">
        <f>IF(RES_hh_emih!L28=0,0,RES_hh_emih!L28/RES_summary!L$19)</f>
        <v>5.1810036811887583</v>
      </c>
      <c r="M28" s="72">
        <f>IF(RES_hh_emih!M28=0,0,RES_hh_emih!M28/RES_summary!M$19)</f>
        <v>6.4503257658009989</v>
      </c>
      <c r="N28" s="72">
        <f>IF(RES_hh_emih!N28=0,0,RES_hh_emih!N28/RES_summary!N$19)</f>
        <v>6.2015549992742152</v>
      </c>
      <c r="O28" s="72">
        <f>IF(RES_hh_emih!O28=0,0,RES_hh_emih!O28/RES_summary!O$19)</f>
        <v>6.1371015379195368</v>
      </c>
      <c r="P28" s="72">
        <f>IF(RES_hh_emih!P28=0,0,RES_hh_emih!P28/RES_summary!P$19)</f>
        <v>5.718337779803953</v>
      </c>
      <c r="Q28" s="72">
        <f>IF(RES_hh_emih!Q28=0,0,RES_hh_emih!Q28/RES_summary!Q$19)</f>
        <v>5.8817691690916929</v>
      </c>
      <c r="R28" s="72">
        <f>IF(RES_hh_emih!R28=0,0,RES_hh_emih!R28/RES_summary!R$19)</f>
        <v>0</v>
      </c>
      <c r="S28" s="72">
        <f>IF(RES_hh_emih!S28=0,0,RES_hh_emih!S28/RES_summary!S$19)</f>
        <v>0</v>
      </c>
      <c r="T28" s="72">
        <f>IF(RES_hh_emih!T28=0,0,RES_hh_emih!T28/RES_summary!T$19)</f>
        <v>0</v>
      </c>
      <c r="U28" s="72">
        <f>IF(RES_hh_emih!U28=0,0,RES_hh_emih!U28/RES_summary!U$19)</f>
        <v>0</v>
      </c>
      <c r="V28" s="72">
        <f>IF(RES_hh_emih!V28=0,0,RES_hh_emih!V28/RES_summary!V$19)</f>
        <v>0</v>
      </c>
      <c r="W28" s="72">
        <f>IF(RES_hh_emih!W28=0,0,RES_hh_emih!W28/RES_summary!W$19)</f>
        <v>0</v>
      </c>
      <c r="X28" s="72">
        <f>IF(RES_hh_emih!X28=0,0,RES_hh_emih!X28/RES_summary!X$19)</f>
        <v>0</v>
      </c>
      <c r="Y28" s="72">
        <f>IF(RES_hh_emih!Y28=0,0,RES_hh_emih!Y28/RES_summary!Y$19)</f>
        <v>0</v>
      </c>
      <c r="DA28" s="89" t="s">
        <v>623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5.1397194774531645</v>
      </c>
      <c r="C29" s="72">
        <f>IF(RES_hh_emih!C29=0,0,RES_hh_emih!C29/RES_summary!C$19)</f>
        <v>6.5196263157328493</v>
      </c>
      <c r="D29" s="72">
        <f>IF(RES_hh_emih!D29=0,0,RES_hh_emih!D29/RES_summary!D$19)</f>
        <v>3.4120061088100839</v>
      </c>
      <c r="E29" s="72">
        <f>IF(RES_hh_emih!E29=0,0,RES_hh_emih!E29/RES_summary!E$19)</f>
        <v>4.7455721465876168</v>
      </c>
      <c r="F29" s="72">
        <f>IF(RES_hh_emih!F29=0,0,RES_hh_emih!F29/RES_summary!F$19)</f>
        <v>5.0370069743062258</v>
      </c>
      <c r="G29" s="72">
        <f>IF(RES_hh_emih!G29=0,0,RES_hh_emih!G29/RES_summary!G$19)</f>
        <v>4.0670309560351763</v>
      </c>
      <c r="H29" s="72">
        <f>IF(RES_hh_emih!H29=0,0,RES_hh_emih!H29/RES_summary!H$19)</f>
        <v>4.3308251220730014</v>
      </c>
      <c r="I29" s="72">
        <f>IF(RES_hh_emih!I29=0,0,RES_hh_emih!I29/RES_summary!I$19)</f>
        <v>2.8961113719227627</v>
      </c>
      <c r="J29" s="72">
        <f>IF(RES_hh_emih!J29=0,0,RES_hh_emih!J29/RES_summary!J$19)</f>
        <v>3.8240914066854117</v>
      </c>
      <c r="K29" s="72">
        <f>IF(RES_hh_emih!K29=0,0,RES_hh_emih!K29/RES_summary!K$19)</f>
        <v>3.31501324129299</v>
      </c>
      <c r="L29" s="72">
        <f>IF(RES_hh_emih!L29=0,0,RES_hh_emih!L29/RES_summary!L$19)</f>
        <v>3.9224504092682819</v>
      </c>
      <c r="M29" s="72">
        <f>IF(RES_hh_emih!M29=0,0,RES_hh_emih!M29/RES_summary!M$19)</f>
        <v>3.8206742287961859</v>
      </c>
      <c r="N29" s="72">
        <f>IF(RES_hh_emih!N29=0,0,RES_hh_emih!N29/RES_summary!N$19)</f>
        <v>3.0015484599652091</v>
      </c>
      <c r="O29" s="72">
        <f>IF(RES_hh_emih!O29=0,0,RES_hh_emih!O29/RES_summary!O$19)</f>
        <v>2.8172639204217633</v>
      </c>
      <c r="P29" s="72">
        <f>IF(RES_hh_emih!P29=0,0,RES_hh_emih!P29/RES_summary!P$19)</f>
        <v>3.1361437170399298</v>
      </c>
      <c r="Q29" s="72">
        <f>IF(RES_hh_emih!Q29=0,0,RES_hh_emih!Q29/RES_summary!Q$19)</f>
        <v>3.2581424964333467</v>
      </c>
      <c r="R29" s="72">
        <f>IF(RES_hh_emih!R29=0,0,RES_hh_emih!R29/RES_summary!R$19)</f>
        <v>4.0674291361668384</v>
      </c>
      <c r="S29" s="72">
        <f>IF(RES_hh_emih!S29=0,0,RES_hh_emih!S29/RES_summary!S$19)</f>
        <v>4.0209853850568971</v>
      </c>
      <c r="T29" s="72">
        <f>IF(RES_hh_emih!T29=0,0,RES_hh_emih!T29/RES_summary!T$19)</f>
        <v>3.4835328979532107</v>
      </c>
      <c r="U29" s="72">
        <f>IF(RES_hh_emih!U29=0,0,RES_hh_emih!U29/RES_summary!U$19)</f>
        <v>4.1346722248918715</v>
      </c>
      <c r="V29" s="72">
        <f>IF(RES_hh_emih!V29=0,0,RES_hh_emih!V29/RES_summary!V$19)</f>
        <v>3.1140273960752554</v>
      </c>
      <c r="W29" s="72">
        <f>IF(RES_hh_emih!W29=0,0,RES_hh_emih!W29/RES_summary!W$19)</f>
        <v>3.250758265763662</v>
      </c>
      <c r="X29" s="72">
        <f>IF(RES_hh_emih!X29=0,0,RES_hh_emih!X29/RES_summary!X$19)</f>
        <v>2.0618080699087415</v>
      </c>
      <c r="Y29" s="72">
        <f>IF(RES_hh_emih!Y29=0,0,RES_hh_emih!Y29/RES_summary!Y$19)</f>
        <v>3.4292653327316951</v>
      </c>
      <c r="DA29" s="89" t="s">
        <v>624</v>
      </c>
    </row>
    <row r="30" spans="1:105" ht="12" customHeight="1" x14ac:dyDescent="0.25">
      <c r="A30" s="28" t="s">
        <v>189</v>
      </c>
      <c r="B30" s="72">
        <f>IF(RES_hh_emih!B30=0,0,RES_hh_emih!B30/RES_summary!B$19)</f>
        <v>4.8122595836032875</v>
      </c>
      <c r="C30" s="72">
        <f>IF(RES_hh_emih!C30=0,0,RES_hh_emih!C30/RES_summary!C$19)</f>
        <v>4.9798255649641945</v>
      </c>
      <c r="D30" s="72">
        <f>IF(RES_hh_emih!D30=0,0,RES_hh_emih!D30/RES_summary!D$19)</f>
        <v>3.9798550126607561</v>
      </c>
      <c r="E30" s="72">
        <f>IF(RES_hh_emih!E30=0,0,RES_hh_emih!E30/RES_summary!E$19)</f>
        <v>4.0038696144229133</v>
      </c>
      <c r="F30" s="72">
        <f>IF(RES_hh_emih!F30=0,0,RES_hh_emih!F30/RES_summary!F$19)</f>
        <v>3.948645572748346</v>
      </c>
      <c r="G30" s="72">
        <f>IF(RES_hh_emih!G30=0,0,RES_hh_emih!G30/RES_summary!G$19)</f>
        <v>3.8588806679850425</v>
      </c>
      <c r="H30" s="72">
        <f>IF(RES_hh_emih!H30=0,0,RES_hh_emih!H30/RES_summary!H$19)</f>
        <v>3.9361399612588439</v>
      </c>
      <c r="I30" s="72">
        <f>IF(RES_hh_emih!I30=0,0,RES_hh_emih!I30/RES_summary!I$19)</f>
        <v>3.3974511482259917</v>
      </c>
      <c r="J30" s="72">
        <f>IF(RES_hh_emih!J30=0,0,RES_hh_emih!J30/RES_summary!J$19)</f>
        <v>3.3527988757297265</v>
      </c>
      <c r="K30" s="72">
        <f>IF(RES_hh_emih!K30=0,0,RES_hh_emih!K30/RES_summary!K$19)</f>
        <v>2.8997082570128803</v>
      </c>
      <c r="L30" s="72">
        <f>IF(RES_hh_emih!L30=0,0,RES_hh_emih!L30/RES_summary!L$19)</f>
        <v>3.2827769706677898</v>
      </c>
      <c r="M30" s="72">
        <f>IF(RES_hh_emih!M30=0,0,RES_hh_emih!M30/RES_summary!M$19)</f>
        <v>3.0550445375933331</v>
      </c>
      <c r="N30" s="72">
        <f>IF(RES_hh_emih!N30=0,0,RES_hh_emih!N30/RES_summary!N$19)</f>
        <v>3.0881153080528043</v>
      </c>
      <c r="O30" s="72">
        <f>IF(RES_hh_emih!O30=0,0,RES_hh_emih!O30/RES_summary!O$19)</f>
        <v>2.8541715548083855</v>
      </c>
      <c r="P30" s="72">
        <f>IF(RES_hh_emih!P30=0,0,RES_hh_emih!P30/RES_summary!P$19)</f>
        <v>2.8352225047651842</v>
      </c>
      <c r="Q30" s="72">
        <f>IF(RES_hh_emih!Q30=0,0,RES_hh_emih!Q30/RES_summary!Q$19)</f>
        <v>2.8278071732541288</v>
      </c>
      <c r="R30" s="72">
        <f>IF(RES_hh_emih!R30=0,0,RES_hh_emih!R30/RES_summary!R$19)</f>
        <v>3.3971955875064506</v>
      </c>
      <c r="S30" s="72">
        <f>IF(RES_hh_emih!S30=0,0,RES_hh_emih!S30/RES_summary!S$19)</f>
        <v>3.1360368726584751</v>
      </c>
      <c r="T30" s="72">
        <f>IF(RES_hh_emih!T30=0,0,RES_hh_emih!T30/RES_summary!T$19)</f>
        <v>2.9447214036288476</v>
      </c>
      <c r="U30" s="72">
        <f>IF(RES_hh_emih!U30=0,0,RES_hh_emih!U30/RES_summary!U$19)</f>
        <v>3.2535994680896079</v>
      </c>
      <c r="V30" s="72">
        <f>IF(RES_hh_emih!V30=0,0,RES_hh_emih!V30/RES_summary!V$19)</f>
        <v>2.9415019896295762</v>
      </c>
      <c r="W30" s="72">
        <f>IF(RES_hh_emih!W30=0,0,RES_hh_emih!W30/RES_summary!W$19)</f>
        <v>3.3372905151444954</v>
      </c>
      <c r="X30" s="72">
        <f>IF(RES_hh_emih!X30=0,0,RES_hh_emih!X30/RES_summary!X$19)</f>
        <v>2.1136991261174716</v>
      </c>
      <c r="Y30" s="72">
        <f>IF(RES_hh_emih!Y30=0,0,RES_hh_emih!Y30/RES_summary!Y$19)</f>
        <v>2.6977508162682455</v>
      </c>
      <c r="DA30" s="89" t="s">
        <v>625</v>
      </c>
    </row>
    <row r="31" spans="1:105" ht="12" customHeight="1" x14ac:dyDescent="0.25">
      <c r="A31" s="28" t="s">
        <v>202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X31" s="72">
        <f>IF(RES_hh_emih!X31=0,0,RES_hh_emih!X31/RES_summary!X$19)</f>
        <v>0</v>
      </c>
      <c r="Y31" s="72">
        <f>IF(RES_hh_emih!Y31=0,0,RES_hh_emih!Y31/RES_summary!Y$19)</f>
        <v>0</v>
      </c>
      <c r="DA31" s="89" t="s">
        <v>626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X32" s="77">
        <f>IF(RES_hh_emih!X32=0,0,RES_hh_emih!X32/RES_summary!X$19)</f>
        <v>0</v>
      </c>
      <c r="Y32" s="77">
        <f>IF(RES_hh_emih!Y32=0,0,RES_hh_emih!Y32/RES_summary!Y$19)</f>
        <v>0</v>
      </c>
      <c r="DA32" s="92" t="s">
        <v>627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Y3" si="0">C4</f>
        <v>17771</v>
      </c>
      <c r="D3" s="67">
        <f t="shared" si="0"/>
        <v>17760</v>
      </c>
      <c r="E3" s="67">
        <f t="shared" si="0"/>
        <v>18388</v>
      </c>
      <c r="F3" s="67">
        <f t="shared" si="0"/>
        <v>18420</v>
      </c>
      <c r="G3" s="67">
        <f t="shared" si="0"/>
        <v>13317</v>
      </c>
      <c r="H3" s="67">
        <f t="shared" si="0"/>
        <v>19224</v>
      </c>
      <c r="I3" s="67">
        <f t="shared" si="0"/>
        <v>19473</v>
      </c>
      <c r="J3" s="67">
        <f t="shared" si="0"/>
        <v>23614</v>
      </c>
      <c r="K3" s="67">
        <f t="shared" si="0"/>
        <v>13755</v>
      </c>
      <c r="L3" s="67">
        <f t="shared" si="0"/>
        <v>13739</v>
      </c>
      <c r="M3" s="67">
        <f t="shared" si="0"/>
        <v>13719</v>
      </c>
      <c r="N3" s="67">
        <f t="shared" si="0"/>
        <v>13689</v>
      </c>
      <c r="O3" s="67">
        <f t="shared" si="0"/>
        <v>13691</v>
      </c>
      <c r="P3" s="67">
        <f t="shared" si="0"/>
        <v>14638</v>
      </c>
      <c r="Q3" s="67">
        <f t="shared" si="0"/>
        <v>15138</v>
      </c>
      <c r="R3" s="67">
        <f t="shared" si="0"/>
        <v>18240</v>
      </c>
      <c r="S3" s="67">
        <f t="shared" si="0"/>
        <v>25521</v>
      </c>
      <c r="T3" s="67">
        <f t="shared" si="0"/>
        <v>19691</v>
      </c>
      <c r="U3" s="67">
        <f t="shared" si="0"/>
        <v>28539</v>
      </c>
      <c r="V3" s="67">
        <f t="shared" si="0"/>
        <v>21649</v>
      </c>
      <c r="W3" s="67">
        <f t="shared" si="0"/>
        <v>16480</v>
      </c>
      <c r="X3" s="67">
        <f t="shared" si="0"/>
        <v>21137</v>
      </c>
      <c r="Y3" s="67">
        <f t="shared" si="0"/>
        <v>26014</v>
      </c>
      <c r="DA3" s="87" t="s">
        <v>629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17771</v>
      </c>
      <c r="D4" s="71">
        <f t="shared" si="1"/>
        <v>17760</v>
      </c>
      <c r="E4" s="71">
        <f t="shared" si="1"/>
        <v>18388</v>
      </c>
      <c r="F4" s="71">
        <f t="shared" si="1"/>
        <v>18420</v>
      </c>
      <c r="G4" s="71">
        <f t="shared" si="1"/>
        <v>13317</v>
      </c>
      <c r="H4" s="71">
        <f t="shared" si="1"/>
        <v>19224</v>
      </c>
      <c r="I4" s="71">
        <f t="shared" si="1"/>
        <v>19473</v>
      </c>
      <c r="J4" s="71">
        <f t="shared" si="1"/>
        <v>23614</v>
      </c>
      <c r="K4" s="71">
        <f t="shared" si="1"/>
        <v>13755</v>
      </c>
      <c r="L4" s="71">
        <f t="shared" si="1"/>
        <v>13739</v>
      </c>
      <c r="M4" s="71">
        <f t="shared" si="1"/>
        <v>13719</v>
      </c>
      <c r="N4" s="71">
        <f t="shared" si="1"/>
        <v>13689</v>
      </c>
      <c r="O4" s="71">
        <f t="shared" si="1"/>
        <v>13691</v>
      </c>
      <c r="P4" s="71">
        <f t="shared" si="1"/>
        <v>14638</v>
      </c>
      <c r="Q4" s="71">
        <f t="shared" si="1"/>
        <v>15138</v>
      </c>
      <c r="R4" s="71">
        <f t="shared" ref="R4:V4" si="2">SUM(R5:R13)</f>
        <v>18240</v>
      </c>
      <c r="S4" s="71">
        <f t="shared" si="2"/>
        <v>25521</v>
      </c>
      <c r="T4" s="71">
        <f t="shared" si="2"/>
        <v>19691</v>
      </c>
      <c r="U4" s="71">
        <f t="shared" si="2"/>
        <v>28539</v>
      </c>
      <c r="V4" s="71">
        <f t="shared" si="2"/>
        <v>21649</v>
      </c>
      <c r="W4" s="71">
        <f t="shared" ref="W4:Y4" si="3">SUM(W5:W13)</f>
        <v>16480</v>
      </c>
      <c r="X4" s="71">
        <f t="shared" si="3"/>
        <v>21137</v>
      </c>
      <c r="Y4" s="71">
        <f t="shared" si="3"/>
        <v>26014</v>
      </c>
      <c r="DA4" s="88" t="s">
        <v>630</v>
      </c>
    </row>
    <row r="5" spans="1:105" ht="12" customHeight="1" x14ac:dyDescent="0.25">
      <c r="A5" s="28" t="s">
        <v>51</v>
      </c>
      <c r="B5" s="82"/>
      <c r="C5" s="82">
        <v>11</v>
      </c>
      <c r="D5" s="82">
        <v>357</v>
      </c>
      <c r="E5" s="82">
        <v>108</v>
      </c>
      <c r="F5" s="82">
        <v>438</v>
      </c>
      <c r="G5" s="82">
        <v>302</v>
      </c>
      <c r="H5" s="82">
        <v>0</v>
      </c>
      <c r="I5" s="82">
        <v>0</v>
      </c>
      <c r="J5" s="82">
        <v>0</v>
      </c>
      <c r="K5" s="82">
        <v>0</v>
      </c>
      <c r="L5" s="82">
        <v>80</v>
      </c>
      <c r="M5" s="82">
        <v>494</v>
      </c>
      <c r="N5" s="82">
        <v>361</v>
      </c>
      <c r="O5" s="82">
        <v>212</v>
      </c>
      <c r="P5" s="82">
        <v>0</v>
      </c>
      <c r="Q5" s="82">
        <v>0</v>
      </c>
      <c r="R5" s="82">
        <v>0</v>
      </c>
      <c r="S5" s="82">
        <v>0</v>
      </c>
      <c r="T5" s="82">
        <v>0</v>
      </c>
      <c r="U5" s="82">
        <v>4</v>
      </c>
      <c r="V5" s="82">
        <v>0</v>
      </c>
      <c r="W5" s="82">
        <v>0</v>
      </c>
      <c r="X5" s="82">
        <v>0</v>
      </c>
      <c r="Y5" s="82">
        <v>63</v>
      </c>
      <c r="DA5" s="89" t="s">
        <v>631</v>
      </c>
    </row>
    <row r="6" spans="1:105" ht="12" customHeight="1" x14ac:dyDescent="0.25">
      <c r="A6" s="28" t="s">
        <v>74</v>
      </c>
      <c r="B6" s="82"/>
      <c r="C6" s="82">
        <v>0</v>
      </c>
      <c r="D6" s="82">
        <v>0</v>
      </c>
      <c r="E6" s="82">
        <v>0</v>
      </c>
      <c r="F6" s="82">
        <v>0</v>
      </c>
      <c r="G6" s="82">
        <v>0</v>
      </c>
      <c r="H6" s="82">
        <v>0</v>
      </c>
      <c r="I6" s="82">
        <v>0</v>
      </c>
      <c r="J6" s="82">
        <v>0</v>
      </c>
      <c r="K6" s="82">
        <v>0</v>
      </c>
      <c r="L6" s="82">
        <v>0</v>
      </c>
      <c r="M6" s="82">
        <v>0</v>
      </c>
      <c r="N6" s="82">
        <v>0</v>
      </c>
      <c r="O6" s="82">
        <v>0</v>
      </c>
      <c r="P6" s="82">
        <v>0</v>
      </c>
      <c r="Q6" s="82">
        <v>0</v>
      </c>
      <c r="R6" s="82">
        <v>0</v>
      </c>
      <c r="S6" s="82">
        <v>0</v>
      </c>
      <c r="T6" s="82">
        <v>0</v>
      </c>
      <c r="U6" s="82">
        <v>0</v>
      </c>
      <c r="V6" s="82">
        <v>0</v>
      </c>
      <c r="W6" s="82">
        <v>0</v>
      </c>
      <c r="X6" s="82">
        <v>0</v>
      </c>
      <c r="Y6" s="82">
        <v>0</v>
      </c>
      <c r="DA6" s="89" t="s">
        <v>632</v>
      </c>
    </row>
    <row r="7" spans="1:105" ht="12" customHeight="1" x14ac:dyDescent="0.25">
      <c r="A7" s="28" t="s">
        <v>200</v>
      </c>
      <c r="B7" s="82"/>
      <c r="C7" s="82">
        <v>0</v>
      </c>
      <c r="D7" s="82">
        <v>0</v>
      </c>
      <c r="E7" s="82">
        <v>0</v>
      </c>
      <c r="F7" s="82">
        <v>0</v>
      </c>
      <c r="G7" s="82">
        <v>0</v>
      </c>
      <c r="H7" s="82">
        <v>0</v>
      </c>
      <c r="I7" s="82">
        <v>0</v>
      </c>
      <c r="J7" s="82">
        <v>111</v>
      </c>
      <c r="K7" s="82">
        <v>47</v>
      </c>
      <c r="L7" s="82">
        <v>103</v>
      </c>
      <c r="M7" s="82">
        <v>174</v>
      </c>
      <c r="N7" s="82">
        <v>153</v>
      </c>
      <c r="O7" s="82">
        <v>116</v>
      </c>
      <c r="P7" s="82">
        <v>0</v>
      </c>
      <c r="Q7" s="82">
        <v>0</v>
      </c>
      <c r="R7" s="82">
        <v>0</v>
      </c>
      <c r="S7" s="82">
        <v>0</v>
      </c>
      <c r="T7" s="82">
        <v>0</v>
      </c>
      <c r="U7" s="82">
        <v>0</v>
      </c>
      <c r="V7" s="82">
        <v>0</v>
      </c>
      <c r="W7" s="82">
        <v>0</v>
      </c>
      <c r="X7" s="82">
        <v>0</v>
      </c>
      <c r="Y7" s="82">
        <v>12</v>
      </c>
      <c r="DA7" s="89" t="s">
        <v>633</v>
      </c>
    </row>
    <row r="8" spans="1:105" ht="12" customHeight="1" x14ac:dyDescent="0.25">
      <c r="A8" s="28" t="s">
        <v>189</v>
      </c>
      <c r="B8" s="82"/>
      <c r="C8" s="82">
        <v>392</v>
      </c>
      <c r="D8" s="82">
        <v>427</v>
      </c>
      <c r="E8" s="82">
        <v>843</v>
      </c>
      <c r="F8" s="82">
        <v>1170</v>
      </c>
      <c r="G8" s="82">
        <v>1336</v>
      </c>
      <c r="H8" s="82">
        <v>1278</v>
      </c>
      <c r="I8" s="82">
        <v>1027</v>
      </c>
      <c r="J8" s="82">
        <v>1083</v>
      </c>
      <c r="K8" s="82">
        <v>738</v>
      </c>
      <c r="L8" s="82">
        <v>779</v>
      </c>
      <c r="M8" s="82">
        <v>772</v>
      </c>
      <c r="N8" s="82">
        <v>752</v>
      </c>
      <c r="O8" s="82">
        <v>704</v>
      </c>
      <c r="P8" s="82">
        <v>1197</v>
      </c>
      <c r="Q8" s="82">
        <v>969</v>
      </c>
      <c r="R8" s="82">
        <v>1229</v>
      </c>
      <c r="S8" s="82">
        <v>1157</v>
      </c>
      <c r="T8" s="82">
        <v>1345</v>
      </c>
      <c r="U8" s="82">
        <v>2181</v>
      </c>
      <c r="V8" s="82">
        <v>1518</v>
      </c>
      <c r="W8" s="82">
        <v>1295</v>
      </c>
      <c r="X8" s="82">
        <v>946</v>
      </c>
      <c r="Y8" s="82">
        <v>1250</v>
      </c>
      <c r="DA8" s="89" t="s">
        <v>634</v>
      </c>
    </row>
    <row r="9" spans="1:105" ht="12" customHeight="1" x14ac:dyDescent="0.25">
      <c r="A9" s="28" t="s">
        <v>202</v>
      </c>
      <c r="B9" s="82"/>
      <c r="C9" s="82">
        <v>3997</v>
      </c>
      <c r="D9" s="82">
        <v>7185</v>
      </c>
      <c r="E9" s="82">
        <v>7698</v>
      </c>
      <c r="F9" s="82">
        <v>5538</v>
      </c>
      <c r="G9" s="82">
        <v>4541</v>
      </c>
      <c r="H9" s="82">
        <v>8387</v>
      </c>
      <c r="I9" s="82">
        <v>12961</v>
      </c>
      <c r="J9" s="82">
        <v>13568</v>
      </c>
      <c r="K9" s="82">
        <v>7450</v>
      </c>
      <c r="L9" s="82">
        <v>4627</v>
      </c>
      <c r="M9" s="82">
        <v>3914</v>
      </c>
      <c r="N9" s="82">
        <v>4929</v>
      </c>
      <c r="O9" s="82">
        <v>5599</v>
      </c>
      <c r="P9" s="82">
        <v>8939</v>
      </c>
      <c r="Q9" s="82">
        <v>7508</v>
      </c>
      <c r="R9" s="82">
        <v>7175</v>
      </c>
      <c r="S9" s="82">
        <v>9042</v>
      </c>
      <c r="T9" s="82">
        <v>8465</v>
      </c>
      <c r="U9" s="82">
        <v>11259</v>
      </c>
      <c r="V9" s="82">
        <v>11003</v>
      </c>
      <c r="W9" s="82">
        <v>8139</v>
      </c>
      <c r="X9" s="82">
        <v>9778</v>
      </c>
      <c r="Y9" s="82">
        <v>10776</v>
      </c>
      <c r="DA9" s="89" t="s">
        <v>635</v>
      </c>
    </row>
    <row r="10" spans="1:105" ht="12" customHeight="1" x14ac:dyDescent="0.25">
      <c r="A10" s="28" t="s">
        <v>197</v>
      </c>
      <c r="B10" s="82"/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X10" s="82">
        <v>0</v>
      </c>
      <c r="Y10" s="82">
        <v>0</v>
      </c>
      <c r="DA10" s="89" t="s">
        <v>636</v>
      </c>
    </row>
    <row r="11" spans="1:105" ht="12" customHeight="1" x14ac:dyDescent="0.25">
      <c r="A11" s="28" t="s">
        <v>198</v>
      </c>
      <c r="B11" s="82"/>
      <c r="C11" s="82">
        <v>12927</v>
      </c>
      <c r="D11" s="82">
        <v>9326</v>
      </c>
      <c r="E11" s="82">
        <v>9198</v>
      </c>
      <c r="F11" s="82">
        <v>10728</v>
      </c>
      <c r="G11" s="82">
        <v>6353</v>
      </c>
      <c r="H11" s="82">
        <v>8315</v>
      </c>
      <c r="I11" s="82">
        <v>3787</v>
      </c>
      <c r="J11" s="82">
        <v>6956</v>
      </c>
      <c r="K11" s="82">
        <v>4490</v>
      </c>
      <c r="L11" s="82">
        <v>7659</v>
      </c>
      <c r="M11" s="82">
        <v>7971</v>
      </c>
      <c r="N11" s="82">
        <v>7171</v>
      </c>
      <c r="O11" s="82">
        <v>6807</v>
      </c>
      <c r="P11" s="82">
        <v>3989</v>
      </c>
      <c r="Q11" s="82">
        <v>5926</v>
      </c>
      <c r="R11" s="82">
        <v>8645</v>
      </c>
      <c r="S11" s="82">
        <v>13826</v>
      </c>
      <c r="T11" s="82">
        <v>8605</v>
      </c>
      <c r="U11" s="82">
        <v>13564</v>
      </c>
      <c r="V11" s="82">
        <v>8000</v>
      </c>
      <c r="W11" s="82">
        <v>6469</v>
      </c>
      <c r="X11" s="82">
        <v>9326</v>
      </c>
      <c r="Y11" s="82">
        <v>13160</v>
      </c>
      <c r="DA11" s="89" t="s">
        <v>637</v>
      </c>
    </row>
    <row r="12" spans="1:105" ht="12" customHeight="1" x14ac:dyDescent="0.25">
      <c r="A12" s="28" t="s">
        <v>95</v>
      </c>
      <c r="B12" s="82"/>
      <c r="C12" s="82">
        <v>0</v>
      </c>
      <c r="D12" s="82">
        <v>0</v>
      </c>
      <c r="E12" s="82">
        <v>0</v>
      </c>
      <c r="F12" s="82">
        <v>0</v>
      </c>
      <c r="G12" s="82">
        <v>0</v>
      </c>
      <c r="H12" s="82">
        <v>0</v>
      </c>
      <c r="I12" s="82">
        <v>0</v>
      </c>
      <c r="J12" s="82">
        <v>0</v>
      </c>
      <c r="K12" s="82">
        <v>0</v>
      </c>
      <c r="L12" s="82">
        <v>0</v>
      </c>
      <c r="M12" s="82">
        <v>0</v>
      </c>
      <c r="N12" s="82">
        <v>0</v>
      </c>
      <c r="O12" s="82">
        <v>0</v>
      </c>
      <c r="P12" s="82">
        <v>0</v>
      </c>
      <c r="Q12" s="82">
        <v>0</v>
      </c>
      <c r="R12" s="82">
        <v>0</v>
      </c>
      <c r="S12" s="82">
        <v>0</v>
      </c>
      <c r="T12" s="82">
        <v>0</v>
      </c>
      <c r="U12" s="82">
        <v>0</v>
      </c>
      <c r="V12" s="82">
        <v>0</v>
      </c>
      <c r="W12" s="82">
        <v>0</v>
      </c>
      <c r="X12" s="82">
        <v>0</v>
      </c>
      <c r="Y12" s="82">
        <v>0</v>
      </c>
      <c r="DA12" s="89" t="s">
        <v>638</v>
      </c>
    </row>
    <row r="13" spans="1:105" ht="12" customHeight="1" x14ac:dyDescent="0.25">
      <c r="A13" s="73" t="s">
        <v>94</v>
      </c>
      <c r="B13" s="83"/>
      <c r="C13" s="83">
        <v>444</v>
      </c>
      <c r="D13" s="83">
        <v>465</v>
      </c>
      <c r="E13" s="83">
        <v>541</v>
      </c>
      <c r="F13" s="83">
        <v>546</v>
      </c>
      <c r="G13" s="83">
        <v>785</v>
      </c>
      <c r="H13" s="83">
        <v>1244</v>
      </c>
      <c r="I13" s="83">
        <v>1698</v>
      </c>
      <c r="J13" s="83">
        <v>1896</v>
      </c>
      <c r="K13" s="83">
        <v>1030</v>
      </c>
      <c r="L13" s="83">
        <v>491</v>
      </c>
      <c r="M13" s="83">
        <v>394</v>
      </c>
      <c r="N13" s="83">
        <v>323</v>
      </c>
      <c r="O13" s="83">
        <v>253</v>
      </c>
      <c r="P13" s="83">
        <v>513</v>
      </c>
      <c r="Q13" s="83">
        <v>735</v>
      </c>
      <c r="R13" s="83">
        <v>1191</v>
      </c>
      <c r="S13" s="83">
        <v>1496</v>
      </c>
      <c r="T13" s="83">
        <v>1276</v>
      </c>
      <c r="U13" s="83">
        <v>1531</v>
      </c>
      <c r="V13" s="83">
        <v>1128</v>
      </c>
      <c r="W13" s="83">
        <v>577</v>
      </c>
      <c r="X13" s="83">
        <v>1087</v>
      </c>
      <c r="Y13" s="83">
        <v>753</v>
      </c>
      <c r="DA13" s="90" t="s">
        <v>639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17327</v>
      </c>
      <c r="D14" s="85">
        <f t="shared" si="4"/>
        <v>17295</v>
      </c>
      <c r="E14" s="85">
        <f t="shared" si="4"/>
        <v>17847</v>
      </c>
      <c r="F14" s="85">
        <f t="shared" si="4"/>
        <v>17874</v>
      </c>
      <c r="G14" s="85">
        <f t="shared" si="4"/>
        <v>12532</v>
      </c>
      <c r="H14" s="85">
        <f t="shared" si="4"/>
        <v>17980</v>
      </c>
      <c r="I14" s="85">
        <f t="shared" si="4"/>
        <v>17775</v>
      </c>
      <c r="J14" s="85">
        <f t="shared" si="4"/>
        <v>21718</v>
      </c>
      <c r="K14" s="85">
        <f t="shared" si="4"/>
        <v>12725</v>
      </c>
      <c r="L14" s="85">
        <f t="shared" si="4"/>
        <v>13248</v>
      </c>
      <c r="M14" s="85">
        <f t="shared" si="4"/>
        <v>13325</v>
      </c>
      <c r="N14" s="85">
        <f t="shared" si="4"/>
        <v>13366</v>
      </c>
      <c r="O14" s="85">
        <f t="shared" si="4"/>
        <v>13438</v>
      </c>
      <c r="P14" s="85">
        <f t="shared" si="4"/>
        <v>14125</v>
      </c>
      <c r="Q14" s="85">
        <f t="shared" si="4"/>
        <v>14403</v>
      </c>
      <c r="R14" s="85">
        <f t="shared" ref="R14:V14" si="5">SUM(R5:R11)</f>
        <v>17049</v>
      </c>
      <c r="S14" s="85">
        <f t="shared" si="5"/>
        <v>24025</v>
      </c>
      <c r="T14" s="85">
        <f t="shared" si="5"/>
        <v>18415</v>
      </c>
      <c r="U14" s="85">
        <f t="shared" si="5"/>
        <v>27008</v>
      </c>
      <c r="V14" s="85">
        <f t="shared" si="5"/>
        <v>20521</v>
      </c>
      <c r="W14" s="85">
        <f t="shared" ref="W14:Y14" si="6">SUM(W5:W11)</f>
        <v>15903</v>
      </c>
      <c r="X14" s="85">
        <f t="shared" si="6"/>
        <v>20050</v>
      </c>
      <c r="Y14" s="85">
        <f t="shared" si="6"/>
        <v>25261</v>
      </c>
      <c r="DA14" s="93"/>
    </row>
    <row r="15" spans="1:105" ht="12.95" customHeight="1" x14ac:dyDescent="0.25">
      <c r="A15" s="68" t="s">
        <v>92</v>
      </c>
      <c r="B15" s="71"/>
      <c r="C15" s="71">
        <f t="shared" ref="C15:Y15" si="7">C16</f>
        <v>33</v>
      </c>
      <c r="D15" s="71">
        <f t="shared" si="7"/>
        <v>56</v>
      </c>
      <c r="E15" s="71">
        <f t="shared" si="7"/>
        <v>56</v>
      </c>
      <c r="F15" s="71">
        <f t="shared" si="7"/>
        <v>110</v>
      </c>
      <c r="G15" s="71">
        <f t="shared" si="7"/>
        <v>123</v>
      </c>
      <c r="H15" s="71">
        <f t="shared" si="7"/>
        <v>103</v>
      </c>
      <c r="I15" s="71">
        <f t="shared" si="7"/>
        <v>252</v>
      </c>
      <c r="J15" s="71">
        <f t="shared" si="7"/>
        <v>220</v>
      </c>
      <c r="K15" s="71">
        <f t="shared" si="7"/>
        <v>144</v>
      </c>
      <c r="L15" s="71">
        <f t="shared" si="7"/>
        <v>143</v>
      </c>
      <c r="M15" s="71">
        <f t="shared" si="7"/>
        <v>41</v>
      </c>
      <c r="N15" s="71">
        <f t="shared" si="7"/>
        <v>164</v>
      </c>
      <c r="O15" s="71">
        <f t="shared" si="7"/>
        <v>248</v>
      </c>
      <c r="P15" s="71">
        <f t="shared" si="7"/>
        <v>342</v>
      </c>
      <c r="Q15" s="71">
        <f t="shared" si="7"/>
        <v>224</v>
      </c>
      <c r="R15" s="71">
        <f t="shared" si="7"/>
        <v>271</v>
      </c>
      <c r="S15" s="71">
        <f t="shared" si="7"/>
        <v>369</v>
      </c>
      <c r="T15" s="71">
        <f t="shared" si="7"/>
        <v>308</v>
      </c>
      <c r="U15" s="71">
        <f t="shared" si="7"/>
        <v>427</v>
      </c>
      <c r="V15" s="71">
        <f t="shared" si="7"/>
        <v>549</v>
      </c>
      <c r="W15" s="71">
        <f t="shared" si="7"/>
        <v>346</v>
      </c>
      <c r="X15" s="71">
        <f t="shared" si="7"/>
        <v>1747</v>
      </c>
      <c r="Y15" s="71">
        <f t="shared" si="7"/>
        <v>449</v>
      </c>
      <c r="DA15" s="88" t="s">
        <v>640</v>
      </c>
    </row>
    <row r="16" spans="1:105" ht="12" customHeight="1" x14ac:dyDescent="0.25">
      <c r="A16" s="28" t="s">
        <v>91</v>
      </c>
      <c r="B16" s="82"/>
      <c r="C16" s="82">
        <v>33</v>
      </c>
      <c r="D16" s="82">
        <v>56</v>
      </c>
      <c r="E16" s="82">
        <v>56</v>
      </c>
      <c r="F16" s="82">
        <v>110</v>
      </c>
      <c r="G16" s="82">
        <v>123</v>
      </c>
      <c r="H16" s="82">
        <v>103</v>
      </c>
      <c r="I16" s="82">
        <v>252</v>
      </c>
      <c r="J16" s="82">
        <v>220</v>
      </c>
      <c r="K16" s="82">
        <v>144</v>
      </c>
      <c r="L16" s="82">
        <v>143</v>
      </c>
      <c r="M16" s="82">
        <v>41</v>
      </c>
      <c r="N16" s="82">
        <v>164</v>
      </c>
      <c r="O16" s="82">
        <v>248</v>
      </c>
      <c r="P16" s="82">
        <v>342</v>
      </c>
      <c r="Q16" s="82">
        <v>224</v>
      </c>
      <c r="R16" s="82">
        <v>271</v>
      </c>
      <c r="S16" s="82">
        <v>369</v>
      </c>
      <c r="T16" s="82">
        <v>308</v>
      </c>
      <c r="U16" s="82">
        <v>427</v>
      </c>
      <c r="V16" s="82">
        <v>549</v>
      </c>
      <c r="W16" s="82">
        <v>346</v>
      </c>
      <c r="X16" s="82">
        <v>1747</v>
      </c>
      <c r="Y16" s="82">
        <v>449</v>
      </c>
      <c r="DA16" s="89" t="s">
        <v>641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17771</v>
      </c>
      <c r="D17" s="71">
        <f t="shared" si="8"/>
        <v>17760</v>
      </c>
      <c r="E17" s="71">
        <f t="shared" si="8"/>
        <v>18388</v>
      </c>
      <c r="F17" s="71">
        <f t="shared" si="8"/>
        <v>18420</v>
      </c>
      <c r="G17" s="71">
        <f t="shared" si="8"/>
        <v>13317</v>
      </c>
      <c r="H17" s="71">
        <f t="shared" si="8"/>
        <v>19224</v>
      </c>
      <c r="I17" s="71">
        <f t="shared" si="8"/>
        <v>19473</v>
      </c>
      <c r="J17" s="71">
        <f t="shared" si="8"/>
        <v>23614</v>
      </c>
      <c r="K17" s="71">
        <f t="shared" si="8"/>
        <v>13755</v>
      </c>
      <c r="L17" s="71">
        <f t="shared" si="8"/>
        <v>13739</v>
      </c>
      <c r="M17" s="71">
        <f t="shared" si="8"/>
        <v>13719</v>
      </c>
      <c r="N17" s="71">
        <f t="shared" si="8"/>
        <v>13689</v>
      </c>
      <c r="O17" s="71">
        <f t="shared" si="8"/>
        <v>13691</v>
      </c>
      <c r="P17" s="71">
        <f t="shared" si="8"/>
        <v>14638</v>
      </c>
      <c r="Q17" s="71">
        <f t="shared" si="8"/>
        <v>15138</v>
      </c>
      <c r="R17" s="71">
        <f t="shared" ref="R17:V17" si="9">SUM(R18:R25)</f>
        <v>18240</v>
      </c>
      <c r="S17" s="71">
        <f t="shared" si="9"/>
        <v>25521</v>
      </c>
      <c r="T17" s="71">
        <f t="shared" si="9"/>
        <v>19691</v>
      </c>
      <c r="U17" s="71">
        <f t="shared" si="9"/>
        <v>28539</v>
      </c>
      <c r="V17" s="71">
        <f t="shared" si="9"/>
        <v>21649</v>
      </c>
      <c r="W17" s="71">
        <f t="shared" ref="W17:Y17" si="10">SUM(W18:W25)</f>
        <v>16480</v>
      </c>
      <c r="X17" s="71">
        <f t="shared" si="10"/>
        <v>21137</v>
      </c>
      <c r="Y17" s="71">
        <f t="shared" si="10"/>
        <v>26014</v>
      </c>
      <c r="DA17" s="88" t="s">
        <v>642</v>
      </c>
    </row>
    <row r="18" spans="1:105" ht="12" customHeight="1" x14ac:dyDescent="0.25">
      <c r="A18" s="28" t="s">
        <v>51</v>
      </c>
      <c r="B18" s="82"/>
      <c r="C18" s="82">
        <v>11</v>
      </c>
      <c r="D18" s="82">
        <v>252</v>
      </c>
      <c r="E18" s="82">
        <v>108</v>
      </c>
      <c r="F18" s="82">
        <v>368</v>
      </c>
      <c r="G18" s="82">
        <v>169</v>
      </c>
      <c r="H18" s="82">
        <v>0</v>
      </c>
      <c r="I18" s="82">
        <v>0</v>
      </c>
      <c r="J18" s="82">
        <v>0</v>
      </c>
      <c r="K18" s="82">
        <v>0</v>
      </c>
      <c r="L18" s="82">
        <v>80</v>
      </c>
      <c r="M18" s="82">
        <v>358</v>
      </c>
      <c r="N18" s="82">
        <v>316</v>
      </c>
      <c r="O18" s="82">
        <v>207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4</v>
      </c>
      <c r="V18" s="82">
        <v>0</v>
      </c>
      <c r="W18" s="82">
        <v>0</v>
      </c>
      <c r="X18" s="82">
        <v>0</v>
      </c>
      <c r="Y18" s="82">
        <v>0</v>
      </c>
      <c r="DA18" s="89" t="s">
        <v>643</v>
      </c>
    </row>
    <row r="19" spans="1:105" s="2" customFormat="1" ht="12" customHeight="1" x14ac:dyDescent="0.25">
      <c r="A19" s="28" t="s">
        <v>74</v>
      </c>
      <c r="B19" s="82"/>
      <c r="C19" s="82">
        <v>0</v>
      </c>
      <c r="D19" s="82">
        <v>0</v>
      </c>
      <c r="E19" s="82">
        <v>0</v>
      </c>
      <c r="F19" s="82">
        <v>0</v>
      </c>
      <c r="G19" s="82">
        <v>0</v>
      </c>
      <c r="H19" s="82">
        <v>0</v>
      </c>
      <c r="I19" s="82">
        <v>0</v>
      </c>
      <c r="J19" s="82">
        <v>0</v>
      </c>
      <c r="K19" s="82">
        <v>0</v>
      </c>
      <c r="L19" s="82">
        <v>0</v>
      </c>
      <c r="M19" s="82">
        <v>0</v>
      </c>
      <c r="N19" s="82">
        <v>0</v>
      </c>
      <c r="O19" s="82">
        <v>0</v>
      </c>
      <c r="P19" s="82">
        <v>0</v>
      </c>
      <c r="Q19" s="82">
        <v>0</v>
      </c>
      <c r="R19" s="82">
        <v>0</v>
      </c>
      <c r="S19" s="82">
        <v>0</v>
      </c>
      <c r="T19" s="82">
        <v>0</v>
      </c>
      <c r="U19" s="82">
        <v>0</v>
      </c>
      <c r="V19" s="82">
        <v>0</v>
      </c>
      <c r="W19" s="82">
        <v>0</v>
      </c>
      <c r="X19" s="82">
        <v>0</v>
      </c>
      <c r="Y19" s="82">
        <v>0</v>
      </c>
      <c r="DA19" s="89" t="s">
        <v>644</v>
      </c>
    </row>
    <row r="20" spans="1:105" ht="12" customHeight="1" x14ac:dyDescent="0.25">
      <c r="A20" s="28" t="s">
        <v>200</v>
      </c>
      <c r="B20" s="82"/>
      <c r="C20" s="82">
        <v>0</v>
      </c>
      <c r="D20" s="82">
        <v>0</v>
      </c>
      <c r="E20" s="82">
        <v>0</v>
      </c>
      <c r="F20" s="82">
        <v>0</v>
      </c>
      <c r="G20" s="82">
        <v>0</v>
      </c>
      <c r="H20" s="82">
        <v>0</v>
      </c>
      <c r="I20" s="82">
        <v>0</v>
      </c>
      <c r="J20" s="82">
        <v>106</v>
      </c>
      <c r="K20" s="82">
        <v>47</v>
      </c>
      <c r="L20" s="82">
        <v>102</v>
      </c>
      <c r="M20" s="82">
        <v>167</v>
      </c>
      <c r="N20" s="82">
        <v>147</v>
      </c>
      <c r="O20" s="82">
        <v>111</v>
      </c>
      <c r="P20" s="82">
        <v>0</v>
      </c>
      <c r="Q20" s="82">
        <v>0</v>
      </c>
      <c r="R20" s="82">
        <v>0</v>
      </c>
      <c r="S20" s="82">
        <v>0</v>
      </c>
      <c r="T20" s="82">
        <v>0</v>
      </c>
      <c r="U20" s="82">
        <v>0</v>
      </c>
      <c r="V20" s="82">
        <v>0</v>
      </c>
      <c r="W20" s="82">
        <v>0</v>
      </c>
      <c r="X20" s="82">
        <v>0</v>
      </c>
      <c r="Y20" s="82">
        <v>5</v>
      </c>
      <c r="DA20" s="89" t="s">
        <v>645</v>
      </c>
    </row>
    <row r="21" spans="1:105" ht="12" customHeight="1" x14ac:dyDescent="0.25">
      <c r="A21" s="28" t="s">
        <v>189</v>
      </c>
      <c r="B21" s="82"/>
      <c r="C21" s="82">
        <v>352</v>
      </c>
      <c r="D21" s="82">
        <v>384</v>
      </c>
      <c r="E21" s="82">
        <v>783</v>
      </c>
      <c r="F21" s="82">
        <v>1095</v>
      </c>
      <c r="G21" s="82">
        <v>1257</v>
      </c>
      <c r="H21" s="82">
        <v>1194</v>
      </c>
      <c r="I21" s="82">
        <v>982</v>
      </c>
      <c r="J21" s="82">
        <v>1040</v>
      </c>
      <c r="K21" s="82">
        <v>695</v>
      </c>
      <c r="L21" s="82">
        <v>728</v>
      </c>
      <c r="M21" s="82">
        <v>719</v>
      </c>
      <c r="N21" s="82">
        <v>702</v>
      </c>
      <c r="O21" s="82">
        <v>655</v>
      </c>
      <c r="P21" s="82">
        <v>1099</v>
      </c>
      <c r="Q21" s="82">
        <v>900</v>
      </c>
      <c r="R21" s="82">
        <v>1160</v>
      </c>
      <c r="S21" s="82">
        <v>1079</v>
      </c>
      <c r="T21" s="82">
        <v>1268</v>
      </c>
      <c r="U21" s="82">
        <v>2072</v>
      </c>
      <c r="V21" s="82">
        <v>1440</v>
      </c>
      <c r="W21" s="82">
        <v>1208</v>
      </c>
      <c r="X21" s="82">
        <v>866</v>
      </c>
      <c r="Y21" s="82">
        <v>1051</v>
      </c>
      <c r="DA21" s="89" t="s">
        <v>646</v>
      </c>
    </row>
    <row r="22" spans="1:105" ht="12" customHeight="1" x14ac:dyDescent="0.25">
      <c r="A22" s="28" t="s">
        <v>202</v>
      </c>
      <c r="B22" s="82"/>
      <c r="C22" s="82">
        <v>3254</v>
      </c>
      <c r="D22" s="82">
        <v>6242</v>
      </c>
      <c r="E22" s="82">
        <v>6708</v>
      </c>
      <c r="F22" s="82">
        <v>4733</v>
      </c>
      <c r="G22" s="82">
        <v>3854</v>
      </c>
      <c r="H22" s="82">
        <v>7253</v>
      </c>
      <c r="I22" s="82">
        <v>11978</v>
      </c>
      <c r="J22" s="82">
        <v>12775</v>
      </c>
      <c r="K22" s="82">
        <v>6732</v>
      </c>
      <c r="L22" s="82">
        <v>4023</v>
      </c>
      <c r="M22" s="82">
        <v>3170</v>
      </c>
      <c r="N22" s="82">
        <v>4376</v>
      </c>
      <c r="O22" s="82">
        <v>4968</v>
      </c>
      <c r="P22" s="82">
        <v>7569</v>
      </c>
      <c r="Q22" s="82">
        <v>6076</v>
      </c>
      <c r="R22" s="82">
        <v>6300</v>
      </c>
      <c r="S22" s="82">
        <v>8026</v>
      </c>
      <c r="T22" s="82">
        <v>8012</v>
      </c>
      <c r="U22" s="82">
        <v>8899</v>
      </c>
      <c r="V22" s="82">
        <v>9828</v>
      </c>
      <c r="W22" s="82">
        <v>7271</v>
      </c>
      <c r="X22" s="82">
        <v>9606</v>
      </c>
      <c r="Y22" s="82">
        <v>10403</v>
      </c>
      <c r="DA22" s="89" t="s">
        <v>647</v>
      </c>
    </row>
    <row r="23" spans="1:105" ht="12" customHeight="1" x14ac:dyDescent="0.25">
      <c r="A23" s="28" t="s">
        <v>197</v>
      </c>
      <c r="B23" s="82"/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X23" s="82">
        <v>0</v>
      </c>
      <c r="Y23" s="82">
        <v>0</v>
      </c>
      <c r="DA23" s="89" t="s">
        <v>648</v>
      </c>
    </row>
    <row r="24" spans="1:105" ht="12" customHeight="1" x14ac:dyDescent="0.25">
      <c r="A24" s="28" t="s">
        <v>198</v>
      </c>
      <c r="B24" s="82"/>
      <c r="C24" s="82">
        <v>12272</v>
      </c>
      <c r="D24" s="82">
        <v>9326</v>
      </c>
      <c r="E24" s="82">
        <v>9198</v>
      </c>
      <c r="F24" s="82">
        <v>10344</v>
      </c>
      <c r="G24" s="82">
        <v>6353</v>
      </c>
      <c r="H24" s="82">
        <v>8315</v>
      </c>
      <c r="I24" s="82">
        <v>3787</v>
      </c>
      <c r="J24" s="82">
        <v>6741</v>
      </c>
      <c r="K24" s="82">
        <v>4226</v>
      </c>
      <c r="L24" s="82">
        <v>7313</v>
      </c>
      <c r="M24" s="82">
        <v>7971</v>
      </c>
      <c r="N24" s="82">
        <v>7171</v>
      </c>
      <c r="O24" s="82">
        <v>6792</v>
      </c>
      <c r="P24" s="82">
        <v>3914</v>
      </c>
      <c r="Q24" s="82">
        <v>5771</v>
      </c>
      <c r="R24" s="82">
        <v>8353</v>
      </c>
      <c r="S24" s="82">
        <v>13493</v>
      </c>
      <c r="T24" s="82">
        <v>8036</v>
      </c>
      <c r="U24" s="82">
        <v>13564</v>
      </c>
      <c r="V24" s="82">
        <v>8000</v>
      </c>
      <c r="W24" s="82">
        <v>5824</v>
      </c>
      <c r="X24" s="82">
        <v>8272</v>
      </c>
      <c r="Y24" s="82">
        <v>12247</v>
      </c>
      <c r="DA24" s="89" t="s">
        <v>649</v>
      </c>
    </row>
    <row r="25" spans="1:105" ht="12" customHeight="1" x14ac:dyDescent="0.25">
      <c r="A25" s="73" t="s">
        <v>53</v>
      </c>
      <c r="B25" s="83"/>
      <c r="C25" s="83">
        <v>1882</v>
      </c>
      <c r="D25" s="83">
        <v>1556</v>
      </c>
      <c r="E25" s="83">
        <v>1591</v>
      </c>
      <c r="F25" s="83">
        <v>1880</v>
      </c>
      <c r="G25" s="83">
        <v>1684</v>
      </c>
      <c r="H25" s="83">
        <v>2462</v>
      </c>
      <c r="I25" s="83">
        <v>2726</v>
      </c>
      <c r="J25" s="83">
        <v>2952</v>
      </c>
      <c r="K25" s="83">
        <v>2055</v>
      </c>
      <c r="L25" s="83">
        <v>1493</v>
      </c>
      <c r="M25" s="83">
        <v>1334</v>
      </c>
      <c r="N25" s="83">
        <v>977</v>
      </c>
      <c r="O25" s="83">
        <v>958</v>
      </c>
      <c r="P25" s="83">
        <v>2056</v>
      </c>
      <c r="Q25" s="83">
        <v>2391</v>
      </c>
      <c r="R25" s="83">
        <v>2427</v>
      </c>
      <c r="S25" s="83">
        <v>2923</v>
      </c>
      <c r="T25" s="83">
        <v>2375</v>
      </c>
      <c r="U25" s="83">
        <v>4000</v>
      </c>
      <c r="V25" s="83">
        <v>2381</v>
      </c>
      <c r="W25" s="83">
        <v>2177</v>
      </c>
      <c r="X25" s="83">
        <v>2393</v>
      </c>
      <c r="Y25" s="83">
        <v>2308</v>
      </c>
      <c r="DA25" s="90" t="s">
        <v>650</v>
      </c>
    </row>
    <row r="26" spans="1:105" ht="12" customHeight="1" x14ac:dyDescent="0.25">
      <c r="A26" s="84" t="s">
        <v>52</v>
      </c>
      <c r="B26" s="85"/>
      <c r="C26" s="85">
        <v>0</v>
      </c>
      <c r="D26" s="85">
        <v>0</v>
      </c>
      <c r="E26" s="85">
        <v>0</v>
      </c>
      <c r="F26" s="85">
        <v>0</v>
      </c>
      <c r="G26" s="85">
        <v>0</v>
      </c>
      <c r="H26" s="85">
        <v>0</v>
      </c>
      <c r="I26" s="85">
        <v>0</v>
      </c>
      <c r="J26" s="85">
        <v>0</v>
      </c>
      <c r="K26" s="85">
        <v>0</v>
      </c>
      <c r="L26" s="85">
        <v>0</v>
      </c>
      <c r="M26" s="85">
        <v>0</v>
      </c>
      <c r="N26" s="85">
        <v>0</v>
      </c>
      <c r="O26" s="85">
        <v>0</v>
      </c>
      <c r="P26" s="85">
        <v>0</v>
      </c>
      <c r="Q26" s="85">
        <v>0</v>
      </c>
      <c r="R26" s="85">
        <v>0</v>
      </c>
      <c r="S26" s="85">
        <v>0</v>
      </c>
      <c r="T26" s="85">
        <v>0</v>
      </c>
      <c r="U26" s="85">
        <v>0</v>
      </c>
      <c r="V26" s="85">
        <v>0</v>
      </c>
      <c r="W26" s="85">
        <v>0</v>
      </c>
      <c r="X26" s="85">
        <v>0</v>
      </c>
      <c r="Y26" s="85">
        <v>0</v>
      </c>
      <c r="DA26" s="93" t="s">
        <v>651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17771</v>
      </c>
      <c r="D27" s="71">
        <f t="shared" si="11"/>
        <v>17760</v>
      </c>
      <c r="E27" s="71">
        <f t="shared" si="11"/>
        <v>18388</v>
      </c>
      <c r="F27" s="71">
        <f t="shared" si="11"/>
        <v>18420</v>
      </c>
      <c r="G27" s="71">
        <f t="shared" si="11"/>
        <v>13317</v>
      </c>
      <c r="H27" s="71">
        <f t="shared" si="11"/>
        <v>19224</v>
      </c>
      <c r="I27" s="71">
        <f t="shared" si="11"/>
        <v>19473</v>
      </c>
      <c r="J27" s="71">
        <f t="shared" si="11"/>
        <v>23614</v>
      </c>
      <c r="K27" s="71">
        <f t="shared" si="11"/>
        <v>13755</v>
      </c>
      <c r="L27" s="71">
        <f t="shared" si="11"/>
        <v>13739</v>
      </c>
      <c r="M27" s="71">
        <f t="shared" si="11"/>
        <v>13719</v>
      </c>
      <c r="N27" s="71">
        <f t="shared" si="11"/>
        <v>13689</v>
      </c>
      <c r="O27" s="71">
        <f t="shared" si="11"/>
        <v>13691</v>
      </c>
      <c r="P27" s="71">
        <f t="shared" si="11"/>
        <v>14638</v>
      </c>
      <c r="Q27" s="71">
        <f t="shared" si="11"/>
        <v>15138</v>
      </c>
      <c r="R27" s="71">
        <f t="shared" ref="R27:V27" si="12">SUM(R28:R32)</f>
        <v>18240</v>
      </c>
      <c r="S27" s="71">
        <f t="shared" si="12"/>
        <v>25521</v>
      </c>
      <c r="T27" s="71">
        <f t="shared" si="12"/>
        <v>19691</v>
      </c>
      <c r="U27" s="71">
        <f t="shared" si="12"/>
        <v>28539</v>
      </c>
      <c r="V27" s="71">
        <f t="shared" si="12"/>
        <v>21649</v>
      </c>
      <c r="W27" s="71">
        <f t="shared" ref="W27:Y27" si="13">SUM(W28:W32)</f>
        <v>16480</v>
      </c>
      <c r="X27" s="71">
        <f t="shared" si="13"/>
        <v>21137</v>
      </c>
      <c r="Y27" s="71">
        <f t="shared" si="13"/>
        <v>26014</v>
      </c>
      <c r="DA27" s="88" t="s">
        <v>652</v>
      </c>
    </row>
    <row r="28" spans="1:105" ht="12" customHeight="1" x14ac:dyDescent="0.25">
      <c r="A28" s="28" t="s">
        <v>51</v>
      </c>
      <c r="B28" s="82"/>
      <c r="C28" s="82">
        <v>0</v>
      </c>
      <c r="D28" s="82">
        <v>18</v>
      </c>
      <c r="E28" s="82">
        <v>8</v>
      </c>
      <c r="F28" s="82">
        <v>33</v>
      </c>
      <c r="G28" s="82">
        <v>37</v>
      </c>
      <c r="H28" s="82">
        <v>0</v>
      </c>
      <c r="I28" s="82">
        <v>0</v>
      </c>
      <c r="J28" s="82">
        <v>0</v>
      </c>
      <c r="K28" s="82">
        <v>0</v>
      </c>
      <c r="L28" s="82">
        <v>57</v>
      </c>
      <c r="M28" s="82">
        <v>118</v>
      </c>
      <c r="N28" s="82">
        <v>92</v>
      </c>
      <c r="O28" s="82">
        <v>79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X28" s="82">
        <v>0</v>
      </c>
      <c r="Y28" s="82">
        <v>0</v>
      </c>
      <c r="DA28" s="89" t="s">
        <v>653</v>
      </c>
    </row>
    <row r="29" spans="1:105" s="2" customFormat="1" ht="12" customHeight="1" x14ac:dyDescent="0.25">
      <c r="A29" s="28" t="s">
        <v>74</v>
      </c>
      <c r="B29" s="82"/>
      <c r="C29" s="82">
        <v>961</v>
      </c>
      <c r="D29" s="82">
        <v>0</v>
      </c>
      <c r="E29" s="82">
        <v>1417</v>
      </c>
      <c r="F29" s="82">
        <v>1430</v>
      </c>
      <c r="G29" s="82">
        <v>991</v>
      </c>
      <c r="H29" s="82">
        <v>1337</v>
      </c>
      <c r="I29" s="82">
        <v>1167</v>
      </c>
      <c r="J29" s="82">
        <v>2093</v>
      </c>
      <c r="K29" s="82">
        <v>1486</v>
      </c>
      <c r="L29" s="82">
        <v>1537</v>
      </c>
      <c r="M29" s="82">
        <v>1288</v>
      </c>
      <c r="N29" s="82">
        <v>803</v>
      </c>
      <c r="O29" s="82">
        <v>1628</v>
      </c>
      <c r="P29" s="82">
        <v>3300</v>
      </c>
      <c r="Q29" s="82">
        <v>3808</v>
      </c>
      <c r="R29" s="82">
        <v>3636</v>
      </c>
      <c r="S29" s="82">
        <v>2806</v>
      </c>
      <c r="T29" s="82">
        <v>1746</v>
      </c>
      <c r="U29" s="82">
        <v>1245</v>
      </c>
      <c r="V29" s="82">
        <v>82</v>
      </c>
      <c r="W29" s="82">
        <v>57</v>
      </c>
      <c r="X29" s="82">
        <v>2201</v>
      </c>
      <c r="Y29" s="82">
        <v>2274</v>
      </c>
      <c r="DA29" s="89" t="s">
        <v>654</v>
      </c>
    </row>
    <row r="30" spans="1:105" ht="12" customHeight="1" x14ac:dyDescent="0.25">
      <c r="A30" s="28" t="s">
        <v>189</v>
      </c>
      <c r="B30" s="82"/>
      <c r="C30" s="82">
        <v>334</v>
      </c>
      <c r="D30" s="82">
        <v>412</v>
      </c>
      <c r="E30" s="82">
        <v>814</v>
      </c>
      <c r="F30" s="82">
        <v>1104</v>
      </c>
      <c r="G30" s="82">
        <v>1235</v>
      </c>
      <c r="H30" s="82">
        <v>1151</v>
      </c>
      <c r="I30" s="82">
        <v>938</v>
      </c>
      <c r="J30" s="82">
        <v>1014</v>
      </c>
      <c r="K30" s="82">
        <v>666</v>
      </c>
      <c r="L30" s="82">
        <v>773</v>
      </c>
      <c r="M30" s="82">
        <v>739</v>
      </c>
      <c r="N30" s="82">
        <v>712</v>
      </c>
      <c r="O30" s="82">
        <v>651</v>
      </c>
      <c r="P30" s="82">
        <v>1094</v>
      </c>
      <c r="Q30" s="82">
        <v>902</v>
      </c>
      <c r="R30" s="82">
        <v>1162</v>
      </c>
      <c r="S30" s="82">
        <v>1096</v>
      </c>
      <c r="T30" s="82">
        <v>1298</v>
      </c>
      <c r="U30" s="82">
        <v>2081</v>
      </c>
      <c r="V30" s="82">
        <v>1409</v>
      </c>
      <c r="W30" s="82">
        <v>976</v>
      </c>
      <c r="X30" s="82">
        <v>627</v>
      </c>
      <c r="Y30" s="82">
        <v>208</v>
      </c>
      <c r="DA30" s="89" t="s">
        <v>655</v>
      </c>
    </row>
    <row r="31" spans="1:105" ht="12" customHeight="1" x14ac:dyDescent="0.25">
      <c r="A31" s="28" t="s">
        <v>202</v>
      </c>
      <c r="B31" s="82"/>
      <c r="C31" s="82">
        <v>1645</v>
      </c>
      <c r="D31" s="82">
        <v>2441</v>
      </c>
      <c r="E31" s="82">
        <v>3641</v>
      </c>
      <c r="F31" s="82">
        <v>2388</v>
      </c>
      <c r="G31" s="82">
        <v>2071</v>
      </c>
      <c r="H31" s="82">
        <v>3994</v>
      </c>
      <c r="I31" s="82">
        <v>7490</v>
      </c>
      <c r="J31" s="82">
        <v>8575</v>
      </c>
      <c r="K31" s="82">
        <v>3944</v>
      </c>
      <c r="L31" s="82">
        <v>3028</v>
      </c>
      <c r="M31" s="82">
        <v>2245</v>
      </c>
      <c r="N31" s="82">
        <v>2941</v>
      </c>
      <c r="O31" s="82">
        <v>2677</v>
      </c>
      <c r="P31" s="82">
        <v>3204</v>
      </c>
      <c r="Q31" s="82">
        <v>2492</v>
      </c>
      <c r="R31" s="82">
        <v>2877</v>
      </c>
      <c r="S31" s="82">
        <v>4291</v>
      </c>
      <c r="T31" s="82">
        <v>5050</v>
      </c>
      <c r="U31" s="82">
        <v>4978</v>
      </c>
      <c r="V31" s="82">
        <v>6213</v>
      </c>
      <c r="W31" s="82">
        <v>4042</v>
      </c>
      <c r="X31" s="82">
        <v>6325</v>
      </c>
      <c r="Y31" s="82">
        <v>4437</v>
      </c>
      <c r="DA31" s="89" t="s">
        <v>656</v>
      </c>
    </row>
    <row r="32" spans="1:105" ht="12" customHeight="1" x14ac:dyDescent="0.25">
      <c r="A32" s="32" t="s">
        <v>53</v>
      </c>
      <c r="B32" s="86"/>
      <c r="C32" s="86">
        <v>14831</v>
      </c>
      <c r="D32" s="86">
        <v>14889</v>
      </c>
      <c r="E32" s="86">
        <v>12508</v>
      </c>
      <c r="F32" s="86">
        <v>13465</v>
      </c>
      <c r="G32" s="86">
        <v>8983</v>
      </c>
      <c r="H32" s="86">
        <v>12742</v>
      </c>
      <c r="I32" s="86">
        <v>9878</v>
      </c>
      <c r="J32" s="86">
        <v>11932</v>
      </c>
      <c r="K32" s="86">
        <v>7659</v>
      </c>
      <c r="L32" s="86">
        <v>8344</v>
      </c>
      <c r="M32" s="86">
        <v>9329</v>
      </c>
      <c r="N32" s="86">
        <v>9141</v>
      </c>
      <c r="O32" s="86">
        <v>8656</v>
      </c>
      <c r="P32" s="86">
        <v>7040</v>
      </c>
      <c r="Q32" s="86">
        <v>7936</v>
      </c>
      <c r="R32" s="86">
        <v>10565</v>
      </c>
      <c r="S32" s="86">
        <v>17328</v>
      </c>
      <c r="T32" s="86">
        <v>11597</v>
      </c>
      <c r="U32" s="86">
        <v>20235</v>
      </c>
      <c r="V32" s="86">
        <v>13945</v>
      </c>
      <c r="W32" s="86">
        <v>11405</v>
      </c>
      <c r="X32" s="86">
        <v>11984</v>
      </c>
      <c r="Y32" s="86">
        <v>19095</v>
      </c>
      <c r="DA32" s="92" t="s">
        <v>657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Y14 C17:Y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25.307744026098469</v>
      </c>
      <c r="D3" s="65">
        <f t="shared" si="0"/>
        <v>25.136094155343343</v>
      </c>
      <c r="E3" s="65">
        <f t="shared" si="0"/>
        <v>26.1152738342014</v>
      </c>
      <c r="F3" s="65">
        <f t="shared" si="0"/>
        <v>24.635351415697166</v>
      </c>
      <c r="G3" s="65">
        <f t="shared" si="0"/>
        <v>17.409638127694191</v>
      </c>
      <c r="H3" s="65">
        <f t="shared" si="0"/>
        <v>23.97825101072582</v>
      </c>
      <c r="I3" s="65">
        <f t="shared" si="0"/>
        <v>27.968497792221559</v>
      </c>
      <c r="J3" s="65">
        <f t="shared" si="0"/>
        <v>31.293390483389523</v>
      </c>
      <c r="K3" s="65">
        <f t="shared" si="0"/>
        <v>18.063776546183533</v>
      </c>
      <c r="L3" s="65">
        <f t="shared" si="0"/>
        <v>17.924776909730152</v>
      </c>
      <c r="M3" s="65">
        <f t="shared" si="0"/>
        <v>16.045950236569428</v>
      </c>
      <c r="N3" s="65">
        <f t="shared" si="0"/>
        <v>16.398881380860981</v>
      </c>
      <c r="O3" s="65">
        <f t="shared" si="0"/>
        <v>15.459629414774927</v>
      </c>
      <c r="P3" s="65">
        <f t="shared" si="0"/>
        <v>15.703071364685877</v>
      </c>
      <c r="Q3" s="65">
        <f t="shared" si="0"/>
        <v>14.567151118664622</v>
      </c>
      <c r="R3" s="65">
        <f t="shared" ref="R3:V3" si="1">SUM(R4,R15,R17,R27)</f>
        <v>17.821408235370907</v>
      </c>
      <c r="S3" s="65">
        <f t="shared" si="1"/>
        <v>23.366341521512126</v>
      </c>
      <c r="T3" s="65">
        <f t="shared" si="1"/>
        <v>17.638904041987608</v>
      </c>
      <c r="U3" s="65">
        <f t="shared" si="1"/>
        <v>23.28744569676477</v>
      </c>
      <c r="V3" s="65">
        <f t="shared" si="1"/>
        <v>16.623732606637919</v>
      </c>
      <c r="W3" s="65">
        <f t="shared" ref="W3:Y3" si="2">SUM(W4,W15,W17,W27)</f>
        <v>11.068702032104229</v>
      </c>
      <c r="X3" s="65">
        <f t="shared" si="2"/>
        <v>11.559880728716504</v>
      </c>
      <c r="Y3" s="65">
        <f t="shared" si="2"/>
        <v>10.564207252680353</v>
      </c>
      <c r="DA3" s="87" t="s">
        <v>659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21.198799898496606</v>
      </c>
      <c r="D4" s="69">
        <f t="shared" si="3"/>
        <v>21.129894465165382</v>
      </c>
      <c r="E4" s="69">
        <f t="shared" si="3"/>
        <v>22.017466856127228</v>
      </c>
      <c r="F4" s="69">
        <f t="shared" si="3"/>
        <v>20.629495508782338</v>
      </c>
      <c r="G4" s="69">
        <f t="shared" si="3"/>
        <v>14.550921207079721</v>
      </c>
      <c r="H4" s="69">
        <f t="shared" si="3"/>
        <v>19.797213132983927</v>
      </c>
      <c r="I4" s="69">
        <f t="shared" si="3"/>
        <v>23.935282668393896</v>
      </c>
      <c r="J4" s="69">
        <f t="shared" si="3"/>
        <v>26.676460383559565</v>
      </c>
      <c r="K4" s="69">
        <f t="shared" si="3"/>
        <v>15.595260224461946</v>
      </c>
      <c r="L4" s="69">
        <f t="shared" si="3"/>
        <v>15.379711940992324</v>
      </c>
      <c r="M4" s="69">
        <f t="shared" si="3"/>
        <v>13.717284570737139</v>
      </c>
      <c r="N4" s="69">
        <f t="shared" si="3"/>
        <v>14.014160704544757</v>
      </c>
      <c r="O4" s="69">
        <f t="shared" si="3"/>
        <v>13.175490518025068</v>
      </c>
      <c r="P4" s="69">
        <f t="shared" si="3"/>
        <v>13.309831119188143</v>
      </c>
      <c r="Q4" s="69">
        <f t="shared" si="3"/>
        <v>12.183798014806859</v>
      </c>
      <c r="R4" s="69">
        <f t="shared" ref="R4:V4" si="4">SUM(R5:R14)</f>
        <v>14.717890809179986</v>
      </c>
      <c r="S4" s="69">
        <f t="shared" si="4"/>
        <v>19.197570480834418</v>
      </c>
      <c r="T4" s="69">
        <f t="shared" si="4"/>
        <v>14.470978762477516</v>
      </c>
      <c r="U4" s="69">
        <f t="shared" si="4"/>
        <v>18.727478497226308</v>
      </c>
      <c r="V4" s="69">
        <f t="shared" si="4"/>
        <v>13.244087351617269</v>
      </c>
      <c r="W4" s="69">
        <f t="shared" ref="W4:Y4" si="5">SUM(W5:W14)</f>
        <v>8.4494565719108827</v>
      </c>
      <c r="X4" s="69">
        <f t="shared" si="5"/>
        <v>8.5437930077651707</v>
      </c>
      <c r="Y4" s="69">
        <f t="shared" si="5"/>
        <v>6.8432463960900387</v>
      </c>
      <c r="DA4" s="88" t="s">
        <v>660</v>
      </c>
    </row>
    <row r="5" spans="1:105" ht="12" customHeight="1" x14ac:dyDescent="0.25">
      <c r="A5" s="28" t="s">
        <v>51</v>
      </c>
      <c r="B5" s="72"/>
      <c r="C5" s="72">
        <v>1.2746397194808695E-2</v>
      </c>
      <c r="D5" s="72">
        <v>0.49156670009140874</v>
      </c>
      <c r="E5" s="72">
        <v>0.10882160791361001</v>
      </c>
      <c r="F5" s="72">
        <v>0.62349928214886097</v>
      </c>
      <c r="G5" s="72">
        <v>0.3942243464541248</v>
      </c>
      <c r="H5" s="72">
        <v>0</v>
      </c>
      <c r="I5" s="72">
        <v>0</v>
      </c>
      <c r="J5" s="72">
        <v>0</v>
      </c>
      <c r="K5" s="72">
        <v>0</v>
      </c>
      <c r="L5" s="72">
        <v>8.525683067733858E-2</v>
      </c>
      <c r="M5" s="72">
        <v>0.6081209258199668</v>
      </c>
      <c r="N5" s="72">
        <v>0.40111790448416768</v>
      </c>
      <c r="O5" s="72">
        <v>0.24329151563517976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3.0236664843670069E-3</v>
      </c>
      <c r="V5" s="72">
        <v>0</v>
      </c>
      <c r="W5" s="72">
        <v>0</v>
      </c>
      <c r="X5" s="72">
        <v>0</v>
      </c>
      <c r="Y5" s="72">
        <v>3.3803294622991406E-2</v>
      </c>
      <c r="DA5" s="89" t="s">
        <v>661</v>
      </c>
    </row>
    <row r="6" spans="1:105" ht="12" customHeight="1" x14ac:dyDescent="0.25">
      <c r="A6" s="28" t="s">
        <v>74</v>
      </c>
      <c r="B6" s="72"/>
      <c r="C6" s="72">
        <v>0</v>
      </c>
      <c r="D6" s="72">
        <v>0</v>
      </c>
      <c r="E6" s="72">
        <v>0</v>
      </c>
      <c r="F6" s="72">
        <v>0</v>
      </c>
      <c r="G6" s="72">
        <v>0</v>
      </c>
      <c r="H6" s="72">
        <v>0</v>
      </c>
      <c r="I6" s="72">
        <v>0</v>
      </c>
      <c r="J6" s="72">
        <v>0</v>
      </c>
      <c r="K6" s="72">
        <v>0</v>
      </c>
      <c r="L6" s="72">
        <v>0</v>
      </c>
      <c r="M6" s="72">
        <v>0</v>
      </c>
      <c r="N6" s="72">
        <v>0</v>
      </c>
      <c r="O6" s="72">
        <v>0</v>
      </c>
      <c r="P6" s="72">
        <v>0</v>
      </c>
      <c r="Q6" s="72">
        <v>0</v>
      </c>
      <c r="R6" s="72">
        <v>0</v>
      </c>
      <c r="S6" s="72">
        <v>0</v>
      </c>
      <c r="T6" s="72">
        <v>0</v>
      </c>
      <c r="U6" s="72">
        <v>0</v>
      </c>
      <c r="V6" s="72">
        <v>0</v>
      </c>
      <c r="W6" s="72">
        <v>0</v>
      </c>
      <c r="X6" s="72">
        <v>0</v>
      </c>
      <c r="Y6" s="72">
        <v>0</v>
      </c>
      <c r="DA6" s="89" t="s">
        <v>662</v>
      </c>
    </row>
    <row r="7" spans="1:105" ht="12" customHeight="1" x14ac:dyDescent="0.25">
      <c r="A7" s="28" t="s">
        <v>200</v>
      </c>
      <c r="B7" s="72"/>
      <c r="C7" s="72">
        <v>0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0.18204945652005236</v>
      </c>
      <c r="K7" s="72">
        <v>6.2888581070928803E-2</v>
      </c>
      <c r="L7" s="72">
        <v>0.11999080356003224</v>
      </c>
      <c r="M7" s="72">
        <v>0.24844834592227946</v>
      </c>
      <c r="N7" s="72">
        <v>0.21458981404438296</v>
      </c>
      <c r="O7" s="72">
        <v>0.12881624539108366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X7" s="72">
        <v>0</v>
      </c>
      <c r="Y7" s="72">
        <v>3.4183000737730814E-3</v>
      </c>
      <c r="DA7" s="89" t="s">
        <v>663</v>
      </c>
    </row>
    <row r="8" spans="1:105" ht="12" customHeight="1" x14ac:dyDescent="0.25">
      <c r="A8" s="28" t="s">
        <v>189</v>
      </c>
      <c r="B8" s="72"/>
      <c r="C8" s="72">
        <v>0.61127049541418343</v>
      </c>
      <c r="D8" s="72">
        <v>0.59764623251629545</v>
      </c>
      <c r="E8" s="72">
        <v>1.1570756997447866</v>
      </c>
      <c r="F8" s="72">
        <v>1.5403038098166399</v>
      </c>
      <c r="G8" s="72">
        <v>1.8483160406228409</v>
      </c>
      <c r="H8" s="72">
        <v>1.6564147731550081</v>
      </c>
      <c r="I8" s="72">
        <v>1.3969900166962863</v>
      </c>
      <c r="J8" s="72">
        <v>1.4184429194678627</v>
      </c>
      <c r="K8" s="72">
        <v>0.96877656063110962</v>
      </c>
      <c r="L8" s="72">
        <v>1.0573094861358903</v>
      </c>
      <c r="M8" s="72">
        <v>0.92926826688844955</v>
      </c>
      <c r="N8" s="72">
        <v>0.90278675909046346</v>
      </c>
      <c r="O8" s="72">
        <v>0.73527706670799675</v>
      </c>
      <c r="P8" s="72">
        <v>1.1082697032385176</v>
      </c>
      <c r="Q8" s="72">
        <v>0.76516223528595495</v>
      </c>
      <c r="R8" s="72">
        <v>1.0470986633168566</v>
      </c>
      <c r="S8" s="72">
        <v>0.86358386601849157</v>
      </c>
      <c r="T8" s="72">
        <v>0.95974741993319501</v>
      </c>
      <c r="U8" s="72">
        <v>1.4854087993926719</v>
      </c>
      <c r="V8" s="72">
        <v>0.93001961975351755</v>
      </c>
      <c r="W8" s="72">
        <v>0.70932887267228795</v>
      </c>
      <c r="X8" s="72">
        <v>0.33959992313813547</v>
      </c>
      <c r="Y8" s="72">
        <v>0.35491104834390419</v>
      </c>
      <c r="DA8" s="89" t="s">
        <v>664</v>
      </c>
    </row>
    <row r="9" spans="1:105" ht="12" customHeight="1" x14ac:dyDescent="0.25">
      <c r="A9" s="28" t="s">
        <v>202</v>
      </c>
      <c r="B9" s="72"/>
      <c r="C9" s="72">
        <v>5.9425667525156189</v>
      </c>
      <c r="D9" s="72">
        <v>9.607490994143264</v>
      </c>
      <c r="E9" s="72">
        <v>10.948605839157009</v>
      </c>
      <c r="F9" s="72">
        <v>7.496018421183857</v>
      </c>
      <c r="G9" s="72">
        <v>5.2687953267193315</v>
      </c>
      <c r="H9" s="72">
        <v>8.9852138613424177</v>
      </c>
      <c r="I9" s="72">
        <v>16.837765140256877</v>
      </c>
      <c r="J9" s="72">
        <v>16.548676710428538</v>
      </c>
      <c r="K9" s="72">
        <v>9.2066345917287489</v>
      </c>
      <c r="L9" s="72">
        <v>5.7604264439977921</v>
      </c>
      <c r="M9" s="72">
        <v>4.1701071023130352</v>
      </c>
      <c r="N9" s="72">
        <v>5.4936822689637479</v>
      </c>
      <c r="O9" s="72">
        <v>5.7919324937654588</v>
      </c>
      <c r="P9" s="72">
        <v>8.6130937969643728</v>
      </c>
      <c r="Q9" s="72">
        <v>6.6128324609385833</v>
      </c>
      <c r="R9" s="72">
        <v>6.3165862190337885</v>
      </c>
      <c r="S9" s="72">
        <v>7.5909397554476152</v>
      </c>
      <c r="T9" s="72">
        <v>6.6979042917444849</v>
      </c>
      <c r="U9" s="72">
        <v>7.9161756778783756</v>
      </c>
      <c r="V9" s="72">
        <v>7.3241686961566899</v>
      </c>
      <c r="W9" s="72">
        <v>4.4200032862672147</v>
      </c>
      <c r="X9" s="72">
        <v>4.3823245797141936</v>
      </c>
      <c r="Y9" s="72">
        <v>3.0449290458635638</v>
      </c>
      <c r="DA9" s="89" t="s">
        <v>665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666</v>
      </c>
    </row>
    <row r="11" spans="1:105" ht="12" customHeight="1" x14ac:dyDescent="0.25">
      <c r="A11" s="28" t="s">
        <v>198</v>
      </c>
      <c r="B11" s="72"/>
      <c r="C11" s="72">
        <v>13.98553949769599</v>
      </c>
      <c r="D11" s="72">
        <v>9.8143607621770546</v>
      </c>
      <c r="E11" s="72">
        <v>9.1149878915436879</v>
      </c>
      <c r="F11" s="72">
        <v>10.302367768138783</v>
      </c>
      <c r="G11" s="72">
        <v>6.1794740392630523</v>
      </c>
      <c r="H11" s="72">
        <v>7.9399596318815302</v>
      </c>
      <c r="I11" s="72">
        <v>3.706476159605113</v>
      </c>
      <c r="J11" s="72">
        <v>6.3732040011576352</v>
      </c>
      <c r="K11" s="72">
        <v>4.200837735590321</v>
      </c>
      <c r="L11" s="72">
        <v>7.6876055519254329</v>
      </c>
      <c r="M11" s="72">
        <v>7.302919929232746</v>
      </c>
      <c r="N11" s="72">
        <v>6.6151247563144819</v>
      </c>
      <c r="O11" s="72">
        <v>5.974883186264945</v>
      </c>
      <c r="P11" s="72">
        <v>3.0730971792801935</v>
      </c>
      <c r="Q11" s="72">
        <v>4.1612900894565588</v>
      </c>
      <c r="R11" s="72">
        <v>6.3409612729753215</v>
      </c>
      <c r="S11" s="72">
        <v>9.5933903448232609</v>
      </c>
      <c r="T11" s="72">
        <v>5.7023645130688774</v>
      </c>
      <c r="U11" s="72">
        <v>8.3015842158338788</v>
      </c>
      <c r="V11" s="72">
        <v>4.3256016872936129</v>
      </c>
      <c r="W11" s="72">
        <v>2.9805251770964181</v>
      </c>
      <c r="X11" s="72">
        <v>3.4748151578316633</v>
      </c>
      <c r="Y11" s="72">
        <v>3.165826955722927</v>
      </c>
      <c r="DA11" s="89" t="s">
        <v>667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DA12" s="89" t="s">
        <v>668</v>
      </c>
    </row>
    <row r="13" spans="1:105" ht="12" customHeight="1" x14ac:dyDescent="0.25">
      <c r="A13" s="73" t="s">
        <v>94</v>
      </c>
      <c r="B13" s="74"/>
      <c r="C13" s="74">
        <v>0.5599743614781113</v>
      </c>
      <c r="D13" s="74">
        <v>0.52643006726185759</v>
      </c>
      <c r="E13" s="74">
        <v>0.58734699165487325</v>
      </c>
      <c r="F13" s="74">
        <v>0.57301357650550855</v>
      </c>
      <c r="G13" s="74">
        <v>0.78940897541471133</v>
      </c>
      <c r="H13" s="74">
        <v>1.1247408634887714</v>
      </c>
      <c r="I13" s="74">
        <v>1.880421939704304</v>
      </c>
      <c r="J13" s="74">
        <v>2.0315152998833526</v>
      </c>
      <c r="K13" s="74">
        <v>1.0844991196399221</v>
      </c>
      <c r="L13" s="74">
        <v>0.60114073222141151</v>
      </c>
      <c r="M13" s="74">
        <v>0.39704379103820797</v>
      </c>
      <c r="N13" s="74">
        <v>0.32188925430781434</v>
      </c>
      <c r="O13" s="74">
        <v>0.23988014107117073</v>
      </c>
      <c r="P13" s="74">
        <v>0.44533910729819415</v>
      </c>
      <c r="Q13" s="74">
        <v>0.58529009599159909</v>
      </c>
      <c r="R13" s="74">
        <v>0.94392215334115104</v>
      </c>
      <c r="S13" s="74">
        <v>1.064665091781315</v>
      </c>
      <c r="T13" s="74">
        <v>1.04133843605718</v>
      </c>
      <c r="U13" s="74">
        <v>0.92760324544817052</v>
      </c>
      <c r="V13" s="74">
        <v>0.59448449600262321</v>
      </c>
      <c r="W13" s="74">
        <v>0.29367726685511475</v>
      </c>
      <c r="X13" s="74">
        <v>0.30491716787295026</v>
      </c>
      <c r="Y13" s="74">
        <v>0.20637655885911915</v>
      </c>
      <c r="DA13" s="90" t="s">
        <v>669</v>
      </c>
    </row>
    <row r="14" spans="1:105" ht="12" customHeight="1" x14ac:dyDescent="0.25">
      <c r="A14" s="75" t="s">
        <v>97</v>
      </c>
      <c r="B14" s="76"/>
      <c r="C14" s="76">
        <v>8.6702394197891636E-2</v>
      </c>
      <c r="D14" s="76">
        <v>9.2399708975502773E-2</v>
      </c>
      <c r="E14" s="76">
        <v>0.10062882611326034</v>
      </c>
      <c r="F14" s="76">
        <v>9.4292650988686944E-2</v>
      </c>
      <c r="G14" s="76">
        <v>7.070247860566127E-2</v>
      </c>
      <c r="H14" s="76">
        <v>9.0884003116198792E-2</v>
      </c>
      <c r="I14" s="76">
        <v>0.11362941213131511</v>
      </c>
      <c r="J14" s="76">
        <v>0.12257199610212551</v>
      </c>
      <c r="K14" s="76">
        <v>7.1623635800914076E-2</v>
      </c>
      <c r="L14" s="76">
        <v>6.7982092474427325E-2</v>
      </c>
      <c r="M14" s="76">
        <v>6.1376209522452846E-2</v>
      </c>
      <c r="N14" s="76">
        <v>6.496994733969963E-2</v>
      </c>
      <c r="O14" s="76">
        <v>6.1409869189234002E-2</v>
      </c>
      <c r="P14" s="76">
        <v>7.0031332406865487E-2</v>
      </c>
      <c r="Q14" s="76">
        <v>5.9223133134161957E-2</v>
      </c>
      <c r="R14" s="76">
        <v>6.9322500512866134E-2</v>
      </c>
      <c r="S14" s="76">
        <v>8.499142276373714E-2</v>
      </c>
      <c r="T14" s="76">
        <v>6.9624101673780414E-2</v>
      </c>
      <c r="U14" s="76">
        <v>9.3682892188842404E-2</v>
      </c>
      <c r="V14" s="76">
        <v>6.9812852410825743E-2</v>
      </c>
      <c r="W14" s="76">
        <v>4.5921969019846645E-2</v>
      </c>
      <c r="X14" s="76">
        <v>4.213617920822782E-2</v>
      </c>
      <c r="Y14" s="76">
        <v>3.3981192603759244E-2</v>
      </c>
      <c r="DA14" s="91" t="s">
        <v>670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1.6526584725083134E-4</v>
      </c>
      <c r="D15" s="69">
        <f t="shared" si="6"/>
        <v>2.6693579360355347E-4</v>
      </c>
      <c r="E15" s="69">
        <f t="shared" si="6"/>
        <v>2.4975476235709003E-4</v>
      </c>
      <c r="F15" s="69">
        <f t="shared" si="6"/>
        <v>4.7442425017454724E-4</v>
      </c>
      <c r="G15" s="69">
        <f t="shared" si="6"/>
        <v>5.1351921066817446E-4</v>
      </c>
      <c r="H15" s="69">
        <f t="shared" si="6"/>
        <v>4.5184571378954796E-4</v>
      </c>
      <c r="I15" s="69">
        <f t="shared" si="6"/>
        <v>9.7813544067097235E-4</v>
      </c>
      <c r="J15" s="69">
        <f t="shared" si="6"/>
        <v>8.2921180293251708E-4</v>
      </c>
      <c r="K15" s="69">
        <f t="shared" si="6"/>
        <v>5.2320706665337263E-4</v>
      </c>
      <c r="L15" s="69">
        <f t="shared" si="6"/>
        <v>1.0007124571572126E-3</v>
      </c>
      <c r="M15" s="69">
        <f t="shared" si="6"/>
        <v>1.9011838889197323E-4</v>
      </c>
      <c r="N15" s="69">
        <f t="shared" si="6"/>
        <v>6.0751896023881742E-4</v>
      </c>
      <c r="O15" s="69">
        <f t="shared" si="6"/>
        <v>8.5745729658296603E-4</v>
      </c>
      <c r="P15" s="69">
        <f t="shared" si="6"/>
        <v>1.2645950925936093E-3</v>
      </c>
      <c r="Q15" s="69">
        <f t="shared" si="6"/>
        <v>7.1919408416022419E-4</v>
      </c>
      <c r="R15" s="69">
        <f t="shared" si="6"/>
        <v>9.3191046363535286E-4</v>
      </c>
      <c r="S15" s="69">
        <f t="shared" si="6"/>
        <v>1.2593849091953775E-3</v>
      </c>
      <c r="T15" s="69">
        <f t="shared" si="6"/>
        <v>1.4135142743663121E-3</v>
      </c>
      <c r="U15" s="69">
        <f t="shared" si="6"/>
        <v>1.3001253831791345E-3</v>
      </c>
      <c r="V15" s="69">
        <f t="shared" si="6"/>
        <v>1.68397255194571E-3</v>
      </c>
      <c r="W15" s="69">
        <f t="shared" si="6"/>
        <v>1.5142838581586272E-3</v>
      </c>
      <c r="X15" s="69">
        <f t="shared" si="6"/>
        <v>5.2067539937759259E-3</v>
      </c>
      <c r="Y15" s="69">
        <f t="shared" si="6"/>
        <v>1.085511879375744E-3</v>
      </c>
      <c r="DA15" s="88" t="s">
        <v>671</v>
      </c>
    </row>
    <row r="16" spans="1:105" ht="12" customHeight="1" x14ac:dyDescent="0.25">
      <c r="A16" s="28" t="s">
        <v>91</v>
      </c>
      <c r="B16" s="72"/>
      <c r="C16" s="72">
        <v>1.6526584725083134E-4</v>
      </c>
      <c r="D16" s="72">
        <v>2.6693579360355347E-4</v>
      </c>
      <c r="E16" s="72">
        <v>2.4975476235709003E-4</v>
      </c>
      <c r="F16" s="72">
        <v>4.7442425017454724E-4</v>
      </c>
      <c r="G16" s="72">
        <v>5.1351921066817446E-4</v>
      </c>
      <c r="H16" s="72">
        <v>4.5184571378954796E-4</v>
      </c>
      <c r="I16" s="72">
        <v>9.7813544067097235E-4</v>
      </c>
      <c r="J16" s="72">
        <v>8.2921180293251708E-4</v>
      </c>
      <c r="K16" s="72">
        <v>5.2320706665337263E-4</v>
      </c>
      <c r="L16" s="72">
        <v>1.0007124571572126E-3</v>
      </c>
      <c r="M16" s="72">
        <v>1.9011838889197323E-4</v>
      </c>
      <c r="N16" s="72">
        <v>6.0751896023881742E-4</v>
      </c>
      <c r="O16" s="72">
        <v>8.5745729658296603E-4</v>
      </c>
      <c r="P16" s="72">
        <v>1.2645950925936093E-3</v>
      </c>
      <c r="Q16" s="72">
        <v>7.1919408416022419E-4</v>
      </c>
      <c r="R16" s="72">
        <v>9.3191046363535286E-4</v>
      </c>
      <c r="S16" s="72">
        <v>1.2593849091953775E-3</v>
      </c>
      <c r="T16" s="72">
        <v>1.4135142743663121E-3</v>
      </c>
      <c r="U16" s="72">
        <v>1.3001253831791345E-3</v>
      </c>
      <c r="V16" s="72">
        <v>1.68397255194571E-3</v>
      </c>
      <c r="W16" s="72">
        <v>1.5142838581586272E-3</v>
      </c>
      <c r="X16" s="72">
        <v>5.2067539937759259E-3</v>
      </c>
      <c r="Y16" s="72">
        <v>1.085511879375744E-3</v>
      </c>
      <c r="DA16" s="89" t="s">
        <v>672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2.4265720382529254</v>
      </c>
      <c r="D17" s="69">
        <f t="shared" si="7"/>
        <v>2.5302927030877784</v>
      </c>
      <c r="E17" s="69">
        <f t="shared" si="7"/>
        <v>2.5458161179175449</v>
      </c>
      <c r="F17" s="69">
        <f t="shared" si="7"/>
        <v>2.4798825741745163</v>
      </c>
      <c r="G17" s="69">
        <f t="shared" si="7"/>
        <v>1.8463179777607821</v>
      </c>
      <c r="H17" s="69">
        <f t="shared" si="7"/>
        <v>2.6571146813282631</v>
      </c>
      <c r="I17" s="69">
        <f t="shared" si="7"/>
        <v>2.5870829634181169</v>
      </c>
      <c r="J17" s="69">
        <f t="shared" si="7"/>
        <v>2.9016575854165714</v>
      </c>
      <c r="K17" s="69">
        <f t="shared" si="7"/>
        <v>1.6010215025401613</v>
      </c>
      <c r="L17" s="69">
        <f t="shared" si="7"/>
        <v>1.582182599998452</v>
      </c>
      <c r="M17" s="69">
        <f t="shared" si="7"/>
        <v>1.4590175162889383</v>
      </c>
      <c r="N17" s="69">
        <f t="shared" si="7"/>
        <v>1.5115945875752341</v>
      </c>
      <c r="O17" s="69">
        <f t="shared" si="7"/>
        <v>1.4503601793164433</v>
      </c>
      <c r="P17" s="69">
        <f t="shared" si="7"/>
        <v>1.4864347738298109</v>
      </c>
      <c r="Q17" s="69">
        <f t="shared" si="7"/>
        <v>1.4365226666268596</v>
      </c>
      <c r="R17" s="69">
        <f t="shared" ref="R17:V17" si="8">SUM(R18:R26)</f>
        <v>1.8273856087231679</v>
      </c>
      <c r="S17" s="69">
        <f t="shared" si="8"/>
        <v>2.4989577205202003</v>
      </c>
      <c r="T17" s="69">
        <f t="shared" si="8"/>
        <v>1.9100297541865561</v>
      </c>
      <c r="U17" s="69">
        <f t="shared" si="8"/>
        <v>2.7480923858958692</v>
      </c>
      <c r="V17" s="69">
        <f t="shared" si="8"/>
        <v>2.0578362490366584</v>
      </c>
      <c r="W17" s="69">
        <f t="shared" ref="W17:Y17" si="9">SUM(W18:W26)</f>
        <v>1.5805049059032161</v>
      </c>
      <c r="X17" s="69">
        <f t="shared" si="9"/>
        <v>1.9239109537203545</v>
      </c>
      <c r="Y17" s="69">
        <f t="shared" si="9"/>
        <v>2.2445942477167238</v>
      </c>
      <c r="DA17" s="88" t="s">
        <v>673</v>
      </c>
    </row>
    <row r="18" spans="1:105" ht="12" customHeight="1" x14ac:dyDescent="0.25">
      <c r="A18" s="28" t="s">
        <v>51</v>
      </c>
      <c r="B18" s="72"/>
      <c r="C18" s="72">
        <v>1.5815089716037253E-3</v>
      </c>
      <c r="D18" s="72">
        <v>4.583498826500787E-2</v>
      </c>
      <c r="E18" s="72">
        <v>1.3728972094408497E-2</v>
      </c>
      <c r="F18" s="72">
        <v>6.9015279452325329E-2</v>
      </c>
      <c r="G18" s="72">
        <v>3.1421487195088117E-2</v>
      </c>
      <c r="H18" s="72">
        <v>0</v>
      </c>
      <c r="I18" s="72">
        <v>0</v>
      </c>
      <c r="J18" s="72">
        <v>0</v>
      </c>
      <c r="K18" s="72">
        <v>0</v>
      </c>
      <c r="L18" s="72">
        <v>9.5427785519129841E-3</v>
      </c>
      <c r="M18" s="72">
        <v>5.5039352296471514E-2</v>
      </c>
      <c r="N18" s="72">
        <v>4.5470093205957275E-2</v>
      </c>
      <c r="O18" s="72">
        <v>3.1079377598886782E-2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4.9357777209755053E-4</v>
      </c>
      <c r="V18" s="72">
        <v>0</v>
      </c>
      <c r="W18" s="72">
        <v>0</v>
      </c>
      <c r="X18" s="72">
        <v>0</v>
      </c>
      <c r="Y18" s="72">
        <v>0</v>
      </c>
      <c r="DA18" s="89" t="s">
        <v>674</v>
      </c>
    </row>
    <row r="19" spans="1:105" s="2" customFormat="1" ht="12" customHeight="1" x14ac:dyDescent="0.25">
      <c r="A19" s="28" t="s">
        <v>74</v>
      </c>
      <c r="B19" s="72"/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0</v>
      </c>
      <c r="DA19" s="89" t="s">
        <v>675</v>
      </c>
    </row>
    <row r="20" spans="1:105" ht="12" customHeight="1" x14ac:dyDescent="0.25">
      <c r="A20" s="28" t="s">
        <v>200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1.9378095145349137E-2</v>
      </c>
      <c r="K20" s="72">
        <v>6.6181530195553338E-3</v>
      </c>
      <c r="L20" s="72">
        <v>1.2514827205973215E-2</v>
      </c>
      <c r="M20" s="72">
        <v>2.5940640186056196E-2</v>
      </c>
      <c r="N20" s="72">
        <v>2.288147366361739E-2</v>
      </c>
      <c r="O20" s="72">
        <v>1.3947153714320032E-2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4.5972769774127361E-4</v>
      </c>
      <c r="DA20" s="89" t="s">
        <v>676</v>
      </c>
    </row>
    <row r="21" spans="1:105" ht="12" customHeight="1" x14ac:dyDescent="0.25">
      <c r="A21" s="28" t="s">
        <v>189</v>
      </c>
      <c r="B21" s="72"/>
      <c r="C21" s="72">
        <v>6.200910154595482E-2</v>
      </c>
      <c r="D21" s="72">
        <v>6.3654571033204113E-2</v>
      </c>
      <c r="E21" s="72">
        <v>0.12306438548031008</v>
      </c>
      <c r="F21" s="72">
        <v>0.17007737907172132</v>
      </c>
      <c r="G21" s="72">
        <v>0.21684334398341357</v>
      </c>
      <c r="H21" s="72">
        <v>0.20246603775358946</v>
      </c>
      <c r="I21" s="72">
        <v>0.14101793121113521</v>
      </c>
      <c r="J21" s="72">
        <v>0.14392879973407105</v>
      </c>
      <c r="K21" s="72">
        <v>9.0587453600663587E-2</v>
      </c>
      <c r="L21" s="72">
        <v>9.7880561402612878E-2</v>
      </c>
      <c r="M21" s="72">
        <v>8.886423299165877E-2</v>
      </c>
      <c r="N21" s="72">
        <v>8.9052873855266432E-2</v>
      </c>
      <c r="O21" s="72">
        <v>7.4846051478362846E-2</v>
      </c>
      <c r="P21" s="72">
        <v>0.11549040299315616</v>
      </c>
      <c r="Q21" s="72">
        <v>8.5152084177880435E-2</v>
      </c>
      <c r="R21" s="72">
        <v>0.12371511097665741</v>
      </c>
      <c r="S21" s="72">
        <v>0.10557169146442097</v>
      </c>
      <c r="T21" s="72">
        <v>0.1205684295550397</v>
      </c>
      <c r="U21" s="72">
        <v>0.20691078202499477</v>
      </c>
      <c r="V21" s="72">
        <v>0.13877917638119627</v>
      </c>
      <c r="W21" s="72">
        <v>0.12395118509395288</v>
      </c>
      <c r="X21" s="72">
        <v>7.1365155341988229E-2</v>
      </c>
      <c r="Y21" s="72">
        <v>9.8675059197648352E-2</v>
      </c>
      <c r="DA21" s="89" t="s">
        <v>677</v>
      </c>
    </row>
    <row r="22" spans="1:105" ht="12" customHeight="1" x14ac:dyDescent="0.25">
      <c r="A22" s="28" t="s">
        <v>202</v>
      </c>
      <c r="B22" s="72"/>
      <c r="C22" s="72">
        <v>0.55760079979886379</v>
      </c>
      <c r="D22" s="72">
        <v>1.0082162751189139</v>
      </c>
      <c r="E22" s="72">
        <v>1.1124833349407734</v>
      </c>
      <c r="F22" s="72">
        <v>0.76860891594021929</v>
      </c>
      <c r="G22" s="72">
        <v>0.56712872558204575</v>
      </c>
      <c r="H22" s="72">
        <v>1.0314151637090869</v>
      </c>
      <c r="I22" s="72">
        <v>1.6637137789372261</v>
      </c>
      <c r="J22" s="72">
        <v>1.6654005493507629</v>
      </c>
      <c r="K22" s="72">
        <v>0.83407854869352505</v>
      </c>
      <c r="L22" s="72">
        <v>0.50305938149328411</v>
      </c>
      <c r="M22" s="72">
        <v>0.34646276493519046</v>
      </c>
      <c r="N22" s="72">
        <v>0.51134614868373651</v>
      </c>
      <c r="O22" s="72">
        <v>0.55138233966430639</v>
      </c>
      <c r="P22" s="72">
        <v>0.8052816113445419</v>
      </c>
      <c r="Q22" s="72">
        <v>0.61341986289019812</v>
      </c>
      <c r="R22" s="72">
        <v>0.66008443803413963</v>
      </c>
      <c r="S22" s="72">
        <v>0.83789513566654283</v>
      </c>
      <c r="T22" s="72">
        <v>0.8251385388608321</v>
      </c>
      <c r="U22" s="72">
        <v>0.87000298959817468</v>
      </c>
      <c r="V22" s="72">
        <v>0.97914916831133714</v>
      </c>
      <c r="W22" s="72">
        <v>0.69599129446791141</v>
      </c>
      <c r="X22" s="72">
        <v>0.95038628854520169</v>
      </c>
      <c r="Y22" s="72">
        <v>0.91782968928944264</v>
      </c>
      <c r="DA22" s="89" t="s">
        <v>678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679</v>
      </c>
    </row>
    <row r="24" spans="1:105" ht="12" customHeight="1" x14ac:dyDescent="0.25">
      <c r="A24" s="28" t="s">
        <v>198</v>
      </c>
      <c r="B24" s="72"/>
      <c r="C24" s="72">
        <v>1.512403571806501</v>
      </c>
      <c r="D24" s="72">
        <v>1.175665873935718</v>
      </c>
      <c r="E24" s="72">
        <v>1.0587126641242304</v>
      </c>
      <c r="F24" s="72">
        <v>1.19599936174588</v>
      </c>
      <c r="G24" s="72">
        <v>0.78855837157104147</v>
      </c>
      <c r="H24" s="72">
        <v>1.0655473777393691</v>
      </c>
      <c r="I24" s="72">
        <v>0.40304303027257371</v>
      </c>
      <c r="J24" s="72">
        <v>0.67486122971746432</v>
      </c>
      <c r="K24" s="72">
        <v>0.40642138792473687</v>
      </c>
      <c r="L24" s="72">
        <v>0.75817490965819101</v>
      </c>
      <c r="M24" s="72">
        <v>0.7789645303696392</v>
      </c>
      <c r="N24" s="72">
        <v>0.72030032732155547</v>
      </c>
      <c r="O24" s="72">
        <v>0.66534748656443876</v>
      </c>
      <c r="P24" s="72">
        <v>0.34602810553971863</v>
      </c>
      <c r="Q24" s="72">
        <v>0.4878710181892279</v>
      </c>
      <c r="R24" s="72">
        <v>0.77089309706435016</v>
      </c>
      <c r="S24" s="72">
        <v>1.232777918629264</v>
      </c>
      <c r="T24" s="72">
        <v>0.7179681523361654</v>
      </c>
      <c r="U24" s="72">
        <v>1.2326208757229185</v>
      </c>
      <c r="V24" s="72">
        <v>0.69025852984258329</v>
      </c>
      <c r="W24" s="72">
        <v>0.51370145318956817</v>
      </c>
      <c r="X24" s="72">
        <v>0.719436309479495</v>
      </c>
      <c r="Y24" s="72">
        <v>0.98669772956306812</v>
      </c>
      <c r="DA24" s="89" t="s">
        <v>680</v>
      </c>
    </row>
    <row r="25" spans="1:105" ht="12" customHeight="1" x14ac:dyDescent="0.25">
      <c r="A25" s="73" t="s">
        <v>53</v>
      </c>
      <c r="B25" s="74"/>
      <c r="C25" s="74">
        <v>0.29297705613000208</v>
      </c>
      <c r="D25" s="74">
        <v>0.23692099473493483</v>
      </c>
      <c r="E25" s="74">
        <v>0.23782676127782282</v>
      </c>
      <c r="F25" s="74">
        <v>0.27618163796437062</v>
      </c>
      <c r="G25" s="74">
        <v>0.24236604942919324</v>
      </c>
      <c r="H25" s="74">
        <v>0.35768610212621765</v>
      </c>
      <c r="I25" s="74">
        <v>0.37930822299718198</v>
      </c>
      <c r="J25" s="74">
        <v>0.39808891146892372</v>
      </c>
      <c r="K25" s="74">
        <v>0.2633159593016805</v>
      </c>
      <c r="L25" s="74">
        <v>0.20101014168647779</v>
      </c>
      <c r="M25" s="74">
        <v>0.1637459955099223</v>
      </c>
      <c r="N25" s="74">
        <v>0.12254367084510087</v>
      </c>
      <c r="O25" s="74">
        <v>0.11375777029612859</v>
      </c>
      <c r="P25" s="74">
        <v>0.21963465395239407</v>
      </c>
      <c r="Q25" s="74">
        <v>0.25007970136955315</v>
      </c>
      <c r="R25" s="74">
        <v>0.27269296264802068</v>
      </c>
      <c r="S25" s="74">
        <v>0.32271297475997229</v>
      </c>
      <c r="T25" s="74">
        <v>0.24635463343451883</v>
      </c>
      <c r="U25" s="74">
        <v>0.43806416077768373</v>
      </c>
      <c r="V25" s="74">
        <v>0.2496493745015417</v>
      </c>
      <c r="W25" s="74">
        <v>0.24686097315178362</v>
      </c>
      <c r="X25" s="74">
        <v>0.18272320035366929</v>
      </c>
      <c r="Y25" s="74">
        <v>0.24093204196882367</v>
      </c>
      <c r="DA25" s="90" t="s">
        <v>681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682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1.6822068235016876</v>
      </c>
      <c r="D27" s="69">
        <f t="shared" si="10"/>
        <v>1.4756400512965797</v>
      </c>
      <c r="E27" s="69">
        <f t="shared" si="10"/>
        <v>1.551741105394268</v>
      </c>
      <c r="F27" s="69">
        <f t="shared" si="10"/>
        <v>1.5254989084901336</v>
      </c>
      <c r="G27" s="69">
        <f t="shared" si="10"/>
        <v>1.0118854236430177</v>
      </c>
      <c r="H27" s="69">
        <f t="shared" si="10"/>
        <v>1.5234713506998414</v>
      </c>
      <c r="I27" s="69">
        <f t="shared" si="10"/>
        <v>1.4451540249688741</v>
      </c>
      <c r="J27" s="69">
        <f t="shared" si="10"/>
        <v>1.7144433026104529</v>
      </c>
      <c r="K27" s="69">
        <f t="shared" si="10"/>
        <v>0.86697161211477569</v>
      </c>
      <c r="L27" s="69">
        <f t="shared" si="10"/>
        <v>0.96188165628222078</v>
      </c>
      <c r="M27" s="69">
        <f t="shared" si="10"/>
        <v>0.86945803115446185</v>
      </c>
      <c r="N27" s="69">
        <f t="shared" si="10"/>
        <v>0.87251856978075226</v>
      </c>
      <c r="O27" s="69">
        <f t="shared" si="10"/>
        <v>0.83292126013683099</v>
      </c>
      <c r="P27" s="69">
        <f t="shared" si="10"/>
        <v>0.90554087657533233</v>
      </c>
      <c r="Q27" s="69">
        <f t="shared" si="10"/>
        <v>0.946111243146742</v>
      </c>
      <c r="R27" s="69">
        <f t="shared" ref="R27:V27" si="11">SUM(R28:R32)</f>
        <v>1.2751999070041173</v>
      </c>
      <c r="S27" s="69">
        <f t="shared" si="11"/>
        <v>1.6685539352483121</v>
      </c>
      <c r="T27" s="69">
        <f t="shared" si="11"/>
        <v>1.2564820110491701</v>
      </c>
      <c r="U27" s="69">
        <f t="shared" si="11"/>
        <v>1.8105746882594165</v>
      </c>
      <c r="V27" s="69">
        <f t="shared" si="11"/>
        <v>1.320125033432046</v>
      </c>
      <c r="W27" s="69">
        <f t="shared" ref="W27:Y27" si="12">SUM(W28:W32)</f>
        <v>1.037226270431971</v>
      </c>
      <c r="X27" s="69">
        <f t="shared" si="12"/>
        <v>1.0869700132372029</v>
      </c>
      <c r="Y27" s="69">
        <f t="shared" si="12"/>
        <v>1.4752810969942147</v>
      </c>
      <c r="DA27" s="88" t="s">
        <v>683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1.931479131402979E-3</v>
      </c>
      <c r="E28" s="72">
        <v>6.4141806535696663E-4</v>
      </c>
      <c r="F28" s="72">
        <v>4.0030545722439127E-3</v>
      </c>
      <c r="G28" s="72">
        <v>3.8242045159347076E-3</v>
      </c>
      <c r="H28" s="72">
        <v>0</v>
      </c>
      <c r="I28" s="72">
        <v>0</v>
      </c>
      <c r="J28" s="72">
        <v>0</v>
      </c>
      <c r="K28" s="72">
        <v>0</v>
      </c>
      <c r="L28" s="72">
        <v>4.1359279322438778E-3</v>
      </c>
      <c r="M28" s="72">
        <v>1.0707892739915278E-2</v>
      </c>
      <c r="N28" s="72">
        <v>8.050092269329779E-3</v>
      </c>
      <c r="O28" s="72">
        <v>6.8548563712041597E-3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684</v>
      </c>
    </row>
    <row r="29" spans="1:105" s="2" customFormat="1" ht="12" customHeight="1" x14ac:dyDescent="0.25">
      <c r="A29" s="28" t="s">
        <v>74</v>
      </c>
      <c r="B29" s="72"/>
      <c r="C29" s="72">
        <v>0.13401109727824567</v>
      </c>
      <c r="D29" s="72">
        <v>0</v>
      </c>
      <c r="E29" s="72">
        <v>0.14466592029991118</v>
      </c>
      <c r="F29" s="72">
        <v>0.15563823592336981</v>
      </c>
      <c r="G29" s="72">
        <v>8.746052907492452E-2</v>
      </c>
      <c r="H29" s="72">
        <v>0.12639505857521033</v>
      </c>
      <c r="I29" s="72">
        <v>7.4072625186541952E-2</v>
      </c>
      <c r="J29" s="72">
        <v>0.17599180675514559</v>
      </c>
      <c r="K29" s="72">
        <v>0.10857482607852723</v>
      </c>
      <c r="L29" s="72">
        <v>0.13319385902675399</v>
      </c>
      <c r="M29" s="72">
        <v>0.10903582240103772</v>
      </c>
      <c r="N29" s="72">
        <v>5.357260952307321E-2</v>
      </c>
      <c r="O29" s="72">
        <v>0.10230404258583928</v>
      </c>
      <c r="P29" s="72">
        <v>0.23158128857444582</v>
      </c>
      <c r="Q29" s="72">
        <v>0.27806101241732123</v>
      </c>
      <c r="R29" s="72">
        <v>0.33089446352444968</v>
      </c>
      <c r="S29" s="72">
        <v>0.2515655180318957</v>
      </c>
      <c r="T29" s="72">
        <v>0.13499691816873202</v>
      </c>
      <c r="U29" s="72">
        <v>0.11393692492482647</v>
      </c>
      <c r="V29" s="72">
        <v>5.6414307244394045E-3</v>
      </c>
      <c r="W29" s="72">
        <v>4.1040240824511314E-3</v>
      </c>
      <c r="X29" s="72">
        <v>0.1020484616935009</v>
      </c>
      <c r="Y29" s="72">
        <v>0.17832861648899218</v>
      </c>
      <c r="DA29" s="89" t="s">
        <v>685</v>
      </c>
    </row>
    <row r="30" spans="1:105" ht="12" customHeight="1" x14ac:dyDescent="0.25">
      <c r="A30" s="28" t="s">
        <v>189</v>
      </c>
      <c r="B30" s="72"/>
      <c r="C30" s="72">
        <v>4.0037317565864927E-2</v>
      </c>
      <c r="D30" s="72">
        <v>3.9608101806991584E-2</v>
      </c>
      <c r="E30" s="72">
        <v>7.9058800775758775E-2</v>
      </c>
      <c r="F30" s="72">
        <v>0.10621940886644024</v>
      </c>
      <c r="G30" s="72">
        <v>0.11657579484897997</v>
      </c>
      <c r="H30" s="72">
        <v>0.11131205800548086</v>
      </c>
      <c r="I30" s="72">
        <v>7.8544253649789064E-2</v>
      </c>
      <c r="J30" s="72">
        <v>8.4047565295269147E-2</v>
      </c>
      <c r="K30" s="72">
        <v>4.7845573174254349E-2</v>
      </c>
      <c r="L30" s="72">
        <v>6.3026249886857927E-2</v>
      </c>
      <c r="M30" s="72">
        <v>5.6247994548753698E-2</v>
      </c>
      <c r="N30" s="72">
        <v>5.4973429248938797E-2</v>
      </c>
      <c r="O30" s="72">
        <v>4.6623028789876744E-2</v>
      </c>
      <c r="P30" s="72">
        <v>7.8059806901175061E-2</v>
      </c>
      <c r="Q30" s="72">
        <v>6.4256095098051635E-2</v>
      </c>
      <c r="R30" s="72">
        <v>9.922565150604673E-2</v>
      </c>
      <c r="S30" s="72">
        <v>8.6142675199265148E-2</v>
      </c>
      <c r="T30" s="72">
        <v>9.602493263544952E-2</v>
      </c>
      <c r="U30" s="72">
        <v>0.17105634089282093</v>
      </c>
      <c r="V30" s="72">
        <v>0.10569770147996854</v>
      </c>
      <c r="W30" s="72">
        <v>8.4094504153595179E-2</v>
      </c>
      <c r="X30" s="72">
        <v>3.4704231337814383E-2</v>
      </c>
      <c r="Y30" s="72">
        <v>1.5061901240705547E-2</v>
      </c>
      <c r="DA30" s="89" t="s">
        <v>686</v>
      </c>
    </row>
    <row r="31" spans="1:105" ht="12" customHeight="1" x14ac:dyDescent="0.25">
      <c r="A31" s="28" t="s">
        <v>202</v>
      </c>
      <c r="B31" s="72"/>
      <c r="C31" s="72">
        <v>0.18720193375343597</v>
      </c>
      <c r="D31" s="72">
        <v>0.23043742605380871</v>
      </c>
      <c r="E31" s="72">
        <v>0.37919246802069967</v>
      </c>
      <c r="F31" s="72">
        <v>0.24782194123515555</v>
      </c>
      <c r="G31" s="72">
        <v>0.17469669454939529</v>
      </c>
      <c r="H31" s="72">
        <v>0.34276055073178502</v>
      </c>
      <c r="I31" s="72">
        <v>0.65151524591030818</v>
      </c>
      <c r="J31" s="72">
        <v>0.72907949924041615</v>
      </c>
      <c r="K31" s="72">
        <v>0.28274713910733246</v>
      </c>
      <c r="L31" s="72">
        <v>0.25446595132073119</v>
      </c>
      <c r="M31" s="72">
        <v>0.16326784597524979</v>
      </c>
      <c r="N31" s="72">
        <v>0.22438079508925318</v>
      </c>
      <c r="O31" s="72">
        <v>0.19523015488875586</v>
      </c>
      <c r="P31" s="72">
        <v>0.2326148719877324</v>
      </c>
      <c r="Q31" s="72">
        <v>0.18088074855216435</v>
      </c>
      <c r="R31" s="72">
        <v>0.22675231718676106</v>
      </c>
      <c r="S31" s="72">
        <v>0.34613714169309501</v>
      </c>
      <c r="T31" s="72">
        <v>0.40467542008946539</v>
      </c>
      <c r="U31" s="72">
        <v>0.38657543942904526</v>
      </c>
      <c r="V31" s="72">
        <v>0.48008980948977831</v>
      </c>
      <c r="W31" s="72">
        <v>0.30035746506678329</v>
      </c>
      <c r="X31" s="72">
        <v>0.4694537905389965</v>
      </c>
      <c r="Y31" s="72">
        <v>0.29989353688958847</v>
      </c>
      <c r="DA31" s="89" t="s">
        <v>687</v>
      </c>
    </row>
    <row r="32" spans="1:105" ht="12" customHeight="1" x14ac:dyDescent="0.25">
      <c r="A32" s="32" t="s">
        <v>53</v>
      </c>
      <c r="B32" s="77"/>
      <c r="C32" s="77">
        <v>1.3209564749041411</v>
      </c>
      <c r="D32" s="77">
        <v>1.2036630443043765</v>
      </c>
      <c r="E32" s="77">
        <v>0.94818249823254142</v>
      </c>
      <c r="F32" s="77">
        <v>1.0118162678929241</v>
      </c>
      <c r="G32" s="77">
        <v>0.62932820065378325</v>
      </c>
      <c r="H32" s="77">
        <v>0.94300368338736507</v>
      </c>
      <c r="I32" s="77">
        <v>0.64102190022223493</v>
      </c>
      <c r="J32" s="77">
        <v>0.72532443131962199</v>
      </c>
      <c r="K32" s="77">
        <v>0.42780407375466167</v>
      </c>
      <c r="L32" s="77">
        <v>0.50705966811563385</v>
      </c>
      <c r="M32" s="77">
        <v>0.53019847548950538</v>
      </c>
      <c r="N32" s="77">
        <v>0.53154164365015732</v>
      </c>
      <c r="O32" s="77">
        <v>0.48190917750115492</v>
      </c>
      <c r="P32" s="77">
        <v>0.36328490911197903</v>
      </c>
      <c r="Q32" s="77">
        <v>0.42291338707920473</v>
      </c>
      <c r="R32" s="77">
        <v>0.61832747478686001</v>
      </c>
      <c r="S32" s="77">
        <v>0.98470860032405616</v>
      </c>
      <c r="T32" s="77">
        <v>0.62078474015552321</v>
      </c>
      <c r="U32" s="77">
        <v>1.1390059830127239</v>
      </c>
      <c r="V32" s="77">
        <v>0.72869609173785965</v>
      </c>
      <c r="W32" s="77">
        <v>0.64867027712914138</v>
      </c>
      <c r="X32" s="77">
        <v>0.48076352966689118</v>
      </c>
      <c r="Y32" s="77">
        <v>0.98199704237492857</v>
      </c>
      <c r="DA32" s="92" t="s">
        <v>688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17.624785535190735</v>
      </c>
      <c r="D3" s="65">
        <f t="shared" si="0"/>
        <v>16.747070696979506</v>
      </c>
      <c r="E3" s="65">
        <f t="shared" si="0"/>
        <v>17.248688745247115</v>
      </c>
      <c r="F3" s="65">
        <f t="shared" si="0"/>
        <v>16.854285240588432</v>
      </c>
      <c r="G3" s="65">
        <f t="shared" si="0"/>
        <v>11.814916543009998</v>
      </c>
      <c r="H3" s="65">
        <f t="shared" si="0"/>
        <v>16.381240728245331</v>
      </c>
      <c r="I3" s="65">
        <f t="shared" si="0"/>
        <v>18.26831348705867</v>
      </c>
      <c r="J3" s="65">
        <f t="shared" si="0"/>
        <v>21.103422422361259</v>
      </c>
      <c r="K3" s="65">
        <f t="shared" si="0"/>
        <v>12.418686981379073</v>
      </c>
      <c r="L3" s="65">
        <f t="shared" si="0"/>
        <v>12.995329153869349</v>
      </c>
      <c r="M3" s="65">
        <f t="shared" si="0"/>
        <v>11.828941484720174</v>
      </c>
      <c r="N3" s="65">
        <f t="shared" si="0"/>
        <v>12.12963902192709</v>
      </c>
      <c r="O3" s="65">
        <f t="shared" si="0"/>
        <v>11.575249603907103</v>
      </c>
      <c r="P3" s="65">
        <f t="shared" si="0"/>
        <v>11.445018454136076</v>
      </c>
      <c r="Q3" s="65">
        <f t="shared" si="0"/>
        <v>11.012747922819051</v>
      </c>
      <c r="R3" s="65">
        <f t="shared" ref="R3:V3" si="1">SUM(R4,R15,R17,R27)</f>
        <v>13.937104517101767</v>
      </c>
      <c r="S3" s="65">
        <f t="shared" si="1"/>
        <v>18.79317148847958</v>
      </c>
      <c r="T3" s="65">
        <f t="shared" si="1"/>
        <v>14.171972757545475</v>
      </c>
      <c r="U3" s="65">
        <f t="shared" si="1"/>
        <v>19.161930807644872</v>
      </c>
      <c r="V3" s="65">
        <f t="shared" si="1"/>
        <v>13.573546590670443</v>
      </c>
      <c r="W3" s="65">
        <f t="shared" ref="W3:Y3" si="2">SUM(W4,W15,W17,W27)</f>
        <v>9.1764918831962561</v>
      </c>
      <c r="X3" s="65">
        <f t="shared" si="2"/>
        <v>9.6832726420182684</v>
      </c>
      <c r="Y3" s="65">
        <f t="shared" si="2"/>
        <v>9.0161287458840587</v>
      </c>
      <c r="DA3" s="87" t="s">
        <v>690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14.690778387130795</v>
      </c>
      <c r="D4" s="69">
        <f t="shared" si="3"/>
        <v>13.949099756587174</v>
      </c>
      <c r="E4" s="69">
        <f t="shared" si="3"/>
        <v>14.444924339426022</v>
      </c>
      <c r="F4" s="69">
        <f t="shared" si="3"/>
        <v>14.044468051993167</v>
      </c>
      <c r="G4" s="69">
        <f t="shared" si="3"/>
        <v>9.820740802965533</v>
      </c>
      <c r="H4" s="69">
        <f t="shared" si="3"/>
        <v>13.451449941610505</v>
      </c>
      <c r="I4" s="69">
        <f t="shared" si="3"/>
        <v>15.560826510788775</v>
      </c>
      <c r="J4" s="69">
        <f t="shared" si="3"/>
        <v>17.945794900398429</v>
      </c>
      <c r="K4" s="69">
        <f t="shared" si="3"/>
        <v>10.695495290825557</v>
      </c>
      <c r="L4" s="69">
        <f t="shared" si="3"/>
        <v>11.15031331545795</v>
      </c>
      <c r="M4" s="69">
        <f t="shared" si="3"/>
        <v>10.10803465162742</v>
      </c>
      <c r="N4" s="69">
        <f t="shared" si="3"/>
        <v>10.351834988359903</v>
      </c>
      <c r="O4" s="69">
        <f t="shared" si="3"/>
        <v>9.8554380974421001</v>
      </c>
      <c r="P4" s="69">
        <f t="shared" si="3"/>
        <v>9.695536645316853</v>
      </c>
      <c r="Q4" s="69">
        <f t="shared" si="3"/>
        <v>9.2264443576587105</v>
      </c>
      <c r="R4" s="69">
        <f t="shared" ref="R4:V4" si="4">SUM(R5:R14)</f>
        <v>11.551141321540324</v>
      </c>
      <c r="S4" s="69">
        <f t="shared" si="4"/>
        <v>15.470571269594625</v>
      </c>
      <c r="T4" s="69">
        <f t="shared" si="4"/>
        <v>11.656671527612389</v>
      </c>
      <c r="U4" s="69">
        <f t="shared" si="4"/>
        <v>15.410472974456525</v>
      </c>
      <c r="V4" s="69">
        <f t="shared" si="4"/>
        <v>10.800385503196667</v>
      </c>
      <c r="W4" s="69">
        <f t="shared" ref="W4:Y4" si="5">SUM(W5:W14)</f>
        <v>6.9884638604308638</v>
      </c>
      <c r="X4" s="69">
        <f t="shared" si="5"/>
        <v>7.1667277432275736</v>
      </c>
      <c r="Y4" s="69">
        <f t="shared" si="5"/>
        <v>5.8302655228204268</v>
      </c>
      <c r="DA4" s="88" t="s">
        <v>691</v>
      </c>
    </row>
    <row r="5" spans="1:105" ht="12" customHeight="1" x14ac:dyDescent="0.25">
      <c r="A5" s="28" t="s">
        <v>51</v>
      </c>
      <c r="B5" s="72"/>
      <c r="C5" s="72">
        <v>7.8883798130151214E-3</v>
      </c>
      <c r="D5" s="72">
        <v>0.30641372105982417</v>
      </c>
      <c r="E5" s="72">
        <v>6.8341835648008137E-2</v>
      </c>
      <c r="F5" s="72">
        <v>0.39458044145976617</v>
      </c>
      <c r="G5" s="72">
        <v>0.25146073863592022</v>
      </c>
      <c r="H5" s="72">
        <v>0</v>
      </c>
      <c r="I5" s="72">
        <v>0</v>
      </c>
      <c r="J5" s="72">
        <v>0</v>
      </c>
      <c r="K5" s="72">
        <v>0</v>
      </c>
      <c r="L5" s="72">
        <v>5.6722448535849922E-2</v>
      </c>
      <c r="M5" s="72">
        <v>0.40809355037842071</v>
      </c>
      <c r="N5" s="72">
        <v>0.27133775945741323</v>
      </c>
      <c r="O5" s="72">
        <v>0.16574507341201442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2.3251470422596364E-3</v>
      </c>
      <c r="V5" s="72">
        <v>0</v>
      </c>
      <c r="W5" s="72">
        <v>0</v>
      </c>
      <c r="X5" s="72">
        <v>0</v>
      </c>
      <c r="Y5" s="72">
        <v>2.7344322026012838E-2</v>
      </c>
      <c r="DA5" s="89" t="s">
        <v>692</v>
      </c>
    </row>
    <row r="6" spans="1:105" ht="12" customHeight="1" x14ac:dyDescent="0.25">
      <c r="A6" s="28" t="s">
        <v>74</v>
      </c>
      <c r="B6" s="72"/>
      <c r="C6" s="72">
        <v>0</v>
      </c>
      <c r="D6" s="72">
        <v>0</v>
      </c>
      <c r="E6" s="72">
        <v>0</v>
      </c>
      <c r="F6" s="72">
        <v>0</v>
      </c>
      <c r="G6" s="72">
        <v>0</v>
      </c>
      <c r="H6" s="72">
        <v>0</v>
      </c>
      <c r="I6" s="72">
        <v>0</v>
      </c>
      <c r="J6" s="72">
        <v>0</v>
      </c>
      <c r="K6" s="72">
        <v>0</v>
      </c>
      <c r="L6" s="72">
        <v>0</v>
      </c>
      <c r="M6" s="72">
        <v>0</v>
      </c>
      <c r="N6" s="72">
        <v>0</v>
      </c>
      <c r="O6" s="72">
        <v>0</v>
      </c>
      <c r="P6" s="72">
        <v>0</v>
      </c>
      <c r="Q6" s="72">
        <v>0</v>
      </c>
      <c r="R6" s="72">
        <v>0</v>
      </c>
      <c r="S6" s="72">
        <v>0</v>
      </c>
      <c r="T6" s="72">
        <v>0</v>
      </c>
      <c r="U6" s="72">
        <v>0</v>
      </c>
      <c r="V6" s="72">
        <v>0</v>
      </c>
      <c r="W6" s="72">
        <v>0</v>
      </c>
      <c r="X6" s="72">
        <v>0</v>
      </c>
      <c r="Y6" s="72">
        <v>0</v>
      </c>
      <c r="DA6" s="89" t="s">
        <v>693</v>
      </c>
    </row>
    <row r="7" spans="1:105" ht="12" customHeight="1" x14ac:dyDescent="0.25">
      <c r="A7" s="28" t="s">
        <v>200</v>
      </c>
      <c r="B7" s="72"/>
      <c r="C7" s="72">
        <v>0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9.4854348723311957E-2</v>
      </c>
      <c r="K7" s="72">
        <v>3.3229185971720553E-2</v>
      </c>
      <c r="L7" s="72">
        <v>6.4378417690628575E-2</v>
      </c>
      <c r="M7" s="72">
        <v>0.13696144318488587</v>
      </c>
      <c r="N7" s="72">
        <v>0.12324613665885169</v>
      </c>
      <c r="O7" s="72">
        <v>7.8141128131714643E-2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X7" s="72">
        <v>0</v>
      </c>
      <c r="Y7" s="72">
        <v>2.3853581802082296E-3</v>
      </c>
      <c r="DA7" s="89" t="s">
        <v>694</v>
      </c>
    </row>
    <row r="8" spans="1:105" ht="12" customHeight="1" x14ac:dyDescent="0.25">
      <c r="A8" s="28" t="s">
        <v>189</v>
      </c>
      <c r="B8" s="72"/>
      <c r="C8" s="72">
        <v>0.32083068711137158</v>
      </c>
      <c r="D8" s="72">
        <v>0.31678498884644751</v>
      </c>
      <c r="E8" s="72">
        <v>0.61970380336693975</v>
      </c>
      <c r="F8" s="72">
        <v>0.8334286816266272</v>
      </c>
      <c r="G8" s="72">
        <v>1.0108020818607135</v>
      </c>
      <c r="H8" s="72">
        <v>0.91587691251970982</v>
      </c>
      <c r="I8" s="72">
        <v>0.78134509847407063</v>
      </c>
      <c r="J8" s="72">
        <v>0.80330260920298724</v>
      </c>
      <c r="K8" s="72">
        <v>0.55632357936991994</v>
      </c>
      <c r="L8" s="72">
        <v>0.61657229141996239</v>
      </c>
      <c r="M8" s="72">
        <v>0.5572052335924591</v>
      </c>
      <c r="N8" s="72">
        <v>0.56487483221159163</v>
      </c>
      <c r="O8" s="72">
        <v>0.48732253538221987</v>
      </c>
      <c r="P8" s="72">
        <v>0.78293466817462043</v>
      </c>
      <c r="Q8" s="72">
        <v>0.56873878099152075</v>
      </c>
      <c r="R8" s="72">
        <v>0.79791310728643794</v>
      </c>
      <c r="S8" s="72">
        <v>0.67046485746900775</v>
      </c>
      <c r="T8" s="72">
        <v>0.75633601405678808</v>
      </c>
      <c r="U8" s="72">
        <v>1.1857315327114224</v>
      </c>
      <c r="V8" s="72">
        <v>0.75103561234543448</v>
      </c>
      <c r="W8" s="72">
        <v>0.57779016460277521</v>
      </c>
      <c r="X8" s="72">
        <v>0.27800103210945842</v>
      </c>
      <c r="Y8" s="72">
        <v>0.29155099708972793</v>
      </c>
      <c r="DA8" s="89" t="s">
        <v>695</v>
      </c>
    </row>
    <row r="9" spans="1:105" ht="12" customHeight="1" x14ac:dyDescent="0.25">
      <c r="A9" s="28" t="s">
        <v>202</v>
      </c>
      <c r="B9" s="72"/>
      <c r="C9" s="72">
        <v>3.248315287128698</v>
      </c>
      <c r="D9" s="72">
        <v>5.3627089733946729</v>
      </c>
      <c r="E9" s="72">
        <v>6.2390824067807191</v>
      </c>
      <c r="F9" s="72">
        <v>4.359850915910485</v>
      </c>
      <c r="G9" s="72">
        <v>3.1269231708554757</v>
      </c>
      <c r="H9" s="72">
        <v>5.4397434806110336</v>
      </c>
      <c r="I9" s="72">
        <v>10.395581456919793</v>
      </c>
      <c r="J9" s="72">
        <v>10.41572510445682</v>
      </c>
      <c r="K9" s="72">
        <v>5.9048280935147845</v>
      </c>
      <c r="L9" s="72">
        <v>3.7630161219286302</v>
      </c>
      <c r="M9" s="72">
        <v>2.7696671566484934</v>
      </c>
      <c r="N9" s="72">
        <v>3.7007494912912833</v>
      </c>
      <c r="O9" s="72">
        <v>3.946447094060908</v>
      </c>
      <c r="P9" s="72">
        <v>5.9261404907182103</v>
      </c>
      <c r="Q9" s="72">
        <v>4.6025033480717976</v>
      </c>
      <c r="R9" s="72">
        <v>4.4716038743510964</v>
      </c>
      <c r="S9" s="72">
        <v>5.4755665254345098</v>
      </c>
      <c r="T9" s="72">
        <v>4.9220233443263908</v>
      </c>
      <c r="U9" s="72">
        <v>5.9162287845609569</v>
      </c>
      <c r="V9" s="72">
        <v>5.5505781284549229</v>
      </c>
      <c r="W9" s="72">
        <v>3.3869013684605185</v>
      </c>
      <c r="X9" s="72">
        <v>3.3903215733831229</v>
      </c>
      <c r="Y9" s="72">
        <v>2.37680993772587</v>
      </c>
      <c r="DA9" s="89" t="s">
        <v>696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697</v>
      </c>
    </row>
    <row r="11" spans="1:105" ht="12" customHeight="1" x14ac:dyDescent="0.25">
      <c r="A11" s="28" t="s">
        <v>198</v>
      </c>
      <c r="B11" s="72"/>
      <c r="C11" s="72">
        <v>10.637612109974272</v>
      </c>
      <c r="D11" s="72">
        <v>7.502112352232956</v>
      </c>
      <c r="E11" s="72">
        <v>7.0029559416264862</v>
      </c>
      <c r="F11" s="72">
        <v>7.9554145067503637</v>
      </c>
      <c r="G11" s="72">
        <v>4.7964434320274476</v>
      </c>
      <c r="H11" s="72">
        <v>6.1953177169969313</v>
      </c>
      <c r="I11" s="72">
        <v>2.9075669474300527</v>
      </c>
      <c r="J11" s="72">
        <v>5.0273495747392296</v>
      </c>
      <c r="K11" s="72">
        <v>3.3331555234929242</v>
      </c>
      <c r="L11" s="72">
        <v>6.1373737791979011</v>
      </c>
      <c r="M11" s="72">
        <v>5.8797728335512893</v>
      </c>
      <c r="N11" s="72">
        <v>5.3866868929757912</v>
      </c>
      <c r="O11" s="72">
        <v>4.9371061409548282</v>
      </c>
      <c r="P11" s="72">
        <v>2.5823578372321974</v>
      </c>
      <c r="Q11" s="72">
        <v>3.5517478795235786</v>
      </c>
      <c r="R11" s="72">
        <v>5.4763268791230972</v>
      </c>
      <c r="S11" s="72">
        <v>8.3797321954821165</v>
      </c>
      <c r="T11" s="72">
        <v>5.0351682038987757</v>
      </c>
      <c r="U11" s="72">
        <v>7.4058129909727359</v>
      </c>
      <c r="V11" s="72">
        <v>3.8961722902272982</v>
      </c>
      <c r="W11" s="72">
        <v>2.7083176844618539</v>
      </c>
      <c r="X11" s="72">
        <v>3.1726494457704253</v>
      </c>
      <c r="Y11" s="72">
        <v>2.9038245781274172</v>
      </c>
      <c r="DA11" s="89" t="s">
        <v>698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DA12" s="89" t="s">
        <v>699</v>
      </c>
    </row>
    <row r="13" spans="1:105" ht="12" customHeight="1" x14ac:dyDescent="0.25">
      <c r="A13" s="73" t="s">
        <v>94</v>
      </c>
      <c r="B13" s="74"/>
      <c r="C13" s="74">
        <v>0.38942952890554711</v>
      </c>
      <c r="D13" s="74">
        <v>0.36868001207777129</v>
      </c>
      <c r="E13" s="74">
        <v>0.41421152589060722</v>
      </c>
      <c r="F13" s="74">
        <v>0.40690085525724012</v>
      </c>
      <c r="G13" s="74">
        <v>0.56440890098031704</v>
      </c>
      <c r="H13" s="74">
        <v>0.80962782836663338</v>
      </c>
      <c r="I13" s="74">
        <v>1.3627035958335452</v>
      </c>
      <c r="J13" s="74">
        <v>1.4819912671739579</v>
      </c>
      <c r="K13" s="74">
        <v>0.79633527267529225</v>
      </c>
      <c r="L13" s="74">
        <v>0.44426816421055138</v>
      </c>
      <c r="M13" s="74">
        <v>0.29495822474941935</v>
      </c>
      <c r="N13" s="74">
        <v>0.23996992842527171</v>
      </c>
      <c r="O13" s="74">
        <v>0.17926625631118098</v>
      </c>
      <c r="P13" s="74">
        <v>0.33407231678496002</v>
      </c>
      <c r="Q13" s="74">
        <v>0.44423121593764964</v>
      </c>
      <c r="R13" s="74">
        <v>0.73597496026682641</v>
      </c>
      <c r="S13" s="74">
        <v>0.85981626844525405</v>
      </c>
      <c r="T13" s="74">
        <v>0.87351986365665524</v>
      </c>
      <c r="U13" s="74">
        <v>0.80669162698030605</v>
      </c>
      <c r="V13" s="74">
        <v>0.53278661975818609</v>
      </c>
      <c r="W13" s="74">
        <v>0.26953267388586932</v>
      </c>
      <c r="X13" s="74">
        <v>0.28361951275633829</v>
      </c>
      <c r="Y13" s="74">
        <v>0.19436913706743109</v>
      </c>
      <c r="DA13" s="90" t="s">
        <v>700</v>
      </c>
    </row>
    <row r="14" spans="1:105" ht="12" customHeight="1" x14ac:dyDescent="0.25">
      <c r="A14" s="75" t="s">
        <v>97</v>
      </c>
      <c r="B14" s="76"/>
      <c r="C14" s="76">
        <v>8.6702394197891636E-2</v>
      </c>
      <c r="D14" s="76">
        <v>9.2399708975502773E-2</v>
      </c>
      <c r="E14" s="76">
        <v>0.10062882611326034</v>
      </c>
      <c r="F14" s="76">
        <v>9.4292650988686944E-2</v>
      </c>
      <c r="G14" s="76">
        <v>7.070247860566127E-2</v>
      </c>
      <c r="H14" s="76">
        <v>9.0884003116198792E-2</v>
      </c>
      <c r="I14" s="76">
        <v>0.11362941213131511</v>
      </c>
      <c r="J14" s="76">
        <v>0.12257199610212551</v>
      </c>
      <c r="K14" s="76">
        <v>7.1623635800914076E-2</v>
      </c>
      <c r="L14" s="76">
        <v>6.7982092474427325E-2</v>
      </c>
      <c r="M14" s="76">
        <v>6.1376209522452846E-2</v>
      </c>
      <c r="N14" s="76">
        <v>6.496994733969963E-2</v>
      </c>
      <c r="O14" s="76">
        <v>6.1409869189234002E-2</v>
      </c>
      <c r="P14" s="76">
        <v>7.0031332406865487E-2</v>
      </c>
      <c r="Q14" s="76">
        <v>5.9223133134161957E-2</v>
      </c>
      <c r="R14" s="76">
        <v>6.9322500512866134E-2</v>
      </c>
      <c r="S14" s="76">
        <v>8.499142276373714E-2</v>
      </c>
      <c r="T14" s="76">
        <v>6.9624101673780414E-2</v>
      </c>
      <c r="U14" s="76">
        <v>9.3682892188842404E-2</v>
      </c>
      <c r="V14" s="76">
        <v>6.9812852410825743E-2</v>
      </c>
      <c r="W14" s="76">
        <v>4.5921969019846645E-2</v>
      </c>
      <c r="X14" s="76">
        <v>4.213617920822782E-2</v>
      </c>
      <c r="Y14" s="76">
        <v>3.3981192603759244E-2</v>
      </c>
      <c r="DA14" s="91" t="s">
        <v>701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4.5211561676983719E-4</v>
      </c>
      <c r="D15" s="69">
        <f t="shared" si="6"/>
        <v>7.6481202634416689E-4</v>
      </c>
      <c r="E15" s="69">
        <f t="shared" si="6"/>
        <v>7.4840539419741001E-4</v>
      </c>
      <c r="F15" s="69">
        <f t="shared" si="6"/>
        <v>1.4844848679343354E-3</v>
      </c>
      <c r="G15" s="69">
        <f t="shared" si="6"/>
        <v>1.6757722550472447E-3</v>
      </c>
      <c r="H15" s="69">
        <f t="shared" si="6"/>
        <v>1.5359581080703056E-3</v>
      </c>
      <c r="I15" s="69">
        <f t="shared" si="6"/>
        <v>3.4598105547024561E-3</v>
      </c>
      <c r="J15" s="69">
        <f t="shared" si="6"/>
        <v>3.0494959049604167E-3</v>
      </c>
      <c r="K15" s="69">
        <f t="shared" si="6"/>
        <v>1.9992652283507355E-3</v>
      </c>
      <c r="L15" s="69">
        <f t="shared" si="6"/>
        <v>3.9708220021937475E-3</v>
      </c>
      <c r="M15" s="69">
        <f t="shared" si="6"/>
        <v>7.8637547817190612E-4</v>
      </c>
      <c r="N15" s="69">
        <f t="shared" si="6"/>
        <v>2.6313548473118936E-3</v>
      </c>
      <c r="O15" s="69">
        <f t="shared" si="6"/>
        <v>3.9038858713707296E-3</v>
      </c>
      <c r="P15" s="69">
        <f t="shared" si="6"/>
        <v>6.0439176703671422E-3</v>
      </c>
      <c r="Q15" s="69">
        <f t="shared" si="6"/>
        <v>3.5622691839531247E-3</v>
      </c>
      <c r="R15" s="69">
        <f t="shared" si="6"/>
        <v>4.6509797568149557E-3</v>
      </c>
      <c r="S15" s="69">
        <f t="shared" si="6"/>
        <v>6.2906095164226997E-3</v>
      </c>
      <c r="T15" s="69">
        <f t="shared" si="6"/>
        <v>7.067055590534008E-3</v>
      </c>
      <c r="U15" s="69">
        <f t="shared" si="6"/>
        <v>6.5068690773017138E-3</v>
      </c>
      <c r="V15" s="69">
        <f t="shared" si="6"/>
        <v>8.4528071519566726E-3</v>
      </c>
      <c r="W15" s="69">
        <f t="shared" si="6"/>
        <v>7.6744151555811126E-3</v>
      </c>
      <c r="X15" s="69">
        <f t="shared" si="6"/>
        <v>2.6674708128678237E-2</v>
      </c>
      <c r="Y15" s="69">
        <f t="shared" si="6"/>
        <v>5.6285786062324726E-3</v>
      </c>
      <c r="DA15" s="88" t="s">
        <v>702</v>
      </c>
    </row>
    <row r="16" spans="1:105" ht="12" customHeight="1" x14ac:dyDescent="0.25">
      <c r="A16" s="28" t="s">
        <v>91</v>
      </c>
      <c r="B16" s="72"/>
      <c r="C16" s="72">
        <v>4.5211561676983719E-4</v>
      </c>
      <c r="D16" s="72">
        <v>7.6481202634416689E-4</v>
      </c>
      <c r="E16" s="72">
        <v>7.4840539419741001E-4</v>
      </c>
      <c r="F16" s="72">
        <v>1.4844848679343354E-3</v>
      </c>
      <c r="G16" s="72">
        <v>1.6757722550472447E-3</v>
      </c>
      <c r="H16" s="72">
        <v>1.5359581080703056E-3</v>
      </c>
      <c r="I16" s="72">
        <v>3.4598105547024561E-3</v>
      </c>
      <c r="J16" s="72">
        <v>3.0494959049604167E-3</v>
      </c>
      <c r="K16" s="72">
        <v>1.9992652283507355E-3</v>
      </c>
      <c r="L16" s="72">
        <v>3.9708220021937475E-3</v>
      </c>
      <c r="M16" s="72">
        <v>7.8637547817190612E-4</v>
      </c>
      <c r="N16" s="72">
        <v>2.6313548473118936E-3</v>
      </c>
      <c r="O16" s="72">
        <v>3.9038858713707296E-3</v>
      </c>
      <c r="P16" s="72">
        <v>6.0439176703671422E-3</v>
      </c>
      <c r="Q16" s="72">
        <v>3.5622691839531247E-3</v>
      </c>
      <c r="R16" s="72">
        <v>4.6509797568149557E-3</v>
      </c>
      <c r="S16" s="72">
        <v>6.2906095164226997E-3</v>
      </c>
      <c r="T16" s="72">
        <v>7.067055590534008E-3</v>
      </c>
      <c r="U16" s="72">
        <v>6.5068690773017138E-3</v>
      </c>
      <c r="V16" s="72">
        <v>8.4528071519566726E-3</v>
      </c>
      <c r="W16" s="72">
        <v>7.6744151555811126E-3</v>
      </c>
      <c r="X16" s="72">
        <v>2.6674708128678237E-2</v>
      </c>
      <c r="Y16" s="72">
        <v>5.6285786062324726E-3</v>
      </c>
      <c r="DA16" s="89" t="s">
        <v>703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1.7517205339992359</v>
      </c>
      <c r="D17" s="69">
        <f t="shared" si="7"/>
        <v>1.7505843879725098</v>
      </c>
      <c r="E17" s="69">
        <f t="shared" si="7"/>
        <v>1.7547422363810752</v>
      </c>
      <c r="F17" s="69">
        <f t="shared" si="7"/>
        <v>1.7629318890451608</v>
      </c>
      <c r="G17" s="69">
        <f t="shared" si="7"/>
        <v>1.3051742739572747</v>
      </c>
      <c r="H17" s="69">
        <f t="shared" si="7"/>
        <v>1.8920928274923585</v>
      </c>
      <c r="I17" s="69">
        <f t="shared" si="7"/>
        <v>1.7628900348699581</v>
      </c>
      <c r="J17" s="69">
        <f t="shared" si="7"/>
        <v>2.0427986615086131</v>
      </c>
      <c r="K17" s="69">
        <f t="shared" si="7"/>
        <v>1.1474338201949026</v>
      </c>
      <c r="L17" s="69">
        <f t="shared" si="7"/>
        <v>1.1975604936279409</v>
      </c>
      <c r="M17" s="69">
        <f t="shared" si="7"/>
        <v>1.1238853083523006</v>
      </c>
      <c r="N17" s="69">
        <f t="shared" si="7"/>
        <v>1.1745163318456442</v>
      </c>
      <c r="O17" s="69">
        <f t="shared" si="7"/>
        <v>1.1445234972933698</v>
      </c>
      <c r="P17" s="69">
        <f t="shared" si="7"/>
        <v>1.1503137172821547</v>
      </c>
      <c r="Q17" s="69">
        <f t="shared" si="7"/>
        <v>1.1495579009256081</v>
      </c>
      <c r="R17" s="69">
        <f t="shared" ref="R17:V17" si="8">SUM(R18:R26)</f>
        <v>1.507025208910014</v>
      </c>
      <c r="S17" s="69">
        <f t="shared" si="8"/>
        <v>2.1143588341756367</v>
      </c>
      <c r="T17" s="69">
        <f t="shared" si="8"/>
        <v>1.6169562494396135</v>
      </c>
      <c r="U17" s="69">
        <f t="shared" si="8"/>
        <v>2.3779673348001427</v>
      </c>
      <c r="V17" s="69">
        <f t="shared" si="8"/>
        <v>1.7836481461131348</v>
      </c>
      <c r="W17" s="69">
        <f t="shared" ref="W17:Y17" si="9">SUM(W18:W26)</f>
        <v>1.3812097455998851</v>
      </c>
      <c r="X17" s="69">
        <f t="shared" si="9"/>
        <v>1.7040348054817718</v>
      </c>
      <c r="Y17" s="69">
        <f t="shared" si="9"/>
        <v>2.011208251685106</v>
      </c>
      <c r="DA17" s="88" t="s">
        <v>704</v>
      </c>
    </row>
    <row r="18" spans="1:105" ht="12" customHeight="1" x14ac:dyDescent="0.25">
      <c r="A18" s="28" t="s">
        <v>51</v>
      </c>
      <c r="B18" s="72"/>
      <c r="C18" s="72">
        <v>9.4097854584839196E-4</v>
      </c>
      <c r="D18" s="72">
        <v>2.7488046381110024E-2</v>
      </c>
      <c r="E18" s="72">
        <v>8.3014369026089951E-3</v>
      </c>
      <c r="F18" s="72">
        <v>4.2083978879654413E-2</v>
      </c>
      <c r="G18" s="72">
        <v>1.9326825286292919E-2</v>
      </c>
      <c r="H18" s="72">
        <v>0</v>
      </c>
      <c r="I18" s="72">
        <v>0</v>
      </c>
      <c r="J18" s="72">
        <v>0</v>
      </c>
      <c r="K18" s="72">
        <v>0</v>
      </c>
      <c r="L18" s="72">
        <v>6.1467936506392094E-3</v>
      </c>
      <c r="M18" s="72">
        <v>3.5788007433984977E-2</v>
      </c>
      <c r="N18" s="72">
        <v>2.982472680025449E-2</v>
      </c>
      <c r="O18" s="72">
        <v>2.0543673534857244E-2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3.7207390123048146E-4</v>
      </c>
      <c r="V18" s="72">
        <v>0</v>
      </c>
      <c r="W18" s="72">
        <v>0</v>
      </c>
      <c r="X18" s="72">
        <v>0</v>
      </c>
      <c r="Y18" s="72">
        <v>0</v>
      </c>
      <c r="DA18" s="89" t="s">
        <v>705</v>
      </c>
    </row>
    <row r="19" spans="1:105" s="2" customFormat="1" ht="12" customHeight="1" x14ac:dyDescent="0.25">
      <c r="A19" s="28" t="s">
        <v>74</v>
      </c>
      <c r="B19" s="72"/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0</v>
      </c>
      <c r="DA19" s="89" t="s">
        <v>706</v>
      </c>
    </row>
    <row r="20" spans="1:105" ht="12" customHeight="1" x14ac:dyDescent="0.25">
      <c r="A20" s="28" t="s">
        <v>200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1.0474034947681269E-2</v>
      </c>
      <c r="K20" s="72">
        <v>3.6165986832131761E-3</v>
      </c>
      <c r="L20" s="72">
        <v>6.9263958195553013E-3</v>
      </c>
      <c r="M20" s="72">
        <v>1.4726555627486633E-2</v>
      </c>
      <c r="N20" s="72">
        <v>1.3527219129068834E-2</v>
      </c>
      <c r="O20" s="72">
        <v>8.7242153355102121E-3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3.7529468161900411E-4</v>
      </c>
      <c r="DA20" s="89" t="s">
        <v>707</v>
      </c>
    </row>
    <row r="21" spans="1:105" ht="12" customHeight="1" x14ac:dyDescent="0.25">
      <c r="A21" s="28" t="s">
        <v>189</v>
      </c>
      <c r="B21" s="72"/>
      <c r="C21" s="72">
        <v>3.5092995260150348E-2</v>
      </c>
      <c r="D21" s="72">
        <v>3.6487116847145493E-2</v>
      </c>
      <c r="E21" s="72">
        <v>7.1476577321908499E-2</v>
      </c>
      <c r="F21" s="72">
        <v>0.10008480586657212</v>
      </c>
      <c r="G21" s="72">
        <v>0.12933127415661455</v>
      </c>
      <c r="H21" s="72">
        <v>0.12242249718200425</v>
      </c>
      <c r="I21" s="72">
        <v>8.6473976814555945E-2</v>
      </c>
      <c r="J21" s="72">
        <v>8.9571821467220952E-2</v>
      </c>
      <c r="K21" s="72">
        <v>5.727142347915664E-2</v>
      </c>
      <c r="L21" s="72">
        <v>6.2929856767764622E-2</v>
      </c>
      <c r="M21" s="72">
        <v>5.8600365771925976E-2</v>
      </c>
      <c r="N21" s="72">
        <v>6.0849919372422019E-2</v>
      </c>
      <c r="O21" s="72">
        <v>5.3561165471812548E-2</v>
      </c>
      <c r="P21" s="72">
        <v>8.6986631855745955E-2</v>
      </c>
      <c r="Q21" s="72">
        <v>6.6937384318871154E-2</v>
      </c>
      <c r="R21" s="72">
        <v>9.9739387579607958E-2</v>
      </c>
      <c r="S21" s="72">
        <v>8.6920138196470723E-2</v>
      </c>
      <c r="T21" s="72">
        <v>0.10100484828291365</v>
      </c>
      <c r="U21" s="72">
        <v>0.17581006451241882</v>
      </c>
      <c r="V21" s="72">
        <v>0.1192677801153634</v>
      </c>
      <c r="W21" s="72">
        <v>0.10732157758518622</v>
      </c>
      <c r="X21" s="72">
        <v>6.1949681216869341E-2</v>
      </c>
      <c r="Y21" s="72">
        <v>8.5785434761571508E-2</v>
      </c>
      <c r="DA21" s="89" t="s">
        <v>708</v>
      </c>
    </row>
    <row r="22" spans="1:105" ht="12" customHeight="1" x14ac:dyDescent="0.25">
      <c r="A22" s="28" t="s">
        <v>202</v>
      </c>
      <c r="B22" s="72"/>
      <c r="C22" s="72">
        <v>0.31782515226922531</v>
      </c>
      <c r="D22" s="72">
        <v>0.58951100063451967</v>
      </c>
      <c r="E22" s="72">
        <v>0.66700830322953286</v>
      </c>
      <c r="F22" s="72">
        <v>0.47235070313129179</v>
      </c>
      <c r="G22" s="72">
        <v>0.35709217927746806</v>
      </c>
      <c r="H22" s="72">
        <v>0.66509691398044346</v>
      </c>
      <c r="I22" s="72">
        <v>1.0982167135384828</v>
      </c>
      <c r="J22" s="72">
        <v>1.1247794333509198</v>
      </c>
      <c r="K22" s="72">
        <v>0.57602892093580504</v>
      </c>
      <c r="L22" s="72">
        <v>0.35503440158765714</v>
      </c>
      <c r="M22" s="72">
        <v>0.24933252706489606</v>
      </c>
      <c r="N22" s="72">
        <v>0.37415352187827106</v>
      </c>
      <c r="O22" s="72">
        <v>0.40887621703405636</v>
      </c>
      <c r="P22" s="72">
        <v>0.60399189925985897</v>
      </c>
      <c r="Q22" s="72">
        <v>0.46630273469046779</v>
      </c>
      <c r="R22" s="72">
        <v>0.5117922721769198</v>
      </c>
      <c r="S22" s="72">
        <v>0.66396701973635186</v>
      </c>
      <c r="T22" s="72">
        <v>0.66807321824615273</v>
      </c>
      <c r="U22" s="72">
        <v>0.71824258404906893</v>
      </c>
      <c r="V22" s="72">
        <v>0.82142001662075004</v>
      </c>
      <c r="W22" s="72">
        <v>0.59133882275696448</v>
      </c>
      <c r="X22" s="72">
        <v>0.81300539880306011</v>
      </c>
      <c r="Y22" s="72">
        <v>0.79018207554336539</v>
      </c>
      <c r="DA22" s="89" t="s">
        <v>709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710</v>
      </c>
    </row>
    <row r="24" spans="1:105" ht="12" customHeight="1" x14ac:dyDescent="0.25">
      <c r="A24" s="28" t="s">
        <v>198</v>
      </c>
      <c r="B24" s="72"/>
      <c r="C24" s="72">
        <v>1.2108330833189347</v>
      </c>
      <c r="D24" s="72">
        <v>0.94547947933798382</v>
      </c>
      <c r="E24" s="72">
        <v>0.85534538384391756</v>
      </c>
      <c r="F24" s="72">
        <v>0.97070562691834184</v>
      </c>
      <c r="G24" s="72">
        <v>0.64301674333717662</v>
      </c>
      <c r="H24" s="72">
        <v>0.87302391741892793</v>
      </c>
      <c r="I24" s="72">
        <v>0.33182740725061216</v>
      </c>
      <c r="J24" s="72">
        <v>0.55842531598583212</v>
      </c>
      <c r="K24" s="72">
        <v>0.33808990919045939</v>
      </c>
      <c r="L24" s="72">
        <v>0.63423845439745818</v>
      </c>
      <c r="M24" s="72">
        <v>0.65665882897196082</v>
      </c>
      <c r="N24" s="72">
        <v>0.61349713451903354</v>
      </c>
      <c r="O24" s="72">
        <v>0.57430297420028065</v>
      </c>
      <c r="P24" s="72">
        <v>0.30329209098676552</v>
      </c>
      <c r="Q24" s="72">
        <v>0.43375392179693817</v>
      </c>
      <c r="R24" s="72">
        <v>0.69281257877268476</v>
      </c>
      <c r="S24" s="72">
        <v>1.1194752138266708</v>
      </c>
      <c r="T24" s="72">
        <v>0.65848044993713917</v>
      </c>
      <c r="U24" s="72">
        <v>1.141172745248423</v>
      </c>
      <c r="V24" s="72">
        <v>0.64471928377918741</v>
      </c>
      <c r="W24" s="72">
        <v>0.48369828270254417</v>
      </c>
      <c r="X24" s="72">
        <v>0.67964824550755032</v>
      </c>
      <c r="Y24" s="72">
        <v>0.93506949408013773</v>
      </c>
      <c r="DA24" s="89" t="s">
        <v>711</v>
      </c>
    </row>
    <row r="25" spans="1:105" ht="12" customHeight="1" x14ac:dyDescent="0.25">
      <c r="A25" s="73" t="s">
        <v>53</v>
      </c>
      <c r="B25" s="74"/>
      <c r="C25" s="74">
        <v>0.1870283246050771</v>
      </c>
      <c r="D25" s="74">
        <v>0.15161874477175069</v>
      </c>
      <c r="E25" s="74">
        <v>0.15261053508310729</v>
      </c>
      <c r="F25" s="74">
        <v>0.17770677424930065</v>
      </c>
      <c r="G25" s="74">
        <v>0.15640725189972257</v>
      </c>
      <c r="H25" s="74">
        <v>0.23154949891098286</v>
      </c>
      <c r="I25" s="74">
        <v>0.24637193726630705</v>
      </c>
      <c r="J25" s="74">
        <v>0.25954805575695877</v>
      </c>
      <c r="K25" s="74">
        <v>0.17242696790626832</v>
      </c>
      <c r="L25" s="74">
        <v>0.13228459140486659</v>
      </c>
      <c r="M25" s="74">
        <v>0.10877902348204618</v>
      </c>
      <c r="N25" s="74">
        <v>8.266381014659413E-2</v>
      </c>
      <c r="O25" s="74">
        <v>7.851525171685278E-2</v>
      </c>
      <c r="P25" s="74">
        <v>0.15604309517978426</v>
      </c>
      <c r="Q25" s="74">
        <v>0.18256386011933079</v>
      </c>
      <c r="R25" s="74">
        <v>0.20268097038080146</v>
      </c>
      <c r="S25" s="74">
        <v>0.24399646241614326</v>
      </c>
      <c r="T25" s="74">
        <v>0.1893977329734079</v>
      </c>
      <c r="U25" s="74">
        <v>0.34236986708900158</v>
      </c>
      <c r="V25" s="74">
        <v>0.19824106559783405</v>
      </c>
      <c r="W25" s="74">
        <v>0.19885106255519022</v>
      </c>
      <c r="X25" s="74">
        <v>0.1494314799542919</v>
      </c>
      <c r="Y25" s="74">
        <v>0.19979595261841226</v>
      </c>
      <c r="DA25" s="90" t="s">
        <v>712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713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1.1818344984439337</v>
      </c>
      <c r="D27" s="69">
        <f t="shared" si="10"/>
        <v>1.0466217403934766</v>
      </c>
      <c r="E27" s="69">
        <f t="shared" si="10"/>
        <v>1.0482737640458186</v>
      </c>
      <c r="F27" s="69">
        <f t="shared" si="10"/>
        <v>1.0454008146821678</v>
      </c>
      <c r="G27" s="69">
        <f t="shared" si="10"/>
        <v>0.68732569383214126</v>
      </c>
      <c r="H27" s="69">
        <f t="shared" si="10"/>
        <v>1.0361620010343973</v>
      </c>
      <c r="I27" s="69">
        <f t="shared" si="10"/>
        <v>0.94113713084523454</v>
      </c>
      <c r="J27" s="69">
        <f t="shared" si="10"/>
        <v>1.1117793645492573</v>
      </c>
      <c r="K27" s="69">
        <f t="shared" si="10"/>
        <v>0.57375860513026322</v>
      </c>
      <c r="L27" s="69">
        <f t="shared" si="10"/>
        <v>0.64348452278126467</v>
      </c>
      <c r="M27" s="69">
        <f t="shared" si="10"/>
        <v>0.5962351492622795</v>
      </c>
      <c r="N27" s="69">
        <f t="shared" si="10"/>
        <v>0.6006563468742312</v>
      </c>
      <c r="O27" s="69">
        <f t="shared" si="10"/>
        <v>0.57138412330026311</v>
      </c>
      <c r="P27" s="69">
        <f t="shared" si="10"/>
        <v>0.59312417386670102</v>
      </c>
      <c r="Q27" s="69">
        <f t="shared" si="10"/>
        <v>0.63318339505077836</v>
      </c>
      <c r="R27" s="69">
        <f t="shared" ref="R27:V27" si="11">SUM(R28:R32)</f>
        <v>0.87428700689461614</v>
      </c>
      <c r="S27" s="69">
        <f t="shared" si="11"/>
        <v>1.2019507751928942</v>
      </c>
      <c r="T27" s="69">
        <f t="shared" si="11"/>
        <v>0.89127792490293822</v>
      </c>
      <c r="U27" s="69">
        <f t="shared" si="11"/>
        <v>1.3669836293109019</v>
      </c>
      <c r="V27" s="69">
        <f t="shared" si="11"/>
        <v>0.98106013420868399</v>
      </c>
      <c r="W27" s="69">
        <f t="shared" ref="W27:Y27" si="12">SUM(W28:W32)</f>
        <v>0.79914386200992715</v>
      </c>
      <c r="X27" s="69">
        <f t="shared" si="12"/>
        <v>0.7858353851802462</v>
      </c>
      <c r="Y27" s="69">
        <f t="shared" si="12"/>
        <v>1.1690263927722935</v>
      </c>
      <c r="DA27" s="88" t="s">
        <v>714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1.1193854116094742E-3</v>
      </c>
      <c r="E28" s="72">
        <v>3.7191836458999009E-4</v>
      </c>
      <c r="F28" s="72">
        <v>2.3222803885404306E-3</v>
      </c>
      <c r="G28" s="72">
        <v>2.2196314602091457E-3</v>
      </c>
      <c r="H28" s="72">
        <v>0</v>
      </c>
      <c r="I28" s="72">
        <v>0</v>
      </c>
      <c r="J28" s="72">
        <v>0</v>
      </c>
      <c r="K28" s="72">
        <v>0</v>
      </c>
      <c r="L28" s="72">
        <v>2.4065484488286666E-3</v>
      </c>
      <c r="M28" s="72">
        <v>6.2328950834753078E-3</v>
      </c>
      <c r="N28" s="72">
        <v>4.6868212675862716E-3</v>
      </c>
      <c r="O28" s="72">
        <v>3.9914501370262676E-3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715</v>
      </c>
    </row>
    <row r="29" spans="1:105" s="2" customFormat="1" ht="12" customHeight="1" x14ac:dyDescent="0.25">
      <c r="A29" s="28" t="s">
        <v>74</v>
      </c>
      <c r="B29" s="72"/>
      <c r="C29" s="72">
        <v>7.6012177477452689E-2</v>
      </c>
      <c r="D29" s="72">
        <v>0</v>
      </c>
      <c r="E29" s="72">
        <v>8.2235346912012758E-2</v>
      </c>
      <c r="F29" s="72">
        <v>8.8569212990398771E-2</v>
      </c>
      <c r="G29" s="72">
        <v>4.9825572736401452E-2</v>
      </c>
      <c r="H29" s="72">
        <v>7.2084771679303924E-2</v>
      </c>
      <c r="I29" s="72">
        <v>4.2290608001040765E-2</v>
      </c>
      <c r="J29" s="72">
        <v>0.1005891100014842</v>
      </c>
      <c r="K29" s="72">
        <v>6.2124023294094555E-2</v>
      </c>
      <c r="L29" s="72">
        <v>7.6293256011597019E-2</v>
      </c>
      <c r="M29" s="72">
        <v>6.2507035139934997E-2</v>
      </c>
      <c r="N29" s="72">
        <v>3.072573875277896E-2</v>
      </c>
      <c r="O29" s="72">
        <v>5.8691028547562016E-2</v>
      </c>
      <c r="P29" s="72">
        <v>0.13295827253232506</v>
      </c>
      <c r="Q29" s="72">
        <v>0.16014177791812045</v>
      </c>
      <c r="R29" s="72">
        <v>0.19212645923948615</v>
      </c>
      <c r="S29" s="72">
        <v>0.14773531018364164</v>
      </c>
      <c r="T29" s="72">
        <v>8.0261730573350759E-2</v>
      </c>
      <c r="U29" s="72">
        <v>6.8497098740193912E-2</v>
      </c>
      <c r="V29" s="72">
        <v>3.418117141519717E-3</v>
      </c>
      <c r="W29" s="72">
        <v>2.4959016944965835E-3</v>
      </c>
      <c r="X29" s="72">
        <v>6.210278587848253E-2</v>
      </c>
      <c r="Y29" s="72">
        <v>0.10853113743826003</v>
      </c>
      <c r="DA29" s="89" t="s">
        <v>716</v>
      </c>
    </row>
    <row r="30" spans="1:105" ht="12" customHeight="1" x14ac:dyDescent="0.25">
      <c r="A30" s="28" t="s">
        <v>189</v>
      </c>
      <c r="B30" s="72"/>
      <c r="C30" s="72">
        <v>2.2674352470679175E-2</v>
      </c>
      <c r="D30" s="72">
        <v>2.2456037019263037E-2</v>
      </c>
      <c r="E30" s="72">
        <v>4.4872264669752644E-2</v>
      </c>
      <c r="F30" s="72">
        <v>6.0354520727495073E-2</v>
      </c>
      <c r="G30" s="72">
        <v>6.6311978157037543E-2</v>
      </c>
      <c r="H30" s="72">
        <v>6.3387408129222403E-2</v>
      </c>
      <c r="I30" s="72">
        <v>4.4776681355083815E-2</v>
      </c>
      <c r="J30" s="72">
        <v>4.7966593948087617E-2</v>
      </c>
      <c r="K30" s="72">
        <v>2.7335772296651475E-2</v>
      </c>
      <c r="L30" s="72">
        <v>3.6048441186950483E-2</v>
      </c>
      <c r="M30" s="72">
        <v>3.2198288292717397E-2</v>
      </c>
      <c r="N30" s="72">
        <v>3.1483286788659914E-2</v>
      </c>
      <c r="O30" s="72">
        <v>2.6708414219628777E-2</v>
      </c>
      <c r="P30" s="72">
        <v>4.4751832750661316E-2</v>
      </c>
      <c r="Q30" s="72">
        <v>3.6954006029029068E-2</v>
      </c>
      <c r="R30" s="72">
        <v>5.753516475092197E-2</v>
      </c>
      <c r="S30" s="72">
        <v>5.0524670642532972E-2</v>
      </c>
      <c r="T30" s="72">
        <v>5.7024791430565568E-2</v>
      </c>
      <c r="U30" s="72">
        <v>0.10272597390314188</v>
      </c>
      <c r="V30" s="72">
        <v>6.3976923443355524E-2</v>
      </c>
      <c r="W30" s="72">
        <v>5.1092600602636908E-2</v>
      </c>
      <c r="X30" s="72">
        <v>2.1098902691910015E-2</v>
      </c>
      <c r="Y30" s="72">
        <v>9.1576898146993827E-3</v>
      </c>
      <c r="DA30" s="89" t="s">
        <v>717</v>
      </c>
    </row>
    <row r="31" spans="1:105" ht="12" customHeight="1" x14ac:dyDescent="0.25">
      <c r="A31" s="28" t="s">
        <v>202</v>
      </c>
      <c r="B31" s="72"/>
      <c r="C31" s="72">
        <v>0.10733333329936362</v>
      </c>
      <c r="D31" s="72">
        <v>0.13218866118734393</v>
      </c>
      <c r="E31" s="72">
        <v>0.21762946989595139</v>
      </c>
      <c r="F31" s="72">
        <v>0.14230313386887361</v>
      </c>
      <c r="G31" s="72">
        <v>0.10036355020986924</v>
      </c>
      <c r="H31" s="72">
        <v>0.19701472443642409</v>
      </c>
      <c r="I31" s="72">
        <v>0.37466996039137712</v>
      </c>
      <c r="J31" s="72">
        <v>0.41948413791593686</v>
      </c>
      <c r="K31" s="72">
        <v>0.16276281109146851</v>
      </c>
      <c r="L31" s="72">
        <v>0.14655576025769412</v>
      </c>
      <c r="M31" s="72">
        <v>9.4067160226528876E-2</v>
      </c>
      <c r="N31" s="72">
        <v>0.12930484032683343</v>
      </c>
      <c r="O31" s="72">
        <v>0.11252028241996455</v>
      </c>
      <c r="P31" s="72">
        <v>0.13411405930896772</v>
      </c>
      <c r="Q31" s="72">
        <v>0.10443619107819711</v>
      </c>
      <c r="R31" s="72">
        <v>0.13141339057972448</v>
      </c>
      <c r="S31" s="72">
        <v>0.20166193667042578</v>
      </c>
      <c r="T31" s="72">
        <v>0.23712589384595373</v>
      </c>
      <c r="U31" s="72">
        <v>0.22770385524140083</v>
      </c>
      <c r="V31" s="72">
        <v>0.28382973862966115</v>
      </c>
      <c r="W31" s="72">
        <v>0.17788542992660739</v>
      </c>
      <c r="X31" s="72">
        <v>0.27821235454175008</v>
      </c>
      <c r="Y31" s="72">
        <v>0.17773739853570839</v>
      </c>
      <c r="DA31" s="89" t="s">
        <v>718</v>
      </c>
    </row>
    <row r="32" spans="1:105" ht="12" customHeight="1" x14ac:dyDescent="0.25">
      <c r="A32" s="32" t="s">
        <v>53</v>
      </c>
      <c r="B32" s="77"/>
      <c r="C32" s="77">
        <v>0.9758146351964383</v>
      </c>
      <c r="D32" s="77">
        <v>0.89085765677526008</v>
      </c>
      <c r="E32" s="77">
        <v>0.70316476420351193</v>
      </c>
      <c r="F32" s="77">
        <v>0.75185166670685999</v>
      </c>
      <c r="G32" s="77">
        <v>0.46860496126862383</v>
      </c>
      <c r="H32" s="77">
        <v>0.70367509678944684</v>
      </c>
      <c r="I32" s="77">
        <v>0.47939988109773279</v>
      </c>
      <c r="J32" s="77">
        <v>0.54373952268374859</v>
      </c>
      <c r="K32" s="77">
        <v>0.32153599844804875</v>
      </c>
      <c r="L32" s="77">
        <v>0.38218051687619436</v>
      </c>
      <c r="M32" s="77">
        <v>0.40122977051962289</v>
      </c>
      <c r="N32" s="77">
        <v>0.40445565973837266</v>
      </c>
      <c r="O32" s="77">
        <v>0.36947294797608149</v>
      </c>
      <c r="P32" s="77">
        <v>0.28130000927474696</v>
      </c>
      <c r="Q32" s="77">
        <v>0.3316514200254318</v>
      </c>
      <c r="R32" s="77">
        <v>0.49321199232448354</v>
      </c>
      <c r="S32" s="77">
        <v>0.80202885769629384</v>
      </c>
      <c r="T32" s="77">
        <v>0.51686550905306816</v>
      </c>
      <c r="U32" s="77">
        <v>0.9680567014261654</v>
      </c>
      <c r="V32" s="77">
        <v>0.62983535499414756</v>
      </c>
      <c r="W32" s="77">
        <v>0.56766992978618624</v>
      </c>
      <c r="X32" s="77">
        <v>0.42442134206810361</v>
      </c>
      <c r="Y32" s="77">
        <v>0.87360016698362575</v>
      </c>
      <c r="DA32" s="92" t="s">
        <v>719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0.69641867394483181</v>
      </c>
      <c r="D3" s="66">
        <f>IF(RES_hh_tes_in!D3=0,"",RES_hh_tes_in!D3/RES_hh_fec_in!D3)</f>
        <v>0.66625588659403845</v>
      </c>
      <c r="E3" s="66">
        <f>IF(RES_hh_tes_in!E3=0,"",RES_hh_tes_in!E3/RES_hh_fec_in!E3)</f>
        <v>0.66048278316950593</v>
      </c>
      <c r="F3" s="66">
        <f>IF(RES_hh_tes_in!F3=0,"",RES_hh_tes_in!F3/RES_hh_fec_in!F3)</f>
        <v>0.68415038844744103</v>
      </c>
      <c r="G3" s="66">
        <f>IF(RES_hh_tes_in!G3=0,"",RES_hh_tes_in!G3/RES_hh_fec_in!G3)</f>
        <v>0.67864228172643914</v>
      </c>
      <c r="H3" s="66">
        <f>IF(RES_hh_tes_in!H3=0,"",RES_hh_tes_in!H3/RES_hh_fec_in!H3)</f>
        <v>0.68317079176949824</v>
      </c>
      <c r="I3" s="66">
        <f>IF(RES_hh_tes_in!I3=0,"",RES_hh_tes_in!I3/RES_hh_fec_in!I3)</f>
        <v>0.65317464036768358</v>
      </c>
      <c r="J3" s="66">
        <f>IF(RES_hh_tes_in!J3=0,"",RES_hh_tes_in!J3/RES_hh_fec_in!J3)</f>
        <v>0.67437315344794357</v>
      </c>
      <c r="K3" s="66">
        <f>IF(RES_hh_tes_in!K3=0,"",RES_hh_tes_in!K3/RES_hh_fec_in!K3)</f>
        <v>0.68749117603554832</v>
      </c>
      <c r="L3" s="66">
        <f>IF(RES_hh_tes_in!L3=0,"",RES_hh_tes_in!L3/RES_hh_fec_in!L3)</f>
        <v>0.72499251841818246</v>
      </c>
      <c r="M3" s="66">
        <f>IF(RES_hh_tes_in!M3=0,"",RES_hh_tes_in!M3/RES_hh_fec_in!M3)</f>
        <v>0.7371917094546071</v>
      </c>
      <c r="N3" s="66">
        <f>IF(RES_hh_tes_in!N3=0,"",RES_hh_tes_in!N3/RES_hh_fec_in!N3)</f>
        <v>0.7396625867471367</v>
      </c>
      <c r="O3" s="66">
        <f>IF(RES_hh_tes_in!O3=0,"",RES_hh_tes_in!O3/RES_hh_fec_in!O3)</f>
        <v>0.74874043182720262</v>
      </c>
      <c r="P3" s="66">
        <f>IF(RES_hh_tes_in!P3=0,"",RES_hh_tes_in!P3/RES_hh_fec_in!P3)</f>
        <v>0.72883948549545552</v>
      </c>
      <c r="Q3" s="66">
        <f>IF(RES_hh_tes_in!Q3=0,"",RES_hh_tes_in!Q3/RES_hh_fec_in!Q3)</f>
        <v>0.75599874217743368</v>
      </c>
      <c r="R3" s="66">
        <f>IF(RES_hh_tes_in!R3=0,"",RES_hh_tes_in!R3/RES_hh_fec_in!R3)</f>
        <v>0.7820428292215541</v>
      </c>
      <c r="S3" s="66">
        <f>IF(RES_hh_tes_in!S3=0,"",RES_hh_tes_in!S3/RES_hh_fec_in!S3)</f>
        <v>0.80428386579806355</v>
      </c>
      <c r="T3" s="66">
        <f>IF(RES_hh_tes_in!T3=0,"",RES_hh_tes_in!T3/RES_hh_fec_in!T3)</f>
        <v>0.80344973382759743</v>
      </c>
      <c r="U3" s="66">
        <f>IF(RES_hh_tes_in!U3=0,"",RES_hh_tes_in!U3/RES_hh_fec_in!U3)</f>
        <v>0.82284382139458778</v>
      </c>
      <c r="V3" s="66">
        <f>IF(RES_hh_tes_in!V3=0,"",RES_hh_tes_in!V3/RES_hh_fec_in!V3)</f>
        <v>0.81651617671295285</v>
      </c>
      <c r="W3" s="66">
        <f>IF(RES_hh_tes_in!W3=0,"",RES_hh_tes_in!W3/RES_hh_fec_in!W3)</f>
        <v>0.82904859635576877</v>
      </c>
      <c r="X3" s="66">
        <f>IF(RES_hh_tes_in!X3=0,"",RES_hh_tes_in!X3/RES_hh_fec_in!X3)</f>
        <v>0.83766198538394476</v>
      </c>
      <c r="Y3" s="66">
        <f>IF(RES_hh_tes_in!Y3=0,"",RES_hh_tes_in!Y3/RES_hh_fec_in!Y3)</f>
        <v>0.8534600401366117</v>
      </c>
      <c r="DA3" s="87" t="s">
        <v>721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0.69300047443594426</v>
      </c>
      <c r="D4" s="70">
        <f>IF(RES_hh_tes_in!D4=0,"",RES_hh_tes_in!D4/RES_hh_fec_in!D4)</f>
        <v>0.66015946173245577</v>
      </c>
      <c r="E4" s="70">
        <f>IF(RES_hh_tes_in!E4=0,"",RES_hh_tes_in!E4/RES_hh_fec_in!E4)</f>
        <v>0.65606658721532951</v>
      </c>
      <c r="F4" s="70">
        <f>IF(RES_hh_tes_in!F4=0,"",RES_hh_tes_in!F4/RES_hh_fec_in!F4)</f>
        <v>0.68079551659487703</v>
      </c>
      <c r="G4" s="70">
        <f>IF(RES_hh_tes_in!G4=0,"",RES_hh_tes_in!G4/RES_hh_fec_in!G4)</f>
        <v>0.67492227215052691</v>
      </c>
      <c r="H4" s="70">
        <f>IF(RES_hh_tes_in!H4=0,"",RES_hh_tes_in!H4/RES_hh_fec_in!H4)</f>
        <v>0.67946179349856006</v>
      </c>
      <c r="I4" s="70">
        <f>IF(RES_hh_tes_in!I4=0,"",RES_hh_tes_in!I4/RES_hh_fec_in!I4)</f>
        <v>0.65012085824816945</v>
      </c>
      <c r="J4" s="70">
        <f>IF(RES_hh_tes_in!J4=0,"",RES_hh_tes_in!J4/RES_hh_fec_in!J4)</f>
        <v>0.67272024257979302</v>
      </c>
      <c r="K4" s="70">
        <f>IF(RES_hh_tes_in!K4=0,"",RES_hh_tes_in!K4/RES_hh_fec_in!K4)</f>
        <v>0.68581704549239497</v>
      </c>
      <c r="L4" s="70">
        <f>IF(RES_hh_tes_in!L4=0,"",RES_hh_tes_in!L4/RES_hh_fec_in!L4)</f>
        <v>0.72500144074470319</v>
      </c>
      <c r="M4" s="70">
        <f>IF(RES_hh_tes_in!M4=0,"",RES_hh_tes_in!M4/RES_hh_fec_in!M4)</f>
        <v>0.73688306162217609</v>
      </c>
      <c r="N4" s="70">
        <f>IF(RES_hh_tes_in!N4=0,"",RES_hh_tes_in!N4/RES_hh_fec_in!N4)</f>
        <v>0.7386696361347439</v>
      </c>
      <c r="O4" s="70">
        <f>IF(RES_hh_tes_in!O4=0,"",RES_hh_tes_in!O4/RES_hh_fec_in!O4)</f>
        <v>0.74801299306155733</v>
      </c>
      <c r="P4" s="70">
        <f>IF(RES_hh_tes_in!P4=0,"",RES_hh_tes_in!P4/RES_hh_fec_in!P4)</f>
        <v>0.72844926118854092</v>
      </c>
      <c r="Q4" s="70">
        <f>IF(RES_hh_tes_in!Q4=0,"",RES_hh_tes_in!Q4/RES_hh_fec_in!Q4)</f>
        <v>0.757271611565285</v>
      </c>
      <c r="R4" s="70">
        <f>IF(RES_hh_tes_in!R4=0,"",RES_hh_tes_in!R4/RES_hh_fec_in!R4)</f>
        <v>0.78483673179145574</v>
      </c>
      <c r="S4" s="70">
        <f>IF(RES_hh_tes_in!S4=0,"",RES_hh_tes_in!S4/RES_hh_fec_in!S4)</f>
        <v>0.8058608918789707</v>
      </c>
      <c r="T4" s="70">
        <f>IF(RES_hh_tes_in!T4=0,"",RES_hh_tes_in!T4/RES_hh_fec_in!T4)</f>
        <v>0.80552060223027366</v>
      </c>
      <c r="U4" s="70">
        <f>IF(RES_hh_tes_in!U4=0,"",RES_hh_tes_in!U4/RES_hh_fec_in!U4)</f>
        <v>0.82288029201256008</v>
      </c>
      <c r="V4" s="70">
        <f>IF(RES_hh_tes_in!V4=0,"",RES_hh_tes_in!V4/RES_hh_fec_in!V4)</f>
        <v>0.81548733532611473</v>
      </c>
      <c r="W4" s="70">
        <f>IF(RES_hh_tes_in!W4=0,"",RES_hh_tes_in!W4/RES_hh_fec_in!W4)</f>
        <v>0.82709033426635992</v>
      </c>
      <c r="X4" s="70">
        <f>IF(RES_hh_tes_in!X4=0,"",RES_hh_tes_in!X4/RES_hh_fec_in!X4)</f>
        <v>0.83882272624277909</v>
      </c>
      <c r="Y4" s="70">
        <f>IF(RES_hh_tes_in!Y4=0,"",RES_hh_tes_in!Y4/RES_hh_fec_in!Y4)</f>
        <v>0.85197363727128261</v>
      </c>
      <c r="DA4" s="88" t="s">
        <v>722</v>
      </c>
    </row>
    <row r="5" spans="1:105" ht="12" customHeight="1" x14ac:dyDescent="0.25">
      <c r="A5" s="28" t="s">
        <v>51</v>
      </c>
      <c r="B5" s="78"/>
      <c r="C5" s="78">
        <f>IF(RES_hh_tes_in!C5=0,"",RES_hh_tes_in!C5/RES_hh_fec_in!C5)</f>
        <v>0.61887133222459689</v>
      </c>
      <c r="D5" s="78">
        <f>IF(RES_hh_tes_in!D5=0,"",RES_hh_tes_in!D5/RES_hh_fec_in!D5)</f>
        <v>0.6233410867799738</v>
      </c>
      <c r="E5" s="78">
        <f>IF(RES_hh_tes_in!E5=0,"",RES_hh_tes_in!E5/RES_hh_fec_in!E5)</f>
        <v>0.62801714621109561</v>
      </c>
      <c r="F5" s="78">
        <f>IF(RES_hh_tes_in!F5=0,"",RES_hh_tes_in!F5/RES_hh_fec_in!F5)</f>
        <v>0.63284826904669922</v>
      </c>
      <c r="G5" s="78">
        <f>IF(RES_hh_tes_in!G5=0,"",RES_hh_tes_in!G5/RES_hh_fec_in!G5)</f>
        <v>0.63786202170844941</v>
      </c>
      <c r="H5" s="78" t="str">
        <f>IF(RES_hh_tes_in!H5=0,"",RES_hh_tes_in!H5/RES_hh_fec_in!H5)</f>
        <v/>
      </c>
      <c r="I5" s="78" t="str">
        <f>IF(RES_hh_tes_in!I5=0,"",RES_hh_tes_in!I5/RES_hh_fec_in!I5)</f>
        <v/>
      </c>
      <c r="J5" s="78" t="str">
        <f>IF(RES_hh_tes_in!J5=0,"",RES_hh_tes_in!J5/RES_hh_fec_in!J5)</f>
        <v/>
      </c>
      <c r="K5" s="78" t="str">
        <f>IF(RES_hh_tes_in!K5=0,"",RES_hh_tes_in!K5/RES_hh_fec_in!K5)</f>
        <v/>
      </c>
      <c r="L5" s="78">
        <f>IF(RES_hh_tes_in!L5=0,"",RES_hh_tes_in!L5/RES_hh_fec_in!L5)</f>
        <v>0.66531265688869723</v>
      </c>
      <c r="M5" s="78">
        <f>IF(RES_hh_tes_in!M5=0,"",RES_hh_tes_in!M5/RES_hh_fec_in!M5)</f>
        <v>0.67107302684603909</v>
      </c>
      <c r="N5" s="78">
        <f>IF(RES_hh_tes_in!N5=0,"",RES_hh_tes_in!N5/RES_hh_fec_in!N5)</f>
        <v>0.67645387160254045</v>
      </c>
      <c r="O5" s="78">
        <f>IF(RES_hh_tes_in!O5=0,"",RES_hh_tes_in!O5/RES_hh_fec_in!O5)</f>
        <v>0.6812612144705954</v>
      </c>
      <c r="P5" s="78" t="str">
        <f>IF(RES_hh_tes_in!P5=0,"",RES_hh_tes_in!P5/RES_hh_fec_in!P5)</f>
        <v/>
      </c>
      <c r="Q5" s="78" t="str">
        <f>IF(RES_hh_tes_in!Q5=0,"",RES_hh_tes_in!Q5/RES_hh_fec_in!Q5)</f>
        <v/>
      </c>
      <c r="R5" s="78" t="str">
        <f>IF(RES_hh_tes_in!R5=0,"",RES_hh_tes_in!R5/RES_hh_fec_in!R5)</f>
        <v/>
      </c>
      <c r="S5" s="78" t="str">
        <f>IF(RES_hh_tes_in!S5=0,"",RES_hh_tes_in!S5/RES_hh_fec_in!S5)</f>
        <v/>
      </c>
      <c r="T5" s="78" t="str">
        <f>IF(RES_hh_tes_in!T5=0,"",RES_hh_tes_in!T5/RES_hh_fec_in!T5)</f>
        <v/>
      </c>
      <c r="U5" s="78">
        <f>IF(RES_hh_tes_in!U5=0,"",RES_hh_tes_in!U5/RES_hh_fec_in!U5)</f>
        <v>0.76898264219322354</v>
      </c>
      <c r="V5" s="78" t="str">
        <f>IF(RES_hh_tes_in!V5=0,"",RES_hh_tes_in!V5/RES_hh_fec_in!V5)</f>
        <v/>
      </c>
      <c r="W5" s="78" t="str">
        <f>IF(RES_hh_tes_in!W5=0,"",RES_hh_tes_in!W5/RES_hh_fec_in!W5)</f>
        <v/>
      </c>
      <c r="X5" s="78" t="str">
        <f>IF(RES_hh_tes_in!X5=0,"",RES_hh_tes_in!X5/RES_hh_fec_in!X5)</f>
        <v/>
      </c>
      <c r="Y5" s="78">
        <f>IF(RES_hh_tes_in!Y5=0,"",RES_hh_tes_in!Y5/RES_hh_fec_in!Y5)</f>
        <v>0.80892476106203326</v>
      </c>
      <c r="DA5" s="89" t="s">
        <v>723</v>
      </c>
    </row>
    <row r="6" spans="1:105" ht="12" customHeight="1" x14ac:dyDescent="0.25">
      <c r="A6" s="28" t="s">
        <v>74</v>
      </c>
      <c r="B6" s="78"/>
      <c r="C6" s="78" t="str">
        <f>IF(RES_hh_tes_in!C6=0,"",RES_hh_tes_in!C6/RES_hh_fec_in!C6)</f>
        <v/>
      </c>
      <c r="D6" s="78" t="str">
        <f>IF(RES_hh_tes_in!D6=0,"",RES_hh_tes_in!D6/RES_hh_fec_in!D6)</f>
        <v/>
      </c>
      <c r="E6" s="78" t="str">
        <f>IF(RES_hh_tes_in!E6=0,"",RES_hh_tes_in!E6/RES_hh_fec_in!E6)</f>
        <v/>
      </c>
      <c r="F6" s="78" t="str">
        <f>IF(RES_hh_tes_in!F6=0,"",RES_hh_tes_in!F6/RES_hh_fec_in!F6)</f>
        <v/>
      </c>
      <c r="G6" s="78" t="str">
        <f>IF(RES_hh_tes_in!G6=0,"",RES_hh_tes_in!G6/RES_hh_fec_in!G6)</f>
        <v/>
      </c>
      <c r="H6" s="78" t="str">
        <f>IF(RES_hh_tes_in!H6=0,"",RES_hh_tes_in!H6/RES_hh_fec_in!H6)</f>
        <v/>
      </c>
      <c r="I6" s="78" t="str">
        <f>IF(RES_hh_tes_in!I6=0,"",RES_hh_tes_in!I6/RES_hh_fec_in!I6)</f>
        <v/>
      </c>
      <c r="J6" s="78" t="str">
        <f>IF(RES_hh_tes_in!J6=0,"",RES_hh_tes_in!J6/RES_hh_fec_in!J6)</f>
        <v/>
      </c>
      <c r="K6" s="78" t="str">
        <f>IF(RES_hh_tes_in!K6=0,"",RES_hh_tes_in!K6/RES_hh_fec_in!K6)</f>
        <v/>
      </c>
      <c r="L6" s="78" t="str">
        <f>IF(RES_hh_tes_in!L6=0,"",RES_hh_tes_in!L6/RES_hh_fec_in!L6)</f>
        <v/>
      </c>
      <c r="M6" s="78" t="str">
        <f>IF(RES_hh_tes_in!M6=0,"",RES_hh_tes_in!M6/RES_hh_fec_in!M6)</f>
        <v/>
      </c>
      <c r="N6" s="78" t="str">
        <f>IF(RES_hh_tes_in!N6=0,"",RES_hh_tes_in!N6/RES_hh_fec_in!N6)</f>
        <v/>
      </c>
      <c r="O6" s="78" t="str">
        <f>IF(RES_hh_tes_in!O6=0,"",RES_hh_tes_in!O6/RES_hh_fec_in!O6)</f>
        <v/>
      </c>
      <c r="P6" s="78" t="str">
        <f>IF(RES_hh_tes_in!P6=0,"",RES_hh_tes_in!P6/RES_hh_fec_in!P6)</f>
        <v/>
      </c>
      <c r="Q6" s="78" t="str">
        <f>IF(RES_hh_tes_in!Q6=0,"",RES_hh_tes_in!Q6/RES_hh_fec_in!Q6)</f>
        <v/>
      </c>
      <c r="R6" s="78" t="str">
        <f>IF(RES_hh_tes_in!R6=0,"",RES_hh_tes_in!R6/RES_hh_fec_in!R6)</f>
        <v/>
      </c>
      <c r="S6" s="78" t="str">
        <f>IF(RES_hh_tes_in!S6=0,"",RES_hh_tes_in!S6/RES_hh_fec_in!S6)</f>
        <v/>
      </c>
      <c r="T6" s="78" t="str">
        <f>IF(RES_hh_tes_in!T6=0,"",RES_hh_tes_in!T6/RES_hh_fec_in!T6)</f>
        <v/>
      </c>
      <c r="U6" s="78" t="str">
        <f>IF(RES_hh_tes_in!U6=0,"",RES_hh_tes_in!U6/RES_hh_fec_in!U6)</f>
        <v/>
      </c>
      <c r="V6" s="78" t="str">
        <f>IF(RES_hh_tes_in!V6=0,"",RES_hh_tes_in!V6/RES_hh_fec_in!V6)</f>
        <v/>
      </c>
      <c r="W6" s="78" t="str">
        <f>IF(RES_hh_tes_in!W6=0,"",RES_hh_tes_in!W6/RES_hh_fec_in!W6)</f>
        <v/>
      </c>
      <c r="X6" s="78" t="str">
        <f>IF(RES_hh_tes_in!X6=0,"",RES_hh_tes_in!X6/RES_hh_fec_in!X6)</f>
        <v/>
      </c>
      <c r="Y6" s="78" t="str">
        <f>IF(RES_hh_tes_in!Y6=0,"",RES_hh_tes_in!Y6/RES_hh_fec_in!Y6)</f>
        <v/>
      </c>
      <c r="DA6" s="89" t="s">
        <v>724</v>
      </c>
    </row>
    <row r="7" spans="1:105" ht="12" customHeight="1" x14ac:dyDescent="0.25">
      <c r="A7" s="28" t="s">
        <v>200</v>
      </c>
      <c r="B7" s="78"/>
      <c r="C7" s="78" t="str">
        <f>IF(RES_hh_tes_in!C7=0,"",RES_hh_tes_in!C7/RES_hh_fec_in!C7)</f>
        <v/>
      </c>
      <c r="D7" s="78" t="str">
        <f>IF(RES_hh_tes_in!D7=0,"",RES_hh_tes_in!D7/RES_hh_fec_in!D7)</f>
        <v/>
      </c>
      <c r="E7" s="78" t="str">
        <f>IF(RES_hh_tes_in!E7=0,"",RES_hh_tes_in!E7/RES_hh_fec_in!E7)</f>
        <v/>
      </c>
      <c r="F7" s="78" t="str">
        <f>IF(RES_hh_tes_in!F7=0,"",RES_hh_tes_in!F7/RES_hh_fec_in!F7)</f>
        <v/>
      </c>
      <c r="G7" s="78" t="str">
        <f>IF(RES_hh_tes_in!G7=0,"",RES_hh_tes_in!G7/RES_hh_fec_in!G7)</f>
        <v/>
      </c>
      <c r="H7" s="78" t="str">
        <f>IF(RES_hh_tes_in!H7=0,"",RES_hh_tes_in!H7/RES_hh_fec_in!H7)</f>
        <v/>
      </c>
      <c r="I7" s="78" t="str">
        <f>IF(RES_hh_tes_in!I7=0,"",RES_hh_tes_in!I7/RES_hh_fec_in!I7)</f>
        <v/>
      </c>
      <c r="J7" s="78">
        <f>IF(RES_hh_tes_in!J7=0,"",RES_hh_tes_in!J7/RES_hh_fec_in!J7)</f>
        <v>0.52103615433130368</v>
      </c>
      <c r="K7" s="78">
        <f>IF(RES_hh_tes_in!K7=0,"",RES_hh_tes_in!K7/RES_hh_fec_in!K7)</f>
        <v>0.52838186847057433</v>
      </c>
      <c r="L7" s="78">
        <f>IF(RES_hh_tes_in!L7=0,"",RES_hh_tes_in!L7/RES_hh_fec_in!L7)</f>
        <v>0.5365279319795504</v>
      </c>
      <c r="M7" s="78">
        <f>IF(RES_hh_tes_in!M7=0,"",RES_hh_tes_in!M7/RES_hh_fec_in!M7)</f>
        <v>0.55126727721395519</v>
      </c>
      <c r="N7" s="78">
        <f>IF(RES_hh_tes_in!N7=0,"",RES_hh_tes_in!N7/RES_hh_fec_in!N7)</f>
        <v>0.57433358245681254</v>
      </c>
      <c r="O7" s="78">
        <f>IF(RES_hh_tes_in!O7=0,"",RES_hh_tes_in!O7/RES_hh_fec_in!O7)</f>
        <v>0.60660926651354941</v>
      </c>
      <c r="P7" s="78" t="str">
        <f>IF(RES_hh_tes_in!P7=0,"",RES_hh_tes_in!P7/RES_hh_fec_in!P7)</f>
        <v/>
      </c>
      <c r="Q7" s="78" t="str">
        <f>IF(RES_hh_tes_in!Q7=0,"",RES_hh_tes_in!Q7/RES_hh_fec_in!Q7)</f>
        <v/>
      </c>
      <c r="R7" s="78" t="str">
        <f>IF(RES_hh_tes_in!R7=0,"",RES_hh_tes_in!R7/RES_hh_fec_in!R7)</f>
        <v/>
      </c>
      <c r="S7" s="78" t="str">
        <f>IF(RES_hh_tes_in!S7=0,"",RES_hh_tes_in!S7/RES_hh_fec_in!S7)</f>
        <v/>
      </c>
      <c r="T7" s="78" t="str">
        <f>IF(RES_hh_tes_in!T7=0,"",RES_hh_tes_in!T7/RES_hh_fec_in!T7)</f>
        <v/>
      </c>
      <c r="U7" s="78" t="str">
        <f>IF(RES_hh_tes_in!U7=0,"",RES_hh_tes_in!U7/RES_hh_fec_in!U7)</f>
        <v/>
      </c>
      <c r="V7" s="78" t="str">
        <f>IF(RES_hh_tes_in!V7=0,"",RES_hh_tes_in!V7/RES_hh_fec_in!V7)</f>
        <v/>
      </c>
      <c r="W7" s="78" t="str">
        <f>IF(RES_hh_tes_in!W7=0,"",RES_hh_tes_in!W7/RES_hh_fec_in!W7)</f>
        <v/>
      </c>
      <c r="X7" s="78" t="str">
        <f>IF(RES_hh_tes_in!X7=0,"",RES_hh_tes_in!X7/RES_hh_fec_in!X7)</f>
        <v/>
      </c>
      <c r="Y7" s="78">
        <f>IF(RES_hh_tes_in!Y7=0,"",RES_hh_tes_in!Y7/RES_hh_fec_in!Y7)</f>
        <v>0.6978200066488891</v>
      </c>
      <c r="DA7" s="89" t="s">
        <v>725</v>
      </c>
    </row>
    <row r="8" spans="1:105" ht="12" customHeight="1" x14ac:dyDescent="0.25">
      <c r="A8" s="28" t="s">
        <v>189</v>
      </c>
      <c r="B8" s="78"/>
      <c r="C8" s="78">
        <f>IF(RES_hh_tes_in!C8=0,"",RES_hh_tes_in!C8/RES_hh_fec_in!C8)</f>
        <v>0.52485878104419836</v>
      </c>
      <c r="D8" s="78">
        <f>IF(RES_hh_tes_in!D8=0,"",RES_hh_tes_in!D8/RES_hh_fec_in!D8)</f>
        <v>0.53005435592335981</v>
      </c>
      <c r="E8" s="78">
        <f>IF(RES_hh_tes_in!E8=0,"",RES_hh_tes_in!E8/RES_hh_fec_in!E8)</f>
        <v>0.53557758019084345</v>
      </c>
      <c r="F8" s="78">
        <f>IF(RES_hh_tes_in!F8=0,"",RES_hh_tes_in!F8/RES_hh_fec_in!F8)</f>
        <v>0.54108071168494987</v>
      </c>
      <c r="G8" s="78">
        <f>IF(RES_hh_tes_in!G8=0,"",RES_hh_tes_in!G8/RES_hh_fec_in!G8)</f>
        <v>0.54687729784571693</v>
      </c>
      <c r="H8" s="78">
        <f>IF(RES_hh_tes_in!H8=0,"",RES_hh_tes_in!H8/RES_hh_fec_in!H8)</f>
        <v>0.552927278458897</v>
      </c>
      <c r="I8" s="78">
        <f>IF(RES_hh_tes_in!I8=0,"",RES_hh_tes_in!I8/RES_hh_fec_in!I8)</f>
        <v>0.55930614330505957</v>
      </c>
      <c r="J8" s="78">
        <f>IF(RES_hh_tes_in!J8=0,"",RES_hh_tes_in!J8/RES_hh_fec_in!J8)</f>
        <v>0.56632706059426841</v>
      </c>
      <c r="K8" s="78">
        <f>IF(RES_hh_tes_in!K8=0,"",RES_hh_tes_in!K8/RES_hh_fec_in!K8)</f>
        <v>0.57425375672539281</v>
      </c>
      <c r="L8" s="78">
        <f>IF(RES_hh_tes_in!L8=0,"",RES_hh_tes_in!L8/RES_hh_fec_in!L8)</f>
        <v>0.58315214183249808</v>
      </c>
      <c r="M8" s="78">
        <f>IF(RES_hh_tes_in!M8=0,"",RES_hh_tes_in!M8/RES_hh_fec_in!M8)</f>
        <v>0.59961719715039696</v>
      </c>
      <c r="N8" s="78">
        <f>IF(RES_hh_tes_in!N8=0,"",RES_hh_tes_in!N8/RES_hh_fec_in!N8)</f>
        <v>0.62570128164118155</v>
      </c>
      <c r="O8" s="78">
        <f>IF(RES_hh_tes_in!O8=0,"",RES_hh_tes_in!O8/RES_hh_fec_in!O8)</f>
        <v>0.66277401737017871</v>
      </c>
      <c r="P8" s="78">
        <f>IF(RES_hh_tes_in!P8=0,"",RES_hh_tes_in!P8/RES_hh_fec_in!P8)</f>
        <v>0.70644777700480021</v>
      </c>
      <c r="Q8" s="78">
        <f>IF(RES_hh_tes_in!Q8=0,"",RES_hh_tes_in!Q8/RES_hh_fec_in!Q8)</f>
        <v>0.74329175534776992</v>
      </c>
      <c r="R8" s="78">
        <f>IF(RES_hh_tes_in!R8=0,"",RES_hh_tes_in!R8/RES_hh_fec_in!R8)</f>
        <v>0.762022849650975</v>
      </c>
      <c r="S8" s="78">
        <f>IF(RES_hh_tes_in!S8=0,"",RES_hh_tes_in!S8/RES_hh_fec_in!S8)</f>
        <v>0.77637492298246724</v>
      </c>
      <c r="T8" s="78">
        <f>IF(RES_hh_tes_in!T8=0,"",RES_hh_tes_in!T8/RES_hh_fec_in!T8)</f>
        <v>0.78805735587122938</v>
      </c>
      <c r="U8" s="78">
        <f>IF(RES_hh_tes_in!U8=0,"",RES_hh_tes_in!U8/RES_hh_fec_in!U8)</f>
        <v>0.7982526649877284</v>
      </c>
      <c r="V8" s="78">
        <f>IF(RES_hh_tes_in!V8=0,"",RES_hh_tes_in!V8/RES_hh_fec_in!V8)</f>
        <v>0.8075481381182914</v>
      </c>
      <c r="W8" s="78">
        <f>IF(RES_hh_tes_in!W8=0,"",RES_hh_tes_in!W8/RES_hh_fec_in!W8)</f>
        <v>0.81455892585626644</v>
      </c>
      <c r="X8" s="78">
        <f>IF(RES_hh_tes_in!X8=0,"",RES_hh_tes_in!X8/RES_hh_fec_in!X8)</f>
        <v>0.81861335403300095</v>
      </c>
      <c r="Y8" s="78">
        <f>IF(RES_hh_tes_in!Y8=0,"",RES_hh_tes_in!Y8/RES_hh_fec_in!Y8)</f>
        <v>0.8214762500355266</v>
      </c>
      <c r="DA8" s="89" t="s">
        <v>726</v>
      </c>
    </row>
    <row r="9" spans="1:105" ht="12" customHeight="1" x14ac:dyDescent="0.25">
      <c r="A9" s="28" t="s">
        <v>202</v>
      </c>
      <c r="B9" s="78"/>
      <c r="C9" s="78">
        <f>IF(RES_hh_tes_in!C9=0,"",RES_hh_tes_in!C9/RES_hh_fec_in!C9)</f>
        <v>0.54661822448247888</v>
      </c>
      <c r="D9" s="78">
        <f>IF(RES_hh_tes_in!D9=0,"",RES_hh_tes_in!D9/RES_hh_fec_in!D9)</f>
        <v>0.55817996359963129</v>
      </c>
      <c r="E9" s="78">
        <f>IF(RES_hh_tes_in!E9=0,"",RES_hh_tes_in!E9/RES_hh_fec_in!E9)</f>
        <v>0.56985176911447744</v>
      </c>
      <c r="F9" s="78">
        <f>IF(RES_hh_tes_in!F9=0,"",RES_hh_tes_in!F9/RES_hh_fec_in!F9)</f>
        <v>0.58162222541896147</v>
      </c>
      <c r="G9" s="78">
        <f>IF(RES_hh_tes_in!G9=0,"",RES_hh_tes_in!G9/RES_hh_fec_in!G9)</f>
        <v>0.59347971916807896</v>
      </c>
      <c r="H9" s="78">
        <f>IF(RES_hh_tes_in!H9=0,"",RES_hh_tes_in!H9/RES_hh_fec_in!H9)</f>
        <v>0.60541057392242414</v>
      </c>
      <c r="I9" s="78">
        <f>IF(RES_hh_tes_in!I9=0,"",RES_hh_tes_in!I9/RES_hh_fec_in!I9)</f>
        <v>0.61739674893465091</v>
      </c>
      <c r="J9" s="78">
        <f>IF(RES_hh_tes_in!J9=0,"",RES_hh_tes_in!J9/RES_hh_fec_in!J9)</f>
        <v>0.62939927383396799</v>
      </c>
      <c r="K9" s="78">
        <f>IF(RES_hh_tes_in!K9=0,"",RES_hh_tes_in!K9/RES_hh_fec_in!K9)</f>
        <v>0.6413666182450305</v>
      </c>
      <c r="L9" s="78">
        <f>IF(RES_hh_tes_in!L9=0,"",RES_hh_tes_in!L9/RES_hh_fec_in!L9)</f>
        <v>0.65325304619584035</v>
      </c>
      <c r="M9" s="78">
        <f>IF(RES_hh_tes_in!M9=0,"",RES_hh_tes_in!M9/RES_hh_fec_in!M9)</f>
        <v>0.66417170799096281</v>
      </c>
      <c r="N9" s="78">
        <f>IF(RES_hh_tes_in!N9=0,"",RES_hh_tes_in!N9/RES_hh_fec_in!N9)</f>
        <v>0.67363733650896807</v>
      </c>
      <c r="O9" s="78">
        <f>IF(RES_hh_tes_in!O9=0,"",RES_hh_tes_in!O9/RES_hh_fec_in!O9)</f>
        <v>0.68136966346015515</v>
      </c>
      <c r="P9" s="78">
        <f>IF(RES_hh_tes_in!P9=0,"",RES_hh_tes_in!P9/RES_hh_fec_in!P9)</f>
        <v>0.68803854113452689</v>
      </c>
      <c r="Q9" s="78">
        <f>IF(RES_hh_tes_in!Q9=0,"",RES_hh_tes_in!Q9/RES_hh_fec_in!Q9)</f>
        <v>0.69599575904249467</v>
      </c>
      <c r="R9" s="78">
        <f>IF(RES_hh_tes_in!R9=0,"",RES_hh_tes_in!R9/RES_hh_fec_in!R9)</f>
        <v>0.70791464238654711</v>
      </c>
      <c r="S9" s="78">
        <f>IF(RES_hh_tes_in!S9=0,"",RES_hh_tes_in!S9/RES_hh_fec_in!S9)</f>
        <v>0.7213292032129468</v>
      </c>
      <c r="T9" s="78">
        <f>IF(RES_hh_tes_in!T9=0,"",RES_hh_tes_in!T9/RES_hh_fec_in!T9)</f>
        <v>0.73486020849731171</v>
      </c>
      <c r="U9" s="78">
        <f>IF(RES_hh_tes_in!U9=0,"",RES_hh_tes_in!U9/RES_hh_fec_in!U9)</f>
        <v>0.74735946059077019</v>
      </c>
      <c r="V9" s="78">
        <f>IF(RES_hh_tes_in!V9=0,"",RES_hh_tes_in!V9/RES_hh_fec_in!V9)</f>
        <v>0.75784411292540999</v>
      </c>
      <c r="W9" s="78">
        <f>IF(RES_hh_tes_in!W9=0,"",RES_hh_tes_in!W9/RES_hh_fec_in!W9)</f>
        <v>0.76626670821342935</v>
      </c>
      <c r="X9" s="78">
        <f>IF(RES_hh_tes_in!X9=0,"",RES_hh_tes_in!X9/RES_hh_fec_in!X9)</f>
        <v>0.77363543291086689</v>
      </c>
      <c r="Y9" s="78">
        <f>IF(RES_hh_tes_in!Y9=0,"",RES_hh_tes_in!Y9/RES_hh_fec_in!Y9)</f>
        <v>0.78057974485635007</v>
      </c>
      <c r="DA9" s="89" t="s">
        <v>727</v>
      </c>
    </row>
    <row r="10" spans="1:105" ht="12" customHeight="1" x14ac:dyDescent="0.25">
      <c r="A10" s="28" t="s">
        <v>197</v>
      </c>
      <c r="B10" s="78"/>
      <c r="C10" s="78" t="str">
        <f>IF(RES_hh_tes_in!C10=0,"",RES_hh_tes_in!C10/RES_hh_fec_in!C10)</f>
        <v/>
      </c>
      <c r="D10" s="78" t="str">
        <f>IF(RES_hh_tes_in!D10=0,"",RES_hh_tes_in!D10/RES_hh_fec_in!D10)</f>
        <v/>
      </c>
      <c r="E10" s="78" t="str">
        <f>IF(RES_hh_tes_in!E10=0,"",RES_hh_tes_in!E10/RES_hh_fec_in!E10)</f>
        <v/>
      </c>
      <c r="F10" s="78" t="str">
        <f>IF(RES_hh_tes_in!F10=0,"",RES_hh_tes_in!F10/RES_hh_fec_in!F10)</f>
        <v/>
      </c>
      <c r="G10" s="78" t="str">
        <f>IF(RES_hh_tes_in!G10=0,"",RES_hh_tes_in!G10/RES_hh_fec_in!G10)</f>
        <v/>
      </c>
      <c r="H10" s="78" t="str">
        <f>IF(RES_hh_tes_in!H10=0,"",RES_hh_tes_in!H10/RES_hh_fec_in!H10)</f>
        <v/>
      </c>
      <c r="I10" s="78" t="str">
        <f>IF(RES_hh_tes_in!I10=0,"",RES_hh_tes_in!I10/RES_hh_fec_in!I10)</f>
        <v/>
      </c>
      <c r="J10" s="78" t="str">
        <f>IF(RES_hh_tes_in!J10=0,"",RES_hh_tes_in!J10/RES_hh_fec_in!J10)</f>
        <v/>
      </c>
      <c r="K10" s="78" t="str">
        <f>IF(RES_hh_tes_in!K10=0,"",RES_hh_tes_in!K10/RES_hh_fec_in!K10)</f>
        <v/>
      </c>
      <c r="L10" s="78" t="str">
        <f>IF(RES_hh_tes_in!L10=0,"",RES_hh_tes_in!L10/RES_hh_fec_in!L10)</f>
        <v/>
      </c>
      <c r="M10" s="78" t="str">
        <f>IF(RES_hh_tes_in!M10=0,"",RES_hh_tes_in!M10/RES_hh_fec_in!M10)</f>
        <v/>
      </c>
      <c r="N10" s="78" t="str">
        <f>IF(RES_hh_tes_in!N10=0,"",RES_hh_tes_in!N10/RES_hh_fec_in!N10)</f>
        <v/>
      </c>
      <c r="O10" s="78" t="str">
        <f>IF(RES_hh_tes_in!O10=0,"",RES_hh_tes_in!O10/RES_hh_fec_in!O10)</f>
        <v/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 t="str">
        <f>IF(RES_hh_tes_in!R10=0,"",RES_hh_tes_in!R10/RES_hh_fec_in!R10)</f>
        <v/>
      </c>
      <c r="S10" s="78" t="str">
        <f>IF(RES_hh_tes_in!S10=0,"",RES_hh_tes_in!S10/RES_hh_fec_in!S10)</f>
        <v/>
      </c>
      <c r="T10" s="78" t="str">
        <f>IF(RES_hh_tes_in!T10=0,"",RES_hh_tes_in!T10/RES_hh_fec_in!T10)</f>
        <v/>
      </c>
      <c r="U10" s="78" t="str">
        <f>IF(RES_hh_tes_in!U10=0,"",RES_hh_tes_in!U10/RES_hh_fec_in!U10)</f>
        <v/>
      </c>
      <c r="V10" s="78" t="str">
        <f>IF(RES_hh_tes_in!V10=0,"",RES_hh_tes_in!V10/RES_hh_fec_in!V10)</f>
        <v/>
      </c>
      <c r="W10" s="78" t="str">
        <f>IF(RES_hh_tes_in!W10=0,"",RES_hh_tes_in!W10/RES_hh_fec_in!W10)</f>
        <v/>
      </c>
      <c r="X10" s="78" t="str">
        <f>IF(RES_hh_tes_in!X10=0,"",RES_hh_tes_in!X10/RES_hh_fec_in!X10)</f>
        <v/>
      </c>
      <c r="Y10" s="78" t="str">
        <f>IF(RES_hh_tes_in!Y10=0,"",RES_hh_tes_in!Y10/RES_hh_fec_in!Y10)</f>
        <v/>
      </c>
      <c r="DA10" s="89" t="s">
        <v>728</v>
      </c>
    </row>
    <row r="11" spans="1:105" ht="12" customHeight="1" x14ac:dyDescent="0.25">
      <c r="A11" s="28" t="s">
        <v>198</v>
      </c>
      <c r="B11" s="78"/>
      <c r="C11" s="78">
        <f>IF(RES_hh_tes_in!C11=0,"",RES_hh_tes_in!C11/RES_hh_fec_in!C11)</f>
        <v>0.76061507042518717</v>
      </c>
      <c r="D11" s="78">
        <f>IF(RES_hh_tes_in!D11=0,"",RES_hh_tes_in!D11/RES_hh_fec_in!D11)</f>
        <v>0.7644015269078831</v>
      </c>
      <c r="E11" s="78">
        <f>IF(RES_hh_tes_in!E11=0,"",RES_hh_tes_in!E11/RES_hh_fec_in!E11)</f>
        <v>0.76829020783707103</v>
      </c>
      <c r="F11" s="78">
        <f>IF(RES_hh_tes_in!F11=0,"",RES_hh_tes_in!F11/RES_hh_fec_in!F11)</f>
        <v>0.7721928284635079</v>
      </c>
      <c r="G11" s="78">
        <f>IF(RES_hh_tes_in!G11=0,"",RES_hh_tes_in!G11/RES_hh_fec_in!G11)</f>
        <v>0.77618959179242042</v>
      </c>
      <c r="H11" s="78">
        <f>IF(RES_hh_tes_in!H11=0,"",RES_hh_tes_in!H11/RES_hh_fec_in!H11)</f>
        <v>0.78027068199701022</v>
      </c>
      <c r="I11" s="78">
        <f>IF(RES_hh_tes_in!I11=0,"",RES_hh_tes_in!I11/RES_hh_fec_in!I11)</f>
        <v>0.78445586110010868</v>
      </c>
      <c r="J11" s="78">
        <f>IF(RES_hh_tes_in!J11=0,"",RES_hh_tes_in!J11/RES_hh_fec_in!J11)</f>
        <v>0.78882608713389013</v>
      </c>
      <c r="K11" s="78">
        <f>IF(RES_hh_tes_in!K11=0,"",RES_hh_tes_in!K11/RES_hh_fec_in!K11)</f>
        <v>0.79345019572019582</v>
      </c>
      <c r="L11" s="78">
        <f>IF(RES_hh_tes_in!L11=0,"",RES_hh_tes_in!L11/RES_hh_fec_in!L11)</f>
        <v>0.79834660320998629</v>
      </c>
      <c r="M11" s="78">
        <f>IF(RES_hh_tes_in!M11=0,"",RES_hh_tes_in!M11/RES_hh_fec_in!M11)</f>
        <v>0.80512629065194008</v>
      </c>
      <c r="N11" s="78">
        <f>IF(RES_hh_tes_in!N11=0,"",RES_hh_tes_in!N11/RES_hh_fec_in!N11)</f>
        <v>0.81429860983860014</v>
      </c>
      <c r="O11" s="78">
        <f>IF(RES_hh_tes_in!O11=0,"",RES_hh_tes_in!O11/RES_hh_fec_in!O11)</f>
        <v>0.82631006950968389</v>
      </c>
      <c r="P11" s="78">
        <f>IF(RES_hh_tes_in!P11=0,"",RES_hh_tes_in!P11/RES_hh_fec_in!P11)</f>
        <v>0.84031115405112533</v>
      </c>
      <c r="Q11" s="78">
        <f>IF(RES_hh_tes_in!Q11=0,"",RES_hh_tes_in!Q11/RES_hh_fec_in!Q11)</f>
        <v>0.85352085607360695</v>
      </c>
      <c r="R11" s="78">
        <f>IF(RES_hh_tes_in!R11=0,"",RES_hh_tes_in!R11/RES_hh_fec_in!R11)</f>
        <v>0.86364300984817111</v>
      </c>
      <c r="S11" s="78">
        <f>IF(RES_hh_tes_in!S11=0,"",RES_hh_tes_in!S11/RES_hh_fec_in!S11)</f>
        <v>0.87349017336753598</v>
      </c>
      <c r="T11" s="78">
        <f>IF(RES_hh_tes_in!T11=0,"",RES_hh_tes_in!T11/RES_hh_fec_in!T11)</f>
        <v>0.88299655210728845</v>
      </c>
      <c r="U11" s="78">
        <f>IF(RES_hh_tes_in!U11=0,"",RES_hh_tes_in!U11/RES_hh_fec_in!U11)</f>
        <v>0.89209635154304534</v>
      </c>
      <c r="V11" s="78">
        <f>IF(RES_hh_tes_in!V11=0,"",RES_hh_tes_in!V11/RES_hh_fec_in!V11)</f>
        <v>0.90072377715041196</v>
      </c>
      <c r="W11" s="78">
        <f>IF(RES_hh_tes_in!W11=0,"",RES_hh_tes_in!W11/RES_hh_fec_in!W11)</f>
        <v>0.90867129902933941</v>
      </c>
      <c r="X11" s="78">
        <f>IF(RES_hh_tes_in!X11=0,"",RES_hh_tes_in!X11/RES_hh_fec_in!X11)</f>
        <v>0.91304121274473948</v>
      </c>
      <c r="Y11" s="78">
        <f>IF(RES_hh_tes_in!Y11=0,"",RES_hh_tes_in!Y11/RES_hh_fec_in!Y11)</f>
        <v>0.91724046157296024</v>
      </c>
      <c r="DA11" s="89" t="s">
        <v>729</v>
      </c>
    </row>
    <row r="12" spans="1:105" ht="12" customHeight="1" x14ac:dyDescent="0.25">
      <c r="A12" s="28" t="s">
        <v>95</v>
      </c>
      <c r="B12" s="78"/>
      <c r="C12" s="78" t="str">
        <f>IF(RES_hh_tes_in!C12=0,"",RES_hh_tes_in!C12/RES_hh_fec_in!C12)</f>
        <v/>
      </c>
      <c r="D12" s="78" t="str">
        <f>IF(RES_hh_tes_in!D12=0,"",RES_hh_tes_in!D12/RES_hh_fec_in!D12)</f>
        <v/>
      </c>
      <c r="E12" s="78" t="str">
        <f>IF(RES_hh_tes_in!E12=0,"",RES_hh_tes_in!E12/RES_hh_fec_in!E12)</f>
        <v/>
      </c>
      <c r="F12" s="78" t="str">
        <f>IF(RES_hh_tes_in!F12=0,"",RES_hh_tes_in!F12/RES_hh_fec_in!F12)</f>
        <v/>
      </c>
      <c r="G12" s="78" t="str">
        <f>IF(RES_hh_tes_in!G12=0,"",RES_hh_tes_in!G12/RES_hh_fec_in!G12)</f>
        <v/>
      </c>
      <c r="H12" s="78" t="str">
        <f>IF(RES_hh_tes_in!H12=0,"",RES_hh_tes_in!H12/RES_hh_fec_in!H12)</f>
        <v/>
      </c>
      <c r="I12" s="78" t="str">
        <f>IF(RES_hh_tes_in!I12=0,"",RES_hh_tes_in!I12/RES_hh_fec_in!I12)</f>
        <v/>
      </c>
      <c r="J12" s="78" t="str">
        <f>IF(RES_hh_tes_in!J12=0,"",RES_hh_tes_in!J12/RES_hh_fec_in!J12)</f>
        <v/>
      </c>
      <c r="K12" s="78" t="str">
        <f>IF(RES_hh_tes_in!K12=0,"",RES_hh_tes_in!K12/RES_hh_fec_in!K12)</f>
        <v/>
      </c>
      <c r="L12" s="78" t="str">
        <f>IF(RES_hh_tes_in!L12=0,"",RES_hh_tes_in!L12/RES_hh_fec_in!L12)</f>
        <v/>
      </c>
      <c r="M12" s="78" t="str">
        <f>IF(RES_hh_tes_in!M12=0,"",RES_hh_tes_in!M12/RES_hh_fec_in!M12)</f>
        <v/>
      </c>
      <c r="N12" s="78" t="str">
        <f>IF(RES_hh_tes_in!N12=0,"",RES_hh_tes_in!N12/RES_hh_fec_in!N12)</f>
        <v/>
      </c>
      <c r="O12" s="78" t="str">
        <f>IF(RES_hh_tes_in!O12=0,"",RES_hh_tes_in!O12/RES_hh_fec_in!O12)</f>
        <v/>
      </c>
      <c r="P12" s="78" t="str">
        <f>IF(RES_hh_tes_in!P12=0,"",RES_hh_tes_in!P12/RES_hh_fec_in!P12)</f>
        <v/>
      </c>
      <c r="Q12" s="78" t="str">
        <f>IF(RES_hh_tes_in!Q12=0,"",RES_hh_tes_in!Q12/RES_hh_fec_in!Q12)</f>
        <v/>
      </c>
      <c r="R12" s="78" t="str">
        <f>IF(RES_hh_tes_in!R12=0,"",RES_hh_tes_in!R12/RES_hh_fec_in!R12)</f>
        <v/>
      </c>
      <c r="S12" s="78" t="str">
        <f>IF(RES_hh_tes_in!S12=0,"",RES_hh_tes_in!S12/RES_hh_fec_in!S12)</f>
        <v/>
      </c>
      <c r="T12" s="78" t="str">
        <f>IF(RES_hh_tes_in!T12=0,"",RES_hh_tes_in!T12/RES_hh_fec_in!T12)</f>
        <v/>
      </c>
      <c r="U12" s="78" t="str">
        <f>IF(RES_hh_tes_in!U12=0,"",RES_hh_tes_in!U12/RES_hh_fec_in!U12)</f>
        <v/>
      </c>
      <c r="V12" s="78" t="str">
        <f>IF(RES_hh_tes_in!V12=0,"",RES_hh_tes_in!V12/RES_hh_fec_in!V12)</f>
        <v/>
      </c>
      <c r="W12" s="78" t="str">
        <f>IF(RES_hh_tes_in!W12=0,"",RES_hh_tes_in!W12/RES_hh_fec_in!W12)</f>
        <v/>
      </c>
      <c r="X12" s="78" t="str">
        <f>IF(RES_hh_tes_in!X12=0,"",RES_hh_tes_in!X12/RES_hh_fec_in!X12)</f>
        <v/>
      </c>
      <c r="Y12" s="78" t="str">
        <f>IF(RES_hh_tes_in!Y12=0,"",RES_hh_tes_in!Y12/RES_hh_fec_in!Y12)</f>
        <v/>
      </c>
      <c r="DA12" s="89" t="s">
        <v>730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0.69544171250556341</v>
      </c>
      <c r="D13" s="79">
        <f>IF(RES_hh_tes_in!D13=0,"",RES_hh_tes_in!D13/RES_hh_fec_in!D13)</f>
        <v>0.70033995967479945</v>
      </c>
      <c r="E13" s="79">
        <f>IF(RES_hh_tes_in!E13=0,"",RES_hh_tes_in!E13/RES_hh_fec_in!E13)</f>
        <v>0.70522456363239383</v>
      </c>
      <c r="F13" s="79">
        <f>IF(RES_hh_tes_in!F13=0,"",RES_hh_tes_in!F13/RES_hh_fec_in!F13)</f>
        <v>0.71010683156706755</v>
      </c>
      <c r="G13" s="79">
        <f>IF(RES_hh_tes_in!G13=0,"",RES_hh_tes_in!G13/RES_hh_fec_in!G13)</f>
        <v>0.71497654391857934</v>
      </c>
      <c r="H13" s="79">
        <f>IF(RES_hh_tes_in!H13=0,"",RES_hh_tes_in!H13/RES_hh_fec_in!H13)</f>
        <v>0.71983499012856489</v>
      </c>
      <c r="I13" s="79">
        <f>IF(RES_hh_tes_in!I13=0,"",RES_hh_tes_in!I13/RES_hh_fec_in!I13)</f>
        <v>0.72467969398816423</v>
      </c>
      <c r="J13" s="79">
        <f>IF(RES_hh_tes_in!J13=0,"",RES_hh_tes_in!J13/RES_hh_fec_in!J13)</f>
        <v>0.72950042131558268</v>
      </c>
      <c r="K13" s="79">
        <f>IF(RES_hh_tes_in!K13=0,"",RES_hh_tes_in!K13/RES_hh_fec_in!K13)</f>
        <v>0.73428853767967406</v>
      </c>
      <c r="L13" s="79">
        <f>IF(RES_hh_tes_in!L13=0,"",RES_hh_tes_in!L13/RES_hh_fec_in!L13)</f>
        <v>0.73904185891519159</v>
      </c>
      <c r="M13" s="79">
        <f>IF(RES_hh_tes_in!M13=0,"",RES_hh_tes_in!M13/RES_hh_fec_in!M13)</f>
        <v>0.74288587658844707</v>
      </c>
      <c r="N13" s="79">
        <f>IF(RES_hh_tes_in!N13=0,"",RES_hh_tes_in!N13/RES_hh_fec_in!N13)</f>
        <v>0.74550462686708607</v>
      </c>
      <c r="O13" s="79">
        <f>IF(RES_hh_tes_in!O13=0,"",RES_hh_tes_in!O13/RES_hh_fec_in!O13)</f>
        <v>0.74731595333685397</v>
      </c>
      <c r="P13" s="79">
        <f>IF(RES_hh_tes_in!P13=0,"",RES_hh_tes_in!P13/RES_hh_fec_in!P13)</f>
        <v>0.75015266189337571</v>
      </c>
      <c r="Q13" s="79">
        <f>IF(RES_hh_tes_in!Q13=0,"",RES_hh_tes_in!Q13/RES_hh_fec_in!Q13)</f>
        <v>0.75899322230121224</v>
      </c>
      <c r="R13" s="79">
        <f>IF(RES_hh_tes_in!R13=0,"",RES_hh_tes_in!R13/RES_hh_fec_in!R13)</f>
        <v>0.77969878942001203</v>
      </c>
      <c r="S13" s="79">
        <f>IF(RES_hh_tes_in!S13=0,"",RES_hh_tes_in!S13/RES_hh_fec_in!S13)</f>
        <v>0.80759318125728741</v>
      </c>
      <c r="T13" s="79">
        <f>IF(RES_hh_tes_in!T13=0,"",RES_hh_tes_in!T13/RES_hh_fec_in!T13)</f>
        <v>0.83884338982441076</v>
      </c>
      <c r="U13" s="79">
        <f>IF(RES_hh_tes_in!U13=0,"",RES_hh_tes_in!U13/RES_hh_fec_in!U13)</f>
        <v>0.86965157888225564</v>
      </c>
      <c r="V13" s="79">
        <f>IF(RES_hh_tes_in!V13=0,"",RES_hh_tes_in!V13/RES_hh_fec_in!V13)</f>
        <v>0.89621617273570597</v>
      </c>
      <c r="W13" s="79">
        <f>IF(RES_hh_tes_in!W13=0,"",RES_hh_tes_in!W13/RES_hh_fec_in!W13)</f>
        <v>0.91778528441169016</v>
      </c>
      <c r="X13" s="79">
        <f>IF(RES_hh_tes_in!X13=0,"",RES_hh_tes_in!X13/RES_hh_fec_in!X13)</f>
        <v>0.93015265337409259</v>
      </c>
      <c r="Y13" s="79">
        <f>IF(RES_hh_tes_in!Y13=0,"",RES_hh_tes_in!Y13/RES_hh_fec_in!Y13)</f>
        <v>0.9418178989994459</v>
      </c>
      <c r="DA13" s="90" t="s">
        <v>731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X14" s="80">
        <f>IF(RES_hh_tes_in!X14=0,"",RES_hh_tes_in!X14/RES_hh_fec_in!X14)</f>
        <v>1</v>
      </c>
      <c r="Y14" s="80">
        <f>IF(RES_hh_tes_in!Y14=0,"",RES_hh_tes_in!Y14/RES_hh_fec_in!Y14)</f>
        <v>1</v>
      </c>
      <c r="DA14" s="91" t="s">
        <v>732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2.7356869207443761</v>
      </c>
      <c r="D15" s="70">
        <f>IF(RES_hh_tes_in!D15=0,"",RES_hh_tes_in!D15/RES_hh_fec_in!D15)</f>
        <v>2.8651535113348157</v>
      </c>
      <c r="E15" s="70">
        <f>IF(RES_hh_tes_in!E15=0,"",RES_hh_tes_in!E15/RES_hh_fec_in!E15)</f>
        <v>2.9965610550695643</v>
      </c>
      <c r="F15" s="70">
        <f>IF(RES_hh_tes_in!F15=0,"",RES_hh_tes_in!F15/RES_hh_fec_in!F15)</f>
        <v>3.1290240062310746</v>
      </c>
      <c r="G15" s="70">
        <f>IF(RES_hh_tes_in!G15=0,"",RES_hh_tes_in!G15/RES_hh_fec_in!G15)</f>
        <v>3.2633097656985108</v>
      </c>
      <c r="H15" s="70">
        <f>IF(RES_hh_tes_in!H15=0,"",RES_hh_tes_in!H15/RES_hh_fec_in!H15)</f>
        <v>3.3992977275107998</v>
      </c>
      <c r="I15" s="70">
        <f>IF(RES_hh_tes_in!I15=0,"",RES_hh_tes_in!I15/RES_hh_fec_in!I15)</f>
        <v>3.5371487534784825</v>
      </c>
      <c r="J15" s="70">
        <f>IF(RES_hh_tes_in!J15=0,"",RES_hh_tes_in!J15/RES_hh_fec_in!J15)</f>
        <v>3.6775838141423449</v>
      </c>
      <c r="K15" s="70">
        <f>IF(RES_hh_tes_in!K15=0,"",RES_hh_tes_in!K15/RES_hh_fec_in!K15)</f>
        <v>3.8211739782850813</v>
      </c>
      <c r="L15" s="70">
        <f>IF(RES_hh_tes_in!L15=0,"",RES_hh_tes_in!L15/RES_hh_fec_in!L15)</f>
        <v>3.967994975773474</v>
      </c>
      <c r="M15" s="70">
        <f>IF(RES_hh_tes_in!M15=0,"",RES_hh_tes_in!M15/RES_hh_fec_in!M15)</f>
        <v>4.1362410167421038</v>
      </c>
      <c r="N15" s="70">
        <f>IF(RES_hh_tes_in!N15=0,"",RES_hh_tes_in!N15/RES_hh_fec_in!N15)</f>
        <v>4.3313131268816703</v>
      </c>
      <c r="O15" s="70">
        <f>IF(RES_hh_tes_in!O15=0,"",RES_hh_tes_in!O15/RES_hh_fec_in!O15)</f>
        <v>4.5528633168415711</v>
      </c>
      <c r="P15" s="70">
        <f>IF(RES_hh_tes_in!P15=0,"",RES_hh_tes_in!P15/RES_hh_fec_in!P15)</f>
        <v>4.7793303214323144</v>
      </c>
      <c r="Q15" s="70">
        <f>IF(RES_hh_tes_in!Q15=0,"",RES_hh_tes_in!Q15/RES_hh_fec_in!Q15)</f>
        <v>4.9531402752188267</v>
      </c>
      <c r="R15" s="70">
        <f>IF(RES_hh_tes_in!R15=0,"",RES_hh_tes_in!R15/RES_hh_fec_in!R15)</f>
        <v>4.9908010890570242</v>
      </c>
      <c r="S15" s="70">
        <f>IF(RES_hh_tes_in!S15=0,"",RES_hh_tes_in!S15/RES_hh_fec_in!S15)</f>
        <v>4.9949856239279358</v>
      </c>
      <c r="T15" s="70">
        <f>IF(RES_hh_tes_in!T15=0,"",RES_hh_tes_in!T15/RES_hh_fec_in!T15)</f>
        <v>4.9996351071178369</v>
      </c>
      <c r="U15" s="70">
        <f>IF(RES_hh_tes_in!U15=0,"",RES_hh_tes_in!U15/RES_hh_fec_in!U15)</f>
        <v>5.0048011995510597</v>
      </c>
      <c r="V15" s="70">
        <f>IF(RES_hh_tes_in!V15=0,"",RES_hh_tes_in!V15/RES_hh_fec_in!V15)</f>
        <v>5.0195634971544267</v>
      </c>
      <c r="W15" s="70">
        <f>IF(RES_hh_tes_in!W15=0,"",RES_hh_tes_in!W15/RES_hh_fec_in!W15)</f>
        <v>5.0680162204946306</v>
      </c>
      <c r="X15" s="70">
        <f>IF(RES_hh_tes_in!X15=0,"",RES_hh_tes_in!X15/RES_hh_fec_in!X15)</f>
        <v>5.1230974539155829</v>
      </c>
      <c r="Y15" s="70">
        <f>IF(RES_hh_tes_in!Y15=0,"",RES_hh_tes_in!Y15/RES_hh_fec_in!Y15)</f>
        <v>5.1851837950123167</v>
      </c>
      <c r="DA15" s="88" t="s">
        <v>733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2.7356869207443761</v>
      </c>
      <c r="D16" s="78">
        <f>IF(RES_hh_tes_in!D16=0,"",RES_hh_tes_in!D16/RES_hh_fec_in!D16)</f>
        <v>2.8651535113348157</v>
      </c>
      <c r="E16" s="78">
        <f>IF(RES_hh_tes_in!E16=0,"",RES_hh_tes_in!E16/RES_hh_fec_in!E16)</f>
        <v>2.9965610550695643</v>
      </c>
      <c r="F16" s="78">
        <f>IF(RES_hh_tes_in!F16=0,"",RES_hh_tes_in!F16/RES_hh_fec_in!F16)</f>
        <v>3.1290240062310746</v>
      </c>
      <c r="G16" s="78">
        <f>IF(RES_hh_tes_in!G16=0,"",RES_hh_tes_in!G16/RES_hh_fec_in!G16)</f>
        <v>3.2633097656985108</v>
      </c>
      <c r="H16" s="78">
        <f>IF(RES_hh_tes_in!H16=0,"",RES_hh_tes_in!H16/RES_hh_fec_in!H16)</f>
        <v>3.3992977275107998</v>
      </c>
      <c r="I16" s="78">
        <f>IF(RES_hh_tes_in!I16=0,"",RES_hh_tes_in!I16/RES_hh_fec_in!I16)</f>
        <v>3.5371487534784825</v>
      </c>
      <c r="J16" s="78">
        <f>IF(RES_hh_tes_in!J16=0,"",RES_hh_tes_in!J16/RES_hh_fec_in!J16)</f>
        <v>3.6775838141423449</v>
      </c>
      <c r="K16" s="78">
        <f>IF(RES_hh_tes_in!K16=0,"",RES_hh_tes_in!K16/RES_hh_fec_in!K16)</f>
        <v>3.8211739782850813</v>
      </c>
      <c r="L16" s="78">
        <f>IF(RES_hh_tes_in!L16=0,"",RES_hh_tes_in!L16/RES_hh_fec_in!L16)</f>
        <v>3.967994975773474</v>
      </c>
      <c r="M16" s="78">
        <f>IF(RES_hh_tes_in!M16=0,"",RES_hh_tes_in!M16/RES_hh_fec_in!M16)</f>
        <v>4.1362410167421038</v>
      </c>
      <c r="N16" s="78">
        <f>IF(RES_hh_tes_in!N16=0,"",RES_hh_tes_in!N16/RES_hh_fec_in!N16)</f>
        <v>4.3313131268816703</v>
      </c>
      <c r="O16" s="78">
        <f>IF(RES_hh_tes_in!O16=0,"",RES_hh_tes_in!O16/RES_hh_fec_in!O16)</f>
        <v>4.5528633168415711</v>
      </c>
      <c r="P16" s="78">
        <f>IF(RES_hh_tes_in!P16=0,"",RES_hh_tes_in!P16/RES_hh_fec_in!P16)</f>
        <v>4.7793303214323144</v>
      </c>
      <c r="Q16" s="78">
        <f>IF(RES_hh_tes_in!Q16=0,"",RES_hh_tes_in!Q16/RES_hh_fec_in!Q16)</f>
        <v>4.9531402752188267</v>
      </c>
      <c r="R16" s="78">
        <f>IF(RES_hh_tes_in!R16=0,"",RES_hh_tes_in!R16/RES_hh_fec_in!R16)</f>
        <v>4.9908010890570242</v>
      </c>
      <c r="S16" s="78">
        <f>IF(RES_hh_tes_in!S16=0,"",RES_hh_tes_in!S16/RES_hh_fec_in!S16)</f>
        <v>4.9949856239279358</v>
      </c>
      <c r="T16" s="78">
        <f>IF(RES_hh_tes_in!T16=0,"",RES_hh_tes_in!T16/RES_hh_fec_in!T16)</f>
        <v>4.9996351071178369</v>
      </c>
      <c r="U16" s="78">
        <f>IF(RES_hh_tes_in!U16=0,"",RES_hh_tes_in!U16/RES_hh_fec_in!U16)</f>
        <v>5.0048011995510597</v>
      </c>
      <c r="V16" s="78">
        <f>IF(RES_hh_tes_in!V16=0,"",RES_hh_tes_in!V16/RES_hh_fec_in!V16)</f>
        <v>5.0195634971544267</v>
      </c>
      <c r="W16" s="78">
        <f>IF(RES_hh_tes_in!W16=0,"",RES_hh_tes_in!W16/RES_hh_fec_in!W16)</f>
        <v>5.0680162204946306</v>
      </c>
      <c r="X16" s="78">
        <f>IF(RES_hh_tes_in!X16=0,"",RES_hh_tes_in!X16/RES_hh_fec_in!X16)</f>
        <v>5.1230974539155829</v>
      </c>
      <c r="Y16" s="78">
        <f>IF(RES_hh_tes_in!Y16=0,"",RES_hh_tes_in!Y16/RES_hh_fec_in!Y16)</f>
        <v>5.1851837950123167</v>
      </c>
      <c r="DA16" s="89" t="s">
        <v>734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0.7218910077198587</v>
      </c>
      <c r="D17" s="70">
        <f>IF(RES_hh_tes_in!D17=0,"",RES_hh_tes_in!D17/RES_hh_fec_in!D17)</f>
        <v>0.69185054592151674</v>
      </c>
      <c r="E17" s="70">
        <f>IF(RES_hh_tes_in!E17=0,"",RES_hh_tes_in!E17/RES_hh_fec_in!E17)</f>
        <v>0.6892651138592204</v>
      </c>
      <c r="F17" s="70">
        <f>IF(RES_hh_tes_in!F17=0,"",RES_hh_tes_in!F17/RES_hh_fec_in!F17)</f>
        <v>0.71089329285359071</v>
      </c>
      <c r="G17" s="70">
        <f>IF(RES_hh_tes_in!G17=0,"",RES_hh_tes_in!G17/RES_hh_fec_in!G17)</f>
        <v>0.70690655113492018</v>
      </c>
      <c r="H17" s="70">
        <f>IF(RES_hh_tes_in!H17=0,"",RES_hh_tes_in!H17/RES_hh_fec_in!H17)</f>
        <v>0.71208549664349508</v>
      </c>
      <c r="I17" s="70">
        <f>IF(RES_hh_tes_in!I17=0,"",RES_hh_tes_in!I17/RES_hh_fec_in!I17)</f>
        <v>0.68141998528751657</v>
      </c>
      <c r="J17" s="70">
        <f>IF(RES_hh_tes_in!J17=0,"",RES_hh_tes_in!J17/RES_hh_fec_in!J17)</f>
        <v>0.70401093215667698</v>
      </c>
      <c r="K17" s="70">
        <f>IF(RES_hh_tes_in!K17=0,"",RES_hh_tes_in!K17/RES_hh_fec_in!K17)</f>
        <v>0.71668857562150046</v>
      </c>
      <c r="L17" s="70">
        <f>IF(RES_hh_tes_in!L17=0,"",RES_hh_tes_in!L17/RES_hh_fec_in!L17)</f>
        <v>0.75690409793984126</v>
      </c>
      <c r="M17" s="70">
        <f>IF(RES_hh_tes_in!M17=0,"",RES_hh_tes_in!M17/RES_hh_fec_in!M17)</f>
        <v>0.77030282077143386</v>
      </c>
      <c r="N17" s="70">
        <f>IF(RES_hh_tes_in!N17=0,"",RES_hh_tes_in!N17/RES_hh_fec_in!N17)</f>
        <v>0.77700485401293939</v>
      </c>
      <c r="O17" s="70">
        <f>IF(RES_hh_tes_in!O17=0,"",RES_hh_tes_in!O17/RES_hh_fec_in!O17)</f>
        <v>0.78913053020580393</v>
      </c>
      <c r="P17" s="70">
        <f>IF(RES_hh_tes_in!P17=0,"",RES_hh_tes_in!P17/RES_hh_fec_in!P17)</f>
        <v>0.77387433174639897</v>
      </c>
      <c r="Q17" s="70">
        <f>IF(RES_hh_tes_in!Q17=0,"",RES_hh_tes_in!Q17/RES_hh_fec_in!Q17)</f>
        <v>0.80023652089313579</v>
      </c>
      <c r="R17" s="70">
        <f>IF(RES_hh_tes_in!R17=0,"",RES_hh_tes_in!R17/RES_hh_fec_in!R17)</f>
        <v>0.82468921814646645</v>
      </c>
      <c r="S17" s="70">
        <f>IF(RES_hh_tes_in!S17=0,"",RES_hh_tes_in!S17/RES_hh_fec_in!S17)</f>
        <v>0.8460962811869811</v>
      </c>
      <c r="T17" s="70">
        <f>IF(RES_hh_tes_in!T17=0,"",RES_hh_tes_in!T17/RES_hh_fec_in!T17)</f>
        <v>0.84656076477104059</v>
      </c>
      <c r="U17" s="70">
        <f>IF(RES_hh_tes_in!U17=0,"",RES_hh_tes_in!U17/RES_hh_fec_in!U17)</f>
        <v>0.86531564477405043</v>
      </c>
      <c r="V17" s="70">
        <f>IF(RES_hh_tes_in!V17=0,"",RES_hh_tes_in!V17/RES_hh_fec_in!V17)</f>
        <v>0.86675902756991463</v>
      </c>
      <c r="W17" s="70">
        <f>IF(RES_hh_tes_in!W17=0,"",RES_hh_tes_in!W17/RES_hh_fec_in!W17)</f>
        <v>0.87390411788096334</v>
      </c>
      <c r="X17" s="70">
        <f>IF(RES_hh_tes_in!X17=0,"",RES_hh_tes_in!X17/RES_hh_fec_in!X17)</f>
        <v>0.88571396830326365</v>
      </c>
      <c r="Y17" s="70">
        <f>IF(RES_hh_tes_in!Y17=0,"",RES_hh_tes_in!Y17/RES_hh_fec_in!Y17)</f>
        <v>0.89602308022083466</v>
      </c>
      <c r="DA17" s="88" t="s">
        <v>735</v>
      </c>
    </row>
    <row r="18" spans="1:105" ht="12" customHeight="1" x14ac:dyDescent="0.25">
      <c r="A18" s="28" t="s">
        <v>51</v>
      </c>
      <c r="B18" s="78"/>
      <c r="C18" s="78">
        <f>IF(RES_hh_tes_in!C18=0,"",RES_hh_tes_in!C18/RES_hh_fec_in!C18)</f>
        <v>0.59498780136175577</v>
      </c>
      <c r="D18" s="78">
        <f>IF(RES_hh_tes_in!D18=0,"",RES_hh_tes_in!D18/RES_hh_fec_in!D18)</f>
        <v>0.59971753940854433</v>
      </c>
      <c r="E18" s="78">
        <f>IF(RES_hh_tes_in!E18=0,"",RES_hh_tes_in!E18/RES_hh_fec_in!E18)</f>
        <v>0.60466558206422349</v>
      </c>
      <c r="F18" s="78">
        <f>IF(RES_hh_tes_in!F18=0,"",RES_hh_tes_in!F18/RES_hh_fec_in!F18)</f>
        <v>0.60977770739485837</v>
      </c>
      <c r="G18" s="78">
        <f>IF(RES_hh_tes_in!G18=0,"",RES_hh_tes_in!G18/RES_hh_fec_in!G18)</f>
        <v>0.61508308522437272</v>
      </c>
      <c r="H18" s="78" t="str">
        <f>IF(RES_hh_tes_in!H18=0,"",RES_hh_tes_in!H18/RES_hh_fec_in!H18)</f>
        <v/>
      </c>
      <c r="I18" s="78" t="str">
        <f>IF(RES_hh_tes_in!I18=0,"",RES_hh_tes_in!I18/RES_hh_fec_in!I18)</f>
        <v/>
      </c>
      <c r="J18" s="78" t="str">
        <f>IF(RES_hh_tes_in!J18=0,"",RES_hh_tes_in!J18/RES_hh_fec_in!J18)</f>
        <v/>
      </c>
      <c r="K18" s="78" t="str">
        <f>IF(RES_hh_tes_in!K18=0,"",RES_hh_tes_in!K18/RES_hh_fec_in!K18)</f>
        <v/>
      </c>
      <c r="L18" s="78">
        <f>IF(RES_hh_tes_in!L18=0,"",RES_hh_tes_in!L18/RES_hh_fec_in!L18)</f>
        <v>0.64413038793685495</v>
      </c>
      <c r="M18" s="78">
        <f>IF(RES_hh_tes_in!M18=0,"",RES_hh_tes_in!M18/RES_hh_fec_in!M18)</f>
        <v>0.65022581009332281</v>
      </c>
      <c r="N18" s="78">
        <f>IF(RES_hh_tes_in!N18=0,"",RES_hh_tes_in!N18/RES_hh_fec_in!N18)</f>
        <v>0.65591963194715852</v>
      </c>
      <c r="O18" s="78">
        <f>IF(RES_hh_tes_in!O18=0,"",RES_hh_tes_in!O18/RES_hh_fec_in!O18)</f>
        <v>0.66100659414727425</v>
      </c>
      <c r="P18" s="78" t="str">
        <f>IF(RES_hh_tes_in!P18=0,"",RES_hh_tes_in!P18/RES_hh_fec_in!P18)</f>
        <v/>
      </c>
      <c r="Q18" s="78" t="str">
        <f>IF(RES_hh_tes_in!Q18=0,"",RES_hh_tes_in!Q18/RES_hh_fec_in!Q18)</f>
        <v/>
      </c>
      <c r="R18" s="78" t="str">
        <f>IF(RES_hh_tes_in!R18=0,"",RES_hh_tes_in!R18/RES_hh_fec_in!R18)</f>
        <v/>
      </c>
      <c r="S18" s="78" t="str">
        <f>IF(RES_hh_tes_in!S18=0,"",RES_hh_tes_in!S18/RES_hh_fec_in!S18)</f>
        <v/>
      </c>
      <c r="T18" s="78" t="str">
        <f>IF(RES_hh_tes_in!T18=0,"",RES_hh_tes_in!T18/RES_hh_fec_in!T18)</f>
        <v/>
      </c>
      <c r="U18" s="78">
        <f>IF(RES_hh_tes_in!U18=0,"",RES_hh_tes_in!U18/RES_hh_fec_in!U18)</f>
        <v>0.75383034298583629</v>
      </c>
      <c r="V18" s="78" t="str">
        <f>IF(RES_hh_tes_in!V18=0,"",RES_hh_tes_in!V18/RES_hh_fec_in!V18)</f>
        <v/>
      </c>
      <c r="W18" s="78" t="str">
        <f>IF(RES_hh_tes_in!W18=0,"",RES_hh_tes_in!W18/RES_hh_fec_in!W18)</f>
        <v/>
      </c>
      <c r="X18" s="78" t="str">
        <f>IF(RES_hh_tes_in!X18=0,"",RES_hh_tes_in!X18/RES_hh_fec_in!X18)</f>
        <v/>
      </c>
      <c r="Y18" s="78" t="str">
        <f>IF(RES_hh_tes_in!Y18=0,"",RES_hh_tes_in!Y18/RES_hh_fec_in!Y18)</f>
        <v/>
      </c>
      <c r="DA18" s="89" t="s">
        <v>736</v>
      </c>
    </row>
    <row r="19" spans="1:105" s="2" customFormat="1" ht="12" customHeight="1" x14ac:dyDescent="0.25">
      <c r="A19" s="28" t="s">
        <v>74</v>
      </c>
      <c r="B19" s="78"/>
      <c r="C19" s="78" t="str">
        <f>IF(RES_hh_tes_in!C19=0,"",RES_hh_tes_in!C19/RES_hh_fec_in!C19)</f>
        <v/>
      </c>
      <c r="D19" s="78" t="str">
        <f>IF(RES_hh_tes_in!D19=0,"",RES_hh_tes_in!D19/RES_hh_fec_in!D19)</f>
        <v/>
      </c>
      <c r="E19" s="78" t="str">
        <f>IF(RES_hh_tes_in!E19=0,"",RES_hh_tes_in!E19/RES_hh_fec_in!E19)</f>
        <v/>
      </c>
      <c r="F19" s="78" t="str">
        <f>IF(RES_hh_tes_in!F19=0,"",RES_hh_tes_in!F19/RES_hh_fec_in!F19)</f>
        <v/>
      </c>
      <c r="G19" s="78" t="str">
        <f>IF(RES_hh_tes_in!G19=0,"",RES_hh_tes_in!G19/RES_hh_fec_in!G19)</f>
        <v/>
      </c>
      <c r="H19" s="78" t="str">
        <f>IF(RES_hh_tes_in!H19=0,"",RES_hh_tes_in!H19/RES_hh_fec_in!H19)</f>
        <v/>
      </c>
      <c r="I19" s="78" t="str">
        <f>IF(RES_hh_tes_in!I19=0,"",RES_hh_tes_in!I19/RES_hh_fec_in!I19)</f>
        <v/>
      </c>
      <c r="J19" s="78" t="str">
        <f>IF(RES_hh_tes_in!J19=0,"",RES_hh_tes_in!J19/RES_hh_fec_in!J19)</f>
        <v/>
      </c>
      <c r="K19" s="78" t="str">
        <f>IF(RES_hh_tes_in!K19=0,"",RES_hh_tes_in!K19/RES_hh_fec_in!K19)</f>
        <v/>
      </c>
      <c r="L19" s="78" t="str">
        <f>IF(RES_hh_tes_in!L19=0,"",RES_hh_tes_in!L19/RES_hh_fec_in!L19)</f>
        <v/>
      </c>
      <c r="M19" s="78" t="str">
        <f>IF(RES_hh_tes_in!M19=0,"",RES_hh_tes_in!M19/RES_hh_fec_in!M19)</f>
        <v/>
      </c>
      <c r="N19" s="78" t="str">
        <f>IF(RES_hh_tes_in!N19=0,"",RES_hh_tes_in!N19/RES_hh_fec_in!N19)</f>
        <v/>
      </c>
      <c r="O19" s="78" t="str">
        <f>IF(RES_hh_tes_in!O19=0,"",RES_hh_tes_in!O19/RES_hh_fec_in!O19)</f>
        <v/>
      </c>
      <c r="P19" s="78" t="str">
        <f>IF(RES_hh_tes_in!P19=0,"",RES_hh_tes_in!P19/RES_hh_fec_in!P19)</f>
        <v/>
      </c>
      <c r="Q19" s="78" t="str">
        <f>IF(RES_hh_tes_in!Q19=0,"",RES_hh_tes_in!Q19/RES_hh_fec_in!Q19)</f>
        <v/>
      </c>
      <c r="R19" s="78" t="str">
        <f>IF(RES_hh_tes_in!R19=0,"",RES_hh_tes_in!R19/RES_hh_fec_in!R19)</f>
        <v/>
      </c>
      <c r="S19" s="78" t="str">
        <f>IF(RES_hh_tes_in!S19=0,"",RES_hh_tes_in!S19/RES_hh_fec_in!S19)</f>
        <v/>
      </c>
      <c r="T19" s="78" t="str">
        <f>IF(RES_hh_tes_in!T19=0,"",RES_hh_tes_in!T19/RES_hh_fec_in!T19)</f>
        <v/>
      </c>
      <c r="U19" s="78" t="str">
        <f>IF(RES_hh_tes_in!U19=0,"",RES_hh_tes_in!U19/RES_hh_fec_in!U19)</f>
        <v/>
      </c>
      <c r="V19" s="78" t="str">
        <f>IF(RES_hh_tes_in!V19=0,"",RES_hh_tes_in!V19/RES_hh_fec_in!V19)</f>
        <v/>
      </c>
      <c r="W19" s="78" t="str">
        <f>IF(RES_hh_tes_in!W19=0,"",RES_hh_tes_in!W19/RES_hh_fec_in!W19)</f>
        <v/>
      </c>
      <c r="X19" s="78" t="str">
        <f>IF(RES_hh_tes_in!X19=0,"",RES_hh_tes_in!X19/RES_hh_fec_in!X19)</f>
        <v/>
      </c>
      <c r="Y19" s="78" t="str">
        <f>IF(RES_hh_tes_in!Y19=0,"",RES_hh_tes_in!Y19/RES_hh_fec_in!Y19)</f>
        <v/>
      </c>
      <c r="DA19" s="89" t="s">
        <v>737</v>
      </c>
    </row>
    <row r="20" spans="1:105" ht="12" customHeight="1" x14ac:dyDescent="0.25">
      <c r="A20" s="28" t="s">
        <v>200</v>
      </c>
      <c r="B20" s="78"/>
      <c r="C20" s="78" t="str">
        <f>IF(RES_hh_tes_in!C20=0,"",RES_hh_tes_in!C20/RES_hh_fec_in!C20)</f>
        <v/>
      </c>
      <c r="D20" s="78" t="str">
        <f>IF(RES_hh_tes_in!D20=0,"",RES_hh_tes_in!D20/RES_hh_fec_in!D20)</f>
        <v/>
      </c>
      <c r="E20" s="78" t="str">
        <f>IF(RES_hh_tes_in!E20=0,"",RES_hh_tes_in!E20/RES_hh_fec_in!E20)</f>
        <v/>
      </c>
      <c r="F20" s="78" t="str">
        <f>IF(RES_hh_tes_in!F20=0,"",RES_hh_tes_in!F20/RES_hh_fec_in!F20)</f>
        <v/>
      </c>
      <c r="G20" s="78" t="str">
        <f>IF(RES_hh_tes_in!G20=0,"",RES_hh_tes_in!G20/RES_hh_fec_in!G20)</f>
        <v/>
      </c>
      <c r="H20" s="78" t="str">
        <f>IF(RES_hh_tes_in!H20=0,"",RES_hh_tes_in!H20/RES_hh_fec_in!H20)</f>
        <v/>
      </c>
      <c r="I20" s="78" t="str">
        <f>IF(RES_hh_tes_in!I20=0,"",RES_hh_tes_in!I20/RES_hh_fec_in!I20)</f>
        <v/>
      </c>
      <c r="J20" s="78">
        <f>IF(RES_hh_tes_in!J20=0,"",RES_hh_tes_in!J20/RES_hh_fec_in!J20)</f>
        <v>0.54050900612876296</v>
      </c>
      <c r="K20" s="78">
        <f>IF(RES_hh_tes_in!K20=0,"",RES_hh_tes_in!K20/RES_hh_fec_in!K20)</f>
        <v>0.54646646466572202</v>
      </c>
      <c r="L20" s="78">
        <f>IF(RES_hh_tes_in!L20=0,"",RES_hh_tes_in!L20/RES_hh_fec_in!L20)</f>
        <v>0.55345517006015033</v>
      </c>
      <c r="M20" s="78">
        <f>IF(RES_hh_tes_in!M20=0,"",RES_hh_tes_in!M20/RES_hh_fec_in!M20)</f>
        <v>0.567702089149001</v>
      </c>
      <c r="N20" s="78">
        <f>IF(RES_hh_tes_in!N20=0,"",RES_hh_tes_in!N20/RES_hh_fec_in!N20)</f>
        <v>0.59118653492050832</v>
      </c>
      <c r="O20" s="78">
        <f>IF(RES_hh_tes_in!O20=0,"",RES_hh_tes_in!O20/RES_hh_fec_in!O20)</f>
        <v>0.62551940806049577</v>
      </c>
      <c r="P20" s="78" t="str">
        <f>IF(RES_hh_tes_in!P20=0,"",RES_hh_tes_in!P20/RES_hh_fec_in!P20)</f>
        <v/>
      </c>
      <c r="Q20" s="78" t="str">
        <f>IF(RES_hh_tes_in!Q20=0,"",RES_hh_tes_in!Q20/RES_hh_fec_in!Q20)</f>
        <v/>
      </c>
      <c r="R20" s="78" t="str">
        <f>IF(RES_hh_tes_in!R20=0,"",RES_hh_tes_in!R20/RES_hh_fec_in!R20)</f>
        <v/>
      </c>
      <c r="S20" s="78" t="str">
        <f>IF(RES_hh_tes_in!S20=0,"",RES_hh_tes_in!S20/RES_hh_fec_in!S20)</f>
        <v/>
      </c>
      <c r="T20" s="78" t="str">
        <f>IF(RES_hh_tes_in!T20=0,"",RES_hh_tes_in!T20/RES_hh_fec_in!T20)</f>
        <v/>
      </c>
      <c r="U20" s="78" t="str">
        <f>IF(RES_hh_tes_in!U20=0,"",RES_hh_tes_in!U20/RES_hh_fec_in!U20)</f>
        <v/>
      </c>
      <c r="V20" s="78" t="str">
        <f>IF(RES_hh_tes_in!V20=0,"",RES_hh_tes_in!V20/RES_hh_fec_in!V20)</f>
        <v/>
      </c>
      <c r="W20" s="78" t="str">
        <f>IF(RES_hh_tes_in!W20=0,"",RES_hh_tes_in!W20/RES_hh_fec_in!W20)</f>
        <v/>
      </c>
      <c r="X20" s="78" t="str">
        <f>IF(RES_hh_tes_in!X20=0,"",RES_hh_tes_in!X20/RES_hh_fec_in!X20)</f>
        <v/>
      </c>
      <c r="Y20" s="78">
        <f>IF(RES_hh_tes_in!Y20=0,"",RES_hh_tes_in!Y20/RES_hh_fec_in!Y20)</f>
        <v>0.81634124605259939</v>
      </c>
      <c r="DA20" s="89" t="s">
        <v>738</v>
      </c>
    </row>
    <row r="21" spans="1:105" ht="12" customHeight="1" x14ac:dyDescent="0.25">
      <c r="A21" s="28" t="s">
        <v>189</v>
      </c>
      <c r="B21" s="78"/>
      <c r="C21" s="78">
        <f>IF(RES_hh_tes_in!C21=0,"",RES_hh_tes_in!C21/RES_hh_fec_in!C21)</f>
        <v>0.56593297411579169</v>
      </c>
      <c r="D21" s="78">
        <f>IF(RES_hh_tes_in!D21=0,"",RES_hh_tes_in!D21/RES_hh_fec_in!D21)</f>
        <v>0.57320497577640939</v>
      </c>
      <c r="E21" s="78">
        <f>IF(RES_hh_tes_in!E21=0,"",RES_hh_tes_in!E21/RES_hh_fec_in!E21)</f>
        <v>0.5808063563064273</v>
      </c>
      <c r="F21" s="78">
        <f>IF(RES_hh_tes_in!F21=0,"",RES_hh_tes_in!F21/RES_hh_fec_in!F21)</f>
        <v>0.58846629935640371</v>
      </c>
      <c r="G21" s="78">
        <f>IF(RES_hh_tes_in!G21=0,"",RES_hh_tes_in!G21/RES_hh_fec_in!G21)</f>
        <v>0.59642722612923338</v>
      </c>
      <c r="H21" s="78">
        <f>IF(RES_hh_tes_in!H21=0,"",RES_hh_tes_in!H21/RES_hh_fec_in!H21)</f>
        <v>0.60465695155746613</v>
      </c>
      <c r="I21" s="78">
        <f>IF(RES_hh_tes_in!I21=0,"",RES_hh_tes_in!I21/RES_hh_fec_in!I21)</f>
        <v>0.61321263240690416</v>
      </c>
      <c r="J21" s="78">
        <f>IF(RES_hh_tes_in!J21=0,"",RES_hh_tes_in!J21/RES_hh_fec_in!J21)</f>
        <v>0.62233424882801525</v>
      </c>
      <c r="K21" s="78">
        <f>IF(RES_hh_tes_in!K21=0,"",RES_hh_tes_in!K21/RES_hh_fec_in!K21)</f>
        <v>0.63222246793276793</v>
      </c>
      <c r="L21" s="78">
        <f>IF(RES_hh_tes_in!L21=0,"",RES_hh_tes_in!L21/RES_hh_fec_in!L21)</f>
        <v>0.64292496759305195</v>
      </c>
      <c r="M21" s="78">
        <f>IF(RES_hh_tes_in!M21=0,"",RES_hh_tes_in!M21/RES_hh_fec_in!M21)</f>
        <v>0.65943702881480437</v>
      </c>
      <c r="N21" s="78">
        <f>IF(RES_hh_tes_in!N21=0,"",RES_hh_tes_in!N21/RES_hh_fec_in!N21)</f>
        <v>0.68330101812681099</v>
      </c>
      <c r="O21" s="78">
        <f>IF(RES_hh_tes_in!O21=0,"",RES_hh_tes_in!O21/RES_hh_fec_in!O21)</f>
        <v>0.71561778362211237</v>
      </c>
      <c r="P21" s="78">
        <f>IF(RES_hh_tes_in!P21=0,"",RES_hh_tes_in!P21/RES_hh_fec_in!P21)</f>
        <v>0.75319359532324681</v>
      </c>
      <c r="Q21" s="78">
        <f>IF(RES_hh_tes_in!Q21=0,"",RES_hh_tes_in!Q21/RES_hh_fec_in!Q21)</f>
        <v>0.78609214284222029</v>
      </c>
      <c r="R21" s="78">
        <f>IF(RES_hh_tes_in!R21=0,"",RES_hh_tes_in!R21/RES_hh_fec_in!R21)</f>
        <v>0.80620214290901626</v>
      </c>
      <c r="S21" s="78">
        <f>IF(RES_hh_tes_in!S21=0,"",RES_hh_tes_in!S21/RES_hh_fec_in!S21)</f>
        <v>0.82332808152234582</v>
      </c>
      <c r="T21" s="78">
        <f>IF(RES_hh_tes_in!T21=0,"",RES_hh_tes_in!T21/RES_hh_fec_in!T21)</f>
        <v>0.83773877337271574</v>
      </c>
      <c r="U21" s="78">
        <f>IF(RES_hh_tes_in!U21=0,"",RES_hh_tes_in!U21/RES_hh_fec_in!U21)</f>
        <v>0.84969020363173242</v>
      </c>
      <c r="V21" s="78">
        <f>IF(RES_hh_tes_in!V21=0,"",RES_hh_tes_in!V21/RES_hh_fec_in!V21)</f>
        <v>0.85940688816138167</v>
      </c>
      <c r="W21" s="78">
        <f>IF(RES_hh_tes_in!W21=0,"",RES_hh_tes_in!W21/RES_hh_fec_in!W21)</f>
        <v>0.86583744644182548</v>
      </c>
      <c r="X21" s="78">
        <f>IF(RES_hh_tes_in!X21=0,"",RES_hh_tes_in!X21/RES_hh_fec_in!X21)</f>
        <v>0.86806622811932388</v>
      </c>
      <c r="Y21" s="78">
        <f>IF(RES_hh_tes_in!Y21=0,"",RES_hh_tes_in!Y21/RES_hh_fec_in!Y21)</f>
        <v>0.86937302555594487</v>
      </c>
      <c r="DA21" s="89" t="s">
        <v>739</v>
      </c>
    </row>
    <row r="22" spans="1:105" ht="12" customHeight="1" x14ac:dyDescent="0.25">
      <c r="A22" s="28" t="s">
        <v>202</v>
      </c>
      <c r="B22" s="78"/>
      <c r="C22" s="78">
        <f>IF(RES_hh_tes_in!C22=0,"",RES_hh_tes_in!C22/RES_hh_fec_in!C22)</f>
        <v>0.56998690171152966</v>
      </c>
      <c r="D22" s="78">
        <f>IF(RES_hh_tes_in!D22=0,"",RES_hh_tes_in!D22/RES_hh_fec_in!D22)</f>
        <v>0.58470688797896053</v>
      </c>
      <c r="E22" s="78">
        <f>IF(RES_hh_tes_in!E22=0,"",RES_hh_tes_in!E22/RES_hh_fec_in!E22)</f>
        <v>0.59956700678580788</v>
      </c>
      <c r="F22" s="78">
        <f>IF(RES_hh_tes_in!F22=0,"",RES_hh_tes_in!F22/RES_hh_fec_in!F22)</f>
        <v>0.61455272419456319</v>
      </c>
      <c r="G22" s="78">
        <f>IF(RES_hh_tes_in!G22=0,"",RES_hh_tes_in!G22/RES_hh_fec_in!G22)</f>
        <v>0.62964925451621834</v>
      </c>
      <c r="H22" s="78">
        <f>IF(RES_hh_tes_in!H22=0,"",RES_hh_tes_in!H22/RES_hh_fec_in!H22)</f>
        <v>0.64483918540491381</v>
      </c>
      <c r="I22" s="78">
        <f>IF(RES_hh_tes_in!I22=0,"",RES_hh_tes_in!I22/RES_hh_fec_in!I22)</f>
        <v>0.66009954803645343</v>
      </c>
      <c r="J22" s="78">
        <f>IF(RES_hh_tes_in!J22=0,"",RES_hh_tes_in!J22/RES_hh_fec_in!J22)</f>
        <v>0.67538072675033167</v>
      </c>
      <c r="K22" s="78">
        <f>IF(RES_hh_tes_in!K22=0,"",RES_hh_tes_in!K22/RES_hh_fec_in!K22)</f>
        <v>0.69061711494448452</v>
      </c>
      <c r="L22" s="78">
        <f>IF(RES_hh_tes_in!L22=0,"",RES_hh_tes_in!L22/RES_hh_fec_in!L22)</f>
        <v>0.70575048324070844</v>
      </c>
      <c r="M22" s="78">
        <f>IF(RES_hh_tes_in!M22=0,"",RES_hh_tes_in!M22/RES_hh_fec_in!M22)</f>
        <v>0.71965172682131184</v>
      </c>
      <c r="N22" s="78">
        <f>IF(RES_hh_tes_in!N22=0,"",RES_hh_tes_in!N22/RES_hh_fec_in!N22)</f>
        <v>0.73170302121446507</v>
      </c>
      <c r="O22" s="78">
        <f>IF(RES_hh_tes_in!O22=0,"",RES_hh_tes_in!O22/RES_hh_fec_in!O22)</f>
        <v>0.7415475390143782</v>
      </c>
      <c r="P22" s="78">
        <f>IF(RES_hh_tes_in!P22=0,"",RES_hh_tes_in!P22/RES_hh_fec_in!P22)</f>
        <v>0.75003811182450986</v>
      </c>
      <c r="Q22" s="78">
        <f>IF(RES_hh_tes_in!Q22=0,"",RES_hh_tes_in!Q22/RES_hh_fec_in!Q22)</f>
        <v>0.76016895262150286</v>
      </c>
      <c r="R22" s="78">
        <f>IF(RES_hh_tes_in!R22=0,"",RES_hh_tes_in!R22/RES_hh_fec_in!R22)</f>
        <v>0.77534364194547156</v>
      </c>
      <c r="S22" s="78">
        <f>IF(RES_hh_tes_in!S22=0,"",RES_hh_tes_in!S22/RES_hh_fec_in!S22)</f>
        <v>0.79242257350995149</v>
      </c>
      <c r="T22" s="78">
        <f>IF(RES_hh_tes_in!T22=0,"",RES_hh_tes_in!T22/RES_hh_fec_in!T22)</f>
        <v>0.80964975792850469</v>
      </c>
      <c r="U22" s="78">
        <f>IF(RES_hh_tes_in!U22=0,"",RES_hh_tes_in!U22/RES_hh_fec_in!U22)</f>
        <v>0.82556335166250538</v>
      </c>
      <c r="V22" s="78">
        <f>IF(RES_hh_tes_in!V22=0,"",RES_hh_tes_in!V22/RES_hh_fec_in!V22)</f>
        <v>0.83891203016327898</v>
      </c>
      <c r="W22" s="78">
        <f>IF(RES_hh_tes_in!W22=0,"",RES_hh_tes_in!W22/RES_hh_fec_in!W22)</f>
        <v>0.84963537253586741</v>
      </c>
      <c r="X22" s="78">
        <f>IF(RES_hh_tes_in!X22=0,"",RES_hh_tes_in!X22/RES_hh_fec_in!X22)</f>
        <v>0.85544731505708427</v>
      </c>
      <c r="Y22" s="78">
        <f>IF(RES_hh_tes_in!Y22=0,"",RES_hh_tes_in!Y22/RES_hh_fec_in!Y22)</f>
        <v>0.86092451003094228</v>
      </c>
      <c r="DA22" s="89" t="s">
        <v>740</v>
      </c>
    </row>
    <row r="23" spans="1:105" ht="12" customHeight="1" x14ac:dyDescent="0.25">
      <c r="A23" s="28" t="s">
        <v>197</v>
      </c>
      <c r="B23" s="78"/>
      <c r="C23" s="78" t="str">
        <f>IF(RES_hh_tes_in!C23=0,"",RES_hh_tes_in!C23/RES_hh_fec_in!C23)</f>
        <v/>
      </c>
      <c r="D23" s="78" t="str">
        <f>IF(RES_hh_tes_in!D23=0,"",RES_hh_tes_in!D23/RES_hh_fec_in!D23)</f>
        <v/>
      </c>
      <c r="E23" s="78" t="str">
        <f>IF(RES_hh_tes_in!E23=0,"",RES_hh_tes_in!E23/RES_hh_fec_in!E23)</f>
        <v/>
      </c>
      <c r="F23" s="78" t="str">
        <f>IF(RES_hh_tes_in!F23=0,"",RES_hh_tes_in!F23/RES_hh_fec_in!F23)</f>
        <v/>
      </c>
      <c r="G23" s="78" t="str">
        <f>IF(RES_hh_tes_in!G23=0,"",RES_hh_tes_in!G23/RES_hh_fec_in!G23)</f>
        <v/>
      </c>
      <c r="H23" s="78" t="str">
        <f>IF(RES_hh_tes_in!H23=0,"",RES_hh_tes_in!H23/RES_hh_fec_in!H23)</f>
        <v/>
      </c>
      <c r="I23" s="78" t="str">
        <f>IF(RES_hh_tes_in!I23=0,"",RES_hh_tes_in!I23/RES_hh_fec_in!I23)</f>
        <v/>
      </c>
      <c r="J23" s="78" t="str">
        <f>IF(RES_hh_tes_in!J23=0,"",RES_hh_tes_in!J23/RES_hh_fec_in!J23)</f>
        <v/>
      </c>
      <c r="K23" s="78" t="str">
        <f>IF(RES_hh_tes_in!K23=0,"",RES_hh_tes_in!K23/RES_hh_fec_in!K23)</f>
        <v/>
      </c>
      <c r="L23" s="78" t="str">
        <f>IF(RES_hh_tes_in!L23=0,"",RES_hh_tes_in!L23/RES_hh_fec_in!L23)</f>
        <v/>
      </c>
      <c r="M23" s="78" t="str">
        <f>IF(RES_hh_tes_in!M23=0,"",RES_hh_tes_in!M23/RES_hh_fec_in!M23)</f>
        <v/>
      </c>
      <c r="N23" s="78" t="str">
        <f>IF(RES_hh_tes_in!N23=0,"",RES_hh_tes_in!N23/RES_hh_fec_in!N23)</f>
        <v/>
      </c>
      <c r="O23" s="78" t="str">
        <f>IF(RES_hh_tes_in!O23=0,"",RES_hh_tes_in!O23/RES_hh_fec_in!O23)</f>
        <v/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 t="str">
        <f>IF(RES_hh_tes_in!R23=0,"",RES_hh_tes_in!R23/RES_hh_fec_in!R23)</f>
        <v/>
      </c>
      <c r="S23" s="78" t="str">
        <f>IF(RES_hh_tes_in!S23=0,"",RES_hh_tes_in!S23/RES_hh_fec_in!S23)</f>
        <v/>
      </c>
      <c r="T23" s="78" t="str">
        <f>IF(RES_hh_tes_in!T23=0,"",RES_hh_tes_in!T23/RES_hh_fec_in!T23)</f>
        <v/>
      </c>
      <c r="U23" s="78" t="str">
        <f>IF(RES_hh_tes_in!U23=0,"",RES_hh_tes_in!U23/RES_hh_fec_in!U23)</f>
        <v/>
      </c>
      <c r="V23" s="78" t="str">
        <f>IF(RES_hh_tes_in!V23=0,"",RES_hh_tes_in!V23/RES_hh_fec_in!V23)</f>
        <v/>
      </c>
      <c r="W23" s="78" t="str">
        <f>IF(RES_hh_tes_in!W23=0,"",RES_hh_tes_in!W23/RES_hh_fec_in!W23)</f>
        <v/>
      </c>
      <c r="X23" s="78" t="str">
        <f>IF(RES_hh_tes_in!X23=0,"",RES_hh_tes_in!X23/RES_hh_fec_in!X23)</f>
        <v/>
      </c>
      <c r="Y23" s="78" t="str">
        <f>IF(RES_hh_tes_in!Y23=0,"",RES_hh_tes_in!Y23/RES_hh_fec_in!Y23)</f>
        <v/>
      </c>
      <c r="DA23" s="89" t="s">
        <v>741</v>
      </c>
    </row>
    <row r="24" spans="1:105" ht="12" customHeight="1" x14ac:dyDescent="0.25">
      <c r="A24" s="28" t="s">
        <v>198</v>
      </c>
      <c r="B24" s="78"/>
      <c r="C24" s="78">
        <f>IF(RES_hh_tes_in!C24=0,"",RES_hh_tes_in!C24/RES_hh_fec_in!C24)</f>
        <v>0.80060184060042039</v>
      </c>
      <c r="D24" s="78">
        <f>IF(RES_hh_tes_in!D24=0,"",RES_hh_tes_in!D24/RES_hh_fec_in!D24)</f>
        <v>0.80420764121769506</v>
      </c>
      <c r="E24" s="78">
        <f>IF(RES_hh_tes_in!E24=0,"",RES_hh_tes_in!E24/RES_hh_fec_in!E24)</f>
        <v>0.80791078904441116</v>
      </c>
      <c r="F24" s="78">
        <f>IF(RES_hh_tes_in!F24=0,"",RES_hh_tes_in!F24/RES_hh_fec_in!F24)</f>
        <v>0.81162721149059658</v>
      </c>
      <c r="G24" s="78">
        <f>IF(RES_hh_tes_in!G24=0,"",RES_hh_tes_in!G24/RES_hh_fec_in!G24)</f>
        <v>0.81543328499080814</v>
      </c>
      <c r="H24" s="78">
        <f>IF(RES_hh_tes_in!H24=0,"",RES_hh_tes_in!H24/RES_hh_fec_in!H24)</f>
        <v>0.81931966204178297</v>
      </c>
      <c r="I24" s="78">
        <f>IF(RES_hh_tes_in!I24=0,"",RES_hh_tes_in!I24/RES_hh_fec_in!I24)</f>
        <v>0.8233051617992273</v>
      </c>
      <c r="J24" s="78">
        <f>IF(RES_hh_tes_in!J24=0,"",RES_hh_tes_in!J24/RES_hh_fec_in!J24)</f>
        <v>0.82746687970150701</v>
      </c>
      <c r="K24" s="78">
        <f>IF(RES_hh_tes_in!K24=0,"",RES_hh_tes_in!K24/RES_hh_fec_in!K24)</f>
        <v>0.83187036714974405</v>
      </c>
      <c r="L24" s="78">
        <f>IF(RES_hh_tes_in!L24=0,"",RES_hh_tes_in!L24/RES_hh_fec_in!L24)</f>
        <v>0.83653316183120952</v>
      </c>
      <c r="M24" s="78">
        <f>IF(RES_hh_tes_in!M24=0,"",RES_hh_tes_in!M24/RES_hh_fec_in!M24)</f>
        <v>0.84298938317558425</v>
      </c>
      <c r="N24" s="78">
        <f>IF(RES_hh_tes_in!N24=0,"",RES_hh_tes_in!N24/RES_hh_fec_in!N24)</f>
        <v>0.85172408125972854</v>
      </c>
      <c r="O24" s="78">
        <f>IF(RES_hh_tes_in!O24=0,"",RES_hh_tes_in!O24/RES_hh_fec_in!O24)</f>
        <v>0.86316246141655717</v>
      </c>
      <c r="P24" s="78">
        <f>IF(RES_hh_tes_in!P24=0,"",RES_hh_tes_in!P24/RES_hh_fec_in!P24)</f>
        <v>0.87649553932535207</v>
      </c>
      <c r="Q24" s="78">
        <f>IF(RES_hh_tes_in!Q24=0,"",RES_hh_tes_in!Q24/RES_hh_fec_in!Q24)</f>
        <v>0.88907499241674648</v>
      </c>
      <c r="R24" s="78">
        <f>IF(RES_hh_tes_in!R24=0,"",RES_hh_tes_in!R24/RES_hh_fec_in!R24)</f>
        <v>0.89871420747052344</v>
      </c>
      <c r="S24" s="78">
        <f>IF(RES_hh_tes_in!S24=0,"",RES_hh_tes_in!S24/RES_hh_fec_in!S24)</f>
        <v>0.90809155234660965</v>
      </c>
      <c r="T24" s="78">
        <f>IF(RES_hh_tes_in!T24=0,"",RES_hh_tes_in!T24/RES_hh_fec_in!T24)</f>
        <v>0.91714437164731921</v>
      </c>
      <c r="U24" s="78">
        <f>IF(RES_hh_tes_in!U24=0,"",RES_hh_tes_in!U24/RES_hh_fec_in!U24)</f>
        <v>0.92581000997499574</v>
      </c>
      <c r="V24" s="78">
        <f>IF(RES_hh_tes_in!V24=0,"",RES_hh_tes_in!V24/RES_hh_fec_in!V24)</f>
        <v>0.93402581193197087</v>
      </c>
      <c r="W24" s="78">
        <f>IF(RES_hh_tes_in!W24=0,"",RES_hh_tes_in!W24/RES_hh_fec_in!W24)</f>
        <v>0.94159414909042094</v>
      </c>
      <c r="X24" s="78">
        <f>IF(RES_hh_tes_in!X24=0,"",RES_hh_tes_in!X24/RES_hh_fec_in!X24)</f>
        <v>0.94469550195384089</v>
      </c>
      <c r="Y24" s="78">
        <f>IF(RES_hh_tes_in!Y24=0,"",RES_hh_tes_in!Y24/RES_hh_fec_in!Y24)</f>
        <v>0.94767573296657681</v>
      </c>
      <c r="DA24" s="89" t="s">
        <v>742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0.63837191579291253</v>
      </c>
      <c r="D25" s="79">
        <f>IF(RES_hh_tes_in!D25=0,"",RES_hh_tes_in!D25/RES_hh_fec_in!D25)</f>
        <v>0.63995487162874876</v>
      </c>
      <c r="E25" s="79">
        <f>IF(RES_hh_tes_in!E25=0,"",RES_hh_tes_in!E25/RES_hh_fec_in!E25)</f>
        <v>0.64168781622027715</v>
      </c>
      <c r="F25" s="79">
        <f>IF(RES_hh_tes_in!F25=0,"",RES_hh_tes_in!F25/RES_hh_fec_in!F25)</f>
        <v>0.64344166961681237</v>
      </c>
      <c r="G25" s="79">
        <f>IF(RES_hh_tes_in!G25=0,"",RES_hh_tes_in!G25/RES_hh_fec_in!G25)</f>
        <v>0.64533482419705257</v>
      </c>
      <c r="H25" s="79">
        <f>IF(RES_hh_tes_in!H25=0,"",RES_hh_tes_in!H25/RES_hh_fec_in!H25)</f>
        <v>0.64735391600223646</v>
      </c>
      <c r="I25" s="79">
        <f>IF(RES_hh_tes_in!I25=0,"",RES_hh_tes_in!I25/RES_hh_fec_in!I25)</f>
        <v>0.64952964984399364</v>
      </c>
      <c r="J25" s="79">
        <f>IF(RES_hh_tes_in!J25=0,"",RES_hh_tes_in!J25/RES_hh_fec_in!J25)</f>
        <v>0.65198514271407948</v>
      </c>
      <c r="K25" s="79">
        <f>IF(RES_hh_tes_in!K25=0,"",RES_hh_tes_in!K25/RES_hh_fec_in!K25)</f>
        <v>0.6548291579574147</v>
      </c>
      <c r="L25" s="79">
        <f>IF(RES_hh_tes_in!L25=0,"",RES_hh_tes_in!L25/RES_hh_fec_in!L25)</f>
        <v>0.65809909039910663</v>
      </c>
      <c r="M25" s="79">
        <f>IF(RES_hh_tes_in!M25=0,"",RES_hh_tes_in!M25/RES_hh_fec_in!M25)</f>
        <v>0.66431562581605019</v>
      </c>
      <c r="N25" s="79">
        <f>IF(RES_hh_tes_in!N25=0,"",RES_hh_tes_in!N25/RES_hh_fec_in!N25)</f>
        <v>0.67456613284486833</v>
      </c>
      <c r="O25" s="79">
        <f>IF(RES_hh_tes_in!O25=0,"",RES_hh_tes_in!O25/RES_hh_fec_in!O25)</f>
        <v>0.69019682358810097</v>
      </c>
      <c r="P25" s="79">
        <f>IF(RES_hh_tes_in!P25=0,"",RES_hh_tes_in!P25/RES_hh_fec_in!P25)</f>
        <v>0.71046664254360647</v>
      </c>
      <c r="Q25" s="79">
        <f>IF(RES_hh_tes_in!Q25=0,"",RES_hh_tes_in!Q25/RES_hh_fec_in!Q25)</f>
        <v>0.73002270523967316</v>
      </c>
      <c r="R25" s="79">
        <f>IF(RES_hh_tes_in!R25=0,"",RES_hh_tes_in!R25/RES_hh_fec_in!R25)</f>
        <v>0.74325706249490775</v>
      </c>
      <c r="S25" s="79">
        <f>IF(RES_hh_tes_in!S25=0,"",RES_hh_tes_in!S25/RES_hh_fec_in!S25)</f>
        <v>0.75607887348695269</v>
      </c>
      <c r="T25" s="79">
        <f>IF(RES_hh_tes_in!T25=0,"",RES_hh_tes_in!T25/RES_hh_fec_in!T25)</f>
        <v>0.76880118036728506</v>
      </c>
      <c r="U25" s="79">
        <f>IF(RES_hh_tes_in!U25=0,"",RES_hh_tes_in!U25/RES_hh_fec_in!U25)</f>
        <v>0.78155187696980599</v>
      </c>
      <c r="V25" s="79">
        <f>IF(RES_hh_tes_in!V25=0,"",RES_hh_tes_in!V25/RES_hh_fec_in!V25)</f>
        <v>0.7940779583111266</v>
      </c>
      <c r="W25" s="79">
        <f>IF(RES_hh_tes_in!W25=0,"",RES_hh_tes_in!W25/RES_hh_fec_in!W25)</f>
        <v>0.80551842608562396</v>
      </c>
      <c r="X25" s="79">
        <f>IF(RES_hh_tes_in!X25=0,"",RES_hh_tes_in!X25/RES_hh_fec_in!X25)</f>
        <v>0.81780244470904784</v>
      </c>
      <c r="Y25" s="79">
        <f>IF(RES_hh_tes_in!Y25=0,"",RES_hh_tes_in!Y25/RES_hh_fec_in!Y25)</f>
        <v>0.82926268746049825</v>
      </c>
      <c r="DA25" s="90" t="s">
        <v>743</v>
      </c>
    </row>
    <row r="26" spans="1:105" ht="12" customHeight="1" x14ac:dyDescent="0.25">
      <c r="A26" s="32" t="s">
        <v>52</v>
      </c>
      <c r="B26" s="81"/>
      <c r="C26" s="81" t="str">
        <f>IF(RES_hh_tes_in!C26=0,"",RES_hh_tes_in!C26/RES_hh_fec_in!C26)</f>
        <v/>
      </c>
      <c r="D26" s="81" t="str">
        <f>IF(RES_hh_tes_in!D26=0,"",RES_hh_tes_in!D26/RES_hh_fec_in!D26)</f>
        <v/>
      </c>
      <c r="E26" s="81" t="str">
        <f>IF(RES_hh_tes_in!E26=0,"",RES_hh_tes_in!E26/RES_hh_fec_in!E26)</f>
        <v/>
      </c>
      <c r="F26" s="81" t="str">
        <f>IF(RES_hh_tes_in!F26=0,"",RES_hh_tes_in!F26/RES_hh_fec_in!F26)</f>
        <v/>
      </c>
      <c r="G26" s="81" t="str">
        <f>IF(RES_hh_tes_in!G26=0,"",RES_hh_tes_in!G26/RES_hh_fec_in!G26)</f>
        <v/>
      </c>
      <c r="H26" s="81" t="str">
        <f>IF(RES_hh_tes_in!H26=0,"",RES_hh_tes_in!H26/RES_hh_fec_in!H26)</f>
        <v/>
      </c>
      <c r="I26" s="81" t="str">
        <f>IF(RES_hh_tes_in!I26=0,"",RES_hh_tes_in!I26/RES_hh_fec_in!I26)</f>
        <v/>
      </c>
      <c r="J26" s="81" t="str">
        <f>IF(RES_hh_tes_in!J26=0,"",RES_hh_tes_in!J26/RES_hh_fec_in!J26)</f>
        <v/>
      </c>
      <c r="K26" s="81" t="str">
        <f>IF(RES_hh_tes_in!K26=0,"",RES_hh_tes_in!K26/RES_hh_fec_in!K26)</f>
        <v/>
      </c>
      <c r="L26" s="81" t="str">
        <f>IF(RES_hh_tes_in!L26=0,"",RES_hh_tes_in!L26/RES_hh_fec_in!L26)</f>
        <v/>
      </c>
      <c r="M26" s="81" t="str">
        <f>IF(RES_hh_tes_in!M26=0,"",RES_hh_tes_in!M26/RES_hh_fec_in!M26)</f>
        <v/>
      </c>
      <c r="N26" s="81" t="str">
        <f>IF(RES_hh_tes_in!N26=0,"",RES_hh_tes_in!N26/RES_hh_fec_in!N26)</f>
        <v/>
      </c>
      <c r="O26" s="81" t="str">
        <f>IF(RES_hh_tes_in!O26=0,"",RES_hh_tes_in!O26/RES_hh_fec_in!O26)</f>
        <v/>
      </c>
      <c r="P26" s="81" t="str">
        <f>IF(RES_hh_tes_in!P26=0,"",RES_hh_tes_in!P26/RES_hh_fec_in!P26)</f>
        <v/>
      </c>
      <c r="Q26" s="81" t="str">
        <f>IF(RES_hh_tes_in!Q26=0,"",RES_hh_tes_in!Q26/RES_hh_fec_in!Q26)</f>
        <v/>
      </c>
      <c r="R26" s="81" t="str">
        <f>IF(RES_hh_tes_in!R26=0,"",RES_hh_tes_in!R26/RES_hh_fec_in!R26)</f>
        <v/>
      </c>
      <c r="S26" s="81" t="str">
        <f>IF(RES_hh_tes_in!S26=0,"",RES_hh_tes_in!S26/RES_hh_fec_in!S26)</f>
        <v/>
      </c>
      <c r="T26" s="81" t="str">
        <f>IF(RES_hh_tes_in!T26=0,"",RES_hh_tes_in!T26/RES_hh_fec_in!T26)</f>
        <v/>
      </c>
      <c r="U26" s="81" t="str">
        <f>IF(RES_hh_tes_in!U26=0,"",RES_hh_tes_in!U26/RES_hh_fec_in!U26)</f>
        <v/>
      </c>
      <c r="V26" s="81" t="str">
        <f>IF(RES_hh_tes_in!V26=0,"",RES_hh_tes_in!V26/RES_hh_fec_in!V26)</f>
        <v/>
      </c>
      <c r="W26" s="81" t="str">
        <f>IF(RES_hh_tes_in!W26=0,"",RES_hh_tes_in!W26/RES_hh_fec_in!W26)</f>
        <v/>
      </c>
      <c r="X26" s="81" t="str">
        <f>IF(RES_hh_tes_in!X26=0,"",RES_hh_tes_in!X26/RES_hh_fec_in!X26)</f>
        <v/>
      </c>
      <c r="Y26" s="81" t="str">
        <f>IF(RES_hh_tes_in!Y26=0,"",RES_hh_tes_in!Y26/RES_hh_fec_in!Y26)</f>
        <v/>
      </c>
      <c r="DA26" s="92" t="s">
        <v>744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0.70255005623138711</v>
      </c>
      <c r="D27" s="70">
        <f>IF(RES_hh_tes_in!D27=0,"",RES_hh_tes_in!D27/RES_hh_fec_in!D27)</f>
        <v>0.70926628717745654</v>
      </c>
      <c r="E27" s="70">
        <f>IF(RES_hh_tes_in!E27=0,"",RES_hh_tes_in!E27/RES_hh_fec_in!E27)</f>
        <v>0.675546816670473</v>
      </c>
      <c r="F27" s="70">
        <f>IF(RES_hh_tes_in!F27=0,"",RES_hh_tes_in!F27/RES_hh_fec_in!F27)</f>
        <v>0.68528453797246958</v>
      </c>
      <c r="G27" s="70">
        <f>IF(RES_hh_tes_in!G27=0,"",RES_hh_tes_in!G27/RES_hh_fec_in!G27)</f>
        <v>0.67925249022523959</v>
      </c>
      <c r="H27" s="70">
        <f>IF(RES_hh_tes_in!H27=0,"",RES_hh_tes_in!H27/RES_hh_fec_in!H27)</f>
        <v>0.680132252279252</v>
      </c>
      <c r="I27" s="70">
        <f>IF(RES_hh_tes_in!I27=0,"",RES_hh_tes_in!I27/RES_hh_fec_in!I27)</f>
        <v>0.65123655650857348</v>
      </c>
      <c r="J27" s="70">
        <f>IF(RES_hh_tes_in!J27=0,"",RES_hh_tes_in!J27/RES_hh_fec_in!J27)</f>
        <v>0.64847835029390311</v>
      </c>
      <c r="K27" s="70">
        <f>IF(RES_hh_tes_in!K27=0,"",RES_hh_tes_in!K27/RES_hh_fec_in!K27)</f>
        <v>0.66179630003191514</v>
      </c>
      <c r="L27" s="70">
        <f>IF(RES_hh_tes_in!L27=0,"",RES_hh_tes_in!L27/RES_hh_fec_in!L27)</f>
        <v>0.66898512782581143</v>
      </c>
      <c r="M27" s="70">
        <f>IF(RES_hh_tes_in!M27=0,"",RES_hh_tes_in!M27/RES_hh_fec_in!M27)</f>
        <v>0.68575495066806336</v>
      </c>
      <c r="N27" s="70">
        <f>IF(RES_hh_tes_in!N27=0,"",RES_hh_tes_in!N27/RES_hh_fec_in!N27)</f>
        <v>0.68841669126327587</v>
      </c>
      <c r="O27" s="70">
        <f>IF(RES_hh_tes_in!O27=0,"",RES_hh_tes_in!O27/RES_hh_fec_in!O27)</f>
        <v>0.68600016669810671</v>
      </c>
      <c r="P27" s="70">
        <f>IF(RES_hh_tes_in!P27=0,"",RES_hh_tes_in!P27/RES_hh_fec_in!P27)</f>
        <v>0.65499436768645836</v>
      </c>
      <c r="Q27" s="70">
        <f>IF(RES_hh_tes_in!Q27=0,"",RES_hh_tes_in!Q27/RES_hh_fec_in!Q27)</f>
        <v>0.66924835703762109</v>
      </c>
      <c r="R27" s="70">
        <f>IF(RES_hh_tes_in!R27=0,"",RES_hh_tes_in!R27/RES_hh_fec_in!R27)</f>
        <v>0.68560780320994275</v>
      </c>
      <c r="S27" s="70">
        <f>IF(RES_hh_tes_in!S27=0,"",RES_hh_tes_in!S27/RES_hh_fec_in!S27)</f>
        <v>0.72035476336821047</v>
      </c>
      <c r="T27" s="70">
        <f>IF(RES_hh_tes_in!T27=0,"",RES_hh_tes_in!T27/RES_hh_fec_in!T27)</f>
        <v>0.7093439596152401</v>
      </c>
      <c r="U27" s="70">
        <f>IF(RES_hh_tes_in!U27=0,"",RES_hh_tes_in!U27/RES_hh_fec_in!U27)</f>
        <v>0.75499985621970789</v>
      </c>
      <c r="V27" s="70">
        <f>IF(RES_hh_tes_in!V27=0,"",RES_hh_tes_in!V27/RES_hh_fec_in!V27)</f>
        <v>0.74315698086425575</v>
      </c>
      <c r="W27" s="70">
        <f>IF(RES_hh_tes_in!W27=0,"",RES_hh_tes_in!W27/RES_hh_fec_in!W27)</f>
        <v>0.7704624196195009</v>
      </c>
      <c r="X27" s="70">
        <f>IF(RES_hh_tes_in!X27=0,"",RES_hh_tes_in!X27/RES_hh_fec_in!X27)</f>
        <v>0.72295958086265821</v>
      </c>
      <c r="Y27" s="70">
        <f>IF(RES_hh_tes_in!Y27=0,"",RES_hh_tes_in!Y27/RES_hh_fec_in!Y27)</f>
        <v>0.79240925350030278</v>
      </c>
      <c r="DA27" s="88" t="s">
        <v>745</v>
      </c>
    </row>
    <row r="28" spans="1:105" ht="12" customHeight="1" x14ac:dyDescent="0.25">
      <c r="A28" s="28" t="s">
        <v>51</v>
      </c>
      <c r="B28" s="78"/>
      <c r="C28" s="78" t="str">
        <f>IF(RES_hh_tes_in!C28=0,"",RES_hh_tes_in!C28/RES_hh_fec_in!C28)</f>
        <v/>
      </c>
      <c r="D28" s="78">
        <f>IF(RES_hh_tes_in!D28=0,"",RES_hh_tes_in!D28/RES_hh_fec_in!D28)</f>
        <v>0.57954828163034833</v>
      </c>
      <c r="E28" s="78">
        <f>IF(RES_hh_tes_in!E28=0,"",RES_hh_tes_in!E28/RES_hh_fec_in!E28)</f>
        <v>0.57983768259318891</v>
      </c>
      <c r="F28" s="78">
        <f>IF(RES_hh_tes_in!F28=0,"",RES_hh_tes_in!F28/RES_hh_fec_in!F28)</f>
        <v>0.58012708711055017</v>
      </c>
      <c r="G28" s="78">
        <f>IF(RES_hh_tes_in!G28=0,"",RES_hh_tes_in!G28/RES_hh_fec_in!G28)</f>
        <v>0.58041651563361174</v>
      </c>
      <c r="H28" s="78" t="str">
        <f>IF(RES_hh_tes_in!H28=0,"",RES_hh_tes_in!H28/RES_hh_fec_in!H28)</f>
        <v/>
      </c>
      <c r="I28" s="78" t="str">
        <f>IF(RES_hh_tes_in!I28=0,"",RES_hh_tes_in!I28/RES_hh_fec_in!I28)</f>
        <v/>
      </c>
      <c r="J28" s="78" t="str">
        <f>IF(RES_hh_tes_in!J28=0,"",RES_hh_tes_in!J28/RES_hh_fec_in!J28)</f>
        <v/>
      </c>
      <c r="K28" s="78" t="str">
        <f>IF(RES_hh_tes_in!K28=0,"",RES_hh_tes_in!K28/RES_hh_fec_in!K28)</f>
        <v/>
      </c>
      <c r="L28" s="78">
        <f>IF(RES_hh_tes_in!L28=0,"",RES_hh_tes_in!L28/RES_hh_fec_in!L28)</f>
        <v>0.58186421239768427</v>
      </c>
      <c r="M28" s="78">
        <f>IF(RES_hh_tes_in!M28=0,"",RES_hh_tes_in!M28/RES_hh_fec_in!M28)</f>
        <v>0.58208419106041798</v>
      </c>
      <c r="N28" s="78">
        <f>IF(RES_hh_tes_in!N28=0,"",RES_hh_tes_in!N28/RES_hh_fec_in!N28)</f>
        <v>0.58220714878544855</v>
      </c>
      <c r="O28" s="78">
        <f>IF(RES_hh_tes_in!O28=0,"",RES_hh_tes_in!O28/RES_hh_fec_in!O28)</f>
        <v>0.58228063738775448</v>
      </c>
      <c r="P28" s="78" t="str">
        <f>IF(RES_hh_tes_in!P28=0,"",RES_hh_tes_in!P28/RES_hh_fec_in!P28)</f>
        <v/>
      </c>
      <c r="Q28" s="78" t="str">
        <f>IF(RES_hh_tes_in!Q28=0,"",RES_hh_tes_in!Q28/RES_hh_fec_in!Q28)</f>
        <v/>
      </c>
      <c r="R28" s="78" t="str">
        <f>IF(RES_hh_tes_in!R28=0,"",RES_hh_tes_in!R28/RES_hh_fec_in!R28)</f>
        <v/>
      </c>
      <c r="S28" s="78" t="str">
        <f>IF(RES_hh_tes_in!S28=0,"",RES_hh_tes_in!S28/RES_hh_fec_in!S28)</f>
        <v/>
      </c>
      <c r="T28" s="78" t="str">
        <f>IF(RES_hh_tes_in!T28=0,"",RES_hh_tes_in!T28/RES_hh_fec_in!T28)</f>
        <v/>
      </c>
      <c r="U28" s="78" t="str">
        <f>IF(RES_hh_tes_in!U28=0,"",RES_hh_tes_in!U28/RES_hh_fec_in!U28)</f>
        <v/>
      </c>
      <c r="V28" s="78" t="str">
        <f>IF(RES_hh_tes_in!V28=0,"",RES_hh_tes_in!V28/RES_hh_fec_in!V28)</f>
        <v/>
      </c>
      <c r="W28" s="78" t="str">
        <f>IF(RES_hh_tes_in!W28=0,"",RES_hh_tes_in!W28/RES_hh_fec_in!W28)</f>
        <v/>
      </c>
      <c r="X28" s="78" t="str">
        <f>IF(RES_hh_tes_in!X28=0,"",RES_hh_tes_in!X28/RES_hh_fec_in!X28)</f>
        <v/>
      </c>
      <c r="Y28" s="78" t="str">
        <f>IF(RES_hh_tes_in!Y28=0,"",RES_hh_tes_in!Y28/RES_hh_fec_in!Y28)</f>
        <v/>
      </c>
      <c r="DA28" s="89" t="s">
        <v>746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0.56720808217568353</v>
      </c>
      <c r="D29" s="78" t="str">
        <f>IF(RES_hh_tes_in!D29=0,"",RES_hh_tes_in!D29/RES_hh_fec_in!D29)</f>
        <v/>
      </c>
      <c r="E29" s="78">
        <f>IF(RES_hh_tes_in!E29=0,"",RES_hh_tes_in!E29/RES_hh_fec_in!E29)</f>
        <v>0.56845003122731486</v>
      </c>
      <c r="F29" s="78">
        <f>IF(RES_hh_tes_in!F29=0,"",RES_hh_tes_in!F29/RES_hh_fec_in!F29)</f>
        <v>0.56907104134749253</v>
      </c>
      <c r="G29" s="78">
        <f>IF(RES_hh_tes_in!G29=0,"",RES_hh_tes_in!G29/RES_hh_fec_in!G29)</f>
        <v>0.5696921029795915</v>
      </c>
      <c r="H29" s="78">
        <f>IF(RES_hh_tes_in!H29=0,"",RES_hh_tes_in!H29/RES_hh_fec_in!H29)</f>
        <v>0.57031321075270103</v>
      </c>
      <c r="I29" s="78">
        <f>IF(RES_hh_tes_in!I29=0,"",RES_hh_tes_in!I29/RES_hh_fec_in!I29)</f>
        <v>0.57093437547997727</v>
      </c>
      <c r="J29" s="78">
        <f>IF(RES_hh_tes_in!J29=0,"",RES_hh_tes_in!J29/RES_hh_fec_in!J29)</f>
        <v>0.57155564145910565</v>
      </c>
      <c r="K29" s="78">
        <f>IF(RES_hh_tes_in!K29=0,"",RES_hh_tes_in!K29/RES_hh_fec_in!K29)</f>
        <v>0.57217704635476996</v>
      </c>
      <c r="L29" s="78">
        <f>IF(RES_hh_tes_in!L29=0,"",RES_hh_tes_in!L29/RES_hh_fec_in!L29)</f>
        <v>0.57279860024381735</v>
      </c>
      <c r="M29" s="78">
        <f>IF(RES_hh_tes_in!M29=0,"",RES_hh_tes_in!M29/RES_hh_fec_in!M29)</f>
        <v>0.57327063494813524</v>
      </c>
      <c r="N29" s="78">
        <f>IF(RES_hh_tes_in!N29=0,"",RES_hh_tes_in!N29/RES_hh_fec_in!N29)</f>
        <v>0.57353448014410569</v>
      </c>
      <c r="O29" s="78">
        <f>IF(RES_hh_tes_in!O29=0,"",RES_hh_tes_in!O29/RES_hh_fec_in!O29)</f>
        <v>0.57369217348685608</v>
      </c>
      <c r="P29" s="78">
        <f>IF(RES_hh_tes_in!P29=0,"",RES_hh_tes_in!P29/RES_hh_fec_in!P29)</f>
        <v>0.57413219069114607</v>
      </c>
      <c r="Q29" s="78">
        <f>IF(RES_hh_tes_in!Q29=0,"",RES_hh_tes_in!Q29/RES_hh_fec_in!Q29)</f>
        <v>0.57592316350260386</v>
      </c>
      <c r="R29" s="78">
        <f>IF(RES_hh_tes_in!R29=0,"",RES_hh_tes_in!R29/RES_hh_fec_in!R29)</f>
        <v>0.58062760311276707</v>
      </c>
      <c r="S29" s="78">
        <f>IF(RES_hh_tes_in!S29=0,"",RES_hh_tes_in!S29/RES_hh_fec_in!S29)</f>
        <v>0.58726375275688802</v>
      </c>
      <c r="T29" s="78">
        <f>IF(RES_hh_tes_in!T29=0,"",RES_hh_tes_in!T29/RES_hh_fec_in!T29)</f>
        <v>0.59454491007736932</v>
      </c>
      <c r="U29" s="78">
        <f>IF(RES_hh_tes_in!U29=0,"",RES_hh_tes_in!U29/RES_hh_fec_in!U29)</f>
        <v>0.60118437271663305</v>
      </c>
      <c r="V29" s="78">
        <f>IF(RES_hh_tes_in!V29=0,"",RES_hh_tes_in!V29/RES_hh_fec_in!V29)</f>
        <v>0.60589543831709092</v>
      </c>
      <c r="W29" s="78">
        <f>IF(RES_hh_tes_in!W29=0,"",RES_hh_tes_in!W29/RES_hh_fec_in!W29)</f>
        <v>0.60815961221307069</v>
      </c>
      <c r="X29" s="78">
        <f>IF(RES_hh_tes_in!X29=0,"",RES_hh_tes_in!X29/RES_hh_fec_in!X29)</f>
        <v>0.60856170536902499</v>
      </c>
      <c r="Y29" s="78">
        <f>IF(RES_hh_tes_in!Y29=0,"",RES_hh_tes_in!Y29/RES_hh_fec_in!Y29)</f>
        <v>0.60860191468462055</v>
      </c>
      <c r="DA29" s="89" t="s">
        <v>747</v>
      </c>
    </row>
    <row r="30" spans="1:105" ht="12" customHeight="1" x14ac:dyDescent="0.25">
      <c r="A30" s="28" t="s">
        <v>189</v>
      </c>
      <c r="B30" s="78"/>
      <c r="C30" s="78">
        <f>IF(RES_hh_tes_in!C30=0,"",RES_hh_tes_in!C30/RES_hh_fec_in!C30)</f>
        <v>0.56633045991100328</v>
      </c>
      <c r="D30" s="78">
        <f>IF(RES_hh_tes_in!D30=0,"",RES_hh_tes_in!D30/RES_hh_fec_in!D30)</f>
        <v>0.56695564782907926</v>
      </c>
      <c r="E30" s="78">
        <f>IF(RES_hh_tes_in!E30=0,"",RES_hh_tes_in!E30/RES_hh_fec_in!E30)</f>
        <v>0.5675808920632085</v>
      </c>
      <c r="F30" s="78">
        <f>IF(RES_hh_tes_in!F30=0,"",RES_hh_tes_in!F30/RES_hh_fec_in!F30)</f>
        <v>0.56820614397679947</v>
      </c>
      <c r="G30" s="78">
        <f>IF(RES_hh_tes_in!G30=0,"",RES_hh_tes_in!G30/RES_hh_fec_in!G30)</f>
        <v>0.56883144775416272</v>
      </c>
      <c r="H30" s="78">
        <f>IF(RES_hh_tes_in!H30=0,"",RES_hh_tes_in!H30/RES_hh_fec_in!H30)</f>
        <v>0.56945679798770132</v>
      </c>
      <c r="I30" s="78">
        <f>IF(RES_hh_tes_in!I30=0,"",RES_hh_tes_in!I30/RES_hh_fec_in!I30)</f>
        <v>0.57008220556443046</v>
      </c>
      <c r="J30" s="78">
        <f>IF(RES_hh_tes_in!J30=0,"",RES_hh_tes_in!J30/RES_hh_fec_in!J30)</f>
        <v>0.57070771508460993</v>
      </c>
      <c r="K30" s="78">
        <f>IF(RES_hh_tes_in!K30=0,"",RES_hh_tes_in!K30/RES_hh_fec_in!K30)</f>
        <v>0.57133336447019145</v>
      </c>
      <c r="L30" s="78">
        <f>IF(RES_hh_tes_in!L30=0,"",RES_hh_tes_in!L30/RES_hh_fec_in!L30)</f>
        <v>0.57195916386685119</v>
      </c>
      <c r="M30" s="78">
        <f>IF(RES_hh_tes_in!M30=0,"",RES_hh_tes_in!M30/RES_hh_fec_in!M30)</f>
        <v>0.57243442279189349</v>
      </c>
      <c r="N30" s="78">
        <f>IF(RES_hh_tes_in!N30=0,"",RES_hh_tes_in!N30/RES_hh_fec_in!N30)</f>
        <v>0.57270007017558699</v>
      </c>
      <c r="O30" s="78">
        <f>IF(RES_hh_tes_in!O30=0,"",RES_hh_tes_in!O30/RES_hh_fec_in!O30)</f>
        <v>0.57285884063859815</v>
      </c>
      <c r="P30" s="78">
        <f>IF(RES_hh_tes_in!P30=0,"",RES_hh_tes_in!P30/RES_hh_fec_in!P30)</f>
        <v>0.57330186336891453</v>
      </c>
      <c r="Q30" s="78">
        <f>IF(RES_hh_tes_in!Q30=0,"",RES_hh_tes_in!Q30/RES_hh_fec_in!Q30)</f>
        <v>0.57510506937340455</v>
      </c>
      <c r="R30" s="78">
        <f>IF(RES_hh_tes_in!R30=0,"",RES_hh_tes_in!R30/RES_hh_fec_in!R30)</f>
        <v>0.5798416425355073</v>
      </c>
      <c r="S30" s="78">
        <f>IF(RES_hh_tes_in!S30=0,"",RES_hh_tes_in!S30/RES_hh_fec_in!S30)</f>
        <v>0.58652312022652364</v>
      </c>
      <c r="T30" s="78">
        <f>IF(RES_hh_tes_in!T30=0,"",RES_hh_tes_in!T30/RES_hh_fec_in!T30)</f>
        <v>0.59385401130199522</v>
      </c>
      <c r="U30" s="78">
        <f>IF(RES_hh_tes_in!U30=0,"",RES_hh_tes_in!U30/RES_hh_fec_in!U30)</f>
        <v>0.60053882461748131</v>
      </c>
      <c r="V30" s="78">
        <f>IF(RES_hh_tes_in!V30=0,"",RES_hh_tes_in!V30/RES_hh_fec_in!V30)</f>
        <v>0.60528206902853232</v>
      </c>
      <c r="W30" s="78">
        <f>IF(RES_hh_tes_in!W30=0,"",RES_hh_tes_in!W30/RES_hh_fec_in!W30)</f>
        <v>0.60756170830519862</v>
      </c>
      <c r="X30" s="78">
        <f>IF(RES_hh_tes_in!X30=0,"",RES_hh_tes_in!X30/RES_hh_fec_in!X30)</f>
        <v>0.60796340614869793</v>
      </c>
      <c r="Y30" s="78">
        <f>IF(RES_hh_tes_in!Y30=0,"",RES_hh_tes_in!Y30/RES_hh_fec_in!Y30)</f>
        <v>0.60800357593304788</v>
      </c>
      <c r="DA30" s="89" t="s">
        <v>748</v>
      </c>
    </row>
    <row r="31" spans="1:105" ht="12" customHeight="1" x14ac:dyDescent="0.25">
      <c r="A31" s="28" t="s">
        <v>202</v>
      </c>
      <c r="B31" s="78"/>
      <c r="C31" s="78">
        <f>IF(RES_hh_tes_in!C31=0,"",RES_hh_tes_in!C31/RES_hh_fec_in!C31)</f>
        <v>0.57335590048301832</v>
      </c>
      <c r="D31" s="78">
        <f>IF(RES_hh_tes_in!D31=0,"",RES_hh_tes_in!D31/RES_hh_fec_in!D31)</f>
        <v>0.57364232647034075</v>
      </c>
      <c r="E31" s="78">
        <f>IF(RES_hh_tes_in!E31=0,"",RES_hh_tes_in!E31/RES_hh_fec_in!E31)</f>
        <v>0.57392877825851552</v>
      </c>
      <c r="F31" s="78">
        <f>IF(RES_hh_tes_in!F31=0,"",RES_hh_tes_in!F31/RES_hh_fec_in!F31)</f>
        <v>0.57421523356498816</v>
      </c>
      <c r="G31" s="78">
        <f>IF(RES_hh_tes_in!G31=0,"",RES_hh_tes_in!G31/RES_hh_fec_in!G31)</f>
        <v>0.57450171263252814</v>
      </c>
      <c r="H31" s="78">
        <f>IF(RES_hh_tes_in!H31=0,"",RES_hh_tes_in!H31/RES_hh_fec_in!H31)</f>
        <v>0.57478821298367822</v>
      </c>
      <c r="I31" s="78">
        <f>IF(RES_hh_tes_in!I31=0,"",RES_hh_tes_in!I31/RES_hh_fec_in!I31)</f>
        <v>0.57507473960625721</v>
      </c>
      <c r="J31" s="78">
        <f>IF(RES_hh_tes_in!J31=0,"",RES_hh_tes_in!J31/RES_hh_fec_in!J31)</f>
        <v>0.57536131293359916</v>
      </c>
      <c r="K31" s="78">
        <f>IF(RES_hh_tes_in!K31=0,"",RES_hh_tes_in!K31/RES_hh_fec_in!K31)</f>
        <v>0.57564795033941196</v>
      </c>
      <c r="L31" s="78">
        <f>IF(RES_hh_tes_in!L31=0,"",RES_hh_tes_in!L31/RES_hh_fec_in!L31)</f>
        <v>0.57593465647187481</v>
      </c>
      <c r="M31" s="78">
        <f>IF(RES_hh_tes_in!M31=0,"",RES_hh_tes_in!M31/RES_hh_fec_in!M31)</f>
        <v>0.57615239341608493</v>
      </c>
      <c r="N31" s="78">
        <f>IF(RES_hh_tes_in!N31=0,"",RES_hh_tes_in!N31/RES_hh_fec_in!N31)</f>
        <v>0.57627409812590746</v>
      </c>
      <c r="O31" s="78">
        <f>IF(RES_hh_tes_in!O31=0,"",RES_hh_tes_in!O31/RES_hh_fec_in!O31)</f>
        <v>0.57634683783393892</v>
      </c>
      <c r="P31" s="78">
        <f>IF(RES_hh_tes_in!P31=0,"",RES_hh_tes_in!P31/RES_hh_fec_in!P31)</f>
        <v>0.57654980596442951</v>
      </c>
      <c r="Q31" s="78">
        <f>IF(RES_hh_tes_in!Q31=0,"",RES_hh_tes_in!Q31/RES_hh_fec_in!Q31)</f>
        <v>0.57737593366979389</v>
      </c>
      <c r="R31" s="78">
        <f>IF(RES_hh_tes_in!R31=0,"",RES_hh_tes_in!R31/RES_hh_fec_in!R31)</f>
        <v>0.57954596543984982</v>
      </c>
      <c r="S31" s="78">
        <f>IF(RES_hh_tes_in!S31=0,"",RES_hh_tes_in!S31/RES_hh_fec_in!S31)</f>
        <v>0.5826070432199697</v>
      </c>
      <c r="T31" s="78">
        <f>IF(RES_hh_tes_in!T31=0,"",RES_hh_tes_in!T31/RES_hh_fec_in!T31)</f>
        <v>0.58596564573536514</v>
      </c>
      <c r="U31" s="78">
        <f>IF(RES_hh_tes_in!U31=0,"",RES_hh_tes_in!U31/RES_hh_fec_in!U31)</f>
        <v>0.58902825171125539</v>
      </c>
      <c r="V31" s="78">
        <f>IF(RES_hh_tes_in!V31=0,"",RES_hh_tes_in!V31/RES_hh_fec_in!V31)</f>
        <v>0.59120133987285606</v>
      </c>
      <c r="W31" s="78">
        <f>IF(RES_hh_tes_in!W31=0,"",RES_hh_tes_in!W31/RES_hh_fec_in!W31)</f>
        <v>0.59224574254232454</v>
      </c>
      <c r="X31" s="78">
        <f>IF(RES_hh_tes_in!X31=0,"",RES_hh_tes_in!X31/RES_hh_fec_in!X31)</f>
        <v>0.59262990340822397</v>
      </c>
      <c r="Y31" s="78">
        <f>IF(RES_hh_tes_in!Y31=0,"",RES_hh_tes_in!Y31/RES_hh_fec_in!Y31)</f>
        <v>0.59266831949481391</v>
      </c>
      <c r="DA31" s="89" t="s">
        <v>749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0.73871823465436359</v>
      </c>
      <c r="D32" s="81">
        <f>IF(RES_hh_tes_in!D32=0,"",RES_hh_tes_in!D32/RES_hh_fec_in!D32)</f>
        <v>0.74012213051710529</v>
      </c>
      <c r="E32" s="81">
        <f>IF(RES_hh_tes_in!E32=0,"",RES_hh_tes_in!E32/RES_hh_fec_in!E32)</f>
        <v>0.74159222039453954</v>
      </c>
      <c r="F32" s="81">
        <f>IF(RES_hh_tes_in!F32=0,"",RES_hh_tes_in!F32/RES_hh_fec_in!F32)</f>
        <v>0.74307133672852255</v>
      </c>
      <c r="G32" s="81">
        <f>IF(RES_hh_tes_in!G32=0,"",RES_hh_tes_in!G32/RES_hh_fec_in!G32)</f>
        <v>0.74461141385656859</v>
      </c>
      <c r="H32" s="81">
        <f>IF(RES_hh_tes_in!H32=0,"",RES_hh_tes_in!H32/RES_hh_fec_in!H32)</f>
        <v>0.74620609567692708</v>
      </c>
      <c r="I32" s="81">
        <f>IF(RES_hh_tes_in!I32=0,"",RES_hh_tes_in!I32/RES_hh_fec_in!I32)</f>
        <v>0.74786817881187895</v>
      </c>
      <c r="J32" s="81">
        <f>IF(RES_hh_tes_in!J32=0,"",RES_hh_tes_in!J32/RES_hh_fec_in!J32)</f>
        <v>0.74965008650610854</v>
      </c>
      <c r="K32" s="81">
        <f>IF(RES_hh_tes_in!K32=0,"",RES_hh_tes_in!K32/RES_hh_fec_in!K32)</f>
        <v>0.75159639230654951</v>
      </c>
      <c r="L32" s="81">
        <f>IF(RES_hh_tes_in!L32=0,"",RES_hh_tes_in!L32/RES_hh_fec_in!L32)</f>
        <v>0.75371902146443037</v>
      </c>
      <c r="M32" s="81">
        <f>IF(RES_hh_tes_in!M32=0,"",RES_hh_tes_in!M32/RES_hh_fec_in!M32)</f>
        <v>0.75675391210657061</v>
      </c>
      <c r="N32" s="81">
        <f>IF(RES_hh_tes_in!N32=0,"",RES_hh_tes_in!N32/RES_hh_fec_in!N32)</f>
        <v>0.76091057882300495</v>
      </c>
      <c r="O32" s="81">
        <f>IF(RES_hh_tes_in!O32=0,"",RES_hh_tes_in!O32/RES_hh_fec_in!O32)</f>
        <v>0.76668585124672384</v>
      </c>
      <c r="P32" s="81">
        <f>IF(RES_hh_tes_in!P32=0,"",RES_hh_tes_in!P32/RES_hh_fec_in!P32)</f>
        <v>0.77432340903552088</v>
      </c>
      <c r="Q32" s="81">
        <f>IF(RES_hh_tes_in!Q32=0,"",RES_hh_tes_in!Q32/RES_hh_fec_in!Q32)</f>
        <v>0.7842064833084107</v>
      </c>
      <c r="R32" s="81">
        <f>IF(RES_hh_tes_in!R32=0,"",RES_hh_tes_in!R32/RES_hh_fec_in!R32)</f>
        <v>0.79765498451204309</v>
      </c>
      <c r="S32" s="81">
        <f>IF(RES_hh_tes_in!S32=0,"",RES_hh_tes_in!S32/RES_hh_fec_in!S32)</f>
        <v>0.81448344965440078</v>
      </c>
      <c r="T32" s="81">
        <f>IF(RES_hh_tes_in!T32=0,"",RES_hh_tes_in!T32/RES_hh_fec_in!T32)</f>
        <v>0.83260021649948979</v>
      </c>
      <c r="U32" s="81">
        <f>IF(RES_hh_tes_in!U32=0,"",RES_hh_tes_in!U32/RES_hh_fec_in!U32)</f>
        <v>0.84991362281136595</v>
      </c>
      <c r="V32" s="81">
        <f>IF(RES_hh_tes_in!V32=0,"",RES_hh_tes_in!V32/RES_hh_fec_in!V32)</f>
        <v>0.8643320063540616</v>
      </c>
      <c r="W32" s="81">
        <f>IF(RES_hh_tes_in!W32=0,"",RES_hh_tes_in!W32/RES_hh_fec_in!W32)</f>
        <v>0.87512862821240522</v>
      </c>
      <c r="X32" s="81">
        <f>IF(RES_hh_tes_in!X32=0,"",RES_hh_tes_in!X32/RES_hh_fec_in!X32)</f>
        <v>0.88280686008394682</v>
      </c>
      <c r="Y32" s="81">
        <f>IF(RES_hh_tes_in!Y32=0,"",RES_hh_tes_in!Y32/RES_hh_fec_in!Y32)</f>
        <v>0.8896158840467091</v>
      </c>
      <c r="DA32" s="92" t="s">
        <v>750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2.0885304133960316</v>
      </c>
      <c r="D3" s="65">
        <f t="shared" si="0"/>
        <v>3.8652069173011183</v>
      </c>
      <c r="E3" s="65">
        <f t="shared" si="0"/>
        <v>4.0845036868255944</v>
      </c>
      <c r="F3" s="65">
        <f t="shared" si="0"/>
        <v>7.5169393240432516</v>
      </c>
      <c r="G3" s="65">
        <f t="shared" si="0"/>
        <v>7.1101045892325709</v>
      </c>
      <c r="H3" s="65">
        <f t="shared" si="0"/>
        <v>4.9614981800166067</v>
      </c>
      <c r="I3" s="65">
        <f t="shared" si="0"/>
        <v>3.9926397105057982</v>
      </c>
      <c r="J3" s="65">
        <f t="shared" si="0"/>
        <v>4.9569612924771267</v>
      </c>
      <c r="K3" s="65">
        <f t="shared" si="0"/>
        <v>3.1030877826102818</v>
      </c>
      <c r="L3" s="65">
        <f t="shared" si="0"/>
        <v>4.0370098347261703</v>
      </c>
      <c r="M3" s="65">
        <f t="shared" si="0"/>
        <v>6.4701573817441718</v>
      </c>
      <c r="N3" s="65">
        <f t="shared" si="0"/>
        <v>5.2320231879142467</v>
      </c>
      <c r="O3" s="65">
        <f t="shared" si="0"/>
        <v>3.8992963838593826</v>
      </c>
      <c r="P3" s="65">
        <f t="shared" si="0"/>
        <v>3.6695156866140892</v>
      </c>
      <c r="Q3" s="65">
        <f t="shared" si="0"/>
        <v>2.8827395032805634</v>
      </c>
      <c r="R3" s="65">
        <f t="shared" ref="R3:V3" si="1">SUM(R4,R15,R17,R27)</f>
        <v>3.8572424201799036</v>
      </c>
      <c r="S3" s="65">
        <f t="shared" si="1"/>
        <v>3.1432825977484278</v>
      </c>
      <c r="T3" s="65">
        <f t="shared" si="1"/>
        <v>3.1072974695740037</v>
      </c>
      <c r="U3" s="65">
        <f t="shared" si="1"/>
        <v>4.6587519839803697</v>
      </c>
      <c r="V3" s="65">
        <f t="shared" si="1"/>
        <v>2.7394266751918046</v>
      </c>
      <c r="W3" s="65">
        <f t="shared" ref="W3:Y3" si="2">SUM(W4,W15,W17,W27)</f>
        <v>2.1279868997014497</v>
      </c>
      <c r="X3" s="65">
        <f t="shared" si="2"/>
        <v>1.2931293171886447</v>
      </c>
      <c r="Y3" s="65">
        <f t="shared" si="2"/>
        <v>1.6765060334706205</v>
      </c>
      <c r="DA3" s="87" t="s">
        <v>752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1.488285802516826</v>
      </c>
      <c r="D4" s="69">
        <f t="shared" si="3"/>
        <v>3.4261440668569807</v>
      </c>
      <c r="E4" s="69">
        <f t="shared" si="3"/>
        <v>3.1680966078719974</v>
      </c>
      <c r="F4" s="69">
        <f t="shared" si="3"/>
        <v>6.1591828001203144</v>
      </c>
      <c r="G4" s="69">
        <f t="shared" si="3"/>
        <v>5.9519159974746083</v>
      </c>
      <c r="H4" s="69">
        <f t="shared" si="3"/>
        <v>3.8905784058296629</v>
      </c>
      <c r="I4" s="69">
        <f t="shared" si="3"/>
        <v>3.2812428868681507</v>
      </c>
      <c r="J4" s="69">
        <f t="shared" si="3"/>
        <v>3.8964250097805282</v>
      </c>
      <c r="K4" s="69">
        <f t="shared" si="3"/>
        <v>2.470564064192009</v>
      </c>
      <c r="L4" s="69">
        <f t="shared" si="3"/>
        <v>3.2113060421910626</v>
      </c>
      <c r="M4" s="69">
        <f t="shared" si="3"/>
        <v>5.4868787006233131</v>
      </c>
      <c r="N4" s="69">
        <f t="shared" si="3"/>
        <v>4.4581341375547368</v>
      </c>
      <c r="O4" s="69">
        <f t="shared" si="3"/>
        <v>3.1421152725884669</v>
      </c>
      <c r="P4" s="69">
        <f t="shared" si="3"/>
        <v>2.6030981159641735</v>
      </c>
      <c r="Q4" s="69">
        <f t="shared" si="3"/>
        <v>1.7972090793960278</v>
      </c>
      <c r="R4" s="69">
        <f t="shared" ref="R4:V4" si="4">SUM(R5:R14)</f>
        <v>2.4594198954855839</v>
      </c>
      <c r="S4" s="69">
        <f t="shared" si="4"/>
        <v>2.0283812938681298</v>
      </c>
      <c r="T4" s="69">
        <f t="shared" si="4"/>
        <v>2.244189958577437</v>
      </c>
      <c r="U4" s="69">
        <f t="shared" si="4"/>
        <v>3.4746893387662614</v>
      </c>
      <c r="V4" s="69">
        <f t="shared" si="4"/>
        <v>2.1574007343701029</v>
      </c>
      <c r="W4" s="69">
        <f t="shared" ref="W4:Y4" si="5">SUM(W5:W14)</f>
        <v>1.6370105009938185</v>
      </c>
      <c r="X4" s="69">
        <f t="shared" si="5"/>
        <v>0.77993000627312592</v>
      </c>
      <c r="Y4" s="69">
        <f t="shared" si="5"/>
        <v>0.94684165235954576</v>
      </c>
      <c r="DA4" s="88" t="s">
        <v>753</v>
      </c>
    </row>
    <row r="5" spans="1:105" ht="12" customHeight="1" x14ac:dyDescent="0.25">
      <c r="A5" s="28" t="s">
        <v>51</v>
      </c>
      <c r="B5" s="72"/>
      <c r="C5" s="72">
        <v>5.253684149456788E-2</v>
      </c>
      <c r="D5" s="72">
        <v>2.0223957036831148</v>
      </c>
      <c r="E5" s="72">
        <v>0.4503632211050807</v>
      </c>
      <c r="F5" s="72">
        <v>2.5413252212028015</v>
      </c>
      <c r="G5" s="72">
        <v>1.6106008925030897</v>
      </c>
      <c r="H5" s="72">
        <v>0</v>
      </c>
      <c r="I5" s="72">
        <v>0</v>
      </c>
      <c r="J5" s="72">
        <v>0</v>
      </c>
      <c r="K5" s="72">
        <v>0</v>
      </c>
      <c r="L5" s="72">
        <v>0.35564129437266057</v>
      </c>
      <c r="M5" s="72">
        <v>2.5334274083325274</v>
      </c>
      <c r="N5" s="72">
        <v>1.6719258189144053</v>
      </c>
      <c r="O5" s="72">
        <v>1.0154583802987591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1.1950284086619299E-2</v>
      </c>
      <c r="V5" s="72">
        <v>0</v>
      </c>
      <c r="W5" s="72">
        <v>0</v>
      </c>
      <c r="X5" s="72">
        <v>0</v>
      </c>
      <c r="Y5" s="72">
        <v>0.13391482816638792</v>
      </c>
      <c r="DA5" s="89" t="s">
        <v>754</v>
      </c>
    </row>
    <row r="6" spans="1:105" ht="12" customHeight="1" x14ac:dyDescent="0.25">
      <c r="A6" s="28" t="s">
        <v>74</v>
      </c>
      <c r="B6" s="72"/>
      <c r="C6" s="72">
        <v>0</v>
      </c>
      <c r="D6" s="72">
        <v>0</v>
      </c>
      <c r="E6" s="72">
        <v>0</v>
      </c>
      <c r="F6" s="72">
        <v>0</v>
      </c>
      <c r="G6" s="72">
        <v>0</v>
      </c>
      <c r="H6" s="72">
        <v>0</v>
      </c>
      <c r="I6" s="72">
        <v>0</v>
      </c>
      <c r="J6" s="72">
        <v>0</v>
      </c>
      <c r="K6" s="72">
        <v>0</v>
      </c>
      <c r="L6" s="72">
        <v>0</v>
      </c>
      <c r="M6" s="72">
        <v>0</v>
      </c>
      <c r="N6" s="72">
        <v>0</v>
      </c>
      <c r="O6" s="72">
        <v>0</v>
      </c>
      <c r="P6" s="72">
        <v>0</v>
      </c>
      <c r="Q6" s="72">
        <v>0</v>
      </c>
      <c r="R6" s="72">
        <v>0</v>
      </c>
      <c r="S6" s="72">
        <v>0</v>
      </c>
      <c r="T6" s="72">
        <v>0</v>
      </c>
      <c r="U6" s="72">
        <v>0</v>
      </c>
      <c r="V6" s="72">
        <v>0</v>
      </c>
      <c r="W6" s="72">
        <v>0</v>
      </c>
      <c r="X6" s="72">
        <v>0</v>
      </c>
      <c r="Y6" s="72">
        <v>0</v>
      </c>
      <c r="DA6" s="89" t="s">
        <v>755</v>
      </c>
    </row>
    <row r="7" spans="1:105" ht="12" customHeight="1" x14ac:dyDescent="0.25">
      <c r="A7" s="28" t="s">
        <v>200</v>
      </c>
      <c r="B7" s="72"/>
      <c r="C7" s="72">
        <v>0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0.56479365643759294</v>
      </c>
      <c r="K7" s="72">
        <v>0.19510671621977366</v>
      </c>
      <c r="L7" s="72">
        <v>0.37226172479175101</v>
      </c>
      <c r="M7" s="72">
        <v>0.77079081921818304</v>
      </c>
      <c r="N7" s="72">
        <v>0.66574747337979778</v>
      </c>
      <c r="O7" s="72">
        <v>0.39964194144671134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X7" s="72">
        <v>0</v>
      </c>
      <c r="Y7" s="72">
        <v>1.0604998412914995E-2</v>
      </c>
      <c r="DA7" s="89" t="s">
        <v>756</v>
      </c>
    </row>
    <row r="8" spans="1:105" ht="12" customHeight="1" x14ac:dyDescent="0.25">
      <c r="A8" s="28" t="s">
        <v>189</v>
      </c>
      <c r="B8" s="72"/>
      <c r="C8" s="72">
        <v>1.435748961022258</v>
      </c>
      <c r="D8" s="72">
        <v>1.4037483631738659</v>
      </c>
      <c r="E8" s="72">
        <v>2.7177333867669167</v>
      </c>
      <c r="F8" s="72">
        <v>3.6178575789175134</v>
      </c>
      <c r="G8" s="72">
        <v>4.3413151049715184</v>
      </c>
      <c r="H8" s="72">
        <v>3.8905784058296629</v>
      </c>
      <c r="I8" s="72">
        <v>3.2812428868681507</v>
      </c>
      <c r="J8" s="72">
        <v>3.3316313533429351</v>
      </c>
      <c r="K8" s="72">
        <v>2.2754573479722353</v>
      </c>
      <c r="L8" s="72">
        <v>2.4834030230266513</v>
      </c>
      <c r="M8" s="72">
        <v>2.1826604730726027</v>
      </c>
      <c r="N8" s="72">
        <v>2.120460845260534</v>
      </c>
      <c r="O8" s="72">
        <v>1.7270149508429962</v>
      </c>
      <c r="P8" s="72">
        <v>2.6030981159641735</v>
      </c>
      <c r="Q8" s="72">
        <v>1.7972090793960278</v>
      </c>
      <c r="R8" s="72">
        <v>2.4594198954855839</v>
      </c>
      <c r="S8" s="72">
        <v>2.0283812938681298</v>
      </c>
      <c r="T8" s="72">
        <v>2.244189958577437</v>
      </c>
      <c r="U8" s="72">
        <v>3.4627390546796422</v>
      </c>
      <c r="V8" s="72">
        <v>2.1574007343701029</v>
      </c>
      <c r="W8" s="72">
        <v>1.6370105009938185</v>
      </c>
      <c r="X8" s="72">
        <v>0.77993000627312592</v>
      </c>
      <c r="Y8" s="72">
        <v>0.8023218257802428</v>
      </c>
      <c r="DA8" s="89" t="s">
        <v>757</v>
      </c>
    </row>
    <row r="9" spans="1:105" ht="12" customHeight="1" x14ac:dyDescent="0.25">
      <c r="A9" s="28" t="s">
        <v>202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0</v>
      </c>
      <c r="DA9" s="89" t="s">
        <v>758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759</v>
      </c>
    </row>
    <row r="11" spans="1:105" ht="12" customHeight="1" x14ac:dyDescent="0.25">
      <c r="A11" s="28" t="s">
        <v>198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760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DA12" s="89" t="s">
        <v>761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  <c r="DA13" s="90" t="s">
        <v>762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0</v>
      </c>
      <c r="DA14" s="91" t="s">
        <v>763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X15" s="69">
        <f t="shared" si="6"/>
        <v>0</v>
      </c>
      <c r="Y15" s="69">
        <f t="shared" si="6"/>
        <v>0</v>
      </c>
      <c r="DA15" s="88" t="s">
        <v>764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  <c r="DA16" s="89" t="s">
        <v>765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0.15216516279919653</v>
      </c>
      <c r="D17" s="69">
        <f t="shared" si="7"/>
        <v>0.33808508692778816</v>
      </c>
      <c r="E17" s="69">
        <f t="shared" si="7"/>
        <v>0.34587097008636519</v>
      </c>
      <c r="F17" s="69">
        <f t="shared" si="7"/>
        <v>0.68077673886520085</v>
      </c>
      <c r="G17" s="69">
        <f t="shared" si="7"/>
        <v>0.63769279149378766</v>
      </c>
      <c r="H17" s="69">
        <f t="shared" si="7"/>
        <v>0.47555117665223468</v>
      </c>
      <c r="I17" s="69">
        <f t="shared" si="7"/>
        <v>0.33122218353547211</v>
      </c>
      <c r="J17" s="69">
        <f t="shared" si="7"/>
        <v>0.39817818307274744</v>
      </c>
      <c r="K17" s="69">
        <f t="shared" si="7"/>
        <v>0.23330362231162516</v>
      </c>
      <c r="L17" s="69">
        <f t="shared" si="7"/>
        <v>0.30853444172992567</v>
      </c>
      <c r="M17" s="69">
        <f t="shared" si="7"/>
        <v>0.51849612442815562</v>
      </c>
      <c r="N17" s="69">
        <f t="shared" si="7"/>
        <v>0.4696817157930101</v>
      </c>
      <c r="O17" s="69">
        <f t="shared" si="7"/>
        <v>0.34878808882368822</v>
      </c>
      <c r="P17" s="69">
        <f t="shared" si="7"/>
        <v>0.27126325800022966</v>
      </c>
      <c r="Q17" s="69">
        <f t="shared" si="7"/>
        <v>0.20000477252616786</v>
      </c>
      <c r="R17" s="69">
        <f t="shared" ref="R17:V17" si="8">SUM(R18:R26)</f>
        <v>0.29058140934339588</v>
      </c>
      <c r="S17" s="69">
        <f t="shared" si="8"/>
        <v>0.24796623993883637</v>
      </c>
      <c r="T17" s="69">
        <f t="shared" si="8"/>
        <v>0.28192673750319147</v>
      </c>
      <c r="U17" s="69">
        <f t="shared" si="8"/>
        <v>0.48429475849446668</v>
      </c>
      <c r="V17" s="69">
        <f t="shared" si="8"/>
        <v>0.32193116218281637</v>
      </c>
      <c r="W17" s="69">
        <f t="shared" ref="W17:Y17" si="9">SUM(W18:W26)</f>
        <v>0.2860582720184493</v>
      </c>
      <c r="X17" s="69">
        <f t="shared" si="9"/>
        <v>0.16389822924347167</v>
      </c>
      <c r="Y17" s="69">
        <f t="shared" si="9"/>
        <v>0.22449386189838838</v>
      </c>
      <c r="DA17" s="88" t="s">
        <v>766</v>
      </c>
    </row>
    <row r="18" spans="1:105" ht="12" customHeight="1" x14ac:dyDescent="0.25">
      <c r="A18" s="28" t="s">
        <v>51</v>
      </c>
      <c r="B18" s="72"/>
      <c r="C18" s="72">
        <v>6.5185075353858838E-3</v>
      </c>
      <c r="D18" s="72">
        <v>0.18857356148876769</v>
      </c>
      <c r="E18" s="72">
        <v>5.6817981405017301E-2</v>
      </c>
      <c r="F18" s="72">
        <v>0.28129987530391293</v>
      </c>
      <c r="G18" s="72">
        <v>0.12837227273093452</v>
      </c>
      <c r="H18" s="72">
        <v>0</v>
      </c>
      <c r="I18" s="72">
        <v>0</v>
      </c>
      <c r="J18" s="72">
        <v>0</v>
      </c>
      <c r="K18" s="72">
        <v>0</v>
      </c>
      <c r="L18" s="72">
        <v>3.9806852883825024E-2</v>
      </c>
      <c r="M18" s="72">
        <v>0.22929354627410278</v>
      </c>
      <c r="N18" s="72">
        <v>0.18952687469099277</v>
      </c>
      <c r="O18" s="72">
        <v>0.12972016042098092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1.9507424598256152E-3</v>
      </c>
      <c r="V18" s="72">
        <v>0</v>
      </c>
      <c r="W18" s="72">
        <v>0</v>
      </c>
      <c r="X18" s="72">
        <v>0</v>
      </c>
      <c r="Y18" s="72">
        <v>0</v>
      </c>
      <c r="DA18" s="89" t="s">
        <v>767</v>
      </c>
    </row>
    <row r="19" spans="1:105" s="2" customFormat="1" ht="12" customHeight="1" x14ac:dyDescent="0.25">
      <c r="A19" s="28" t="s">
        <v>74</v>
      </c>
      <c r="B19" s="72"/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0</v>
      </c>
      <c r="DA19" s="89" t="s">
        <v>768</v>
      </c>
    </row>
    <row r="20" spans="1:105" ht="12" customHeight="1" x14ac:dyDescent="0.25">
      <c r="A20" s="28" t="s">
        <v>200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6.0118966687119892E-2</v>
      </c>
      <c r="K20" s="72">
        <v>2.0532282349145236E-2</v>
      </c>
      <c r="L20" s="72">
        <v>3.882623520256278E-2</v>
      </c>
      <c r="M20" s="72">
        <v>8.0478729797256232E-2</v>
      </c>
      <c r="N20" s="72">
        <v>7.0987914065711463E-2</v>
      </c>
      <c r="O20" s="72">
        <v>4.32699118897963E-2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1.4262678523532448E-3</v>
      </c>
      <c r="DA20" s="89" t="s">
        <v>769</v>
      </c>
    </row>
    <row r="21" spans="1:105" ht="12" customHeight="1" x14ac:dyDescent="0.25">
      <c r="A21" s="28" t="s">
        <v>189</v>
      </c>
      <c r="B21" s="72"/>
      <c r="C21" s="72">
        <v>0.14564665526381065</v>
      </c>
      <c r="D21" s="72">
        <v>0.14951152543902047</v>
      </c>
      <c r="E21" s="72">
        <v>0.28905298868134788</v>
      </c>
      <c r="F21" s="72">
        <v>0.39947686356128792</v>
      </c>
      <c r="G21" s="72">
        <v>0.50932051876285311</v>
      </c>
      <c r="H21" s="72">
        <v>0.47555117665223468</v>
      </c>
      <c r="I21" s="72">
        <v>0.33122218353547211</v>
      </c>
      <c r="J21" s="72">
        <v>0.33805921638562753</v>
      </c>
      <c r="K21" s="72">
        <v>0.21277133996247993</v>
      </c>
      <c r="L21" s="72">
        <v>0.22990135364353786</v>
      </c>
      <c r="M21" s="72">
        <v>0.20872384835679658</v>
      </c>
      <c r="N21" s="72">
        <v>0.20916692703630582</v>
      </c>
      <c r="O21" s="72">
        <v>0.17579801651291099</v>
      </c>
      <c r="P21" s="72">
        <v>0.27126325800022966</v>
      </c>
      <c r="Q21" s="72">
        <v>0.20000477252616786</v>
      </c>
      <c r="R21" s="72">
        <v>0.29058140934339588</v>
      </c>
      <c r="S21" s="72">
        <v>0.24796623993883637</v>
      </c>
      <c r="T21" s="72">
        <v>0.28192673750319147</v>
      </c>
      <c r="U21" s="72">
        <v>0.48234401603464105</v>
      </c>
      <c r="V21" s="72">
        <v>0.32193116218281637</v>
      </c>
      <c r="W21" s="72">
        <v>0.2860582720184493</v>
      </c>
      <c r="X21" s="72">
        <v>0.16389822924347167</v>
      </c>
      <c r="Y21" s="72">
        <v>0.22306759404603513</v>
      </c>
      <c r="DA21" s="89" t="s">
        <v>770</v>
      </c>
    </row>
    <row r="22" spans="1:105" ht="12" customHeight="1" x14ac:dyDescent="0.25">
      <c r="A22" s="28" t="s">
        <v>202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DA22" s="89" t="s">
        <v>771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772</v>
      </c>
    </row>
    <row r="24" spans="1:105" ht="12" customHeight="1" x14ac:dyDescent="0.25">
      <c r="A24" s="28" t="s">
        <v>198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773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  <c r="DA25" s="90" t="s">
        <v>774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775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0.44807944808000899</v>
      </c>
      <c r="D27" s="69">
        <f t="shared" si="10"/>
        <v>0.10097776351634945</v>
      </c>
      <c r="E27" s="69">
        <f t="shared" si="10"/>
        <v>0.57053610886723161</v>
      </c>
      <c r="F27" s="69">
        <f t="shared" si="10"/>
        <v>0.67697978505773637</v>
      </c>
      <c r="G27" s="69">
        <f t="shared" si="10"/>
        <v>0.52049580026417508</v>
      </c>
      <c r="H27" s="69">
        <f t="shared" si="10"/>
        <v>0.59536859753470972</v>
      </c>
      <c r="I27" s="69">
        <f t="shared" si="10"/>
        <v>0.38017464010217539</v>
      </c>
      <c r="J27" s="69">
        <f t="shared" si="10"/>
        <v>0.66235809962385073</v>
      </c>
      <c r="K27" s="69">
        <f t="shared" si="10"/>
        <v>0.39922009610664777</v>
      </c>
      <c r="L27" s="69">
        <f t="shared" si="10"/>
        <v>0.51716935080518212</v>
      </c>
      <c r="M27" s="69">
        <f t="shared" si="10"/>
        <v>0.46478255669270307</v>
      </c>
      <c r="N27" s="69">
        <f t="shared" si="10"/>
        <v>0.30420733456649951</v>
      </c>
      <c r="O27" s="69">
        <f t="shared" si="10"/>
        <v>0.40839302244722753</v>
      </c>
      <c r="P27" s="69">
        <f t="shared" si="10"/>
        <v>0.79515431264968628</v>
      </c>
      <c r="Q27" s="69">
        <f t="shared" si="10"/>
        <v>0.88552565135836769</v>
      </c>
      <c r="R27" s="69">
        <f t="shared" ref="R27:V27" si="11">SUM(R28:R32)</f>
        <v>1.1072411153509236</v>
      </c>
      <c r="S27" s="69">
        <f t="shared" si="11"/>
        <v>0.8669350639414618</v>
      </c>
      <c r="T27" s="69">
        <f t="shared" si="11"/>
        <v>0.58118077349337516</v>
      </c>
      <c r="U27" s="69">
        <f t="shared" si="11"/>
        <v>0.69976788671964185</v>
      </c>
      <c r="V27" s="69">
        <f t="shared" si="11"/>
        <v>0.26009477863888553</v>
      </c>
      <c r="W27" s="69">
        <f t="shared" ref="W27:Y27" si="12">SUM(W28:W32)</f>
        <v>0.204918126689182</v>
      </c>
      <c r="X27" s="69">
        <f t="shared" si="12"/>
        <v>0.34930108167204704</v>
      </c>
      <c r="Y27" s="69">
        <f t="shared" si="12"/>
        <v>0.50517051921268652</v>
      </c>
      <c r="DA27" s="88" t="s">
        <v>776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7.9464599542170035E-3</v>
      </c>
      <c r="E28" s="72">
        <v>2.654538115430882E-3</v>
      </c>
      <c r="F28" s="72">
        <v>1.6316079003705766E-2</v>
      </c>
      <c r="G28" s="72">
        <v>1.5623761601429984E-2</v>
      </c>
      <c r="H28" s="72">
        <v>0</v>
      </c>
      <c r="I28" s="72">
        <v>0</v>
      </c>
      <c r="J28" s="72">
        <v>0</v>
      </c>
      <c r="K28" s="72">
        <v>0</v>
      </c>
      <c r="L28" s="72">
        <v>1.7252655905331746E-2</v>
      </c>
      <c r="M28" s="72">
        <v>4.4609004230874556E-2</v>
      </c>
      <c r="N28" s="72">
        <v>3.3554117029615048E-2</v>
      </c>
      <c r="O28" s="72">
        <v>2.8611032035829351E-2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777</v>
      </c>
    </row>
    <row r="29" spans="1:105" s="2" customFormat="1" ht="12" customHeight="1" x14ac:dyDescent="0.25">
      <c r="A29" s="28" t="s">
        <v>74</v>
      </c>
      <c r="B29" s="72"/>
      <c r="C29" s="72">
        <v>0.3540400047753568</v>
      </c>
      <c r="D29" s="72">
        <v>0</v>
      </c>
      <c r="E29" s="72">
        <v>0.38218867059546258</v>
      </c>
      <c r="F29" s="72">
        <v>0.41117611084946187</v>
      </c>
      <c r="G29" s="72">
        <v>0.2310594179155942</v>
      </c>
      <c r="H29" s="72">
        <v>0.33391941451413787</v>
      </c>
      <c r="I29" s="72">
        <v>0.19569030555966982</v>
      </c>
      <c r="J29" s="72">
        <v>0.46494761530566203</v>
      </c>
      <c r="K29" s="72">
        <v>0.28684066263193964</v>
      </c>
      <c r="L29" s="72">
        <v>0.35188096690209786</v>
      </c>
      <c r="M29" s="72">
        <v>0.28805855535528752</v>
      </c>
      <c r="N29" s="72">
        <v>0.14153191277880908</v>
      </c>
      <c r="O29" s="72">
        <v>0.27027406282948535</v>
      </c>
      <c r="P29" s="72">
        <v>0.61180784411120215</v>
      </c>
      <c r="Q29" s="72">
        <v>0.73460126932375847</v>
      </c>
      <c r="R29" s="72">
        <v>0.87418042106690885</v>
      </c>
      <c r="S29" s="72">
        <v>0.66460359637533883</v>
      </c>
      <c r="T29" s="72">
        <v>0.35664441619996268</v>
      </c>
      <c r="U29" s="72">
        <v>0.3010066350006913</v>
      </c>
      <c r="V29" s="72">
        <v>1.490393110111931E-2</v>
      </c>
      <c r="W29" s="72">
        <v>1.0842301385924439E-2</v>
      </c>
      <c r="X29" s="72">
        <v>0.26959885113297866</v>
      </c>
      <c r="Y29" s="72">
        <v>0.47112116470666715</v>
      </c>
      <c r="DA29" s="89" t="s">
        <v>778</v>
      </c>
    </row>
    <row r="30" spans="1:105" ht="12" customHeight="1" x14ac:dyDescent="0.25">
      <c r="A30" s="28" t="s">
        <v>189</v>
      </c>
      <c r="B30" s="72"/>
      <c r="C30" s="72">
        <v>9.4039443304652207E-2</v>
      </c>
      <c r="D30" s="72">
        <v>9.3031303562132447E-2</v>
      </c>
      <c r="E30" s="72">
        <v>0.18569290015633821</v>
      </c>
      <c r="F30" s="72">
        <v>0.24948759520456876</v>
      </c>
      <c r="G30" s="72">
        <v>0.27381262074715096</v>
      </c>
      <c r="H30" s="72">
        <v>0.26144918302057185</v>
      </c>
      <c r="I30" s="72">
        <v>0.1844843345425056</v>
      </c>
      <c r="J30" s="72">
        <v>0.19741048431818867</v>
      </c>
      <c r="K30" s="72">
        <v>0.11237943347470812</v>
      </c>
      <c r="L30" s="72">
        <v>0.1480357279977525</v>
      </c>
      <c r="M30" s="72">
        <v>0.13211499710654104</v>
      </c>
      <c r="N30" s="72">
        <v>0.1291213047580754</v>
      </c>
      <c r="O30" s="72">
        <v>0.1095079275819128</v>
      </c>
      <c r="P30" s="72">
        <v>0.18334646853848413</v>
      </c>
      <c r="Q30" s="72">
        <v>0.1509243820346092</v>
      </c>
      <c r="R30" s="72">
        <v>0.23306069428401477</v>
      </c>
      <c r="S30" s="72">
        <v>0.20233146756612297</v>
      </c>
      <c r="T30" s="72">
        <v>0.22453635729341243</v>
      </c>
      <c r="U30" s="72">
        <v>0.39876125171895055</v>
      </c>
      <c r="V30" s="72">
        <v>0.24519084753776621</v>
      </c>
      <c r="W30" s="72">
        <v>0.19407582530325757</v>
      </c>
      <c r="X30" s="72">
        <v>7.97022305390684E-2</v>
      </c>
      <c r="Y30" s="72">
        <v>3.404935450601939E-2</v>
      </c>
      <c r="DA30" s="89" t="s">
        <v>779</v>
      </c>
    </row>
    <row r="31" spans="1:105" ht="12" customHeight="1" x14ac:dyDescent="0.25">
      <c r="A31" s="28" t="s">
        <v>202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780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X32" s="77">
        <v>0</v>
      </c>
      <c r="Y32" s="77">
        <v>0</v>
      </c>
      <c r="DA32" s="92" t="s">
        <v>781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16562.324181167362</v>
      </c>
      <c r="D3" s="65">
        <f>IF(RES_hh_fec_in!D3=0,0,1000*11630*RES_hh_fec_in!D3/RES_hh_num_in!D3)</f>
        <v>16460.178774022697</v>
      </c>
      <c r="E3" s="65">
        <f>IF(RES_hh_fec_in!E3=0,0,1000*11630*RES_hh_fec_in!E3/RES_hh_num_in!E3)</f>
        <v>16517.328403946176</v>
      </c>
      <c r="F3" s="65">
        <f>IF(RES_hh_fec_in!F3=0,0,1000*11630*RES_hh_fec_in!F3/RES_hh_num_in!F3)</f>
        <v>15554.241963331056</v>
      </c>
      <c r="G3" s="65">
        <f>IF(RES_hh_fec_in!G3=0,0,1000*11630*RES_hh_fec_in!G3/RES_hh_num_in!G3)</f>
        <v>15204.181979806521</v>
      </c>
      <c r="H3" s="65">
        <f>IF(RES_hh_fec_in!H3=0,0,1000*11630*RES_hh_fec_in!H3/RES_hh_num_in!H3)</f>
        <v>14506.193261274517</v>
      </c>
      <c r="I3" s="65">
        <f>IF(RES_hh_fec_in!I3=0,0,1000*11630*RES_hh_fec_in!I3/RES_hh_num_in!I3)</f>
        <v>16703.827315952178</v>
      </c>
      <c r="J3" s="65">
        <f>IF(RES_hh_fec_in!J3=0,0,1000*11630*RES_hh_fec_in!J3/RES_hh_num_in!J3)</f>
        <v>15412.13395959262</v>
      </c>
      <c r="K3" s="65">
        <f>IF(RES_hh_fec_in!K3=0,0,1000*11630*RES_hh_fec_in!K3/RES_hh_num_in!K3)</f>
        <v>15273.116774417629</v>
      </c>
      <c r="L3" s="65">
        <f>IF(RES_hh_fec_in!L3=0,0,1000*11630*RES_hh_fec_in!L3/RES_hh_num_in!L3)</f>
        <v>15173.240807930828</v>
      </c>
      <c r="M3" s="65">
        <f>IF(RES_hh_fec_in!M3=0,0,1000*11630*RES_hh_fec_in!M3/RES_hh_num_in!M3)</f>
        <v>13602.624189175775</v>
      </c>
      <c r="N3" s="65">
        <f>IF(RES_hh_fec_in!N3=0,0,1000*11630*RES_hh_fec_in!N3/RES_hh_num_in!N3)</f>
        <v>13932.280696867061</v>
      </c>
      <c r="O3" s="65">
        <f>IF(RES_hh_fec_in!O3=0,0,1000*11630*RES_hh_fec_in!O3/RES_hh_num_in!O3)</f>
        <v>13132.385515581944</v>
      </c>
      <c r="P3" s="65">
        <f>IF(RES_hh_fec_in!P3=0,0,1000*11630*RES_hh_fec_in!P3/RES_hh_num_in!P3)</f>
        <v>12476.207130161003</v>
      </c>
      <c r="Q3" s="65">
        <f>IF(RES_hh_fec_in!Q3=0,0,1000*11630*RES_hh_fec_in!Q3/RES_hh_num_in!Q3)</f>
        <v>11191.436617127067</v>
      </c>
      <c r="R3" s="65">
        <f>IF(RES_hh_fec_in!R3=0,0,1000*11630*RES_hh_fec_in!R3/RES_hh_num_in!R3)</f>
        <v>11363.101851829148</v>
      </c>
      <c r="S3" s="65">
        <f>IF(RES_hh_fec_in!S3=0,0,1000*11630*RES_hh_fec_in!S3/RES_hh_num_in!S3)</f>
        <v>10648.115351874378</v>
      </c>
      <c r="T3" s="65">
        <f>IF(RES_hh_fec_in!T3=0,0,1000*11630*RES_hh_fec_in!T3/RES_hh_num_in!T3)</f>
        <v>10417.980499127312</v>
      </c>
      <c r="U3" s="65">
        <f>IF(RES_hh_fec_in!U3=0,0,1000*11630*RES_hh_fec_in!U3/RES_hh_num_in!U3)</f>
        <v>9489.9258366927461</v>
      </c>
      <c r="V3" s="65">
        <f>IF(RES_hh_fec_in!V3=0,0,1000*11630*RES_hh_fec_in!V3/RES_hh_num_in!V3)</f>
        <v>8930.3898662847696</v>
      </c>
      <c r="W3" s="65">
        <f>IF(RES_hh_fec_in!W3=0,0,1000*11630*RES_hh_fec_in!W3/RES_hh_num_in!W3)</f>
        <v>7811.2260093065643</v>
      </c>
      <c r="X3" s="65">
        <f>IF(RES_hh_fec_in!X3=0,0,1000*11630*RES_hh_fec_in!X3/RES_hh_num_in!X3)</f>
        <v>6360.4774979880276</v>
      </c>
      <c r="Y3" s="65">
        <f>IF(RES_hh_fec_in!Y3=0,0,1000*11630*RES_hh_fec_in!Y3/RES_hh_num_in!Y3)</f>
        <v>4722.9080629150649</v>
      </c>
      <c r="DA3" s="87" t="s">
        <v>783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13873.279096253194</v>
      </c>
      <c r="D4" s="69">
        <f>IF(RES_hh_fec_in!D4=0,0,1000*11630*RES_hh_fec_in!D4/RES_hh_num_in!D4)</f>
        <v>13836.749585015394</v>
      </c>
      <c r="E4" s="69">
        <f>IF(RES_hh_fec_in!E4=0,0,1000*11630*RES_hh_fec_in!E4/RES_hh_num_in!E4)</f>
        <v>13925.556859732416</v>
      </c>
      <c r="F4" s="69">
        <f>IF(RES_hh_fec_in!F4=0,0,1000*11630*RES_hh_fec_in!F4/RES_hh_num_in!F4)</f>
        <v>13025.028923297425</v>
      </c>
      <c r="G4" s="69">
        <f>IF(RES_hh_fec_in!G4=0,0,1000*11630*RES_hh_fec_in!G4/RES_hh_num_in!G4)</f>
        <v>12707.607842482328</v>
      </c>
      <c r="H4" s="69">
        <f>IF(RES_hh_fec_in!H4=0,0,1000*11630*RES_hh_fec_in!H4/RES_hh_num_in!H4)</f>
        <v>11976.778440314351</v>
      </c>
      <c r="I4" s="69">
        <f>IF(RES_hh_fec_in!I4=0,0,1000*11630*RES_hh_fec_in!I4/RES_hh_num_in!I4)</f>
        <v>14295.04120748837</v>
      </c>
      <c r="J4" s="69">
        <f>IF(RES_hh_fec_in!J4=0,0,1000*11630*RES_hh_fec_in!J4/RES_hh_num_in!J4)</f>
        <v>13138.275356178443</v>
      </c>
      <c r="K4" s="69">
        <f>IF(RES_hh_fec_in!K4=0,0,1000*11630*RES_hh_fec_in!K4/RES_hh_num_in!K4)</f>
        <v>13185.959753579966</v>
      </c>
      <c r="L4" s="69">
        <f>IF(RES_hh_fec_in!L4=0,0,1000*11630*RES_hh_fec_in!L4/RES_hh_num_in!L4)</f>
        <v>13018.855074877411</v>
      </c>
      <c r="M4" s="69">
        <f>IF(RES_hh_fec_in!M4=0,0,1000*11630*RES_hh_fec_in!M4/RES_hh_num_in!M4)</f>
        <v>11628.545780135062</v>
      </c>
      <c r="N4" s="69">
        <f>IF(RES_hh_fec_in!N4=0,0,1000*11630*RES_hh_fec_in!N4/RES_hh_num_in!N4)</f>
        <v>11906.252391983018</v>
      </c>
      <c r="O4" s="69">
        <f>IF(RES_hh_fec_in!O4=0,0,1000*11630*RES_hh_fec_in!O4/RES_hh_num_in!O4)</f>
        <v>11192.093691084037</v>
      </c>
      <c r="P4" s="69">
        <f>IF(RES_hh_fec_in!P4=0,0,1000*11630*RES_hh_fec_in!P4/RES_hh_num_in!P4)</f>
        <v>10574.75993415481</v>
      </c>
      <c r="Q4" s="69">
        <f>IF(RES_hh_fec_in!Q4=0,0,1000*11630*RES_hh_fec_in!Q4/RES_hh_num_in!Q4)</f>
        <v>9360.3891473248623</v>
      </c>
      <c r="R4" s="69">
        <f>IF(RES_hh_fec_in!R4=0,0,1000*11630*RES_hh_fec_in!R4/RES_hh_num_in!R4)</f>
        <v>9384.2691946690356</v>
      </c>
      <c r="S4" s="69">
        <f>IF(RES_hh_fec_in!S4=0,0,1000*11630*RES_hh_fec_in!S4/RES_hh_num_in!S4)</f>
        <v>8748.3932718978213</v>
      </c>
      <c r="T4" s="69">
        <f>IF(RES_hh_fec_in!T4=0,0,1000*11630*RES_hh_fec_in!T4/RES_hh_num_in!T4)</f>
        <v>8546.9241281607592</v>
      </c>
      <c r="U4" s="69">
        <f>IF(RES_hh_fec_in!U4=0,0,1000*11630*RES_hh_fec_in!U4/RES_hh_num_in!U4)</f>
        <v>7631.6820814584235</v>
      </c>
      <c r="V4" s="69">
        <f>IF(RES_hh_fec_in!V4=0,0,1000*11630*RES_hh_fec_in!V4/RES_hh_num_in!V4)</f>
        <v>7114.8198946514312</v>
      </c>
      <c r="W4" s="69">
        <f>IF(RES_hh_fec_in!W4=0,0,1000*11630*RES_hh_fec_in!W4/RES_hh_num_in!W4)</f>
        <v>5962.8143162210908</v>
      </c>
      <c r="X4" s="69">
        <f>IF(RES_hh_fec_in!X4=0,0,1000*11630*RES_hh_fec_in!X4/RES_hh_num_in!X4)</f>
        <v>4700.9657321431114</v>
      </c>
      <c r="Y4" s="69">
        <f>IF(RES_hh_fec_in!Y4=0,0,1000*11630*RES_hh_fec_in!Y4/RES_hh_num_in!Y4)</f>
        <v>3059.3893898103775</v>
      </c>
      <c r="DA4" s="88" t="s">
        <v>784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13476.418125056829</v>
      </c>
      <c r="D5" s="72">
        <f>IF(RES_hh_fec_in!D5=0,0,1000*11630*RES_hh_fec_in!D5/RES_hh_num_in!D5)</f>
        <v>16013.783535190709</v>
      </c>
      <c r="E5" s="72">
        <f>IF(RES_hh_fec_in!E5=0,0,1000*11630*RES_hh_fec_in!E5/RES_hh_num_in!E5)</f>
        <v>11718.475000326707</v>
      </c>
      <c r="F5" s="72">
        <f>IF(RES_hh_fec_in!F5=0,0,1000*11630*RES_hh_fec_in!F5/RES_hh_num_in!F5)</f>
        <v>16555.471806829344</v>
      </c>
      <c r="G5" s="72">
        <f>IF(RES_hh_fec_in!G5=0,0,1000*11630*RES_hh_fec_in!G5/RES_hh_num_in!G5)</f>
        <v>15181.553474375734</v>
      </c>
      <c r="H5" s="72">
        <f>IF(RES_hh_fec_in!H5=0,0,1000*11630*RES_hh_fec_in!H5/RES_hh_num_in!H5)</f>
        <v>0</v>
      </c>
      <c r="I5" s="72">
        <f>IF(RES_hh_fec_in!I5=0,0,1000*11630*RES_hh_fec_in!I5/RES_hh_num_in!I5)</f>
        <v>0</v>
      </c>
      <c r="J5" s="72">
        <f>IF(RES_hh_fec_in!J5=0,0,1000*11630*RES_hh_fec_in!J5/RES_hh_num_in!J5)</f>
        <v>0</v>
      </c>
      <c r="K5" s="72">
        <f>IF(RES_hh_fec_in!K5=0,0,1000*11630*RES_hh_fec_in!K5/RES_hh_num_in!K5)</f>
        <v>0</v>
      </c>
      <c r="L5" s="72">
        <f>IF(RES_hh_fec_in!L5=0,0,1000*11630*RES_hh_fec_in!L5/RES_hh_num_in!L5)</f>
        <v>12394.211759718095</v>
      </c>
      <c r="M5" s="72">
        <f>IF(RES_hh_fec_in!M5=0,0,1000*11630*RES_hh_fec_in!M5/RES_hh_num_in!M5)</f>
        <v>14316.693051186667</v>
      </c>
      <c r="N5" s="72">
        <f>IF(RES_hh_fec_in!N5=0,0,1000*11630*RES_hh_fec_in!N5/RES_hh_num_in!N5)</f>
        <v>12922.441077980249</v>
      </c>
      <c r="O5" s="72">
        <f>IF(RES_hh_fec_in!O5=0,0,1000*11630*RES_hh_fec_in!O5/RES_hh_num_in!O5)</f>
        <v>13346.605315269531</v>
      </c>
      <c r="P5" s="72">
        <f>IF(RES_hh_fec_in!P5=0,0,1000*11630*RES_hh_fec_in!P5/RES_hh_num_in!P5)</f>
        <v>0</v>
      </c>
      <c r="Q5" s="72">
        <f>IF(RES_hh_fec_in!Q5=0,0,1000*11630*RES_hh_fec_in!Q5/RES_hh_num_in!Q5)</f>
        <v>0</v>
      </c>
      <c r="R5" s="72">
        <f>IF(RES_hh_fec_in!R5=0,0,1000*11630*RES_hh_fec_in!R5/RES_hh_num_in!R5)</f>
        <v>0</v>
      </c>
      <c r="S5" s="72">
        <f>IF(RES_hh_fec_in!S5=0,0,1000*11630*RES_hh_fec_in!S5/RES_hh_num_in!S5)</f>
        <v>0</v>
      </c>
      <c r="T5" s="72">
        <f>IF(RES_hh_fec_in!T5=0,0,1000*11630*RES_hh_fec_in!T5/RES_hh_num_in!T5)</f>
        <v>0</v>
      </c>
      <c r="U5" s="72">
        <f>IF(RES_hh_fec_in!U5=0,0,1000*11630*RES_hh_fec_in!U5/RES_hh_num_in!U5)</f>
        <v>8791.3103032970721</v>
      </c>
      <c r="V5" s="72">
        <f>IF(RES_hh_fec_in!V5=0,0,1000*11630*RES_hh_fec_in!V5/RES_hh_num_in!V5)</f>
        <v>0</v>
      </c>
      <c r="W5" s="72">
        <f>IF(RES_hh_fec_in!W5=0,0,1000*11630*RES_hh_fec_in!W5/RES_hh_num_in!W5)</f>
        <v>0</v>
      </c>
      <c r="X5" s="72">
        <f>IF(RES_hh_fec_in!X5=0,0,1000*11630*RES_hh_fec_in!X5/RES_hh_num_in!X5)</f>
        <v>0</v>
      </c>
      <c r="Y5" s="72">
        <f>IF(RES_hh_fec_in!Y5=0,0,1000*11630*RES_hh_fec_in!Y5/RES_hh_num_in!Y5)</f>
        <v>6240.195499450635</v>
      </c>
      <c r="DA5" s="89" t="s">
        <v>785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0</v>
      </c>
      <c r="D6" s="72">
        <f>IF(RES_hh_fec_in!D6=0,0,1000*11630*RES_hh_fec_in!D6/RES_hh_num_in!D6)</f>
        <v>0</v>
      </c>
      <c r="E6" s="72">
        <f>IF(RES_hh_fec_in!E6=0,0,1000*11630*RES_hh_fec_in!E6/RES_hh_num_in!E6)</f>
        <v>0</v>
      </c>
      <c r="F6" s="72">
        <f>IF(RES_hh_fec_in!F6=0,0,1000*11630*RES_hh_fec_in!F6/RES_hh_num_in!F6)</f>
        <v>0</v>
      </c>
      <c r="G6" s="72">
        <f>IF(RES_hh_fec_in!G6=0,0,1000*11630*RES_hh_fec_in!G6/RES_hh_num_in!G6)</f>
        <v>0</v>
      </c>
      <c r="H6" s="72">
        <f>IF(RES_hh_fec_in!H6=0,0,1000*11630*RES_hh_fec_in!H6/RES_hh_num_in!H6)</f>
        <v>0</v>
      </c>
      <c r="I6" s="72">
        <f>IF(RES_hh_fec_in!I6=0,0,1000*11630*RES_hh_fec_in!I6/RES_hh_num_in!I6)</f>
        <v>0</v>
      </c>
      <c r="J6" s="72">
        <f>IF(RES_hh_fec_in!J6=0,0,1000*11630*RES_hh_fec_in!J6/RES_hh_num_in!J6)</f>
        <v>0</v>
      </c>
      <c r="K6" s="72">
        <f>IF(RES_hh_fec_in!K6=0,0,1000*11630*RES_hh_fec_in!K6/RES_hh_num_in!K6)</f>
        <v>0</v>
      </c>
      <c r="L6" s="72">
        <f>IF(RES_hh_fec_in!L6=0,0,1000*11630*RES_hh_fec_in!L6/RES_hh_num_in!L6)</f>
        <v>0</v>
      </c>
      <c r="M6" s="72">
        <f>IF(RES_hh_fec_in!M6=0,0,1000*11630*RES_hh_fec_in!M6/RES_hh_num_in!M6)</f>
        <v>0</v>
      </c>
      <c r="N6" s="72">
        <f>IF(RES_hh_fec_in!N6=0,0,1000*11630*RES_hh_fec_in!N6/RES_hh_num_in!N6)</f>
        <v>0</v>
      </c>
      <c r="O6" s="72">
        <f>IF(RES_hh_fec_in!O6=0,0,1000*11630*RES_hh_fec_in!O6/RES_hh_num_in!O6)</f>
        <v>0</v>
      </c>
      <c r="P6" s="72">
        <f>IF(RES_hh_fec_in!P6=0,0,1000*11630*RES_hh_fec_in!P6/RES_hh_num_in!P6)</f>
        <v>0</v>
      </c>
      <c r="Q6" s="72">
        <f>IF(RES_hh_fec_in!Q6=0,0,1000*11630*RES_hh_fec_in!Q6/RES_hh_num_in!Q6)</f>
        <v>0</v>
      </c>
      <c r="R6" s="72">
        <f>IF(RES_hh_fec_in!R6=0,0,1000*11630*RES_hh_fec_in!R6/RES_hh_num_in!R6)</f>
        <v>0</v>
      </c>
      <c r="S6" s="72">
        <f>IF(RES_hh_fec_in!S6=0,0,1000*11630*RES_hh_fec_in!S6/RES_hh_num_in!S6)</f>
        <v>0</v>
      </c>
      <c r="T6" s="72">
        <f>IF(RES_hh_fec_in!T6=0,0,1000*11630*RES_hh_fec_in!T6/RES_hh_num_in!T6)</f>
        <v>0</v>
      </c>
      <c r="U6" s="72">
        <f>IF(RES_hh_fec_in!U6=0,0,1000*11630*RES_hh_fec_in!U6/RES_hh_num_in!U6)</f>
        <v>0</v>
      </c>
      <c r="V6" s="72">
        <f>IF(RES_hh_fec_in!V6=0,0,1000*11630*RES_hh_fec_in!V6/RES_hh_num_in!V6)</f>
        <v>0</v>
      </c>
      <c r="W6" s="72">
        <f>IF(RES_hh_fec_in!W6=0,0,1000*11630*RES_hh_fec_in!W6/RES_hh_num_in!W6)</f>
        <v>0</v>
      </c>
      <c r="X6" s="72">
        <f>IF(RES_hh_fec_in!X6=0,0,1000*11630*RES_hh_fec_in!X6/RES_hh_num_in!X6)</f>
        <v>0</v>
      </c>
      <c r="Y6" s="72">
        <f>IF(RES_hh_fec_in!Y6=0,0,1000*11630*RES_hh_fec_in!Y6/RES_hh_num_in!Y6)</f>
        <v>0</v>
      </c>
      <c r="DA6" s="89" t="s">
        <v>786</v>
      </c>
    </row>
    <row r="7" spans="1:105" ht="12" customHeight="1" x14ac:dyDescent="0.25">
      <c r="A7" s="28" t="s">
        <v>200</v>
      </c>
      <c r="B7" s="72"/>
      <c r="C7" s="72">
        <f>IF(RES_hh_fec_in!C7=0,0,1000*11630*RES_hh_fec_in!C7/RES_hh_num_in!C7)</f>
        <v>0</v>
      </c>
      <c r="D7" s="72">
        <f>IF(RES_hh_fec_in!D7=0,0,1000*11630*RES_hh_fec_in!D7/RES_hh_num_in!D7)</f>
        <v>0</v>
      </c>
      <c r="E7" s="72">
        <f>IF(RES_hh_fec_in!E7=0,0,1000*11630*RES_hh_fec_in!E7/RES_hh_num_in!E7)</f>
        <v>0</v>
      </c>
      <c r="F7" s="72">
        <f>IF(RES_hh_fec_in!F7=0,0,1000*11630*RES_hh_fec_in!F7/RES_hh_num_in!F7)</f>
        <v>0</v>
      </c>
      <c r="G7" s="72">
        <f>IF(RES_hh_fec_in!G7=0,0,1000*11630*RES_hh_fec_in!G7/RES_hh_num_in!G7)</f>
        <v>0</v>
      </c>
      <c r="H7" s="72">
        <f>IF(RES_hh_fec_in!H7=0,0,1000*11630*RES_hh_fec_in!H7/RES_hh_num_in!H7)</f>
        <v>0</v>
      </c>
      <c r="I7" s="72">
        <f>IF(RES_hh_fec_in!I7=0,0,1000*11630*RES_hh_fec_in!I7/RES_hh_num_in!I7)</f>
        <v>0</v>
      </c>
      <c r="J7" s="72">
        <f>IF(RES_hh_fec_in!J7=0,0,1000*11630*RES_hh_fec_in!J7/RES_hh_num_in!J7)</f>
        <v>19074.190804758637</v>
      </c>
      <c r="K7" s="72">
        <f>IF(RES_hh_fec_in!K7=0,0,1000*11630*RES_hh_fec_in!K7/RES_hh_num_in!K7)</f>
        <v>15561.578677763873</v>
      </c>
      <c r="L7" s="72">
        <f>IF(RES_hh_fec_in!L7=0,0,1000*11630*RES_hh_fec_in!L7/RES_hh_num_in!L7)</f>
        <v>13548.476168962863</v>
      </c>
      <c r="M7" s="72">
        <f>IF(RES_hh_fec_in!M7=0,0,1000*11630*RES_hh_fec_in!M7/RES_hh_num_in!M7)</f>
        <v>16606.058983196035</v>
      </c>
      <c r="N7" s="72">
        <f>IF(RES_hh_fec_in!N7=0,0,1000*11630*RES_hh_fec_in!N7/RES_hh_num_in!N7)</f>
        <v>16311.63096298153</v>
      </c>
      <c r="O7" s="72">
        <f>IF(RES_hh_fec_in!O7=0,0,1000*11630*RES_hh_fec_in!O7/RES_hh_num_in!O7)</f>
        <v>12914.939085330197</v>
      </c>
      <c r="P7" s="72">
        <f>IF(RES_hh_fec_in!P7=0,0,1000*11630*RES_hh_fec_in!P7/RES_hh_num_in!P7)</f>
        <v>0</v>
      </c>
      <c r="Q7" s="72">
        <f>IF(RES_hh_fec_in!Q7=0,0,1000*11630*RES_hh_fec_in!Q7/RES_hh_num_in!Q7)</f>
        <v>0</v>
      </c>
      <c r="R7" s="72">
        <f>IF(RES_hh_fec_in!R7=0,0,1000*11630*RES_hh_fec_in!R7/RES_hh_num_in!R7)</f>
        <v>0</v>
      </c>
      <c r="S7" s="72">
        <f>IF(RES_hh_fec_in!S7=0,0,1000*11630*RES_hh_fec_in!S7/RES_hh_num_in!S7)</f>
        <v>0</v>
      </c>
      <c r="T7" s="72">
        <f>IF(RES_hh_fec_in!T7=0,0,1000*11630*RES_hh_fec_in!T7/RES_hh_num_in!T7)</f>
        <v>0</v>
      </c>
      <c r="U7" s="72">
        <f>IF(RES_hh_fec_in!U7=0,0,1000*11630*RES_hh_fec_in!U7/RES_hh_num_in!U7)</f>
        <v>0</v>
      </c>
      <c r="V7" s="72">
        <f>IF(RES_hh_fec_in!V7=0,0,1000*11630*RES_hh_fec_in!V7/RES_hh_num_in!V7)</f>
        <v>0</v>
      </c>
      <c r="W7" s="72">
        <f>IF(RES_hh_fec_in!W7=0,0,1000*11630*RES_hh_fec_in!W7/RES_hh_num_in!W7)</f>
        <v>0</v>
      </c>
      <c r="X7" s="72">
        <f>IF(RES_hh_fec_in!X7=0,0,1000*11630*RES_hh_fec_in!X7/RES_hh_num_in!X7)</f>
        <v>0</v>
      </c>
      <c r="Y7" s="72">
        <f>IF(RES_hh_fec_in!Y7=0,0,1000*11630*RES_hh_fec_in!Y7/RES_hh_num_in!Y7)</f>
        <v>3312.902488165078</v>
      </c>
      <c r="DA7" s="89" t="s">
        <v>787</v>
      </c>
    </row>
    <row r="8" spans="1:105" ht="12" customHeight="1" x14ac:dyDescent="0.25">
      <c r="A8" s="28" t="s">
        <v>189</v>
      </c>
      <c r="B8" s="72"/>
      <c r="C8" s="72">
        <f>IF(RES_hh_fec_in!C8=0,0,1000*11630*RES_hh_fec_in!C8/RES_hh_num_in!C8)</f>
        <v>18135.397606293249</v>
      </c>
      <c r="D8" s="72">
        <f>IF(RES_hh_fec_in!D8=0,0,1000*11630*RES_hh_fec_in!D8/RES_hh_num_in!D8)</f>
        <v>16277.811906708468</v>
      </c>
      <c r="E8" s="72">
        <f>IF(RES_hh_fec_in!E8=0,0,1000*11630*RES_hh_fec_in!E8/RES_hh_num_in!E8)</f>
        <v>15962.977921745989</v>
      </c>
      <c r="F8" s="72">
        <f>IF(RES_hh_fec_in!F8=0,0,1000*11630*RES_hh_fec_in!F8/RES_hh_num_in!F8)</f>
        <v>15310.88316937395</v>
      </c>
      <c r="G8" s="72">
        <f>IF(RES_hh_fec_in!G8=0,0,1000*11630*RES_hh_fec_in!G8/RES_hh_num_in!G8)</f>
        <v>16089.757150032663</v>
      </c>
      <c r="H8" s="72">
        <f>IF(RES_hh_fec_in!H8=0,0,1000*11630*RES_hh_fec_in!H8/RES_hh_num_in!H8)</f>
        <v>15073.633655549876</v>
      </c>
      <c r="I8" s="72">
        <f>IF(RES_hh_fec_in!I8=0,0,1000*11630*RES_hh_fec_in!I8/RES_hh_num_in!I8)</f>
        <v>15819.85773532406</v>
      </c>
      <c r="J8" s="72">
        <f>IF(RES_hh_fec_in!J8=0,0,1000*11630*RES_hh_fec_in!J8/RES_hh_num_in!J8)</f>
        <v>15232.217131496993</v>
      </c>
      <c r="K8" s="72">
        <f>IF(RES_hh_fec_in!K8=0,0,1000*11630*RES_hh_fec_in!K8/RES_hh_num_in!K8)</f>
        <v>15266.763414823585</v>
      </c>
      <c r="L8" s="72">
        <f>IF(RES_hh_fec_in!L8=0,0,1000*11630*RES_hh_fec_in!L8/RES_hh_num_in!L8)</f>
        <v>15784.99271342799</v>
      </c>
      <c r="M8" s="72">
        <f>IF(RES_hh_fec_in!M8=0,0,1000*11630*RES_hh_fec_in!M8/RES_hh_num_in!M8)</f>
        <v>13999.209771907601</v>
      </c>
      <c r="N8" s="72">
        <f>IF(RES_hh_fec_in!N8=0,0,1000*11630*RES_hh_fec_in!N8/RES_hh_num_in!N8)</f>
        <v>13961.981393912354</v>
      </c>
      <c r="O8" s="72">
        <f>IF(RES_hh_fec_in!O8=0,0,1000*11630*RES_hh_fec_in!O8/RES_hh_num_in!O8)</f>
        <v>12146.69358780398</v>
      </c>
      <c r="P8" s="72">
        <f>IF(RES_hh_fec_in!P8=0,0,1000*11630*RES_hh_fec_in!P8/RES_hh_num_in!P8)</f>
        <v>10767.900291281505</v>
      </c>
      <c r="Q8" s="72">
        <f>IF(RES_hh_fec_in!Q8=0,0,1000*11630*RES_hh_fec_in!Q8/RES_hh_num_in!Q8)</f>
        <v>9183.5261056508316</v>
      </c>
      <c r="R8" s="72">
        <f>IF(RES_hh_fec_in!R8=0,0,1000*11630*RES_hh_fec_in!R8/RES_hh_num_in!R8)</f>
        <v>9908.671647172534</v>
      </c>
      <c r="S8" s="72">
        <f>IF(RES_hh_fec_in!S8=0,0,1000*11630*RES_hh_fec_in!S8/RES_hh_num_in!S8)</f>
        <v>8680.6226117502647</v>
      </c>
      <c r="T8" s="72">
        <f>IF(RES_hh_fec_in!T8=0,0,1000*11630*RES_hh_fec_in!T8/RES_hh_num_in!T8)</f>
        <v>8298.7825232885189</v>
      </c>
      <c r="U8" s="72">
        <f>IF(RES_hh_fec_in!U8=0,0,1000*11630*RES_hh_fec_in!U8/RES_hh_num_in!U8)</f>
        <v>7920.8181278939828</v>
      </c>
      <c r="V8" s="72">
        <f>IF(RES_hh_fec_in!V8=0,0,1000*11630*RES_hh_fec_in!V8/RES_hh_num_in!V8)</f>
        <v>7125.2491289416394</v>
      </c>
      <c r="W8" s="72">
        <f>IF(RES_hh_fec_in!W8=0,0,1000*11630*RES_hh_fec_in!W8/RES_hh_num_in!W8)</f>
        <v>6370.2662464700452</v>
      </c>
      <c r="X8" s="72">
        <f>IF(RES_hh_fec_in!X8=0,0,1000*11630*RES_hh_fec_in!X8/RES_hh_num_in!X8)</f>
        <v>4174.9969409054074</v>
      </c>
      <c r="Y8" s="72">
        <f>IF(RES_hh_fec_in!Y8=0,0,1000*11630*RES_hh_fec_in!Y8/RES_hh_num_in!Y8)</f>
        <v>3302.0923937916846</v>
      </c>
      <c r="DA8" s="89" t="s">
        <v>788</v>
      </c>
    </row>
    <row r="9" spans="1:105" ht="12" customHeight="1" x14ac:dyDescent="0.25">
      <c r="A9" s="28" t="s">
        <v>202</v>
      </c>
      <c r="B9" s="72"/>
      <c r="C9" s="72">
        <f>IF(RES_hh_fec_in!C9=0,0,1000*11630*RES_hh_fec_in!C9/RES_hh_num_in!C9)</f>
        <v>17290.981068740719</v>
      </c>
      <c r="D9" s="72">
        <f>IF(RES_hh_fec_in!D9=0,0,1000*11630*RES_hh_fec_in!D9/RES_hh_num_in!D9)</f>
        <v>15551.164963380121</v>
      </c>
      <c r="E9" s="72">
        <f>IF(RES_hh_fec_in!E9=0,0,1000*11630*RES_hh_fec_in!E9/RES_hh_num_in!E9)</f>
        <v>16540.956860144976</v>
      </c>
      <c r="F9" s="72">
        <f>IF(RES_hh_fec_in!F9=0,0,1000*11630*RES_hh_fec_in!F9/RES_hh_num_in!F9)</f>
        <v>15741.909396599542</v>
      </c>
      <c r="G9" s="72">
        <f>IF(RES_hh_fec_in!G9=0,0,1000*11630*RES_hh_fec_in!G9/RES_hh_num_in!G9)</f>
        <v>13493.963807475408</v>
      </c>
      <c r="H9" s="72">
        <f>IF(RES_hh_fec_in!H9=0,0,1000*11630*RES_hh_fec_in!H9/RES_hh_num_in!H9)</f>
        <v>12459.525123096735</v>
      </c>
      <c r="I9" s="72">
        <f>IF(RES_hh_fec_in!I9=0,0,1000*11630*RES_hh_fec_in!I9/RES_hh_num_in!I9)</f>
        <v>15108.64968607264</v>
      </c>
      <c r="J9" s="72">
        <f>IF(RES_hh_fec_in!J9=0,0,1000*11630*RES_hh_fec_in!J9/RES_hh_num_in!J9)</f>
        <v>14184.928518741443</v>
      </c>
      <c r="K9" s="72">
        <f>IF(RES_hh_fec_in!K9=0,0,1000*11630*RES_hh_fec_in!K9/RES_hh_num_in!K9)</f>
        <v>14372.236282121523</v>
      </c>
      <c r="L9" s="72">
        <f>IF(RES_hh_fec_in!L9=0,0,1000*11630*RES_hh_fec_in!L9/RES_hh_num_in!L9)</f>
        <v>14478.876063041782</v>
      </c>
      <c r="M9" s="72">
        <f>IF(RES_hh_fec_in!M9=0,0,1000*11630*RES_hh_fec_in!M9/RES_hh_num_in!M9)</f>
        <v>12390.992743970515</v>
      </c>
      <c r="N9" s="72">
        <f>IF(RES_hh_fec_in!N9=0,0,1000*11630*RES_hh_fec_in!N9/RES_hh_num_in!N9)</f>
        <v>12962.370620419637</v>
      </c>
      <c r="O9" s="72">
        <f>IF(RES_hh_fec_in!O9=0,0,1000*11630*RES_hh_fec_in!O9/RES_hh_num_in!O9)</f>
        <v>12030.7510095539</v>
      </c>
      <c r="P9" s="72">
        <f>IF(RES_hh_fec_in!P9=0,0,1000*11630*RES_hh_fec_in!P9/RES_hh_num_in!P9)</f>
        <v>11205.982868183875</v>
      </c>
      <c r="Q9" s="72">
        <f>IF(RES_hh_fec_in!Q9=0,0,1000*11630*RES_hh_fec_in!Q9/RES_hh_num_in!Q9)</f>
        <v>10243.372605316426</v>
      </c>
      <c r="R9" s="72">
        <f>IF(RES_hh_fec_in!R9=0,0,1000*11630*RES_hh_fec_in!R9/RES_hh_num_in!R9)</f>
        <v>10238.592017750936</v>
      </c>
      <c r="S9" s="72">
        <f>IF(RES_hh_fec_in!S9=0,0,1000*11630*RES_hh_fec_in!S9/RES_hh_num_in!S9)</f>
        <v>9763.6174912470433</v>
      </c>
      <c r="T9" s="72">
        <f>IF(RES_hh_fec_in!T9=0,0,1000*11630*RES_hh_fec_in!T9/RES_hh_num_in!T9)</f>
        <v>9202.2004622549757</v>
      </c>
      <c r="U9" s="72">
        <f>IF(RES_hh_fec_in!U9=0,0,1000*11630*RES_hh_fec_in!U9/RES_hh_num_in!U9)</f>
        <v>8177.0248808709039</v>
      </c>
      <c r="V9" s="72">
        <f>IF(RES_hh_fec_in!V9=0,0,1000*11630*RES_hh_fec_in!V9/RES_hh_num_in!V9)</f>
        <v>7741.5324853496595</v>
      </c>
      <c r="W9" s="72">
        <f>IF(RES_hh_fec_in!W9=0,0,1000*11630*RES_hh_fec_in!W9/RES_hh_num_in!W9)</f>
        <v>6315.8420222739533</v>
      </c>
      <c r="X9" s="72">
        <f>IF(RES_hh_fec_in!X9=0,0,1000*11630*RES_hh_fec_in!X9/RES_hh_num_in!X9)</f>
        <v>5212.3578300343706</v>
      </c>
      <c r="Y9" s="72">
        <f>IF(RES_hh_fec_in!Y9=0,0,1000*11630*RES_hh_fec_in!Y9/RES_hh_num_in!Y9)</f>
        <v>3286.2402378798483</v>
      </c>
      <c r="DA9" s="89" t="s">
        <v>789</v>
      </c>
    </row>
    <row r="10" spans="1:105" ht="12" customHeight="1" x14ac:dyDescent="0.25">
      <c r="A10" s="28" t="s">
        <v>197</v>
      </c>
      <c r="B10" s="72"/>
      <c r="C10" s="72">
        <f>IF(RES_hh_fec_in!C10=0,0,1000*11630*RES_hh_fec_in!C10/RES_hh_num_in!C10)</f>
        <v>0</v>
      </c>
      <c r="D10" s="72">
        <f>IF(RES_hh_fec_in!D10=0,0,1000*11630*RES_hh_fec_in!D10/RES_hh_num_in!D10)</f>
        <v>0</v>
      </c>
      <c r="E10" s="72">
        <f>IF(RES_hh_fec_in!E10=0,0,1000*11630*RES_hh_fec_in!E10/RES_hh_num_in!E10)</f>
        <v>0</v>
      </c>
      <c r="F10" s="72">
        <f>IF(RES_hh_fec_in!F10=0,0,1000*11630*RES_hh_fec_in!F10/RES_hh_num_in!F10)</f>
        <v>0</v>
      </c>
      <c r="G10" s="72">
        <f>IF(RES_hh_fec_in!G10=0,0,1000*11630*RES_hh_fec_in!G10/RES_hh_num_in!G10)</f>
        <v>0</v>
      </c>
      <c r="H10" s="72">
        <f>IF(RES_hh_fec_in!H10=0,0,1000*11630*RES_hh_fec_in!H10/RES_hh_num_in!H10)</f>
        <v>0</v>
      </c>
      <c r="I10" s="72">
        <f>IF(RES_hh_fec_in!I10=0,0,1000*11630*RES_hh_fec_in!I10/RES_hh_num_in!I10)</f>
        <v>0</v>
      </c>
      <c r="J10" s="72">
        <f>IF(RES_hh_fec_in!J10=0,0,1000*11630*RES_hh_fec_in!J10/RES_hh_num_in!J10)</f>
        <v>0</v>
      </c>
      <c r="K10" s="72">
        <f>IF(RES_hh_fec_in!K10=0,0,1000*11630*RES_hh_fec_in!K10/RES_hh_num_in!K10)</f>
        <v>0</v>
      </c>
      <c r="L10" s="72">
        <f>IF(RES_hh_fec_in!L10=0,0,1000*11630*RES_hh_fec_in!L10/RES_hh_num_in!L10)</f>
        <v>0</v>
      </c>
      <c r="M10" s="72">
        <f>IF(RES_hh_fec_in!M10=0,0,1000*11630*RES_hh_fec_in!M10/RES_hh_num_in!M10)</f>
        <v>0</v>
      </c>
      <c r="N10" s="72">
        <f>IF(RES_hh_fec_in!N10=0,0,1000*11630*RES_hh_fec_in!N10/RES_hh_num_in!N10)</f>
        <v>0</v>
      </c>
      <c r="O10" s="72">
        <f>IF(RES_hh_fec_in!O10=0,0,1000*11630*RES_hh_fec_in!O10/RES_hh_num_in!O10)</f>
        <v>0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0</v>
      </c>
      <c r="S10" s="72">
        <f>IF(RES_hh_fec_in!S10=0,0,1000*11630*RES_hh_fec_in!S10/RES_hh_num_in!S10)</f>
        <v>0</v>
      </c>
      <c r="T10" s="72">
        <f>IF(RES_hh_fec_in!T10=0,0,1000*11630*RES_hh_fec_in!T10/RES_hh_num_in!T10)</f>
        <v>0</v>
      </c>
      <c r="U10" s="72">
        <f>IF(RES_hh_fec_in!U10=0,0,1000*11630*RES_hh_fec_in!U10/RES_hh_num_in!U10)</f>
        <v>0</v>
      </c>
      <c r="V10" s="72">
        <f>IF(RES_hh_fec_in!V10=0,0,1000*11630*RES_hh_fec_in!V10/RES_hh_num_in!V10)</f>
        <v>0</v>
      </c>
      <c r="W10" s="72">
        <f>IF(RES_hh_fec_in!W10=0,0,1000*11630*RES_hh_fec_in!W10/RES_hh_num_in!W10)</f>
        <v>0</v>
      </c>
      <c r="X10" s="72">
        <f>IF(RES_hh_fec_in!X10=0,0,1000*11630*RES_hh_fec_in!X10/RES_hh_num_in!X10)</f>
        <v>0</v>
      </c>
      <c r="Y10" s="72">
        <f>IF(RES_hh_fec_in!Y10=0,0,1000*11630*RES_hh_fec_in!Y10/RES_hh_num_in!Y10)</f>
        <v>0</v>
      </c>
      <c r="DA10" s="89" t="s">
        <v>790</v>
      </c>
    </row>
    <row r="11" spans="1:105" ht="12" customHeight="1" x14ac:dyDescent="0.25">
      <c r="A11" s="28" t="s">
        <v>198</v>
      </c>
      <c r="B11" s="72"/>
      <c r="C11" s="72">
        <f>IF(RES_hh_fec_in!C11=0,0,1000*11630*RES_hh_fec_in!C11/RES_hh_num_in!C11)</f>
        <v>12582.333438400585</v>
      </c>
      <c r="D11" s="72">
        <f>IF(RES_hh_fec_in!D11=0,0,1000*11630*RES_hh_fec_in!D11/RES_hh_num_in!D11)</f>
        <v>12239.010901149382</v>
      </c>
      <c r="E11" s="72">
        <f>IF(RES_hh_fec_in!E11=0,0,1000*11630*RES_hh_fec_in!E11/RES_hh_num_in!E11)</f>
        <v>11525.039049646999</v>
      </c>
      <c r="F11" s="72">
        <f>IF(RES_hh_fec_in!F11=0,0,1000*11630*RES_hh_fec_in!F11/RES_hh_num_in!F11)</f>
        <v>11168.581016354778</v>
      </c>
      <c r="G11" s="72">
        <f>IF(RES_hh_fec_in!G11=0,0,1000*11630*RES_hh_fec_in!G11/RES_hh_num_in!G11)</f>
        <v>11312.337962636439</v>
      </c>
      <c r="H11" s="72">
        <f>IF(RES_hh_fec_in!H11=0,0,1000*11630*RES_hh_fec_in!H11/RES_hh_num_in!H11)</f>
        <v>11105.439629438628</v>
      </c>
      <c r="I11" s="72">
        <f>IF(RES_hh_fec_in!I11=0,0,1000*11630*RES_hh_fec_in!I11/RES_hh_num_in!I11)</f>
        <v>11382.708670770389</v>
      </c>
      <c r="J11" s="72">
        <f>IF(RES_hh_fec_in!J11=0,0,1000*11630*RES_hh_fec_in!J11/RES_hh_num_in!J11)</f>
        <v>10655.601284281671</v>
      </c>
      <c r="K11" s="72">
        <f>IF(RES_hh_fec_in!K11=0,0,1000*11630*RES_hh_fec_in!K11/RES_hh_num_in!K11)</f>
        <v>10881.011773923259</v>
      </c>
      <c r="L11" s="72">
        <f>IF(RES_hh_fec_in!L11=0,0,1000*11630*RES_hh_fec_in!L11/RES_hh_num_in!L11)</f>
        <v>11673.4368153666</v>
      </c>
      <c r="M11" s="72">
        <f>IF(RES_hh_fec_in!M11=0,0,1000*11630*RES_hh_fec_in!M11/RES_hh_num_in!M11)</f>
        <v>10655.245110648204</v>
      </c>
      <c r="N11" s="72">
        <f>IF(RES_hh_fec_in!N11=0,0,1000*11630*RES_hh_fec_in!N11/RES_hh_num_in!N11)</f>
        <v>10728.475933055002</v>
      </c>
      <c r="O11" s="72">
        <f>IF(RES_hh_fec_in!O11=0,0,1000*11630*RES_hh_fec_in!O11/RES_hh_num_in!O11)</f>
        <v>10208.299023984326</v>
      </c>
      <c r="P11" s="72">
        <f>IF(RES_hh_fec_in!P11=0,0,1000*11630*RES_hh_fec_in!P11/RES_hh_num_in!P11)</f>
        <v>8959.6691388891068</v>
      </c>
      <c r="Q11" s="72">
        <f>IF(RES_hh_fec_in!Q11=0,0,1000*11630*RES_hh_fec_in!Q11/RES_hh_num_in!Q11)</f>
        <v>8166.6897975666188</v>
      </c>
      <c r="R11" s="72">
        <f>IF(RES_hh_fec_in!R11=0,0,1000*11630*RES_hh_fec_in!R11/RES_hh_num_in!R11)</f>
        <v>8530.4082827880848</v>
      </c>
      <c r="S11" s="72">
        <f>IF(RES_hh_fec_in!S11=0,0,1000*11630*RES_hh_fec_in!S11/RES_hh_num_in!S11)</f>
        <v>8069.6607630764165</v>
      </c>
      <c r="T11" s="72">
        <f>IF(RES_hh_fec_in!T11=0,0,1000*11630*RES_hh_fec_in!T11/RES_hh_num_in!T11)</f>
        <v>7706.9726074364953</v>
      </c>
      <c r="U11" s="72">
        <f>IF(RES_hh_fec_in!U11=0,0,1000*11630*RES_hh_fec_in!U11/RES_hh_num_in!U11)</f>
        <v>7117.9168704031263</v>
      </c>
      <c r="V11" s="72">
        <f>IF(RES_hh_fec_in!V11=0,0,1000*11630*RES_hh_fec_in!V11/RES_hh_num_in!V11)</f>
        <v>6288.3434529030901</v>
      </c>
      <c r="W11" s="72">
        <f>IF(RES_hh_fec_in!W11=0,0,1000*11630*RES_hh_fec_in!W11/RES_hh_num_in!W11)</f>
        <v>5358.4028149066844</v>
      </c>
      <c r="X11" s="72">
        <f>IF(RES_hh_fec_in!X11=0,0,1000*11630*RES_hh_fec_in!X11/RES_hh_num_in!X11)</f>
        <v>4333.2726019281845</v>
      </c>
      <c r="Y11" s="72">
        <f>IF(RES_hh_fec_in!Y11=0,0,1000*11630*RES_hh_fec_in!Y11/RES_hh_num_in!Y11)</f>
        <v>2797.7634874663863</v>
      </c>
      <c r="DA11" s="89" t="s">
        <v>791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0</v>
      </c>
      <c r="D12" s="72">
        <f>IF(RES_hh_fec_in!D12=0,0,1000*11630*RES_hh_fec_in!D12/RES_hh_num_in!D12)</f>
        <v>0</v>
      </c>
      <c r="E12" s="72">
        <f>IF(RES_hh_fec_in!E12=0,0,1000*11630*RES_hh_fec_in!E12/RES_hh_num_in!E12)</f>
        <v>0</v>
      </c>
      <c r="F12" s="72">
        <f>IF(RES_hh_fec_in!F12=0,0,1000*11630*RES_hh_fec_in!F12/RES_hh_num_in!F12)</f>
        <v>0</v>
      </c>
      <c r="G12" s="72">
        <f>IF(RES_hh_fec_in!G12=0,0,1000*11630*RES_hh_fec_in!G12/RES_hh_num_in!G12)</f>
        <v>0</v>
      </c>
      <c r="H12" s="72">
        <f>IF(RES_hh_fec_in!H12=0,0,1000*11630*RES_hh_fec_in!H12/RES_hh_num_in!H12)</f>
        <v>0</v>
      </c>
      <c r="I12" s="72">
        <f>IF(RES_hh_fec_in!I12=0,0,1000*11630*RES_hh_fec_in!I12/RES_hh_num_in!I12)</f>
        <v>0</v>
      </c>
      <c r="J12" s="72">
        <f>IF(RES_hh_fec_in!J12=0,0,1000*11630*RES_hh_fec_in!J12/RES_hh_num_in!J12)</f>
        <v>0</v>
      </c>
      <c r="K12" s="72">
        <f>IF(RES_hh_fec_in!K12=0,0,1000*11630*RES_hh_fec_in!K12/RES_hh_num_in!K12)</f>
        <v>0</v>
      </c>
      <c r="L12" s="72">
        <f>IF(RES_hh_fec_in!L12=0,0,1000*11630*RES_hh_fec_in!L12/RES_hh_num_in!L12)</f>
        <v>0</v>
      </c>
      <c r="M12" s="72">
        <f>IF(RES_hh_fec_in!M12=0,0,1000*11630*RES_hh_fec_in!M12/RES_hh_num_in!M12)</f>
        <v>0</v>
      </c>
      <c r="N12" s="72">
        <f>IF(RES_hh_fec_in!N12=0,0,1000*11630*RES_hh_fec_in!N12/RES_hh_num_in!N12)</f>
        <v>0</v>
      </c>
      <c r="O12" s="72">
        <f>IF(RES_hh_fec_in!O12=0,0,1000*11630*RES_hh_fec_in!O12/RES_hh_num_in!O12)</f>
        <v>0</v>
      </c>
      <c r="P12" s="72">
        <f>IF(RES_hh_fec_in!P12=0,0,1000*11630*RES_hh_fec_in!P12/RES_hh_num_in!P12)</f>
        <v>0</v>
      </c>
      <c r="Q12" s="72">
        <f>IF(RES_hh_fec_in!Q12=0,0,1000*11630*RES_hh_fec_in!Q12/RES_hh_num_in!Q12)</f>
        <v>0</v>
      </c>
      <c r="R12" s="72">
        <f>IF(RES_hh_fec_in!R12=0,0,1000*11630*RES_hh_fec_in!R12/RES_hh_num_in!R12)</f>
        <v>0</v>
      </c>
      <c r="S12" s="72">
        <f>IF(RES_hh_fec_in!S12=0,0,1000*11630*RES_hh_fec_in!S12/RES_hh_num_in!S12)</f>
        <v>0</v>
      </c>
      <c r="T12" s="72">
        <f>IF(RES_hh_fec_in!T12=0,0,1000*11630*RES_hh_fec_in!T12/RES_hh_num_in!T12)</f>
        <v>0</v>
      </c>
      <c r="U12" s="72">
        <f>IF(RES_hh_fec_in!U12=0,0,1000*11630*RES_hh_fec_in!U12/RES_hh_num_in!U12)</f>
        <v>0</v>
      </c>
      <c r="V12" s="72">
        <f>IF(RES_hh_fec_in!V12=0,0,1000*11630*RES_hh_fec_in!V12/RES_hh_num_in!V12)</f>
        <v>0</v>
      </c>
      <c r="W12" s="72">
        <f>IF(RES_hh_fec_in!W12=0,0,1000*11630*RES_hh_fec_in!W12/RES_hh_num_in!W12)</f>
        <v>0</v>
      </c>
      <c r="X12" s="72">
        <f>IF(RES_hh_fec_in!X12=0,0,1000*11630*RES_hh_fec_in!X12/RES_hh_num_in!X12)</f>
        <v>0</v>
      </c>
      <c r="Y12" s="72">
        <f>IF(RES_hh_fec_in!Y12=0,0,1000*11630*RES_hh_fec_in!Y12/RES_hh_num_in!Y12)</f>
        <v>0</v>
      </c>
      <c r="DA12" s="89" t="s">
        <v>792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14667.796900879357</v>
      </c>
      <c r="D13" s="74">
        <f>IF(RES_hh_fec_in!D13=0,0,1000*11630*RES_hh_fec_in!D13/RES_hh_num_in!D13)</f>
        <v>13166.412219904094</v>
      </c>
      <c r="E13" s="74">
        <f>IF(RES_hh_fec_in!E13=0,0,1000*11630*RES_hh_fec_in!E13/RES_hh_num_in!E13)</f>
        <v>12626.331816906057</v>
      </c>
      <c r="F13" s="74">
        <f>IF(RES_hh_fec_in!F13=0,0,1000*11630*RES_hh_fec_in!F13/RES_hh_num_in!F13)</f>
        <v>12205.3990746503</v>
      </c>
      <c r="G13" s="74">
        <f>IF(RES_hh_fec_in!G13=0,0,1000*11630*RES_hh_fec_in!G13/RES_hh_num_in!G13)</f>
        <v>11695.320234488017</v>
      </c>
      <c r="H13" s="74">
        <f>IF(RES_hh_fec_in!H13=0,0,1000*11630*RES_hh_fec_in!H13/RES_hh_num_in!H13)</f>
        <v>10515.061288082325</v>
      </c>
      <c r="I13" s="74">
        <f>IF(RES_hh_fec_in!I13=0,0,1000*11630*RES_hh_fec_in!I13/RES_hh_num_in!I13)</f>
        <v>12879.450623534191</v>
      </c>
      <c r="J13" s="74">
        <f>IF(RES_hh_fec_in!J13=0,0,1000*11630*RES_hh_fec_in!J13/RES_hh_num_in!J13)</f>
        <v>12461.246275128371</v>
      </c>
      <c r="K13" s="74">
        <f>IF(RES_hh_fec_in!K13=0,0,1000*11630*RES_hh_fec_in!K13/RES_hh_num_in!K13)</f>
        <v>12245.363846031354</v>
      </c>
      <c r="L13" s="74">
        <f>IF(RES_hh_fec_in!L13=0,0,1000*11630*RES_hh_fec_in!L13/RES_hh_num_in!L13)</f>
        <v>14238.832414938932</v>
      </c>
      <c r="M13" s="74">
        <f>IF(RES_hh_fec_in!M13=0,0,1000*11630*RES_hh_fec_in!M13/RES_hh_num_in!M13)</f>
        <v>11719.845913132889</v>
      </c>
      <c r="N13" s="74">
        <f>IF(RES_hh_fec_in!N13=0,0,1000*11630*RES_hh_fec_in!N13/RES_hh_num_in!N13)</f>
        <v>11590.006277399012</v>
      </c>
      <c r="O13" s="74">
        <f>IF(RES_hh_fec_in!O13=0,0,1000*11630*RES_hh_fec_in!O13/RES_hh_num_in!O13)</f>
        <v>11026.901346473183</v>
      </c>
      <c r="P13" s="74">
        <f>IF(RES_hh_fec_in!P13=0,0,1000*11630*RES_hh_fec_in!P13/RES_hh_num_in!P13)</f>
        <v>10096.089313602335</v>
      </c>
      <c r="Q13" s="74">
        <f>IF(RES_hh_fec_in!Q13=0,0,1000*11630*RES_hh_fec_in!Q13/RES_hh_num_in!Q13)</f>
        <v>9261.1208386153703</v>
      </c>
      <c r="R13" s="74">
        <f>IF(RES_hh_fec_in!R13=0,0,1000*11630*RES_hh_fec_in!R13/RES_hh_num_in!R13)</f>
        <v>9217.3086845991493</v>
      </c>
      <c r="S13" s="74">
        <f>IF(RES_hh_fec_in!S13=0,0,1000*11630*RES_hh_fec_in!S13/RES_hh_num_in!S13)</f>
        <v>8276.774744262495</v>
      </c>
      <c r="T13" s="74">
        <f>IF(RES_hh_fec_in!T13=0,0,1000*11630*RES_hh_fec_in!T13/RES_hh_num_in!T13)</f>
        <v>9491.1959336559576</v>
      </c>
      <c r="U13" s="74">
        <f>IF(RES_hh_fec_in!U13=0,0,1000*11630*RES_hh_fec_in!U13/RES_hh_num_in!U13)</f>
        <v>7046.3917338747378</v>
      </c>
      <c r="V13" s="74">
        <f>IF(RES_hh_fec_in!V13=0,0,1000*11630*RES_hh_fec_in!V13/RES_hh_num_in!V13)</f>
        <v>6129.3038018710176</v>
      </c>
      <c r="W13" s="74">
        <f>IF(RES_hh_fec_in!W13=0,0,1000*11630*RES_hh_fec_in!W13/RES_hh_num_in!W13)</f>
        <v>5919.3528830588984</v>
      </c>
      <c r="X13" s="74">
        <f>IF(RES_hh_fec_in!X13=0,0,1000*11630*RES_hh_fec_in!X13/RES_hh_num_in!X13)</f>
        <v>3262.3612349240216</v>
      </c>
      <c r="Y13" s="74">
        <f>IF(RES_hh_fec_in!Y13=0,0,1000*11630*RES_hh_fec_in!Y13/RES_hh_num_in!Y13)</f>
        <v>3187.4626554203928</v>
      </c>
      <c r="DA13" s="90" t="s">
        <v>793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58.195235443035706</v>
      </c>
      <c r="D14" s="76">
        <f>IF(RES_hh_fec_in!D14=0,0,1000*11630*RES_hh_fec_in!D14/RES_hh_num_in!D14)</f>
        <v>62.134062757160869</v>
      </c>
      <c r="E14" s="76">
        <f>IF(RES_hh_fec_in!E14=0,0,1000*11630*RES_hh_fec_in!E14/RES_hh_num_in!E14)</f>
        <v>65.574788350827461</v>
      </c>
      <c r="F14" s="76">
        <f>IF(RES_hh_fec_in!F14=0,0,1000*11630*RES_hh_fec_in!F14/RES_hh_num_in!F14)</f>
        <v>61.353000503436782</v>
      </c>
      <c r="G14" s="76">
        <f>IF(RES_hh_fec_in!G14=0,0,1000*11630*RES_hh_fec_in!G14/RES_hh_num_in!G14)</f>
        <v>65.61361523969363</v>
      </c>
      <c r="H14" s="76">
        <f>IF(RES_hh_fec_in!H14=0,0,1000*11630*RES_hh_fec_in!H14/RES_hh_num_in!H14)</f>
        <v>58.786482549576853</v>
      </c>
      <c r="I14" s="76">
        <f>IF(RES_hh_fec_in!I14=0,0,1000*11630*RES_hh_fec_in!I14/RES_hh_num_in!I14)</f>
        <v>74.346557698295058</v>
      </c>
      <c r="J14" s="76">
        <f>IF(RES_hh_fec_in!J14=0,0,1000*11630*RES_hh_fec_in!J14/RES_hh_num_in!J14)</f>
        <v>65.637365994461717</v>
      </c>
      <c r="K14" s="76">
        <f>IF(RES_hh_fec_in!K14=0,0,1000*11630*RES_hh_fec_in!K14/RES_hh_num_in!K14)</f>
        <v>65.460344547318712</v>
      </c>
      <c r="L14" s="76">
        <f>IF(RES_hh_fec_in!L14=0,0,1000*11630*RES_hh_fec_in!L14/RES_hh_num_in!L14)</f>
        <v>59.679327859117585</v>
      </c>
      <c r="M14" s="76">
        <f>IF(RES_hh_fec_in!M14=0,0,1000*11630*RES_hh_fec_in!M14/RES_hh_num_in!M14)</f>
        <v>53.568879305525449</v>
      </c>
      <c r="N14" s="76">
        <f>IF(RES_hh_fec_in!N14=0,0,1000*11630*RES_hh_fec_in!N14/RES_hh_num_in!N14)</f>
        <v>56.531534307998406</v>
      </c>
      <c r="O14" s="76">
        <f>IF(RES_hh_fec_in!O14=0,0,1000*11630*RES_hh_fec_in!O14/RES_hh_num_in!O14)</f>
        <v>53.147550131774921</v>
      </c>
      <c r="P14" s="76">
        <f>IF(RES_hh_fec_in!P14=0,0,1000*11630*RES_hh_fec_in!P14/RES_hh_num_in!P14)</f>
        <v>57.661196169334197</v>
      </c>
      <c r="Q14" s="76">
        <f>IF(RES_hh_fec_in!Q14=0,0,1000*11630*RES_hh_fec_in!Q14/RES_hh_num_in!Q14)</f>
        <v>47.82094274458818</v>
      </c>
      <c r="R14" s="76">
        <f>IF(RES_hh_fec_in!R14=0,0,1000*11630*RES_hh_fec_in!R14/RES_hh_num_in!R14)</f>
        <v>47.288443953582799</v>
      </c>
      <c r="S14" s="76">
        <f>IF(RES_hh_fec_in!S14=0,0,1000*11630*RES_hh_fec_in!S14/RES_hh_num_in!S14)</f>
        <v>41.142570103736233</v>
      </c>
      <c r="T14" s="76">
        <f>IF(RES_hh_fec_in!T14=0,0,1000*11630*RES_hh_fec_in!T14/RES_hh_num_in!T14)</f>
        <v>43.971126932721489</v>
      </c>
      <c r="U14" s="76">
        <f>IF(RES_hh_fec_in!U14=0,0,1000*11630*RES_hh_fec_in!U14/RES_hh_num_in!U14)</f>
        <v>40.341085461945987</v>
      </c>
      <c r="V14" s="76">
        <f>IF(RES_hh_fec_in!V14=0,0,1000*11630*RES_hh_fec_in!V14/RES_hh_num_in!V14)</f>
        <v>39.565492594800617</v>
      </c>
      <c r="W14" s="76">
        <f>IF(RES_hh_fec_in!W14=0,0,1000*11630*RES_hh_fec_in!W14/RES_hh_num_in!W14)</f>
        <v>33.583128950563825</v>
      </c>
      <c r="X14" s="76">
        <f>IF(RES_hh_fec_in!X14=0,0,1000*11630*RES_hh_fec_in!X14/RES_hh_num_in!X14)</f>
        <v>24.441085495844867</v>
      </c>
      <c r="Y14" s="76">
        <f>IF(RES_hh_fec_in!Y14=0,0,1000*11630*RES_hh_fec_in!Y14/RES_hh_num_in!Y14)</f>
        <v>15.644719923269863</v>
      </c>
      <c r="DA14" s="91" t="s">
        <v>794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0.10815608595617401</v>
      </c>
      <c r="D15" s="69">
        <f t="shared" si="0"/>
        <v>0.17480086033836301</v>
      </c>
      <c r="E15" s="69">
        <f t="shared" si="0"/>
        <v>0.15796431837138117</v>
      </c>
      <c r="F15" s="69">
        <f t="shared" si="0"/>
        <v>0.29954147825895683</v>
      </c>
      <c r="G15" s="69">
        <f t="shared" si="0"/>
        <v>0.44846650297145524</v>
      </c>
      <c r="H15" s="69">
        <f t="shared" si="0"/>
        <v>0.27335443463235765</v>
      </c>
      <c r="I15" s="69">
        <f t="shared" si="0"/>
        <v>0.58417887202811114</v>
      </c>
      <c r="J15" s="69">
        <f t="shared" si="0"/>
        <v>0.40839050004680166</v>
      </c>
      <c r="K15" s="69">
        <f t="shared" si="0"/>
        <v>0.44237718540012533</v>
      </c>
      <c r="L15" s="69">
        <f t="shared" si="0"/>
        <v>0.84709846981136783</v>
      </c>
      <c r="M15" s="69">
        <f t="shared" si="0"/>
        <v>0.16116895275265317</v>
      </c>
      <c r="N15" s="69">
        <f t="shared" si="0"/>
        <v>0.51614036873237246</v>
      </c>
      <c r="O15" s="69">
        <f t="shared" si="0"/>
        <v>0.72837837698195118</v>
      </c>
      <c r="P15" s="69">
        <f t="shared" si="0"/>
        <v>1.0047302177116872</v>
      </c>
      <c r="Q15" s="69">
        <f t="shared" si="0"/>
        <v>0.55253185353305634</v>
      </c>
      <c r="R15" s="69">
        <f t="shared" si="0"/>
        <v>0.59419510373240969</v>
      </c>
      <c r="S15" s="69">
        <f t="shared" si="0"/>
        <v>0.57390566568481804</v>
      </c>
      <c r="T15" s="69">
        <f t="shared" si="0"/>
        <v>0.8348570926250678</v>
      </c>
      <c r="U15" s="69">
        <f t="shared" si="0"/>
        <v>0.52981737994930911</v>
      </c>
      <c r="V15" s="69">
        <f t="shared" si="0"/>
        <v>0.90464228274417324</v>
      </c>
      <c r="W15" s="69">
        <f t="shared" si="0"/>
        <v>1.0686359994165555</v>
      </c>
      <c r="X15" s="69">
        <f t="shared" si="0"/>
        <v>2.8648601479686815</v>
      </c>
      <c r="Y15" s="69">
        <f t="shared" si="0"/>
        <v>0.48529650023602305</v>
      </c>
      <c r="DA15" s="88" t="s">
        <v>795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0.10815608595617401</v>
      </c>
      <c r="D16" s="72">
        <f>IF(RES_hh_fec_in!D16=0,0,1000*11630*RES_hh_fec_in!D16/RES_hh_num_in!D$3)</f>
        <v>0.17480086033836301</v>
      </c>
      <c r="E16" s="72">
        <f>IF(RES_hh_fec_in!E16=0,0,1000*11630*RES_hh_fec_in!E16/RES_hh_num_in!E$3)</f>
        <v>0.15796431837138117</v>
      </c>
      <c r="F16" s="72">
        <f>IF(RES_hh_fec_in!F16=0,0,1000*11630*RES_hh_fec_in!F16/RES_hh_num_in!F$3)</f>
        <v>0.29954147825895683</v>
      </c>
      <c r="G16" s="72">
        <f>IF(RES_hh_fec_in!G16=0,0,1000*11630*RES_hh_fec_in!G16/RES_hh_num_in!G$3)</f>
        <v>0.44846650297145524</v>
      </c>
      <c r="H16" s="72">
        <f>IF(RES_hh_fec_in!H16=0,0,1000*11630*RES_hh_fec_in!H16/RES_hh_num_in!H$3)</f>
        <v>0.27335443463235765</v>
      </c>
      <c r="I16" s="72">
        <f>IF(RES_hh_fec_in!I16=0,0,1000*11630*RES_hh_fec_in!I16/RES_hh_num_in!I$3)</f>
        <v>0.58417887202811114</v>
      </c>
      <c r="J16" s="72">
        <f>IF(RES_hh_fec_in!J16=0,0,1000*11630*RES_hh_fec_in!J16/RES_hh_num_in!J$3)</f>
        <v>0.40839050004680166</v>
      </c>
      <c r="K16" s="72">
        <f>IF(RES_hh_fec_in!K16=0,0,1000*11630*RES_hh_fec_in!K16/RES_hh_num_in!K$3)</f>
        <v>0.44237718540012533</v>
      </c>
      <c r="L16" s="72">
        <f>IF(RES_hh_fec_in!L16=0,0,1000*11630*RES_hh_fec_in!L16/RES_hh_num_in!L$3)</f>
        <v>0.84709846981136783</v>
      </c>
      <c r="M16" s="72">
        <f>IF(RES_hh_fec_in!M16=0,0,1000*11630*RES_hh_fec_in!M16/RES_hh_num_in!M$3)</f>
        <v>0.16116895275265317</v>
      </c>
      <c r="N16" s="72">
        <f>IF(RES_hh_fec_in!N16=0,0,1000*11630*RES_hh_fec_in!N16/RES_hh_num_in!N$3)</f>
        <v>0.51614036873237246</v>
      </c>
      <c r="O16" s="72">
        <f>IF(RES_hh_fec_in!O16=0,0,1000*11630*RES_hh_fec_in!O16/RES_hh_num_in!O$3)</f>
        <v>0.72837837698195118</v>
      </c>
      <c r="P16" s="72">
        <f>IF(RES_hh_fec_in!P16=0,0,1000*11630*RES_hh_fec_in!P16/RES_hh_num_in!P$3)</f>
        <v>1.0047302177116872</v>
      </c>
      <c r="Q16" s="72">
        <f>IF(RES_hh_fec_in!Q16=0,0,1000*11630*RES_hh_fec_in!Q16/RES_hh_num_in!Q$3)</f>
        <v>0.55253185353305634</v>
      </c>
      <c r="R16" s="72">
        <f>IF(RES_hh_fec_in!R16=0,0,1000*11630*RES_hh_fec_in!R16/RES_hh_num_in!R$3)</f>
        <v>0.59419510373240969</v>
      </c>
      <c r="S16" s="72">
        <f>IF(RES_hh_fec_in!S16=0,0,1000*11630*RES_hh_fec_in!S16/RES_hh_num_in!S$3)</f>
        <v>0.57390566568481804</v>
      </c>
      <c r="T16" s="72">
        <f>IF(RES_hh_fec_in!T16=0,0,1000*11630*RES_hh_fec_in!T16/RES_hh_num_in!T$3)</f>
        <v>0.8348570926250678</v>
      </c>
      <c r="U16" s="72">
        <f>IF(RES_hh_fec_in!U16=0,0,1000*11630*RES_hh_fec_in!U16/RES_hh_num_in!U$3)</f>
        <v>0.52981737994930911</v>
      </c>
      <c r="V16" s="72">
        <f>IF(RES_hh_fec_in!V16=0,0,1000*11630*RES_hh_fec_in!V16/RES_hh_num_in!V$3)</f>
        <v>0.90464228274417324</v>
      </c>
      <c r="W16" s="72">
        <f>IF(RES_hh_fec_in!W16=0,0,1000*11630*RES_hh_fec_in!W16/RES_hh_num_in!W$3)</f>
        <v>1.0686359994165555</v>
      </c>
      <c r="X16" s="72">
        <f>IF(RES_hh_fec_in!X16=0,0,1000*11630*RES_hh_fec_in!X16/RES_hh_num_in!X$3)</f>
        <v>2.8648601479686815</v>
      </c>
      <c r="Y16" s="72">
        <f>IF(RES_hh_fec_in!Y16=0,0,1000*11630*RES_hh_fec_in!Y16/RES_hh_num_in!Y$3)</f>
        <v>0.48529650023602305</v>
      </c>
      <c r="DA16" s="89" t="s">
        <v>796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1588.0385349660417</v>
      </c>
      <c r="D17" s="69">
        <f>IF(RES_hh_fec_in!D17=0,0,1000*11630*RES_hh_fec_in!D17/RES_hh_num_in!D17)</f>
        <v>1656.9428005017378</v>
      </c>
      <c r="E17" s="69">
        <f>IF(RES_hh_fec_in!E17=0,0,1000*11630*RES_hh_fec_in!E17/RES_hh_num_in!E17)</f>
        <v>1610.1719301381904</v>
      </c>
      <c r="F17" s="69">
        <f>IF(RES_hh_fec_in!F17=0,0,1000*11630*RES_hh_fec_in!F17/RES_hh_num_in!F17)</f>
        <v>1565.7456209364618</v>
      </c>
      <c r="G17" s="69">
        <f>IF(RES_hh_fec_in!G17=0,0,1000*11630*RES_hh_fec_in!G17/RES_hh_num_in!G17)</f>
        <v>1612.4260780474503</v>
      </c>
      <c r="H17" s="69">
        <f>IF(RES_hh_fec_in!H17=0,0,1000*11630*RES_hh_fec_in!H17/RES_hh_num_in!H17)</f>
        <v>1607.4825085230807</v>
      </c>
      <c r="I17" s="69">
        <f>IF(RES_hh_fec_in!I17=0,0,1000*11630*RES_hh_fec_in!I17/RES_hh_num_in!I17)</f>
        <v>1545.1021858240999</v>
      </c>
      <c r="J17" s="69">
        <f>IF(RES_hh_fec_in!J17=0,0,1000*11630*RES_hh_fec_in!J17/RES_hh_num_in!J17)</f>
        <v>1429.0792630809997</v>
      </c>
      <c r="K17" s="69">
        <f>IF(RES_hh_fec_in!K17=0,0,1000*11630*RES_hh_fec_in!K17/RES_hh_num_in!K17)</f>
        <v>1353.6808487489695</v>
      </c>
      <c r="L17" s="69">
        <f>IF(RES_hh_fec_in!L17=0,0,1000*11630*RES_hh_fec_in!L17/RES_hh_num_in!L17)</f>
        <v>1339.3102582416475</v>
      </c>
      <c r="M17" s="69">
        <f>IF(RES_hh_fec_in!M17=0,0,1000*11630*RES_hh_fec_in!M17/RES_hh_num_in!M17)</f>
        <v>1236.852082108051</v>
      </c>
      <c r="N17" s="69">
        <f>IF(RES_hh_fec_in!N17=0,0,1000*11630*RES_hh_fec_in!N17/RES_hh_num_in!N17)</f>
        <v>1284.2315036525658</v>
      </c>
      <c r="O17" s="69">
        <f>IF(RES_hh_fec_in!O17=0,0,1000*11630*RES_hh_fec_in!O17/RES_hh_num_in!O17)</f>
        <v>1232.0275279709472</v>
      </c>
      <c r="P17" s="69">
        <f>IF(RES_hh_fec_in!P17=0,0,1000*11630*RES_hh_fec_in!P17/RES_hh_num_in!P17)</f>
        <v>1180.9834963547412</v>
      </c>
      <c r="Q17" s="69">
        <f>IF(RES_hh_fec_in!Q17=0,0,1000*11630*RES_hh_fec_in!Q17/RES_hh_num_in!Q17)</f>
        <v>1103.6305068615654</v>
      </c>
      <c r="R17" s="69">
        <f>IF(RES_hh_fec_in!R17=0,0,1000*11630*RES_hh_fec_in!R17/RES_hh_num_in!R17)</f>
        <v>1165.1586967900462</v>
      </c>
      <c r="S17" s="69">
        <f>IF(RES_hh_fec_in!S17=0,0,1000*11630*RES_hh_fec_in!S17/RES_hh_num_in!S17)</f>
        <v>1138.7828960326763</v>
      </c>
      <c r="T17" s="69">
        <f>IF(RES_hh_fec_in!T17=0,0,1000*11630*RES_hh_fec_in!T17/RES_hh_num_in!T17)</f>
        <v>1128.1116266918718</v>
      </c>
      <c r="U17" s="69">
        <f>IF(RES_hh_fec_in!U17=0,0,1000*11630*RES_hh_fec_in!U17/RES_hh_num_in!U17)</f>
        <v>1119.8820718304412</v>
      </c>
      <c r="V17" s="69">
        <f>IF(RES_hh_fec_in!V17=0,0,1000*11630*RES_hh_fec_in!V17/RES_hh_num_in!V17)</f>
        <v>1105.4845755599029</v>
      </c>
      <c r="W17" s="69">
        <f>IF(RES_hh_fec_in!W17=0,0,1000*11630*RES_hh_fec_in!W17/RES_hh_num_in!W17)</f>
        <v>1115.3684499790293</v>
      </c>
      <c r="X17" s="69">
        <f>IF(RES_hh_fec_in!X17=0,0,1000*11630*RES_hh_fec_in!X17/RES_hh_num_in!X17)</f>
        <v>1058.5742722130728</v>
      </c>
      <c r="Y17" s="69">
        <f>IF(RES_hh_fec_in!Y17=0,0,1000*11630*RES_hh_fec_in!Y17/RES_hh_num_in!Y17)</f>
        <v>1003.4839356094986</v>
      </c>
      <c r="DA17" s="88" t="s">
        <v>797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1672.0863036137569</v>
      </c>
      <c r="D18" s="72">
        <f>IF(RES_hh_fec_in!D18=0,0,1000*11630*RES_hh_fec_in!D18/RES_hh_num_in!D18)</f>
        <v>2115.3210854049266</v>
      </c>
      <c r="E18" s="72">
        <f>IF(RES_hh_fec_in!E18=0,0,1000*11630*RES_hh_fec_in!E18/RES_hh_num_in!E18)</f>
        <v>1478.4069023886186</v>
      </c>
      <c r="F18" s="72">
        <f>IF(RES_hh_fec_in!F18=0,0,1000*11630*RES_hh_fec_in!F18/RES_hh_num_in!F18)</f>
        <v>2181.1078805177817</v>
      </c>
      <c r="G18" s="72">
        <f>IF(RES_hh_fec_in!G18=0,0,1000*11630*RES_hh_fec_in!G18/RES_hh_num_in!G18)</f>
        <v>2162.3189117093184</v>
      </c>
      <c r="H18" s="72">
        <f>IF(RES_hh_fec_in!H18=0,0,1000*11630*RES_hh_fec_in!H18/RES_hh_num_in!H18)</f>
        <v>0</v>
      </c>
      <c r="I18" s="72">
        <f>IF(RES_hh_fec_in!I18=0,0,1000*11630*RES_hh_fec_in!I18/RES_hh_num_in!I18)</f>
        <v>0</v>
      </c>
      <c r="J18" s="72">
        <f>IF(RES_hh_fec_in!J18=0,0,1000*11630*RES_hh_fec_in!J18/RES_hh_num_in!J18)</f>
        <v>0</v>
      </c>
      <c r="K18" s="72">
        <f>IF(RES_hh_fec_in!K18=0,0,1000*11630*RES_hh_fec_in!K18/RES_hh_num_in!K18)</f>
        <v>0</v>
      </c>
      <c r="L18" s="72">
        <f>IF(RES_hh_fec_in!L18=0,0,1000*11630*RES_hh_fec_in!L18/RES_hh_num_in!L18)</f>
        <v>1387.2814319843501</v>
      </c>
      <c r="M18" s="72">
        <f>IF(RES_hh_fec_in!M18=0,0,1000*11630*RES_hh_fec_in!M18/RES_hh_num_in!M18)</f>
        <v>1788.0102435976639</v>
      </c>
      <c r="N18" s="72">
        <f>IF(RES_hh_fec_in!N18=0,0,1000*11630*RES_hh_fec_in!N18/RES_hh_num_in!N18)</f>
        <v>1673.4721012192504</v>
      </c>
      <c r="O18" s="72">
        <f>IF(RES_hh_fec_in!O18=0,0,1000*11630*RES_hh_fec_in!O18/RES_hh_num_in!O18)</f>
        <v>1746.1505385268274</v>
      </c>
      <c r="P18" s="72">
        <f>IF(RES_hh_fec_in!P18=0,0,1000*11630*RES_hh_fec_in!P18/RES_hh_num_in!P18)</f>
        <v>0</v>
      </c>
      <c r="Q18" s="72">
        <f>IF(RES_hh_fec_in!Q18=0,0,1000*11630*RES_hh_fec_in!Q18/RES_hh_num_in!Q18)</f>
        <v>0</v>
      </c>
      <c r="R18" s="72">
        <f>IF(RES_hh_fec_in!R18=0,0,1000*11630*RES_hh_fec_in!R18/RES_hh_num_in!R18)</f>
        <v>0</v>
      </c>
      <c r="S18" s="72">
        <f>IF(RES_hh_fec_in!S18=0,0,1000*11630*RES_hh_fec_in!S18/RES_hh_num_in!S18)</f>
        <v>0</v>
      </c>
      <c r="T18" s="72">
        <f>IF(RES_hh_fec_in!T18=0,0,1000*11630*RES_hh_fec_in!T18/RES_hh_num_in!T18)</f>
        <v>0</v>
      </c>
      <c r="U18" s="72">
        <f>IF(RES_hh_fec_in!U18=0,0,1000*11630*RES_hh_fec_in!U18/RES_hh_num_in!U18)</f>
        <v>1435.0773723736281</v>
      </c>
      <c r="V18" s="72">
        <f>IF(RES_hh_fec_in!V18=0,0,1000*11630*RES_hh_fec_in!V18/RES_hh_num_in!V18)</f>
        <v>0</v>
      </c>
      <c r="W18" s="72">
        <f>IF(RES_hh_fec_in!W18=0,0,1000*11630*RES_hh_fec_in!W18/RES_hh_num_in!W18)</f>
        <v>0</v>
      </c>
      <c r="X18" s="72">
        <f>IF(RES_hh_fec_in!X18=0,0,1000*11630*RES_hh_fec_in!X18/RES_hh_num_in!X18)</f>
        <v>0</v>
      </c>
      <c r="Y18" s="72">
        <f>IF(RES_hh_fec_in!Y18=0,0,1000*11630*RES_hh_fec_in!Y18/RES_hh_num_in!Y18)</f>
        <v>0</v>
      </c>
      <c r="DA18" s="89" t="s">
        <v>798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0</v>
      </c>
      <c r="D19" s="72">
        <f>IF(RES_hh_fec_in!D19=0,0,1000*11630*RES_hh_fec_in!D19/RES_hh_num_in!D19)</f>
        <v>0</v>
      </c>
      <c r="E19" s="72">
        <f>IF(RES_hh_fec_in!E19=0,0,1000*11630*RES_hh_fec_in!E19/RES_hh_num_in!E19)</f>
        <v>0</v>
      </c>
      <c r="F19" s="72">
        <f>IF(RES_hh_fec_in!F19=0,0,1000*11630*RES_hh_fec_in!F19/RES_hh_num_in!F19)</f>
        <v>0</v>
      </c>
      <c r="G19" s="72">
        <f>IF(RES_hh_fec_in!G19=0,0,1000*11630*RES_hh_fec_in!G19/RES_hh_num_in!G19)</f>
        <v>0</v>
      </c>
      <c r="H19" s="72">
        <f>IF(RES_hh_fec_in!H19=0,0,1000*11630*RES_hh_fec_in!H19/RES_hh_num_in!H19)</f>
        <v>0</v>
      </c>
      <c r="I19" s="72">
        <f>IF(RES_hh_fec_in!I19=0,0,1000*11630*RES_hh_fec_in!I19/RES_hh_num_in!I19)</f>
        <v>0</v>
      </c>
      <c r="J19" s="72">
        <f>IF(RES_hh_fec_in!J19=0,0,1000*11630*RES_hh_fec_in!J19/RES_hh_num_in!J19)</f>
        <v>0</v>
      </c>
      <c r="K19" s="72">
        <f>IF(RES_hh_fec_in!K19=0,0,1000*11630*RES_hh_fec_in!K19/RES_hh_num_in!K19)</f>
        <v>0</v>
      </c>
      <c r="L19" s="72">
        <f>IF(RES_hh_fec_in!L19=0,0,1000*11630*RES_hh_fec_in!L19/RES_hh_num_in!L19)</f>
        <v>0</v>
      </c>
      <c r="M19" s="72">
        <f>IF(RES_hh_fec_in!M19=0,0,1000*11630*RES_hh_fec_in!M19/RES_hh_num_in!M19)</f>
        <v>0</v>
      </c>
      <c r="N19" s="72">
        <f>IF(RES_hh_fec_in!N19=0,0,1000*11630*RES_hh_fec_in!N19/RES_hh_num_in!N19)</f>
        <v>0</v>
      </c>
      <c r="O19" s="72">
        <f>IF(RES_hh_fec_in!O19=0,0,1000*11630*RES_hh_fec_in!O19/RES_hh_num_in!O19)</f>
        <v>0</v>
      </c>
      <c r="P19" s="72">
        <f>IF(RES_hh_fec_in!P19=0,0,1000*11630*RES_hh_fec_in!P19/RES_hh_num_in!P19)</f>
        <v>0</v>
      </c>
      <c r="Q19" s="72">
        <f>IF(RES_hh_fec_in!Q19=0,0,1000*11630*RES_hh_fec_in!Q19/RES_hh_num_in!Q19)</f>
        <v>0</v>
      </c>
      <c r="R19" s="72">
        <f>IF(RES_hh_fec_in!R19=0,0,1000*11630*RES_hh_fec_in!R19/RES_hh_num_in!R19)</f>
        <v>0</v>
      </c>
      <c r="S19" s="72">
        <f>IF(RES_hh_fec_in!S19=0,0,1000*11630*RES_hh_fec_in!S19/RES_hh_num_in!S19)</f>
        <v>0</v>
      </c>
      <c r="T19" s="72">
        <f>IF(RES_hh_fec_in!T19=0,0,1000*11630*RES_hh_fec_in!T19/RES_hh_num_in!T19)</f>
        <v>0</v>
      </c>
      <c r="U19" s="72">
        <f>IF(RES_hh_fec_in!U19=0,0,1000*11630*RES_hh_fec_in!U19/RES_hh_num_in!U19)</f>
        <v>0</v>
      </c>
      <c r="V19" s="72">
        <f>IF(RES_hh_fec_in!V19=0,0,1000*11630*RES_hh_fec_in!V19/RES_hh_num_in!V19)</f>
        <v>0</v>
      </c>
      <c r="W19" s="72">
        <f>IF(RES_hh_fec_in!W19=0,0,1000*11630*RES_hh_fec_in!W19/RES_hh_num_in!W19)</f>
        <v>0</v>
      </c>
      <c r="X19" s="72">
        <f>IF(RES_hh_fec_in!X19=0,0,1000*11630*RES_hh_fec_in!X19/RES_hh_num_in!X19)</f>
        <v>0</v>
      </c>
      <c r="Y19" s="72">
        <f>IF(RES_hh_fec_in!Y19=0,0,1000*11630*RES_hh_fec_in!Y19/RES_hh_num_in!Y19)</f>
        <v>0</v>
      </c>
      <c r="DA19" s="89" t="s">
        <v>799</v>
      </c>
    </row>
    <row r="20" spans="1:105" ht="12" customHeight="1" x14ac:dyDescent="0.25">
      <c r="A20" s="28" t="s">
        <v>200</v>
      </c>
      <c r="B20" s="72"/>
      <c r="C20" s="72">
        <f>IF(RES_hh_fec_in!C20=0,0,1000*11630*RES_hh_fec_in!C20/RES_hh_num_in!C20)</f>
        <v>0</v>
      </c>
      <c r="D20" s="72">
        <f>IF(RES_hh_fec_in!D20=0,0,1000*11630*RES_hh_fec_in!D20/RES_hh_num_in!D20)</f>
        <v>0</v>
      </c>
      <c r="E20" s="72">
        <f>IF(RES_hh_fec_in!E20=0,0,1000*11630*RES_hh_fec_in!E20/RES_hh_num_in!E20)</f>
        <v>0</v>
      </c>
      <c r="F20" s="72">
        <f>IF(RES_hh_fec_in!F20=0,0,1000*11630*RES_hh_fec_in!F20/RES_hh_num_in!F20)</f>
        <v>0</v>
      </c>
      <c r="G20" s="72">
        <f>IF(RES_hh_fec_in!G20=0,0,1000*11630*RES_hh_fec_in!G20/RES_hh_num_in!G20)</f>
        <v>0</v>
      </c>
      <c r="H20" s="72">
        <f>IF(RES_hh_fec_in!H20=0,0,1000*11630*RES_hh_fec_in!H20/RES_hh_num_in!H20)</f>
        <v>0</v>
      </c>
      <c r="I20" s="72">
        <f>IF(RES_hh_fec_in!I20=0,0,1000*11630*RES_hh_fec_in!I20/RES_hh_num_in!I20)</f>
        <v>0</v>
      </c>
      <c r="J20" s="72">
        <f>IF(RES_hh_fec_in!J20=0,0,1000*11630*RES_hh_fec_in!J20/RES_hh_num_in!J20)</f>
        <v>2126.1060994378345</v>
      </c>
      <c r="K20" s="72">
        <f>IF(RES_hh_fec_in!K20=0,0,1000*11630*RES_hh_fec_in!K20/RES_hh_num_in!K20)</f>
        <v>1637.6408429240112</v>
      </c>
      <c r="L20" s="72">
        <f>IF(RES_hh_fec_in!L20=0,0,1000*11630*RES_hh_fec_in!L20/RES_hh_num_in!L20)</f>
        <v>1426.9356902496911</v>
      </c>
      <c r="M20" s="72">
        <f>IF(RES_hh_fec_in!M20=0,0,1000*11630*RES_hh_fec_in!M20/RES_hh_num_in!M20)</f>
        <v>1806.5248225379257</v>
      </c>
      <c r="N20" s="72">
        <f>IF(RES_hh_fec_in!N20=0,0,1000*11630*RES_hh_fec_in!N20/RES_hh_num_in!N20)</f>
        <v>1810.2825762440152</v>
      </c>
      <c r="O20" s="72">
        <f>IF(RES_hh_fec_in!O20=0,0,1000*11630*RES_hh_fec_in!O20/RES_hh_num_in!O20)</f>
        <v>1461.309889167045</v>
      </c>
      <c r="P20" s="72">
        <f>IF(RES_hh_fec_in!P20=0,0,1000*11630*RES_hh_fec_in!P20/RES_hh_num_in!P20)</f>
        <v>0</v>
      </c>
      <c r="Q20" s="72">
        <f>IF(RES_hh_fec_in!Q20=0,0,1000*11630*RES_hh_fec_in!Q20/RES_hh_num_in!Q20)</f>
        <v>0</v>
      </c>
      <c r="R20" s="72">
        <f>IF(RES_hh_fec_in!R20=0,0,1000*11630*RES_hh_fec_in!R20/RES_hh_num_in!R20)</f>
        <v>0</v>
      </c>
      <c r="S20" s="72">
        <f>IF(RES_hh_fec_in!S20=0,0,1000*11630*RES_hh_fec_in!S20/RES_hh_num_in!S20)</f>
        <v>0</v>
      </c>
      <c r="T20" s="72">
        <f>IF(RES_hh_fec_in!T20=0,0,1000*11630*RES_hh_fec_in!T20/RES_hh_num_in!T20)</f>
        <v>0</v>
      </c>
      <c r="U20" s="72">
        <f>IF(RES_hh_fec_in!U20=0,0,1000*11630*RES_hh_fec_in!U20/RES_hh_num_in!U20)</f>
        <v>0</v>
      </c>
      <c r="V20" s="72">
        <f>IF(RES_hh_fec_in!V20=0,0,1000*11630*RES_hh_fec_in!V20/RES_hh_num_in!V20)</f>
        <v>0</v>
      </c>
      <c r="W20" s="72">
        <f>IF(RES_hh_fec_in!W20=0,0,1000*11630*RES_hh_fec_in!W20/RES_hh_num_in!W20)</f>
        <v>0</v>
      </c>
      <c r="X20" s="72">
        <f>IF(RES_hh_fec_in!X20=0,0,1000*11630*RES_hh_fec_in!X20/RES_hh_num_in!X20)</f>
        <v>0</v>
      </c>
      <c r="Y20" s="72">
        <f>IF(RES_hh_fec_in!Y20=0,0,1000*11630*RES_hh_fec_in!Y20/RES_hh_num_in!Y20)</f>
        <v>1069.3266249462024</v>
      </c>
      <c r="DA20" s="89" t="s">
        <v>800</v>
      </c>
    </row>
    <row r="21" spans="1:105" ht="12" customHeight="1" x14ac:dyDescent="0.25">
      <c r="A21" s="28" t="s">
        <v>189</v>
      </c>
      <c r="B21" s="72"/>
      <c r="C21" s="72">
        <f>IF(RES_hh_fec_in!C21=0,0,1000*11630*RES_hh_fec_in!C21/RES_hh_num_in!C21)</f>
        <v>2048.7666221007235</v>
      </c>
      <c r="D21" s="72">
        <f>IF(RES_hh_fec_in!D21=0,0,1000*11630*RES_hh_fec_in!D21/RES_hh_num_in!D21)</f>
        <v>1927.8715133233434</v>
      </c>
      <c r="E21" s="72">
        <f>IF(RES_hh_fec_in!E21=0,0,1000*11630*RES_hh_fec_in!E21/RES_hh_num_in!E21)</f>
        <v>1827.8911917445801</v>
      </c>
      <c r="F21" s="72">
        <f>IF(RES_hh_fec_in!F21=0,0,1000*11630*RES_hh_fec_in!F21/RES_hh_num_in!F21)</f>
        <v>1806.392619729789</v>
      </c>
      <c r="G21" s="72">
        <f>IF(RES_hh_fec_in!G21=0,0,1000*11630*RES_hh_fec_in!G21/RES_hh_num_in!G21)</f>
        <v>2006.275330570485</v>
      </c>
      <c r="H21" s="72">
        <f>IF(RES_hh_fec_in!H21=0,0,1000*11630*RES_hh_fec_in!H21/RES_hh_num_in!H21)</f>
        <v>1972.0938183201386</v>
      </c>
      <c r="I21" s="72">
        <f>IF(RES_hh_fec_in!I21=0,0,1000*11630*RES_hh_fec_in!I21/RES_hh_num_in!I21)</f>
        <v>1670.1003462174158</v>
      </c>
      <c r="J21" s="72">
        <f>IF(RES_hh_fec_in!J21=0,0,1000*11630*RES_hh_fec_in!J21/RES_hh_num_in!J21)</f>
        <v>1609.5114816415828</v>
      </c>
      <c r="K21" s="72">
        <f>IF(RES_hh_fec_in!K21=0,0,1000*11630*RES_hh_fec_in!K21/RES_hh_num_in!K21)</f>
        <v>1515.8735041377231</v>
      </c>
      <c r="L21" s="72">
        <f>IF(RES_hh_fec_in!L21=0,0,1000*11630*RES_hh_fec_in!L21/RES_hh_num_in!L21)</f>
        <v>1563.6688586708624</v>
      </c>
      <c r="M21" s="72">
        <f>IF(RES_hh_fec_in!M21=0,0,1000*11630*RES_hh_fec_in!M21/RES_hh_num_in!M21)</f>
        <v>1437.4005976258575</v>
      </c>
      <c r="N21" s="72">
        <f>IF(RES_hh_fec_in!N21=0,0,1000*11630*RES_hh_fec_in!N21/RES_hh_num_in!N21)</f>
        <v>1475.3346480580465</v>
      </c>
      <c r="O21" s="72">
        <f>IF(RES_hh_fec_in!O21=0,0,1000*11630*RES_hh_fec_in!O21/RES_hh_num_in!O21)</f>
        <v>1328.9459216692517</v>
      </c>
      <c r="P21" s="72">
        <f>IF(RES_hh_fec_in!P21=0,0,1000*11630*RES_hh_fec_in!P21/RES_hh_num_in!P21)</f>
        <v>1222.1595876345825</v>
      </c>
      <c r="Q21" s="72">
        <f>IF(RES_hh_fec_in!Q21=0,0,1000*11630*RES_hh_fec_in!Q21/RES_hh_num_in!Q21)</f>
        <v>1100.3541544319439</v>
      </c>
      <c r="R21" s="72">
        <f>IF(RES_hh_fec_in!R21=0,0,1000*11630*RES_hh_fec_in!R21/RES_hh_num_in!R21)</f>
        <v>1240.350638498729</v>
      </c>
      <c r="S21" s="72">
        <f>IF(RES_hh_fec_in!S21=0,0,1000*11630*RES_hh_fec_in!S21/RES_hh_num_in!S21)</f>
        <v>1137.9043296860202</v>
      </c>
      <c r="T21" s="72">
        <f>IF(RES_hh_fec_in!T21=0,0,1000*11630*RES_hh_fec_in!T21/RES_hh_num_in!T21)</f>
        <v>1105.8445076696464</v>
      </c>
      <c r="U21" s="72">
        <f>IF(RES_hh_fec_in!U21=0,0,1000*11630*RES_hh_fec_in!U21/RES_hh_num_in!U21)</f>
        <v>1161.3766384897149</v>
      </c>
      <c r="V21" s="72">
        <f>IF(RES_hh_fec_in!V21=0,0,1000*11630*RES_hh_fec_in!V21/RES_hh_num_in!V21)</f>
        <v>1120.834598134245</v>
      </c>
      <c r="W21" s="72">
        <f>IF(RES_hh_fec_in!W21=0,0,1000*11630*RES_hh_fec_in!W21/RES_hh_num_in!W21)</f>
        <v>1193.3379823200928</v>
      </c>
      <c r="X21" s="72">
        <f>IF(RES_hh_fec_in!X21=0,0,1000*11630*RES_hh_fec_in!X21/RES_hh_num_in!X21)</f>
        <v>958.4027212786641</v>
      </c>
      <c r="Y21" s="72">
        <f>IF(RES_hh_fec_in!Y21=0,0,1000*11630*RES_hh_fec_in!Y21/RES_hh_num_in!Y21)</f>
        <v>1091.9038425010945</v>
      </c>
      <c r="DA21" s="89" t="s">
        <v>801</v>
      </c>
    </row>
    <row r="22" spans="1:105" ht="12" customHeight="1" x14ac:dyDescent="0.25">
      <c r="A22" s="28" t="s">
        <v>202</v>
      </c>
      <c r="B22" s="72"/>
      <c r="C22" s="72">
        <f>IF(RES_hh_fec_in!C22=0,0,1000*11630*RES_hh_fec_in!C22/RES_hh_num_in!C22)</f>
        <v>1992.9002156302352</v>
      </c>
      <c r="D22" s="72">
        <f>IF(RES_hh_fec_in!D22=0,0,1000*11630*RES_hh_fec_in!D22/RES_hh_num_in!D22)</f>
        <v>1878.4933161859931</v>
      </c>
      <c r="E22" s="72">
        <f>IF(RES_hh_fec_in!E22=0,0,1000*11630*RES_hh_fec_in!E22/RES_hh_num_in!E22)</f>
        <v>1928.7688111748951</v>
      </c>
      <c r="F22" s="72">
        <f>IF(RES_hh_fec_in!F22=0,0,1000*11630*RES_hh_fec_in!F22/RES_hh_num_in!F22)</f>
        <v>1888.637585545056</v>
      </c>
      <c r="G22" s="72">
        <f>IF(RES_hh_fec_in!G22=0,0,1000*11630*RES_hh_fec_in!G22/RES_hh_num_in!G22)</f>
        <v>1711.3925995119853</v>
      </c>
      <c r="H22" s="72">
        <f>IF(RES_hh_fec_in!H22=0,0,1000*11630*RES_hh_fec_in!H22/RES_hh_num_in!H22)</f>
        <v>1653.8478359212299</v>
      </c>
      <c r="I22" s="72">
        <f>IF(RES_hh_fec_in!I22=0,0,1000*11630*RES_hh_fec_in!I22/RES_hh_num_in!I22)</f>
        <v>1615.3774627684038</v>
      </c>
      <c r="J22" s="72">
        <f>IF(RES_hh_fec_in!J22=0,0,1000*11630*RES_hh_fec_in!J22/RES_hh_num_in!J22)</f>
        <v>1516.1337290762717</v>
      </c>
      <c r="K22" s="72">
        <f>IF(RES_hh_fec_in!K22=0,0,1000*11630*RES_hh_fec_in!K22/RES_hh_num_in!K22)</f>
        <v>1440.9289247334666</v>
      </c>
      <c r="L22" s="72">
        <f>IF(RES_hh_fec_in!L22=0,0,1000*11630*RES_hh_fec_in!L22/RES_hh_num_in!L22)</f>
        <v>1454.2830243019871</v>
      </c>
      <c r="M22" s="72">
        <f>IF(RES_hh_fec_in!M22=0,0,1000*11630*RES_hh_fec_in!M22/RES_hh_num_in!M22)</f>
        <v>1271.0920997464557</v>
      </c>
      <c r="N22" s="72">
        <f>IF(RES_hh_fec_in!N22=0,0,1000*11630*RES_hh_fec_in!N22/RES_hh_num_in!N22)</f>
        <v>1358.9935350072797</v>
      </c>
      <c r="O22" s="72">
        <f>IF(RES_hh_fec_in!O22=0,0,1000*11630*RES_hh_fec_in!O22/RES_hh_num_in!O22)</f>
        <v>1290.7762903172068</v>
      </c>
      <c r="P22" s="72">
        <f>IF(RES_hh_fec_in!P22=0,0,1000*11630*RES_hh_fec_in!P22/RES_hh_num_in!P22)</f>
        <v>1237.3398255961188</v>
      </c>
      <c r="Q22" s="72">
        <f>IF(RES_hh_fec_in!Q22=0,0,1000*11630*RES_hh_fec_in!Q22/RES_hh_num_in!Q22)</f>
        <v>1174.1397309764654</v>
      </c>
      <c r="R22" s="72">
        <f>IF(RES_hh_fec_in!R22=0,0,1000*11630*RES_hh_fec_in!R22/RES_hh_num_in!R22)</f>
        <v>1218.5368276725467</v>
      </c>
      <c r="S22" s="72">
        <f>IF(RES_hh_fec_in!S22=0,0,1000*11630*RES_hh_fec_in!S22/RES_hh_num_in!S22)</f>
        <v>1214.1440851983421</v>
      </c>
      <c r="T22" s="72">
        <f>IF(RES_hh_fec_in!T22=0,0,1000*11630*RES_hh_fec_in!T22/RES_hh_num_in!T22)</f>
        <v>1197.7485280768194</v>
      </c>
      <c r="U22" s="72">
        <f>IF(RES_hh_fec_in!U22=0,0,1000*11630*RES_hh_fec_in!U22/RES_hh_num_in!U22)</f>
        <v>1136.9968276240893</v>
      </c>
      <c r="V22" s="72">
        <f>IF(RES_hh_fec_in!V22=0,0,1000*11630*RES_hh_fec_in!V22/RES_hh_num_in!V22)</f>
        <v>1158.6797748739166</v>
      </c>
      <c r="W22" s="72">
        <f>IF(RES_hh_fec_in!W22=0,0,1000*11630*RES_hh_fec_in!W22/RES_hh_num_in!W22)</f>
        <v>1113.2414736159826</v>
      </c>
      <c r="X22" s="72">
        <f>IF(RES_hh_fec_in!X22=0,0,1000*11630*RES_hh_fec_in!X22/RES_hh_num_in!X22)</f>
        <v>1150.6342427421087</v>
      </c>
      <c r="Y22" s="72">
        <f>IF(RES_hh_fec_in!Y22=0,0,1000*11630*RES_hh_fec_in!Y22/RES_hh_num_in!Y22)</f>
        <v>1026.0847146434892</v>
      </c>
      <c r="DA22" s="89" t="s">
        <v>802</v>
      </c>
    </row>
    <row r="23" spans="1:105" ht="12" customHeight="1" x14ac:dyDescent="0.25">
      <c r="A23" s="28" t="s">
        <v>197</v>
      </c>
      <c r="B23" s="72"/>
      <c r="C23" s="72">
        <f>IF(RES_hh_fec_in!C23=0,0,1000*11630*RES_hh_fec_in!C23/RES_hh_num_in!C23)</f>
        <v>0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0</v>
      </c>
      <c r="F23" s="72">
        <f>IF(RES_hh_fec_in!F23=0,0,1000*11630*RES_hh_fec_in!F23/RES_hh_num_in!F23)</f>
        <v>0</v>
      </c>
      <c r="G23" s="72">
        <f>IF(RES_hh_fec_in!G23=0,0,1000*11630*RES_hh_fec_in!G23/RES_hh_num_in!G23)</f>
        <v>0</v>
      </c>
      <c r="H23" s="72">
        <f>IF(RES_hh_fec_in!H23=0,0,1000*11630*RES_hh_fec_in!H23/RES_hh_num_in!H23)</f>
        <v>0</v>
      </c>
      <c r="I23" s="72">
        <f>IF(RES_hh_fec_in!I23=0,0,1000*11630*RES_hh_fec_in!I23/RES_hh_num_in!I23)</f>
        <v>0</v>
      </c>
      <c r="J23" s="72">
        <f>IF(RES_hh_fec_in!J23=0,0,1000*11630*RES_hh_fec_in!J23/RES_hh_num_in!J23)</f>
        <v>0</v>
      </c>
      <c r="K23" s="72">
        <f>IF(RES_hh_fec_in!K23=0,0,1000*11630*RES_hh_fec_in!K23/RES_hh_num_in!K23)</f>
        <v>0</v>
      </c>
      <c r="L23" s="72">
        <f>IF(RES_hh_fec_in!L23=0,0,1000*11630*RES_hh_fec_in!L23/RES_hh_num_in!L23)</f>
        <v>0</v>
      </c>
      <c r="M23" s="72">
        <f>IF(RES_hh_fec_in!M23=0,0,1000*11630*RES_hh_fec_in!M23/RES_hh_num_in!M23)</f>
        <v>0</v>
      </c>
      <c r="N23" s="72">
        <f>IF(RES_hh_fec_in!N23=0,0,1000*11630*RES_hh_fec_in!N23/RES_hh_num_in!N23)</f>
        <v>0</v>
      </c>
      <c r="O23" s="72">
        <f>IF(RES_hh_fec_in!O23=0,0,1000*11630*RES_hh_fec_in!O23/RES_hh_num_in!O23)</f>
        <v>0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0</v>
      </c>
      <c r="S23" s="72">
        <f>IF(RES_hh_fec_in!S23=0,0,1000*11630*RES_hh_fec_in!S23/RES_hh_num_in!S23)</f>
        <v>0</v>
      </c>
      <c r="T23" s="72">
        <f>IF(RES_hh_fec_in!T23=0,0,1000*11630*RES_hh_fec_in!T23/RES_hh_num_in!T23)</f>
        <v>0</v>
      </c>
      <c r="U23" s="72">
        <f>IF(RES_hh_fec_in!U23=0,0,1000*11630*RES_hh_fec_in!U23/RES_hh_num_in!U23)</f>
        <v>0</v>
      </c>
      <c r="V23" s="72">
        <f>IF(RES_hh_fec_in!V23=0,0,1000*11630*RES_hh_fec_in!V23/RES_hh_num_in!V23)</f>
        <v>0</v>
      </c>
      <c r="W23" s="72">
        <f>IF(RES_hh_fec_in!W23=0,0,1000*11630*RES_hh_fec_in!W23/RES_hh_num_in!W23)</f>
        <v>0</v>
      </c>
      <c r="X23" s="72">
        <f>IF(RES_hh_fec_in!X23=0,0,1000*11630*RES_hh_fec_in!X23/RES_hh_num_in!X23)</f>
        <v>0</v>
      </c>
      <c r="Y23" s="72">
        <f>IF(RES_hh_fec_in!Y23=0,0,1000*11630*RES_hh_fec_in!Y23/RES_hh_num_in!Y23)</f>
        <v>0</v>
      </c>
      <c r="DA23" s="89" t="s">
        <v>803</v>
      </c>
    </row>
    <row r="24" spans="1:105" ht="12" customHeight="1" x14ac:dyDescent="0.25">
      <c r="A24" s="28" t="s">
        <v>198</v>
      </c>
      <c r="B24" s="72"/>
      <c r="C24" s="72">
        <f>IF(RES_hh_fec_in!C24=0,0,1000*11630*RES_hh_fec_in!C24/RES_hh_num_in!C24)</f>
        <v>1433.2833719124515</v>
      </c>
      <c r="D24" s="72">
        <f>IF(RES_hh_fec_in!D24=0,0,1000*11630*RES_hh_fec_in!D24/RES_hh_num_in!D24)</f>
        <v>1466.1156030315676</v>
      </c>
      <c r="E24" s="72">
        <f>IF(RES_hh_fec_in!E24=0,0,1000*11630*RES_hh_fec_in!E24/RES_hh_num_in!E24)</f>
        <v>1338.6419095199826</v>
      </c>
      <c r="F24" s="72">
        <f>IF(RES_hh_fec_in!F24=0,0,1000*11630*RES_hh_fec_in!F24/RES_hh_num_in!F24)</f>
        <v>1344.6899243140549</v>
      </c>
      <c r="G24" s="72">
        <f>IF(RES_hh_fec_in!G24=0,0,1000*11630*RES_hh_fec_in!G24/RES_hh_num_in!G24)</f>
        <v>1443.559556331058</v>
      </c>
      <c r="H24" s="72">
        <f>IF(RES_hh_fec_in!H24=0,0,1000*11630*RES_hh_fec_in!H24/RES_hh_num_in!H24)</f>
        <v>1490.3567051243372</v>
      </c>
      <c r="I24" s="72">
        <f>IF(RES_hh_fec_in!I24=0,0,1000*11630*RES_hh_fec_in!I24/RES_hh_num_in!I24)</f>
        <v>1237.7582366173838</v>
      </c>
      <c r="J24" s="72">
        <f>IF(RES_hh_fec_in!J24=0,0,1000*11630*RES_hh_fec_in!J24/RES_hh_num_in!J24)</f>
        <v>1164.3133217051045</v>
      </c>
      <c r="K24" s="72">
        <f>IF(RES_hh_fec_in!K24=0,0,1000*11630*RES_hh_fec_in!K24/RES_hh_num_in!K24)</f>
        <v>1118.4762758080194</v>
      </c>
      <c r="L24" s="72">
        <f>IF(RES_hh_fec_in!L24=0,0,1000*11630*RES_hh_fec_in!L24/RES_hh_num_in!L24)</f>
        <v>1205.7396689901218</v>
      </c>
      <c r="M24" s="72">
        <f>IF(RES_hh_fec_in!M24=0,0,1000*11630*RES_hh_fec_in!M24/RES_hh_num_in!M24)</f>
        <v>1136.5396422279393</v>
      </c>
      <c r="N24" s="72">
        <f>IF(RES_hh_fec_in!N24=0,0,1000*11630*RES_hh_fec_in!N24/RES_hh_num_in!N24)</f>
        <v>1168.1903230720527</v>
      </c>
      <c r="O24" s="72">
        <f>IF(RES_hh_fec_in!O24=0,0,1000*11630*RES_hh_fec_in!O24/RES_hh_num_in!O24)</f>
        <v>1139.2802221355157</v>
      </c>
      <c r="P24" s="72">
        <f>IF(RES_hh_fec_in!P24=0,0,1000*11630*RES_hh_fec_in!P24/RES_hh_num_in!P24)</f>
        <v>1028.1826436962003</v>
      </c>
      <c r="Q24" s="72">
        <f>IF(RES_hh_fec_in!Q24=0,0,1000*11630*RES_hh_fec_in!Q24/RES_hh_num_in!Q24)</f>
        <v>983.1814142333601</v>
      </c>
      <c r="R24" s="72">
        <f>IF(RES_hh_fec_in!R24=0,0,1000*11630*RES_hh_fec_in!R24/RES_hh_num_in!R24)</f>
        <v>1073.3253584171428</v>
      </c>
      <c r="S24" s="72">
        <f>IF(RES_hh_fec_in!S24=0,0,1000*11630*RES_hh_fec_in!S24/RES_hh_num_in!S24)</f>
        <v>1062.5663079862404</v>
      </c>
      <c r="T24" s="72">
        <f>IF(RES_hh_fec_in!T24=0,0,1000*11630*RES_hh_fec_in!T24/RES_hh_num_in!T24)</f>
        <v>1039.0703847274272</v>
      </c>
      <c r="U24" s="72">
        <f>IF(RES_hh_fec_in!U24=0,0,1000*11630*RES_hh_fec_in!U24/RES_hh_num_in!U24)</f>
        <v>1056.8697128175716</v>
      </c>
      <c r="V24" s="72">
        <f>IF(RES_hh_fec_in!V24=0,0,1000*11630*RES_hh_fec_in!V24/RES_hh_num_in!V24)</f>
        <v>1003.4633377586554</v>
      </c>
      <c r="W24" s="72">
        <f>IF(RES_hh_fec_in!W24=0,0,1000*11630*RES_hh_fec_in!W24/RES_hh_num_in!W24)</f>
        <v>1025.8152301845257</v>
      </c>
      <c r="X24" s="72">
        <f>IF(RES_hh_fec_in!X24=0,0,1000*11630*RES_hh_fec_in!X24/RES_hh_num_in!X24)</f>
        <v>1011.4898790191643</v>
      </c>
      <c r="Y24" s="72">
        <f>IF(RES_hh_fec_in!Y24=0,0,1000*11630*RES_hh_fec_in!Y24/RES_hh_num_in!Y24)</f>
        <v>936.988208934309</v>
      </c>
      <c r="DA24" s="89" t="s">
        <v>804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1810.4798952135623</v>
      </c>
      <c r="D25" s="74">
        <f>IF(RES_hh_fec_in!D25=0,0,1000*11630*RES_hh_fec_in!D25/RES_hh_num_in!D25)</f>
        <v>1770.8169465085425</v>
      </c>
      <c r="E25" s="74">
        <f>IF(RES_hh_fec_in!E25=0,0,1000*11630*RES_hh_fec_in!E25/RES_hh_num_in!E25)</f>
        <v>1738.4822336021869</v>
      </c>
      <c r="F25" s="74">
        <f>IF(RES_hh_fec_in!F25=0,0,1000*11630*RES_hh_fec_in!F25/RES_hh_num_in!F25)</f>
        <v>1708.506622088101</v>
      </c>
      <c r="G25" s="74">
        <f>IF(RES_hh_fec_in!G25=0,0,1000*11630*RES_hh_fec_in!G25/RES_hh_num_in!G25)</f>
        <v>1673.8225385163405</v>
      </c>
      <c r="H25" s="74">
        <f>IF(RES_hh_fec_in!H25=0,0,1000*11630*RES_hh_fec_in!H25/RES_hh_num_in!H25)</f>
        <v>1689.6382484678761</v>
      </c>
      <c r="I25" s="74">
        <f>IF(RES_hh_fec_in!I25=0,0,1000*11630*RES_hh_fec_in!I25/RES_hh_num_in!I25)</f>
        <v>1618.2518831464515</v>
      </c>
      <c r="J25" s="74">
        <f>IF(RES_hh_fec_in!J25=0,0,1000*11630*RES_hh_fec_in!J25/RES_hh_num_in!J25)</f>
        <v>1568.3516396963357</v>
      </c>
      <c r="K25" s="74">
        <f>IF(RES_hh_fec_in!K25=0,0,1000*11630*RES_hh_fec_in!K25/RES_hh_num_in!K25)</f>
        <v>1490.2017550747173</v>
      </c>
      <c r="L25" s="74">
        <f>IF(RES_hh_fec_in!L25=0,0,1000*11630*RES_hh_fec_in!L25/RES_hh_num_in!L25)</f>
        <v>1565.8057252603728</v>
      </c>
      <c r="M25" s="74">
        <f>IF(RES_hh_fec_in!M25=0,0,1000*11630*RES_hh_fec_in!M25/RES_hh_num_in!M25)</f>
        <v>1427.560665502546</v>
      </c>
      <c r="N25" s="74">
        <f>IF(RES_hh_fec_in!N25=0,0,1000*11630*RES_hh_fec_in!N25/RES_hh_num_in!N25)</f>
        <v>1458.733768606472</v>
      </c>
      <c r="O25" s="74">
        <f>IF(RES_hh_fec_in!O25=0,0,1000*11630*RES_hh_fec_in!O25/RES_hh_num_in!O25)</f>
        <v>1381.0050819874484</v>
      </c>
      <c r="P25" s="74">
        <f>IF(RES_hh_fec_in!P25=0,0,1000*11630*RES_hh_fec_in!P25/RES_hh_num_in!P25)</f>
        <v>1242.3886310633964</v>
      </c>
      <c r="Q25" s="74">
        <f>IF(RES_hh_fec_in!Q25=0,0,1000*11630*RES_hh_fec_in!Q25/RES_hh_num_in!Q25)</f>
        <v>1216.4060756703902</v>
      </c>
      <c r="R25" s="74">
        <f>IF(RES_hh_fec_in!R25=0,0,1000*11630*RES_hh_fec_in!R25/RES_hh_num_in!R25)</f>
        <v>1306.7240031299878</v>
      </c>
      <c r="S25" s="74">
        <f>IF(RES_hh_fec_in!S25=0,0,1000*11630*RES_hh_fec_in!S25/RES_hh_num_in!S25)</f>
        <v>1284.0068068622913</v>
      </c>
      <c r="T25" s="74">
        <f>IF(RES_hh_fec_in!T25=0,0,1000*11630*RES_hh_fec_in!T25/RES_hh_num_in!T25)</f>
        <v>1206.3597418288227</v>
      </c>
      <c r="U25" s="74">
        <f>IF(RES_hh_fec_in!U25=0,0,1000*11630*RES_hh_fec_in!U25/RES_hh_num_in!U25)</f>
        <v>1273.6715474611156</v>
      </c>
      <c r="V25" s="74">
        <f>IF(RES_hh_fec_in!V25=0,0,1000*11630*RES_hh_fec_in!V25/RES_hh_num_in!V25)</f>
        <v>1219.4129464313021</v>
      </c>
      <c r="W25" s="74">
        <f>IF(RES_hh_fec_in!W25=0,0,1000*11630*RES_hh_fec_in!W25/RES_hh_num_in!W25)</f>
        <v>1318.7841606592758</v>
      </c>
      <c r="X25" s="74">
        <f>IF(RES_hh_fec_in!X25=0,0,1000*11630*RES_hh_fec_in!X25/RES_hh_num_in!X25)</f>
        <v>888.03628086634922</v>
      </c>
      <c r="Y25" s="74">
        <f>IF(RES_hh_fec_in!Y25=0,0,1000*11630*RES_hh_fec_in!Y25/RES_hh_num_in!Y25)</f>
        <v>1214.0553068013082</v>
      </c>
      <c r="DA25" s="90" t="s">
        <v>805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0</v>
      </c>
      <c r="D26" s="77">
        <f>IF(RES_hh_fec_in!D26=0,0,1000*11630*RES_hh_fec_in!D26/RES_hh_num_in!D26)</f>
        <v>0</v>
      </c>
      <c r="E26" s="77">
        <f>IF(RES_hh_fec_in!E26=0,0,1000*11630*RES_hh_fec_in!E26/RES_hh_num_in!E26)</f>
        <v>0</v>
      </c>
      <c r="F26" s="77">
        <f>IF(RES_hh_fec_in!F26=0,0,1000*11630*RES_hh_fec_in!F26/RES_hh_num_in!F26)</f>
        <v>0</v>
      </c>
      <c r="G26" s="77">
        <f>IF(RES_hh_fec_in!G26=0,0,1000*11630*RES_hh_fec_in!G26/RES_hh_num_in!G26)</f>
        <v>0</v>
      </c>
      <c r="H26" s="77">
        <f>IF(RES_hh_fec_in!H26=0,0,1000*11630*RES_hh_fec_in!H26/RES_hh_num_in!H26)</f>
        <v>0</v>
      </c>
      <c r="I26" s="77">
        <f>IF(RES_hh_fec_in!I26=0,0,1000*11630*RES_hh_fec_in!I26/RES_hh_num_in!I26)</f>
        <v>0</v>
      </c>
      <c r="J26" s="77">
        <f>IF(RES_hh_fec_in!J26=0,0,1000*11630*RES_hh_fec_in!J26/RES_hh_num_in!J26)</f>
        <v>0</v>
      </c>
      <c r="K26" s="77">
        <f>IF(RES_hh_fec_in!K26=0,0,1000*11630*RES_hh_fec_in!K26/RES_hh_num_in!K26)</f>
        <v>0</v>
      </c>
      <c r="L26" s="77">
        <f>IF(RES_hh_fec_in!L26=0,0,1000*11630*RES_hh_fec_in!L26/RES_hh_num_in!L26)</f>
        <v>0</v>
      </c>
      <c r="M26" s="77">
        <f>IF(RES_hh_fec_in!M26=0,0,1000*11630*RES_hh_fec_in!M26/RES_hh_num_in!M26)</f>
        <v>0</v>
      </c>
      <c r="N26" s="77">
        <f>IF(RES_hh_fec_in!N26=0,0,1000*11630*RES_hh_fec_in!N26/RES_hh_num_in!N26)</f>
        <v>0</v>
      </c>
      <c r="O26" s="77">
        <f>IF(RES_hh_fec_in!O26=0,0,1000*11630*RES_hh_fec_in!O26/RES_hh_num_in!O26)</f>
        <v>0</v>
      </c>
      <c r="P26" s="77">
        <f>IF(RES_hh_fec_in!P26=0,0,1000*11630*RES_hh_fec_in!P26/RES_hh_num_in!P26)</f>
        <v>0</v>
      </c>
      <c r="Q26" s="77">
        <f>IF(RES_hh_fec_in!Q26=0,0,1000*11630*RES_hh_fec_in!Q26/RES_hh_num_in!Q26)</f>
        <v>0</v>
      </c>
      <c r="R26" s="77">
        <f>IF(RES_hh_fec_in!R26=0,0,1000*11630*RES_hh_fec_in!R26/RES_hh_num_in!R26)</f>
        <v>0</v>
      </c>
      <c r="S26" s="77">
        <f>IF(RES_hh_fec_in!S26=0,0,1000*11630*RES_hh_fec_in!S26/RES_hh_num_in!S26)</f>
        <v>0</v>
      </c>
      <c r="T26" s="77">
        <f>IF(RES_hh_fec_in!T26=0,0,1000*11630*RES_hh_fec_in!T26/RES_hh_num_in!T26)</f>
        <v>0</v>
      </c>
      <c r="U26" s="77">
        <f>IF(RES_hh_fec_in!U26=0,0,1000*11630*RES_hh_fec_in!U26/RES_hh_num_in!U26)</f>
        <v>0</v>
      </c>
      <c r="V26" s="77">
        <f>IF(RES_hh_fec_in!V26=0,0,1000*11630*RES_hh_fec_in!V26/RES_hh_num_in!V26)</f>
        <v>0</v>
      </c>
      <c r="W26" s="77">
        <f>IF(RES_hh_fec_in!W26=0,0,1000*11630*RES_hh_fec_in!W26/RES_hh_num_in!W26)</f>
        <v>0</v>
      </c>
      <c r="X26" s="77">
        <f>IF(RES_hh_fec_in!X26=0,0,1000*11630*RES_hh_fec_in!X26/RES_hh_num_in!X26)</f>
        <v>0</v>
      </c>
      <c r="Y26" s="77">
        <f>IF(RES_hh_fec_in!Y26=0,0,1000*11630*RES_hh_fec_in!Y26/RES_hh_num_in!Y26)</f>
        <v>0</v>
      </c>
      <c r="DA26" s="92" t="s">
        <v>806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1100.8983938621702</v>
      </c>
      <c r="D27" s="69">
        <f>IF(RES_hh_fec_in!D27=0,0,1000*11630*RES_hh_fec_in!D27/RES_hh_num_in!D27)</f>
        <v>966.3115876452265</v>
      </c>
      <c r="E27" s="69">
        <f>IF(RES_hh_fec_in!E27=0,0,1000*11630*RES_hh_fec_in!E27/RES_hh_num_in!E27)</f>
        <v>981.44164975719696</v>
      </c>
      <c r="F27" s="69">
        <f>IF(RES_hh_fec_in!F27=0,0,1000*11630*RES_hh_fec_in!F27/RES_hh_num_in!F27)</f>
        <v>963.16787761890623</v>
      </c>
      <c r="G27" s="69">
        <f>IF(RES_hh_fec_in!G27=0,0,1000*11630*RES_hh_fec_in!G27/RES_hh_num_in!G27)</f>
        <v>883.69959277377006</v>
      </c>
      <c r="H27" s="69">
        <f>IF(RES_hh_fec_in!H27=0,0,1000*11630*RES_hh_fec_in!H27/RES_hh_num_in!H27)</f>
        <v>921.65895800245289</v>
      </c>
      <c r="I27" s="69">
        <f>IF(RES_hh_fec_in!I27=0,0,1000*11630*RES_hh_fec_in!I27/RES_hh_num_in!I27)</f>
        <v>863.09974376767866</v>
      </c>
      <c r="J27" s="69">
        <f>IF(RES_hh_fec_in!J27=0,0,1000*11630*RES_hh_fec_in!J27/RES_hh_num_in!J27)</f>
        <v>844.37094983313148</v>
      </c>
      <c r="K27" s="69">
        <f>IF(RES_hh_fec_in!K27=0,0,1000*11630*RES_hh_fec_in!K27/RES_hh_num_in!K27)</f>
        <v>733.03379490329644</v>
      </c>
      <c r="L27" s="69">
        <f>IF(RES_hh_fec_in!L27=0,0,1000*11630*RES_hh_fec_in!L27/RES_hh_num_in!L27)</f>
        <v>814.22837634196276</v>
      </c>
      <c r="M27" s="69">
        <f>IF(RES_hh_fec_in!M27=0,0,1000*11630*RES_hh_fec_in!M27/RES_hh_num_in!M27)</f>
        <v>737.06515797991051</v>
      </c>
      <c r="N27" s="69">
        <f>IF(RES_hh_fec_in!N27=0,0,1000*11630*RES_hh_fec_in!N27/RES_hh_num_in!N27)</f>
        <v>741.28066086274737</v>
      </c>
      <c r="O27" s="69">
        <f>IF(RES_hh_fec_in!O27=0,0,1000*11630*RES_hh_fec_in!O27/RES_hh_num_in!O27)</f>
        <v>707.53591814997765</v>
      </c>
      <c r="P27" s="69">
        <f>IF(RES_hh_fec_in!P27=0,0,1000*11630*RES_hh_fec_in!P27/RES_hh_num_in!P27)</f>
        <v>719.45896943374191</v>
      </c>
      <c r="Q27" s="69">
        <f>IF(RES_hh_fec_in!Q27=0,0,1000*11630*RES_hh_fec_in!Q27/RES_hh_num_in!Q27)</f>
        <v>726.86443108710591</v>
      </c>
      <c r="R27" s="69">
        <f>IF(RES_hh_fec_in!R27=0,0,1000*11630*RES_hh_fec_in!R27/RES_hh_num_in!R27)</f>
        <v>813.07976526633138</v>
      </c>
      <c r="S27" s="69">
        <f>IF(RES_hh_fec_in!S27=0,0,1000*11630*RES_hh_fec_in!S27/RES_hh_num_in!S27)</f>
        <v>760.36527827819714</v>
      </c>
      <c r="T27" s="69">
        <f>IF(RES_hh_fec_in!T27=0,0,1000*11630*RES_hh_fec_in!T27/RES_hh_num_in!T27)</f>
        <v>742.10988718205522</v>
      </c>
      <c r="U27" s="69">
        <f>IF(RES_hh_fec_in!U27=0,0,1000*11630*RES_hh_fec_in!U27/RES_hh_num_in!U27)</f>
        <v>737.83186602393266</v>
      </c>
      <c r="V27" s="69">
        <f>IF(RES_hh_fec_in!V27=0,0,1000*11630*RES_hh_fec_in!V27/RES_hh_num_in!V27)</f>
        <v>709.18075379069217</v>
      </c>
      <c r="W27" s="69">
        <f>IF(RES_hh_fec_in!W27=0,0,1000*11630*RES_hh_fec_in!W27/RES_hh_num_in!W27)</f>
        <v>731.97460710702808</v>
      </c>
      <c r="X27" s="69">
        <f>IF(RES_hh_fec_in!X27=0,0,1000*11630*RES_hh_fec_in!X27/RES_hh_num_in!X27)</f>
        <v>598.07263348387517</v>
      </c>
      <c r="Y27" s="69">
        <f>IF(RES_hh_fec_in!Y27=0,0,1000*11630*RES_hh_fec_in!Y27/RES_hh_num_in!Y27)</f>
        <v>659.54944099495344</v>
      </c>
      <c r="DA27" s="88" t="s">
        <v>807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0</v>
      </c>
      <c r="D28" s="72">
        <f>IF(RES_hh_fec_in!D28=0,0,1000*11630*RES_hh_fec_in!D28/RES_hh_num_in!D28)</f>
        <v>1247.9501276787025</v>
      </c>
      <c r="E28" s="72">
        <f>IF(RES_hh_fec_in!E28=0,0,1000*11630*RES_hh_fec_in!E28/RES_hh_num_in!E28)</f>
        <v>932.46151251269021</v>
      </c>
      <c r="F28" s="72">
        <f>IF(RES_hh_fec_in!F28=0,0,1000*11630*RES_hh_fec_in!F28/RES_hh_num_in!F28)</f>
        <v>1410.7734750059608</v>
      </c>
      <c r="G28" s="72">
        <f>IF(RES_hh_fec_in!G28=0,0,1000*11630*RES_hh_fec_in!G28/RES_hh_num_in!G28)</f>
        <v>1202.0405005492069</v>
      </c>
      <c r="H28" s="72">
        <f>IF(RES_hh_fec_in!H28=0,0,1000*11630*RES_hh_fec_in!H28/RES_hh_num_in!H28)</f>
        <v>0</v>
      </c>
      <c r="I28" s="72">
        <f>IF(RES_hh_fec_in!I28=0,0,1000*11630*RES_hh_fec_in!I28/RES_hh_num_in!I28)</f>
        <v>0</v>
      </c>
      <c r="J28" s="72">
        <f>IF(RES_hh_fec_in!J28=0,0,1000*11630*RES_hh_fec_in!J28/RES_hh_num_in!J28)</f>
        <v>0</v>
      </c>
      <c r="K28" s="72">
        <f>IF(RES_hh_fec_in!K28=0,0,1000*11630*RES_hh_fec_in!K28/RES_hh_num_in!K28)</f>
        <v>0</v>
      </c>
      <c r="L28" s="72">
        <f>IF(RES_hh_fec_in!L28=0,0,1000*11630*RES_hh_fec_in!L28/RES_hh_num_in!L28)</f>
        <v>843.87441845607543</v>
      </c>
      <c r="M28" s="72">
        <f>IF(RES_hh_fec_in!M28=0,0,1000*11630*RES_hh_fec_in!M28/RES_hh_num_in!M28)</f>
        <v>1055.3626488577518</v>
      </c>
      <c r="N28" s="72">
        <f>IF(RES_hh_fec_in!N28=0,0,1000*11630*RES_hh_fec_in!N28/RES_hh_num_in!N28)</f>
        <v>1017.6366640467971</v>
      </c>
      <c r="O28" s="72">
        <f>IF(RES_hh_fec_in!O28=0,0,1000*11630*RES_hh_fec_in!O28/RES_hh_num_in!O28)</f>
        <v>1009.1389822418275</v>
      </c>
      <c r="P28" s="72">
        <f>IF(RES_hh_fec_in!P28=0,0,1000*11630*RES_hh_fec_in!P28/RES_hh_num_in!P28)</f>
        <v>0</v>
      </c>
      <c r="Q28" s="72">
        <f>IF(RES_hh_fec_in!Q28=0,0,1000*11630*RES_hh_fec_in!Q28/RES_hh_num_in!Q28)</f>
        <v>0</v>
      </c>
      <c r="R28" s="72">
        <f>IF(RES_hh_fec_in!R28=0,0,1000*11630*RES_hh_fec_in!R28/RES_hh_num_in!R28)</f>
        <v>0</v>
      </c>
      <c r="S28" s="72">
        <f>IF(RES_hh_fec_in!S28=0,0,1000*11630*RES_hh_fec_in!S28/RES_hh_num_in!S28)</f>
        <v>0</v>
      </c>
      <c r="T28" s="72">
        <f>IF(RES_hh_fec_in!T28=0,0,1000*11630*RES_hh_fec_in!T28/RES_hh_num_in!T28)</f>
        <v>0</v>
      </c>
      <c r="U28" s="72">
        <f>IF(RES_hh_fec_in!U28=0,0,1000*11630*RES_hh_fec_in!U28/RES_hh_num_in!U28)</f>
        <v>0</v>
      </c>
      <c r="V28" s="72">
        <f>IF(RES_hh_fec_in!V28=0,0,1000*11630*RES_hh_fec_in!V28/RES_hh_num_in!V28)</f>
        <v>0</v>
      </c>
      <c r="W28" s="72">
        <f>IF(RES_hh_fec_in!W28=0,0,1000*11630*RES_hh_fec_in!W28/RES_hh_num_in!W28)</f>
        <v>0</v>
      </c>
      <c r="X28" s="72">
        <f>IF(RES_hh_fec_in!X28=0,0,1000*11630*RES_hh_fec_in!X28/RES_hh_num_in!X28)</f>
        <v>0</v>
      </c>
      <c r="Y28" s="72">
        <f>IF(RES_hh_fec_in!Y28=0,0,1000*11630*RES_hh_fec_in!Y28/RES_hh_num_in!Y28)</f>
        <v>0</v>
      </c>
      <c r="DA28" s="89" t="s">
        <v>808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1621.799231369404</v>
      </c>
      <c r="D29" s="72">
        <f>IF(RES_hh_fec_in!D29=0,0,1000*11630*RES_hh_fec_in!D29/RES_hh_num_in!D29)</f>
        <v>0</v>
      </c>
      <c r="E29" s="72">
        <f>IF(RES_hh_fec_in!E29=0,0,1000*11630*RES_hh_fec_in!E29/RES_hh_num_in!E29)</f>
        <v>1187.3427333013176</v>
      </c>
      <c r="F29" s="72">
        <f>IF(RES_hh_fec_in!F29=0,0,1000*11630*RES_hh_fec_in!F29/RES_hh_num_in!F29)</f>
        <v>1265.785093558595</v>
      </c>
      <c r="G29" s="72">
        <f>IF(RES_hh_fec_in!G29=0,0,1000*11630*RES_hh_fec_in!G29/RES_hh_num_in!G29)</f>
        <v>1026.4035854100628</v>
      </c>
      <c r="H29" s="72">
        <f>IF(RES_hh_fec_in!H29=0,0,1000*11630*RES_hh_fec_in!H29/RES_hh_num_in!H29)</f>
        <v>1099.4573905981272</v>
      </c>
      <c r="I29" s="72">
        <f>IF(RES_hh_fec_in!I29=0,0,1000*11630*RES_hh_fec_in!I29/RES_hh_num_in!I29)</f>
        <v>738.18734440401272</v>
      </c>
      <c r="J29" s="72">
        <f>IF(RES_hh_fec_in!J29=0,0,1000*11630*RES_hh_fec_in!J29/RES_hh_num_in!J29)</f>
        <v>977.91911732553422</v>
      </c>
      <c r="K29" s="72">
        <f>IF(RES_hh_fec_in!K29=0,0,1000*11630*RES_hh_fec_in!K29/RES_hh_num_in!K29)</f>
        <v>849.7477976401558</v>
      </c>
      <c r="L29" s="72">
        <f>IF(RES_hh_fec_in!L29=0,0,1000*11630*RES_hh_fec_in!L29/RES_hh_num_in!L29)</f>
        <v>1007.8364219135645</v>
      </c>
      <c r="M29" s="72">
        <f>IF(RES_hh_fec_in!M29=0,0,1000*11630*RES_hh_fec_in!M29/RES_hh_num_in!M29)</f>
        <v>984.5392969907366</v>
      </c>
      <c r="N29" s="72">
        <f>IF(RES_hh_fec_in!N29=0,0,1000*11630*RES_hh_fec_in!N29/RES_hh_num_in!N29)</f>
        <v>775.9021777750205</v>
      </c>
      <c r="O29" s="72">
        <f>IF(RES_hh_fec_in!O29=0,0,1000*11630*RES_hh_fec_in!O29/RES_hh_num_in!O29)</f>
        <v>730.83293321456426</v>
      </c>
      <c r="P29" s="72">
        <f>IF(RES_hh_fec_in!P29=0,0,1000*11630*RES_hh_fec_in!P29/RES_hh_num_in!P29)</f>
        <v>816.14860185478938</v>
      </c>
      <c r="Q29" s="72">
        <f>IF(RES_hh_fec_in!Q29=0,0,1000*11630*RES_hh_fec_in!Q29/RES_hh_num_in!Q29)</f>
        <v>849.22520336487548</v>
      </c>
      <c r="R29" s="72">
        <f>IF(RES_hh_fec_in!R29=0,0,1000*11630*RES_hh_fec_in!R29/RES_hh_num_in!R29)</f>
        <v>1058.3890568727584</v>
      </c>
      <c r="S29" s="72">
        <f>IF(RES_hh_fec_in!S29=0,0,1000*11630*RES_hh_fec_in!S29/RES_hh_num_in!S29)</f>
        <v>1042.6610743802378</v>
      </c>
      <c r="T29" s="72">
        <f>IF(RES_hh_fec_in!T29=0,0,1000*11630*RES_hh_fec_in!T29/RES_hh_num_in!T29)</f>
        <v>899.2062762327339</v>
      </c>
      <c r="U29" s="72">
        <f>IF(RES_hh_fec_in!U29=0,0,1000*11630*RES_hh_fec_in!U29/RES_hh_num_in!U29)</f>
        <v>1064.326455321873</v>
      </c>
      <c r="V29" s="72">
        <f>IF(RES_hh_fec_in!V29=0,0,1000*11630*RES_hh_fec_in!V29/RES_hh_num_in!V29)</f>
        <v>800.1199917711009</v>
      </c>
      <c r="W29" s="72">
        <f>IF(RES_hh_fec_in!W29=0,0,1000*11630*RES_hh_fec_in!W29/RES_hh_num_in!W29)</f>
        <v>837.36491366502912</v>
      </c>
      <c r="X29" s="72">
        <f>IF(RES_hh_fec_in!X29=0,0,1000*11630*RES_hh_fec_in!X29/RES_hh_num_in!X29)</f>
        <v>539.22017696293301</v>
      </c>
      <c r="Y29" s="72">
        <f>IF(RES_hh_fec_in!Y29=0,0,1000*11630*RES_hh_fec_in!Y29/RES_hh_num_in!Y29)</f>
        <v>912.03245812092302</v>
      </c>
      <c r="DA29" s="89" t="s">
        <v>809</v>
      </c>
    </row>
    <row r="30" spans="1:105" ht="12" customHeight="1" x14ac:dyDescent="0.25">
      <c r="A30" s="28" t="s">
        <v>189</v>
      </c>
      <c r="B30" s="72"/>
      <c r="C30" s="72">
        <f>IF(RES_hh_fec_in!C30=0,0,1000*11630*RES_hh_fec_in!C30/RES_hh_num_in!C30)</f>
        <v>1394.1137823084105</v>
      </c>
      <c r="D30" s="72">
        <f>IF(RES_hh_fec_in!D30=0,0,1000*11630*RES_hh_fec_in!D30/RES_hh_num_in!D30)</f>
        <v>1118.0636505226023</v>
      </c>
      <c r="E30" s="72">
        <f>IF(RES_hh_fec_in!E30=0,0,1000*11630*RES_hh_fec_in!E30/RES_hh_num_in!E30)</f>
        <v>1129.5501879878066</v>
      </c>
      <c r="F30" s="72">
        <f>IF(RES_hh_fec_in!F30=0,0,1000*11630*RES_hh_fec_in!F30/RES_hh_num_in!F30)</f>
        <v>1118.9598959390398</v>
      </c>
      <c r="G30" s="72">
        <f>IF(RES_hh_fec_in!G30=0,0,1000*11630*RES_hh_fec_in!G30/RES_hh_num_in!G30)</f>
        <v>1097.7947320596252</v>
      </c>
      <c r="H30" s="72">
        <f>IF(RES_hh_fec_in!H30=0,0,1000*11630*RES_hh_fec_in!H30/RES_hh_num_in!H30)</f>
        <v>1124.7256599511229</v>
      </c>
      <c r="I30" s="72">
        <f>IF(RES_hh_fec_in!I30=0,0,1000*11630*RES_hh_fec_in!I30/RES_hh_num_in!I30)</f>
        <v>973.84826220367461</v>
      </c>
      <c r="J30" s="72">
        <f>IF(RES_hh_fec_in!J30=0,0,1000*11630*RES_hh_fec_in!J30/RES_hh_num_in!J30)</f>
        <v>963.97749939248547</v>
      </c>
      <c r="K30" s="72">
        <f>IF(RES_hh_fec_in!K30=0,0,1000*11630*RES_hh_fec_in!K30/RES_hh_num_in!K30)</f>
        <v>835.50152555041757</v>
      </c>
      <c r="L30" s="72">
        <f>IF(RES_hh_fec_in!L30=0,0,1000*11630*RES_hh_fec_in!L30/RES_hh_num_in!L30)</f>
        <v>948.24745948791428</v>
      </c>
      <c r="M30" s="72">
        <f>IF(RES_hh_fec_in!M30=0,0,1000*11630*RES_hh_fec_in!M30/RES_hh_num_in!M30)</f>
        <v>885.2018627902645</v>
      </c>
      <c r="N30" s="72">
        <f>IF(RES_hh_fec_in!N30=0,0,1000*11630*RES_hh_fec_in!N30/RES_hh_num_in!N30)</f>
        <v>897.95081764769418</v>
      </c>
      <c r="O30" s="72">
        <f>IF(RES_hh_fec_in!O30=0,0,1000*11630*RES_hh_fec_in!O30/RES_hh_num_in!O30)</f>
        <v>832.91217331223731</v>
      </c>
      <c r="P30" s="72">
        <f>IF(RES_hh_fec_in!P30=0,0,1000*11630*RES_hh_fec_in!P30/RES_hh_num_in!P30)</f>
        <v>829.83140243205287</v>
      </c>
      <c r="Q30" s="72">
        <f>IF(RES_hh_fec_in!Q30=0,0,1000*11630*RES_hh_fec_in!Q30/RES_hh_num_in!Q30)</f>
        <v>828.49045010015573</v>
      </c>
      <c r="R30" s="72">
        <f>IF(RES_hh_fec_in!R30=0,0,1000*11630*RES_hh_fec_in!R30/RES_hh_num_in!R30)</f>
        <v>993.11043632988253</v>
      </c>
      <c r="S30" s="72">
        <f>IF(RES_hh_fec_in!S30=0,0,1000*11630*RES_hh_fec_in!S30/RES_hh_num_in!S30)</f>
        <v>914.08696402139935</v>
      </c>
      <c r="T30" s="72">
        <f>IF(RES_hh_fec_in!T30=0,0,1000*11630*RES_hh_fec_in!T30/RES_hh_num_in!T30)</f>
        <v>860.37747808187828</v>
      </c>
      <c r="U30" s="72">
        <f>IF(RES_hh_fec_in!U30=0,0,1000*11630*RES_hh_fec_in!U30/RES_hh_num_in!U30)</f>
        <v>955.97561008337686</v>
      </c>
      <c r="V30" s="72">
        <f>IF(RES_hh_fec_in!V30=0,0,1000*11630*RES_hh_fec_in!V30/RES_hh_num_in!V30)</f>
        <v>872.43737985240182</v>
      </c>
      <c r="W30" s="72">
        <f>IF(RES_hh_fec_in!W30=0,0,1000*11630*RES_hh_fec_in!W30/RES_hh_num_in!W30)</f>
        <v>1002.0687328958114</v>
      </c>
      <c r="X30" s="72">
        <f>IF(RES_hh_fec_in!X30=0,0,1000*11630*RES_hh_fec_in!X30/RES_hh_num_in!X30)</f>
        <v>643.71644411288878</v>
      </c>
      <c r="Y30" s="72">
        <f>IF(RES_hh_fec_in!Y30=0,0,1000*11630*RES_hh_fec_in!Y30/RES_hh_num_in!Y30)</f>
        <v>842.16303571829565</v>
      </c>
      <c r="DA30" s="89" t="s">
        <v>810</v>
      </c>
    </row>
    <row r="31" spans="1:105" ht="12" customHeight="1" x14ac:dyDescent="0.25">
      <c r="A31" s="28" t="s">
        <v>202</v>
      </c>
      <c r="B31" s="72"/>
      <c r="C31" s="72">
        <f>IF(RES_hh_fec_in!C31=0,0,1000*11630*RES_hh_fec_in!C31/RES_hh_num_in!C31)</f>
        <v>1323.5006015516476</v>
      </c>
      <c r="D31" s="72">
        <f>IF(RES_hh_fec_in!D31=0,0,1000*11630*RES_hh_fec_in!D31/RES_hh_num_in!D31)</f>
        <v>1097.90547521745</v>
      </c>
      <c r="E31" s="72">
        <f>IF(RES_hh_fec_in!E31=0,0,1000*11630*RES_hh_fec_in!E31/RES_hh_num_in!E31)</f>
        <v>1211.2080206209112</v>
      </c>
      <c r="F31" s="72">
        <f>IF(RES_hh_fec_in!F31=0,0,1000*11630*RES_hh_fec_in!F31/RES_hh_num_in!F31)</f>
        <v>1206.9385161494386</v>
      </c>
      <c r="G31" s="72">
        <f>IF(RES_hh_fec_in!G31=0,0,1000*11630*RES_hh_fec_in!G31/RES_hh_num_in!G31)</f>
        <v>981.03455220157764</v>
      </c>
      <c r="H31" s="72">
        <f>IF(RES_hh_fec_in!H31=0,0,1000*11630*RES_hh_fec_in!H31/RES_hh_num_in!H31)</f>
        <v>998.07341136971957</v>
      </c>
      <c r="I31" s="72">
        <f>IF(RES_hh_fec_in!I31=0,0,1000*11630*RES_hh_fec_in!I31/RES_hh_num_in!I31)</f>
        <v>1011.6318170810259</v>
      </c>
      <c r="J31" s="72">
        <f>IF(RES_hh_fec_in!J31=0,0,1000*11630*RES_hh_fec_in!J31/RES_hh_num_in!J31)</f>
        <v>988.82735582111241</v>
      </c>
      <c r="K31" s="72">
        <f>IF(RES_hh_fec_in!K31=0,0,1000*11630*RES_hh_fec_in!K31/RES_hh_num_in!K31)</f>
        <v>833.75994620138852</v>
      </c>
      <c r="L31" s="72">
        <f>IF(RES_hh_fec_in!L31=0,0,1000*11630*RES_hh_fec_in!L31/RES_hh_num_in!L31)</f>
        <v>977.3576664002984</v>
      </c>
      <c r="M31" s="72">
        <f>IF(RES_hh_fec_in!M31=0,0,1000*11630*RES_hh_fec_in!M31/RES_hh_num_in!M31)</f>
        <v>845.79289474038092</v>
      </c>
      <c r="N31" s="72">
        <f>IF(RES_hh_fec_in!N31=0,0,1000*11630*RES_hh_fec_in!N31/RES_hh_num_in!N31)</f>
        <v>887.29977792860063</v>
      </c>
      <c r="O31" s="72">
        <f>IF(RES_hh_fec_in!O31=0,0,1000*11630*RES_hh_fec_in!O31/RES_hh_num_in!O31)</f>
        <v>848.16088956153556</v>
      </c>
      <c r="P31" s="72">
        <f>IF(RES_hh_fec_in!P31=0,0,1000*11630*RES_hh_fec_in!P31/RES_hh_num_in!P31)</f>
        <v>844.35423258967785</v>
      </c>
      <c r="Q31" s="72">
        <f>IF(RES_hh_fec_in!Q31=0,0,1000*11630*RES_hh_fec_in!Q31/RES_hh_num_in!Q31)</f>
        <v>844.15854962346373</v>
      </c>
      <c r="R31" s="72">
        <f>IF(RES_hh_fec_in!R31=0,0,1000*11630*RES_hh_fec_in!R31/RES_hh_num_in!R31)</f>
        <v>916.62476499201648</v>
      </c>
      <c r="S31" s="72">
        <f>IF(RES_hh_fec_in!S31=0,0,1000*11630*RES_hh_fec_in!S31/RES_hh_num_in!S31)</f>
        <v>938.14377951309598</v>
      </c>
      <c r="T31" s="72">
        <f>IF(RES_hh_fec_in!T31=0,0,1000*11630*RES_hh_fec_in!T31/RES_hh_num_in!T31)</f>
        <v>931.95547240405597</v>
      </c>
      <c r="U31" s="72">
        <f>IF(RES_hh_fec_in!U31=0,0,1000*11630*RES_hh_fec_in!U31/RES_hh_num_in!U31)</f>
        <v>903.14832474081879</v>
      </c>
      <c r="V31" s="72">
        <f>IF(RES_hh_fec_in!V31=0,0,1000*11630*RES_hh_fec_in!V31/RES_hh_num_in!V31)</f>
        <v>898.6712513063128</v>
      </c>
      <c r="W31" s="72">
        <f>IF(RES_hh_fec_in!W31=0,0,1000*11630*RES_hh_fec_in!W31/RES_hh_num_in!W31)</f>
        <v>864.21507143164013</v>
      </c>
      <c r="X31" s="72">
        <f>IF(RES_hh_fec_in!X31=0,0,1000*11630*RES_hh_fec_in!X31/RES_hh_num_in!X31)</f>
        <v>863.20119904640785</v>
      </c>
      <c r="Y31" s="72">
        <f>IF(RES_hh_fec_in!Y31=0,0,1000*11630*RES_hh_fec_in!Y31/RES_hh_num_in!Y31)</f>
        <v>786.06306829522509</v>
      </c>
      <c r="DA31" s="89" t="s">
        <v>811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1035.8521881960194</v>
      </c>
      <c r="D32" s="77">
        <f>IF(RES_hh_fec_in!D32=0,0,1000*11630*RES_hh_fec_in!D32/RES_hh_num_in!D32)</f>
        <v>940.19754216266358</v>
      </c>
      <c r="E32" s="77">
        <f>IF(RES_hh_fec_in!E32=0,0,1000*11630*RES_hh_fec_in!E32/RES_hh_num_in!E32)</f>
        <v>881.62475651138925</v>
      </c>
      <c r="F32" s="77">
        <f>IF(RES_hh_fec_in!F32=0,0,1000*11630*RES_hh_fec_in!F32/RES_hh_num_in!F32)</f>
        <v>873.92671337502475</v>
      </c>
      <c r="G32" s="77">
        <f>IF(RES_hh_fec_in!G32=0,0,1000*11630*RES_hh_fec_in!G32/RES_hh_num_in!G32)</f>
        <v>814.77089765150834</v>
      </c>
      <c r="H32" s="77">
        <f>IF(RES_hh_fec_in!H32=0,0,1000*11630*RES_hh_fec_in!H32/RES_hh_num_in!H32)</f>
        <v>860.70733305564715</v>
      </c>
      <c r="I32" s="77">
        <f>IF(RES_hh_fec_in!I32=0,0,1000*11630*RES_hh_fec_in!I32/RES_hh_num_in!I32)</f>
        <v>754.71600522216966</v>
      </c>
      <c r="J32" s="77">
        <f>IF(RES_hh_fec_in!J32=0,0,1000*11630*RES_hh_fec_in!J32/RES_hh_num_in!J32)</f>
        <v>706.96640431169999</v>
      </c>
      <c r="K32" s="77">
        <f>IF(RES_hh_fec_in!K32=0,0,1000*11630*RES_hh_fec_in!K32/RES_hh_num_in!K32)</f>
        <v>649.60978949820026</v>
      </c>
      <c r="L32" s="77">
        <f>IF(RES_hh_fec_in!L32=0,0,1000*11630*RES_hh_fec_in!L32/RES_hh_num_in!L32)</f>
        <v>706.74783559262005</v>
      </c>
      <c r="M32" s="77">
        <f>IF(RES_hh_fec_in!M32=0,0,1000*11630*RES_hh_fec_in!M32/RES_hh_num_in!M32)</f>
        <v>660.97205166072968</v>
      </c>
      <c r="N32" s="77">
        <f>IF(RES_hh_fec_in!N32=0,0,1000*11630*RES_hh_fec_in!N32/RES_hh_num_in!N32)</f>
        <v>676.27494974853175</v>
      </c>
      <c r="O32" s="77">
        <f>IF(RES_hh_fec_in!O32=0,0,1000*11630*RES_hh_fec_in!O32/RES_hh_num_in!O32)</f>
        <v>647.48194712782254</v>
      </c>
      <c r="P32" s="77">
        <f>IF(RES_hh_fec_in!P32=0,0,1000*11630*RES_hh_fec_in!P32/RES_hh_num_in!P32)</f>
        <v>600.14254161538588</v>
      </c>
      <c r="Q32" s="77">
        <f>IF(RES_hh_fec_in!Q32=0,0,1000*11630*RES_hh_fec_in!Q32/RES_hh_num_in!Q32)</f>
        <v>619.76848434112287</v>
      </c>
      <c r="R32" s="77">
        <f>IF(RES_hh_fec_in!R32=0,0,1000*11630*RES_hh_fec_in!R32/RES_hh_num_in!R32)</f>
        <v>680.65769349466939</v>
      </c>
      <c r="S32" s="77">
        <f>IF(RES_hh_fec_in!S32=0,0,1000*11630*RES_hh_fec_in!S32/RES_hh_num_in!S32)</f>
        <v>660.90495277982302</v>
      </c>
      <c r="T32" s="77">
        <f>IF(RES_hh_fec_in!T32=0,0,1000*11630*RES_hh_fec_in!T32/RES_hh_num_in!T32)</f>
        <v>622.55122255831122</v>
      </c>
      <c r="U32" s="77">
        <f>IF(RES_hh_fec_in!U32=0,0,1000*11630*RES_hh_fec_in!U32/RES_hh_num_in!U32)</f>
        <v>654.6399595966385</v>
      </c>
      <c r="V32" s="77">
        <f>IF(RES_hh_fec_in!V32=0,0,1000*11630*RES_hh_fec_in!V32/RES_hh_num_in!V32)</f>
        <v>607.72574735828675</v>
      </c>
      <c r="W32" s="77">
        <f>IF(RES_hh_fec_in!W32=0,0,1000*11630*RES_hh_fec_in!W32/RES_hh_num_in!W32)</f>
        <v>661.46736720840988</v>
      </c>
      <c r="X32" s="77">
        <f>IF(RES_hh_fec_in!X32=0,0,1000*11630*RES_hh_fec_in!X32/RES_hh_num_in!X32)</f>
        <v>466.56207026251207</v>
      </c>
      <c r="Y32" s="77">
        <f>IF(RES_hh_fec_in!Y32=0,0,1000*11630*RES_hh_fec_in!Y32/RES_hh_num_in!Y32)</f>
        <v>598.09508263002976</v>
      </c>
      <c r="DA32" s="92" t="s">
        <v>812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11534.311843692996</v>
      </c>
      <c r="D3" s="65">
        <f>IF(RES_hh_tes_in!D3=0,0,1000*11630*RES_hh_tes_in!D3/RES_hh_num_in!D3)</f>
        <v>10966.691002582862</v>
      </c>
      <c r="E3" s="65">
        <f>IF(RES_hh_tes_in!E3=0,0,1000*11630*RES_hh_tes_in!E3/RES_hh_num_in!E3)</f>
        <v>10909.411034763105</v>
      </c>
      <c r="F3" s="65">
        <f>IF(RES_hh_tes_in!F3=0,0,1000*11630*RES_hh_tes_in!F3/RES_hh_num_in!F3)</f>
        <v>10641.44068121843</v>
      </c>
      <c r="G3" s="65">
        <f>IF(RES_hh_tes_in!G3=0,0,1000*11630*RES_hh_tes_in!G3/RES_hh_num_in!G3)</f>
        <v>10318.200750559907</v>
      </c>
      <c r="H3" s="65">
        <f>IF(RES_hh_tes_in!H3=0,0,1000*11630*RES_hh_tes_in!H3/RES_hh_num_in!H3)</f>
        <v>9910.2075358662714</v>
      </c>
      <c r="I3" s="65">
        <f>IF(RES_hh_tes_in!I3=0,0,1000*11630*RES_hh_tes_in!I3/RES_hh_num_in!I3)</f>
        <v>10910.516399860953</v>
      </c>
      <c r="J3" s="65">
        <f>IF(RES_hh_tes_in!J3=0,0,1000*11630*RES_hh_tes_in!J3/RES_hh_num_in!J3)</f>
        <v>10393.529379692616</v>
      </c>
      <c r="K3" s="65">
        <f>IF(RES_hh_tes_in!K3=0,0,1000*11630*RES_hh_tes_in!K3/RES_hh_num_in!K3)</f>
        <v>10500.133012972638</v>
      </c>
      <c r="L3" s="65">
        <f>IF(RES_hh_tes_in!L3=0,0,1000*11630*RES_hh_tes_in!L3/RES_hh_num_in!L3)</f>
        <v>11000.486065907311</v>
      </c>
      <c r="M3" s="65">
        <f>IF(RES_hh_tes_in!M3=0,0,1000*11630*RES_hh_tes_in!M3/RES_hh_num_in!M3)</f>
        <v>10027.741779087077</v>
      </c>
      <c r="N3" s="65">
        <f>IF(RES_hh_tes_in!N3=0,0,1000*11630*RES_hh_tes_in!N3/RES_hh_num_in!N3)</f>
        <v>10305.18677953189</v>
      </c>
      <c r="O3" s="65">
        <f>IF(RES_hh_tes_in!O3=0,0,1000*11630*RES_hh_tes_in!O3/RES_hh_num_in!O3)</f>
        <v>9832.7480018581282</v>
      </c>
      <c r="P3" s="65">
        <f>IF(RES_hh_tes_in!P3=0,0,1000*11630*RES_hh_tes_in!P3/RES_hh_num_in!P3)</f>
        <v>9093.1523856812801</v>
      </c>
      <c r="Q3" s="65">
        <f>IF(RES_hh_tes_in!Q3=0,0,1000*11630*RES_hh_tes_in!Q3/RES_hh_num_in!Q3)</f>
        <v>8460.7120057065367</v>
      </c>
      <c r="R3" s="65">
        <f>IF(RES_hh_tes_in!R3=0,0,1000*11630*RES_hh_tes_in!R3/RES_hh_num_in!R3)</f>
        <v>8886.4323209371469</v>
      </c>
      <c r="S3" s="65">
        <f>IF(RES_hh_tes_in!S3=0,0,1000*11630*RES_hh_tes_in!S3/RES_hh_num_in!S3)</f>
        <v>8564.1073786692341</v>
      </c>
      <c r="T3" s="65">
        <f>IF(RES_hh_tes_in!T3=0,0,1000*11630*RES_hh_tes_in!T3/RES_hh_num_in!T3)</f>
        <v>8370.3236590449378</v>
      </c>
      <c r="U3" s="65">
        <f>IF(RES_hh_tes_in!U3=0,0,1000*11630*RES_hh_tes_in!U3/RES_hh_num_in!U3)</f>
        <v>7808.7268402154896</v>
      </c>
      <c r="V3" s="65">
        <f>IF(RES_hh_tes_in!V3=0,0,1000*11630*RES_hh_tes_in!V3/RES_hh_num_in!V3)</f>
        <v>7291.8077901749393</v>
      </c>
      <c r="W3" s="65">
        <f>IF(RES_hh_tes_in!W3=0,0,1000*11630*RES_hh_tes_in!W3/RES_hh_num_in!W3)</f>
        <v>6475.8859588332798</v>
      </c>
      <c r="X3" s="65">
        <f>IF(RES_hh_tes_in!X3=0,0,1000*11630*RES_hh_tes_in!X3/RES_hh_num_in!X3)</f>
        <v>5327.9302089545563</v>
      </c>
      <c r="Y3" s="65">
        <f>IF(RES_hh_tes_in!Y3=0,0,1000*11630*RES_hh_tes_in!Y3/RES_hh_num_in!Y3)</f>
        <v>4030.8133049370185</v>
      </c>
      <c r="DA3" s="87" t="s">
        <v>814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9614.1889956857322</v>
      </c>
      <c r="D4" s="69">
        <f>IF(RES_hh_tes_in!D4=0,0,1000*11630*RES_hh_tes_in!D4/RES_hh_num_in!D4)</f>
        <v>9134.4611581705431</v>
      </c>
      <c r="E4" s="69">
        <f>IF(RES_hh_tes_in!E4=0,0,1000*11630*RES_hh_tes_in!E4/RES_hh_num_in!E4)</f>
        <v>9136.0925640376681</v>
      </c>
      <c r="F4" s="69">
        <f>IF(RES_hh_tes_in!F4=0,0,1000*11630*RES_hh_tes_in!F4/RES_hh_num_in!F4)</f>
        <v>8867.3812944994861</v>
      </c>
      <c r="G4" s="69">
        <f>IF(RES_hh_tes_in!G4=0,0,1000*11630*RES_hh_tes_in!G4/RES_hh_num_in!G4)</f>
        <v>8576.6475586460274</v>
      </c>
      <c r="H4" s="69">
        <f>IF(RES_hh_tes_in!H4=0,0,1000*11630*RES_hh_tes_in!H4/RES_hh_num_in!H4)</f>
        <v>8137.7633593908749</v>
      </c>
      <c r="I4" s="69">
        <f>IF(RES_hh_tes_in!I4=0,0,1000*11630*RES_hh_tes_in!I4/RES_hh_num_in!I4)</f>
        <v>9293.5044585052874</v>
      </c>
      <c r="J4" s="69">
        <f>IF(RES_hh_tes_in!J4=0,0,1000*11630*RES_hh_tes_in!J4/RES_hh_num_in!J4)</f>
        <v>8838.383784688478</v>
      </c>
      <c r="K4" s="69">
        <f>IF(RES_hh_tes_in!K4=0,0,1000*11630*RES_hh_tes_in!K4/RES_hh_num_in!K4)</f>
        <v>9043.1559601818408</v>
      </c>
      <c r="L4" s="69">
        <f>IF(RES_hh_tes_in!L4=0,0,1000*11630*RES_hh_tes_in!L4/RES_hh_num_in!L4)</f>
        <v>9438.6886861326129</v>
      </c>
      <c r="M4" s="69">
        <f>IF(RES_hh_tes_in!M4=0,0,1000*11630*RES_hh_tes_in!M4/RES_hh_num_in!M4)</f>
        <v>8568.8784166795613</v>
      </c>
      <c r="N4" s="69">
        <f>IF(RES_hh_tes_in!N4=0,0,1000*11630*RES_hh_tes_in!N4/RES_hh_num_in!N4)</f>
        <v>8794.7871221145197</v>
      </c>
      <c r="O4" s="69">
        <f>IF(RES_hh_tes_in!O4=0,0,1000*11630*RES_hh_tes_in!O4/RES_hh_num_in!O4)</f>
        <v>8371.8315004931428</v>
      </c>
      <c r="P4" s="69">
        <f>IF(RES_hh_tes_in!P4=0,0,1000*11630*RES_hh_tes_in!P4/RES_hh_num_in!P4)</f>
        <v>7703.176061281255</v>
      </c>
      <c r="Q4" s="69">
        <f>IF(RES_hh_tes_in!Q4=0,0,1000*11630*RES_hh_tes_in!Q4/RES_hh_num_in!Q4)</f>
        <v>7088.356974472902</v>
      </c>
      <c r="R4" s="69">
        <f>IF(RES_hh_tes_in!R4=0,0,1000*11630*RES_hh_tes_in!R4/RES_hh_num_in!R4)</f>
        <v>7365.1191649952834</v>
      </c>
      <c r="S4" s="69">
        <f>IF(RES_hh_tes_in!S4=0,0,1000*11630*RES_hh_tes_in!S4/RES_hh_num_in!S4)</f>
        <v>7049.9880045995651</v>
      </c>
      <c r="T4" s="69">
        <f>IF(RES_hh_tes_in!T4=0,0,1000*11630*RES_hh_tes_in!T4/RES_hh_num_in!T4)</f>
        <v>6884.7234709325112</v>
      </c>
      <c r="U4" s="69">
        <f>IF(RES_hh_tes_in!U4=0,0,1000*11630*RES_hh_tes_in!U4/RES_hh_num_in!U4)</f>
        <v>6279.9607797375311</v>
      </c>
      <c r="V4" s="69">
        <f>IF(RES_hh_tes_in!V4=0,0,1000*11630*RES_hh_tes_in!V4/RES_hh_num_in!V4)</f>
        <v>5802.0455172145239</v>
      </c>
      <c r="W4" s="69">
        <f>IF(RES_hh_tes_in!W4=0,0,1000*11630*RES_hh_tes_in!W4/RES_hh_num_in!W4)</f>
        <v>4931.7860859715383</v>
      </c>
      <c r="X4" s="69">
        <f>IF(RES_hh_tes_in!X4=0,0,1000*11630*RES_hh_tes_in!X4/RES_hh_num_in!X4)</f>
        <v>3943.2768914101662</v>
      </c>
      <c r="Y4" s="69">
        <f>IF(RES_hh_tes_in!Y4=0,0,1000*11630*RES_hh_tes_in!Y4/RES_hh_num_in!Y4)</f>
        <v>2606.5191062659169</v>
      </c>
      <c r="DA4" s="88" t="s">
        <v>815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8340.1688386696242</v>
      </c>
      <c r="D5" s="72">
        <f>IF(RES_hh_tes_in!D5=0,0,1000*11630*RES_hh_tes_in!D5/RES_hh_num_in!D5)</f>
        <v>9982.0492322850296</v>
      </c>
      <c r="E5" s="72">
        <f>IF(RES_hh_tes_in!E5=0,0,1000*11630*RES_hh_tes_in!E5/RES_hh_num_in!E5)</f>
        <v>7359.4032276512471</v>
      </c>
      <c r="F5" s="72">
        <f>IF(RES_hh_tes_in!F5=0,0,1000*11630*RES_hh_tes_in!F5/RES_hh_num_in!F5)</f>
        <v>10477.101676203381</v>
      </c>
      <c r="G5" s="72">
        <f>IF(RES_hh_tes_in!G5=0,0,1000*11630*RES_hh_tes_in!G5/RES_hh_num_in!G5)</f>
        <v>9683.7363918402389</v>
      </c>
      <c r="H5" s="72">
        <f>IF(RES_hh_tes_in!H5=0,0,1000*11630*RES_hh_tes_in!H5/RES_hh_num_in!H5)</f>
        <v>0</v>
      </c>
      <c r="I5" s="72">
        <f>IF(RES_hh_tes_in!I5=0,0,1000*11630*RES_hh_tes_in!I5/RES_hh_num_in!I5)</f>
        <v>0</v>
      </c>
      <c r="J5" s="72">
        <f>IF(RES_hh_tes_in!J5=0,0,1000*11630*RES_hh_tes_in!J5/RES_hh_num_in!J5)</f>
        <v>0</v>
      </c>
      <c r="K5" s="72">
        <f>IF(RES_hh_tes_in!K5=0,0,1000*11630*RES_hh_tes_in!K5/RES_hh_num_in!K5)</f>
        <v>0</v>
      </c>
      <c r="L5" s="72">
        <f>IF(RES_hh_tes_in!L5=0,0,1000*11630*RES_hh_tes_in!L5/RES_hh_num_in!L5)</f>
        <v>8246.025955899182</v>
      </c>
      <c r="M5" s="72">
        <f>IF(RES_hh_tes_in!M5=0,0,1000*11630*RES_hh_tes_in!M5/RES_hh_num_in!M5)</f>
        <v>9607.5465402854916</v>
      </c>
      <c r="N5" s="72">
        <f>IF(RES_hh_tes_in!N5=0,0,1000*11630*RES_hh_tes_in!N5/RES_hh_num_in!N5)</f>
        <v>8741.4352977554463</v>
      </c>
      <c r="O5" s="72">
        <f>IF(RES_hh_tes_in!O5=0,0,1000*11630*RES_hh_tes_in!O5/RES_hh_num_in!O5)</f>
        <v>9092.5245461402246</v>
      </c>
      <c r="P5" s="72">
        <f>IF(RES_hh_tes_in!P5=0,0,1000*11630*RES_hh_tes_in!P5/RES_hh_num_in!P5)</f>
        <v>0</v>
      </c>
      <c r="Q5" s="72">
        <f>IF(RES_hh_tes_in!Q5=0,0,1000*11630*RES_hh_tes_in!Q5/RES_hh_num_in!Q5)</f>
        <v>0</v>
      </c>
      <c r="R5" s="72">
        <f>IF(RES_hh_tes_in!R5=0,0,1000*11630*RES_hh_tes_in!R5/RES_hh_num_in!R5)</f>
        <v>0</v>
      </c>
      <c r="S5" s="72">
        <f>IF(RES_hh_tes_in!S5=0,0,1000*11630*RES_hh_tes_in!S5/RES_hh_num_in!S5)</f>
        <v>0</v>
      </c>
      <c r="T5" s="72">
        <f>IF(RES_hh_tes_in!T5=0,0,1000*11630*RES_hh_tes_in!T5/RES_hh_num_in!T5)</f>
        <v>0</v>
      </c>
      <c r="U5" s="72">
        <f>IF(RES_hh_tes_in!U5=0,0,1000*11630*RES_hh_tes_in!U5/RES_hh_num_in!U5)</f>
        <v>6760.3650253698925</v>
      </c>
      <c r="V5" s="72">
        <f>IF(RES_hh_tes_in!V5=0,0,1000*11630*RES_hh_tes_in!V5/RES_hh_num_in!V5)</f>
        <v>0</v>
      </c>
      <c r="W5" s="72">
        <f>IF(RES_hh_tes_in!W5=0,0,1000*11630*RES_hh_tes_in!W5/RES_hh_num_in!W5)</f>
        <v>0</v>
      </c>
      <c r="X5" s="72">
        <f>IF(RES_hh_tes_in!X5=0,0,1000*11630*RES_hh_tes_in!X5/RES_hh_num_in!X5)</f>
        <v>0</v>
      </c>
      <c r="Y5" s="72">
        <f>IF(RES_hh_tes_in!Y5=0,0,1000*11630*RES_hh_tes_in!Y5/RES_hh_num_in!Y5)</f>
        <v>5047.8486533734813</v>
      </c>
      <c r="DA5" s="89" t="s">
        <v>816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0</v>
      </c>
      <c r="D6" s="72">
        <f>IF(RES_hh_tes_in!D6=0,0,1000*11630*RES_hh_tes_in!D6/RES_hh_num_in!D6)</f>
        <v>0</v>
      </c>
      <c r="E6" s="72">
        <f>IF(RES_hh_tes_in!E6=0,0,1000*11630*RES_hh_tes_in!E6/RES_hh_num_in!E6)</f>
        <v>0</v>
      </c>
      <c r="F6" s="72">
        <f>IF(RES_hh_tes_in!F6=0,0,1000*11630*RES_hh_tes_in!F6/RES_hh_num_in!F6)</f>
        <v>0</v>
      </c>
      <c r="G6" s="72">
        <f>IF(RES_hh_tes_in!G6=0,0,1000*11630*RES_hh_tes_in!G6/RES_hh_num_in!G6)</f>
        <v>0</v>
      </c>
      <c r="H6" s="72">
        <f>IF(RES_hh_tes_in!H6=0,0,1000*11630*RES_hh_tes_in!H6/RES_hh_num_in!H6)</f>
        <v>0</v>
      </c>
      <c r="I6" s="72">
        <f>IF(RES_hh_tes_in!I6=0,0,1000*11630*RES_hh_tes_in!I6/RES_hh_num_in!I6)</f>
        <v>0</v>
      </c>
      <c r="J6" s="72">
        <f>IF(RES_hh_tes_in!J6=0,0,1000*11630*RES_hh_tes_in!J6/RES_hh_num_in!J6)</f>
        <v>0</v>
      </c>
      <c r="K6" s="72">
        <f>IF(RES_hh_tes_in!K6=0,0,1000*11630*RES_hh_tes_in!K6/RES_hh_num_in!K6)</f>
        <v>0</v>
      </c>
      <c r="L6" s="72">
        <f>IF(RES_hh_tes_in!L6=0,0,1000*11630*RES_hh_tes_in!L6/RES_hh_num_in!L6)</f>
        <v>0</v>
      </c>
      <c r="M6" s="72">
        <f>IF(RES_hh_tes_in!M6=0,0,1000*11630*RES_hh_tes_in!M6/RES_hh_num_in!M6)</f>
        <v>0</v>
      </c>
      <c r="N6" s="72">
        <f>IF(RES_hh_tes_in!N6=0,0,1000*11630*RES_hh_tes_in!N6/RES_hh_num_in!N6)</f>
        <v>0</v>
      </c>
      <c r="O6" s="72">
        <f>IF(RES_hh_tes_in!O6=0,0,1000*11630*RES_hh_tes_in!O6/RES_hh_num_in!O6)</f>
        <v>0</v>
      </c>
      <c r="P6" s="72">
        <f>IF(RES_hh_tes_in!P6=0,0,1000*11630*RES_hh_tes_in!P6/RES_hh_num_in!P6)</f>
        <v>0</v>
      </c>
      <c r="Q6" s="72">
        <f>IF(RES_hh_tes_in!Q6=0,0,1000*11630*RES_hh_tes_in!Q6/RES_hh_num_in!Q6)</f>
        <v>0</v>
      </c>
      <c r="R6" s="72">
        <f>IF(RES_hh_tes_in!R6=0,0,1000*11630*RES_hh_tes_in!R6/RES_hh_num_in!R6)</f>
        <v>0</v>
      </c>
      <c r="S6" s="72">
        <f>IF(RES_hh_tes_in!S6=0,0,1000*11630*RES_hh_tes_in!S6/RES_hh_num_in!S6)</f>
        <v>0</v>
      </c>
      <c r="T6" s="72">
        <f>IF(RES_hh_tes_in!T6=0,0,1000*11630*RES_hh_tes_in!T6/RES_hh_num_in!T6)</f>
        <v>0</v>
      </c>
      <c r="U6" s="72">
        <f>IF(RES_hh_tes_in!U6=0,0,1000*11630*RES_hh_tes_in!U6/RES_hh_num_in!U6)</f>
        <v>0</v>
      </c>
      <c r="V6" s="72">
        <f>IF(RES_hh_tes_in!V6=0,0,1000*11630*RES_hh_tes_in!V6/RES_hh_num_in!V6)</f>
        <v>0</v>
      </c>
      <c r="W6" s="72">
        <f>IF(RES_hh_tes_in!W6=0,0,1000*11630*RES_hh_tes_in!W6/RES_hh_num_in!W6)</f>
        <v>0</v>
      </c>
      <c r="X6" s="72">
        <f>IF(RES_hh_tes_in!X6=0,0,1000*11630*RES_hh_tes_in!X6/RES_hh_num_in!X6)</f>
        <v>0</v>
      </c>
      <c r="Y6" s="72">
        <f>IF(RES_hh_tes_in!Y6=0,0,1000*11630*RES_hh_tes_in!Y6/RES_hh_num_in!Y6)</f>
        <v>0</v>
      </c>
      <c r="DA6" s="89" t="s">
        <v>817</v>
      </c>
    </row>
    <row r="7" spans="1:105" ht="12" customHeight="1" x14ac:dyDescent="0.25">
      <c r="A7" s="28" t="s">
        <v>200</v>
      </c>
      <c r="B7" s="72"/>
      <c r="C7" s="72">
        <f>IF(RES_hh_tes_in!C7=0,0,1000*11630*RES_hh_tes_in!C7/RES_hh_num_in!C7)</f>
        <v>0</v>
      </c>
      <c r="D7" s="72">
        <f>IF(RES_hh_tes_in!D7=0,0,1000*11630*RES_hh_tes_in!D7/RES_hh_num_in!D7)</f>
        <v>0</v>
      </c>
      <c r="E7" s="72">
        <f>IF(RES_hh_tes_in!E7=0,0,1000*11630*RES_hh_tes_in!E7/RES_hh_num_in!E7)</f>
        <v>0</v>
      </c>
      <c r="F7" s="72">
        <f>IF(RES_hh_tes_in!F7=0,0,1000*11630*RES_hh_tes_in!F7/RES_hh_num_in!F7)</f>
        <v>0</v>
      </c>
      <c r="G7" s="72">
        <f>IF(RES_hh_tes_in!G7=0,0,1000*11630*RES_hh_tes_in!G7/RES_hh_num_in!G7)</f>
        <v>0</v>
      </c>
      <c r="H7" s="72">
        <f>IF(RES_hh_tes_in!H7=0,0,1000*11630*RES_hh_tes_in!H7/RES_hh_num_in!H7)</f>
        <v>0</v>
      </c>
      <c r="I7" s="72">
        <f>IF(RES_hh_tes_in!I7=0,0,1000*11630*RES_hh_tes_in!I7/RES_hh_num_in!I7)</f>
        <v>0</v>
      </c>
      <c r="J7" s="72">
        <f>IF(RES_hh_tes_in!J7=0,0,1000*11630*RES_hh_tes_in!J7/RES_hh_num_in!J7)</f>
        <v>9938.3430238929559</v>
      </c>
      <c r="K7" s="72">
        <f>IF(RES_hh_tes_in!K7=0,0,1000*11630*RES_hh_tes_in!K7/RES_hh_num_in!K7)</f>
        <v>8222.4560181087236</v>
      </c>
      <c r="L7" s="72">
        <f>IF(RES_hh_tes_in!L7=0,0,1000*11630*RES_hh_tes_in!L7/RES_hh_num_in!L7)</f>
        <v>7269.1359004078668</v>
      </c>
      <c r="M7" s="72">
        <f>IF(RES_hh_tes_in!M7=0,0,1000*11630*RES_hh_tes_in!M7/RES_hh_num_in!M7)</f>
        <v>9154.3769209208203</v>
      </c>
      <c r="N7" s="72">
        <f>IF(RES_hh_tes_in!N7=0,0,1000*11630*RES_hh_tes_in!N7/RES_hh_num_in!N7)</f>
        <v>9368.3174466826476</v>
      </c>
      <c r="O7" s="72">
        <f>IF(RES_hh_tes_in!O7=0,0,1000*11630*RES_hh_tes_in!O7/RES_hh_num_in!O7)</f>
        <v>7834.321725619322</v>
      </c>
      <c r="P7" s="72">
        <f>IF(RES_hh_tes_in!P7=0,0,1000*11630*RES_hh_tes_in!P7/RES_hh_num_in!P7)</f>
        <v>0</v>
      </c>
      <c r="Q7" s="72">
        <f>IF(RES_hh_tes_in!Q7=0,0,1000*11630*RES_hh_tes_in!Q7/RES_hh_num_in!Q7)</f>
        <v>0</v>
      </c>
      <c r="R7" s="72">
        <f>IF(RES_hh_tes_in!R7=0,0,1000*11630*RES_hh_tes_in!R7/RES_hh_num_in!R7)</f>
        <v>0</v>
      </c>
      <c r="S7" s="72">
        <f>IF(RES_hh_tes_in!S7=0,0,1000*11630*RES_hh_tes_in!S7/RES_hh_num_in!S7)</f>
        <v>0</v>
      </c>
      <c r="T7" s="72">
        <f>IF(RES_hh_tes_in!T7=0,0,1000*11630*RES_hh_tes_in!T7/RES_hh_num_in!T7)</f>
        <v>0</v>
      </c>
      <c r="U7" s="72">
        <f>IF(RES_hh_tes_in!U7=0,0,1000*11630*RES_hh_tes_in!U7/RES_hh_num_in!U7)</f>
        <v>0</v>
      </c>
      <c r="V7" s="72">
        <f>IF(RES_hh_tes_in!V7=0,0,1000*11630*RES_hh_tes_in!V7/RES_hh_num_in!V7)</f>
        <v>0</v>
      </c>
      <c r="W7" s="72">
        <f>IF(RES_hh_tes_in!W7=0,0,1000*11630*RES_hh_tes_in!W7/RES_hh_num_in!W7)</f>
        <v>0</v>
      </c>
      <c r="X7" s="72">
        <f>IF(RES_hh_tes_in!X7=0,0,1000*11630*RES_hh_tes_in!X7/RES_hh_num_in!X7)</f>
        <v>0</v>
      </c>
      <c r="Y7" s="72">
        <f>IF(RES_hh_tes_in!Y7=0,0,1000*11630*RES_hh_tes_in!Y7/RES_hh_num_in!Y7)</f>
        <v>2311.8096363184759</v>
      </c>
      <c r="DA7" s="89" t="s">
        <v>818</v>
      </c>
    </row>
    <row r="8" spans="1:105" ht="12" customHeight="1" x14ac:dyDescent="0.25">
      <c r="A8" s="28" t="s">
        <v>189</v>
      </c>
      <c r="B8" s="72"/>
      <c r="C8" s="72">
        <f>IF(RES_hh_tes_in!C8=0,0,1000*11630*RES_hh_tes_in!C8/RES_hh_num_in!C8)</f>
        <v>9518.5226813909467</v>
      </c>
      <c r="D8" s="72">
        <f>IF(RES_hh_tes_in!D8=0,0,1000*11630*RES_hh_tes_in!D8/RES_hh_num_in!D8)</f>
        <v>8628.1251060519553</v>
      </c>
      <c r="E8" s="72">
        <f>IF(RES_hh_tes_in!E8=0,0,1000*11630*RES_hh_tes_in!E8/RES_hh_num_in!E8)</f>
        <v>8549.4130879685745</v>
      </c>
      <c r="F8" s="72">
        <f>IF(RES_hh_tes_in!F8=0,0,1000*11630*RES_hh_tes_in!F8/RES_hh_num_in!F8)</f>
        <v>8284.4235618099774</v>
      </c>
      <c r="G8" s="72">
        <f>IF(RES_hh_tes_in!G8=0,0,1000*11630*RES_hh_tes_in!G8/RES_hh_num_in!G8)</f>
        <v>8799.122913203666</v>
      </c>
      <c r="H8" s="72">
        <f>IF(RES_hh_tes_in!H8=0,0,1000*11630*RES_hh_tes_in!H8/RES_hh_num_in!H8)</f>
        <v>8334.6232336496287</v>
      </c>
      <c r="I8" s="72">
        <f>IF(RES_hh_tes_in!I8=0,0,1000*11630*RES_hh_tes_in!I8/RES_hh_num_in!I8)</f>
        <v>8848.1436175788131</v>
      </c>
      <c r="J8" s="72">
        <f>IF(RES_hh_tes_in!J8=0,0,1000*11630*RES_hh_tes_in!J8/RES_hh_num_in!J8)</f>
        <v>8626.4167544143511</v>
      </c>
      <c r="K8" s="72">
        <f>IF(RES_hh_tes_in!K8=0,0,1000*11630*RES_hh_tes_in!K8/RES_hh_num_in!K8)</f>
        <v>8766.9962440002291</v>
      </c>
      <c r="L8" s="72">
        <f>IF(RES_hh_tes_in!L8=0,0,1000*11630*RES_hh_tes_in!L8/RES_hh_num_in!L8)</f>
        <v>9205.0523096459092</v>
      </c>
      <c r="M8" s="72">
        <f>IF(RES_hh_tes_in!M8=0,0,1000*11630*RES_hh_tes_in!M8/RES_hh_num_in!M8)</f>
        <v>8394.1669257516824</v>
      </c>
      <c r="N8" s="72">
        <f>IF(RES_hh_tes_in!N8=0,0,1000*11630*RES_hh_tes_in!N8/RES_hh_num_in!N8)</f>
        <v>8736.0296524212918</v>
      </c>
      <c r="O8" s="72">
        <f>IF(RES_hh_tes_in!O8=0,0,1000*11630*RES_hh_tes_in!O8/RES_hh_num_in!O8)</f>
        <v>8050.5129069534332</v>
      </c>
      <c r="P8" s="72">
        <f>IF(RES_hh_tes_in!P8=0,0,1000*11630*RES_hh_tes_in!P8/RES_hh_num_in!P8)</f>
        <v>7606.9592237851602</v>
      </c>
      <c r="Q8" s="72">
        <f>IF(RES_hh_tes_in!Q8=0,0,1000*11630*RES_hh_tes_in!Q8/RES_hh_num_in!Q8)</f>
        <v>6826.0392393512766</v>
      </c>
      <c r="R8" s="72">
        <f>IF(RES_hh_tes_in!R8=0,0,1000*11630*RES_hh_tes_in!R8/RES_hh_num_in!R8)</f>
        <v>7550.634204834234</v>
      </c>
      <c r="S8" s="72">
        <f>IF(RES_hh_tes_in!S8=0,0,1000*11630*RES_hh_tes_in!S8/RES_hh_num_in!S8)</f>
        <v>6739.4177116374767</v>
      </c>
      <c r="T8" s="72">
        <f>IF(RES_hh_tes_in!T8=0,0,1000*11630*RES_hh_tes_in!T8/RES_hh_num_in!T8)</f>
        <v>6539.9166122531196</v>
      </c>
      <c r="U8" s="72">
        <f>IF(RES_hh_tes_in!U8=0,0,1000*11630*RES_hh_tes_in!U8/RES_hh_num_in!U8)</f>
        <v>6322.8141794744806</v>
      </c>
      <c r="V8" s="72">
        <f>IF(RES_hh_tes_in!V8=0,0,1000*11630*RES_hh_tes_in!V8/RES_hh_num_in!V8)</f>
        <v>5753.9816677057997</v>
      </c>
      <c r="W8" s="72">
        <f>IF(RES_hh_tes_in!W8=0,0,1000*11630*RES_hh_tes_in!W8/RES_hh_num_in!W8)</f>
        <v>5188.9572311430702</v>
      </c>
      <c r="X8" s="72">
        <f>IF(RES_hh_tes_in!X8=0,0,1000*11630*RES_hh_tes_in!X8/RES_hh_num_in!X8)</f>
        <v>3417.7082488720948</v>
      </c>
      <c r="Y8" s="72">
        <f>IF(RES_hh_tes_in!Y8=0,0,1000*11630*RES_hh_tes_in!Y8/RES_hh_num_in!Y8)</f>
        <v>2712.5904769228287</v>
      </c>
      <c r="DA8" s="89" t="s">
        <v>819</v>
      </c>
    </row>
    <row r="9" spans="1:105" ht="12" customHeight="1" x14ac:dyDescent="0.25">
      <c r="A9" s="28" t="s">
        <v>202</v>
      </c>
      <c r="B9" s="72"/>
      <c r="C9" s="72">
        <f>IF(RES_hh_tes_in!C9=0,0,1000*11630*RES_hh_tes_in!C9/RES_hh_num_in!C9)</f>
        <v>9451.5653713552056</v>
      </c>
      <c r="D9" s="72">
        <f>IF(RES_hh_tes_in!D9=0,0,1000*11630*RES_hh_tes_in!D9/RES_hh_num_in!D9)</f>
        <v>8680.3486931913776</v>
      </c>
      <c r="E9" s="72">
        <f>IF(RES_hh_tes_in!E9=0,0,1000*11630*RES_hh_tes_in!E9/RES_hh_num_in!E9)</f>
        <v>9425.8935295998654</v>
      </c>
      <c r="F9" s="72">
        <f>IF(RES_hh_tes_in!F9=0,0,1000*11630*RES_hh_tes_in!F9/RES_hh_num_in!F9)</f>
        <v>9155.8443755938861</v>
      </c>
      <c r="G9" s="72">
        <f>IF(RES_hh_tes_in!G9=0,0,1000*11630*RES_hh_tes_in!G9/RES_hh_num_in!G9)</f>
        <v>8008.3938509247255</v>
      </c>
      <c r="H9" s="72">
        <f>IF(RES_hh_tes_in!H9=0,0,1000*11630*RES_hh_tes_in!H9/RES_hh_num_in!H9)</f>
        <v>7543.1282555748567</v>
      </c>
      <c r="I9" s="72">
        <f>IF(RES_hh_tes_in!I9=0,0,1000*11630*RES_hh_tes_in!I9/RES_hh_num_in!I9)</f>
        <v>9328.0311969737813</v>
      </c>
      <c r="J9" s="72">
        <f>IF(RES_hh_tes_in!J9=0,0,1000*11630*RES_hh_tes_in!J9/RES_hh_num_in!J9)</f>
        <v>8927.9837090826077</v>
      </c>
      <c r="K9" s="72">
        <f>IF(RES_hh_tes_in!K9=0,0,1000*11630*RES_hh_tes_in!K9/RES_hh_num_in!K9)</f>
        <v>9217.8725808828112</v>
      </c>
      <c r="L9" s="72">
        <f>IF(RES_hh_tes_in!L9=0,0,1000*11630*RES_hh_tes_in!L9/RES_hh_num_in!L9)</f>
        <v>9458.3698936740802</v>
      </c>
      <c r="M9" s="72">
        <f>IF(RES_hh_tes_in!M9=0,0,1000*11630*RES_hh_tes_in!M9/RES_hh_num_in!M9)</f>
        <v>8229.7468144665254</v>
      </c>
      <c r="N9" s="72">
        <f>IF(RES_hh_tes_in!N9=0,0,1000*11630*RES_hh_tes_in!N9/RES_hh_num_in!N9)</f>
        <v>8731.9368195815823</v>
      </c>
      <c r="O9" s="72">
        <f>IF(RES_hh_tes_in!O9=0,0,1000*11630*RES_hh_tes_in!O9/RES_hh_num_in!O9)</f>
        <v>8197.3887665526636</v>
      </c>
      <c r="P9" s="72">
        <f>IF(RES_hh_tes_in!P9=0,0,1000*11630*RES_hh_tes_in!P9/RES_hh_num_in!P9)</f>
        <v>7710.1481046037352</v>
      </c>
      <c r="Q9" s="72">
        <f>IF(RES_hh_tes_in!Q9=0,0,1000*11630*RES_hh_tes_in!Q9/RES_hh_num_in!Q9)</f>
        <v>7129.3438915923025</v>
      </c>
      <c r="R9" s="72">
        <f>IF(RES_hh_tes_in!R9=0,0,1000*11630*RES_hh_tes_in!R9/RES_hh_num_in!R9)</f>
        <v>7248.0492067879095</v>
      </c>
      <c r="S9" s="72">
        <f>IF(RES_hh_tes_in!S9=0,0,1000*11630*RES_hh_tes_in!S9/RES_hh_num_in!S9)</f>
        <v>7042.7824254372208</v>
      </c>
      <c r="T9" s="72">
        <f>IF(RES_hh_tes_in!T9=0,0,1000*11630*RES_hh_tes_in!T9/RES_hh_num_in!T9)</f>
        <v>6762.3309503267483</v>
      </c>
      <c r="U9" s="72">
        <f>IF(RES_hh_tes_in!U9=0,0,1000*11630*RES_hh_tes_in!U9/RES_hh_num_in!U9)</f>
        <v>6111.1769042049855</v>
      </c>
      <c r="V9" s="72">
        <f>IF(RES_hh_tes_in!V9=0,0,1000*11630*RES_hh_tes_in!V9/RES_hh_num_in!V9)</f>
        <v>5866.874819043056</v>
      </c>
      <c r="W9" s="72">
        <f>IF(RES_hh_tes_in!W9=0,0,1000*11630*RES_hh_tes_in!W9/RES_hh_num_in!W9)</f>
        <v>4839.6194760039107</v>
      </c>
      <c r="X9" s="72">
        <f>IF(RES_hh_tes_in!X9=0,0,1000*11630*RES_hh_tes_in!X9/RES_hh_num_in!X9)</f>
        <v>4032.4647063249863</v>
      </c>
      <c r="Y9" s="72">
        <f>IF(RES_hh_tes_in!Y9=0,0,1000*11630*RES_hh_tes_in!Y9/RES_hh_num_in!Y9)</f>
        <v>2565.172566420923</v>
      </c>
      <c r="DA9" s="89" t="s">
        <v>820</v>
      </c>
    </row>
    <row r="10" spans="1:105" ht="12" customHeight="1" x14ac:dyDescent="0.25">
      <c r="A10" s="28" t="s">
        <v>197</v>
      </c>
      <c r="B10" s="72"/>
      <c r="C10" s="72">
        <f>IF(RES_hh_tes_in!C10=0,0,1000*11630*RES_hh_tes_in!C10/RES_hh_num_in!C10)</f>
        <v>0</v>
      </c>
      <c r="D10" s="72">
        <f>IF(RES_hh_tes_in!D10=0,0,1000*11630*RES_hh_tes_in!D10/RES_hh_num_in!D10)</f>
        <v>0</v>
      </c>
      <c r="E10" s="72">
        <f>IF(RES_hh_tes_in!E10=0,0,1000*11630*RES_hh_tes_in!E10/RES_hh_num_in!E10)</f>
        <v>0</v>
      </c>
      <c r="F10" s="72">
        <f>IF(RES_hh_tes_in!F10=0,0,1000*11630*RES_hh_tes_in!F10/RES_hh_num_in!F10)</f>
        <v>0</v>
      </c>
      <c r="G10" s="72">
        <f>IF(RES_hh_tes_in!G10=0,0,1000*11630*RES_hh_tes_in!G10/RES_hh_num_in!G10)</f>
        <v>0</v>
      </c>
      <c r="H10" s="72">
        <f>IF(RES_hh_tes_in!H10=0,0,1000*11630*RES_hh_tes_in!H10/RES_hh_num_in!H10)</f>
        <v>0</v>
      </c>
      <c r="I10" s="72">
        <f>IF(RES_hh_tes_in!I10=0,0,1000*11630*RES_hh_tes_in!I10/RES_hh_num_in!I10)</f>
        <v>0</v>
      </c>
      <c r="J10" s="72">
        <f>IF(RES_hh_tes_in!J10=0,0,1000*11630*RES_hh_tes_in!J10/RES_hh_num_in!J10)</f>
        <v>0</v>
      </c>
      <c r="K10" s="72">
        <f>IF(RES_hh_tes_in!K10=0,0,1000*11630*RES_hh_tes_in!K10/RES_hh_num_in!K10)</f>
        <v>0</v>
      </c>
      <c r="L10" s="72">
        <f>IF(RES_hh_tes_in!L10=0,0,1000*11630*RES_hh_tes_in!L10/RES_hh_num_in!L10)</f>
        <v>0</v>
      </c>
      <c r="M10" s="72">
        <f>IF(RES_hh_tes_in!M10=0,0,1000*11630*RES_hh_tes_in!M10/RES_hh_num_in!M10)</f>
        <v>0</v>
      </c>
      <c r="N10" s="72">
        <f>IF(RES_hh_tes_in!N10=0,0,1000*11630*RES_hh_tes_in!N10/RES_hh_num_in!N10)</f>
        <v>0</v>
      </c>
      <c r="O10" s="72">
        <f>IF(RES_hh_tes_in!O10=0,0,1000*11630*RES_hh_tes_in!O10/RES_hh_num_in!O10)</f>
        <v>0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0</v>
      </c>
      <c r="S10" s="72">
        <f>IF(RES_hh_tes_in!S10=0,0,1000*11630*RES_hh_tes_in!S10/RES_hh_num_in!S10)</f>
        <v>0</v>
      </c>
      <c r="T10" s="72">
        <f>IF(RES_hh_tes_in!T10=0,0,1000*11630*RES_hh_tes_in!T10/RES_hh_num_in!T10)</f>
        <v>0</v>
      </c>
      <c r="U10" s="72">
        <f>IF(RES_hh_tes_in!U10=0,0,1000*11630*RES_hh_tes_in!U10/RES_hh_num_in!U10)</f>
        <v>0</v>
      </c>
      <c r="V10" s="72">
        <f>IF(RES_hh_tes_in!V10=0,0,1000*11630*RES_hh_tes_in!V10/RES_hh_num_in!V10)</f>
        <v>0</v>
      </c>
      <c r="W10" s="72">
        <f>IF(RES_hh_tes_in!W10=0,0,1000*11630*RES_hh_tes_in!W10/RES_hh_num_in!W10)</f>
        <v>0</v>
      </c>
      <c r="X10" s="72">
        <f>IF(RES_hh_tes_in!X10=0,0,1000*11630*RES_hh_tes_in!X10/RES_hh_num_in!X10)</f>
        <v>0</v>
      </c>
      <c r="Y10" s="72">
        <f>IF(RES_hh_tes_in!Y10=0,0,1000*11630*RES_hh_tes_in!Y10/RES_hh_num_in!Y10)</f>
        <v>0</v>
      </c>
      <c r="DA10" s="89" t="s">
        <v>821</v>
      </c>
    </row>
    <row r="11" spans="1:105" ht="12" customHeight="1" x14ac:dyDescent="0.25">
      <c r="A11" s="28" t="s">
        <v>198</v>
      </c>
      <c r="B11" s="72"/>
      <c r="C11" s="72">
        <f>IF(RES_hh_tes_in!C11=0,0,1000*11630*RES_hh_tes_in!C11/RES_hh_num_in!C11)</f>
        <v>9570.3124343622494</v>
      </c>
      <c r="D11" s="72">
        <f>IF(RES_hh_tes_in!D11=0,0,1000*11630*RES_hh_tes_in!D11/RES_hh_num_in!D11)</f>
        <v>9355.5186206808157</v>
      </c>
      <c r="E11" s="72">
        <f>IF(RES_hh_tes_in!E11=0,0,1000*11630*RES_hh_tes_in!E11/RES_hh_num_in!E11)</f>
        <v>8854.5746467836525</v>
      </c>
      <c r="F11" s="72">
        <f>IF(RES_hh_tes_in!F11=0,0,1000*11630*RES_hh_tes_in!F11/RES_hh_num_in!F11)</f>
        <v>8624.2981649428348</v>
      </c>
      <c r="G11" s="72">
        <f>IF(RES_hh_tes_in!G11=0,0,1000*11630*RES_hh_tes_in!G11/RES_hh_num_in!G11)</f>
        <v>8780.5189854366781</v>
      </c>
      <c r="H11" s="72">
        <f>IF(RES_hh_tes_in!H11=0,0,1000*11630*RES_hh_tes_in!H11/RES_hh_num_in!H11)</f>
        <v>8665.2489535387031</v>
      </c>
      <c r="I11" s="72">
        <f>IF(RES_hh_tes_in!I11=0,0,1000*11630*RES_hh_tes_in!I11/RES_hh_num_in!I11)</f>
        <v>8929.2325319808588</v>
      </c>
      <c r="J11" s="72">
        <f>IF(RES_hh_tes_in!J11=0,0,1000*11630*RES_hh_tes_in!J11/RES_hh_num_in!J11)</f>
        <v>8405.4162671387639</v>
      </c>
      <c r="K11" s="72">
        <f>IF(RES_hh_tes_in!K11=0,0,1000*11630*RES_hh_tes_in!K11/RES_hh_num_in!K11)</f>
        <v>8633.5409216531643</v>
      </c>
      <c r="L11" s="72">
        <f>IF(RES_hh_tes_in!L11=0,0,1000*11630*RES_hh_tes_in!L11/RES_hh_num_in!L11)</f>
        <v>9319.4486293343234</v>
      </c>
      <c r="M11" s="72">
        <f>IF(RES_hh_tes_in!M11=0,0,1000*11630*RES_hh_tes_in!M11/RES_hh_num_in!M11)</f>
        <v>8578.8179719234104</v>
      </c>
      <c r="N11" s="72">
        <f>IF(RES_hh_tes_in!N11=0,0,1000*11630*RES_hh_tes_in!N11/RES_hh_num_in!N11)</f>
        <v>8736.1830379735675</v>
      </c>
      <c r="O11" s="72">
        <f>IF(RES_hh_tes_in!O11=0,0,1000*11630*RES_hh_tes_in!O11/RES_hh_num_in!O11)</f>
        <v>8435.2202760841265</v>
      </c>
      <c r="P11" s="72">
        <f>IF(RES_hh_tes_in!P11=0,0,1000*11630*RES_hh_tes_in!P11/RES_hh_num_in!P11)</f>
        <v>7528.9099140161588</v>
      </c>
      <c r="Q11" s="72">
        <f>IF(RES_hh_tes_in!Q11=0,0,1000*11630*RES_hh_tes_in!Q11/RES_hh_num_in!Q11)</f>
        <v>6970.440067306653</v>
      </c>
      <c r="R11" s="72">
        <f>IF(RES_hh_tes_in!R11=0,0,1000*11630*RES_hh_tes_in!R11/RES_hh_num_in!R11)</f>
        <v>7367.2274845808697</v>
      </c>
      <c r="S11" s="72">
        <f>IF(RES_hh_tes_in!S11=0,0,1000*11630*RES_hh_tes_in!S11/RES_hh_num_in!S11)</f>
        <v>7048.769378956822</v>
      </c>
      <c r="T11" s="72">
        <f>IF(RES_hh_tes_in!T11=0,0,1000*11630*RES_hh_tes_in!T11/RES_hh_num_in!T11)</f>
        <v>6805.2302395517445</v>
      </c>
      <c r="U11" s="72">
        <f>IF(RES_hh_tes_in!U11=0,0,1000*11630*RES_hh_tes_in!U11/RES_hh_num_in!U11)</f>
        <v>6349.8676706733204</v>
      </c>
      <c r="V11" s="72">
        <f>IF(RES_hh_tes_in!V11=0,0,1000*11630*RES_hh_tes_in!V11/RES_hh_num_in!V11)</f>
        <v>5664.0604669179347</v>
      </c>
      <c r="W11" s="72">
        <f>IF(RES_hh_tes_in!W11=0,0,1000*11630*RES_hh_tes_in!W11/RES_hh_num_in!W11)</f>
        <v>4869.0268465437257</v>
      </c>
      <c r="X11" s="72">
        <f>IF(RES_hh_tes_in!X11=0,0,1000*11630*RES_hh_tes_in!X11/RES_hh_num_in!X11)</f>
        <v>3956.4564716180621</v>
      </c>
      <c r="Y11" s="72">
        <f>IF(RES_hh_tes_in!Y11=0,0,1000*11630*RES_hh_tes_in!Y11/RES_hh_num_in!Y11)</f>
        <v>2566.2218726156434</v>
      </c>
      <c r="DA11" s="89" t="s">
        <v>822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0</v>
      </c>
      <c r="D12" s="72">
        <f>IF(RES_hh_tes_in!D12=0,0,1000*11630*RES_hh_tes_in!D12/RES_hh_num_in!D12)</f>
        <v>0</v>
      </c>
      <c r="E12" s="72">
        <f>IF(RES_hh_tes_in!E12=0,0,1000*11630*RES_hh_tes_in!E12/RES_hh_num_in!E12)</f>
        <v>0</v>
      </c>
      <c r="F12" s="72">
        <f>IF(RES_hh_tes_in!F12=0,0,1000*11630*RES_hh_tes_in!F12/RES_hh_num_in!F12)</f>
        <v>0</v>
      </c>
      <c r="G12" s="72">
        <f>IF(RES_hh_tes_in!G12=0,0,1000*11630*RES_hh_tes_in!G12/RES_hh_num_in!G12)</f>
        <v>0</v>
      </c>
      <c r="H12" s="72">
        <f>IF(RES_hh_tes_in!H12=0,0,1000*11630*RES_hh_tes_in!H12/RES_hh_num_in!H12)</f>
        <v>0</v>
      </c>
      <c r="I12" s="72">
        <f>IF(RES_hh_tes_in!I12=0,0,1000*11630*RES_hh_tes_in!I12/RES_hh_num_in!I12)</f>
        <v>0</v>
      </c>
      <c r="J12" s="72">
        <f>IF(RES_hh_tes_in!J12=0,0,1000*11630*RES_hh_tes_in!J12/RES_hh_num_in!J12)</f>
        <v>0</v>
      </c>
      <c r="K12" s="72">
        <f>IF(RES_hh_tes_in!K12=0,0,1000*11630*RES_hh_tes_in!K12/RES_hh_num_in!K12)</f>
        <v>0</v>
      </c>
      <c r="L12" s="72">
        <f>IF(RES_hh_tes_in!L12=0,0,1000*11630*RES_hh_tes_in!L12/RES_hh_num_in!L12)</f>
        <v>0</v>
      </c>
      <c r="M12" s="72">
        <f>IF(RES_hh_tes_in!M12=0,0,1000*11630*RES_hh_tes_in!M12/RES_hh_num_in!M12)</f>
        <v>0</v>
      </c>
      <c r="N12" s="72">
        <f>IF(RES_hh_tes_in!N12=0,0,1000*11630*RES_hh_tes_in!N12/RES_hh_num_in!N12)</f>
        <v>0</v>
      </c>
      <c r="O12" s="72">
        <f>IF(RES_hh_tes_in!O12=0,0,1000*11630*RES_hh_tes_in!O12/RES_hh_num_in!O12)</f>
        <v>0</v>
      </c>
      <c r="P12" s="72">
        <f>IF(RES_hh_tes_in!P12=0,0,1000*11630*RES_hh_tes_in!P12/RES_hh_num_in!P12)</f>
        <v>0</v>
      </c>
      <c r="Q12" s="72">
        <f>IF(RES_hh_tes_in!Q12=0,0,1000*11630*RES_hh_tes_in!Q12/RES_hh_num_in!Q12)</f>
        <v>0</v>
      </c>
      <c r="R12" s="72">
        <f>IF(RES_hh_tes_in!R12=0,0,1000*11630*RES_hh_tes_in!R12/RES_hh_num_in!R12)</f>
        <v>0</v>
      </c>
      <c r="S12" s="72">
        <f>IF(RES_hh_tes_in!S12=0,0,1000*11630*RES_hh_tes_in!S12/RES_hh_num_in!S12)</f>
        <v>0</v>
      </c>
      <c r="T12" s="72">
        <f>IF(RES_hh_tes_in!T12=0,0,1000*11630*RES_hh_tes_in!T12/RES_hh_num_in!T12)</f>
        <v>0</v>
      </c>
      <c r="U12" s="72">
        <f>IF(RES_hh_tes_in!U12=0,0,1000*11630*RES_hh_tes_in!U12/RES_hh_num_in!U12)</f>
        <v>0</v>
      </c>
      <c r="V12" s="72">
        <f>IF(RES_hh_tes_in!V12=0,0,1000*11630*RES_hh_tes_in!V12/RES_hh_num_in!V12)</f>
        <v>0</v>
      </c>
      <c r="W12" s="72">
        <f>IF(RES_hh_tes_in!W12=0,0,1000*11630*RES_hh_tes_in!W12/RES_hh_num_in!W12)</f>
        <v>0</v>
      </c>
      <c r="X12" s="72">
        <f>IF(RES_hh_tes_in!X12=0,0,1000*11630*RES_hh_tes_in!X12/RES_hh_num_in!X12)</f>
        <v>0</v>
      </c>
      <c r="Y12" s="72">
        <f>IF(RES_hh_tes_in!Y12=0,0,1000*11630*RES_hh_tes_in!Y12/RES_hh_num_in!Y12)</f>
        <v>0</v>
      </c>
      <c r="DA12" s="89" t="s">
        <v>823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10200.597795431335</v>
      </c>
      <c r="D13" s="74">
        <f>IF(RES_hh_tes_in!D13=0,0,1000*11630*RES_hh_tes_in!D13/RES_hh_num_in!D13)</f>
        <v>9220.9646031494194</v>
      </c>
      <c r="E13" s="74">
        <f>IF(RES_hh_tes_in!E13=0,0,1000*11630*RES_hh_tes_in!E13/RES_hh_num_in!E13)</f>
        <v>8904.3993458553814</v>
      </c>
      <c r="F13" s="74">
        <f>IF(RES_hh_tes_in!F13=0,0,1000*11630*RES_hh_tes_in!F13/RES_hh_num_in!F13)</f>
        <v>8667.1372649115419</v>
      </c>
      <c r="G13" s="74">
        <f>IF(RES_hh_tes_in!G13=0,0,1000*11630*RES_hh_tes_in!G13/RES_hh_num_in!G13)</f>
        <v>8361.8796412752708</v>
      </c>
      <c r="H13" s="74">
        <f>IF(RES_hh_tes_in!H13=0,0,1000*11630*RES_hh_tes_in!H13/RES_hh_num_in!H13)</f>
        <v>7569.1090385079951</v>
      </c>
      <c r="I13" s="74">
        <f>IF(RES_hh_tes_in!I13=0,0,1000*11630*RES_hh_tes_in!I13/RES_hh_num_in!I13)</f>
        <v>9333.4763365984272</v>
      </c>
      <c r="J13" s="74">
        <f>IF(RES_hh_tes_in!J13=0,0,1000*11630*RES_hh_tes_in!J13/RES_hh_num_in!J13)</f>
        <v>9090.4844078233818</v>
      </c>
      <c r="K13" s="74">
        <f>IF(RES_hh_tes_in!K13=0,0,1000*11630*RES_hh_tes_in!K13/RES_hh_num_in!K13)</f>
        <v>8991.6303118579108</v>
      </c>
      <c r="L13" s="74">
        <f>IF(RES_hh_tes_in!L13=0,0,1000*11630*RES_hh_tes_in!L13/RES_hh_num_in!L13)</f>
        <v>10523.093176718356</v>
      </c>
      <c r="M13" s="74">
        <f>IF(RES_hh_tes_in!M13=0,0,1000*11630*RES_hh_tes_in!M13/RES_hh_num_in!M13)</f>
        <v>8706.5080046592557</v>
      </c>
      <c r="N13" s="74">
        <f>IF(RES_hh_tes_in!N13=0,0,1000*11630*RES_hh_tes_in!N13/RES_hh_num_in!N13)</f>
        <v>8640.4033052195355</v>
      </c>
      <c r="O13" s="74">
        <f>IF(RES_hh_tes_in!O13=0,0,1000*11630*RES_hh_tes_in!O13/RES_hh_num_in!O13)</f>
        <v>8240.5792920910462</v>
      </c>
      <c r="P13" s="74">
        <f>IF(RES_hh_tes_in!P13=0,0,1000*11630*RES_hh_tes_in!P13/RES_hh_num_in!P13)</f>
        <v>7573.6082733120566</v>
      </c>
      <c r="Q13" s="74">
        <f>IF(RES_hh_tes_in!Q13=0,0,1000*11630*RES_hh_tes_in!Q13/RES_hh_num_in!Q13)</f>
        <v>7029.1279474215844</v>
      </c>
      <c r="R13" s="74">
        <f>IF(RES_hh_tes_in!R13=0,0,1000*11630*RES_hh_tes_in!R13/RES_hh_num_in!R13)</f>
        <v>7186.7244230925198</v>
      </c>
      <c r="S13" s="74">
        <f>IF(RES_hh_tes_in!S13=0,0,1000*11630*RES_hh_tes_in!S13/RES_hh_num_in!S13)</f>
        <v>6684.2668462689198</v>
      </c>
      <c r="T13" s="74">
        <f>IF(RES_hh_tes_in!T13=0,0,1000*11630*RES_hh_tes_in!T13/RES_hh_num_in!T13)</f>
        <v>7961.6269704756269</v>
      </c>
      <c r="U13" s="74">
        <f>IF(RES_hh_tes_in!U13=0,0,1000*11630*RES_hh_tes_in!U13/RES_hh_num_in!U13)</f>
        <v>6127.9056967870411</v>
      </c>
      <c r="V13" s="74">
        <f>IF(RES_hh_tes_in!V13=0,0,1000*11630*RES_hh_tes_in!V13/RES_hh_num_in!V13)</f>
        <v>5493.1811948472559</v>
      </c>
      <c r="W13" s="74">
        <f>IF(RES_hh_tes_in!W13=0,0,1000*11630*RES_hh_tes_in!W13/RES_hh_num_in!W13)</f>
        <v>5432.6949693113693</v>
      </c>
      <c r="X13" s="74">
        <f>IF(RES_hh_tes_in!X13=0,0,1000*11630*RES_hh_tes_in!X13/RES_hh_num_in!X13)</f>
        <v>3034.4939589293599</v>
      </c>
      <c r="Y13" s="74">
        <f>IF(RES_hh_tes_in!Y13=0,0,1000*11630*RES_hh_tes_in!Y13/RES_hh_num_in!Y13)</f>
        <v>3002.0093812672289</v>
      </c>
      <c r="DA13" s="90" t="s">
        <v>824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58.195235443035706</v>
      </c>
      <c r="D14" s="76">
        <f>IF(RES_hh_tes_in!D14=0,0,1000*11630*RES_hh_tes_in!D14/RES_hh_num_in!D14)</f>
        <v>62.134062757160869</v>
      </c>
      <c r="E14" s="76">
        <f>IF(RES_hh_tes_in!E14=0,0,1000*11630*RES_hh_tes_in!E14/RES_hh_num_in!E14)</f>
        <v>65.574788350827461</v>
      </c>
      <c r="F14" s="76">
        <f>IF(RES_hh_tes_in!F14=0,0,1000*11630*RES_hh_tes_in!F14/RES_hh_num_in!F14)</f>
        <v>61.353000503436782</v>
      </c>
      <c r="G14" s="76">
        <f>IF(RES_hh_tes_in!G14=0,0,1000*11630*RES_hh_tes_in!G14/RES_hh_num_in!G14)</f>
        <v>65.61361523969363</v>
      </c>
      <c r="H14" s="76">
        <f>IF(RES_hh_tes_in!H14=0,0,1000*11630*RES_hh_tes_in!H14/RES_hh_num_in!H14)</f>
        <v>58.786482549576853</v>
      </c>
      <c r="I14" s="76">
        <f>IF(RES_hh_tes_in!I14=0,0,1000*11630*RES_hh_tes_in!I14/RES_hh_num_in!I14)</f>
        <v>74.346557698295058</v>
      </c>
      <c r="J14" s="76">
        <f>IF(RES_hh_tes_in!J14=0,0,1000*11630*RES_hh_tes_in!J14/RES_hh_num_in!J14)</f>
        <v>65.637365994461717</v>
      </c>
      <c r="K14" s="76">
        <f>IF(RES_hh_tes_in!K14=0,0,1000*11630*RES_hh_tes_in!K14/RES_hh_num_in!K14)</f>
        <v>65.460344547318712</v>
      </c>
      <c r="L14" s="76">
        <f>IF(RES_hh_tes_in!L14=0,0,1000*11630*RES_hh_tes_in!L14/RES_hh_num_in!L14)</f>
        <v>59.679327859117585</v>
      </c>
      <c r="M14" s="76">
        <f>IF(RES_hh_tes_in!M14=0,0,1000*11630*RES_hh_tes_in!M14/RES_hh_num_in!M14)</f>
        <v>53.568879305525449</v>
      </c>
      <c r="N14" s="76">
        <f>IF(RES_hh_tes_in!N14=0,0,1000*11630*RES_hh_tes_in!N14/RES_hh_num_in!N14)</f>
        <v>56.531534307998406</v>
      </c>
      <c r="O14" s="76">
        <f>IF(RES_hh_tes_in!O14=0,0,1000*11630*RES_hh_tes_in!O14/RES_hh_num_in!O14)</f>
        <v>53.147550131774921</v>
      </c>
      <c r="P14" s="76">
        <f>IF(RES_hh_tes_in!P14=0,0,1000*11630*RES_hh_tes_in!P14/RES_hh_num_in!P14)</f>
        <v>57.661196169334197</v>
      </c>
      <c r="Q14" s="76">
        <f>IF(RES_hh_tes_in!Q14=0,0,1000*11630*RES_hh_tes_in!Q14/RES_hh_num_in!Q14)</f>
        <v>47.82094274458818</v>
      </c>
      <c r="R14" s="76">
        <f>IF(RES_hh_tes_in!R14=0,0,1000*11630*RES_hh_tes_in!R14/RES_hh_num_in!R14)</f>
        <v>47.288443953582799</v>
      </c>
      <c r="S14" s="76">
        <f>IF(RES_hh_tes_in!S14=0,0,1000*11630*RES_hh_tes_in!S14/RES_hh_num_in!S14)</f>
        <v>41.142570103736233</v>
      </c>
      <c r="T14" s="76">
        <f>IF(RES_hh_tes_in!T14=0,0,1000*11630*RES_hh_tes_in!T14/RES_hh_num_in!T14)</f>
        <v>43.971126932721489</v>
      </c>
      <c r="U14" s="76">
        <f>IF(RES_hh_tes_in!U14=0,0,1000*11630*RES_hh_tes_in!U14/RES_hh_num_in!U14)</f>
        <v>40.341085461945987</v>
      </c>
      <c r="V14" s="76">
        <f>IF(RES_hh_tes_in!V14=0,0,1000*11630*RES_hh_tes_in!V14/RES_hh_num_in!V14)</f>
        <v>39.565492594800617</v>
      </c>
      <c r="W14" s="76">
        <f>IF(RES_hh_tes_in!W14=0,0,1000*11630*RES_hh_tes_in!W14/RES_hh_num_in!W14)</f>
        <v>33.583128950563825</v>
      </c>
      <c r="X14" s="76">
        <f>IF(RES_hh_tes_in!X14=0,0,1000*11630*RES_hh_tes_in!X14/RES_hh_num_in!X14)</f>
        <v>24.441085495844867</v>
      </c>
      <c r="Y14" s="76">
        <f>IF(RES_hh_tes_in!Y14=0,0,1000*11630*RES_hh_tes_in!Y14/RES_hh_num_in!Y14)</f>
        <v>15.644719923269863</v>
      </c>
      <c r="DA14" s="91" t="s">
        <v>825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0.29588118974920974</v>
      </c>
      <c r="D15" s="69">
        <f t="shared" si="0"/>
        <v>0.50083129878280741</v>
      </c>
      <c r="E15" s="69">
        <f t="shared" si="0"/>
        <v>0.47334972452229057</v>
      </c>
      <c r="F15" s="69">
        <f t="shared" si="0"/>
        <v>0.93727247633421928</v>
      </c>
      <c r="G15" s="69">
        <f t="shared" si="0"/>
        <v>1.4634851187354101</v>
      </c>
      <c r="H15" s="69">
        <f t="shared" si="0"/>
        <v>0.92921310845077265</v>
      </c>
      <c r="I15" s="69">
        <f t="shared" si="0"/>
        <v>2.0663275690026994</v>
      </c>
      <c r="J15" s="69">
        <f t="shared" si="0"/>
        <v>1.501890292821616</v>
      </c>
      <c r="K15" s="69">
        <f t="shared" si="0"/>
        <v>1.6904001894379537</v>
      </c>
      <c r="L15" s="69">
        <f t="shared" si="0"/>
        <v>3.3612824721969052</v>
      </c>
      <c r="M15" s="69">
        <f t="shared" si="0"/>
        <v>0.66663363300089418</v>
      </c>
      <c r="N15" s="69">
        <f t="shared" si="0"/>
        <v>2.2355655544040709</v>
      </c>
      <c r="O15" s="69">
        <f t="shared" si="0"/>
        <v>3.316207193341727</v>
      </c>
      <c r="P15" s="69">
        <f t="shared" si="0"/>
        <v>4.8019375943687574</v>
      </c>
      <c r="Q15" s="69">
        <f t="shared" si="0"/>
        <v>2.7367677770758911</v>
      </c>
      <c r="R15" s="69">
        <f t="shared" si="0"/>
        <v>2.9655095708200623</v>
      </c>
      <c r="S15" s="69">
        <f t="shared" si="0"/>
        <v>2.866650549586458</v>
      </c>
      <c r="T15" s="69">
        <f t="shared" si="0"/>
        <v>4.1739808297146164</v>
      </c>
      <c r="U15" s="69">
        <f t="shared" si="0"/>
        <v>2.6516306587133025</v>
      </c>
      <c r="V15" s="69">
        <f t="shared" si="0"/>
        <v>4.5409093804451066</v>
      </c>
      <c r="W15" s="69">
        <f t="shared" si="0"/>
        <v>5.415864578847593</v>
      </c>
      <c r="X15" s="69">
        <f t="shared" si="0"/>
        <v>14.67695772988257</v>
      </c>
      <c r="Y15" s="69">
        <f t="shared" si="0"/>
        <v>2.5163515488000177</v>
      </c>
      <c r="DA15" s="88" t="s">
        <v>826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0.29588118974920974</v>
      </c>
      <c r="D16" s="72">
        <f>IF(RES_hh_tes_in!D16=0,0,1000*11630*RES_hh_tes_in!D16/RES_hh_num_in!D$3)</f>
        <v>0.50083129878280741</v>
      </c>
      <c r="E16" s="72">
        <f>IF(RES_hh_tes_in!E16=0,0,1000*11630*RES_hh_tes_in!E16/RES_hh_num_in!E$3)</f>
        <v>0.47334972452229057</v>
      </c>
      <c r="F16" s="72">
        <f>IF(RES_hh_tes_in!F16=0,0,1000*11630*RES_hh_tes_in!F16/RES_hh_num_in!F$3)</f>
        <v>0.93727247633421928</v>
      </c>
      <c r="G16" s="72">
        <f>IF(RES_hh_tes_in!G16=0,0,1000*11630*RES_hh_tes_in!G16/RES_hh_num_in!G$3)</f>
        <v>1.4634851187354101</v>
      </c>
      <c r="H16" s="72">
        <f>IF(RES_hh_tes_in!H16=0,0,1000*11630*RES_hh_tes_in!H16/RES_hh_num_in!H$3)</f>
        <v>0.92921310845077265</v>
      </c>
      <c r="I16" s="72">
        <f>IF(RES_hh_tes_in!I16=0,0,1000*11630*RES_hh_tes_in!I16/RES_hh_num_in!I$3)</f>
        <v>2.0663275690026994</v>
      </c>
      <c r="J16" s="72">
        <f>IF(RES_hh_tes_in!J16=0,0,1000*11630*RES_hh_tes_in!J16/RES_hh_num_in!J$3)</f>
        <v>1.501890292821616</v>
      </c>
      <c r="K16" s="72">
        <f>IF(RES_hh_tes_in!K16=0,0,1000*11630*RES_hh_tes_in!K16/RES_hh_num_in!K$3)</f>
        <v>1.6904001894379537</v>
      </c>
      <c r="L16" s="72">
        <f>IF(RES_hh_tes_in!L16=0,0,1000*11630*RES_hh_tes_in!L16/RES_hh_num_in!L$3)</f>
        <v>3.3612824721969052</v>
      </c>
      <c r="M16" s="72">
        <f>IF(RES_hh_tes_in!M16=0,0,1000*11630*RES_hh_tes_in!M16/RES_hh_num_in!M$3)</f>
        <v>0.66663363300089418</v>
      </c>
      <c r="N16" s="72">
        <f>IF(RES_hh_tes_in!N16=0,0,1000*11630*RES_hh_tes_in!N16/RES_hh_num_in!N$3)</f>
        <v>2.2355655544040709</v>
      </c>
      <c r="O16" s="72">
        <f>IF(RES_hh_tes_in!O16=0,0,1000*11630*RES_hh_tes_in!O16/RES_hh_num_in!O$3)</f>
        <v>3.316207193341727</v>
      </c>
      <c r="P16" s="72">
        <f>IF(RES_hh_tes_in!P16=0,0,1000*11630*RES_hh_tes_in!P16/RES_hh_num_in!P$3)</f>
        <v>4.8019375943687574</v>
      </c>
      <c r="Q16" s="72">
        <f>IF(RES_hh_tes_in!Q16=0,0,1000*11630*RES_hh_tes_in!Q16/RES_hh_num_in!Q$3)</f>
        <v>2.7367677770758911</v>
      </c>
      <c r="R16" s="72">
        <f>IF(RES_hh_tes_in!R16=0,0,1000*11630*RES_hh_tes_in!R16/RES_hh_num_in!R$3)</f>
        <v>2.9655095708200623</v>
      </c>
      <c r="S16" s="72">
        <f>IF(RES_hh_tes_in!S16=0,0,1000*11630*RES_hh_tes_in!S16/RES_hh_num_in!S$3)</f>
        <v>2.866650549586458</v>
      </c>
      <c r="T16" s="72">
        <f>IF(RES_hh_tes_in!T16=0,0,1000*11630*RES_hh_tes_in!T16/RES_hh_num_in!T$3)</f>
        <v>4.1739808297146164</v>
      </c>
      <c r="U16" s="72">
        <f>IF(RES_hh_tes_in!U16=0,0,1000*11630*RES_hh_tes_in!U16/RES_hh_num_in!U$3)</f>
        <v>2.6516306587133025</v>
      </c>
      <c r="V16" s="72">
        <f>IF(RES_hh_tes_in!V16=0,0,1000*11630*RES_hh_tes_in!V16/RES_hh_num_in!V$3)</f>
        <v>4.5409093804451066</v>
      </c>
      <c r="W16" s="72">
        <f>IF(RES_hh_tes_in!W16=0,0,1000*11630*RES_hh_tes_in!W16/RES_hh_num_in!W$3)</f>
        <v>5.415864578847593</v>
      </c>
      <c r="X16" s="72">
        <f>IF(RES_hh_tes_in!X16=0,0,1000*11630*RES_hh_tes_in!X16/RES_hh_num_in!X$3)</f>
        <v>14.67695772988257</v>
      </c>
      <c r="Y16" s="72">
        <f>IF(RES_hh_tes_in!Y16=0,0,1000*11630*RES_hh_tes_in!Y16/RES_hh_num_in!Y$3)</f>
        <v>2.5163515488000177</v>
      </c>
      <c r="DA16" s="89" t="s">
        <v>827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1146.3907383046037</v>
      </c>
      <c r="D17" s="69">
        <f>IF(RES_hh_tes_in!D17=0,0,1000*11630*RES_hh_tes_in!D17/RES_hh_num_in!D17)</f>
        <v>1146.3567810878542</v>
      </c>
      <c r="E17" s="69">
        <f>IF(RES_hh_tes_in!E17=0,0,1000*11630*RES_hh_tes_in!E17/RES_hh_num_in!E17)</f>
        <v>1109.8353387596205</v>
      </c>
      <c r="F17" s="69">
        <f>IF(RES_hh_tes_in!F17=0,0,1000*11630*RES_hh_tes_in!F17/RES_hh_num_in!F17)</f>
        <v>1113.0780602386114</v>
      </c>
      <c r="G17" s="69">
        <f>IF(RES_hh_tes_in!G17=0,0,1000*11630*RES_hh_tes_in!G17/RES_hh_num_in!G17)</f>
        <v>1139.8345577925286</v>
      </c>
      <c r="H17" s="69">
        <f>IF(RES_hh_tes_in!H17=0,0,1000*11630*RES_hh_tes_in!H17/RES_hh_num_in!H17)</f>
        <v>1144.6649804273891</v>
      </c>
      <c r="I17" s="69">
        <f>IF(RES_hh_tes_in!I17=0,0,1000*11630*RES_hh_tes_in!I17/RES_hh_num_in!I17)</f>
        <v>1052.8635087319681</v>
      </c>
      <c r="J17" s="69">
        <f>IF(RES_hh_tes_in!J17=0,0,1000*11630*RES_hh_tes_in!J17/RES_hh_num_in!J17)</f>
        <v>1006.0874241274315</v>
      </c>
      <c r="K17" s="69">
        <f>IF(RES_hh_tes_in!K17=0,0,1000*11630*RES_hh_tes_in!K17/RES_hh_num_in!K17)</f>
        <v>970.1675993360027</v>
      </c>
      <c r="L17" s="69">
        <f>IF(RES_hh_tes_in!L17=0,0,1000*11630*RES_hh_tes_in!L17/RES_hh_num_in!L17)</f>
        <v>1013.72942287597</v>
      </c>
      <c r="M17" s="69">
        <f>IF(RES_hh_tes_in!M17=0,0,1000*11630*RES_hh_tes_in!M17/RES_hh_num_in!M17)</f>
        <v>952.75064772485291</v>
      </c>
      <c r="N17" s="69">
        <f>IF(RES_hh_tes_in!N17=0,0,1000*11630*RES_hh_tes_in!N17/RES_hh_num_in!N17)</f>
        <v>997.85411201437955</v>
      </c>
      <c r="O17" s="69">
        <f>IF(RES_hh_tes_in!O17=0,0,1000*11630*RES_hh_tes_in!O17/RES_hh_num_in!O17)</f>
        <v>972.2305363758594</v>
      </c>
      <c r="P17" s="69">
        <f>IF(RES_hh_tes_in!P17=0,0,1000*11630*RES_hh_tes_in!P17/RES_hh_num_in!P17)</f>
        <v>913.93281404505115</v>
      </c>
      <c r="Q17" s="69">
        <f>IF(RES_hh_tes_in!Q17=0,0,1000*11630*RES_hh_tes_in!Q17/RES_hh_num_in!Q17)</f>
        <v>883.16543716242711</v>
      </c>
      <c r="R17" s="69">
        <f>IF(RES_hh_tes_in!R17=0,0,1000*11630*RES_hh_tes_in!R17/RES_hh_num_in!R17)</f>
        <v>960.89381467233898</v>
      </c>
      <c r="S17" s="69">
        <f>IF(RES_hh_tes_in!S17=0,0,1000*11630*RES_hh_tes_in!S17/RES_hh_num_in!S17)</f>
        <v>963.51997341258789</v>
      </c>
      <c r="T17" s="69">
        <f>IF(RES_hh_tes_in!T17=0,0,1000*11630*RES_hh_tes_in!T17/RES_hh_num_in!T17)</f>
        <v>955.01504143937359</v>
      </c>
      <c r="U17" s="69">
        <f>IF(RES_hh_tes_in!U17=0,0,1000*11630*RES_hh_tes_in!U17/RES_hh_num_in!U17)</f>
        <v>969.05147705685761</v>
      </c>
      <c r="V17" s="69">
        <f>IF(RES_hh_tes_in!V17=0,0,1000*11630*RES_hh_tes_in!V17/RES_hh_num_in!V17)</f>
        <v>958.18873570584128</v>
      </c>
      <c r="W17" s="69">
        <f>IF(RES_hh_tes_in!W17=0,0,1000*11630*RES_hh_tes_in!W17/RES_hh_num_in!W17)</f>
        <v>974.72508139118099</v>
      </c>
      <c r="X17" s="69">
        <f>IF(RES_hh_tes_in!X17=0,0,1000*11630*RES_hh_tes_in!X17/RES_hh_num_in!X17)</f>
        <v>937.59401938558005</v>
      </c>
      <c r="Y17" s="69">
        <f>IF(RES_hh_tes_in!Y17=0,0,1000*11630*RES_hh_tes_in!Y17/RES_hh_num_in!Y17)</f>
        <v>899.1447669369486</v>
      </c>
      <c r="DA17" s="88" t="s">
        <v>828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994.87095347425429</v>
      </c>
      <c r="D18" s="72">
        <f>IF(RES_hh_tes_in!D18=0,0,1000*11630*RES_hh_tes_in!D18/RES_hh_num_in!D18)</f>
        <v>1268.5951563980539</v>
      </c>
      <c r="E18" s="72">
        <f>IF(RES_hh_tes_in!E18=0,0,1000*11630*RES_hh_tes_in!E18/RES_hh_num_in!E18)</f>
        <v>893.94177016057972</v>
      </c>
      <c r="F18" s="72">
        <f>IF(RES_hh_tes_in!F18=0,0,1000*11630*RES_hh_tes_in!F18/RES_hh_num_in!F18)</f>
        <v>1329.9909629629913</v>
      </c>
      <c r="G18" s="72">
        <f>IF(RES_hh_tes_in!G18=0,0,1000*11630*RES_hh_tes_in!G18/RES_hh_num_in!G18)</f>
        <v>1330.0057874531753</v>
      </c>
      <c r="H18" s="72">
        <f>IF(RES_hh_tes_in!H18=0,0,1000*11630*RES_hh_tes_in!H18/RES_hh_num_in!H18)</f>
        <v>0</v>
      </c>
      <c r="I18" s="72">
        <f>IF(RES_hh_tes_in!I18=0,0,1000*11630*RES_hh_tes_in!I18/RES_hh_num_in!I18)</f>
        <v>0</v>
      </c>
      <c r="J18" s="72">
        <f>IF(RES_hh_tes_in!J18=0,0,1000*11630*RES_hh_tes_in!J18/RES_hh_num_in!J18)</f>
        <v>0</v>
      </c>
      <c r="K18" s="72">
        <f>IF(RES_hh_tes_in!K18=0,0,1000*11630*RES_hh_tes_in!K18/RES_hh_num_in!K18)</f>
        <v>0</v>
      </c>
      <c r="L18" s="72">
        <f>IF(RES_hh_tes_in!L18=0,0,1000*11630*RES_hh_tes_in!L18/RES_hh_num_in!L18)</f>
        <v>893.59012696167497</v>
      </c>
      <c r="M18" s="72">
        <f>IF(RES_hh_tes_in!M18=0,0,1000*11630*RES_hh_tes_in!M18/RES_hh_num_in!M18)</f>
        <v>1162.6104090984504</v>
      </c>
      <c r="N18" s="72">
        <f>IF(RES_hh_tes_in!N18=0,0,1000*11630*RES_hh_tes_in!N18/RES_hh_num_in!N18)</f>
        <v>1097.6632047055687</v>
      </c>
      <c r="O18" s="72">
        <f>IF(RES_hh_tes_in!O18=0,0,1000*11630*RES_hh_tes_in!O18/RES_hh_num_in!O18)</f>
        <v>1154.2170203400469</v>
      </c>
      <c r="P18" s="72">
        <f>IF(RES_hh_tes_in!P18=0,0,1000*11630*RES_hh_tes_in!P18/RES_hh_num_in!P18)</f>
        <v>0</v>
      </c>
      <c r="Q18" s="72">
        <f>IF(RES_hh_tes_in!Q18=0,0,1000*11630*RES_hh_tes_in!Q18/RES_hh_num_in!Q18)</f>
        <v>0</v>
      </c>
      <c r="R18" s="72">
        <f>IF(RES_hh_tes_in!R18=0,0,1000*11630*RES_hh_tes_in!R18/RES_hh_num_in!R18)</f>
        <v>0</v>
      </c>
      <c r="S18" s="72">
        <f>IF(RES_hh_tes_in!S18=0,0,1000*11630*RES_hh_tes_in!S18/RES_hh_num_in!S18)</f>
        <v>0</v>
      </c>
      <c r="T18" s="72">
        <f>IF(RES_hh_tes_in!T18=0,0,1000*11630*RES_hh_tes_in!T18/RES_hh_num_in!T18)</f>
        <v>0</v>
      </c>
      <c r="U18" s="72">
        <f>IF(RES_hh_tes_in!U18=0,0,1000*11630*RES_hh_tes_in!U18/RES_hh_num_in!U18)</f>
        <v>1081.8048678276248</v>
      </c>
      <c r="V18" s="72">
        <f>IF(RES_hh_tes_in!V18=0,0,1000*11630*RES_hh_tes_in!V18/RES_hh_num_in!V18)</f>
        <v>0</v>
      </c>
      <c r="W18" s="72">
        <f>IF(RES_hh_tes_in!W18=0,0,1000*11630*RES_hh_tes_in!W18/RES_hh_num_in!W18)</f>
        <v>0</v>
      </c>
      <c r="X18" s="72">
        <f>IF(RES_hh_tes_in!X18=0,0,1000*11630*RES_hh_tes_in!X18/RES_hh_num_in!X18)</f>
        <v>0</v>
      </c>
      <c r="Y18" s="72">
        <f>IF(RES_hh_tes_in!Y18=0,0,1000*11630*RES_hh_tes_in!Y18/RES_hh_num_in!Y18)</f>
        <v>0</v>
      </c>
      <c r="DA18" s="89" t="s">
        <v>829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0</v>
      </c>
      <c r="D19" s="72">
        <f>IF(RES_hh_tes_in!D19=0,0,1000*11630*RES_hh_tes_in!D19/RES_hh_num_in!D19)</f>
        <v>0</v>
      </c>
      <c r="E19" s="72">
        <f>IF(RES_hh_tes_in!E19=0,0,1000*11630*RES_hh_tes_in!E19/RES_hh_num_in!E19)</f>
        <v>0</v>
      </c>
      <c r="F19" s="72">
        <f>IF(RES_hh_tes_in!F19=0,0,1000*11630*RES_hh_tes_in!F19/RES_hh_num_in!F19)</f>
        <v>0</v>
      </c>
      <c r="G19" s="72">
        <f>IF(RES_hh_tes_in!G19=0,0,1000*11630*RES_hh_tes_in!G19/RES_hh_num_in!G19)</f>
        <v>0</v>
      </c>
      <c r="H19" s="72">
        <f>IF(RES_hh_tes_in!H19=0,0,1000*11630*RES_hh_tes_in!H19/RES_hh_num_in!H19)</f>
        <v>0</v>
      </c>
      <c r="I19" s="72">
        <f>IF(RES_hh_tes_in!I19=0,0,1000*11630*RES_hh_tes_in!I19/RES_hh_num_in!I19)</f>
        <v>0</v>
      </c>
      <c r="J19" s="72">
        <f>IF(RES_hh_tes_in!J19=0,0,1000*11630*RES_hh_tes_in!J19/RES_hh_num_in!J19)</f>
        <v>0</v>
      </c>
      <c r="K19" s="72">
        <f>IF(RES_hh_tes_in!K19=0,0,1000*11630*RES_hh_tes_in!K19/RES_hh_num_in!K19)</f>
        <v>0</v>
      </c>
      <c r="L19" s="72">
        <f>IF(RES_hh_tes_in!L19=0,0,1000*11630*RES_hh_tes_in!L19/RES_hh_num_in!L19)</f>
        <v>0</v>
      </c>
      <c r="M19" s="72">
        <f>IF(RES_hh_tes_in!M19=0,0,1000*11630*RES_hh_tes_in!M19/RES_hh_num_in!M19)</f>
        <v>0</v>
      </c>
      <c r="N19" s="72">
        <f>IF(RES_hh_tes_in!N19=0,0,1000*11630*RES_hh_tes_in!N19/RES_hh_num_in!N19)</f>
        <v>0</v>
      </c>
      <c r="O19" s="72">
        <f>IF(RES_hh_tes_in!O19=0,0,1000*11630*RES_hh_tes_in!O19/RES_hh_num_in!O19)</f>
        <v>0</v>
      </c>
      <c r="P19" s="72">
        <f>IF(RES_hh_tes_in!P19=0,0,1000*11630*RES_hh_tes_in!P19/RES_hh_num_in!P19)</f>
        <v>0</v>
      </c>
      <c r="Q19" s="72">
        <f>IF(RES_hh_tes_in!Q19=0,0,1000*11630*RES_hh_tes_in!Q19/RES_hh_num_in!Q19)</f>
        <v>0</v>
      </c>
      <c r="R19" s="72">
        <f>IF(RES_hh_tes_in!R19=0,0,1000*11630*RES_hh_tes_in!R19/RES_hh_num_in!R19)</f>
        <v>0</v>
      </c>
      <c r="S19" s="72">
        <f>IF(RES_hh_tes_in!S19=0,0,1000*11630*RES_hh_tes_in!S19/RES_hh_num_in!S19)</f>
        <v>0</v>
      </c>
      <c r="T19" s="72">
        <f>IF(RES_hh_tes_in!T19=0,0,1000*11630*RES_hh_tes_in!T19/RES_hh_num_in!T19)</f>
        <v>0</v>
      </c>
      <c r="U19" s="72">
        <f>IF(RES_hh_tes_in!U19=0,0,1000*11630*RES_hh_tes_in!U19/RES_hh_num_in!U19)</f>
        <v>0</v>
      </c>
      <c r="V19" s="72">
        <f>IF(RES_hh_tes_in!V19=0,0,1000*11630*RES_hh_tes_in!V19/RES_hh_num_in!V19)</f>
        <v>0</v>
      </c>
      <c r="W19" s="72">
        <f>IF(RES_hh_tes_in!W19=0,0,1000*11630*RES_hh_tes_in!W19/RES_hh_num_in!W19)</f>
        <v>0</v>
      </c>
      <c r="X19" s="72">
        <f>IF(RES_hh_tes_in!X19=0,0,1000*11630*RES_hh_tes_in!X19/RES_hh_num_in!X19)</f>
        <v>0</v>
      </c>
      <c r="Y19" s="72">
        <f>IF(RES_hh_tes_in!Y19=0,0,1000*11630*RES_hh_tes_in!Y19/RES_hh_num_in!Y19)</f>
        <v>0</v>
      </c>
      <c r="DA19" s="89" t="s">
        <v>830</v>
      </c>
    </row>
    <row r="20" spans="1:105" ht="12" customHeight="1" x14ac:dyDescent="0.25">
      <c r="A20" s="28" t="s">
        <v>200</v>
      </c>
      <c r="B20" s="72"/>
      <c r="C20" s="72">
        <f>IF(RES_hh_tes_in!C20=0,0,1000*11630*RES_hh_tes_in!C20/RES_hh_num_in!C20)</f>
        <v>0</v>
      </c>
      <c r="D20" s="72">
        <f>IF(RES_hh_tes_in!D20=0,0,1000*11630*RES_hh_tes_in!D20/RES_hh_num_in!D20)</f>
        <v>0</v>
      </c>
      <c r="E20" s="72">
        <f>IF(RES_hh_tes_in!E20=0,0,1000*11630*RES_hh_tes_in!E20/RES_hh_num_in!E20)</f>
        <v>0</v>
      </c>
      <c r="F20" s="72">
        <f>IF(RES_hh_tes_in!F20=0,0,1000*11630*RES_hh_tes_in!F20/RES_hh_num_in!F20)</f>
        <v>0</v>
      </c>
      <c r="G20" s="72">
        <f>IF(RES_hh_tes_in!G20=0,0,1000*11630*RES_hh_tes_in!G20/RES_hh_num_in!G20)</f>
        <v>0</v>
      </c>
      <c r="H20" s="72">
        <f>IF(RES_hh_tes_in!H20=0,0,1000*11630*RES_hh_tes_in!H20/RES_hh_num_in!H20)</f>
        <v>0</v>
      </c>
      <c r="I20" s="72">
        <f>IF(RES_hh_tes_in!I20=0,0,1000*11630*RES_hh_tes_in!I20/RES_hh_num_in!I20)</f>
        <v>0</v>
      </c>
      <c r="J20" s="72">
        <f>IF(RES_hh_tes_in!J20=0,0,1000*11630*RES_hh_tes_in!J20/RES_hh_num_in!J20)</f>
        <v>1149.1794947314447</v>
      </c>
      <c r="K20" s="72">
        <f>IF(RES_hh_tes_in!K20=0,0,1000*11630*RES_hh_tes_in!K20/RES_hh_num_in!K20)</f>
        <v>894.91580182487735</v>
      </c>
      <c r="L20" s="72">
        <f>IF(RES_hh_tes_in!L20=0,0,1000*11630*RES_hh_tes_in!L20/RES_hh_num_in!L20)</f>
        <v>789.74493511204082</v>
      </c>
      <c r="M20" s="72">
        <f>IF(RES_hh_tes_in!M20=0,0,1000*11630*RES_hh_tes_in!M20/RES_hh_num_in!M20)</f>
        <v>1025.5679158543087</v>
      </c>
      <c r="N20" s="72">
        <f>IF(RES_hh_tes_in!N20=0,0,1000*11630*RES_hh_tes_in!N20/RES_hh_num_in!N20)</f>
        <v>1070.2146834766704</v>
      </c>
      <c r="O20" s="72">
        <f>IF(RES_hh_tes_in!O20=0,0,1000*11630*RES_hh_tes_in!O20/RES_hh_num_in!O20)</f>
        <v>914.07769686471863</v>
      </c>
      <c r="P20" s="72">
        <f>IF(RES_hh_tes_in!P20=0,0,1000*11630*RES_hh_tes_in!P20/RES_hh_num_in!P20)</f>
        <v>0</v>
      </c>
      <c r="Q20" s="72">
        <f>IF(RES_hh_tes_in!Q20=0,0,1000*11630*RES_hh_tes_in!Q20/RES_hh_num_in!Q20)</f>
        <v>0</v>
      </c>
      <c r="R20" s="72">
        <f>IF(RES_hh_tes_in!R20=0,0,1000*11630*RES_hh_tes_in!R20/RES_hh_num_in!R20)</f>
        <v>0</v>
      </c>
      <c r="S20" s="72">
        <f>IF(RES_hh_tes_in!S20=0,0,1000*11630*RES_hh_tes_in!S20/RES_hh_num_in!S20)</f>
        <v>0</v>
      </c>
      <c r="T20" s="72">
        <f>IF(RES_hh_tes_in!T20=0,0,1000*11630*RES_hh_tes_in!T20/RES_hh_num_in!T20)</f>
        <v>0</v>
      </c>
      <c r="U20" s="72">
        <f>IF(RES_hh_tes_in!U20=0,0,1000*11630*RES_hh_tes_in!U20/RES_hh_num_in!U20)</f>
        <v>0</v>
      </c>
      <c r="V20" s="72">
        <f>IF(RES_hh_tes_in!V20=0,0,1000*11630*RES_hh_tes_in!V20/RES_hh_num_in!V20)</f>
        <v>0</v>
      </c>
      <c r="W20" s="72">
        <f>IF(RES_hh_tes_in!W20=0,0,1000*11630*RES_hh_tes_in!W20/RES_hh_num_in!W20)</f>
        <v>0</v>
      </c>
      <c r="X20" s="72">
        <f>IF(RES_hh_tes_in!X20=0,0,1000*11630*RES_hh_tes_in!X20/RES_hh_num_in!X20)</f>
        <v>0</v>
      </c>
      <c r="Y20" s="72">
        <f>IF(RES_hh_tes_in!Y20=0,0,1000*11630*RES_hh_tes_in!Y20/RES_hh_num_in!Y20)</f>
        <v>872.93542944580349</v>
      </c>
      <c r="DA20" s="89" t="s">
        <v>831</v>
      </c>
    </row>
    <row r="21" spans="1:105" ht="12" customHeight="1" x14ac:dyDescent="0.25">
      <c r="A21" s="28" t="s">
        <v>189</v>
      </c>
      <c r="B21" s="72"/>
      <c r="C21" s="72">
        <f>IF(RES_hh_tes_in!C21=0,0,1000*11630*RES_hh_tes_in!C21/RES_hh_num_in!C21)</f>
        <v>1159.4645877146265</v>
      </c>
      <c r="D21" s="72">
        <f>IF(RES_hh_tes_in!D21=0,0,1000*11630*RES_hh_tes_in!D21/RES_hh_num_in!D21)</f>
        <v>1105.0655440945368</v>
      </c>
      <c r="E21" s="72">
        <f>IF(RES_hh_tes_in!E21=0,0,1000*11630*RES_hh_tes_in!E21/RES_hh_num_in!E21)</f>
        <v>1061.6508228017826</v>
      </c>
      <c r="F21" s="72">
        <f>IF(RES_hh_tes_in!F21=0,0,1000*11630*RES_hh_tes_in!F21/RES_hh_num_in!F21)</f>
        <v>1063.0011801171086</v>
      </c>
      <c r="G21" s="72">
        <f>IF(RES_hh_tes_in!G21=0,0,1000*11630*RES_hh_tes_in!G21/RES_hh_num_in!G21)</f>
        <v>1196.5972302636653</v>
      </c>
      <c r="H21" s="72">
        <f>IF(RES_hh_tes_in!H21=0,0,1000*11630*RES_hh_tes_in!H21/RES_hh_num_in!H21)</f>
        <v>1192.4402363707784</v>
      </c>
      <c r="I21" s="72">
        <f>IF(RES_hh_tes_in!I21=0,0,1000*11630*RES_hh_tes_in!I21/RES_hh_num_in!I21)</f>
        <v>1024.1266296876636</v>
      </c>
      <c r="J21" s="72">
        <f>IF(RES_hh_tes_in!J21=0,0,1000*11630*RES_hh_tes_in!J21/RES_hh_num_in!J21)</f>
        <v>1001.6541189074806</v>
      </c>
      <c r="K21" s="72">
        <f>IF(RES_hh_tes_in!K21=0,0,1000*11630*RES_hh_tes_in!K21/RES_hh_num_in!K21)</f>
        <v>958.36928785984423</v>
      </c>
      <c r="L21" s="72">
        <f>IF(RES_hh_tes_in!L21=0,0,1000*11630*RES_hh_tes_in!L21/RES_hh_num_in!L21)</f>
        <v>1005.3217502872288</v>
      </c>
      <c r="M21" s="72">
        <f>IF(RES_hh_tes_in!M21=0,0,1000*11630*RES_hh_tes_in!M21/RES_hh_num_in!M21)</f>
        <v>947.87517931501952</v>
      </c>
      <c r="N21" s="72">
        <f>IF(RES_hh_tes_in!N21=0,0,1000*11630*RES_hh_tes_in!N21/RES_hh_num_in!N21)</f>
        <v>1008.0976670958235</v>
      </c>
      <c r="O21" s="72">
        <f>IF(RES_hh_tes_in!O21=0,0,1000*11630*RES_hh_tes_in!O21/RES_hh_num_in!O21)</f>
        <v>951.01733501859542</v>
      </c>
      <c r="P21" s="72">
        <f>IF(RES_hh_tes_in!P21=0,0,1000*11630*RES_hh_tes_in!P21/RES_hh_num_in!P21)</f>
        <v>920.52277386926801</v>
      </c>
      <c r="Q21" s="72">
        <f>IF(RES_hh_tes_in!Q21=0,0,1000*11630*RES_hh_tes_in!Q21/RES_hh_num_in!Q21)</f>
        <v>864.97975514274606</v>
      </c>
      <c r="R21" s="72">
        <f>IF(RES_hh_tes_in!R21=0,0,1000*11630*RES_hh_tes_in!R21/RES_hh_num_in!R21)</f>
        <v>999.97334271624186</v>
      </c>
      <c r="S21" s="72">
        <f>IF(RES_hh_tes_in!S21=0,0,1000*11630*RES_hh_tes_in!S21/RES_hh_num_in!S21)</f>
        <v>936.86858871636196</v>
      </c>
      <c r="T21" s="72">
        <f>IF(RES_hh_tes_in!T21=0,0,1000*11630*RES_hh_tes_in!T21/RES_hh_num_in!T21)</f>
        <v>926.40882139612438</v>
      </c>
      <c r="U21" s="72">
        <f>IF(RES_hh_tes_in!U21=0,0,1000*11630*RES_hh_tes_in!U21/RES_hh_num_in!U21)</f>
        <v>986.81035245146279</v>
      </c>
      <c r="V21" s="72">
        <f>IF(RES_hh_tes_in!V21=0,0,1000*11630*RES_hh_tes_in!V21/RES_hh_num_in!V21)</f>
        <v>963.25297412616408</v>
      </c>
      <c r="W21" s="72">
        <f>IF(RES_hh_tes_in!W21=0,0,1000*11630*RES_hh_tes_in!W21/RES_hh_num_in!W21)</f>
        <v>1033.2367113540693</v>
      </c>
      <c r="X21" s="72">
        <f>IF(RES_hh_tes_in!X21=0,0,1000*11630*RES_hh_tes_in!X21/RES_hh_num_in!X21)</f>
        <v>831.95703527966566</v>
      </c>
      <c r="Y21" s="72">
        <f>IF(RES_hh_tes_in!Y21=0,0,1000*11630*RES_hh_tes_in!Y21/RES_hh_num_in!Y21)</f>
        <v>949.27174717133835</v>
      </c>
      <c r="DA21" s="89" t="s">
        <v>832</v>
      </c>
    </row>
    <row r="22" spans="1:105" ht="12" customHeight="1" x14ac:dyDescent="0.25">
      <c r="A22" s="28" t="s">
        <v>202</v>
      </c>
      <c r="B22" s="72"/>
      <c r="C22" s="72">
        <f>IF(RES_hh_tes_in!C22=0,0,1000*11630*RES_hh_tes_in!C22/RES_hh_num_in!C22)</f>
        <v>1135.9270193273173</v>
      </c>
      <c r="D22" s="72">
        <f>IF(RES_hh_tes_in!D22=0,0,1000*11630*RES_hh_tes_in!D22/RES_hh_num_in!D22)</f>
        <v>1098.3679809963896</v>
      </c>
      <c r="E22" s="72">
        <f>IF(RES_hh_tes_in!E22=0,0,1000*11630*RES_hh_tes_in!E22/RES_hh_num_in!E22)</f>
        <v>1156.4261428979528</v>
      </c>
      <c r="F22" s="72">
        <f>IF(RES_hh_tes_in!F22=0,0,1000*11630*RES_hh_tes_in!F22/RES_hh_num_in!F22)</f>
        <v>1160.6673732129566</v>
      </c>
      <c r="G22" s="72">
        <f>IF(RES_hh_tes_in!G22=0,0,1000*11630*RES_hh_tes_in!G22/RES_hh_num_in!G22)</f>
        <v>1077.5770744672946</v>
      </c>
      <c r="H22" s="72">
        <f>IF(RES_hh_tes_in!H22=0,0,1000*11630*RES_hh_tes_in!H22/RES_hh_num_in!H22)</f>
        <v>1066.4658912991256</v>
      </c>
      <c r="I22" s="72">
        <f>IF(RES_hh_tes_in!I22=0,0,1000*11630*RES_hh_tes_in!I22/RES_hh_num_in!I22)</f>
        <v>1066.309933081696</v>
      </c>
      <c r="J22" s="72">
        <f>IF(RES_hh_tes_in!J22=0,0,1000*11630*RES_hh_tes_in!J22/RES_hh_num_in!J22)</f>
        <v>1023.9674997942228</v>
      </c>
      <c r="K22" s="72">
        <f>IF(RES_hh_tes_in!K22=0,0,1000*11630*RES_hh_tes_in!K22/RES_hh_num_in!K22)</f>
        <v>995.13017683948499</v>
      </c>
      <c r="L22" s="72">
        <f>IF(RES_hh_tes_in!L22=0,0,1000*11630*RES_hh_tes_in!L22/RES_hh_num_in!L22)</f>
        <v>1026.3609471698862</v>
      </c>
      <c r="M22" s="72">
        <f>IF(RES_hh_tes_in!M22=0,0,1000*11630*RES_hh_tes_in!M22/RES_hh_num_in!M22)</f>
        <v>914.74362453146398</v>
      </c>
      <c r="N22" s="72">
        <f>IF(RES_hh_tes_in!N22=0,0,1000*11630*RES_hh_tes_in!N22/RES_hh_num_in!N22)</f>
        <v>994.37967537575253</v>
      </c>
      <c r="O22" s="72">
        <f>IF(RES_hh_tes_in!O22=0,0,1000*11630*RES_hh_tes_in!O22/RES_hh_num_in!O22)</f>
        <v>957.17198150283309</v>
      </c>
      <c r="P22" s="72">
        <f>IF(RES_hh_tes_in!P22=0,0,1000*11630*RES_hh_tes_in!P22/RES_hh_num_in!P22)</f>
        <v>928.05202647538113</v>
      </c>
      <c r="Q22" s="72">
        <f>IF(RES_hh_tes_in!Q22=0,0,1000*11630*RES_hh_tes_in!Q22/RES_hh_num_in!Q22)</f>
        <v>892.54456952767282</v>
      </c>
      <c r="R22" s="72">
        <f>IF(RES_hh_tes_in!R22=0,0,1000*11630*RES_hh_tes_in!R22/RES_hh_num_in!R22)</f>
        <v>944.78478181231378</v>
      </c>
      <c r="S22" s="72">
        <f>IF(RES_hh_tes_in!S22=0,0,1000*11630*RES_hh_tes_in!S22/RES_hh_num_in!S22)</f>
        <v>962.11518060475601</v>
      </c>
      <c r="T22" s="72">
        <f>IF(RES_hh_tes_in!T22=0,0,1000*11630*RES_hh_tes_in!T22/RES_hh_num_in!T22)</f>
        <v>969.75680581661959</v>
      </c>
      <c r="U22" s="72">
        <f>IF(RES_hh_tes_in!U22=0,0,1000*11630*RES_hh_tes_in!U22/RES_hh_num_in!U22)</f>
        <v>938.66291184297916</v>
      </c>
      <c r="V22" s="72">
        <f>IF(RES_hh_tes_in!V22=0,0,1000*11630*RES_hh_tes_in!V22/RES_hh_num_in!V22)</f>
        <v>972.03040224860831</v>
      </c>
      <c r="W22" s="72">
        <f>IF(RES_hh_tes_in!W22=0,0,1000*11630*RES_hh_tes_in!W22/RES_hh_num_in!W22)</f>
        <v>945.84933415809337</v>
      </c>
      <c r="X22" s="72">
        <f>IF(RES_hh_tes_in!X22=0,0,1000*11630*RES_hh_tes_in!X22/RES_hh_num_in!X22)</f>
        <v>984.30697356647818</v>
      </c>
      <c r="Y22" s="72">
        <f>IF(RES_hh_tes_in!Y22=0,0,1000*11630*RES_hh_tes_in!Y22/RES_hh_num_in!Y22)</f>
        <v>883.38148020468509</v>
      </c>
      <c r="DA22" s="89" t="s">
        <v>833</v>
      </c>
    </row>
    <row r="23" spans="1:105" ht="12" customHeight="1" x14ac:dyDescent="0.25">
      <c r="A23" s="28" t="s">
        <v>197</v>
      </c>
      <c r="B23" s="72"/>
      <c r="C23" s="72">
        <f>IF(RES_hh_tes_in!C23=0,0,1000*11630*RES_hh_tes_in!C23/RES_hh_num_in!C23)</f>
        <v>0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0</v>
      </c>
      <c r="F23" s="72">
        <f>IF(RES_hh_tes_in!F23=0,0,1000*11630*RES_hh_tes_in!F23/RES_hh_num_in!F23)</f>
        <v>0</v>
      </c>
      <c r="G23" s="72">
        <f>IF(RES_hh_tes_in!G23=0,0,1000*11630*RES_hh_tes_in!G23/RES_hh_num_in!G23)</f>
        <v>0</v>
      </c>
      <c r="H23" s="72">
        <f>IF(RES_hh_tes_in!H23=0,0,1000*11630*RES_hh_tes_in!H23/RES_hh_num_in!H23)</f>
        <v>0</v>
      </c>
      <c r="I23" s="72">
        <f>IF(RES_hh_tes_in!I23=0,0,1000*11630*RES_hh_tes_in!I23/RES_hh_num_in!I23)</f>
        <v>0</v>
      </c>
      <c r="J23" s="72">
        <f>IF(RES_hh_tes_in!J23=0,0,1000*11630*RES_hh_tes_in!J23/RES_hh_num_in!J23)</f>
        <v>0</v>
      </c>
      <c r="K23" s="72">
        <f>IF(RES_hh_tes_in!K23=0,0,1000*11630*RES_hh_tes_in!K23/RES_hh_num_in!K23)</f>
        <v>0</v>
      </c>
      <c r="L23" s="72">
        <f>IF(RES_hh_tes_in!L23=0,0,1000*11630*RES_hh_tes_in!L23/RES_hh_num_in!L23)</f>
        <v>0</v>
      </c>
      <c r="M23" s="72">
        <f>IF(RES_hh_tes_in!M23=0,0,1000*11630*RES_hh_tes_in!M23/RES_hh_num_in!M23)</f>
        <v>0</v>
      </c>
      <c r="N23" s="72">
        <f>IF(RES_hh_tes_in!N23=0,0,1000*11630*RES_hh_tes_in!N23/RES_hh_num_in!N23)</f>
        <v>0</v>
      </c>
      <c r="O23" s="72">
        <f>IF(RES_hh_tes_in!O23=0,0,1000*11630*RES_hh_tes_in!O23/RES_hh_num_in!O23)</f>
        <v>0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0</v>
      </c>
      <c r="S23" s="72">
        <f>IF(RES_hh_tes_in!S23=0,0,1000*11630*RES_hh_tes_in!S23/RES_hh_num_in!S23)</f>
        <v>0</v>
      </c>
      <c r="T23" s="72">
        <f>IF(RES_hh_tes_in!T23=0,0,1000*11630*RES_hh_tes_in!T23/RES_hh_num_in!T23)</f>
        <v>0</v>
      </c>
      <c r="U23" s="72">
        <f>IF(RES_hh_tes_in!U23=0,0,1000*11630*RES_hh_tes_in!U23/RES_hh_num_in!U23)</f>
        <v>0</v>
      </c>
      <c r="V23" s="72">
        <f>IF(RES_hh_tes_in!V23=0,0,1000*11630*RES_hh_tes_in!V23/RES_hh_num_in!V23)</f>
        <v>0</v>
      </c>
      <c r="W23" s="72">
        <f>IF(RES_hh_tes_in!W23=0,0,1000*11630*RES_hh_tes_in!W23/RES_hh_num_in!W23)</f>
        <v>0</v>
      </c>
      <c r="X23" s="72">
        <f>IF(RES_hh_tes_in!X23=0,0,1000*11630*RES_hh_tes_in!X23/RES_hh_num_in!X23)</f>
        <v>0</v>
      </c>
      <c r="Y23" s="72">
        <f>IF(RES_hh_tes_in!Y23=0,0,1000*11630*RES_hh_tes_in!Y23/RES_hh_num_in!Y23)</f>
        <v>0</v>
      </c>
      <c r="DA23" s="89" t="s">
        <v>834</v>
      </c>
    </row>
    <row r="24" spans="1:105" ht="12" customHeight="1" x14ac:dyDescent="0.25">
      <c r="A24" s="28" t="s">
        <v>198</v>
      </c>
      <c r="B24" s="72"/>
      <c r="C24" s="72">
        <f>IF(RES_hh_tes_in!C24=0,0,1000*11630*RES_hh_tes_in!C24/RES_hh_num_in!C24)</f>
        <v>1147.4893056550854</v>
      </c>
      <c r="D24" s="72">
        <f>IF(RES_hh_tes_in!D24=0,0,1000*11630*RES_hh_tes_in!D24/RES_hh_num_in!D24)</f>
        <v>1179.0613708664757</v>
      </c>
      <c r="E24" s="72">
        <f>IF(RES_hh_tes_in!E24=0,0,1000*11630*RES_hh_tes_in!E24/RES_hh_num_in!E24)</f>
        <v>1081.5032413682063</v>
      </c>
      <c r="F24" s="72">
        <f>IF(RES_hh_tes_in!F24=0,0,1000*11630*RES_hh_tes_in!F24/RES_hh_num_in!F24)</f>
        <v>1091.3869335905179</v>
      </c>
      <c r="G24" s="72">
        <f>IF(RES_hh_tes_in!G24=0,0,1000*11630*RES_hh_tes_in!G24/RES_hh_num_in!G24)</f>
        <v>1177.1265110989084</v>
      </c>
      <c r="H24" s="72">
        <f>IF(RES_hh_tes_in!H24=0,0,1000*11630*RES_hh_tes_in!H24/RES_hh_num_in!H24)</f>
        <v>1221.078551964177</v>
      </c>
      <c r="I24" s="72">
        <f>IF(RES_hh_tes_in!I24=0,0,1000*11630*RES_hh_tes_in!I24/RES_hh_num_in!I24)</f>
        <v>1019.0527452666014</v>
      </c>
      <c r="J24" s="72">
        <f>IF(RES_hh_tes_in!J24=0,0,1000*11630*RES_hh_tes_in!J24/RES_hh_num_in!J24)</f>
        <v>963.43071130621968</v>
      </c>
      <c r="K24" s="72">
        <f>IF(RES_hh_tes_in!K24=0,0,1000*11630*RES_hh_tes_in!K24/RES_hh_num_in!K24)</f>
        <v>930.42727020469533</v>
      </c>
      <c r="L24" s="72">
        <f>IF(RES_hh_tes_in!L24=0,0,1000*11630*RES_hh_tes_in!L24/RES_hh_num_in!L24)</f>
        <v>1008.6412176456226</v>
      </c>
      <c r="M24" s="72">
        <f>IF(RES_hh_tes_in!M24=0,0,1000*11630*RES_hh_tes_in!M24/RES_hh_num_in!M24)</f>
        <v>958.09085195632974</v>
      </c>
      <c r="N24" s="72">
        <f>IF(RES_hh_tes_in!N24=0,0,1000*11630*RES_hh_tes_in!N24/RES_hh_num_in!N24)</f>
        <v>994.97582965504944</v>
      </c>
      <c r="O24" s="72">
        <f>IF(RES_hh_tes_in!O24=0,0,1000*11630*RES_hh_tes_in!O24/RES_hh_num_in!O24)</f>
        <v>983.38392078169375</v>
      </c>
      <c r="P24" s="72">
        <f>IF(RES_hh_tes_in!P24=0,0,1000*11630*RES_hh_tes_in!P24/RES_hh_num_in!P24)</f>
        <v>901.19750081146731</v>
      </c>
      <c r="Q24" s="72">
        <f>IF(RES_hh_tes_in!Q24=0,0,1000*11630*RES_hh_tes_in!Q24/RES_hh_num_in!Q24)</f>
        <v>874.12200840381058</v>
      </c>
      <c r="R24" s="72">
        <f>IF(RES_hh_tes_in!R24=0,0,1000*11630*RES_hh_tes_in!R24/RES_hh_num_in!R24)</f>
        <v>964.61274884787792</v>
      </c>
      <c r="S24" s="72">
        <f>IF(RES_hh_tes_in!S24=0,0,1000*11630*RES_hh_tes_in!S24/RES_hh_num_in!S24)</f>
        <v>964.90748809043077</v>
      </c>
      <c r="T24" s="72">
        <f>IF(RES_hh_tes_in!T24=0,0,1000*11630*RES_hh_tes_in!T24/RES_hh_num_in!T24)</f>
        <v>952.97755509817421</v>
      </c>
      <c r="U24" s="72">
        <f>IF(RES_hh_tes_in!U24=0,0,1000*11630*RES_hh_tes_in!U24/RES_hh_num_in!U24)</f>
        <v>978.46055936590687</v>
      </c>
      <c r="V24" s="72">
        <f>IF(RES_hh_tes_in!V24=0,0,1000*11630*RES_hh_tes_in!V24/RES_hh_num_in!V24)</f>
        <v>937.2606587939938</v>
      </c>
      <c r="W24" s="72">
        <f>IF(RES_hh_tes_in!W24=0,0,1000*11630*RES_hh_tes_in!W24/RES_hh_num_in!W24)</f>
        <v>965.90161878959282</v>
      </c>
      <c r="X24" s="72">
        <f>IF(RES_hh_tes_in!X24=0,0,1000*11630*RES_hh_tes_in!X24/RES_hh_num_in!X24)</f>
        <v>955.54993898123917</v>
      </c>
      <c r="Y24" s="72">
        <f>IF(RES_hh_tes_in!Y24=0,0,1000*11630*RES_hh_tes_in!Y24/RES_hh_num_in!Y24)</f>
        <v>887.96098768286117</v>
      </c>
      <c r="DA24" s="89" t="s">
        <v>835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1155.7595192120332</v>
      </c>
      <c r="D25" s="74">
        <f>IF(RES_hh_tes_in!D25=0,0,1000*11630*RES_hh_tes_in!D25/RES_hh_num_in!D25)</f>
        <v>1133.2429316808873</v>
      </c>
      <c r="E25" s="74">
        <f>IF(RES_hh_tes_in!E25=0,0,1000*11630*RES_hh_tes_in!E25/RES_hh_num_in!E25)</f>
        <v>1115.562868017937</v>
      </c>
      <c r="F25" s="74">
        <f>IF(RES_hh_tes_in!F25=0,0,1000*11630*RES_hh_tes_in!F25/RES_hh_num_in!F25)</f>
        <v>1099.3243534677481</v>
      </c>
      <c r="G25" s="74">
        <f>IF(RES_hh_tes_in!G25=0,0,1000*11630*RES_hh_tes_in!G25/RES_hh_num_in!G25)</f>
        <v>1080.1759736305069</v>
      </c>
      <c r="H25" s="74">
        <f>IF(RES_hh_tes_in!H25=0,0,1000*11630*RES_hh_tes_in!H25/RES_hh_num_in!H25)</f>
        <v>1093.7939367728395</v>
      </c>
      <c r="I25" s="74">
        <f>IF(RES_hh_tes_in!I25=0,0,1000*11630*RES_hh_tes_in!I25/RES_hh_num_in!I25)</f>
        <v>1051.1025790194976</v>
      </c>
      <c r="J25" s="74">
        <f>IF(RES_hh_tes_in!J25=0,0,1000*11630*RES_hh_tes_in!J25/RES_hh_num_in!J25)</f>
        <v>1022.5419676332759</v>
      </c>
      <c r="K25" s="74">
        <f>IF(RES_hh_tes_in!K25=0,0,1000*11630*RES_hh_tes_in!K25/RES_hh_num_in!K25)</f>
        <v>975.82756046223881</v>
      </c>
      <c r="L25" s="74">
        <f>IF(RES_hh_tes_in!L25=0,0,1000*11630*RES_hh_tes_in!L25/RES_hh_num_in!L25)</f>
        <v>1030.455323535565</v>
      </c>
      <c r="M25" s="74">
        <f>IF(RES_hh_tes_in!M25=0,0,1000*11630*RES_hh_tes_in!M25/RES_hh_num_in!M25)</f>
        <v>948.35085689370101</v>
      </c>
      <c r="N25" s="74">
        <f>IF(RES_hh_tes_in!N25=0,0,1000*11630*RES_hh_tes_in!N25/RES_hh_num_in!N25)</f>
        <v>984.01239713908876</v>
      </c>
      <c r="O25" s="74">
        <f>IF(RES_hh_tes_in!O25=0,0,1000*11630*RES_hh_tes_in!O25/RES_hh_num_in!O25)</f>
        <v>953.16532094676188</v>
      </c>
      <c r="P25" s="74">
        <f>IF(RES_hh_tes_in!P25=0,0,1000*11630*RES_hh_tes_in!P25/RES_hh_num_in!P25)</f>
        <v>882.67567944595862</v>
      </c>
      <c r="Q25" s="74">
        <f>IF(RES_hh_tes_in!Q25=0,0,1000*11630*RES_hh_tes_in!Q25/RES_hh_num_in!Q25)</f>
        <v>888.00405403087291</v>
      </c>
      <c r="R25" s="74">
        <f>IF(RES_hh_tes_in!R25=0,0,1000*11630*RES_hh_tes_in!R25/RES_hh_num_in!R25)</f>
        <v>971.23184405798156</v>
      </c>
      <c r="S25" s="74">
        <f>IF(RES_hh_tes_in!S25=0,0,1000*11630*RES_hh_tes_in!S25/RES_hh_num_in!S25)</f>
        <v>970.81042008202053</v>
      </c>
      <c r="T25" s="74">
        <f>IF(RES_hh_tes_in!T25=0,0,1000*11630*RES_hh_tes_in!T25/RES_hh_num_in!T25)</f>
        <v>927.45079346557213</v>
      </c>
      <c r="U25" s="74">
        <f>IF(RES_hh_tes_in!U25=0,0,1000*11630*RES_hh_tes_in!U25/RES_hh_num_in!U25)</f>
        <v>995.44038856127202</v>
      </c>
      <c r="V25" s="74">
        <f>IF(RES_hh_tes_in!V25=0,0,1000*11630*RES_hh_tes_in!V25/RES_hh_num_in!V25)</f>
        <v>968.30894284032331</v>
      </c>
      <c r="W25" s="74">
        <f>IF(RES_hh_tes_in!W25=0,0,1000*11630*RES_hh_tes_in!W25/RES_hh_num_in!W25)</f>
        <v>1062.3049414409106</v>
      </c>
      <c r="X25" s="74">
        <f>IF(RES_hh_tes_in!X25=0,0,1000*11630*RES_hh_tes_in!X25/RES_hh_num_in!X25)</f>
        <v>726.23824148283109</v>
      </c>
      <c r="Y25" s="74">
        <f>IF(RES_hh_tes_in!Y25=0,0,1000*11630*RES_hh_tes_in!Y25/RES_hh_num_in!Y25)</f>
        <v>1006.7707664437326</v>
      </c>
      <c r="DA25" s="90" t="s">
        <v>836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0</v>
      </c>
      <c r="D26" s="77">
        <f>IF(RES_hh_tes_in!D26=0,0,1000*11630*RES_hh_tes_in!D26/RES_hh_num_in!D26)</f>
        <v>0</v>
      </c>
      <c r="E26" s="77">
        <f>IF(RES_hh_tes_in!E26=0,0,1000*11630*RES_hh_tes_in!E26/RES_hh_num_in!E26)</f>
        <v>0</v>
      </c>
      <c r="F26" s="77">
        <f>IF(RES_hh_tes_in!F26=0,0,1000*11630*RES_hh_tes_in!F26/RES_hh_num_in!F26)</f>
        <v>0</v>
      </c>
      <c r="G26" s="77">
        <f>IF(RES_hh_tes_in!G26=0,0,1000*11630*RES_hh_tes_in!G26/RES_hh_num_in!G26)</f>
        <v>0</v>
      </c>
      <c r="H26" s="77">
        <f>IF(RES_hh_tes_in!H26=0,0,1000*11630*RES_hh_tes_in!H26/RES_hh_num_in!H26)</f>
        <v>0</v>
      </c>
      <c r="I26" s="77">
        <f>IF(RES_hh_tes_in!I26=0,0,1000*11630*RES_hh_tes_in!I26/RES_hh_num_in!I26)</f>
        <v>0</v>
      </c>
      <c r="J26" s="77">
        <f>IF(RES_hh_tes_in!J26=0,0,1000*11630*RES_hh_tes_in!J26/RES_hh_num_in!J26)</f>
        <v>0</v>
      </c>
      <c r="K26" s="77">
        <f>IF(RES_hh_tes_in!K26=0,0,1000*11630*RES_hh_tes_in!K26/RES_hh_num_in!K26)</f>
        <v>0</v>
      </c>
      <c r="L26" s="77">
        <f>IF(RES_hh_tes_in!L26=0,0,1000*11630*RES_hh_tes_in!L26/RES_hh_num_in!L26)</f>
        <v>0</v>
      </c>
      <c r="M26" s="77">
        <f>IF(RES_hh_tes_in!M26=0,0,1000*11630*RES_hh_tes_in!M26/RES_hh_num_in!M26)</f>
        <v>0</v>
      </c>
      <c r="N26" s="77">
        <f>IF(RES_hh_tes_in!N26=0,0,1000*11630*RES_hh_tes_in!N26/RES_hh_num_in!N26)</f>
        <v>0</v>
      </c>
      <c r="O26" s="77">
        <f>IF(RES_hh_tes_in!O26=0,0,1000*11630*RES_hh_tes_in!O26/RES_hh_num_in!O26)</f>
        <v>0</v>
      </c>
      <c r="P26" s="77">
        <f>IF(RES_hh_tes_in!P26=0,0,1000*11630*RES_hh_tes_in!P26/RES_hh_num_in!P26)</f>
        <v>0</v>
      </c>
      <c r="Q26" s="77">
        <f>IF(RES_hh_tes_in!Q26=0,0,1000*11630*RES_hh_tes_in!Q26/RES_hh_num_in!Q26)</f>
        <v>0</v>
      </c>
      <c r="R26" s="77">
        <f>IF(RES_hh_tes_in!R26=0,0,1000*11630*RES_hh_tes_in!R26/RES_hh_num_in!R26)</f>
        <v>0</v>
      </c>
      <c r="S26" s="77">
        <f>IF(RES_hh_tes_in!S26=0,0,1000*11630*RES_hh_tes_in!S26/RES_hh_num_in!S26)</f>
        <v>0</v>
      </c>
      <c r="T26" s="77">
        <f>IF(RES_hh_tes_in!T26=0,0,1000*11630*RES_hh_tes_in!T26/RES_hh_num_in!T26)</f>
        <v>0</v>
      </c>
      <c r="U26" s="77">
        <f>IF(RES_hh_tes_in!U26=0,0,1000*11630*RES_hh_tes_in!U26/RES_hh_num_in!U26)</f>
        <v>0</v>
      </c>
      <c r="V26" s="77">
        <f>IF(RES_hh_tes_in!V26=0,0,1000*11630*RES_hh_tes_in!V26/RES_hh_num_in!V26)</f>
        <v>0</v>
      </c>
      <c r="W26" s="77">
        <f>IF(RES_hh_tes_in!W26=0,0,1000*11630*RES_hh_tes_in!W26/RES_hh_num_in!W26)</f>
        <v>0</v>
      </c>
      <c r="X26" s="77">
        <f>IF(RES_hh_tes_in!X26=0,0,1000*11630*RES_hh_tes_in!X26/RES_hh_num_in!X26)</f>
        <v>0</v>
      </c>
      <c r="Y26" s="77">
        <f>IF(RES_hh_tes_in!Y26=0,0,1000*11630*RES_hh_tes_in!Y26/RES_hh_num_in!Y26)</f>
        <v>0</v>
      </c>
      <c r="DA26" s="92" t="s">
        <v>837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773.43622851291138</v>
      </c>
      <c r="D27" s="69">
        <f>IF(RES_hh_tes_in!D27=0,0,1000*11630*RES_hh_tes_in!D27/RES_hh_num_in!D27)</f>
        <v>685.37223202568316</v>
      </c>
      <c r="E27" s="69">
        <f>IF(RES_hh_tes_in!E27=0,0,1000*11630*RES_hh_tes_in!E27/RES_hh_num_in!E27)</f>
        <v>663.00978224129165</v>
      </c>
      <c r="F27" s="69">
        <f>IF(RES_hh_tes_in!F27=0,0,1000*11630*RES_hh_tes_in!F27/RES_hh_num_in!F27)</f>
        <v>660.04405400399639</v>
      </c>
      <c r="G27" s="69">
        <f>IF(RES_hh_tes_in!G27=0,0,1000*11630*RES_hh_tes_in!G27/RES_hh_num_in!G27)</f>
        <v>600.25514900261339</v>
      </c>
      <c r="H27" s="69">
        <f>IF(RES_hh_tes_in!H27=0,0,1000*11630*RES_hh_tes_in!H27/RES_hh_num_in!H27)</f>
        <v>626.84998293955675</v>
      </c>
      <c r="I27" s="69">
        <f>IF(RES_hh_tes_in!I27=0,0,1000*11630*RES_hh_tes_in!I27/RES_hh_num_in!I27)</f>
        <v>562.08210505469503</v>
      </c>
      <c r="J27" s="69">
        <f>IF(RES_hh_tes_in!J27=0,0,1000*11630*RES_hh_tes_in!J27/RES_hh_num_in!J27)</f>
        <v>547.55628058388504</v>
      </c>
      <c r="K27" s="69">
        <f>IF(RES_hh_tes_in!K27=0,0,1000*11630*RES_hh_tes_in!K27/RES_hh_num_in!K27)</f>
        <v>485.11905326535521</v>
      </c>
      <c r="L27" s="69">
        <f>IF(RES_hh_tes_in!L27=0,0,1000*11630*RES_hh_tes_in!L27/RES_hh_num_in!L27)</f>
        <v>544.70667442653087</v>
      </c>
      <c r="M27" s="69">
        <f>IF(RES_hh_tes_in!M27=0,0,1000*11630*RES_hh_tes_in!M27/RES_hh_num_in!M27)</f>
        <v>505.44608104966181</v>
      </c>
      <c r="N27" s="69">
        <f>IF(RES_hh_tes_in!N27=0,0,1000*11630*RES_hh_tes_in!N27/RES_hh_num_in!N27)</f>
        <v>510.30997984858709</v>
      </c>
      <c r="O27" s="69">
        <f>IF(RES_hh_tes_in!O27=0,0,1000*11630*RES_hh_tes_in!O27/RES_hh_num_in!O27)</f>
        <v>485.36975779578262</v>
      </c>
      <c r="P27" s="69">
        <f>IF(RES_hh_tes_in!P27=0,0,1000*11630*RES_hh_tes_in!P27/RES_hh_num_in!P27)</f>
        <v>471.24157276060475</v>
      </c>
      <c r="Q27" s="69">
        <f>IF(RES_hh_tes_in!Q27=0,0,1000*11630*RES_hh_tes_in!Q27/RES_hh_num_in!Q27)</f>
        <v>486.45282629413083</v>
      </c>
      <c r="R27" s="69">
        <f>IF(RES_hh_tes_in!R27=0,0,1000*11630*RES_hh_tes_in!R27/RES_hh_num_in!R27)</f>
        <v>557.45383169870536</v>
      </c>
      <c r="S27" s="69">
        <f>IF(RES_hh_tes_in!S27=0,0,1000*11630*RES_hh_tes_in!S27/RES_hh_num_in!S27)</f>
        <v>547.73275010749421</v>
      </c>
      <c r="T27" s="69">
        <f>IF(RES_hh_tes_in!T27=0,0,1000*11630*RES_hh_tes_in!T27/RES_hh_num_in!T27)</f>
        <v>526.41116584333815</v>
      </c>
      <c r="U27" s="69">
        <f>IF(RES_hh_tes_in!U27=0,0,1000*11630*RES_hh_tes_in!U27/RES_hh_num_in!U27)</f>
        <v>557.06295276238791</v>
      </c>
      <c r="V27" s="69">
        <f>IF(RES_hh_tes_in!V27=0,0,1000*11630*RES_hh_tes_in!V27/RES_hh_num_in!V27)</f>
        <v>527.03262787412791</v>
      </c>
      <c r="W27" s="69">
        <f>IF(RES_hh_tes_in!W27=0,0,1000*11630*RES_hh_tes_in!W27/RES_hh_num_in!W27)</f>
        <v>563.95892689171433</v>
      </c>
      <c r="X27" s="69">
        <f>IF(RES_hh_tes_in!X27=0,0,1000*11630*RES_hh_tes_in!X27/RES_hh_num_in!X27)</f>
        <v>432.38234042892856</v>
      </c>
      <c r="Y27" s="69">
        <f>IF(RES_hh_tes_in!Y27=0,0,1000*11630*RES_hh_tes_in!Y27/RES_hh_num_in!Y27)</f>
        <v>522.63308018535304</v>
      </c>
      <c r="DA27" s="88" t="s">
        <v>838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0</v>
      </c>
      <c r="D28" s="72">
        <f>IF(RES_hh_tes_in!D28=0,0,1000*11630*RES_hh_tes_in!D28/RES_hh_num_in!D28)</f>
        <v>723.24735205656589</v>
      </c>
      <c r="E28" s="72">
        <f>IF(RES_hh_tes_in!E28=0,0,1000*11630*RES_hh_tes_in!E28/RES_hh_num_in!E28)</f>
        <v>540.67632252269811</v>
      </c>
      <c r="F28" s="72">
        <f>IF(RES_hh_tes_in!F28=0,0,1000*11630*RES_hh_tes_in!F28/RES_hh_num_in!F28)</f>
        <v>818.42790662803668</v>
      </c>
      <c r="G28" s="72">
        <f>IF(RES_hh_tes_in!G28=0,0,1000*11630*RES_hh_tes_in!G28/RES_hh_num_in!G28)</f>
        <v>697.68415897925308</v>
      </c>
      <c r="H28" s="72">
        <f>IF(RES_hh_tes_in!H28=0,0,1000*11630*RES_hh_tes_in!H28/RES_hh_num_in!H28)</f>
        <v>0</v>
      </c>
      <c r="I28" s="72">
        <f>IF(RES_hh_tes_in!I28=0,0,1000*11630*RES_hh_tes_in!I28/RES_hh_num_in!I28)</f>
        <v>0</v>
      </c>
      <c r="J28" s="72">
        <f>IF(RES_hh_tes_in!J28=0,0,1000*11630*RES_hh_tes_in!J28/RES_hh_num_in!J28)</f>
        <v>0</v>
      </c>
      <c r="K28" s="72">
        <f>IF(RES_hh_tes_in!K28=0,0,1000*11630*RES_hh_tes_in!K28/RES_hh_num_in!K28)</f>
        <v>0</v>
      </c>
      <c r="L28" s="72">
        <f>IF(RES_hh_tes_in!L28=0,0,1000*11630*RES_hh_tes_in!L28/RES_hh_num_in!L28)</f>
        <v>491.02032385749811</v>
      </c>
      <c r="M28" s="72">
        <f>IF(RES_hh_tes_in!M28=0,0,1000*11630*RES_hh_tes_in!M28/RES_hh_num_in!M28)</f>
        <v>614.30991373574443</v>
      </c>
      <c r="N28" s="72">
        <f>IF(RES_hh_tes_in!N28=0,0,1000*11630*RES_hh_tes_in!N28/RES_hh_num_in!N28)</f>
        <v>592.47534067422112</v>
      </c>
      <c r="O28" s="72">
        <f>IF(RES_hh_tes_in!O28=0,0,1000*11630*RES_hh_tes_in!O28/RES_hh_num_in!O28)</f>
        <v>587.60208979260119</v>
      </c>
      <c r="P28" s="72">
        <f>IF(RES_hh_tes_in!P28=0,0,1000*11630*RES_hh_tes_in!P28/RES_hh_num_in!P28)</f>
        <v>0</v>
      </c>
      <c r="Q28" s="72">
        <f>IF(RES_hh_tes_in!Q28=0,0,1000*11630*RES_hh_tes_in!Q28/RES_hh_num_in!Q28)</f>
        <v>0</v>
      </c>
      <c r="R28" s="72">
        <f>IF(RES_hh_tes_in!R28=0,0,1000*11630*RES_hh_tes_in!R28/RES_hh_num_in!R28)</f>
        <v>0</v>
      </c>
      <c r="S28" s="72">
        <f>IF(RES_hh_tes_in!S28=0,0,1000*11630*RES_hh_tes_in!S28/RES_hh_num_in!S28)</f>
        <v>0</v>
      </c>
      <c r="T28" s="72">
        <f>IF(RES_hh_tes_in!T28=0,0,1000*11630*RES_hh_tes_in!T28/RES_hh_num_in!T28)</f>
        <v>0</v>
      </c>
      <c r="U28" s="72">
        <f>IF(RES_hh_tes_in!U28=0,0,1000*11630*RES_hh_tes_in!U28/RES_hh_num_in!U28)</f>
        <v>0</v>
      </c>
      <c r="V28" s="72">
        <f>IF(RES_hh_tes_in!V28=0,0,1000*11630*RES_hh_tes_in!V28/RES_hh_num_in!V28)</f>
        <v>0</v>
      </c>
      <c r="W28" s="72">
        <f>IF(RES_hh_tes_in!W28=0,0,1000*11630*RES_hh_tes_in!W28/RES_hh_num_in!W28)</f>
        <v>0</v>
      </c>
      <c r="X28" s="72">
        <f>IF(RES_hh_tes_in!X28=0,0,1000*11630*RES_hh_tes_in!X28/RES_hh_num_in!X28)</f>
        <v>0</v>
      </c>
      <c r="Y28" s="72">
        <f>IF(RES_hh_tes_in!Y28=0,0,1000*11630*RES_hh_tes_in!Y28/RES_hh_num_in!Y28)</f>
        <v>0</v>
      </c>
      <c r="DA28" s="89" t="s">
        <v>839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919.89763169903722</v>
      </c>
      <c r="D29" s="72">
        <f>IF(RES_hh_tes_in!D29=0,0,1000*11630*RES_hh_tes_in!D29/RES_hh_num_in!D29)</f>
        <v>0</v>
      </c>
      <c r="E29" s="72">
        <f>IF(RES_hh_tes_in!E29=0,0,1000*11630*RES_hh_tes_in!E29/RES_hh_num_in!E29)</f>
        <v>674.94501382265935</v>
      </c>
      <c r="F29" s="72">
        <f>IF(RES_hh_tes_in!F29=0,0,1000*11630*RES_hh_tes_in!F29/RES_hh_num_in!F29)</f>
        <v>720.32164131352283</v>
      </c>
      <c r="G29" s="72">
        <f>IF(RES_hh_tes_in!G29=0,0,1000*11630*RES_hh_tes_in!G29/RES_hh_num_in!G29)</f>
        <v>584.73401707805135</v>
      </c>
      <c r="H29" s="72">
        <f>IF(RES_hh_tes_in!H29=0,0,1000*11630*RES_hh_tes_in!H29/RES_hh_num_in!H29)</f>
        <v>627.03507451780456</v>
      </c>
      <c r="I29" s="72">
        <f>IF(RES_hh_tes_in!I29=0,0,1000*11630*RES_hh_tes_in!I29/RES_hh_num_in!I29)</f>
        <v>421.45653046452793</v>
      </c>
      <c r="J29" s="72">
        <f>IF(RES_hh_tes_in!J29=0,0,1000*11630*RES_hh_tes_in!J29/RES_hh_num_in!J29)</f>
        <v>558.93518839811816</v>
      </c>
      <c r="K29" s="72">
        <f>IF(RES_hh_tes_in!K29=0,0,1000*11630*RES_hh_tes_in!K29/RES_hh_num_in!K29)</f>
        <v>486.2061850002151</v>
      </c>
      <c r="L29" s="72">
        <f>IF(RES_hh_tes_in!L29=0,0,1000*11630*RES_hh_tes_in!L29/RES_hh_num_in!L29)</f>
        <v>577.28729174682712</v>
      </c>
      <c r="M29" s="72">
        <f>IF(RES_hh_tes_in!M29=0,0,1000*11630*RES_hh_tes_in!M29/RES_hh_num_in!M29)</f>
        <v>564.4074679172702</v>
      </c>
      <c r="N29" s="72">
        <f>IF(RES_hh_tes_in!N29=0,0,1000*11630*RES_hh_tes_in!N29/RES_hh_num_in!N29)</f>
        <v>445.00665217287582</v>
      </c>
      <c r="O29" s="72">
        <f>IF(RES_hh_tes_in!O29=0,0,1000*11630*RES_hh_tes_in!O29/RES_hh_num_in!O29)</f>
        <v>419.27313391163779</v>
      </c>
      <c r="P29" s="72">
        <f>IF(RES_hh_tes_in!P29=0,0,1000*11630*RES_hh_tes_in!P29/RES_hh_num_in!P29)</f>
        <v>468.57718471240617</v>
      </c>
      <c r="Q29" s="72">
        <f>IF(RES_hh_tes_in!Q29=0,0,1000*11630*RES_hh_tes_in!Q29/RES_hh_num_in!Q29)</f>
        <v>489.08846564804122</v>
      </c>
      <c r="R29" s="72">
        <f>IF(RES_hh_tes_in!R29=0,0,1000*11630*RES_hh_tes_in!R29/RES_hh_num_in!R29)</f>
        <v>614.52990125281178</v>
      </c>
      <c r="S29" s="72">
        <f>IF(RES_hh_tes_in!S29=0,0,1000*11630*RES_hh_tes_in!S29/RES_hh_num_in!S29)</f>
        <v>612.3170553940671</v>
      </c>
      <c r="T29" s="72">
        <f>IF(RES_hh_tes_in!T29=0,0,1000*11630*RES_hh_tes_in!T29/RES_hh_num_in!T29)</f>
        <v>534.61851464379686</v>
      </c>
      <c r="U29" s="72">
        <f>IF(RES_hh_tes_in!U29=0,0,1000*11630*RES_hh_tes_in!U29/RES_hh_num_in!U29)</f>
        <v>639.85643240839772</v>
      </c>
      <c r="V29" s="72">
        <f>IF(RES_hh_tes_in!V29=0,0,1000*11630*RES_hh_tes_in!V29/RES_hh_num_in!V29)</f>
        <v>484.78905312041843</v>
      </c>
      <c r="W29" s="72">
        <f>IF(RES_hh_tes_in!W29=0,0,1000*11630*RES_hh_tes_in!W29/RES_hh_num_in!W29)</f>
        <v>509.25152117535555</v>
      </c>
      <c r="X29" s="72">
        <f>IF(RES_hh_tes_in!X29=0,0,1000*11630*RES_hh_tes_in!X29/RES_hh_num_in!X29)</f>
        <v>328.14875046194993</v>
      </c>
      <c r="Y29" s="72">
        <f>IF(RES_hh_tes_in!Y29=0,0,1000*11630*RES_hh_tes_in!Y29/RES_hh_num_in!Y29)</f>
        <v>555.06470026691466</v>
      </c>
      <c r="DA29" s="89" t="s">
        <v>840</v>
      </c>
    </row>
    <row r="30" spans="1:105" ht="12" customHeight="1" x14ac:dyDescent="0.25">
      <c r="A30" s="28" t="s">
        <v>189</v>
      </c>
      <c r="B30" s="72"/>
      <c r="C30" s="72">
        <f>IF(RES_hh_tes_in!C30=0,0,1000*11630*RES_hh_tes_in!C30/RES_hh_num_in!C30)</f>
        <v>789.52909950299045</v>
      </c>
      <c r="D30" s="72">
        <f>IF(RES_hh_tes_in!D30=0,0,1000*11630*RES_hh_tes_in!D30/RES_hh_num_in!D30)</f>
        <v>633.89250129618722</v>
      </c>
      <c r="E30" s="72">
        <f>IF(RES_hh_tes_in!E30=0,0,1000*11630*RES_hh_tes_in!E30/RES_hh_num_in!E30)</f>
        <v>641.11110332828412</v>
      </c>
      <c r="F30" s="72">
        <f>IF(RES_hh_tes_in!F30=0,0,1000*11630*RES_hh_tes_in!F30/RES_hh_num_in!F30)</f>
        <v>635.79988773620266</v>
      </c>
      <c r="G30" s="72">
        <f>IF(RES_hh_tes_in!G30=0,0,1000*11630*RES_hh_tes_in!G30/RES_hh_num_in!G30)</f>
        <v>624.46016677436978</v>
      </c>
      <c r="H30" s="72">
        <f>IF(RES_hh_tes_in!H30=0,0,1000*11630*RES_hh_tes_in!H30/RES_hh_num_in!H30)</f>
        <v>640.48267293037054</v>
      </c>
      <c r="I30" s="72">
        <f>IF(RES_hh_tes_in!I30=0,0,1000*11630*RES_hh_tes_in!I30/RES_hh_num_in!I30)</f>
        <v>555.17356520215867</v>
      </c>
      <c r="J30" s="72">
        <f>IF(RES_hh_tes_in!J30=0,0,1000*11630*RES_hh_tes_in!J30/RES_hh_num_in!J30)</f>
        <v>550.14939607126132</v>
      </c>
      <c r="K30" s="72">
        <f>IF(RES_hh_tes_in!K30=0,0,1000*11630*RES_hh_tes_in!K30/RES_hh_num_in!K30)</f>
        <v>477.34989761269765</v>
      </c>
      <c r="L30" s="72">
        <f>IF(RES_hh_tes_in!L30=0,0,1000*11630*RES_hh_tes_in!L30/RES_hh_num_in!L30)</f>
        <v>542.35882406757321</v>
      </c>
      <c r="M30" s="72">
        <f>IF(RES_hh_tes_in!M30=0,0,1000*11630*RES_hh_tes_in!M30/RES_hh_num_in!M30)</f>
        <v>506.72001738065404</v>
      </c>
      <c r="N30" s="72">
        <f>IF(RES_hh_tes_in!N30=0,0,1000*11630*RES_hh_tes_in!N30/RES_hh_num_in!N30)</f>
        <v>514.25649628106009</v>
      </c>
      <c r="O30" s="72">
        <f>IF(RES_hh_tes_in!O30=0,0,1000*11630*RES_hh_tes_in!O30/RES_hh_num_in!O30)</f>
        <v>477.14110195742347</v>
      </c>
      <c r="P30" s="72">
        <f>IF(RES_hh_tes_in!P30=0,0,1000*11630*RES_hh_tes_in!P30/RES_hh_num_in!P30)</f>
        <v>475.74388929633557</v>
      </c>
      <c r="Q30" s="72">
        <f>IF(RES_hh_tes_in!Q30=0,0,1000*11630*RES_hh_tes_in!Q30/RES_hh_num_in!Q30)</f>
        <v>476.46905778005328</v>
      </c>
      <c r="R30" s="72">
        <f>IF(RES_hh_tes_in!R30=0,0,1000*11630*RES_hh_tes_in!R30/RES_hh_num_in!R30)</f>
        <v>575.84678662067347</v>
      </c>
      <c r="S30" s="72">
        <f>IF(RES_hh_tes_in!S30=0,0,1000*11630*RES_hh_tes_in!S30/RES_hh_num_in!S30)</f>
        <v>536.1331382962212</v>
      </c>
      <c r="T30" s="72">
        <f>IF(RES_hh_tes_in!T30=0,0,1000*11630*RES_hh_tes_in!T30/RES_hh_num_in!T30)</f>
        <v>510.93861659281782</v>
      </c>
      <c r="U30" s="72">
        <f>IF(RES_hh_tes_in!U30=0,0,1000*11630*RES_hh_tes_in!U30/RES_hh_num_in!U30)</f>
        <v>574.1004692424508</v>
      </c>
      <c r="V30" s="72">
        <f>IF(RES_hh_tes_in!V30=0,0,1000*11630*RES_hh_tes_in!V30/RES_hh_num_in!V30)</f>
        <v>528.07070237489336</v>
      </c>
      <c r="W30" s="72">
        <f>IF(RES_hh_tes_in!W30=0,0,1000*11630*RES_hh_tes_in!W30/RES_hh_num_in!W30)</f>
        <v>608.81859119740488</v>
      </c>
      <c r="X30" s="72">
        <f>IF(RES_hh_tes_in!X30=0,0,1000*11630*RES_hh_tes_in!X30/RES_hh_num_in!X30)</f>
        <v>391.3560419567998</v>
      </c>
      <c r="Y30" s="72">
        <f>IF(RES_hh_tes_in!Y30=0,0,1000*11630*RES_hh_tes_in!Y30/RES_hh_num_in!Y30)</f>
        <v>512.03813723535484</v>
      </c>
      <c r="DA30" s="89" t="s">
        <v>841</v>
      </c>
    </row>
    <row r="31" spans="1:105" ht="12" customHeight="1" x14ac:dyDescent="0.25">
      <c r="A31" s="28" t="s">
        <v>202</v>
      </c>
      <c r="B31" s="72"/>
      <c r="C31" s="72">
        <f>IF(RES_hh_tes_in!C31=0,0,1000*11630*RES_hh_tes_in!C31/RES_hh_num_in!C31)</f>
        <v>758.83687919246142</v>
      </c>
      <c r="D31" s="72">
        <f>IF(RES_hh_tes_in!D31=0,0,1000*11630*RES_hh_tes_in!D31/RES_hh_num_in!D31)</f>
        <v>629.80505104826295</v>
      </c>
      <c r="E31" s="72">
        <f>IF(RES_hh_tes_in!E31=0,0,1000*11630*RES_hh_tes_in!E31/RES_hh_num_in!E31)</f>
        <v>695.14713949187444</v>
      </c>
      <c r="F31" s="72">
        <f>IF(RES_hh_tes_in!F31=0,0,1000*11630*RES_hh_tes_in!F31/RES_hh_num_in!F31)</f>
        <v>693.04248194932995</v>
      </c>
      <c r="G31" s="72">
        <f>IF(RES_hh_tes_in!G31=0,0,1000*11630*RES_hh_tes_in!G31/RES_hh_num_in!G31)</f>
        <v>563.60603039149169</v>
      </c>
      <c r="H31" s="72">
        <f>IF(RES_hh_tes_in!H31=0,0,1000*11630*RES_hh_tes_in!H31/RES_hh_num_in!H31)</f>
        <v>573.68083254772466</v>
      </c>
      <c r="I31" s="72">
        <f>IF(RES_hh_tes_in!I31=0,0,1000*11630*RES_hh_tes_in!I31/RES_hh_num_in!I31)</f>
        <v>581.76390378527583</v>
      </c>
      <c r="J31" s="72">
        <f>IF(RES_hh_tes_in!J31=0,0,1000*11630*RES_hh_tes_in!J31/RES_hh_num_in!J31)</f>
        <v>568.93300570989459</v>
      </c>
      <c r="K31" s="72">
        <f>IF(RES_hh_tes_in!K31=0,0,1000*11630*RES_hh_tes_in!K31/RES_hh_num_in!K31)</f>
        <v>479.95220410592771</v>
      </c>
      <c r="L31" s="72">
        <f>IF(RES_hh_tes_in!L31=0,0,1000*11630*RES_hh_tes_in!L31/RES_hh_num_in!L31)</f>
        <v>562.89415184840914</v>
      </c>
      <c r="M31" s="72">
        <f>IF(RES_hh_tes_in!M31=0,0,1000*11630*RES_hh_tes_in!M31/RES_hh_num_in!M31)</f>
        <v>487.30560063898918</v>
      </c>
      <c r="N31" s="72">
        <f>IF(RES_hh_tes_in!N31=0,0,1000*11630*RES_hh_tes_in!N31/RES_hh_num_in!N31)</f>
        <v>511.32787929312229</v>
      </c>
      <c r="O31" s="72">
        <f>IF(RES_hh_tes_in!O31=0,0,1000*11630*RES_hh_tes_in!O31/RES_hh_num_in!O31)</f>
        <v>488.8348466732117</v>
      </c>
      <c r="P31" s="72">
        <f>IF(RES_hh_tes_in!P31=0,0,1000*11630*RES_hh_tes_in!P31/RES_hh_num_in!P31)</f>
        <v>486.81226896482355</v>
      </c>
      <c r="Q31" s="72">
        <f>IF(RES_hh_tes_in!Q31=0,0,1000*11630*RES_hh_tes_in!Q31/RES_hh_num_in!Q31)</f>
        <v>487.39683075418634</v>
      </c>
      <c r="R31" s="72">
        <f>IF(RES_hh_tes_in!R31=0,0,1000*11630*RES_hh_tes_in!R31/RES_hh_num_in!R31)</f>
        <v>531.2261843733736</v>
      </c>
      <c r="S31" s="72">
        <f>IF(RES_hh_tes_in!S31=0,0,1000*11630*RES_hh_tes_in!S31/RES_hh_num_in!S31)</f>
        <v>546.56917349733203</v>
      </c>
      <c r="T31" s="72">
        <f>IF(RES_hh_tes_in!T31=0,0,1000*11630*RES_hh_tes_in!T31/RES_hh_num_in!T31)</f>
        <v>546.09389018384991</v>
      </c>
      <c r="U31" s="72">
        <f>IF(RES_hh_tes_in!U31=0,0,1000*11630*RES_hh_tes_in!U31/RES_hh_num_in!U31)</f>
        <v>531.97987875803358</v>
      </c>
      <c r="V31" s="72">
        <f>IF(RES_hh_tes_in!V31=0,0,1000*11630*RES_hh_tes_in!V31/RES_hh_num_in!V31)</f>
        <v>531.29564787750837</v>
      </c>
      <c r="W31" s="72">
        <f>IF(RES_hh_tes_in!W31=0,0,1000*11630*RES_hh_tes_in!W31/RES_hh_num_in!W31)</f>
        <v>511.82769669629982</v>
      </c>
      <c r="X31" s="72">
        <f>IF(RES_hh_tes_in!X31=0,0,1000*11630*RES_hh_tes_in!X31/RES_hh_num_in!X31)</f>
        <v>511.55884321273572</v>
      </c>
      <c r="Y31" s="72">
        <f>IF(RES_hh_tes_in!Y31=0,0,1000*11630*RES_hh_tes_in!Y31/RES_hh_num_in!Y31)</f>
        <v>465.87467770346825</v>
      </c>
      <c r="DA31" s="89" t="s">
        <v>842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765.20289982702297</v>
      </c>
      <c r="D32" s="77">
        <f>IF(RES_hh_tes_in!D32=0,0,1000*11630*RES_hh_tes_in!D32/RES_hh_num_in!D32)</f>
        <v>695.8610080123766</v>
      </c>
      <c r="E32" s="77">
        <f>IF(RES_hh_tes_in!E32=0,0,1000*11630*RES_hh_tes_in!E32/RES_hh_num_in!E32)</f>
        <v>653.80606073607635</v>
      </c>
      <c r="F32" s="77">
        <f>IF(RES_hh_tes_in!F32=0,0,1000*11630*RES_hh_tes_in!F32/RES_hh_num_in!F32)</f>
        <v>649.38989111034402</v>
      </c>
      <c r="G32" s="77">
        <f>IF(RES_hh_tes_in!G32=0,0,1000*11630*RES_hh_tes_in!G32/RES_hh_num_in!G32)</f>
        <v>606.68771006947509</v>
      </c>
      <c r="H32" s="77">
        <f>IF(RES_hh_tes_in!H32=0,0,1000*11630*RES_hh_tes_in!H32/RES_hh_num_in!H32)</f>
        <v>642.26505851995501</v>
      </c>
      <c r="I32" s="77">
        <f>IF(RES_hh_tes_in!I32=0,0,1000*11630*RES_hh_tes_in!I32/RES_hh_num_in!I32)</f>
        <v>564.42808434568053</v>
      </c>
      <c r="J32" s="77">
        <f>IF(RES_hh_tes_in!J32=0,0,1000*11630*RES_hh_tes_in!J32/RES_hh_num_in!J32)</f>
        <v>529.97742614917831</v>
      </c>
      <c r="K32" s="77">
        <f>IF(RES_hh_tes_in!K32=0,0,1000*11630*RES_hh_tes_in!K32/RES_hh_num_in!K32)</f>
        <v>488.24437419386436</v>
      </c>
      <c r="L32" s="77">
        <f>IF(RES_hh_tes_in!L32=0,0,1000*11630*RES_hh_tes_in!L32/RES_hh_num_in!L32)</f>
        <v>532.68928706497377</v>
      </c>
      <c r="M32" s="77">
        <f>IF(RES_hh_tes_in!M32=0,0,1000*11630*RES_hh_tes_in!M32/RES_hh_num_in!M32)</f>
        <v>500.19318588736348</v>
      </c>
      <c r="N32" s="77">
        <f>IF(RES_hh_tes_in!N32=0,0,1000*11630*RES_hh_tes_in!N32/RES_hh_num_in!N32)</f>
        <v>514.58476345665395</v>
      </c>
      <c r="O32" s="77">
        <f>IF(RES_hh_tes_in!O32=0,0,1000*11630*RES_hh_tes_in!O32/RES_hh_num_in!O32)</f>
        <v>496.41524780058086</v>
      </c>
      <c r="P32" s="77">
        <f>IF(RES_hh_tes_in!P32=0,0,1000*11630*RES_hh_tes_in!P32/RES_hh_num_in!P32)</f>
        <v>464.70441873086747</v>
      </c>
      <c r="Q32" s="77">
        <f>IF(RES_hh_tes_in!Q32=0,0,1000*11630*RES_hh_tes_in!Q32/RES_hh_num_in!Q32)</f>
        <v>486.02646357053573</v>
      </c>
      <c r="R32" s="77">
        <f>IF(RES_hh_tes_in!R32=0,0,1000*11630*RES_hh_tes_in!R32/RES_hh_num_in!R32)</f>
        <v>542.93000196249341</v>
      </c>
      <c r="S32" s="77">
        <f>IF(RES_hh_tes_in!S32=0,0,1000*11630*RES_hh_tes_in!S32/RES_hh_num_in!S32)</f>
        <v>538.29614583378907</v>
      </c>
      <c r="T32" s="77">
        <f>IF(RES_hh_tes_in!T32=0,0,1000*11630*RES_hh_tes_in!T32/RES_hh_num_in!T32)</f>
        <v>518.33628268407199</v>
      </c>
      <c r="U32" s="77">
        <f>IF(RES_hh_tes_in!U32=0,0,1000*11630*RES_hh_tes_in!U32/RES_hh_num_in!U32)</f>
        <v>556.38741969786531</v>
      </c>
      <c r="V32" s="77">
        <f>IF(RES_hh_tes_in!V32=0,0,1000*11630*RES_hh_tes_in!V32/RES_hh_num_in!V32)</f>
        <v>525.27681452720947</v>
      </c>
      <c r="W32" s="77">
        <f>IF(RES_hh_tes_in!W32=0,0,1000*11630*RES_hh_tes_in!W32/RES_hh_num_in!W32)</f>
        <v>578.86902967236699</v>
      </c>
      <c r="X32" s="77">
        <f>IF(RES_hh_tes_in!X32=0,0,1000*11630*RES_hh_tes_in!X32/RES_hh_num_in!X32)</f>
        <v>411.88419628271407</v>
      </c>
      <c r="Y32" s="77">
        <f>IF(RES_hh_tes_in!Y32=0,0,1000*11630*RES_hh_tes_in!Y32/RES_hh_num_in!Y32)</f>
        <v>532.07488567790347</v>
      </c>
      <c r="DA32" s="92" t="s">
        <v>843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117.52464202329816</v>
      </c>
      <c r="D3" s="65">
        <f>IF(RES_hh_emi_in!D3=0,0,1000000*RES_hh_emi_in!D3/RES_hh_num_in!D3)</f>
        <v>217.63552462281072</v>
      </c>
      <c r="E3" s="65">
        <f>IF(RES_hh_emi_in!E3=0,0,1000000*RES_hh_emi_in!E3/RES_hh_num_in!E3)</f>
        <v>222.12876260743934</v>
      </c>
      <c r="F3" s="65">
        <f>IF(RES_hh_emi_in!F3=0,0,1000000*RES_hh_emi_in!F3/RES_hh_num_in!F3)</f>
        <v>408.08573963318412</v>
      </c>
      <c r="G3" s="65">
        <f>IF(RES_hh_emi_in!G3=0,0,1000000*RES_hh_emi_in!G3/RES_hh_num_in!G3)</f>
        <v>533.91188625310281</v>
      </c>
      <c r="H3" s="65">
        <f>IF(RES_hh_emi_in!H3=0,0,1000000*RES_hh_emi_in!H3/RES_hh_num_in!H3)</f>
        <v>258.08875260177939</v>
      </c>
      <c r="I3" s="65">
        <f>IF(RES_hh_emi_in!I3=0,0,1000000*RES_hh_emi_in!I3/RES_hh_num_in!I3)</f>
        <v>205.03464851362392</v>
      </c>
      <c r="J3" s="65">
        <f>IF(RES_hh_emi_in!J3=0,0,1000000*RES_hh_emi_in!J3/RES_hh_num_in!J3)</f>
        <v>209.91620616909995</v>
      </c>
      <c r="K3" s="65">
        <f>IF(RES_hh_emi_in!K3=0,0,1000000*RES_hh_emi_in!K3/RES_hh_num_in!K3)</f>
        <v>225.59707616214337</v>
      </c>
      <c r="L3" s="65">
        <f>IF(RES_hh_emi_in!L3=0,0,1000000*RES_hh_emi_in!L3/RES_hh_num_in!L3)</f>
        <v>293.83578387991633</v>
      </c>
      <c r="M3" s="65">
        <f>IF(RES_hh_emi_in!M3=0,0,1000000*RES_hh_emi_in!M3/RES_hh_num_in!M3)</f>
        <v>471.62018964532194</v>
      </c>
      <c r="N3" s="65">
        <f>IF(RES_hh_emi_in!N3=0,0,1000000*RES_hh_emi_in!N3/RES_hh_num_in!N3)</f>
        <v>382.20638380555533</v>
      </c>
      <c r="O3" s="65">
        <f>IF(RES_hh_emi_in!O3=0,0,1000000*RES_hh_emi_in!O3/RES_hh_num_in!O3)</f>
        <v>284.80727367317087</v>
      </c>
      <c r="P3" s="65">
        <f>IF(RES_hh_emi_in!P3=0,0,1000000*RES_hh_emi_in!P3/RES_hh_num_in!P3)</f>
        <v>250.68422507269361</v>
      </c>
      <c r="Q3" s="65">
        <f>IF(RES_hh_emi_in!Q3=0,0,1000000*RES_hh_emi_in!Q3/RES_hh_num_in!Q3)</f>
        <v>190.43067137538401</v>
      </c>
      <c r="R3" s="65">
        <f>IF(RES_hh_emi_in!R3=0,0,1000000*RES_hh_emi_in!R3/RES_hh_num_in!R3)</f>
        <v>211.4716239133719</v>
      </c>
      <c r="S3" s="65">
        <f>IF(RES_hh_emi_in!S3=0,0,1000000*RES_hh_emi_in!S3/RES_hh_num_in!S3)</f>
        <v>123.16455459223494</v>
      </c>
      <c r="T3" s="65">
        <f>IF(RES_hh_emi_in!T3=0,0,1000000*RES_hh_emi_in!T3/RES_hh_num_in!T3)</f>
        <v>157.80292872754069</v>
      </c>
      <c r="U3" s="65">
        <f>IF(RES_hh_emi_in!U3=0,0,1000000*RES_hh_emi_in!U3/RES_hh_num_in!U3)</f>
        <v>163.24159865378499</v>
      </c>
      <c r="V3" s="65">
        <f>IF(RES_hh_emi_in!V3=0,0,1000000*RES_hh_emi_in!V3/RES_hh_num_in!V3)</f>
        <v>126.53825466265438</v>
      </c>
      <c r="W3" s="65">
        <f>IF(RES_hh_emi_in!W3=0,0,1000000*RES_hh_emi_in!W3/RES_hh_num_in!W3)</f>
        <v>129.12541867120447</v>
      </c>
      <c r="X3" s="65">
        <f>IF(RES_hh_emi_in!X3=0,0,1000000*RES_hh_emi_in!X3/RES_hh_num_in!X3)</f>
        <v>61.178469848542584</v>
      </c>
      <c r="Y3" s="65">
        <f>IF(RES_hh_emi_in!Y3=0,0,1000000*RES_hh_emi_in!Y3/RES_hh_num_in!Y3)</f>
        <v>64.446299433790287</v>
      </c>
      <c r="DA3" s="87" t="s">
        <v>845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83.748005318599169</v>
      </c>
      <c r="D4" s="69">
        <f>IF(RES_hh_emi_in!D4=0,0,1000000*RES_hh_emi_in!D4/RES_hh_num_in!D4)</f>
        <v>192.91351727798315</v>
      </c>
      <c r="E4" s="69">
        <f>IF(RES_hh_emi_in!E4=0,0,1000000*RES_hh_emi_in!E4/RES_hh_num_in!E4)</f>
        <v>172.2915275109853</v>
      </c>
      <c r="F4" s="69">
        <f>IF(RES_hh_emi_in!F4=0,0,1000000*RES_hh_emi_in!F4/RES_hh_num_in!F4)</f>
        <v>334.37474484909416</v>
      </c>
      <c r="G4" s="69">
        <f>IF(RES_hh_emi_in!G4=0,0,1000000*RES_hh_emi_in!G4/RES_hh_num_in!G4)</f>
        <v>446.94120278400601</v>
      </c>
      <c r="H4" s="69">
        <f>IF(RES_hh_emi_in!H4=0,0,1000000*RES_hh_emi_in!H4/RES_hh_num_in!H4)</f>
        <v>202.38131532613727</v>
      </c>
      <c r="I4" s="69">
        <f>IF(RES_hh_emi_in!I4=0,0,1000000*RES_hh_emi_in!I4/RES_hh_num_in!I4)</f>
        <v>168.50217669943774</v>
      </c>
      <c r="J4" s="69">
        <f>IF(RES_hh_emi_in!J4=0,0,1000000*RES_hh_emi_in!J4/RES_hh_num_in!J4)</f>
        <v>165.00487040656085</v>
      </c>
      <c r="K4" s="69">
        <f>IF(RES_hh_emi_in!K4=0,0,1000000*RES_hh_emi_in!K4/RES_hh_num_in!K4)</f>
        <v>179.61207300559863</v>
      </c>
      <c r="L4" s="69">
        <f>IF(RES_hh_emi_in!L4=0,0,1000000*RES_hh_emi_in!L4/RES_hh_num_in!L4)</f>
        <v>233.73651955681365</v>
      </c>
      <c r="M4" s="69">
        <f>IF(RES_hh_emi_in!M4=0,0,1000000*RES_hh_emi_in!M4/RES_hh_num_in!M4)</f>
        <v>399.94742332701458</v>
      </c>
      <c r="N4" s="69">
        <f>IF(RES_hh_emi_in!N4=0,0,1000000*RES_hh_emi_in!N4/RES_hh_num_in!N4)</f>
        <v>325.67273997770013</v>
      </c>
      <c r="O4" s="69">
        <f>IF(RES_hh_emi_in!O4=0,0,1000000*RES_hh_emi_in!O4/RES_hh_num_in!O4)</f>
        <v>229.50224765089962</v>
      </c>
      <c r="P4" s="69">
        <f>IF(RES_hh_emi_in!P4=0,0,1000000*RES_hh_emi_in!P4/RES_hh_num_in!P4)</f>
        <v>177.83154228475018</v>
      </c>
      <c r="Q4" s="69">
        <f>IF(RES_hh_emi_in!Q4=0,0,1000000*RES_hh_emi_in!Q4/RES_hh_num_in!Q4)</f>
        <v>118.72169899564194</v>
      </c>
      <c r="R4" s="69">
        <f>IF(RES_hh_emi_in!R4=0,0,1000000*RES_hh_emi_in!R4/RES_hh_num_in!R4)</f>
        <v>134.83661707706054</v>
      </c>
      <c r="S4" s="69">
        <f>IF(RES_hh_emi_in!S4=0,0,1000000*RES_hh_emi_in!S4/RES_hh_num_in!S4)</f>
        <v>79.478911244392066</v>
      </c>
      <c r="T4" s="69">
        <f>IF(RES_hh_emi_in!T4=0,0,1000000*RES_hh_emi_in!T4/RES_hh_num_in!T4)</f>
        <v>113.97033967687963</v>
      </c>
      <c r="U4" s="69">
        <f>IF(RES_hh_emi_in!U4=0,0,1000000*RES_hh_emi_in!U4/RES_hh_num_in!U4)</f>
        <v>121.75231573517858</v>
      </c>
      <c r="V4" s="69">
        <f>IF(RES_hh_emi_in!V4=0,0,1000000*RES_hh_emi_in!V4/RES_hh_num_in!V4)</f>
        <v>99.653597596660504</v>
      </c>
      <c r="W4" s="69">
        <f>IF(RES_hh_emi_in!W4=0,0,1000000*RES_hh_emi_in!W4/RES_hh_num_in!W4)</f>
        <v>99.333161468071509</v>
      </c>
      <c r="X4" s="69">
        <f>IF(RES_hh_emi_in!X4=0,0,1000000*RES_hh_emi_in!X4/RES_hh_num_in!X4)</f>
        <v>36.898803343574109</v>
      </c>
      <c r="Y4" s="69">
        <f>IF(RES_hh_emi_in!Y4=0,0,1000000*RES_hh_emi_in!Y4/RES_hh_num_in!Y4)</f>
        <v>36.397388035655638</v>
      </c>
      <c r="DA4" s="88" t="s">
        <v>846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4776.0764995061709</v>
      </c>
      <c r="D5" s="72">
        <f>IF(RES_hh_emi_in!D5=0,0,1000000*RES_hh_emi_in!D5/RES_hh_num_in!D5)</f>
        <v>5664.9739598966798</v>
      </c>
      <c r="E5" s="72">
        <f>IF(RES_hh_emi_in!E5=0,0,1000000*RES_hh_emi_in!E5/RES_hh_num_in!E5)</f>
        <v>4170.0298250470432</v>
      </c>
      <c r="F5" s="72">
        <f>IF(RES_hh_emi_in!F5=0,0,1000000*RES_hh_emi_in!F5/RES_hh_num_in!F5)</f>
        <v>5802.1123771753455</v>
      </c>
      <c r="G5" s="72">
        <f>IF(RES_hh_emi_in!G5=0,0,1000000*RES_hh_emi_in!G5/RES_hh_num_in!G5)</f>
        <v>5333.1155380897007</v>
      </c>
      <c r="H5" s="72">
        <f>IF(RES_hh_emi_in!H5=0,0,1000000*RES_hh_emi_in!H5/RES_hh_num_in!H5)</f>
        <v>0</v>
      </c>
      <c r="I5" s="72">
        <f>IF(RES_hh_emi_in!I5=0,0,1000000*RES_hh_emi_in!I5/RES_hh_num_in!I5)</f>
        <v>0</v>
      </c>
      <c r="J5" s="72">
        <f>IF(RES_hh_emi_in!J5=0,0,1000000*RES_hh_emi_in!J5/RES_hh_num_in!J5)</f>
        <v>0</v>
      </c>
      <c r="K5" s="72">
        <f>IF(RES_hh_emi_in!K5=0,0,1000000*RES_hh_emi_in!K5/RES_hh_num_in!K5)</f>
        <v>0</v>
      </c>
      <c r="L5" s="72">
        <f>IF(RES_hh_emi_in!L5=0,0,1000000*RES_hh_emi_in!L5/RES_hh_num_in!L5)</f>
        <v>4445.516179658257</v>
      </c>
      <c r="M5" s="72">
        <f>IF(RES_hh_emi_in!M5=0,0,1000000*RES_hh_emi_in!M5/RES_hh_num_in!M5)</f>
        <v>5128.3955634261692</v>
      </c>
      <c r="N5" s="72">
        <f>IF(RES_hh_emi_in!N5=0,0,1000000*RES_hh_emi_in!N5/RES_hh_num_in!N5)</f>
        <v>4631.3734595966907</v>
      </c>
      <c r="O5" s="72">
        <f>IF(RES_hh_emi_in!O5=0,0,1000000*RES_hh_emi_in!O5/RES_hh_num_in!O5)</f>
        <v>4789.8980202771654</v>
      </c>
      <c r="P5" s="72">
        <f>IF(RES_hh_emi_in!P5=0,0,1000000*RES_hh_emi_in!P5/RES_hh_num_in!P5)</f>
        <v>0</v>
      </c>
      <c r="Q5" s="72">
        <f>IF(RES_hh_emi_in!Q5=0,0,1000000*RES_hh_emi_in!Q5/RES_hh_num_in!Q5)</f>
        <v>0</v>
      </c>
      <c r="R5" s="72">
        <f>IF(RES_hh_emi_in!R5=0,0,1000000*RES_hh_emi_in!R5/RES_hh_num_in!R5)</f>
        <v>0</v>
      </c>
      <c r="S5" s="72">
        <f>IF(RES_hh_emi_in!S5=0,0,1000000*RES_hh_emi_in!S5/RES_hh_num_in!S5)</f>
        <v>0</v>
      </c>
      <c r="T5" s="72">
        <f>IF(RES_hh_emi_in!T5=0,0,1000000*RES_hh_emi_in!T5/RES_hh_num_in!T5)</f>
        <v>0</v>
      </c>
      <c r="U5" s="72">
        <f>IF(RES_hh_emi_in!U5=0,0,1000000*RES_hh_emi_in!U5/RES_hh_num_in!U5)</f>
        <v>2987.5710216548246</v>
      </c>
      <c r="V5" s="72">
        <f>IF(RES_hh_emi_in!V5=0,0,1000000*RES_hh_emi_in!V5/RES_hh_num_in!V5)</f>
        <v>0</v>
      </c>
      <c r="W5" s="72">
        <f>IF(RES_hh_emi_in!W5=0,0,1000000*RES_hh_emi_in!W5/RES_hh_num_in!W5)</f>
        <v>0</v>
      </c>
      <c r="X5" s="72">
        <f>IF(RES_hh_emi_in!X5=0,0,1000000*RES_hh_emi_in!X5/RES_hh_num_in!X5)</f>
        <v>0</v>
      </c>
      <c r="Y5" s="72">
        <f>IF(RES_hh_emi_in!Y5=0,0,1000000*RES_hh_emi_in!Y5/RES_hh_num_in!Y5)</f>
        <v>2125.6321931172683</v>
      </c>
      <c r="DA5" s="89" t="s">
        <v>847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0</v>
      </c>
      <c r="D6" s="72">
        <f>IF(RES_hh_emi_in!D6=0,0,1000000*RES_hh_emi_in!D6/RES_hh_num_in!D6)</f>
        <v>0</v>
      </c>
      <c r="E6" s="72">
        <f>IF(RES_hh_emi_in!E6=0,0,1000000*RES_hh_emi_in!E6/RES_hh_num_in!E6)</f>
        <v>0</v>
      </c>
      <c r="F6" s="72">
        <f>IF(RES_hh_emi_in!F6=0,0,1000000*RES_hh_emi_in!F6/RES_hh_num_in!F6)</f>
        <v>0</v>
      </c>
      <c r="G6" s="72">
        <f>IF(RES_hh_emi_in!G6=0,0,1000000*RES_hh_emi_in!G6/RES_hh_num_in!G6)</f>
        <v>0</v>
      </c>
      <c r="H6" s="72">
        <f>IF(RES_hh_emi_in!H6=0,0,1000000*RES_hh_emi_in!H6/RES_hh_num_in!H6)</f>
        <v>0</v>
      </c>
      <c r="I6" s="72">
        <f>IF(RES_hh_emi_in!I6=0,0,1000000*RES_hh_emi_in!I6/RES_hh_num_in!I6)</f>
        <v>0</v>
      </c>
      <c r="J6" s="72">
        <f>IF(RES_hh_emi_in!J6=0,0,1000000*RES_hh_emi_in!J6/RES_hh_num_in!J6)</f>
        <v>0</v>
      </c>
      <c r="K6" s="72">
        <f>IF(RES_hh_emi_in!K6=0,0,1000000*RES_hh_emi_in!K6/RES_hh_num_in!K6)</f>
        <v>0</v>
      </c>
      <c r="L6" s="72">
        <f>IF(RES_hh_emi_in!L6=0,0,1000000*RES_hh_emi_in!L6/RES_hh_num_in!L6)</f>
        <v>0</v>
      </c>
      <c r="M6" s="72">
        <f>IF(RES_hh_emi_in!M6=0,0,1000000*RES_hh_emi_in!M6/RES_hh_num_in!M6)</f>
        <v>0</v>
      </c>
      <c r="N6" s="72">
        <f>IF(RES_hh_emi_in!N6=0,0,1000000*RES_hh_emi_in!N6/RES_hh_num_in!N6)</f>
        <v>0</v>
      </c>
      <c r="O6" s="72">
        <f>IF(RES_hh_emi_in!O6=0,0,1000000*RES_hh_emi_in!O6/RES_hh_num_in!O6)</f>
        <v>0</v>
      </c>
      <c r="P6" s="72">
        <f>IF(RES_hh_emi_in!P6=0,0,1000000*RES_hh_emi_in!P6/RES_hh_num_in!P6)</f>
        <v>0</v>
      </c>
      <c r="Q6" s="72">
        <f>IF(RES_hh_emi_in!Q6=0,0,1000000*RES_hh_emi_in!Q6/RES_hh_num_in!Q6)</f>
        <v>0</v>
      </c>
      <c r="R6" s="72">
        <f>IF(RES_hh_emi_in!R6=0,0,1000000*RES_hh_emi_in!R6/RES_hh_num_in!R6)</f>
        <v>0</v>
      </c>
      <c r="S6" s="72">
        <f>IF(RES_hh_emi_in!S6=0,0,1000000*RES_hh_emi_in!S6/RES_hh_num_in!S6)</f>
        <v>0</v>
      </c>
      <c r="T6" s="72">
        <f>IF(RES_hh_emi_in!T6=0,0,1000000*RES_hh_emi_in!T6/RES_hh_num_in!T6)</f>
        <v>0</v>
      </c>
      <c r="U6" s="72">
        <f>IF(RES_hh_emi_in!U6=0,0,1000000*RES_hh_emi_in!U6/RES_hh_num_in!U6)</f>
        <v>0</v>
      </c>
      <c r="V6" s="72">
        <f>IF(RES_hh_emi_in!V6=0,0,1000000*RES_hh_emi_in!V6/RES_hh_num_in!V6)</f>
        <v>0</v>
      </c>
      <c r="W6" s="72">
        <f>IF(RES_hh_emi_in!W6=0,0,1000000*RES_hh_emi_in!W6/RES_hh_num_in!W6)</f>
        <v>0</v>
      </c>
      <c r="X6" s="72">
        <f>IF(RES_hh_emi_in!X6=0,0,1000000*RES_hh_emi_in!X6/RES_hh_num_in!X6)</f>
        <v>0</v>
      </c>
      <c r="Y6" s="72">
        <f>IF(RES_hh_emi_in!Y6=0,0,1000000*RES_hh_emi_in!Y6/RES_hh_num_in!Y6)</f>
        <v>0</v>
      </c>
      <c r="DA6" s="89" t="s">
        <v>848</v>
      </c>
    </row>
    <row r="7" spans="1:105" ht="12" customHeight="1" x14ac:dyDescent="0.25">
      <c r="A7" s="28" t="s">
        <v>200</v>
      </c>
      <c r="B7" s="72"/>
      <c r="C7" s="72">
        <f>IF(RES_hh_emi_in!C7=0,0,1000000*RES_hh_emi_in!C7/RES_hh_num_in!C7)</f>
        <v>0</v>
      </c>
      <c r="D7" s="72">
        <f>IF(RES_hh_emi_in!D7=0,0,1000000*RES_hh_emi_in!D7/RES_hh_num_in!D7)</f>
        <v>0</v>
      </c>
      <c r="E7" s="72">
        <f>IF(RES_hh_emi_in!E7=0,0,1000000*RES_hh_emi_in!E7/RES_hh_num_in!E7)</f>
        <v>0</v>
      </c>
      <c r="F7" s="72">
        <f>IF(RES_hh_emi_in!F7=0,0,1000000*RES_hh_emi_in!F7/RES_hh_num_in!F7)</f>
        <v>0</v>
      </c>
      <c r="G7" s="72">
        <f>IF(RES_hh_emi_in!G7=0,0,1000000*RES_hh_emi_in!G7/RES_hh_num_in!G7)</f>
        <v>0</v>
      </c>
      <c r="H7" s="72">
        <f>IF(RES_hh_emi_in!H7=0,0,1000000*RES_hh_emi_in!H7/RES_hh_num_in!H7)</f>
        <v>0</v>
      </c>
      <c r="I7" s="72">
        <f>IF(RES_hh_emi_in!I7=0,0,1000000*RES_hh_emi_in!I7/RES_hh_num_in!I7)</f>
        <v>0</v>
      </c>
      <c r="J7" s="72">
        <f>IF(RES_hh_emi_in!J7=0,0,1000000*RES_hh_emi_in!J7/RES_hh_num_in!J7)</f>
        <v>5088.2311390774139</v>
      </c>
      <c r="K7" s="72">
        <f>IF(RES_hh_emi_in!K7=0,0,1000000*RES_hh_emi_in!K7/RES_hh_num_in!K7)</f>
        <v>4151.2067280802903</v>
      </c>
      <c r="L7" s="72">
        <f>IF(RES_hh_emi_in!L7=0,0,1000000*RES_hh_emi_in!L7/RES_hh_num_in!L7)</f>
        <v>3614.1915028325343</v>
      </c>
      <c r="M7" s="72">
        <f>IF(RES_hh_emi_in!M7=0,0,1000000*RES_hh_emi_in!M7/RES_hh_num_in!M7)</f>
        <v>4429.8322943573739</v>
      </c>
      <c r="N7" s="72">
        <f>IF(RES_hh_emi_in!N7=0,0,1000000*RES_hh_emi_in!N7/RES_hh_num_in!N7)</f>
        <v>4351.2906756849525</v>
      </c>
      <c r="O7" s="72">
        <f>IF(RES_hh_emi_in!O7=0,0,1000000*RES_hh_emi_in!O7/RES_hh_num_in!O7)</f>
        <v>3445.1891504026835</v>
      </c>
      <c r="P7" s="72">
        <f>IF(RES_hh_emi_in!P7=0,0,1000000*RES_hh_emi_in!P7/RES_hh_num_in!P7)</f>
        <v>0</v>
      </c>
      <c r="Q7" s="72">
        <f>IF(RES_hh_emi_in!Q7=0,0,1000000*RES_hh_emi_in!Q7/RES_hh_num_in!Q7)</f>
        <v>0</v>
      </c>
      <c r="R7" s="72">
        <f>IF(RES_hh_emi_in!R7=0,0,1000000*RES_hh_emi_in!R7/RES_hh_num_in!R7)</f>
        <v>0</v>
      </c>
      <c r="S7" s="72">
        <f>IF(RES_hh_emi_in!S7=0,0,1000000*RES_hh_emi_in!S7/RES_hh_num_in!S7)</f>
        <v>0</v>
      </c>
      <c r="T7" s="72">
        <f>IF(RES_hh_emi_in!T7=0,0,1000000*RES_hh_emi_in!T7/RES_hh_num_in!T7)</f>
        <v>0</v>
      </c>
      <c r="U7" s="72">
        <f>IF(RES_hh_emi_in!U7=0,0,1000000*RES_hh_emi_in!U7/RES_hh_num_in!U7)</f>
        <v>0</v>
      </c>
      <c r="V7" s="72">
        <f>IF(RES_hh_emi_in!V7=0,0,1000000*RES_hh_emi_in!V7/RES_hh_num_in!V7)</f>
        <v>0</v>
      </c>
      <c r="W7" s="72">
        <f>IF(RES_hh_emi_in!W7=0,0,1000000*RES_hh_emi_in!W7/RES_hh_num_in!W7)</f>
        <v>0</v>
      </c>
      <c r="X7" s="72">
        <f>IF(RES_hh_emi_in!X7=0,0,1000000*RES_hh_emi_in!X7/RES_hh_num_in!X7)</f>
        <v>0</v>
      </c>
      <c r="Y7" s="72">
        <f>IF(RES_hh_emi_in!Y7=0,0,1000000*RES_hh_emi_in!Y7/RES_hh_num_in!Y7)</f>
        <v>883.74986774291619</v>
      </c>
      <c r="DA7" s="89" t="s">
        <v>849</v>
      </c>
    </row>
    <row r="8" spans="1:105" ht="12" customHeight="1" x14ac:dyDescent="0.25">
      <c r="A8" s="28" t="s">
        <v>189</v>
      </c>
      <c r="B8" s="72"/>
      <c r="C8" s="72">
        <f>IF(RES_hh_emi_in!C8=0,0,1000000*RES_hh_emi_in!C8/RES_hh_num_in!C8)</f>
        <v>3662.6249005669847</v>
      </c>
      <c r="D8" s="72">
        <f>IF(RES_hh_emi_in!D8=0,0,1000000*RES_hh_emi_in!D8/RES_hh_num_in!D8)</f>
        <v>3287.4668926788431</v>
      </c>
      <c r="E8" s="72">
        <f>IF(RES_hh_emi_in!E8=0,0,1000000*RES_hh_emi_in!E8/RES_hh_num_in!E8)</f>
        <v>3223.8830210758206</v>
      </c>
      <c r="F8" s="72">
        <f>IF(RES_hh_emi_in!F8=0,0,1000000*RES_hh_emi_in!F8/RES_hh_num_in!F8)</f>
        <v>3092.1859648867635</v>
      </c>
      <c r="G8" s="72">
        <f>IF(RES_hh_emi_in!G8=0,0,1000000*RES_hh_emi_in!G8/RES_hh_num_in!G8)</f>
        <v>3249.4873540205976</v>
      </c>
      <c r="H8" s="72">
        <f>IF(RES_hh_emi_in!H8=0,0,1000000*RES_hh_emi_in!H8/RES_hh_num_in!H8)</f>
        <v>3044.2710530748536</v>
      </c>
      <c r="I8" s="72">
        <f>IF(RES_hh_emi_in!I8=0,0,1000000*RES_hh_emi_in!I8/RES_hh_num_in!I8)</f>
        <v>3194.9784682260474</v>
      </c>
      <c r="J8" s="72">
        <f>IF(RES_hh_emi_in!J8=0,0,1000000*RES_hh_emi_in!J8/RES_hh_num_in!J8)</f>
        <v>3076.2985718771329</v>
      </c>
      <c r="K8" s="72">
        <f>IF(RES_hh_emi_in!K8=0,0,1000000*RES_hh_emi_in!K8/RES_hh_num_in!K8)</f>
        <v>3083.275539257771</v>
      </c>
      <c r="L8" s="72">
        <f>IF(RES_hh_emi_in!L8=0,0,1000000*RES_hh_emi_in!L8/RES_hh_num_in!L8)</f>
        <v>3187.9371284039171</v>
      </c>
      <c r="M8" s="72">
        <f>IF(RES_hh_emi_in!M8=0,0,1000000*RES_hh_emi_in!M8/RES_hh_num_in!M8)</f>
        <v>2827.2804055344595</v>
      </c>
      <c r="N8" s="72">
        <f>IF(RES_hh_emi_in!N8=0,0,1000000*RES_hh_emi_in!N8/RES_hh_num_in!N8)</f>
        <v>2819.7617623145397</v>
      </c>
      <c r="O8" s="72">
        <f>IF(RES_hh_emi_in!O8=0,0,1000000*RES_hh_emi_in!O8/RES_hh_num_in!O8)</f>
        <v>2453.1462369928922</v>
      </c>
      <c r="P8" s="72">
        <f>IF(RES_hh_emi_in!P8=0,0,1000000*RES_hh_emi_in!P8/RES_hh_num_in!P8)</f>
        <v>2174.6851428272125</v>
      </c>
      <c r="Q8" s="72">
        <f>IF(RES_hh_emi_in!Q8=0,0,1000000*RES_hh_emi_in!Q8/RES_hh_num_in!Q8)</f>
        <v>1854.7049322972423</v>
      </c>
      <c r="R8" s="72">
        <f>IF(RES_hh_emi_in!R8=0,0,1000000*RES_hh_emi_in!R8/RES_hh_num_in!R8)</f>
        <v>2001.1553258629651</v>
      </c>
      <c r="S8" s="72">
        <f>IF(RES_hh_emi_in!S8=0,0,1000000*RES_hh_emi_in!S8/RES_hh_num_in!S8)</f>
        <v>1753.1385426690838</v>
      </c>
      <c r="T8" s="72">
        <f>IF(RES_hh_emi_in!T8=0,0,1000000*RES_hh_emi_in!T8/RES_hh_num_in!T8)</f>
        <v>1668.5427201319233</v>
      </c>
      <c r="U8" s="72">
        <f>IF(RES_hh_emi_in!U8=0,0,1000000*RES_hh_emi_in!U8/RES_hh_num_in!U8)</f>
        <v>1587.6841149379377</v>
      </c>
      <c r="V8" s="72">
        <f>IF(RES_hh_emi_in!V8=0,0,1000000*RES_hh_emi_in!V8/RES_hh_num_in!V8)</f>
        <v>1421.2126049868928</v>
      </c>
      <c r="W8" s="72">
        <f>IF(RES_hh_emi_in!W8=0,0,1000000*RES_hh_emi_in!W8/RES_hh_num_in!W8)</f>
        <v>1264.1007729681996</v>
      </c>
      <c r="X8" s="72">
        <f>IF(RES_hh_emi_in!X8=0,0,1000000*RES_hh_emi_in!X8/RES_hh_num_in!X8)</f>
        <v>824.45032375594701</v>
      </c>
      <c r="Y8" s="72">
        <f>IF(RES_hh_emi_in!Y8=0,0,1000000*RES_hh_emi_in!Y8/RES_hh_num_in!Y8)</f>
        <v>641.85746062419423</v>
      </c>
      <c r="DA8" s="89" t="s">
        <v>850</v>
      </c>
    </row>
    <row r="9" spans="1:105" ht="12" customHeight="1" x14ac:dyDescent="0.25">
      <c r="A9" s="28" t="s">
        <v>202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X9" s="72">
        <f>IF(RES_hh_emi_in!X9=0,0,1000000*RES_hh_emi_in!X9/RES_hh_num_in!X9)</f>
        <v>0</v>
      </c>
      <c r="Y9" s="72">
        <f>IF(RES_hh_emi_in!Y9=0,0,1000000*RES_hh_emi_in!Y9/RES_hh_num_in!Y9)</f>
        <v>0</v>
      </c>
      <c r="DA9" s="89" t="s">
        <v>851</v>
      </c>
    </row>
    <row r="10" spans="1:105" ht="12" customHeight="1" x14ac:dyDescent="0.25">
      <c r="A10" s="28" t="s">
        <v>197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X10" s="72">
        <f>IF(RES_hh_emi_in!X10=0,0,1000000*RES_hh_emi_in!X10/RES_hh_num_in!X10)</f>
        <v>0</v>
      </c>
      <c r="Y10" s="72">
        <f>IF(RES_hh_emi_in!Y10=0,0,1000000*RES_hh_emi_in!Y10/RES_hh_num_in!Y10)</f>
        <v>0</v>
      </c>
      <c r="DA10" s="89" t="s">
        <v>852</v>
      </c>
    </row>
    <row r="11" spans="1:105" ht="12" customHeight="1" x14ac:dyDescent="0.25">
      <c r="A11" s="28" t="s">
        <v>198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X11" s="72">
        <f>IF(RES_hh_emi_in!X11=0,0,1000000*RES_hh_emi_in!X11/RES_hh_num_in!X11)</f>
        <v>0</v>
      </c>
      <c r="Y11" s="72">
        <f>IF(RES_hh_emi_in!Y11=0,0,1000000*RES_hh_emi_in!Y11/RES_hh_num_in!Y11)</f>
        <v>0</v>
      </c>
      <c r="DA11" s="89" t="s">
        <v>853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X12" s="72">
        <f>IF(RES_hh_emi_in!X12=0,0,1000000*RES_hh_emi_in!X12/RES_hh_num_in!X12)</f>
        <v>0</v>
      </c>
      <c r="Y12" s="72">
        <f>IF(RES_hh_emi_in!Y12=0,0,1000000*RES_hh_emi_in!Y12/RES_hh_num_in!Y12)</f>
        <v>0</v>
      </c>
      <c r="DA12" s="89" t="s">
        <v>854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X13" s="74">
        <f>IF(RES_hh_emi_in!X13=0,0,1000000*RES_hh_emi_in!X13/RES_hh_num_in!X13)</f>
        <v>0</v>
      </c>
      <c r="Y13" s="74">
        <f>IF(RES_hh_emi_in!Y13=0,0,1000000*RES_hh_emi_in!Y13/RES_hh_num_in!Y13)</f>
        <v>0</v>
      </c>
      <c r="DA13" s="90" t="s">
        <v>855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X14" s="76">
        <f>IF(RES_hh_emi_in!X14=0,0,1000000*RES_hh_emi_in!X14/RES_hh_num_in!X14)</f>
        <v>0</v>
      </c>
      <c r="Y14" s="76">
        <f>IF(RES_hh_emi_in!Y14=0,0,1000000*RES_hh_emi_in!Y14/RES_hh_num_in!Y14)</f>
        <v>0</v>
      </c>
      <c r="DA14" s="91" t="s">
        <v>856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X15" s="69">
        <f t="shared" si="0"/>
        <v>0</v>
      </c>
      <c r="Y15" s="69">
        <f t="shared" si="0"/>
        <v>0</v>
      </c>
      <c r="DA15" s="88" t="s">
        <v>857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X16" s="72">
        <f>IF(RES_hh_emi_in!X16=0,0,1000000*RES_hh_emi_in!X16/RES_hh_num_in!X$3)</f>
        <v>0</v>
      </c>
      <c r="Y16" s="72">
        <f>IF(RES_hh_emi_in!Y16=0,0,1000000*RES_hh_emi_in!Y16/RES_hh_num_in!Y$3)</f>
        <v>0</v>
      </c>
      <c r="DA16" s="89" t="s">
        <v>858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8.5625548815033774</v>
      </c>
      <c r="D17" s="69">
        <f>IF(RES_hh_emi_in!D17=0,0,1000000*RES_hh_emi_in!D17/RES_hh_num_in!D17)</f>
        <v>19.036322462150235</v>
      </c>
      <c r="E17" s="69">
        <f>IF(RES_hh_emi_in!E17=0,0,1000000*RES_hh_emi_in!E17/RES_hh_num_in!E17)</f>
        <v>18.809602462821687</v>
      </c>
      <c r="F17" s="69">
        <f>IF(RES_hh_emi_in!F17=0,0,1000000*RES_hh_emi_in!F17/RES_hh_num_in!F17)</f>
        <v>36.958563456308411</v>
      </c>
      <c r="G17" s="69">
        <f>IF(RES_hh_emi_in!G17=0,0,1000000*RES_hh_emi_in!G17/RES_hh_num_in!G17)</f>
        <v>47.885619245609945</v>
      </c>
      <c r="H17" s="69">
        <f>IF(RES_hh_emi_in!H17=0,0,1000000*RES_hh_emi_in!H17/RES_hh_num_in!H17)</f>
        <v>24.737368739712583</v>
      </c>
      <c r="I17" s="69">
        <f>IF(RES_hh_emi_in!I17=0,0,1000000*RES_hh_emi_in!I17/RES_hh_num_in!I17)</f>
        <v>17.009304346298574</v>
      </c>
      <c r="J17" s="69">
        <f>IF(RES_hh_emi_in!J17=0,0,1000000*RES_hh_emi_in!J17/RES_hh_num_in!J17)</f>
        <v>16.861954055761302</v>
      </c>
      <c r="K17" s="69">
        <f>IF(RES_hh_emi_in!K17=0,0,1000000*RES_hh_emi_in!K17/RES_hh_num_in!K17)</f>
        <v>16.961368397791723</v>
      </c>
      <c r="L17" s="69">
        <f>IF(RES_hh_emi_in!L17=0,0,1000000*RES_hh_emi_in!L17/RES_hh_num_in!L17)</f>
        <v>22.456833956614432</v>
      </c>
      <c r="M17" s="69">
        <f>IF(RES_hh_emi_in!M17=0,0,1000000*RES_hh_emi_in!M17/RES_hh_num_in!M17)</f>
        <v>37.794017379412175</v>
      </c>
      <c r="N17" s="69">
        <f>IF(RES_hh_emi_in!N17=0,0,1000000*RES_hh_emi_in!N17/RES_hh_num_in!N17)</f>
        <v>34.310885805611079</v>
      </c>
      <c r="O17" s="69">
        <f>IF(RES_hh_emi_in!O17=0,0,1000000*RES_hh_emi_in!O17/RES_hh_num_in!O17)</f>
        <v>25.475720460425698</v>
      </c>
      <c r="P17" s="69">
        <f>IF(RES_hh_emi_in!P17=0,0,1000000*RES_hh_emi_in!P17/RES_hh_num_in!P17)</f>
        <v>18.531442683442386</v>
      </c>
      <c r="Q17" s="69">
        <f>IF(RES_hh_emi_in!Q17=0,0,1000000*RES_hh_emi_in!Q17/RES_hh_num_in!Q17)</f>
        <v>13.212100180087717</v>
      </c>
      <c r="R17" s="69">
        <f>IF(RES_hh_emi_in!R17=0,0,1000000*RES_hh_emi_in!R17/RES_hh_num_in!R17)</f>
        <v>15.930998319265127</v>
      </c>
      <c r="S17" s="69">
        <f>IF(RES_hh_emi_in!S17=0,0,1000000*RES_hh_emi_in!S17/RES_hh_num_in!S17)</f>
        <v>9.7161647246908966</v>
      </c>
      <c r="T17" s="69">
        <f>IF(RES_hh_emi_in!T17=0,0,1000000*RES_hh_emi_in!T17/RES_hh_num_in!T17)</f>
        <v>14.317542913168019</v>
      </c>
      <c r="U17" s="69">
        <f>IF(RES_hh_emi_in!U17=0,0,1000000*RES_hh_emi_in!U17/RES_hh_num_in!U17)</f>
        <v>16.969577017220878</v>
      </c>
      <c r="V17" s="69">
        <f>IF(RES_hh_emi_in!V17=0,0,1000000*RES_hh_emi_in!V17/RES_hh_num_in!V17)</f>
        <v>14.870486497427889</v>
      </c>
      <c r="W17" s="69">
        <f>IF(RES_hh_emi_in!W17=0,0,1000000*RES_hh_emi_in!W17/RES_hh_num_in!W17)</f>
        <v>17.357904855488428</v>
      </c>
      <c r="X17" s="69">
        <f>IF(RES_hh_emi_in!X17=0,0,1000000*RES_hh_emi_in!X17/RES_hh_num_in!X17)</f>
        <v>7.7540913679080123</v>
      </c>
      <c r="Y17" s="69">
        <f>IF(RES_hh_emi_in!Y17=0,0,1000000*RES_hh_emi_in!Y17/RES_hh_num_in!Y17)</f>
        <v>8.6297325247323897</v>
      </c>
      <c r="DA17" s="88" t="s">
        <v>859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592.59159412598945</v>
      </c>
      <c r="D18" s="72">
        <f>IF(RES_hh_emi_in!D18=0,0,1000000*RES_hh_emi_in!D18/RES_hh_num_in!D18)</f>
        <v>748.30778368558617</v>
      </c>
      <c r="E18" s="72">
        <f>IF(RES_hh_emi_in!E18=0,0,1000000*RES_hh_emi_in!E18/RES_hh_num_in!E18)</f>
        <v>526.09242041682683</v>
      </c>
      <c r="F18" s="72">
        <f>IF(RES_hh_emi_in!F18=0,0,1000000*RES_hh_emi_in!F18/RES_hh_num_in!F18)</f>
        <v>764.40183506498067</v>
      </c>
      <c r="G18" s="72">
        <f>IF(RES_hh_emi_in!G18=0,0,1000000*RES_hh_emi_in!G18/RES_hh_num_in!G18)</f>
        <v>759.59924692860659</v>
      </c>
      <c r="H18" s="72">
        <f>IF(RES_hh_emi_in!H18=0,0,1000000*RES_hh_emi_in!H18/RES_hh_num_in!H18)</f>
        <v>0</v>
      </c>
      <c r="I18" s="72">
        <f>IF(RES_hh_emi_in!I18=0,0,1000000*RES_hh_emi_in!I18/RES_hh_num_in!I18)</f>
        <v>0</v>
      </c>
      <c r="J18" s="72">
        <f>IF(RES_hh_emi_in!J18=0,0,1000000*RES_hh_emi_in!J18/RES_hh_num_in!J18)</f>
        <v>0</v>
      </c>
      <c r="K18" s="72">
        <f>IF(RES_hh_emi_in!K18=0,0,1000000*RES_hh_emi_in!K18/RES_hh_num_in!K18)</f>
        <v>0</v>
      </c>
      <c r="L18" s="72">
        <f>IF(RES_hh_emi_in!L18=0,0,1000000*RES_hh_emi_in!L18/RES_hh_num_in!L18)</f>
        <v>497.58566104781278</v>
      </c>
      <c r="M18" s="72">
        <f>IF(RES_hh_emi_in!M18=0,0,1000000*RES_hh_emi_in!M18/RES_hh_num_in!M18)</f>
        <v>640.48476612877869</v>
      </c>
      <c r="N18" s="72">
        <f>IF(RES_hh_emi_in!N18=0,0,1000000*RES_hh_emi_in!N18/RES_hh_num_in!N18)</f>
        <v>599.76859079428095</v>
      </c>
      <c r="O18" s="72">
        <f>IF(RES_hh_emi_in!O18=0,0,1000000*RES_hh_emi_in!O18/RES_hh_num_in!O18)</f>
        <v>626.66744164725083</v>
      </c>
      <c r="P18" s="72">
        <f>IF(RES_hh_emi_in!P18=0,0,1000000*RES_hh_emi_in!P18/RES_hh_num_in!P18)</f>
        <v>0</v>
      </c>
      <c r="Q18" s="72">
        <f>IF(RES_hh_emi_in!Q18=0,0,1000000*RES_hh_emi_in!Q18/RES_hh_num_in!Q18)</f>
        <v>0</v>
      </c>
      <c r="R18" s="72">
        <f>IF(RES_hh_emi_in!R18=0,0,1000000*RES_hh_emi_in!R18/RES_hh_num_in!R18)</f>
        <v>0</v>
      </c>
      <c r="S18" s="72">
        <f>IF(RES_hh_emi_in!S18=0,0,1000000*RES_hh_emi_in!S18/RES_hh_num_in!S18)</f>
        <v>0</v>
      </c>
      <c r="T18" s="72">
        <f>IF(RES_hh_emi_in!T18=0,0,1000000*RES_hh_emi_in!T18/RES_hh_num_in!T18)</f>
        <v>0</v>
      </c>
      <c r="U18" s="72">
        <f>IF(RES_hh_emi_in!U18=0,0,1000000*RES_hh_emi_in!U18/RES_hh_num_in!U18)</f>
        <v>487.68561495640381</v>
      </c>
      <c r="V18" s="72">
        <f>IF(RES_hh_emi_in!V18=0,0,1000000*RES_hh_emi_in!V18/RES_hh_num_in!V18)</f>
        <v>0</v>
      </c>
      <c r="W18" s="72">
        <f>IF(RES_hh_emi_in!W18=0,0,1000000*RES_hh_emi_in!W18/RES_hh_num_in!W18)</f>
        <v>0</v>
      </c>
      <c r="X18" s="72">
        <f>IF(RES_hh_emi_in!X18=0,0,1000000*RES_hh_emi_in!X18/RES_hh_num_in!X18)</f>
        <v>0</v>
      </c>
      <c r="Y18" s="72">
        <f>IF(RES_hh_emi_in!Y18=0,0,1000000*RES_hh_emi_in!Y18/RES_hh_num_in!Y18)</f>
        <v>0</v>
      </c>
      <c r="DA18" s="89" t="s">
        <v>860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0</v>
      </c>
      <c r="D19" s="72">
        <f>IF(RES_hh_emi_in!D19=0,0,1000000*RES_hh_emi_in!D19/RES_hh_num_in!D19)</f>
        <v>0</v>
      </c>
      <c r="E19" s="72">
        <f>IF(RES_hh_emi_in!E19=0,0,1000000*RES_hh_emi_in!E19/RES_hh_num_in!E19)</f>
        <v>0</v>
      </c>
      <c r="F19" s="72">
        <f>IF(RES_hh_emi_in!F19=0,0,1000000*RES_hh_emi_in!F19/RES_hh_num_in!F19)</f>
        <v>0</v>
      </c>
      <c r="G19" s="72">
        <f>IF(RES_hh_emi_in!G19=0,0,1000000*RES_hh_emi_in!G19/RES_hh_num_in!G19)</f>
        <v>0</v>
      </c>
      <c r="H19" s="72">
        <f>IF(RES_hh_emi_in!H19=0,0,1000000*RES_hh_emi_in!H19/RES_hh_num_in!H19)</f>
        <v>0</v>
      </c>
      <c r="I19" s="72">
        <f>IF(RES_hh_emi_in!I19=0,0,1000000*RES_hh_emi_in!I19/RES_hh_num_in!I19)</f>
        <v>0</v>
      </c>
      <c r="J19" s="72">
        <f>IF(RES_hh_emi_in!J19=0,0,1000000*RES_hh_emi_in!J19/RES_hh_num_in!J19)</f>
        <v>0</v>
      </c>
      <c r="K19" s="72">
        <f>IF(RES_hh_emi_in!K19=0,0,1000000*RES_hh_emi_in!K19/RES_hh_num_in!K19)</f>
        <v>0</v>
      </c>
      <c r="L19" s="72">
        <f>IF(RES_hh_emi_in!L19=0,0,1000000*RES_hh_emi_in!L19/RES_hh_num_in!L19)</f>
        <v>0</v>
      </c>
      <c r="M19" s="72">
        <f>IF(RES_hh_emi_in!M19=0,0,1000000*RES_hh_emi_in!M19/RES_hh_num_in!M19)</f>
        <v>0</v>
      </c>
      <c r="N19" s="72">
        <f>IF(RES_hh_emi_in!N19=0,0,1000000*RES_hh_emi_in!N19/RES_hh_num_in!N19)</f>
        <v>0</v>
      </c>
      <c r="O19" s="72">
        <f>IF(RES_hh_emi_in!O19=0,0,1000000*RES_hh_emi_in!O19/RES_hh_num_in!O19)</f>
        <v>0</v>
      </c>
      <c r="P19" s="72">
        <f>IF(RES_hh_emi_in!P19=0,0,1000000*RES_hh_emi_in!P19/RES_hh_num_in!P19)</f>
        <v>0</v>
      </c>
      <c r="Q19" s="72">
        <f>IF(RES_hh_emi_in!Q19=0,0,1000000*RES_hh_emi_in!Q19/RES_hh_num_in!Q19)</f>
        <v>0</v>
      </c>
      <c r="R19" s="72">
        <f>IF(RES_hh_emi_in!R19=0,0,1000000*RES_hh_emi_in!R19/RES_hh_num_in!R19)</f>
        <v>0</v>
      </c>
      <c r="S19" s="72">
        <f>IF(RES_hh_emi_in!S19=0,0,1000000*RES_hh_emi_in!S19/RES_hh_num_in!S19)</f>
        <v>0</v>
      </c>
      <c r="T19" s="72">
        <f>IF(RES_hh_emi_in!T19=0,0,1000000*RES_hh_emi_in!T19/RES_hh_num_in!T19)</f>
        <v>0</v>
      </c>
      <c r="U19" s="72">
        <f>IF(RES_hh_emi_in!U19=0,0,1000000*RES_hh_emi_in!U19/RES_hh_num_in!U19)</f>
        <v>0</v>
      </c>
      <c r="V19" s="72">
        <f>IF(RES_hh_emi_in!V19=0,0,1000000*RES_hh_emi_in!V19/RES_hh_num_in!V19)</f>
        <v>0</v>
      </c>
      <c r="W19" s="72">
        <f>IF(RES_hh_emi_in!W19=0,0,1000000*RES_hh_emi_in!W19/RES_hh_num_in!W19)</f>
        <v>0</v>
      </c>
      <c r="X19" s="72">
        <f>IF(RES_hh_emi_in!X19=0,0,1000000*RES_hh_emi_in!X19/RES_hh_num_in!X19)</f>
        <v>0</v>
      </c>
      <c r="Y19" s="72">
        <f>IF(RES_hh_emi_in!Y19=0,0,1000000*RES_hh_emi_in!Y19/RES_hh_num_in!Y19)</f>
        <v>0</v>
      </c>
      <c r="DA19" s="89" t="s">
        <v>861</v>
      </c>
    </row>
    <row r="20" spans="1:105" ht="12" customHeight="1" x14ac:dyDescent="0.25">
      <c r="A20" s="28" t="s">
        <v>200</v>
      </c>
      <c r="B20" s="72"/>
      <c r="C20" s="72">
        <f>IF(RES_hh_emi_in!C20=0,0,1000000*RES_hh_emi_in!C20/RES_hh_num_in!C20)</f>
        <v>0</v>
      </c>
      <c r="D20" s="72">
        <f>IF(RES_hh_emi_in!D20=0,0,1000000*RES_hh_emi_in!D20/RES_hh_num_in!D20)</f>
        <v>0</v>
      </c>
      <c r="E20" s="72">
        <f>IF(RES_hh_emi_in!E20=0,0,1000000*RES_hh_emi_in!E20/RES_hh_num_in!E20)</f>
        <v>0</v>
      </c>
      <c r="F20" s="72">
        <f>IF(RES_hh_emi_in!F20=0,0,1000000*RES_hh_emi_in!F20/RES_hh_num_in!F20)</f>
        <v>0</v>
      </c>
      <c r="G20" s="72">
        <f>IF(RES_hh_emi_in!G20=0,0,1000000*RES_hh_emi_in!G20/RES_hh_num_in!G20)</f>
        <v>0</v>
      </c>
      <c r="H20" s="72">
        <f>IF(RES_hh_emi_in!H20=0,0,1000000*RES_hh_emi_in!H20/RES_hh_num_in!H20)</f>
        <v>0</v>
      </c>
      <c r="I20" s="72">
        <f>IF(RES_hh_emi_in!I20=0,0,1000000*RES_hh_emi_in!I20/RES_hh_num_in!I20)</f>
        <v>0</v>
      </c>
      <c r="J20" s="72">
        <f>IF(RES_hh_emi_in!J20=0,0,1000000*RES_hh_emi_in!J20/RES_hh_num_in!J20)</f>
        <v>567.16006308603676</v>
      </c>
      <c r="K20" s="72">
        <f>IF(RES_hh_emi_in!K20=0,0,1000000*RES_hh_emi_in!K20/RES_hh_num_in!K20)</f>
        <v>436.85707125840929</v>
      </c>
      <c r="L20" s="72">
        <f>IF(RES_hh_emi_in!L20=0,0,1000000*RES_hh_emi_in!L20/RES_hh_num_in!L20)</f>
        <v>380.64936473100761</v>
      </c>
      <c r="M20" s="72">
        <f>IF(RES_hh_emi_in!M20=0,0,1000000*RES_hh_emi_in!M20/RES_hh_num_in!M20)</f>
        <v>481.908561660217</v>
      </c>
      <c r="N20" s="72">
        <f>IF(RES_hh_emi_in!N20=0,0,1000000*RES_hh_emi_in!N20/RES_hh_num_in!N20)</f>
        <v>482.91098003885349</v>
      </c>
      <c r="O20" s="72">
        <f>IF(RES_hh_emi_in!O20=0,0,1000000*RES_hh_emi_in!O20/RES_hh_num_in!O20)</f>
        <v>389.81902603420087</v>
      </c>
      <c r="P20" s="72">
        <f>IF(RES_hh_emi_in!P20=0,0,1000000*RES_hh_emi_in!P20/RES_hh_num_in!P20)</f>
        <v>0</v>
      </c>
      <c r="Q20" s="72">
        <f>IF(RES_hh_emi_in!Q20=0,0,1000000*RES_hh_emi_in!Q20/RES_hh_num_in!Q20)</f>
        <v>0</v>
      </c>
      <c r="R20" s="72">
        <f>IF(RES_hh_emi_in!R20=0,0,1000000*RES_hh_emi_in!R20/RES_hh_num_in!R20)</f>
        <v>0</v>
      </c>
      <c r="S20" s="72">
        <f>IF(RES_hh_emi_in!S20=0,0,1000000*RES_hh_emi_in!S20/RES_hh_num_in!S20)</f>
        <v>0</v>
      </c>
      <c r="T20" s="72">
        <f>IF(RES_hh_emi_in!T20=0,0,1000000*RES_hh_emi_in!T20/RES_hh_num_in!T20)</f>
        <v>0</v>
      </c>
      <c r="U20" s="72">
        <f>IF(RES_hh_emi_in!U20=0,0,1000000*RES_hh_emi_in!U20/RES_hh_num_in!U20)</f>
        <v>0</v>
      </c>
      <c r="V20" s="72">
        <f>IF(RES_hh_emi_in!V20=0,0,1000000*RES_hh_emi_in!V20/RES_hh_num_in!V20)</f>
        <v>0</v>
      </c>
      <c r="W20" s="72">
        <f>IF(RES_hh_emi_in!W20=0,0,1000000*RES_hh_emi_in!W20/RES_hh_num_in!W20)</f>
        <v>0</v>
      </c>
      <c r="X20" s="72">
        <f>IF(RES_hh_emi_in!X20=0,0,1000000*RES_hh_emi_in!X20/RES_hh_num_in!X20)</f>
        <v>0</v>
      </c>
      <c r="Y20" s="72">
        <f>IF(RES_hh_emi_in!Y20=0,0,1000000*RES_hh_emi_in!Y20/RES_hh_num_in!Y20)</f>
        <v>285.25357047064892</v>
      </c>
      <c r="DA20" s="89" t="s">
        <v>862</v>
      </c>
    </row>
    <row r="21" spans="1:105" ht="12" customHeight="1" x14ac:dyDescent="0.25">
      <c r="A21" s="28" t="s">
        <v>189</v>
      </c>
      <c r="B21" s="72"/>
      <c r="C21" s="72">
        <f>IF(RES_hh_emi_in!C21=0,0,1000000*RES_hh_emi_in!C21/RES_hh_num_in!C21)</f>
        <v>413.7689069994621</v>
      </c>
      <c r="D21" s="72">
        <f>IF(RES_hh_emi_in!D21=0,0,1000000*RES_hh_emi_in!D21/RES_hh_num_in!D21)</f>
        <v>389.3529308307825</v>
      </c>
      <c r="E21" s="72">
        <f>IF(RES_hh_emi_in!E21=0,0,1000000*RES_hh_emi_in!E21/RES_hh_num_in!E21)</f>
        <v>369.16090508473548</v>
      </c>
      <c r="F21" s="72">
        <f>IF(RES_hh_emi_in!F21=0,0,1000000*RES_hh_emi_in!F21/RES_hh_num_in!F21)</f>
        <v>364.81905348062827</v>
      </c>
      <c r="G21" s="72">
        <f>IF(RES_hh_emi_in!G21=0,0,1000000*RES_hh_emi_in!G21/RES_hh_num_in!G21)</f>
        <v>405.18736576201519</v>
      </c>
      <c r="H21" s="72">
        <f>IF(RES_hh_emi_in!H21=0,0,1000000*RES_hh_emi_in!H21/RES_hh_num_in!H21)</f>
        <v>398.28406754793525</v>
      </c>
      <c r="I21" s="72">
        <f>IF(RES_hh_emi_in!I21=0,0,1000000*RES_hh_emi_in!I21/RES_hh_num_in!I21)</f>
        <v>337.2934659220694</v>
      </c>
      <c r="J21" s="72">
        <f>IF(RES_hh_emi_in!J21=0,0,1000000*RES_hh_emi_in!J21/RES_hh_num_in!J21)</f>
        <v>325.05693883233414</v>
      </c>
      <c r="K21" s="72">
        <f>IF(RES_hh_emi_in!K21=0,0,1000000*RES_hh_emi_in!K21/RES_hh_num_in!K21)</f>
        <v>306.14581289565456</v>
      </c>
      <c r="L21" s="72">
        <f>IF(RES_hh_emi_in!L21=0,0,1000000*RES_hh_emi_in!L21/RES_hh_num_in!L21)</f>
        <v>315.79856269716743</v>
      </c>
      <c r="M21" s="72">
        <f>IF(RES_hh_emi_in!M21=0,0,1000000*RES_hh_emi_in!M21/RES_hh_num_in!M21)</f>
        <v>290.29742469651819</v>
      </c>
      <c r="N21" s="72">
        <f>IF(RES_hh_emi_in!N21=0,0,1000000*RES_hh_emi_in!N21/RES_hh_num_in!N21)</f>
        <v>297.95858552180317</v>
      </c>
      <c r="O21" s="72">
        <f>IF(RES_hh_emi_in!O21=0,0,1000000*RES_hh_emi_in!O21/RES_hh_num_in!O21)</f>
        <v>268.3939183403221</v>
      </c>
      <c r="P21" s="72">
        <f>IF(RES_hh_emi_in!P21=0,0,1000000*RES_hh_emi_in!P21/RES_hh_num_in!P21)</f>
        <v>246.82735031868032</v>
      </c>
      <c r="Q21" s="72">
        <f>IF(RES_hh_emi_in!Q21=0,0,1000000*RES_hh_emi_in!Q21/RES_hh_num_in!Q21)</f>
        <v>222.22752502907539</v>
      </c>
      <c r="R21" s="72">
        <f>IF(RES_hh_emi_in!R21=0,0,1000000*RES_hh_emi_in!R21/RES_hh_num_in!R21)</f>
        <v>250.50121495120337</v>
      </c>
      <c r="S21" s="72">
        <f>IF(RES_hh_emi_in!S21=0,0,1000000*RES_hh_emi_in!S21/RES_hh_num_in!S21)</f>
        <v>229.81115842338866</v>
      </c>
      <c r="T21" s="72">
        <f>IF(RES_hh_emi_in!T21=0,0,1000000*RES_hh_emi_in!T21/RES_hh_num_in!T21)</f>
        <v>222.33969834636551</v>
      </c>
      <c r="U21" s="72">
        <f>IF(RES_hh_emi_in!U21=0,0,1000000*RES_hh_emi_in!U21/RES_hh_num_in!U21)</f>
        <v>232.79151353023218</v>
      </c>
      <c r="V21" s="72">
        <f>IF(RES_hh_emi_in!V21=0,0,1000000*RES_hh_emi_in!V21/RES_hh_num_in!V21)</f>
        <v>223.56330707140026</v>
      </c>
      <c r="W21" s="72">
        <f>IF(RES_hh_emi_in!W21=0,0,1000000*RES_hh_emi_in!W21/RES_hh_num_in!W21)</f>
        <v>236.80320531328587</v>
      </c>
      <c r="X21" s="72">
        <f>IF(RES_hh_emi_in!X21=0,0,1000000*RES_hh_emi_in!X21/RES_hh_num_in!X21)</f>
        <v>189.2589252234084</v>
      </c>
      <c r="Y21" s="72">
        <f>IF(RES_hh_emi_in!Y21=0,0,1000000*RES_hh_emi_in!Y21/RES_hh_num_in!Y21)</f>
        <v>212.24319129023326</v>
      </c>
      <c r="DA21" s="89" t="s">
        <v>863</v>
      </c>
    </row>
    <row r="22" spans="1:105" ht="12" customHeight="1" x14ac:dyDescent="0.25">
      <c r="A22" s="28" t="s">
        <v>202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X22" s="72">
        <f>IF(RES_hh_emi_in!X22=0,0,1000000*RES_hh_emi_in!X22/RES_hh_num_in!X22)</f>
        <v>0</v>
      </c>
      <c r="Y22" s="72">
        <f>IF(RES_hh_emi_in!Y22=0,0,1000000*RES_hh_emi_in!Y22/RES_hh_num_in!Y22)</f>
        <v>0</v>
      </c>
      <c r="DA22" s="89" t="s">
        <v>864</v>
      </c>
    </row>
    <row r="23" spans="1:105" ht="12" customHeight="1" x14ac:dyDescent="0.25">
      <c r="A23" s="28" t="s">
        <v>197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X23" s="72">
        <f>IF(RES_hh_emi_in!X23=0,0,1000000*RES_hh_emi_in!X23/RES_hh_num_in!X23)</f>
        <v>0</v>
      </c>
      <c r="Y23" s="72">
        <f>IF(RES_hh_emi_in!Y23=0,0,1000000*RES_hh_emi_in!Y23/RES_hh_num_in!Y23)</f>
        <v>0</v>
      </c>
      <c r="DA23" s="89" t="s">
        <v>865</v>
      </c>
    </row>
    <row r="24" spans="1:105" ht="12" customHeight="1" x14ac:dyDescent="0.25">
      <c r="A24" s="28" t="s">
        <v>198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X24" s="72">
        <f>IF(RES_hh_emi_in!X24=0,0,1000000*RES_hh_emi_in!X24/RES_hh_num_in!X24)</f>
        <v>0</v>
      </c>
      <c r="Y24" s="72">
        <f>IF(RES_hh_emi_in!Y24=0,0,1000000*RES_hh_emi_in!Y24/RES_hh_num_in!Y24)</f>
        <v>0</v>
      </c>
      <c r="DA24" s="89" t="s">
        <v>866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X25" s="74">
        <f>IF(RES_hh_emi_in!X25=0,0,1000000*RES_hh_emi_in!X25/RES_hh_num_in!X25)</f>
        <v>0</v>
      </c>
      <c r="Y25" s="74">
        <f>IF(RES_hh_emi_in!Y25=0,0,1000000*RES_hh_emi_in!Y25/RES_hh_num_in!Y25)</f>
        <v>0</v>
      </c>
      <c r="DA25" s="90" t="s">
        <v>867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X26" s="77">
        <f>IF(RES_hh_emi_in!X26=0,0,1000000*RES_hh_emi_in!X26/RES_hh_num_in!X26)</f>
        <v>0</v>
      </c>
      <c r="Y26" s="77">
        <f>IF(RES_hh_emi_in!Y26=0,0,1000000*RES_hh_emi_in!Y26/RES_hh_num_in!Y26)</f>
        <v>0</v>
      </c>
      <c r="DA26" s="92" t="s">
        <v>868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25.214081823195599</v>
      </c>
      <c r="D27" s="69">
        <f>IF(RES_hh_emi_in!D27=0,0,1000000*RES_hh_emi_in!D27/RES_hh_num_in!D27)</f>
        <v>5.6856848826773332</v>
      </c>
      <c r="E27" s="69">
        <f>IF(RES_hh_emi_in!E27=0,0,1000000*RES_hh_emi_in!E27/RES_hh_num_in!E27)</f>
        <v>31.027632633632351</v>
      </c>
      <c r="F27" s="69">
        <f>IF(RES_hh_emi_in!F27=0,0,1000000*RES_hh_emi_in!F27/RES_hh_num_in!F27)</f>
        <v>36.752431327781558</v>
      </c>
      <c r="G27" s="69">
        <f>IF(RES_hh_emi_in!G27=0,0,1000000*RES_hh_emi_in!G27/RES_hh_num_in!G27)</f>
        <v>39.085064223486903</v>
      </c>
      <c r="H27" s="69">
        <f>IF(RES_hh_emi_in!H27=0,0,1000000*RES_hh_emi_in!H27/RES_hh_num_in!H27)</f>
        <v>30.970068535929553</v>
      </c>
      <c r="I27" s="69">
        <f>IF(RES_hh_emi_in!I27=0,0,1000000*RES_hh_emi_in!I27/RES_hh_num_in!I27)</f>
        <v>19.52316746788761</v>
      </c>
      <c r="J27" s="69">
        <f>IF(RES_hh_emi_in!J27=0,0,1000000*RES_hh_emi_in!J27/RES_hh_num_in!J27)</f>
        <v>28.04938170677779</v>
      </c>
      <c r="K27" s="69">
        <f>IF(RES_hh_emi_in!K27=0,0,1000000*RES_hh_emi_in!K27/RES_hh_num_in!K27)</f>
        <v>29.023634758753015</v>
      </c>
      <c r="L27" s="69">
        <f>IF(RES_hh_emi_in!L27=0,0,1000000*RES_hh_emi_in!L27/RES_hh_num_in!L27)</f>
        <v>37.642430366488256</v>
      </c>
      <c r="M27" s="69">
        <f>IF(RES_hh_emi_in!M27=0,0,1000000*RES_hh_emi_in!M27/RES_hh_num_in!M27)</f>
        <v>33.878748938895193</v>
      </c>
      <c r="N27" s="69">
        <f>IF(RES_hh_emi_in!N27=0,0,1000000*RES_hh_emi_in!N27/RES_hh_num_in!N27)</f>
        <v>22.222758022244101</v>
      </c>
      <c r="O27" s="69">
        <f>IF(RES_hh_emi_in!O27=0,0,1000000*RES_hh_emi_in!O27/RES_hh_num_in!O27)</f>
        <v>29.829305561845555</v>
      </c>
      <c r="P27" s="69">
        <f>IF(RES_hh_emi_in!P27=0,0,1000000*RES_hh_emi_in!P27/RES_hh_num_in!P27)</f>
        <v>54.321240104501044</v>
      </c>
      <c r="Q27" s="69">
        <f>IF(RES_hh_emi_in!Q27=0,0,1000000*RES_hh_emi_in!Q27/RES_hh_num_in!Q27)</f>
        <v>58.496872199654355</v>
      </c>
      <c r="R27" s="69">
        <f>IF(RES_hh_emi_in!R27=0,0,1000000*RES_hh_emi_in!R27/RES_hh_num_in!R27)</f>
        <v>60.704008517046255</v>
      </c>
      <c r="S27" s="69">
        <f>IF(RES_hh_emi_in!S27=0,0,1000000*RES_hh_emi_in!S27/RES_hh_num_in!S27)</f>
        <v>33.969478623151986</v>
      </c>
      <c r="T27" s="69">
        <f>IF(RES_hh_emi_in!T27=0,0,1000000*RES_hh_emi_in!T27/RES_hh_num_in!T27)</f>
        <v>29.515046137493027</v>
      </c>
      <c r="U27" s="69">
        <f>IF(RES_hh_emi_in!U27=0,0,1000000*RES_hh_emi_in!U27/RES_hh_num_in!U27)</f>
        <v>24.519705901385539</v>
      </c>
      <c r="V27" s="69">
        <f>IF(RES_hh_emi_in!V27=0,0,1000000*RES_hh_emi_in!V27/RES_hh_num_in!V27)</f>
        <v>12.014170568566009</v>
      </c>
      <c r="W27" s="69">
        <f>IF(RES_hh_emi_in!W27=0,0,1000000*RES_hh_emi_in!W27/RES_hh_num_in!W27)</f>
        <v>12.434352347644538</v>
      </c>
      <c r="X27" s="69">
        <f>IF(RES_hh_emi_in!X27=0,0,1000000*RES_hh_emi_in!X27/RES_hh_num_in!X27)</f>
        <v>16.525575137060464</v>
      </c>
      <c r="Y27" s="69">
        <f>IF(RES_hh_emi_in!Y27=0,0,1000000*RES_hh_emi_in!Y27/RES_hh_num_in!Y27)</f>
        <v>19.419178873402263</v>
      </c>
      <c r="DA27" s="88" t="s">
        <v>869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0</v>
      </c>
      <c r="D28" s="72">
        <f>IF(RES_hh_emi_in!D28=0,0,1000000*RES_hh_emi_in!D28/RES_hh_num_in!D28)</f>
        <v>441.46999745650021</v>
      </c>
      <c r="E28" s="72">
        <f>IF(RES_hh_emi_in!E28=0,0,1000000*RES_hh_emi_in!E28/RES_hh_num_in!E28)</f>
        <v>331.81726442886026</v>
      </c>
      <c r="F28" s="72">
        <f>IF(RES_hh_emi_in!F28=0,0,1000000*RES_hh_emi_in!F28/RES_hh_num_in!F28)</f>
        <v>494.4266364759323</v>
      </c>
      <c r="G28" s="72">
        <f>IF(RES_hh_emi_in!G28=0,0,1000000*RES_hh_emi_in!G28/RES_hh_num_in!G28)</f>
        <v>422.26382706567523</v>
      </c>
      <c r="H28" s="72">
        <f>IF(RES_hh_emi_in!H28=0,0,1000000*RES_hh_emi_in!H28/RES_hh_num_in!H28)</f>
        <v>0</v>
      </c>
      <c r="I28" s="72">
        <f>IF(RES_hh_emi_in!I28=0,0,1000000*RES_hh_emi_in!I28/RES_hh_num_in!I28)</f>
        <v>0</v>
      </c>
      <c r="J28" s="72">
        <f>IF(RES_hh_emi_in!J28=0,0,1000000*RES_hh_emi_in!J28/RES_hh_num_in!J28)</f>
        <v>0</v>
      </c>
      <c r="K28" s="72">
        <f>IF(RES_hh_emi_in!K28=0,0,1000000*RES_hh_emi_in!K28/RES_hh_num_in!K28)</f>
        <v>0</v>
      </c>
      <c r="L28" s="72">
        <f>IF(RES_hh_emi_in!L28=0,0,1000000*RES_hh_emi_in!L28/RES_hh_num_in!L28)</f>
        <v>302.67817377774992</v>
      </c>
      <c r="M28" s="72">
        <f>IF(RES_hh_emi_in!M28=0,0,1000000*RES_hh_emi_in!M28/RES_hh_num_in!M28)</f>
        <v>378.04240873622501</v>
      </c>
      <c r="N28" s="72">
        <f>IF(RES_hh_emi_in!N28=0,0,1000000*RES_hh_emi_in!N28/RES_hh_num_in!N28)</f>
        <v>364.71866336538091</v>
      </c>
      <c r="O28" s="72">
        <f>IF(RES_hh_emi_in!O28=0,0,1000000*RES_hh_emi_in!O28/RES_hh_num_in!O28)</f>
        <v>362.16496247885254</v>
      </c>
      <c r="P28" s="72">
        <f>IF(RES_hh_emi_in!P28=0,0,1000000*RES_hh_emi_in!P28/RES_hh_num_in!P28)</f>
        <v>0</v>
      </c>
      <c r="Q28" s="72">
        <f>IF(RES_hh_emi_in!Q28=0,0,1000000*RES_hh_emi_in!Q28/RES_hh_num_in!Q28)</f>
        <v>0</v>
      </c>
      <c r="R28" s="72">
        <f>IF(RES_hh_emi_in!R28=0,0,1000000*RES_hh_emi_in!R28/RES_hh_num_in!R28)</f>
        <v>0</v>
      </c>
      <c r="S28" s="72">
        <f>IF(RES_hh_emi_in!S28=0,0,1000000*RES_hh_emi_in!S28/RES_hh_num_in!S28)</f>
        <v>0</v>
      </c>
      <c r="T28" s="72">
        <f>IF(RES_hh_emi_in!T28=0,0,1000000*RES_hh_emi_in!T28/RES_hh_num_in!T28)</f>
        <v>0</v>
      </c>
      <c r="U28" s="72">
        <f>IF(RES_hh_emi_in!U28=0,0,1000000*RES_hh_emi_in!U28/RES_hh_num_in!U28)</f>
        <v>0</v>
      </c>
      <c r="V28" s="72">
        <f>IF(RES_hh_emi_in!V28=0,0,1000000*RES_hh_emi_in!V28/RES_hh_num_in!V28)</f>
        <v>0</v>
      </c>
      <c r="W28" s="72">
        <f>IF(RES_hh_emi_in!W28=0,0,1000000*RES_hh_emi_in!W28/RES_hh_num_in!W28)</f>
        <v>0</v>
      </c>
      <c r="X28" s="72">
        <f>IF(RES_hh_emi_in!X28=0,0,1000000*RES_hh_emi_in!X28/RES_hh_num_in!X28)</f>
        <v>0</v>
      </c>
      <c r="Y28" s="72">
        <f>IF(RES_hh_emi_in!Y28=0,0,1000000*RES_hh_emi_in!Y28/RES_hh_num_in!Y28)</f>
        <v>0</v>
      </c>
      <c r="DA28" s="89" t="s">
        <v>870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368.40791339787387</v>
      </c>
      <c r="D29" s="72">
        <f>IF(RES_hh_emi_in!D29=0,0,1000000*RES_hh_emi_in!D29/RES_hh_num_in!D29)</f>
        <v>0</v>
      </c>
      <c r="E29" s="72">
        <f>IF(RES_hh_emi_in!E29=0,0,1000000*RES_hh_emi_in!E29/RES_hh_num_in!E29)</f>
        <v>269.71677529672729</v>
      </c>
      <c r="F29" s="72">
        <f>IF(RES_hh_emi_in!F29=0,0,1000000*RES_hh_emi_in!F29/RES_hh_num_in!F29)</f>
        <v>287.53574185277051</v>
      </c>
      <c r="G29" s="72">
        <f>IF(RES_hh_emi_in!G29=0,0,1000000*RES_hh_emi_in!G29/RES_hh_num_in!G29)</f>
        <v>233.15783846174995</v>
      </c>
      <c r="H29" s="72">
        <f>IF(RES_hh_emi_in!H29=0,0,1000000*RES_hh_emi_in!H29/RES_hh_num_in!H29)</f>
        <v>249.75274084827069</v>
      </c>
      <c r="I29" s="72">
        <f>IF(RES_hh_emi_in!I29=0,0,1000000*RES_hh_emi_in!I29/RES_hh_num_in!I29)</f>
        <v>167.68663715481563</v>
      </c>
      <c r="J29" s="72">
        <f>IF(RES_hh_emi_in!J29=0,0,1000000*RES_hh_emi_in!J29/RES_hh_num_in!J29)</f>
        <v>222.14410669166844</v>
      </c>
      <c r="K29" s="72">
        <f>IF(RES_hh_emi_in!K29=0,0,1000000*RES_hh_emi_in!K29/RES_hh_num_in!K29)</f>
        <v>193.02870971193784</v>
      </c>
      <c r="L29" s="72">
        <f>IF(RES_hh_emi_in!L29=0,0,1000000*RES_hh_emi_in!L29/RES_hh_num_in!L29)</f>
        <v>228.94012160188541</v>
      </c>
      <c r="M29" s="72">
        <f>IF(RES_hh_emi_in!M29=0,0,1000000*RES_hh_emi_in!M29/RES_hh_num_in!M29)</f>
        <v>223.64794670441577</v>
      </c>
      <c r="N29" s="72">
        <f>IF(RES_hh_emi_in!N29=0,0,1000000*RES_hh_emi_in!N29/RES_hh_num_in!N29)</f>
        <v>176.25393870337371</v>
      </c>
      <c r="O29" s="72">
        <f>IF(RES_hh_emi_in!O29=0,0,1000000*RES_hh_emi_in!O29/RES_hh_num_in!O29)</f>
        <v>166.01600910902047</v>
      </c>
      <c r="P29" s="72">
        <f>IF(RES_hh_emi_in!P29=0,0,1000000*RES_hh_emi_in!P29/RES_hh_num_in!P29)</f>
        <v>185.396316397334</v>
      </c>
      <c r="Q29" s="72">
        <f>IF(RES_hh_emi_in!Q29=0,0,1000000*RES_hh_emi_in!Q29/RES_hh_num_in!Q29)</f>
        <v>192.90999719636514</v>
      </c>
      <c r="R29" s="72">
        <f>IF(RES_hh_emi_in!R29=0,0,1000000*RES_hh_emi_in!R29/RES_hh_num_in!R29)</f>
        <v>240.42365815921585</v>
      </c>
      <c r="S29" s="72">
        <f>IF(RES_hh_emi_in!S29=0,0,1000000*RES_hh_emi_in!S29/RES_hh_num_in!S29)</f>
        <v>236.85088965621483</v>
      </c>
      <c r="T29" s="72">
        <f>IF(RES_hh_emi_in!T29=0,0,1000000*RES_hh_emi_in!T29/RES_hh_num_in!T29)</f>
        <v>204.26369770902787</v>
      </c>
      <c r="U29" s="72">
        <f>IF(RES_hh_emi_in!U29=0,0,1000000*RES_hh_emi_in!U29/RES_hh_num_in!U29)</f>
        <v>241.77239759091668</v>
      </c>
      <c r="V29" s="72">
        <f>IF(RES_hh_emi_in!V29=0,0,1000000*RES_hh_emi_in!V29/RES_hh_num_in!V29)</f>
        <v>181.75525733072328</v>
      </c>
      <c r="W29" s="72">
        <f>IF(RES_hh_emi_in!W29=0,0,1000000*RES_hh_emi_in!W29/RES_hh_num_in!W29)</f>
        <v>190.21581378814804</v>
      </c>
      <c r="X29" s="72">
        <f>IF(RES_hh_emi_in!X29=0,0,1000000*RES_hh_emi_in!X29/RES_hh_num_in!X29)</f>
        <v>122.4892553988999</v>
      </c>
      <c r="Y29" s="72">
        <f>IF(RES_hh_emi_in!Y29=0,0,1000000*RES_hh_emi_in!Y29/RES_hh_num_in!Y29)</f>
        <v>207.17729318674895</v>
      </c>
      <c r="DA29" s="89" t="s">
        <v>871</v>
      </c>
    </row>
    <row r="30" spans="1:105" ht="12" customHeight="1" x14ac:dyDescent="0.25">
      <c r="A30" s="28" t="s">
        <v>189</v>
      </c>
      <c r="B30" s="72"/>
      <c r="C30" s="72">
        <f>IF(RES_hh_emi_in!C30=0,0,1000000*RES_hh_emi_in!C30/RES_hh_num_in!C30)</f>
        <v>281.5552194750066</v>
      </c>
      <c r="D30" s="72">
        <f>IF(RES_hh_emi_in!D30=0,0,1000000*RES_hh_emi_in!D30/RES_hh_num_in!D30)</f>
        <v>225.80413485954477</v>
      </c>
      <c r="E30" s="72">
        <f>IF(RES_hh_emi_in!E30=0,0,1000000*RES_hh_emi_in!E30/RES_hh_num_in!E30)</f>
        <v>228.12395596601746</v>
      </c>
      <c r="F30" s="72">
        <f>IF(RES_hh_emi_in!F30=0,0,1000000*RES_hh_emi_in!F30/RES_hh_num_in!F30)</f>
        <v>225.98514058384851</v>
      </c>
      <c r="G30" s="72">
        <f>IF(RES_hh_emi_in!G30=0,0,1000000*RES_hh_emi_in!G30/RES_hh_num_in!G30)</f>
        <v>221.71062408676192</v>
      </c>
      <c r="H30" s="72">
        <f>IF(RES_hh_emi_in!H30=0,0,1000000*RES_hh_emi_in!H30/RES_hh_num_in!H30)</f>
        <v>227.14959428372882</v>
      </c>
      <c r="I30" s="72">
        <f>IF(RES_hh_emi_in!I30=0,0,1000000*RES_hh_emi_in!I30/RES_hh_num_in!I30)</f>
        <v>196.67839503465416</v>
      </c>
      <c r="J30" s="72">
        <f>IF(RES_hh_emi_in!J30=0,0,1000000*RES_hh_emi_in!J30/RES_hh_num_in!J30)</f>
        <v>194.68489577730637</v>
      </c>
      <c r="K30" s="72">
        <f>IF(RES_hh_emi_in!K30=0,0,1000000*RES_hh_emi_in!K30/RES_hh_num_in!K30)</f>
        <v>168.73788810016234</v>
      </c>
      <c r="L30" s="72">
        <f>IF(RES_hh_emi_in!L30=0,0,1000000*RES_hh_emi_in!L30/RES_hh_num_in!L30)</f>
        <v>191.50805691817916</v>
      </c>
      <c r="M30" s="72">
        <f>IF(RES_hh_emi_in!M30=0,0,1000000*RES_hh_emi_in!M30/RES_hh_num_in!M30)</f>
        <v>178.77536820912184</v>
      </c>
      <c r="N30" s="72">
        <f>IF(RES_hh_emi_in!N30=0,0,1000000*RES_hh_emi_in!N30/RES_hh_num_in!N30)</f>
        <v>181.35014713212837</v>
      </c>
      <c r="O30" s="72">
        <f>IF(RES_hh_emi_in!O30=0,0,1000000*RES_hh_emi_in!O30/RES_hh_num_in!O30)</f>
        <v>168.21494252213947</v>
      </c>
      <c r="P30" s="72">
        <f>IF(RES_hh_emi_in!P30=0,0,1000000*RES_hh_emi_in!P30/RES_hh_num_in!P30)</f>
        <v>167.59275003517746</v>
      </c>
      <c r="Q30" s="72">
        <f>IF(RES_hh_emi_in!Q30=0,0,1000000*RES_hh_emi_in!Q30/RES_hh_num_in!Q30)</f>
        <v>167.32193130222751</v>
      </c>
      <c r="R30" s="72">
        <f>IF(RES_hh_emi_in!R30=0,0,1000000*RES_hh_emi_in!R30/RES_hh_num_in!R30)</f>
        <v>200.56858372118313</v>
      </c>
      <c r="S30" s="72">
        <f>IF(RES_hh_emi_in!S30=0,0,1000000*RES_hh_emi_in!S30/RES_hh_num_in!S30)</f>
        <v>184.60900325376184</v>
      </c>
      <c r="T30" s="72">
        <f>IF(RES_hh_emi_in!T30=0,0,1000000*RES_hh_emi_in!T30/RES_hh_num_in!T30)</f>
        <v>172.9864077761267</v>
      </c>
      <c r="U30" s="72">
        <f>IF(RES_hh_emi_in!U30=0,0,1000000*RES_hh_emi_in!U30/RES_hh_num_in!U30)</f>
        <v>191.62001524216751</v>
      </c>
      <c r="V30" s="72">
        <f>IF(RES_hh_emi_in!V30=0,0,1000000*RES_hh_emi_in!V30/RES_hh_num_in!V30)</f>
        <v>174.01763487421306</v>
      </c>
      <c r="W30" s="72">
        <f>IF(RES_hh_emi_in!W30=0,0,1000000*RES_hh_emi_in!W30/RES_hh_num_in!W30)</f>
        <v>198.84818166317373</v>
      </c>
      <c r="X30" s="72">
        <f>IF(RES_hh_emi_in!X30=0,0,1000000*RES_hh_emi_in!X30/RES_hh_num_in!X30)</f>
        <v>127.11679511813142</v>
      </c>
      <c r="Y30" s="72">
        <f>IF(RES_hh_emi_in!Y30=0,0,1000000*RES_hh_emi_in!Y30/RES_hh_num_in!Y30)</f>
        <v>163.69881974047783</v>
      </c>
      <c r="DA30" s="89" t="s">
        <v>872</v>
      </c>
    </row>
    <row r="31" spans="1:105" ht="12" customHeight="1" x14ac:dyDescent="0.25">
      <c r="A31" s="28" t="s">
        <v>202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X31" s="72">
        <f>IF(RES_hh_emi_in!X31=0,0,1000000*RES_hh_emi_in!X31/RES_hh_num_in!X31)</f>
        <v>0</v>
      </c>
      <c r="Y31" s="72">
        <f>IF(RES_hh_emi_in!Y31=0,0,1000000*RES_hh_emi_in!Y31/RES_hh_num_in!Y31)</f>
        <v>0</v>
      </c>
      <c r="DA31" s="89" t="s">
        <v>873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X32" s="77">
        <f>IF(RES_hh_emi_in!X32=0,0,1000000*RES_hh_emi_in!X32/RES_hh_num_in!X32)</f>
        <v>0</v>
      </c>
      <c r="Y32" s="77">
        <f>IF(RES_hh_emi_in!Y32=0,0,1000000*RES_hh_emi_in!Y32/RES_hh_num_in!Y32)</f>
        <v>0</v>
      </c>
      <c r="DA32" s="92" t="s">
        <v>874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267.09526053154588</v>
      </c>
      <c r="D3" s="65">
        <f>IF(RES_hh_fech_in!D3=0,0,RES_hh_fech_in!D3/RES_summary!D$21)</f>
        <v>265.34083424969907</v>
      </c>
      <c r="E3" s="65">
        <f>IF(RES_hh_fech_in!E3=0,0,RES_hh_fech_in!E3/RES_summary!E$21)</f>
        <v>266.06555922191006</v>
      </c>
      <c r="F3" s="65">
        <f>IF(RES_hh_fech_in!F3=0,0,RES_hh_fech_in!F3/RES_summary!F$21)</f>
        <v>250.36807592063809</v>
      </c>
      <c r="G3" s="65">
        <f>IF(RES_hh_fech_in!G3=0,0,RES_hh_fech_in!G3/RES_summary!G$21)</f>
        <v>244.59759636672106</v>
      </c>
      <c r="H3" s="65">
        <f>IF(RES_hh_fech_in!H3=0,0,RES_hh_fech_in!H3/RES_summary!H$21)</f>
        <v>232.96810104457072</v>
      </c>
      <c r="I3" s="65">
        <f>IF(RES_hh_fech_in!I3=0,0,RES_hh_fech_in!I3/RES_summary!I$21)</f>
        <v>267.87898914425824</v>
      </c>
      <c r="J3" s="65">
        <f>IF(RES_hh_fech_in!J3=0,0,RES_hh_fech_in!J3/RES_summary!J$21)</f>
        <v>246.74530513358536</v>
      </c>
      <c r="K3" s="65">
        <f>IF(RES_hh_fech_in!K3=0,0,RES_hh_fech_in!K3/RES_summary!K$21)</f>
        <v>243.48566295444925</v>
      </c>
      <c r="L3" s="65">
        <f>IF(RES_hh_fech_in!L3=0,0,RES_hh_fech_in!L3/RES_summary!L$21)</f>
        <v>240.37178705184698</v>
      </c>
      <c r="M3" s="65">
        <f>IF(RES_hh_fech_in!M3=0,0,RES_hh_fech_in!M3/RES_summary!M$21)</f>
        <v>213.76791865587117</v>
      </c>
      <c r="N3" s="65">
        <f>IF(RES_hh_fech_in!N3=0,0,RES_hh_fech_in!N3/RES_summary!N$21)</f>
        <v>217.43729797317968</v>
      </c>
      <c r="O3" s="65">
        <f>IF(RES_hh_fech_in!O3=0,0,RES_hh_fech_in!O3/RES_summary!O$21)</f>
        <v>204.17992245469287</v>
      </c>
      <c r="P3" s="65">
        <f>IF(RES_hh_fech_in!P3=0,0,RES_hh_fech_in!P3/RES_summary!P$21)</f>
        <v>193.61217416178309</v>
      </c>
      <c r="Q3" s="65">
        <f>IF(RES_hh_fech_in!Q3=0,0,RES_hh_fech_in!Q3/RES_summary!Q$21)</f>
        <v>173.31497175292563</v>
      </c>
      <c r="R3" s="65">
        <f>IF(RES_hh_fech_in!R3=0,0,RES_hh_fech_in!R3/RES_summary!R$21)</f>
        <v>175.36407614466694</v>
      </c>
      <c r="S3" s="65">
        <f>IF(RES_hh_fech_in!S3=0,0,RES_hh_fech_in!S3/RES_summary!S$21)</f>
        <v>164.16479289353529</v>
      </c>
      <c r="T3" s="65">
        <f>IF(RES_hh_fech_in!T3=0,0,RES_hh_fech_in!T3/RES_summary!T$21)</f>
        <v>160.03137663394716</v>
      </c>
      <c r="U3" s="65">
        <f>IF(RES_hh_fech_in!U3=0,0,RES_hh_fech_in!U3/RES_summary!U$21)</f>
        <v>145.37947879275868</v>
      </c>
      <c r="V3" s="65">
        <f>IF(RES_hh_fech_in!V3=0,0,RES_hh_fech_in!V3/RES_summary!V$21)</f>
        <v>136.81619453053361</v>
      </c>
      <c r="W3" s="65">
        <f>IF(RES_hh_fech_in!W3=0,0,RES_hh_fech_in!W3/RES_summary!W$21)</f>
        <v>118.70979590564086</v>
      </c>
      <c r="X3" s="65">
        <f>IF(RES_hh_fech_in!X3=0,0,RES_hh_fech_in!X3/RES_summary!X$21)</f>
        <v>96.484291643562628</v>
      </c>
      <c r="Y3" s="65">
        <f>IF(RES_hh_fech_in!Y3=0,0,RES_hh_fech_in!Y3/RES_summary!Y$21)</f>
        <v>71.706062304710073</v>
      </c>
      <c r="DA3" s="87" t="s">
        <v>876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223.72989769479457</v>
      </c>
      <c r="D4" s="69">
        <f>IF(RES_hh_fech_in!D4=0,0,RES_hh_fech_in!D4/RES_summary!D$21)</f>
        <v>223.05071704241863</v>
      </c>
      <c r="E4" s="69">
        <f>IF(RES_hh_fech_in!E4=0,0,RES_hh_fech_in!E4/RES_summary!E$21)</f>
        <v>224.31660754992427</v>
      </c>
      <c r="F4" s="69">
        <f>IF(RES_hh_fech_in!F4=0,0,RES_hh_fech_in!F4/RES_summary!F$21)</f>
        <v>209.6567250287431</v>
      </c>
      <c r="G4" s="69">
        <f>IF(RES_hh_fech_in!G4=0,0,RES_hh_fech_in!G4/RES_summary!G$21)</f>
        <v>204.43390759005013</v>
      </c>
      <c r="H4" s="69">
        <f>IF(RES_hh_fech_in!H4=0,0,RES_hh_fech_in!H4/RES_summary!H$21)</f>
        <v>192.34593663661431</v>
      </c>
      <c r="I4" s="69">
        <f>IF(RES_hh_fech_in!I4=0,0,RES_hh_fech_in!I4/RES_summary!I$21)</f>
        <v>229.24932807348142</v>
      </c>
      <c r="J4" s="69">
        <f>IF(RES_hh_fech_in!J4=0,0,RES_hh_fech_in!J4/RES_summary!J$21)</f>
        <v>210.34126553718352</v>
      </c>
      <c r="K4" s="69">
        <f>IF(RES_hh_fech_in!K4=0,0,RES_hh_fech_in!K4/RES_summary!K$21)</f>
        <v>210.21198225033052</v>
      </c>
      <c r="L4" s="69">
        <f>IF(RES_hh_fech_in!L4=0,0,RES_hh_fech_in!L4/RES_summary!L$21)</f>
        <v>206.24239075422949</v>
      </c>
      <c r="M4" s="69">
        <f>IF(RES_hh_fech_in!M4=0,0,RES_hh_fech_in!M4/RES_summary!M$21)</f>
        <v>182.74488759250275</v>
      </c>
      <c r="N4" s="69">
        <f>IF(RES_hh_fech_in!N4=0,0,RES_hh_fech_in!N4/RES_summary!N$21)</f>
        <v>185.81762781176596</v>
      </c>
      <c r="O4" s="69">
        <f>IF(RES_hh_fech_in!O4=0,0,RES_hh_fech_in!O4/RES_summary!O$21)</f>
        <v>174.01262087834243</v>
      </c>
      <c r="P4" s="69">
        <f>IF(RES_hh_fech_in!P4=0,0,RES_hh_fech_in!P4/RES_summary!P$21)</f>
        <v>164.10454240865155</v>
      </c>
      <c r="Q4" s="69">
        <f>IF(RES_hh_fech_in!Q4=0,0,RES_hh_fech_in!Q4/RES_summary!Q$21)</f>
        <v>144.95865331375632</v>
      </c>
      <c r="R4" s="69">
        <f>IF(RES_hh_fech_in!R4=0,0,RES_hh_fech_in!R4/RES_summary!R$21)</f>
        <v>144.82521753961805</v>
      </c>
      <c r="S4" s="69">
        <f>IF(RES_hh_fech_in!S4=0,0,RES_hh_fech_in!S4/RES_summary!S$21)</f>
        <v>134.87627830585947</v>
      </c>
      <c r="T4" s="69">
        <f>IF(RES_hh_fech_in!T4=0,0,RES_hh_fech_in!T4/RES_summary!T$21)</f>
        <v>131.28993995813681</v>
      </c>
      <c r="U4" s="69">
        <f>IF(RES_hh_fech_in!U4=0,0,RES_hh_fech_in!U4/RES_summary!U$21)</f>
        <v>116.91239556631987</v>
      </c>
      <c r="V4" s="69">
        <f>IF(RES_hh_fech_in!V4=0,0,RES_hh_fech_in!V4/RES_summary!V$21)</f>
        <v>109.00112955105567</v>
      </c>
      <c r="W4" s="69">
        <f>IF(RES_hh_fech_in!W4=0,0,RES_hh_fech_in!W4/RES_summary!W$21)</f>
        <v>90.618869516576382</v>
      </c>
      <c r="X4" s="69">
        <f>IF(RES_hh_fech_in!X4=0,0,RES_hh_fech_in!X4/RES_summary!X$21)</f>
        <v>71.310581453981214</v>
      </c>
      <c r="Y4" s="69">
        <f>IF(RES_hh_fech_in!Y4=0,0,RES_hh_fech_in!Y4/RES_summary!Y$21)</f>
        <v>46.449510191123331</v>
      </c>
      <c r="DA4" s="88" t="s">
        <v>877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217.32984880449297</v>
      </c>
      <c r="D5" s="72">
        <f>IF(RES_hh_fech_in!D5=0,0,RES_hh_fech_in!D5/RES_summary!D$21)</f>
        <v>258.14486835510593</v>
      </c>
      <c r="E5" s="72">
        <f>IF(RES_hh_fech_in!E5=0,0,RES_hh_fech_in!E5/RES_summary!E$21)</f>
        <v>188.76434057247423</v>
      </c>
      <c r="F5" s="72">
        <f>IF(RES_hh_fech_in!F5=0,0,RES_hh_fech_in!F5/RES_summary!F$21)</f>
        <v>266.48432189790611</v>
      </c>
      <c r="G5" s="72">
        <f>IF(RES_hh_fech_in!G5=0,0,RES_hh_fech_in!G5/RES_summary!G$21)</f>
        <v>244.23355981118044</v>
      </c>
      <c r="H5" s="72">
        <f>IF(RES_hh_fech_in!H5=0,0,RES_hh_fech_in!H5/RES_summary!H$21)</f>
        <v>0</v>
      </c>
      <c r="I5" s="72">
        <f>IF(RES_hh_fech_in!I5=0,0,RES_hh_fech_in!I5/RES_summary!I$21)</f>
        <v>0</v>
      </c>
      <c r="J5" s="72">
        <f>IF(RES_hh_fech_in!J5=0,0,RES_hh_fech_in!J5/RES_summary!J$21)</f>
        <v>0</v>
      </c>
      <c r="K5" s="72">
        <f>IF(RES_hh_fech_in!K5=0,0,RES_hh_fech_in!K5/RES_summary!K$21)</f>
        <v>0</v>
      </c>
      <c r="L5" s="72">
        <f>IF(RES_hh_fech_in!L5=0,0,RES_hh_fech_in!L5/RES_summary!L$21)</f>
        <v>196.34690225342382</v>
      </c>
      <c r="M5" s="72">
        <f>IF(RES_hh_fech_in!M5=0,0,RES_hh_fech_in!M5/RES_summary!M$21)</f>
        <v>224.98965148375459</v>
      </c>
      <c r="N5" s="72">
        <f>IF(RES_hh_fech_in!N5=0,0,RES_hh_fech_in!N5/RES_summary!N$21)</f>
        <v>201.67700697025796</v>
      </c>
      <c r="O5" s="72">
        <f>IF(RES_hh_fech_in!O5=0,0,RES_hh_fech_in!O5/RES_summary!O$21)</f>
        <v>207.51057262762401</v>
      </c>
      <c r="P5" s="72">
        <f>IF(RES_hh_fech_in!P5=0,0,RES_hh_fech_in!P5/RES_summary!P$21)</f>
        <v>0</v>
      </c>
      <c r="Q5" s="72">
        <f>IF(RES_hh_fech_in!Q5=0,0,RES_hh_fech_in!Q5/RES_summary!Q$21)</f>
        <v>0</v>
      </c>
      <c r="R5" s="72">
        <f>IF(RES_hh_fech_in!R5=0,0,RES_hh_fech_in!R5/RES_summary!R$21)</f>
        <v>0</v>
      </c>
      <c r="S5" s="72">
        <f>IF(RES_hh_fech_in!S5=0,0,RES_hh_fech_in!S5/RES_summary!S$21)</f>
        <v>0</v>
      </c>
      <c r="T5" s="72">
        <f>IF(RES_hh_fech_in!T5=0,0,RES_hh_fech_in!T5/RES_summary!T$21)</f>
        <v>0</v>
      </c>
      <c r="U5" s="72">
        <f>IF(RES_hh_fech_in!U5=0,0,RES_hh_fech_in!U5/RES_summary!U$21)</f>
        <v>134.67714414132337</v>
      </c>
      <c r="V5" s="72">
        <f>IF(RES_hh_fech_in!V5=0,0,RES_hh_fech_in!V5/RES_summary!V$21)</f>
        <v>0</v>
      </c>
      <c r="W5" s="72">
        <f>IF(RES_hh_fech_in!W5=0,0,RES_hh_fech_in!W5/RES_summary!W$21)</f>
        <v>0</v>
      </c>
      <c r="X5" s="72">
        <f>IF(RES_hh_fech_in!X5=0,0,RES_hh_fech_in!X5/RES_summary!X$21)</f>
        <v>0</v>
      </c>
      <c r="Y5" s="72">
        <f>IF(RES_hh_fech_in!Y5=0,0,RES_hh_fech_in!Y5/RES_summary!Y$21)</f>
        <v>94.742442858605685</v>
      </c>
      <c r="DA5" s="89" t="s">
        <v>878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0</v>
      </c>
      <c r="D6" s="72">
        <f>IF(RES_hh_fech_in!D6=0,0,RES_hh_fech_in!D6/RES_summary!D$21)</f>
        <v>0</v>
      </c>
      <c r="E6" s="72">
        <f>IF(RES_hh_fech_in!E6=0,0,RES_hh_fech_in!E6/RES_summary!E$21)</f>
        <v>0</v>
      </c>
      <c r="F6" s="72">
        <f>IF(RES_hh_fech_in!F6=0,0,RES_hh_fech_in!F6/RES_summary!F$21)</f>
        <v>0</v>
      </c>
      <c r="G6" s="72">
        <f>IF(RES_hh_fech_in!G6=0,0,RES_hh_fech_in!G6/RES_summary!G$21)</f>
        <v>0</v>
      </c>
      <c r="H6" s="72">
        <f>IF(RES_hh_fech_in!H6=0,0,RES_hh_fech_in!H6/RES_summary!H$21)</f>
        <v>0</v>
      </c>
      <c r="I6" s="72">
        <f>IF(RES_hh_fech_in!I6=0,0,RES_hh_fech_in!I6/RES_summary!I$21)</f>
        <v>0</v>
      </c>
      <c r="J6" s="72">
        <f>IF(RES_hh_fech_in!J6=0,0,RES_hh_fech_in!J6/RES_summary!J$21)</f>
        <v>0</v>
      </c>
      <c r="K6" s="72">
        <f>IF(RES_hh_fech_in!K6=0,0,RES_hh_fech_in!K6/RES_summary!K$21)</f>
        <v>0</v>
      </c>
      <c r="L6" s="72">
        <f>IF(RES_hh_fech_in!L6=0,0,RES_hh_fech_in!L6/RES_summary!L$21)</f>
        <v>0</v>
      </c>
      <c r="M6" s="72">
        <f>IF(RES_hh_fech_in!M6=0,0,RES_hh_fech_in!M6/RES_summary!M$21)</f>
        <v>0</v>
      </c>
      <c r="N6" s="72">
        <f>IF(RES_hh_fech_in!N6=0,0,RES_hh_fech_in!N6/RES_summary!N$21)</f>
        <v>0</v>
      </c>
      <c r="O6" s="72">
        <f>IF(RES_hh_fech_in!O6=0,0,RES_hh_fech_in!O6/RES_summary!O$21)</f>
        <v>0</v>
      </c>
      <c r="P6" s="72">
        <f>IF(RES_hh_fech_in!P6=0,0,RES_hh_fech_in!P6/RES_summary!P$21)</f>
        <v>0</v>
      </c>
      <c r="Q6" s="72">
        <f>IF(RES_hh_fech_in!Q6=0,0,RES_hh_fech_in!Q6/RES_summary!Q$21)</f>
        <v>0</v>
      </c>
      <c r="R6" s="72">
        <f>IF(RES_hh_fech_in!R6=0,0,RES_hh_fech_in!R6/RES_summary!R$21)</f>
        <v>0</v>
      </c>
      <c r="S6" s="72">
        <f>IF(RES_hh_fech_in!S6=0,0,RES_hh_fech_in!S6/RES_summary!S$21)</f>
        <v>0</v>
      </c>
      <c r="T6" s="72">
        <f>IF(RES_hh_fech_in!T6=0,0,RES_hh_fech_in!T6/RES_summary!T$21)</f>
        <v>0</v>
      </c>
      <c r="U6" s="72">
        <f>IF(RES_hh_fech_in!U6=0,0,RES_hh_fech_in!U6/RES_summary!U$21)</f>
        <v>0</v>
      </c>
      <c r="V6" s="72">
        <f>IF(RES_hh_fech_in!V6=0,0,RES_hh_fech_in!V6/RES_summary!V$21)</f>
        <v>0</v>
      </c>
      <c r="W6" s="72">
        <f>IF(RES_hh_fech_in!W6=0,0,RES_hh_fech_in!W6/RES_summary!W$21)</f>
        <v>0</v>
      </c>
      <c r="X6" s="72">
        <f>IF(RES_hh_fech_in!X6=0,0,RES_hh_fech_in!X6/RES_summary!X$21)</f>
        <v>0</v>
      </c>
      <c r="Y6" s="72">
        <f>IF(RES_hh_fech_in!Y6=0,0,RES_hh_fech_in!Y6/RES_summary!Y$21)</f>
        <v>0</v>
      </c>
      <c r="DA6" s="89" t="s">
        <v>879</v>
      </c>
    </row>
    <row r="7" spans="1:105" ht="12" customHeight="1" x14ac:dyDescent="0.25">
      <c r="A7" s="28" t="s">
        <v>200</v>
      </c>
      <c r="B7" s="72"/>
      <c r="C7" s="72">
        <f>IF(RES_hh_fech_in!C7=0,0,RES_hh_fech_in!C7/RES_summary!C$21)</f>
        <v>0</v>
      </c>
      <c r="D7" s="72">
        <f>IF(RES_hh_fech_in!D7=0,0,RES_hh_fech_in!D7/RES_summary!D$21)</f>
        <v>0</v>
      </c>
      <c r="E7" s="72">
        <f>IF(RES_hh_fech_in!E7=0,0,RES_hh_fech_in!E7/RES_summary!E$21)</f>
        <v>0</v>
      </c>
      <c r="F7" s="72">
        <f>IF(RES_hh_fech_in!F7=0,0,RES_hh_fech_in!F7/RES_summary!F$21)</f>
        <v>0</v>
      </c>
      <c r="G7" s="72">
        <f>IF(RES_hh_fech_in!G7=0,0,RES_hh_fech_in!G7/RES_summary!G$21)</f>
        <v>0</v>
      </c>
      <c r="H7" s="72">
        <f>IF(RES_hh_fech_in!H7=0,0,RES_hh_fech_in!H7/RES_summary!H$21)</f>
        <v>0</v>
      </c>
      <c r="I7" s="72">
        <f>IF(RES_hh_fech_in!I7=0,0,RES_hh_fech_in!I7/RES_summary!I$21)</f>
        <v>0</v>
      </c>
      <c r="J7" s="72">
        <f>IF(RES_hh_fech_in!J7=0,0,RES_hh_fech_in!J7/RES_summary!J$21)</f>
        <v>305.37413200766139</v>
      </c>
      <c r="K7" s="72">
        <f>IF(RES_hh_fech_in!K7=0,0,RES_hh_fech_in!K7/RES_summary!K$21)</f>
        <v>248.08435350404341</v>
      </c>
      <c r="L7" s="72">
        <f>IF(RES_hh_fech_in!L7=0,0,RES_hh_fech_in!L7/RES_summary!L$21)</f>
        <v>214.63255409884164</v>
      </c>
      <c r="M7" s="72">
        <f>IF(RES_hh_fech_in!M7=0,0,RES_hh_fech_in!M7/RES_summary!M$21)</f>
        <v>260.96748807772104</v>
      </c>
      <c r="N7" s="72">
        <f>IF(RES_hh_fech_in!N7=0,0,RES_hh_fech_in!N7/RES_summary!N$21)</f>
        <v>254.57116744166046</v>
      </c>
      <c r="O7" s="72">
        <f>IF(RES_hh_fech_in!O7=0,0,RES_hh_fech_in!O7/RES_summary!O$21)</f>
        <v>200.79910522128378</v>
      </c>
      <c r="P7" s="72">
        <f>IF(RES_hh_fech_in!P7=0,0,RES_hh_fech_in!P7/RES_summary!P$21)</f>
        <v>0</v>
      </c>
      <c r="Q7" s="72">
        <f>IF(RES_hh_fech_in!Q7=0,0,RES_hh_fech_in!Q7/RES_summary!Q$21)</f>
        <v>0</v>
      </c>
      <c r="R7" s="72">
        <f>IF(RES_hh_fech_in!R7=0,0,RES_hh_fech_in!R7/RES_summary!R$21)</f>
        <v>0</v>
      </c>
      <c r="S7" s="72">
        <f>IF(RES_hh_fech_in!S7=0,0,RES_hh_fech_in!S7/RES_summary!S$21)</f>
        <v>0</v>
      </c>
      <c r="T7" s="72">
        <f>IF(RES_hh_fech_in!T7=0,0,RES_hh_fech_in!T7/RES_summary!T$21)</f>
        <v>0</v>
      </c>
      <c r="U7" s="72">
        <f>IF(RES_hh_fech_in!U7=0,0,RES_hh_fech_in!U7/RES_summary!U$21)</f>
        <v>0</v>
      </c>
      <c r="V7" s="72">
        <f>IF(RES_hh_fech_in!V7=0,0,RES_hh_fech_in!V7/RES_summary!V$21)</f>
        <v>0</v>
      </c>
      <c r="W7" s="72">
        <f>IF(RES_hh_fech_in!W7=0,0,RES_hh_fech_in!W7/RES_summary!W$21)</f>
        <v>0</v>
      </c>
      <c r="X7" s="72">
        <f>IF(RES_hh_fech_in!X7=0,0,RES_hh_fech_in!X7/RES_summary!X$21)</f>
        <v>0</v>
      </c>
      <c r="Y7" s="72">
        <f>IF(RES_hh_fech_in!Y7=0,0,RES_hh_fech_in!Y7/RES_summary!Y$21)</f>
        <v>50.298500216659036</v>
      </c>
      <c r="DA7" s="89" t="s">
        <v>880</v>
      </c>
    </row>
    <row r="8" spans="1:105" ht="12" customHeight="1" x14ac:dyDescent="0.25">
      <c r="A8" s="28" t="s">
        <v>189</v>
      </c>
      <c r="B8" s="72"/>
      <c r="C8" s="72">
        <f>IF(RES_hh_fech_in!C8=0,0,RES_hh_fech_in!C8/RES_summary!C$21)</f>
        <v>292.46370832445916</v>
      </c>
      <c r="D8" s="72">
        <f>IF(RES_hh_fech_in!D8=0,0,RES_hh_fech_in!D8/RES_summary!D$21)</f>
        <v>262.40104985385585</v>
      </c>
      <c r="E8" s="72">
        <f>IF(RES_hh_fech_in!E8=0,0,RES_hh_fech_in!E8/RES_summary!E$21)</f>
        <v>257.13593286561081</v>
      </c>
      <c r="F8" s="72">
        <f>IF(RES_hh_fech_in!F8=0,0,RES_hh_fech_in!F8/RES_summary!F$21)</f>
        <v>246.45086329497315</v>
      </c>
      <c r="G8" s="72">
        <f>IF(RES_hh_fech_in!G8=0,0,RES_hh_fech_in!G8/RES_summary!G$21)</f>
        <v>258.84430548445295</v>
      </c>
      <c r="H8" s="72">
        <f>IF(RES_hh_fech_in!H8=0,0,RES_hh_fech_in!H8/RES_summary!H$21)</f>
        <v>242.08114047051163</v>
      </c>
      <c r="I8" s="72">
        <f>IF(RES_hh_fech_in!I8=0,0,RES_hh_fech_in!I8/RES_summary!I$21)</f>
        <v>253.70278430126442</v>
      </c>
      <c r="J8" s="72">
        <f>IF(RES_hh_fech_in!J8=0,0,RES_hh_fech_in!J8/RES_summary!J$21)</f>
        <v>243.8648712648224</v>
      </c>
      <c r="K8" s="72">
        <f>IF(RES_hh_fech_in!K8=0,0,RES_hh_fech_in!K8/RES_summary!K$21)</f>
        <v>243.38437701552846</v>
      </c>
      <c r="L8" s="72">
        <f>IF(RES_hh_fech_in!L8=0,0,RES_hh_fech_in!L8/RES_summary!L$21)</f>
        <v>250.06305212950039</v>
      </c>
      <c r="M8" s="72">
        <f>IF(RES_hh_fech_in!M8=0,0,RES_hh_fech_in!M8/RES_summary!M$21)</f>
        <v>220.00033921020577</v>
      </c>
      <c r="N8" s="72">
        <f>IF(RES_hh_fech_in!N8=0,0,RES_hh_fech_in!N8/RES_summary!N$21)</f>
        <v>217.90082863653336</v>
      </c>
      <c r="O8" s="72">
        <f>IF(RES_hh_fech_in!O8=0,0,RES_hh_fech_in!O8/RES_summary!O$21)</f>
        <v>188.85456506710153</v>
      </c>
      <c r="P8" s="72">
        <f>IF(RES_hh_fech_in!P8=0,0,RES_hh_fech_in!P8/RES_summary!P$21)</f>
        <v>167.10179342184469</v>
      </c>
      <c r="Q8" s="72">
        <f>IF(RES_hh_fech_in!Q8=0,0,RES_hh_fech_in!Q8/RES_summary!Q$21)</f>
        <v>142.21968296342965</v>
      </c>
      <c r="R8" s="72">
        <f>IF(RES_hh_fech_in!R8=0,0,RES_hh_fech_in!R8/RES_summary!R$21)</f>
        <v>152.91819715120803</v>
      </c>
      <c r="S8" s="72">
        <f>IF(RES_hh_fech_in!S8=0,0,RES_hh_fech_in!S8/RES_summary!S$21)</f>
        <v>133.83144022703237</v>
      </c>
      <c r="T8" s="72">
        <f>IF(RES_hh_fech_in!T8=0,0,RES_hh_fech_in!T8/RES_summary!T$21)</f>
        <v>127.47821823038083</v>
      </c>
      <c r="U8" s="72">
        <f>IF(RES_hh_fech_in!U8=0,0,RES_hh_fech_in!U8/RES_summary!U$21)</f>
        <v>121.34177135432387</v>
      </c>
      <c r="V8" s="72">
        <f>IF(RES_hh_fech_in!V8=0,0,RES_hh_fech_in!V8/RES_summary!V$21)</f>
        <v>109.16090848219065</v>
      </c>
      <c r="W8" s="72">
        <f>IF(RES_hh_fech_in!W8=0,0,RES_hh_fech_in!W8/RES_summary!W$21)</f>
        <v>96.811051822348205</v>
      </c>
      <c r="X8" s="72">
        <f>IF(RES_hh_fech_in!X8=0,0,RES_hh_fech_in!X8/RES_summary!X$21)</f>
        <v>63.331978233508622</v>
      </c>
      <c r="Y8" s="72">
        <f>IF(RES_hh_fech_in!Y8=0,0,RES_hh_fech_in!Y8/RES_summary!Y$21)</f>
        <v>50.1343747900506</v>
      </c>
      <c r="DA8" s="89" t="s">
        <v>881</v>
      </c>
    </row>
    <row r="9" spans="1:105" ht="12" customHeight="1" x14ac:dyDescent="0.25">
      <c r="A9" s="28" t="s">
        <v>202</v>
      </c>
      <c r="B9" s="72"/>
      <c r="C9" s="72">
        <f>IF(RES_hh_fech_in!C9=0,0,RES_hh_fech_in!C9/RES_summary!C$21)</f>
        <v>278.84607515729812</v>
      </c>
      <c r="D9" s="72">
        <f>IF(RES_hh_fech_in!D9=0,0,RES_hh_fech_in!D9/RES_summary!D$21)</f>
        <v>250.68737962008979</v>
      </c>
      <c r="E9" s="72">
        <f>IF(RES_hh_fech_in!E9=0,0,RES_hh_fech_in!E9/RES_summary!E$21)</f>
        <v>266.44617273629552</v>
      </c>
      <c r="F9" s="72">
        <f>IF(RES_hh_fech_in!F9=0,0,RES_hh_fech_in!F9/RES_summary!F$21)</f>
        <v>253.38885535117313</v>
      </c>
      <c r="G9" s="72">
        <f>IF(RES_hh_fech_in!G9=0,0,RES_hh_fech_in!G9/RES_summary!G$21)</f>
        <v>217.08442566339329</v>
      </c>
      <c r="H9" s="72">
        <f>IF(RES_hh_fech_in!H9=0,0,RES_hh_fech_in!H9/RES_summary!H$21)</f>
        <v>200.09880301222032</v>
      </c>
      <c r="I9" s="72">
        <f>IF(RES_hh_fech_in!I9=0,0,RES_hh_fech_in!I9/RES_summary!I$21)</f>
        <v>242.29715314254275</v>
      </c>
      <c r="J9" s="72">
        <f>IF(RES_hh_fech_in!J9=0,0,RES_hh_fech_in!J9/RES_summary!J$21)</f>
        <v>227.09798168322368</v>
      </c>
      <c r="K9" s="72">
        <f>IF(RES_hh_fech_in!K9=0,0,RES_hh_fech_in!K9/RES_summary!K$21)</f>
        <v>229.12372968639093</v>
      </c>
      <c r="L9" s="72">
        <f>IF(RES_hh_fech_in!L9=0,0,RES_hh_fech_in!L9/RES_summary!L$21)</f>
        <v>229.37178403946874</v>
      </c>
      <c r="M9" s="72">
        <f>IF(RES_hh_fech_in!M9=0,0,RES_hh_fech_in!M9/RES_summary!M$21)</f>
        <v>194.72689182035526</v>
      </c>
      <c r="N9" s="72">
        <f>IF(RES_hh_fech_in!N9=0,0,RES_hh_fech_in!N9/RES_summary!N$21)</f>
        <v>202.30017642874282</v>
      </c>
      <c r="O9" s="72">
        <f>IF(RES_hh_fech_in!O9=0,0,RES_hh_fech_in!O9/RES_summary!O$21)</f>
        <v>187.0519111160574</v>
      </c>
      <c r="P9" s="72">
        <f>IF(RES_hh_fech_in!P9=0,0,RES_hh_fech_in!P9/RES_summary!P$21)</f>
        <v>173.9001832923862</v>
      </c>
      <c r="Q9" s="72">
        <f>IF(RES_hh_fech_in!Q9=0,0,RES_hh_fech_in!Q9/RES_summary!Q$21)</f>
        <v>158.63288105730703</v>
      </c>
      <c r="R9" s="72">
        <f>IF(RES_hh_fech_in!R9=0,0,RES_hh_fech_in!R9/RES_summary!R$21)</f>
        <v>158.00978057114142</v>
      </c>
      <c r="S9" s="72">
        <f>IF(RES_hh_fech_in!S9=0,0,RES_hh_fech_in!S9/RES_summary!S$21)</f>
        <v>150.5282569145086</v>
      </c>
      <c r="T9" s="72">
        <f>IF(RES_hh_fech_in!T9=0,0,RES_hh_fech_in!T9/RES_summary!T$21)</f>
        <v>141.3556886730176</v>
      </c>
      <c r="U9" s="72">
        <f>IF(RES_hh_fech_in!U9=0,0,RES_hh_fech_in!U9/RES_summary!U$21)</f>
        <v>125.2666918280913</v>
      </c>
      <c r="V9" s="72">
        <f>IF(RES_hh_fech_in!V9=0,0,RES_hh_fech_in!V9/RES_summary!V$21)</f>
        <v>118.60255043049763</v>
      </c>
      <c r="W9" s="72">
        <f>IF(RES_hh_fech_in!W9=0,0,RES_hh_fech_in!W9/RES_summary!W$21)</f>
        <v>95.983948812021339</v>
      </c>
      <c r="X9" s="72">
        <f>IF(RES_hh_fech_in!X9=0,0,RES_hh_fech_in!X9/RES_summary!X$21)</f>
        <v>79.068065751781404</v>
      </c>
      <c r="Y9" s="72">
        <f>IF(RES_hh_fech_in!Y9=0,0,RES_hh_fech_in!Y9/RES_summary!Y$21)</f>
        <v>49.893697718988477</v>
      </c>
      <c r="DA9" s="89" t="s">
        <v>882</v>
      </c>
    </row>
    <row r="10" spans="1:105" ht="12" customHeight="1" x14ac:dyDescent="0.25">
      <c r="A10" s="28" t="s">
        <v>197</v>
      </c>
      <c r="B10" s="72"/>
      <c r="C10" s="72">
        <f>IF(RES_hh_fech_in!C10=0,0,RES_hh_fech_in!C10/RES_summary!C$21)</f>
        <v>0</v>
      </c>
      <c r="D10" s="72">
        <f>IF(RES_hh_fech_in!D10=0,0,RES_hh_fech_in!D10/RES_summary!D$21)</f>
        <v>0</v>
      </c>
      <c r="E10" s="72">
        <f>IF(RES_hh_fech_in!E10=0,0,RES_hh_fech_in!E10/RES_summary!E$21)</f>
        <v>0</v>
      </c>
      <c r="F10" s="72">
        <f>IF(RES_hh_fech_in!F10=0,0,RES_hh_fech_in!F10/RES_summary!F$21)</f>
        <v>0</v>
      </c>
      <c r="G10" s="72">
        <f>IF(RES_hh_fech_in!G10=0,0,RES_hh_fech_in!G10/RES_summary!G$21)</f>
        <v>0</v>
      </c>
      <c r="H10" s="72">
        <f>IF(RES_hh_fech_in!H10=0,0,RES_hh_fech_in!H10/RES_summary!H$21)</f>
        <v>0</v>
      </c>
      <c r="I10" s="72">
        <f>IF(RES_hh_fech_in!I10=0,0,RES_hh_fech_in!I10/RES_summary!I$21)</f>
        <v>0</v>
      </c>
      <c r="J10" s="72">
        <f>IF(RES_hh_fech_in!J10=0,0,RES_hh_fech_in!J10/RES_summary!J$21)</f>
        <v>0</v>
      </c>
      <c r="K10" s="72">
        <f>IF(RES_hh_fech_in!K10=0,0,RES_hh_fech_in!K10/RES_summary!K$21)</f>
        <v>0</v>
      </c>
      <c r="L10" s="72">
        <f>IF(RES_hh_fech_in!L10=0,0,RES_hh_fech_in!L10/RES_summary!L$21)</f>
        <v>0</v>
      </c>
      <c r="M10" s="72">
        <f>IF(RES_hh_fech_in!M10=0,0,RES_hh_fech_in!M10/RES_summary!M$21)</f>
        <v>0</v>
      </c>
      <c r="N10" s="72">
        <f>IF(RES_hh_fech_in!N10=0,0,RES_hh_fech_in!N10/RES_summary!N$21)</f>
        <v>0</v>
      </c>
      <c r="O10" s="72">
        <f>IF(RES_hh_fech_in!O10=0,0,RES_hh_fech_in!O10/RES_summary!O$21)</f>
        <v>0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0</v>
      </c>
      <c r="S10" s="72">
        <f>IF(RES_hh_fech_in!S10=0,0,RES_hh_fech_in!S10/RES_summary!S$21)</f>
        <v>0</v>
      </c>
      <c r="T10" s="72">
        <f>IF(RES_hh_fech_in!T10=0,0,RES_hh_fech_in!T10/RES_summary!T$21)</f>
        <v>0</v>
      </c>
      <c r="U10" s="72">
        <f>IF(RES_hh_fech_in!U10=0,0,RES_hh_fech_in!U10/RES_summary!U$21)</f>
        <v>0</v>
      </c>
      <c r="V10" s="72">
        <f>IF(RES_hh_fech_in!V10=0,0,RES_hh_fech_in!V10/RES_summary!V$21)</f>
        <v>0</v>
      </c>
      <c r="W10" s="72">
        <f>IF(RES_hh_fech_in!W10=0,0,RES_hh_fech_in!W10/RES_summary!W$21)</f>
        <v>0</v>
      </c>
      <c r="X10" s="72">
        <f>IF(RES_hh_fech_in!X10=0,0,RES_hh_fech_in!X10/RES_summary!X$21)</f>
        <v>0</v>
      </c>
      <c r="Y10" s="72">
        <f>IF(RES_hh_fech_in!Y10=0,0,RES_hh_fech_in!Y10/RES_summary!Y$21)</f>
        <v>0</v>
      </c>
      <c r="DA10" s="89" t="s">
        <v>883</v>
      </c>
    </row>
    <row r="11" spans="1:105" ht="12" customHeight="1" x14ac:dyDescent="0.25">
      <c r="A11" s="28" t="s">
        <v>198</v>
      </c>
      <c r="B11" s="72"/>
      <c r="C11" s="72">
        <f>IF(RES_hh_fech_in!C11=0,0,RES_hh_fech_in!C11/RES_summary!C$21)</f>
        <v>202.91123341527992</v>
      </c>
      <c r="D11" s="72">
        <f>IF(RES_hh_fech_in!D11=0,0,RES_hh_fech_in!D11/RES_summary!D$21)</f>
        <v>197.29490229032794</v>
      </c>
      <c r="E11" s="72">
        <f>IF(RES_hh_fech_in!E11=0,0,RES_hh_fech_in!E11/RES_summary!E$21)</f>
        <v>185.64842236024555</v>
      </c>
      <c r="F11" s="72">
        <f>IF(RES_hh_fech_in!F11=0,0,RES_hh_fech_in!F11/RES_summary!F$21)</f>
        <v>179.774504371261</v>
      </c>
      <c r="G11" s="72">
        <f>IF(RES_hh_fech_in!G11=0,0,RES_hh_fech_in!G11/RES_summary!G$21)</f>
        <v>181.98747414519528</v>
      </c>
      <c r="H11" s="72">
        <f>IF(RES_hh_fech_in!H11=0,0,RES_hh_fech_in!H11/RES_summary!H$21)</f>
        <v>178.35231718870159</v>
      </c>
      <c r="I11" s="72">
        <f>IF(RES_hh_fech_in!I11=0,0,RES_hh_fech_in!I11/RES_summary!I$21)</f>
        <v>182.54430166058867</v>
      </c>
      <c r="J11" s="72">
        <f>IF(RES_hh_fech_in!J11=0,0,RES_hh_fech_in!J11/RES_summary!J$21)</f>
        <v>170.59413038876815</v>
      </c>
      <c r="K11" s="72">
        <f>IF(RES_hh_fech_in!K11=0,0,RES_hh_fech_in!K11/RES_summary!K$21)</f>
        <v>173.46625476121224</v>
      </c>
      <c r="L11" s="72">
        <f>IF(RES_hh_fech_in!L11=0,0,RES_hh_fech_in!L11/RES_summary!L$21)</f>
        <v>184.92851354997643</v>
      </c>
      <c r="M11" s="72">
        <f>IF(RES_hh_fech_in!M11=0,0,RES_hh_fech_in!M11/RES_summary!M$21)</f>
        <v>167.44927584516543</v>
      </c>
      <c r="N11" s="72">
        <f>IF(RES_hh_fech_in!N11=0,0,RES_hh_fech_in!N11/RES_summary!N$21)</f>
        <v>167.43639243346104</v>
      </c>
      <c r="O11" s="72">
        <f>IF(RES_hh_fech_in!O11=0,0,RES_hh_fech_in!O11/RES_summary!O$21)</f>
        <v>158.71676175195444</v>
      </c>
      <c r="P11" s="72">
        <f>IF(RES_hh_fech_in!P11=0,0,RES_hh_fech_in!P11/RES_summary!P$21)</f>
        <v>139.04073599074377</v>
      </c>
      <c r="Q11" s="72">
        <f>IF(RES_hh_fech_in!Q11=0,0,RES_hh_fech_in!Q11/RES_summary!Q$21)</f>
        <v>126.47255754583469</v>
      </c>
      <c r="R11" s="72">
        <f>IF(RES_hh_fech_in!R11=0,0,RES_hh_fech_in!R11/RES_summary!R$21)</f>
        <v>131.64778307493071</v>
      </c>
      <c r="S11" s="72">
        <f>IF(RES_hh_fech_in!S11=0,0,RES_hh_fech_in!S11/RES_summary!S$21)</f>
        <v>124.412080834411</v>
      </c>
      <c r="T11" s="72">
        <f>IF(RES_hh_fech_in!T11=0,0,RES_hh_fech_in!T11/RES_summary!T$21)</f>
        <v>118.38738190683874</v>
      </c>
      <c r="U11" s="72">
        <f>IF(RES_hh_fech_in!U11=0,0,RES_hh_fech_in!U11/RES_summary!U$21)</f>
        <v>109.04184737759971</v>
      </c>
      <c r="V11" s="72">
        <f>IF(RES_hh_fech_in!V11=0,0,RES_hh_fech_in!V11/RES_summary!V$21)</f>
        <v>96.3392678269621</v>
      </c>
      <c r="W11" s="72">
        <f>IF(RES_hh_fech_in!W11=0,0,RES_hh_fech_in!W11/RES_summary!W$21)</f>
        <v>81.433427195669225</v>
      </c>
      <c r="X11" s="72">
        <f>IF(RES_hh_fech_in!X11=0,0,RES_hh_fech_in!X11/RES_summary!X$21)</f>
        <v>65.732916691828763</v>
      </c>
      <c r="Y11" s="72">
        <f>IF(RES_hh_fech_in!Y11=0,0,RES_hh_fech_in!Y11/RES_summary!Y$21)</f>
        <v>42.477346641866113</v>
      </c>
      <c r="DA11" s="89" t="s">
        <v>884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0</v>
      </c>
      <c r="D12" s="72">
        <f>IF(RES_hh_fech_in!D12=0,0,RES_hh_fech_in!D12/RES_summary!D$21)</f>
        <v>0</v>
      </c>
      <c r="E12" s="72">
        <f>IF(RES_hh_fech_in!E12=0,0,RES_hh_fech_in!E12/RES_summary!E$21)</f>
        <v>0</v>
      </c>
      <c r="F12" s="72">
        <f>IF(RES_hh_fech_in!F12=0,0,RES_hh_fech_in!F12/RES_summary!F$21)</f>
        <v>0</v>
      </c>
      <c r="G12" s="72">
        <f>IF(RES_hh_fech_in!G12=0,0,RES_hh_fech_in!G12/RES_summary!G$21)</f>
        <v>0</v>
      </c>
      <c r="H12" s="72">
        <f>IF(RES_hh_fech_in!H12=0,0,RES_hh_fech_in!H12/RES_summary!H$21)</f>
        <v>0</v>
      </c>
      <c r="I12" s="72">
        <f>IF(RES_hh_fech_in!I12=0,0,RES_hh_fech_in!I12/RES_summary!I$21)</f>
        <v>0</v>
      </c>
      <c r="J12" s="72">
        <f>IF(RES_hh_fech_in!J12=0,0,RES_hh_fech_in!J12/RES_summary!J$21)</f>
        <v>0</v>
      </c>
      <c r="K12" s="72">
        <f>IF(RES_hh_fech_in!K12=0,0,RES_hh_fech_in!K12/RES_summary!K$21)</f>
        <v>0</v>
      </c>
      <c r="L12" s="72">
        <f>IF(RES_hh_fech_in!L12=0,0,RES_hh_fech_in!L12/RES_summary!L$21)</f>
        <v>0</v>
      </c>
      <c r="M12" s="72">
        <f>IF(RES_hh_fech_in!M12=0,0,RES_hh_fech_in!M12/RES_summary!M$21)</f>
        <v>0</v>
      </c>
      <c r="N12" s="72">
        <f>IF(RES_hh_fech_in!N12=0,0,RES_hh_fech_in!N12/RES_summary!N$21)</f>
        <v>0</v>
      </c>
      <c r="O12" s="72">
        <f>IF(RES_hh_fech_in!O12=0,0,RES_hh_fech_in!O12/RES_summary!O$21)</f>
        <v>0</v>
      </c>
      <c r="P12" s="72">
        <f>IF(RES_hh_fech_in!P12=0,0,RES_hh_fech_in!P12/RES_summary!P$21)</f>
        <v>0</v>
      </c>
      <c r="Q12" s="72">
        <f>IF(RES_hh_fech_in!Q12=0,0,RES_hh_fech_in!Q12/RES_summary!Q$21)</f>
        <v>0</v>
      </c>
      <c r="R12" s="72">
        <f>IF(RES_hh_fech_in!R12=0,0,RES_hh_fech_in!R12/RES_summary!R$21)</f>
        <v>0</v>
      </c>
      <c r="S12" s="72">
        <f>IF(RES_hh_fech_in!S12=0,0,RES_hh_fech_in!S12/RES_summary!S$21)</f>
        <v>0</v>
      </c>
      <c r="T12" s="72">
        <f>IF(RES_hh_fech_in!T12=0,0,RES_hh_fech_in!T12/RES_summary!T$21)</f>
        <v>0</v>
      </c>
      <c r="U12" s="72">
        <f>IF(RES_hh_fech_in!U12=0,0,RES_hh_fech_in!U12/RES_summary!U$21)</f>
        <v>0</v>
      </c>
      <c r="V12" s="72">
        <f>IF(RES_hh_fech_in!V12=0,0,RES_hh_fech_in!V12/RES_summary!V$21)</f>
        <v>0</v>
      </c>
      <c r="W12" s="72">
        <f>IF(RES_hh_fech_in!W12=0,0,RES_hh_fech_in!W12/RES_summary!W$21)</f>
        <v>0</v>
      </c>
      <c r="X12" s="72">
        <f>IF(RES_hh_fech_in!X12=0,0,RES_hh_fech_in!X12/RES_summary!X$21)</f>
        <v>0</v>
      </c>
      <c r="Y12" s="72">
        <f>IF(RES_hh_fech_in!Y12=0,0,RES_hh_fech_in!Y12/RES_summary!Y$21)</f>
        <v>0</v>
      </c>
      <c r="DA12" s="89" t="s">
        <v>885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236.54283008896169</v>
      </c>
      <c r="D13" s="74">
        <f>IF(RES_hh_fech_in!D13=0,0,RES_hh_fech_in!D13/RES_summary!D$21)</f>
        <v>212.24476662539846</v>
      </c>
      <c r="E13" s="74">
        <f>IF(RES_hh_fech_in!E13=0,0,RES_hh_fech_in!E13/RES_summary!E$21)</f>
        <v>203.38834184491361</v>
      </c>
      <c r="F13" s="74">
        <f>IF(RES_hh_fech_in!F13=0,0,RES_hh_fech_in!F13/RES_summary!F$21)</f>
        <v>196.46359426372848</v>
      </c>
      <c r="G13" s="74">
        <f>IF(RES_hh_fech_in!G13=0,0,RES_hh_fech_in!G13/RES_summary!G$21)</f>
        <v>188.14870947310567</v>
      </c>
      <c r="H13" s="74">
        <f>IF(RES_hh_fech_in!H13=0,0,RES_hh_fech_in!H13/RES_summary!H$21)</f>
        <v>168.87089648746263</v>
      </c>
      <c r="I13" s="74">
        <f>IF(RES_hh_fech_in!I13=0,0,RES_hh_fech_in!I13/RES_summary!I$21)</f>
        <v>206.54752641455067</v>
      </c>
      <c r="J13" s="74">
        <f>IF(RES_hh_fech_in!J13=0,0,RES_hh_fech_in!J13/RES_summary!J$21)</f>
        <v>199.50215995803458</v>
      </c>
      <c r="K13" s="74">
        <f>IF(RES_hh_fech_in!K13=0,0,RES_hh_fech_in!K13/RES_summary!K$21)</f>
        <v>195.21690157987265</v>
      </c>
      <c r="L13" s="74">
        <f>IF(RES_hh_fech_in!L13=0,0,RES_hh_fech_in!L13/RES_summary!L$21)</f>
        <v>225.56905518310154</v>
      </c>
      <c r="M13" s="74">
        <f>IF(RES_hh_fech_in!M13=0,0,RES_hh_fech_in!M13/RES_summary!M$21)</f>
        <v>184.17968716738775</v>
      </c>
      <c r="N13" s="74">
        <f>IF(RES_hh_fech_in!N13=0,0,RES_hh_fech_in!N13/RES_summary!N$21)</f>
        <v>180.88206111268806</v>
      </c>
      <c r="O13" s="74">
        <f>IF(RES_hh_fech_in!O13=0,0,RES_hh_fech_in!O13/RES_summary!O$21)</f>
        <v>171.44424058881066</v>
      </c>
      <c r="P13" s="74">
        <f>IF(RES_hh_fech_in!P13=0,0,RES_hh_fech_in!P13/RES_summary!P$21)</f>
        <v>156.67628648233793</v>
      </c>
      <c r="Q13" s="74">
        <f>IF(RES_hh_fech_in!Q13=0,0,RES_hh_fech_in!Q13/RES_summary!Q$21)</f>
        <v>143.4213453962351</v>
      </c>
      <c r="R13" s="74">
        <f>IF(RES_hh_fech_in!R13=0,0,RES_hh_fech_in!R13/RES_summary!R$21)</f>
        <v>142.24855528816292</v>
      </c>
      <c r="S13" s="74">
        <f>IF(RES_hh_fech_in!S13=0,0,RES_hh_fech_in!S13/RES_summary!S$21)</f>
        <v>127.6052115155867</v>
      </c>
      <c r="T13" s="74">
        <f>IF(RES_hh_fech_in!T13=0,0,RES_hh_fech_in!T13/RES_summary!T$21)</f>
        <v>145.79496969616307</v>
      </c>
      <c r="U13" s="74">
        <f>IF(RES_hh_fech_in!U13=0,0,RES_hh_fech_in!U13/RES_summary!U$21)</f>
        <v>107.94612890223785</v>
      </c>
      <c r="V13" s="74">
        <f>IF(RES_hh_fech_in!V13=0,0,RES_hh_fech_in!V13/RES_summary!V$21)</f>
        <v>93.902733682375583</v>
      </c>
      <c r="W13" s="74">
        <f>IF(RES_hh_fech_in!W13=0,0,RES_hh_fech_in!W13/RES_summary!W$21)</f>
        <v>89.958371682522724</v>
      </c>
      <c r="X13" s="74">
        <f>IF(RES_hh_fech_in!X13=0,0,RES_hh_fech_in!X13/RES_summary!X$21)</f>
        <v>49.487890325314524</v>
      </c>
      <c r="Y13" s="74">
        <f>IF(RES_hh_fech_in!Y13=0,0,RES_hh_fech_in!Y13/RES_summary!Y$21)</f>
        <v>48.393996393493133</v>
      </c>
      <c r="DA13" s="90" t="s">
        <v>886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0.93849579336374944</v>
      </c>
      <c r="D14" s="76">
        <f>IF(RES_hh_fech_in!D14=0,0,RES_hh_fech_in!D14/RES_summary!D$21)</f>
        <v>1.0016114814820472</v>
      </c>
      <c r="E14" s="76">
        <f>IF(RES_hh_fech_in!E14=0,0,RES_hh_fech_in!E14/RES_summary!E$21)</f>
        <v>1.0562962911879243</v>
      </c>
      <c r="F14" s="76">
        <f>IF(RES_hh_fech_in!F14=0,0,RES_hh_fech_in!F14/RES_summary!F$21)</f>
        <v>0.98756549655176962</v>
      </c>
      <c r="G14" s="76">
        <f>IF(RES_hh_fech_in!G14=0,0,RES_hh_fech_in!G14/RES_summary!G$21)</f>
        <v>1.0555604108050902</v>
      </c>
      <c r="H14" s="76">
        <f>IF(RES_hh_fech_in!H14=0,0,RES_hh_fech_in!H14/RES_summary!H$21)</f>
        <v>0.94410538726418669</v>
      </c>
      <c r="I14" s="76">
        <f>IF(RES_hh_fech_in!I14=0,0,RES_hh_fech_in!I14/RES_summary!I$21)</f>
        <v>1.1922944571843639</v>
      </c>
      <c r="J14" s="76">
        <f>IF(RES_hh_fech_in!J14=0,0,RES_hh_fech_in!J14/RES_summary!J$21)</f>
        <v>1.0508416253667423</v>
      </c>
      <c r="K14" s="76">
        <f>IF(RES_hh_fech_in!K14=0,0,RES_hh_fech_in!K14/RES_summary!K$21)</f>
        <v>1.0435758218013305</v>
      </c>
      <c r="L14" s="76">
        <f>IF(RES_hh_fech_in!L14=0,0,RES_hh_fech_in!L14/RES_summary!L$21)</f>
        <v>0.94542931659340268</v>
      </c>
      <c r="M14" s="76">
        <f>IF(RES_hh_fech_in!M14=0,0,RES_hh_fech_in!M14/RES_summary!M$21)</f>
        <v>0.84184549059159264</v>
      </c>
      <c r="N14" s="76">
        <f>IF(RES_hh_fech_in!N14=0,0,RES_hh_fech_in!N14/RES_summary!N$21)</f>
        <v>0.88227220924233773</v>
      </c>
      <c r="O14" s="76">
        <f>IF(RES_hh_fech_in!O14=0,0,RES_hh_fech_in!O14/RES_summary!O$21)</f>
        <v>0.82632836598399462</v>
      </c>
      <c r="P14" s="76">
        <f>IF(RES_hh_fech_in!P14=0,0,RES_hh_fech_in!P14/RES_summary!P$21)</f>
        <v>0.8948159836273738</v>
      </c>
      <c r="Q14" s="76">
        <f>IF(RES_hh_fech_in!Q14=0,0,RES_hh_fech_in!Q14/RES_summary!Q$21)</f>
        <v>0.74057385343117765</v>
      </c>
      <c r="R14" s="76">
        <f>IF(RES_hh_fech_in!R14=0,0,RES_hh_fech_in!R14/RES_summary!R$21)</f>
        <v>0.72979142441674172</v>
      </c>
      <c r="S14" s="76">
        <f>IF(RES_hh_fech_in!S14=0,0,RES_hh_fech_in!S14/RES_summary!S$21)</f>
        <v>0.63430581628688743</v>
      </c>
      <c r="T14" s="76">
        <f>IF(RES_hh_fech_in!T14=0,0,RES_hh_fech_in!T14/RES_summary!T$21)</f>
        <v>0.67544376530354444</v>
      </c>
      <c r="U14" s="76">
        <f>IF(RES_hh_fech_in!U14=0,0,RES_hh_fech_in!U14/RES_summary!U$21)</f>
        <v>0.61799913711820142</v>
      </c>
      <c r="V14" s="76">
        <f>IF(RES_hh_fech_in!V14=0,0,RES_hh_fech_in!V14/RES_summary!V$21)</f>
        <v>0.60615496216836884</v>
      </c>
      <c r="W14" s="76">
        <f>IF(RES_hh_fech_in!W14=0,0,RES_hh_fech_in!W14/RES_summary!W$21)</f>
        <v>0.51037396419517533</v>
      </c>
      <c r="X14" s="76">
        <f>IF(RES_hh_fech_in!X14=0,0,RES_hh_fech_in!X14/RES_summary!X$21)</f>
        <v>0.37075531228784225</v>
      </c>
      <c r="Y14" s="76">
        <f>IF(RES_hh_fech_in!Y14=0,0,RES_hh_fech_in!Y14/RES_summary!Y$21)</f>
        <v>0.237527651737798</v>
      </c>
      <c r="DA14" s="91" t="s">
        <v>887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1.7441983166459466E-3</v>
      </c>
      <c r="D15" s="69">
        <f>IF(RES_hh_fech_in!D15=0,0,RES_hh_fech_in!D15/RES_summary!D$21)</f>
        <v>2.817819098231528E-3</v>
      </c>
      <c r="E15" s="69">
        <f>IF(RES_hh_fech_in!E15=0,0,RES_hh_fech_in!E15/RES_summary!E$21)</f>
        <v>2.5445316383337275E-3</v>
      </c>
      <c r="F15" s="69">
        <f>IF(RES_hh_fech_in!F15=0,0,RES_hh_fech_in!F15/RES_summary!F$21)</f>
        <v>4.8215543867017093E-3</v>
      </c>
      <c r="G15" s="69">
        <f>IF(RES_hh_fech_in!G15=0,0,RES_hh_fech_in!G15/RES_summary!G$21)</f>
        <v>7.2147142689752792E-3</v>
      </c>
      <c r="H15" s="69">
        <f>IF(RES_hh_fech_in!H15=0,0,RES_hh_fech_in!H15/RES_summary!H$21)</f>
        <v>4.3900465409087899E-3</v>
      </c>
      <c r="I15" s="69">
        <f>IF(RES_hh_fech_in!I15=0,0,RES_hh_fech_in!I15/RES_summary!I$21)</f>
        <v>9.3684664453442933E-3</v>
      </c>
      <c r="J15" s="69">
        <f>IF(RES_hh_fech_in!J15=0,0,RES_hh_fech_in!J15/RES_summary!J$21)</f>
        <v>6.5382534833851869E-3</v>
      </c>
      <c r="K15" s="69">
        <f>IF(RES_hh_fech_in!K15=0,0,RES_hh_fech_in!K15/RES_summary!K$21)</f>
        <v>7.052424456250512E-3</v>
      </c>
      <c r="L15" s="69">
        <f>IF(RES_hh_fech_in!L15=0,0,RES_hh_fech_in!L15/RES_summary!L$21)</f>
        <v>1.3419583566551922E-2</v>
      </c>
      <c r="M15" s="69">
        <f>IF(RES_hh_fech_in!M15=0,0,RES_hh_fech_in!M15/RES_summary!M$21)</f>
        <v>2.5328018404931546E-3</v>
      </c>
      <c r="N15" s="69">
        <f>IF(RES_hh_fech_in!N15=0,0,RES_hh_fech_in!N15/RES_summary!N$21)</f>
        <v>8.0552617043729499E-3</v>
      </c>
      <c r="O15" s="69">
        <f>IF(RES_hh_fech_in!O15=0,0,RES_hh_fech_in!O15/RES_summary!O$21)</f>
        <v>1.1324693472742566E-2</v>
      </c>
      <c r="P15" s="69">
        <f>IF(RES_hh_fech_in!P15=0,0,RES_hh_fech_in!P15/RES_summary!P$21)</f>
        <v>1.5591918270331817E-2</v>
      </c>
      <c r="Q15" s="69">
        <f>IF(RES_hh_fech_in!Q15=0,0,RES_hh_fech_in!Q15/RES_summary!Q$21)</f>
        <v>8.5567247408721153E-3</v>
      </c>
      <c r="R15" s="69">
        <f>IF(RES_hh_fech_in!R15=0,0,RES_hh_fech_in!R15/RES_summary!R$21)</f>
        <v>9.1700731696728686E-3</v>
      </c>
      <c r="S15" s="69">
        <f>IF(RES_hh_fech_in!S15=0,0,RES_hh_fech_in!S15/RES_summary!S$21)</f>
        <v>8.8480544804569617E-3</v>
      </c>
      <c r="T15" s="69">
        <f>IF(RES_hh_fech_in!T15=0,0,RES_hh_fech_in!T15/RES_summary!T$21)</f>
        <v>1.2824302160730282E-2</v>
      </c>
      <c r="U15" s="69">
        <f>IF(RES_hh_fech_in!U15=0,0,RES_hh_fech_in!U15/RES_summary!U$21)</f>
        <v>8.1164569542325048E-3</v>
      </c>
      <c r="V15" s="69">
        <f>IF(RES_hh_fech_in!V15=0,0,RES_hh_fech_in!V15/RES_summary!V$21)</f>
        <v>1.3859385356035259E-2</v>
      </c>
      <c r="W15" s="69">
        <f>IF(RES_hh_fech_in!W15=0,0,RES_hh_fech_in!W15/RES_summary!W$21)</f>
        <v>1.6240416195488053E-2</v>
      </c>
      <c r="X15" s="69">
        <f>IF(RES_hh_fech_in!X15=0,0,RES_hh_fech_in!X15/RES_summary!X$21)</f>
        <v>4.3458058317487433E-2</v>
      </c>
      <c r="Y15" s="69">
        <f>IF(RES_hh_fech_in!Y15=0,0,RES_hh_fech_in!Y15/RES_summary!Y$21)</f>
        <v>7.3680665849556303E-3</v>
      </c>
      <c r="DA15" s="88" t="s">
        <v>888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1.7441983166459466E-3</v>
      </c>
      <c r="D16" s="72">
        <f>IF(RES_hh_fech_in!D16=0,0,RES_hh_fech_in!D16/RES_summary!D$21)</f>
        <v>2.817819098231528E-3</v>
      </c>
      <c r="E16" s="72">
        <f>IF(RES_hh_fech_in!E16=0,0,RES_hh_fech_in!E16/RES_summary!E$21)</f>
        <v>2.5445316383337275E-3</v>
      </c>
      <c r="F16" s="72">
        <f>IF(RES_hh_fech_in!F16=0,0,RES_hh_fech_in!F16/RES_summary!F$21)</f>
        <v>4.8215543867017093E-3</v>
      </c>
      <c r="G16" s="72">
        <f>IF(RES_hh_fech_in!G16=0,0,RES_hh_fech_in!G16/RES_summary!G$21)</f>
        <v>7.2147142689752792E-3</v>
      </c>
      <c r="H16" s="72">
        <f>IF(RES_hh_fech_in!H16=0,0,RES_hh_fech_in!H16/RES_summary!H$21)</f>
        <v>4.3900465409087899E-3</v>
      </c>
      <c r="I16" s="72">
        <f>IF(RES_hh_fech_in!I16=0,0,RES_hh_fech_in!I16/RES_summary!I$21)</f>
        <v>9.3684664453442933E-3</v>
      </c>
      <c r="J16" s="72">
        <f>IF(RES_hh_fech_in!J16=0,0,RES_hh_fech_in!J16/RES_summary!J$21)</f>
        <v>6.5382534833851869E-3</v>
      </c>
      <c r="K16" s="72">
        <f>IF(RES_hh_fech_in!K16=0,0,RES_hh_fech_in!K16/RES_summary!K$21)</f>
        <v>7.052424456250512E-3</v>
      </c>
      <c r="L16" s="72">
        <f>IF(RES_hh_fech_in!L16=0,0,RES_hh_fech_in!L16/RES_summary!L$21)</f>
        <v>1.3419583566551922E-2</v>
      </c>
      <c r="M16" s="72">
        <f>IF(RES_hh_fech_in!M16=0,0,RES_hh_fech_in!M16/RES_summary!M$21)</f>
        <v>2.5328018404931546E-3</v>
      </c>
      <c r="N16" s="72">
        <f>IF(RES_hh_fech_in!N16=0,0,RES_hh_fech_in!N16/RES_summary!N$21)</f>
        <v>8.0552617043729499E-3</v>
      </c>
      <c r="O16" s="72">
        <f>IF(RES_hh_fech_in!O16=0,0,RES_hh_fech_in!O16/RES_summary!O$21)</f>
        <v>1.1324693472742566E-2</v>
      </c>
      <c r="P16" s="72">
        <f>IF(RES_hh_fech_in!P16=0,0,RES_hh_fech_in!P16/RES_summary!P$21)</f>
        <v>1.5591918270331817E-2</v>
      </c>
      <c r="Q16" s="72">
        <f>IF(RES_hh_fech_in!Q16=0,0,RES_hh_fech_in!Q16/RES_summary!Q$21)</f>
        <v>8.5567247408721153E-3</v>
      </c>
      <c r="R16" s="72">
        <f>IF(RES_hh_fech_in!R16=0,0,RES_hh_fech_in!R16/RES_summary!R$21)</f>
        <v>9.1700731696728686E-3</v>
      </c>
      <c r="S16" s="72">
        <f>IF(RES_hh_fech_in!S16=0,0,RES_hh_fech_in!S16/RES_summary!S$21)</f>
        <v>8.8480544804569617E-3</v>
      </c>
      <c r="T16" s="72">
        <f>IF(RES_hh_fech_in!T16=0,0,RES_hh_fech_in!T16/RES_summary!T$21)</f>
        <v>1.2824302160730282E-2</v>
      </c>
      <c r="U16" s="72">
        <f>IF(RES_hh_fech_in!U16=0,0,RES_hh_fech_in!U16/RES_summary!U$21)</f>
        <v>8.1164569542325048E-3</v>
      </c>
      <c r="V16" s="72">
        <f>IF(RES_hh_fech_in!V16=0,0,RES_hh_fech_in!V16/RES_summary!V$21)</f>
        <v>1.3859385356035259E-2</v>
      </c>
      <c r="W16" s="72">
        <f>IF(RES_hh_fech_in!W16=0,0,RES_hh_fech_in!W16/RES_summary!W$21)</f>
        <v>1.6240416195488053E-2</v>
      </c>
      <c r="X16" s="72">
        <f>IF(RES_hh_fech_in!X16=0,0,RES_hh_fech_in!X16/RES_summary!X$21)</f>
        <v>4.3458058317487433E-2</v>
      </c>
      <c r="Y16" s="72">
        <f>IF(RES_hh_fech_in!Y16=0,0,RES_hh_fech_in!Y16/RES_summary!Y$21)</f>
        <v>7.3680665849556303E-3</v>
      </c>
      <c r="DA16" s="89" t="s">
        <v>889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25.609785292887164</v>
      </c>
      <c r="D17" s="69">
        <f>IF(RES_hh_fech_in!D17=0,0,RES_hh_fech_in!D17/RES_summary!D$21)</f>
        <v>26.71019501216005</v>
      </c>
      <c r="E17" s="69">
        <f>IF(RES_hh_fech_in!E17=0,0,RES_hh_fech_in!E17/RES_summary!E$21)</f>
        <v>25.937081624731011</v>
      </c>
      <c r="F17" s="69">
        <f>IF(RES_hh_fech_in!F17=0,0,RES_hh_fech_in!F17/RES_summary!F$21)</f>
        <v>25.20294588570707</v>
      </c>
      <c r="G17" s="69">
        <f>IF(RES_hh_fech_in!G17=0,0,RES_hh_fech_in!G17/RES_summary!G$21)</f>
        <v>25.939938336257942</v>
      </c>
      <c r="H17" s="69">
        <f>IF(RES_hh_fech_in!H17=0,0,RES_hh_fech_in!H17/RES_summary!H$21)</f>
        <v>25.81601807779046</v>
      </c>
      <c r="I17" s="69">
        <f>IF(RES_hh_fech_in!I17=0,0,RES_hh_fech_in!I17/RES_summary!I$21)</f>
        <v>24.778776973338818</v>
      </c>
      <c r="J17" s="69">
        <f>IF(RES_hh_fech_in!J17=0,0,RES_hh_fech_in!J17/RES_summary!J$21)</f>
        <v>22.879284578857966</v>
      </c>
      <c r="K17" s="69">
        <f>IF(RES_hh_fech_in!K17=0,0,RES_hh_fech_in!K17/RES_summary!K$21)</f>
        <v>21.580525033270575</v>
      </c>
      <c r="L17" s="69">
        <f>IF(RES_hh_fech_in!L17=0,0,RES_hh_fech_in!L17/RES_summary!L$21)</f>
        <v>21.217115332549536</v>
      </c>
      <c r="M17" s="69">
        <f>IF(RES_hh_fech_in!M17=0,0,RES_hh_fech_in!M17/RES_summary!M$21)</f>
        <v>19.437374112549051</v>
      </c>
      <c r="N17" s="69">
        <f>IF(RES_hh_fech_in!N17=0,0,RES_hh_fech_in!N17/RES_summary!N$21)</f>
        <v>20.042650173495279</v>
      </c>
      <c r="O17" s="69">
        <f>IF(RES_hh_fech_in!O17=0,0,RES_hh_fech_in!O17/RES_summary!O$21)</f>
        <v>19.155338139036321</v>
      </c>
      <c r="P17" s="69">
        <f>IF(RES_hh_fech_in!P17=0,0,RES_hh_fech_in!P17/RES_summary!P$21)</f>
        <v>18.327106947884968</v>
      </c>
      <c r="Q17" s="69">
        <f>IF(RES_hh_fech_in!Q17=0,0,RES_hh_fech_in!Q17/RES_summary!Q$21)</f>
        <v>17.091254381913412</v>
      </c>
      <c r="R17" s="69">
        <f>IF(RES_hh_fech_in!R17=0,0,RES_hh_fech_in!R17/RES_summary!R$21)</f>
        <v>17.981619903514243</v>
      </c>
      <c r="S17" s="69">
        <f>IF(RES_hh_fech_in!S17=0,0,RES_hh_fech_in!S17/RES_summary!S$21)</f>
        <v>17.55691520049098</v>
      </c>
      <c r="T17" s="69">
        <f>IF(RES_hh_fech_in!T17=0,0,RES_hh_fech_in!T17/RES_summary!T$21)</f>
        <v>17.329006963622611</v>
      </c>
      <c r="U17" s="69">
        <f>IF(RES_hh_fech_in!U17=0,0,RES_hh_fech_in!U17/RES_summary!U$21)</f>
        <v>17.155863461289503</v>
      </c>
      <c r="V17" s="69">
        <f>IF(RES_hh_fech_in!V17=0,0,RES_hh_fech_in!V17/RES_summary!V$21)</f>
        <v>16.936348245144476</v>
      </c>
      <c r="W17" s="69">
        <f>IF(RES_hh_fech_in!W17=0,0,RES_hh_fech_in!W17/RES_summary!W$21)</f>
        <v>16.950624767334794</v>
      </c>
      <c r="X17" s="69">
        <f>IF(RES_hh_fech_in!X17=0,0,RES_hh_fech_in!X17/RES_summary!X$21)</f>
        <v>16.057880691958456</v>
      </c>
      <c r="Y17" s="69">
        <f>IF(RES_hh_fech_in!Y17=0,0,RES_hh_fech_in!Y17/RES_summary!Y$21)</f>
        <v>15.235503348794365</v>
      </c>
      <c r="DA17" s="88" t="s">
        <v>890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26.965196551506441</v>
      </c>
      <c r="D18" s="72">
        <f>IF(RES_hh_fech_in!D18=0,0,RES_hh_fech_in!D18/RES_summary!D$21)</f>
        <v>34.09932961318323</v>
      </c>
      <c r="E18" s="72">
        <f>IF(RES_hh_fech_in!E18=0,0,RES_hh_fech_in!E18/RES_summary!E$21)</f>
        <v>23.81457519168676</v>
      </c>
      <c r="F18" s="72">
        <f>IF(RES_hh_fech_in!F18=0,0,RES_hh_fech_in!F18/RES_summary!F$21)</f>
        <v>35.108093644676138</v>
      </c>
      <c r="G18" s="72">
        <f>IF(RES_hh_fech_in!G18=0,0,RES_hh_fech_in!G18/RES_summary!G$21)</f>
        <v>34.786350826691027</v>
      </c>
      <c r="H18" s="72">
        <f>IF(RES_hh_fech_in!H18=0,0,RES_hh_fech_in!H18/RES_summary!H$21)</f>
        <v>0</v>
      </c>
      <c r="I18" s="72">
        <f>IF(RES_hh_fech_in!I18=0,0,RES_hh_fech_in!I18/RES_summary!I$21)</f>
        <v>0</v>
      </c>
      <c r="J18" s="72">
        <f>IF(RES_hh_fech_in!J18=0,0,RES_hh_fech_in!J18/RES_summary!J$21)</f>
        <v>0</v>
      </c>
      <c r="K18" s="72">
        <f>IF(RES_hh_fech_in!K18=0,0,RES_hh_fech_in!K18/RES_summary!K$21)</f>
        <v>0</v>
      </c>
      <c r="L18" s="72">
        <f>IF(RES_hh_fech_in!L18=0,0,RES_hh_fech_in!L18/RES_summary!L$21)</f>
        <v>21.977066150273394</v>
      </c>
      <c r="M18" s="72">
        <f>IF(RES_hh_fech_in!M18=0,0,RES_hh_fech_in!M18/RES_summary!M$21)</f>
        <v>28.098933190655888</v>
      </c>
      <c r="N18" s="72">
        <f>IF(RES_hh_fech_in!N18=0,0,RES_hh_fech_in!N18/RES_summary!N$21)</f>
        <v>26.117421823437532</v>
      </c>
      <c r="O18" s="72">
        <f>IF(RES_hh_fech_in!O18=0,0,RES_hh_fech_in!O18/RES_summary!O$21)</f>
        <v>27.148828453718199</v>
      </c>
      <c r="P18" s="72">
        <f>IF(RES_hh_fech_in!P18=0,0,RES_hh_fech_in!P18/RES_summary!P$21)</f>
        <v>0</v>
      </c>
      <c r="Q18" s="72">
        <f>IF(RES_hh_fech_in!Q18=0,0,RES_hh_fech_in!Q18/RES_summary!Q$21)</f>
        <v>0</v>
      </c>
      <c r="R18" s="72">
        <f>IF(RES_hh_fech_in!R18=0,0,RES_hh_fech_in!R18/RES_summary!R$21)</f>
        <v>0</v>
      </c>
      <c r="S18" s="72">
        <f>IF(RES_hh_fech_in!S18=0,0,RES_hh_fech_in!S18/RES_summary!S$21)</f>
        <v>0</v>
      </c>
      <c r="T18" s="72">
        <f>IF(RES_hh_fech_in!T18=0,0,RES_hh_fech_in!T18/RES_summary!T$21)</f>
        <v>0</v>
      </c>
      <c r="U18" s="72">
        <f>IF(RES_hh_fech_in!U18=0,0,RES_hh_fech_in!U18/RES_summary!U$21)</f>
        <v>21.984450038196282</v>
      </c>
      <c r="V18" s="72">
        <f>IF(RES_hh_fech_in!V18=0,0,RES_hh_fech_in!V18/RES_summary!V$21)</f>
        <v>0</v>
      </c>
      <c r="W18" s="72">
        <f>IF(RES_hh_fech_in!W18=0,0,RES_hh_fech_in!W18/RES_summary!W$21)</f>
        <v>0</v>
      </c>
      <c r="X18" s="72">
        <f>IF(RES_hh_fech_in!X18=0,0,RES_hh_fech_in!X18/RES_summary!X$21)</f>
        <v>0</v>
      </c>
      <c r="Y18" s="72">
        <f>IF(RES_hh_fech_in!Y18=0,0,RES_hh_fech_in!Y18/RES_summary!Y$21)</f>
        <v>0</v>
      </c>
      <c r="DA18" s="89" t="s">
        <v>891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0</v>
      </c>
      <c r="D19" s="72">
        <f>IF(RES_hh_fech_in!D19=0,0,RES_hh_fech_in!D19/RES_summary!D$21)</f>
        <v>0</v>
      </c>
      <c r="E19" s="72">
        <f>IF(RES_hh_fech_in!E19=0,0,RES_hh_fech_in!E19/RES_summary!E$21)</f>
        <v>0</v>
      </c>
      <c r="F19" s="72">
        <f>IF(RES_hh_fech_in!F19=0,0,RES_hh_fech_in!F19/RES_summary!F$21)</f>
        <v>0</v>
      </c>
      <c r="G19" s="72">
        <f>IF(RES_hh_fech_in!G19=0,0,RES_hh_fech_in!G19/RES_summary!G$21)</f>
        <v>0</v>
      </c>
      <c r="H19" s="72">
        <f>IF(RES_hh_fech_in!H19=0,0,RES_hh_fech_in!H19/RES_summary!H$21)</f>
        <v>0</v>
      </c>
      <c r="I19" s="72">
        <f>IF(RES_hh_fech_in!I19=0,0,RES_hh_fech_in!I19/RES_summary!I$21)</f>
        <v>0</v>
      </c>
      <c r="J19" s="72">
        <f>IF(RES_hh_fech_in!J19=0,0,RES_hh_fech_in!J19/RES_summary!J$21)</f>
        <v>0</v>
      </c>
      <c r="K19" s="72">
        <f>IF(RES_hh_fech_in!K19=0,0,RES_hh_fech_in!K19/RES_summary!K$21)</f>
        <v>0</v>
      </c>
      <c r="L19" s="72">
        <f>IF(RES_hh_fech_in!L19=0,0,RES_hh_fech_in!L19/RES_summary!L$21)</f>
        <v>0</v>
      </c>
      <c r="M19" s="72">
        <f>IF(RES_hh_fech_in!M19=0,0,RES_hh_fech_in!M19/RES_summary!M$21)</f>
        <v>0</v>
      </c>
      <c r="N19" s="72">
        <f>IF(RES_hh_fech_in!N19=0,0,RES_hh_fech_in!N19/RES_summary!N$21)</f>
        <v>0</v>
      </c>
      <c r="O19" s="72">
        <f>IF(RES_hh_fech_in!O19=0,0,RES_hh_fech_in!O19/RES_summary!O$21)</f>
        <v>0</v>
      </c>
      <c r="P19" s="72">
        <f>IF(RES_hh_fech_in!P19=0,0,RES_hh_fech_in!P19/RES_summary!P$21)</f>
        <v>0</v>
      </c>
      <c r="Q19" s="72">
        <f>IF(RES_hh_fech_in!Q19=0,0,RES_hh_fech_in!Q19/RES_summary!Q$21)</f>
        <v>0</v>
      </c>
      <c r="R19" s="72">
        <f>IF(RES_hh_fech_in!R19=0,0,RES_hh_fech_in!R19/RES_summary!R$21)</f>
        <v>0</v>
      </c>
      <c r="S19" s="72">
        <f>IF(RES_hh_fech_in!S19=0,0,RES_hh_fech_in!S19/RES_summary!S$21)</f>
        <v>0</v>
      </c>
      <c r="T19" s="72">
        <f>IF(RES_hh_fech_in!T19=0,0,RES_hh_fech_in!T19/RES_summary!T$21)</f>
        <v>0</v>
      </c>
      <c r="U19" s="72">
        <f>IF(RES_hh_fech_in!U19=0,0,RES_hh_fech_in!U19/RES_summary!U$21)</f>
        <v>0</v>
      </c>
      <c r="V19" s="72">
        <f>IF(RES_hh_fech_in!V19=0,0,RES_hh_fech_in!V19/RES_summary!V$21)</f>
        <v>0</v>
      </c>
      <c r="W19" s="72">
        <f>IF(RES_hh_fech_in!W19=0,0,RES_hh_fech_in!W19/RES_summary!W$21)</f>
        <v>0</v>
      </c>
      <c r="X19" s="72">
        <f>IF(RES_hh_fech_in!X19=0,0,RES_hh_fech_in!X19/RES_summary!X$21)</f>
        <v>0</v>
      </c>
      <c r="Y19" s="72">
        <f>IF(RES_hh_fech_in!Y19=0,0,RES_hh_fech_in!Y19/RES_summary!Y$21)</f>
        <v>0</v>
      </c>
      <c r="DA19" s="89" t="s">
        <v>892</v>
      </c>
    </row>
    <row r="20" spans="1:105" ht="12" customHeight="1" x14ac:dyDescent="0.25">
      <c r="A20" s="28" t="s">
        <v>200</v>
      </c>
      <c r="B20" s="72"/>
      <c r="C20" s="72">
        <f>IF(RES_hh_fech_in!C20=0,0,RES_hh_fech_in!C20/RES_summary!C$21)</f>
        <v>0</v>
      </c>
      <c r="D20" s="72">
        <f>IF(RES_hh_fech_in!D20=0,0,RES_hh_fech_in!D20/RES_summary!D$21)</f>
        <v>0</v>
      </c>
      <c r="E20" s="72">
        <f>IF(RES_hh_fech_in!E20=0,0,RES_hh_fech_in!E20/RES_summary!E$21)</f>
        <v>0</v>
      </c>
      <c r="F20" s="72">
        <f>IF(RES_hh_fech_in!F20=0,0,RES_hh_fech_in!F20/RES_summary!F$21)</f>
        <v>0</v>
      </c>
      <c r="G20" s="72">
        <f>IF(RES_hh_fech_in!G20=0,0,RES_hh_fech_in!G20/RES_summary!G$21)</f>
        <v>0</v>
      </c>
      <c r="H20" s="72">
        <f>IF(RES_hh_fech_in!H20=0,0,RES_hh_fech_in!H20/RES_summary!H$21)</f>
        <v>0</v>
      </c>
      <c r="I20" s="72">
        <f>IF(RES_hh_fech_in!I20=0,0,RES_hh_fech_in!I20/RES_summary!I$21)</f>
        <v>0</v>
      </c>
      <c r="J20" s="72">
        <f>IF(RES_hh_fech_in!J20=0,0,RES_hh_fech_in!J20/RES_summary!J$21)</f>
        <v>34.038550380341498</v>
      </c>
      <c r="K20" s="72">
        <f>IF(RES_hh_fech_in!K20=0,0,RES_hh_fech_in!K20/RES_summary!K$21)</f>
        <v>26.107445664825029</v>
      </c>
      <c r="L20" s="72">
        <f>IF(RES_hh_fech_in!L20=0,0,RES_hh_fech_in!L20/RES_summary!L$21)</f>
        <v>22.605261869573745</v>
      </c>
      <c r="M20" s="72">
        <f>IF(RES_hh_fech_in!M20=0,0,RES_hh_fech_in!M20/RES_summary!M$21)</f>
        <v>28.38989344581011</v>
      </c>
      <c r="N20" s="72">
        <f>IF(RES_hh_fech_in!N20=0,0,RES_hh_fech_in!N20/RES_summary!N$21)</f>
        <v>28.252585524991535</v>
      </c>
      <c r="O20" s="72">
        <f>IF(RES_hh_fech_in!O20=0,0,RES_hh_fech_in!O20/RES_summary!O$21)</f>
        <v>22.720178256903786</v>
      </c>
      <c r="P20" s="72">
        <f>IF(RES_hh_fech_in!P20=0,0,RES_hh_fech_in!P20/RES_summary!P$21)</f>
        <v>0</v>
      </c>
      <c r="Q20" s="72">
        <f>IF(RES_hh_fech_in!Q20=0,0,RES_hh_fech_in!Q20/RES_summary!Q$21)</f>
        <v>0</v>
      </c>
      <c r="R20" s="72">
        <f>IF(RES_hh_fech_in!R20=0,0,RES_hh_fech_in!R20/RES_summary!R$21)</f>
        <v>0</v>
      </c>
      <c r="S20" s="72">
        <f>IF(RES_hh_fech_in!S20=0,0,RES_hh_fech_in!S20/RES_summary!S$21)</f>
        <v>0</v>
      </c>
      <c r="T20" s="72">
        <f>IF(RES_hh_fech_in!T20=0,0,RES_hh_fech_in!T20/RES_summary!T$21)</f>
        <v>0</v>
      </c>
      <c r="U20" s="72">
        <f>IF(RES_hh_fech_in!U20=0,0,RES_hh_fech_in!U20/RES_summary!U$21)</f>
        <v>0</v>
      </c>
      <c r="V20" s="72">
        <f>IF(RES_hh_fech_in!V20=0,0,RES_hh_fech_in!V20/RES_summary!V$21)</f>
        <v>0</v>
      </c>
      <c r="W20" s="72">
        <f>IF(RES_hh_fech_in!W20=0,0,RES_hh_fech_in!W20/RES_summary!W$21)</f>
        <v>0</v>
      </c>
      <c r="X20" s="72">
        <f>IF(RES_hh_fech_in!X20=0,0,RES_hh_fech_in!X20/RES_summary!X$21)</f>
        <v>0</v>
      </c>
      <c r="Y20" s="72">
        <f>IF(RES_hh_fech_in!Y20=0,0,RES_hh_fech_in!Y20/RES_summary!Y$21)</f>
        <v>16.235167098542071</v>
      </c>
      <c r="DA20" s="89" t="s">
        <v>893</v>
      </c>
    </row>
    <row r="21" spans="1:105" ht="12" customHeight="1" x14ac:dyDescent="0.25">
      <c r="A21" s="28" t="s">
        <v>189</v>
      </c>
      <c r="B21" s="72"/>
      <c r="C21" s="72">
        <f>IF(RES_hh_fech_in!C21=0,0,RES_hh_fech_in!C21/RES_summary!C$21)</f>
        <v>33.039798564053861</v>
      </c>
      <c r="D21" s="72">
        <f>IF(RES_hh_fech_in!D21=0,0,RES_hh_fech_in!D21/RES_summary!D$21)</f>
        <v>31.077611166578475</v>
      </c>
      <c r="E21" s="72">
        <f>IF(RES_hh_fech_in!E21=0,0,RES_hh_fech_in!E21/RES_summary!E$21)</f>
        <v>29.444161927066457</v>
      </c>
      <c r="F21" s="72">
        <f>IF(RES_hh_fech_in!F21=0,0,RES_hh_fech_in!F21/RES_summary!F$21)</f>
        <v>29.076508236479345</v>
      </c>
      <c r="G21" s="72">
        <f>IF(RES_hh_fech_in!G21=0,0,RES_hh_fech_in!G21/RES_summary!G$21)</f>
        <v>32.275996443554412</v>
      </c>
      <c r="H21" s="72">
        <f>IF(RES_hh_fech_in!H21=0,0,RES_hh_fech_in!H21/RES_summary!H$21)</f>
        <v>31.671641461049532</v>
      </c>
      <c r="I21" s="72">
        <f>IF(RES_hh_fech_in!I21=0,0,RES_hh_fech_in!I21/RES_summary!I$21)</f>
        <v>26.783370305016504</v>
      </c>
      <c r="J21" s="72">
        <f>IF(RES_hh_fech_in!J21=0,0,RES_hh_fech_in!J21/RES_summary!J$21)</f>
        <v>25.767969749995526</v>
      </c>
      <c r="K21" s="72">
        <f>IF(RES_hh_fech_in!K21=0,0,RES_hh_fech_in!K21/RES_summary!K$21)</f>
        <v>24.166217711913703</v>
      </c>
      <c r="L21" s="72">
        <f>IF(RES_hh_fech_in!L21=0,0,RES_hh_fech_in!L21/RES_summary!L$21)</f>
        <v>24.771364448363578</v>
      </c>
      <c r="M21" s="72">
        <f>IF(RES_hh_fech_in!M21=0,0,RES_hh_fech_in!M21/RES_summary!M$21)</f>
        <v>22.589033539108851</v>
      </c>
      <c r="N21" s="72">
        <f>IF(RES_hh_fech_in!N21=0,0,RES_hh_fech_in!N21/RES_summary!N$21)</f>
        <v>23.025144731120008</v>
      </c>
      <c r="O21" s="72">
        <f>IF(RES_hh_fech_in!O21=0,0,RES_hh_fech_in!O21/RES_summary!O$21)</f>
        <v>20.662207556346164</v>
      </c>
      <c r="P21" s="72">
        <f>IF(RES_hh_fech_in!P21=0,0,RES_hh_fech_in!P21/RES_summary!P$21)</f>
        <v>18.966098628048844</v>
      </c>
      <c r="Q21" s="72">
        <f>IF(RES_hh_fech_in!Q21=0,0,RES_hh_fech_in!Q21/RES_summary!Q$21)</f>
        <v>17.040515504661187</v>
      </c>
      <c r="R21" s="72">
        <f>IF(RES_hh_fech_in!R21=0,0,RES_hh_fech_in!R21/RES_summary!R$21)</f>
        <v>19.142039440644787</v>
      </c>
      <c r="S21" s="72">
        <f>IF(RES_hh_fech_in!S21=0,0,RES_hh_fech_in!S21/RES_summary!S$21)</f>
        <v>17.543370112221755</v>
      </c>
      <c r="T21" s="72">
        <f>IF(RES_hh_fech_in!T21=0,0,RES_hh_fech_in!T21/RES_summary!T$21)</f>
        <v>16.986960085045983</v>
      </c>
      <c r="U21" s="72">
        <f>IF(RES_hh_fech_in!U21=0,0,RES_hh_fech_in!U21/RES_summary!U$21)</f>
        <v>17.791533178573502</v>
      </c>
      <c r="V21" s="72">
        <f>IF(RES_hh_fech_in!V21=0,0,RES_hh_fech_in!V21/RES_summary!V$21)</f>
        <v>17.171515097434764</v>
      </c>
      <c r="W21" s="72">
        <f>IF(RES_hh_fech_in!W21=0,0,RES_hh_fech_in!W21/RES_summary!W$21)</f>
        <v>18.135553645341691</v>
      </c>
      <c r="X21" s="72">
        <f>IF(RES_hh_fech_in!X21=0,0,RES_hh_fech_in!X21/RES_summary!X$21)</f>
        <v>14.538343654401016</v>
      </c>
      <c r="Y21" s="72">
        <f>IF(RES_hh_fech_in!Y21=0,0,RES_hh_fech_in!Y21/RES_summary!Y$21)</f>
        <v>16.577948145111684</v>
      </c>
      <c r="DA21" s="89" t="s">
        <v>894</v>
      </c>
    </row>
    <row r="22" spans="1:105" ht="12" customHeight="1" x14ac:dyDescent="0.25">
      <c r="A22" s="28" t="s">
        <v>202</v>
      </c>
      <c r="B22" s="72"/>
      <c r="C22" s="72">
        <f>IF(RES_hh_fech_in!C22=0,0,RES_hh_fech_in!C22/RES_summary!C$21)</f>
        <v>32.138859044456524</v>
      </c>
      <c r="D22" s="72">
        <f>IF(RES_hh_fech_in!D22=0,0,RES_hh_fech_in!D22/RES_summary!D$21)</f>
        <v>30.281626371878179</v>
      </c>
      <c r="E22" s="72">
        <f>IF(RES_hh_fech_in!E22=0,0,RES_hh_fech_in!E22/RES_summary!E$21)</f>
        <v>31.069125696648552</v>
      </c>
      <c r="F22" s="72">
        <f>IF(RES_hh_fech_in!F22=0,0,RES_hh_fech_in!F22/RES_summary!F$21)</f>
        <v>30.400360205213747</v>
      </c>
      <c r="G22" s="72">
        <f>IF(RES_hh_fech_in!G22=0,0,RES_hh_fech_in!G22/RES_summary!G$21)</f>
        <v>27.532064325222773</v>
      </c>
      <c r="H22" s="72">
        <f>IF(RES_hh_fech_in!H22=0,0,RES_hh_fech_in!H22/RES_summary!H$21)</f>
        <v>26.560640880182902</v>
      </c>
      <c r="I22" s="72">
        <f>IF(RES_hh_fech_in!I22=0,0,RES_hh_fech_in!I22/RES_summary!I$21)</f>
        <v>25.905780371637526</v>
      </c>
      <c r="J22" s="72">
        <f>IF(RES_hh_fech_in!J22=0,0,RES_hh_fech_in!J22/RES_summary!J$21)</f>
        <v>24.273009862557259</v>
      </c>
      <c r="K22" s="72">
        <f>IF(RES_hh_fech_in!K22=0,0,RES_hh_fech_in!K22/RES_summary!K$21)</f>
        <v>22.971443202518675</v>
      </c>
      <c r="L22" s="72">
        <f>IF(RES_hh_fech_in!L22=0,0,RES_hh_fech_in!L22/RES_summary!L$21)</f>
        <v>23.038493480438202</v>
      </c>
      <c r="M22" s="72">
        <f>IF(RES_hh_fech_in!M22=0,0,RES_hh_fech_in!M22/RES_summary!M$21)</f>
        <v>19.975462734531749</v>
      </c>
      <c r="N22" s="72">
        <f>IF(RES_hh_fech_in!N22=0,0,RES_hh_fech_in!N22/RES_summary!N$21)</f>
        <v>21.209440768836256</v>
      </c>
      <c r="O22" s="72">
        <f>IF(RES_hh_fech_in!O22=0,0,RES_hh_fech_in!O22/RES_summary!O$21)</f>
        <v>20.068753125668845</v>
      </c>
      <c r="P22" s="72">
        <f>IF(RES_hh_fech_in!P22=0,0,RES_hh_fech_in!P22/RES_summary!P$21)</f>
        <v>19.20167333800385</v>
      </c>
      <c r="Q22" s="72">
        <f>IF(RES_hh_fech_in!Q22=0,0,RES_hh_fech_in!Q22/RES_summary!Q$21)</f>
        <v>18.183187848890565</v>
      </c>
      <c r="R22" s="72">
        <f>IF(RES_hh_fech_in!R22=0,0,RES_hh_fech_in!R22/RES_summary!R$21)</f>
        <v>18.805392032867463</v>
      </c>
      <c r="S22" s="72">
        <f>IF(RES_hh_fech_in!S22=0,0,RES_hh_fech_in!S22/RES_summary!S$21)</f>
        <v>18.718778460116006</v>
      </c>
      <c r="T22" s="72">
        <f>IF(RES_hh_fech_in!T22=0,0,RES_hh_fech_in!T22/RES_summary!T$21)</f>
        <v>18.398704607430744</v>
      </c>
      <c r="U22" s="72">
        <f>IF(RES_hh_fech_in!U22=0,0,RES_hh_fech_in!U22/RES_summary!U$21)</f>
        <v>17.418050365567041</v>
      </c>
      <c r="V22" s="72">
        <f>IF(RES_hh_fech_in!V22=0,0,RES_hh_fech_in!V22/RES_summary!V$21)</f>
        <v>17.751314315653154</v>
      </c>
      <c r="W22" s="72">
        <f>IF(RES_hh_fech_in!W22=0,0,RES_hh_fech_in!W22/RES_summary!W$21)</f>
        <v>16.918300401140222</v>
      </c>
      <c r="X22" s="72">
        <f>IF(RES_hh_fech_in!X22=0,0,RES_hh_fech_in!X22/RES_summary!X$21)</f>
        <v>17.454370349854575</v>
      </c>
      <c r="Y22" s="72">
        <f>IF(RES_hh_fech_in!Y22=0,0,RES_hh_fech_in!Y22/RES_summary!Y$21)</f>
        <v>15.578642120067849</v>
      </c>
      <c r="DA22" s="89" t="s">
        <v>895</v>
      </c>
    </row>
    <row r="23" spans="1:105" ht="12" customHeight="1" x14ac:dyDescent="0.25">
      <c r="A23" s="28" t="s">
        <v>197</v>
      </c>
      <c r="B23" s="72"/>
      <c r="C23" s="72">
        <f>IF(RES_hh_fech_in!C23=0,0,RES_hh_fech_in!C23/RES_summary!C$21)</f>
        <v>0</v>
      </c>
      <c r="D23" s="72">
        <f>IF(RES_hh_fech_in!D23=0,0,RES_hh_fech_in!D23/RES_summary!D$21)</f>
        <v>0</v>
      </c>
      <c r="E23" s="72">
        <f>IF(RES_hh_fech_in!E23=0,0,RES_hh_fech_in!E23/RES_summary!E$21)</f>
        <v>0</v>
      </c>
      <c r="F23" s="72">
        <f>IF(RES_hh_fech_in!F23=0,0,RES_hh_fech_in!F23/RES_summary!F$21)</f>
        <v>0</v>
      </c>
      <c r="G23" s="72">
        <f>IF(RES_hh_fech_in!G23=0,0,RES_hh_fech_in!G23/RES_summary!G$21)</f>
        <v>0</v>
      </c>
      <c r="H23" s="72">
        <f>IF(RES_hh_fech_in!H23=0,0,RES_hh_fech_in!H23/RES_summary!H$21)</f>
        <v>0</v>
      </c>
      <c r="I23" s="72">
        <f>IF(RES_hh_fech_in!I23=0,0,RES_hh_fech_in!I23/RES_summary!I$21)</f>
        <v>0</v>
      </c>
      <c r="J23" s="72">
        <f>IF(RES_hh_fech_in!J23=0,0,RES_hh_fech_in!J23/RES_summary!J$21)</f>
        <v>0</v>
      </c>
      <c r="K23" s="72">
        <f>IF(RES_hh_fech_in!K23=0,0,RES_hh_fech_in!K23/RES_summary!K$21)</f>
        <v>0</v>
      </c>
      <c r="L23" s="72">
        <f>IF(RES_hh_fech_in!L23=0,0,RES_hh_fech_in!L23/RES_summary!L$21)</f>
        <v>0</v>
      </c>
      <c r="M23" s="72">
        <f>IF(RES_hh_fech_in!M23=0,0,RES_hh_fech_in!M23/RES_summary!M$21)</f>
        <v>0</v>
      </c>
      <c r="N23" s="72">
        <f>IF(RES_hh_fech_in!N23=0,0,RES_hh_fech_in!N23/RES_summary!N$21)</f>
        <v>0</v>
      </c>
      <c r="O23" s="72">
        <f>IF(RES_hh_fech_in!O23=0,0,RES_hh_fech_in!O23/RES_summary!O$21)</f>
        <v>0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0</v>
      </c>
      <c r="S23" s="72">
        <f>IF(RES_hh_fech_in!S23=0,0,RES_hh_fech_in!S23/RES_summary!S$21)</f>
        <v>0</v>
      </c>
      <c r="T23" s="72">
        <f>IF(RES_hh_fech_in!T23=0,0,RES_hh_fech_in!T23/RES_summary!T$21)</f>
        <v>0</v>
      </c>
      <c r="U23" s="72">
        <f>IF(RES_hh_fech_in!U23=0,0,RES_hh_fech_in!U23/RES_summary!U$21)</f>
        <v>0</v>
      </c>
      <c r="V23" s="72">
        <f>IF(RES_hh_fech_in!V23=0,0,RES_hh_fech_in!V23/RES_summary!V$21)</f>
        <v>0</v>
      </c>
      <c r="W23" s="72">
        <f>IF(RES_hh_fech_in!W23=0,0,RES_hh_fech_in!W23/RES_summary!W$21)</f>
        <v>0</v>
      </c>
      <c r="X23" s="72">
        <f>IF(RES_hh_fech_in!X23=0,0,RES_hh_fech_in!X23/RES_summary!X$21)</f>
        <v>0</v>
      </c>
      <c r="Y23" s="72">
        <f>IF(RES_hh_fech_in!Y23=0,0,RES_hh_fech_in!Y23/RES_summary!Y$21)</f>
        <v>0</v>
      </c>
      <c r="DA23" s="89" t="s">
        <v>896</v>
      </c>
    </row>
    <row r="24" spans="1:105" ht="12" customHeight="1" x14ac:dyDescent="0.25">
      <c r="A24" s="28" t="s">
        <v>198</v>
      </c>
      <c r="B24" s="72"/>
      <c r="C24" s="72">
        <f>IF(RES_hh_fech_in!C24=0,0,RES_hh_fech_in!C24/RES_summary!C$21)</f>
        <v>23.114098688624164</v>
      </c>
      <c r="D24" s="72">
        <f>IF(RES_hh_fech_in!D24=0,0,RES_hh_fech_in!D24/RES_summary!D$21)</f>
        <v>23.63402867949679</v>
      </c>
      <c r="E24" s="72">
        <f>IF(RES_hh_fech_in!E24=0,0,RES_hh_fech_in!E24/RES_summary!E$21)</f>
        <v>21.563203173294511</v>
      </c>
      <c r="F24" s="72">
        <f>IF(RES_hh_fech_in!F24=0,0,RES_hh_fech_in!F24/RES_summary!F$21)</f>
        <v>21.64473394808104</v>
      </c>
      <c r="G24" s="72">
        <f>IF(RES_hh_fech_in!G24=0,0,RES_hh_fech_in!G24/RES_summary!G$21)</f>
        <v>23.223294627737697</v>
      </c>
      <c r="H24" s="72">
        <f>IF(RES_hh_fech_in!H24=0,0,RES_hh_fech_in!H24/RES_summary!H$21)</f>
        <v>23.934988678163695</v>
      </c>
      <c r="I24" s="72">
        <f>IF(RES_hh_fech_in!I24=0,0,RES_hh_fech_in!I24/RES_summary!I$21)</f>
        <v>19.849907386997177</v>
      </c>
      <c r="J24" s="72">
        <f>IF(RES_hh_fech_in!J24=0,0,RES_hh_fech_in!J24/RES_summary!J$21)</f>
        <v>18.64043269987371</v>
      </c>
      <c r="K24" s="72">
        <f>IF(RES_hh_fech_in!K24=0,0,RES_hh_fech_in!K24/RES_summary!K$21)</f>
        <v>17.830868547413644</v>
      </c>
      <c r="L24" s="72">
        <f>IF(RES_hh_fech_in!L24=0,0,RES_hh_fech_in!L24/RES_summary!L$21)</f>
        <v>19.101113771487128</v>
      </c>
      <c r="M24" s="72">
        <f>IF(RES_hh_fech_in!M24=0,0,RES_hh_fech_in!M24/RES_summary!M$21)</f>
        <v>17.860944359713027</v>
      </c>
      <c r="N24" s="72">
        <f>IF(RES_hh_fech_in!N24=0,0,RES_hh_fech_in!N24/RES_summary!N$21)</f>
        <v>18.231627175321091</v>
      </c>
      <c r="O24" s="72">
        <f>IF(RES_hh_fech_in!O24=0,0,RES_hh_fech_in!O24/RES_summary!O$21)</f>
        <v>17.713320031138814</v>
      </c>
      <c r="P24" s="72">
        <f>IF(RES_hh_fech_in!P24=0,0,RES_hh_fech_in!P24/RES_summary!P$21)</f>
        <v>15.955865032104702</v>
      </c>
      <c r="Q24" s="72">
        <f>IF(RES_hh_fech_in!Q24=0,0,RES_hh_fech_in!Q24/RES_summary!Q$21)</f>
        <v>15.225932546951185</v>
      </c>
      <c r="R24" s="72">
        <f>IF(RES_hh_fech_in!R24=0,0,RES_hh_fech_in!R24/RES_summary!R$21)</f>
        <v>16.564377608845163</v>
      </c>
      <c r="S24" s="72">
        <f>IF(RES_hh_fech_in!S24=0,0,RES_hh_fech_in!S24/RES_summary!S$21)</f>
        <v>16.381864031507114</v>
      </c>
      <c r="T24" s="72">
        <f>IF(RES_hh_fech_in!T24=0,0,RES_hh_fech_in!T24/RES_summary!T$21)</f>
        <v>15.961237794736173</v>
      </c>
      <c r="U24" s="72">
        <f>IF(RES_hh_fech_in!U24=0,0,RES_hh_fech_in!U24/RES_summary!U$21)</f>
        <v>16.190555189292965</v>
      </c>
      <c r="V24" s="72">
        <f>IF(RES_hh_fech_in!V24=0,0,RES_hh_fech_in!V24/RES_summary!V$21)</f>
        <v>15.373352930689274</v>
      </c>
      <c r="W24" s="72">
        <f>IF(RES_hh_fech_in!W24=0,0,RES_hh_fech_in!W24/RES_summary!W$21)</f>
        <v>15.589654743956572</v>
      </c>
      <c r="X24" s="72">
        <f>IF(RES_hh_fech_in!X24=0,0,RES_hh_fech_in!X24/RES_summary!X$21)</f>
        <v>15.343641183019342</v>
      </c>
      <c r="Y24" s="72">
        <f>IF(RES_hh_fech_in!Y24=0,0,RES_hh_fech_in!Y24/RES_summary!Y$21)</f>
        <v>14.225924789048882</v>
      </c>
      <c r="DA24" s="89" t="s">
        <v>897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29.197025369727353</v>
      </c>
      <c r="D25" s="74">
        <f>IF(RES_hh_fech_in!D25=0,0,RES_hh_fech_in!D25/RES_summary!D$21)</f>
        <v>28.545865287418746</v>
      </c>
      <c r="E25" s="74">
        <f>IF(RES_hh_fech_in!E25=0,0,RES_hh_fech_in!E25/RES_summary!E$21)</f>
        <v>28.003938431726809</v>
      </c>
      <c r="F25" s="74">
        <f>IF(RES_hh_fech_in!F25=0,0,RES_hh_fech_in!F25/RES_summary!F$21)</f>
        <v>27.500891183144457</v>
      </c>
      <c r="G25" s="74">
        <f>IF(RES_hh_fech_in!G25=0,0,RES_hh_fech_in!G25/RES_summary!G$21)</f>
        <v>26.927655181272055</v>
      </c>
      <c r="H25" s="74">
        <f>IF(RES_hh_fech_in!H25=0,0,RES_hh_fech_in!H25/RES_summary!H$21)</f>
        <v>27.135431543482074</v>
      </c>
      <c r="I25" s="74">
        <f>IF(RES_hh_fech_in!I25=0,0,RES_hh_fech_in!I25/RES_summary!I$21)</f>
        <v>25.951877401418944</v>
      </c>
      <c r="J25" s="74">
        <f>IF(RES_hh_fech_in!J25=0,0,RES_hh_fech_in!J25/RES_summary!J$21)</f>
        <v>25.10900858428953</v>
      </c>
      <c r="K25" s="74">
        <f>IF(RES_hh_fech_in!K25=0,0,RES_hh_fech_in!K25/RES_summary!K$21)</f>
        <v>23.756955939603017</v>
      </c>
      <c r="L25" s="74">
        <f>IF(RES_hh_fech_in!L25=0,0,RES_hh_fech_in!L25/RES_summary!L$21)</f>
        <v>24.805216309499503</v>
      </c>
      <c r="M25" s="74">
        <f>IF(RES_hh_fech_in!M25=0,0,RES_hh_fech_in!M25/RES_summary!M$21)</f>
        <v>22.434397067464712</v>
      </c>
      <c r="N25" s="74">
        <f>IF(RES_hh_fech_in!N25=0,0,RES_hh_fech_in!N25/RES_summary!N$21)</f>
        <v>22.766059341551269</v>
      </c>
      <c r="O25" s="74">
        <f>IF(RES_hh_fech_in!O25=0,0,RES_hh_fech_in!O25/RES_summary!O$21)</f>
        <v>21.471613837041605</v>
      </c>
      <c r="P25" s="74">
        <f>IF(RES_hh_fech_in!P25=0,0,RES_hh_fech_in!P25/RES_summary!P$21)</f>
        <v>19.28002328789178</v>
      </c>
      <c r="Q25" s="74">
        <f>IF(RES_hh_fech_in!Q25=0,0,RES_hh_fech_in!Q25/RES_summary!Q$21)</f>
        <v>18.837741020868183</v>
      </c>
      <c r="R25" s="74">
        <f>IF(RES_hh_fech_in!R25=0,0,RES_hh_fech_in!R25/RES_summary!R$21)</f>
        <v>20.166363953524179</v>
      </c>
      <c r="S25" s="74">
        <f>IF(RES_hh_fech_in!S25=0,0,RES_hh_fech_in!S25/RES_summary!S$21)</f>
        <v>19.79587040117223</v>
      </c>
      <c r="T25" s="74">
        <f>IF(RES_hh_fech_in!T25=0,0,RES_hh_fech_in!T25/RES_summary!T$21)</f>
        <v>18.530982105102936</v>
      </c>
      <c r="U25" s="74">
        <f>IF(RES_hh_fech_in!U25=0,0,RES_hh_fech_in!U25/RES_summary!U$21)</f>
        <v>19.511817996208276</v>
      </c>
      <c r="V25" s="74">
        <f>IF(RES_hh_fech_in!V25=0,0,RES_hh_fech_in!V25/RES_summary!V$21)</f>
        <v>18.681764333924122</v>
      </c>
      <c r="W25" s="74">
        <f>IF(RES_hh_fech_in!W25=0,0,RES_hh_fech_in!W25/RES_summary!W$21)</f>
        <v>20.042000880390908</v>
      </c>
      <c r="X25" s="74">
        <f>IF(RES_hh_fech_in!X25=0,0,RES_hh_fech_in!X25/RES_summary!X$21)</f>
        <v>13.470930687244264</v>
      </c>
      <c r="Y25" s="74">
        <f>IF(RES_hh_fech_in!Y25=0,0,RES_hh_fech_in!Y25/RES_summary!Y$21)</f>
        <v>18.432525958831921</v>
      </c>
      <c r="DA25" s="90" t="s">
        <v>898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0</v>
      </c>
      <c r="D26" s="77">
        <f>IF(RES_hh_fech_in!D26=0,0,RES_hh_fech_in!D26/RES_summary!D$21)</f>
        <v>0</v>
      </c>
      <c r="E26" s="77">
        <f>IF(RES_hh_fech_in!E26=0,0,RES_hh_fech_in!E26/RES_summary!E$21)</f>
        <v>0</v>
      </c>
      <c r="F26" s="77">
        <f>IF(RES_hh_fech_in!F26=0,0,RES_hh_fech_in!F26/RES_summary!F$21)</f>
        <v>0</v>
      </c>
      <c r="G26" s="77">
        <f>IF(RES_hh_fech_in!G26=0,0,RES_hh_fech_in!G26/RES_summary!G$21)</f>
        <v>0</v>
      </c>
      <c r="H26" s="77">
        <f>IF(RES_hh_fech_in!H26=0,0,RES_hh_fech_in!H26/RES_summary!H$21)</f>
        <v>0</v>
      </c>
      <c r="I26" s="77">
        <f>IF(RES_hh_fech_in!I26=0,0,RES_hh_fech_in!I26/RES_summary!I$21)</f>
        <v>0</v>
      </c>
      <c r="J26" s="77">
        <f>IF(RES_hh_fech_in!J26=0,0,RES_hh_fech_in!J26/RES_summary!J$21)</f>
        <v>0</v>
      </c>
      <c r="K26" s="77">
        <f>IF(RES_hh_fech_in!K26=0,0,RES_hh_fech_in!K26/RES_summary!K$21)</f>
        <v>0</v>
      </c>
      <c r="L26" s="77">
        <f>IF(RES_hh_fech_in!L26=0,0,RES_hh_fech_in!L26/RES_summary!L$21)</f>
        <v>0</v>
      </c>
      <c r="M26" s="77">
        <f>IF(RES_hh_fech_in!M26=0,0,RES_hh_fech_in!M26/RES_summary!M$21)</f>
        <v>0</v>
      </c>
      <c r="N26" s="77">
        <f>IF(RES_hh_fech_in!N26=0,0,RES_hh_fech_in!N26/RES_summary!N$21)</f>
        <v>0</v>
      </c>
      <c r="O26" s="77">
        <f>IF(RES_hh_fech_in!O26=0,0,RES_hh_fech_in!O26/RES_summary!O$21)</f>
        <v>0</v>
      </c>
      <c r="P26" s="77">
        <f>IF(RES_hh_fech_in!P26=0,0,RES_hh_fech_in!P26/RES_summary!P$21)</f>
        <v>0</v>
      </c>
      <c r="Q26" s="77">
        <f>IF(RES_hh_fech_in!Q26=0,0,RES_hh_fech_in!Q26/RES_summary!Q$21)</f>
        <v>0</v>
      </c>
      <c r="R26" s="77">
        <f>IF(RES_hh_fech_in!R26=0,0,RES_hh_fech_in!R26/RES_summary!R$21)</f>
        <v>0</v>
      </c>
      <c r="S26" s="77">
        <f>IF(RES_hh_fech_in!S26=0,0,RES_hh_fech_in!S26/RES_summary!S$21)</f>
        <v>0</v>
      </c>
      <c r="T26" s="77">
        <f>IF(RES_hh_fech_in!T26=0,0,RES_hh_fech_in!T26/RES_summary!T$21)</f>
        <v>0</v>
      </c>
      <c r="U26" s="77">
        <f>IF(RES_hh_fech_in!U26=0,0,RES_hh_fech_in!U26/RES_summary!U$21)</f>
        <v>0</v>
      </c>
      <c r="V26" s="77">
        <f>IF(RES_hh_fech_in!V26=0,0,RES_hh_fech_in!V26/RES_summary!V$21)</f>
        <v>0</v>
      </c>
      <c r="W26" s="77">
        <f>IF(RES_hh_fech_in!W26=0,0,RES_hh_fech_in!W26/RES_summary!W$21)</f>
        <v>0</v>
      </c>
      <c r="X26" s="77">
        <f>IF(RES_hh_fech_in!X26=0,0,RES_hh_fech_in!X26/RES_summary!X$21)</f>
        <v>0</v>
      </c>
      <c r="Y26" s="77">
        <f>IF(RES_hh_fech_in!Y26=0,0,RES_hh_fech_in!Y26/RES_summary!Y$21)</f>
        <v>0</v>
      </c>
      <c r="DA26" s="92" t="s">
        <v>899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17.753833345547498</v>
      </c>
      <c r="D27" s="69">
        <f>IF(RES_hh_fech_in!D27=0,0,RES_hh_fech_in!D27/RES_summary!D$21)</f>
        <v>15.577104376022133</v>
      </c>
      <c r="E27" s="69">
        <f>IF(RES_hh_fech_in!E27=0,0,RES_hh_fech_in!E27/RES_summary!E$21)</f>
        <v>15.80932551561645</v>
      </c>
      <c r="F27" s="69">
        <f>IF(RES_hh_fech_in!F27=0,0,RES_hh_fech_in!F27/RES_summary!F$21)</f>
        <v>15.503583451801136</v>
      </c>
      <c r="G27" s="69">
        <f>IF(RES_hh_fech_in!G27=0,0,RES_hh_fech_in!G27/RES_summary!G$21)</f>
        <v>14.216535726144011</v>
      </c>
      <c r="H27" s="69">
        <f>IF(RES_hh_fech_in!H27=0,0,RES_hh_fech_in!H27/RES_summary!H$21)</f>
        <v>14.801756283625034</v>
      </c>
      <c r="I27" s="69">
        <f>IF(RES_hh_fech_in!I27=0,0,RES_hh_fech_in!I27/RES_summary!I$21)</f>
        <v>13.841515630992649</v>
      </c>
      <c r="J27" s="69">
        <f>IF(RES_hh_fech_in!J27=0,0,RES_hh_fech_in!J27/RES_summary!J$21)</f>
        <v>13.518216764060515</v>
      </c>
      <c r="K27" s="69">
        <f>IF(RES_hh_fech_in!K27=0,0,RES_hh_fech_in!K27/RES_summary!K$21)</f>
        <v>11.68610324639193</v>
      </c>
      <c r="L27" s="69">
        <f>IF(RES_hh_fech_in!L27=0,0,RES_hh_fech_in!L27/RES_summary!L$21)</f>
        <v>12.898861381501488</v>
      </c>
      <c r="M27" s="69">
        <f>IF(RES_hh_fech_in!M27=0,0,RES_hh_fech_in!M27/RES_summary!M$21)</f>
        <v>11.583124148978893</v>
      </c>
      <c r="N27" s="69">
        <f>IF(RES_hh_fech_in!N27=0,0,RES_hh_fech_in!N27/RES_summary!N$21)</f>
        <v>11.568964726214109</v>
      </c>
      <c r="O27" s="69">
        <f>IF(RES_hh_fech_in!O27=0,0,RES_hh_fech_in!O27/RES_summary!O$21)</f>
        <v>11.000638743841401</v>
      </c>
      <c r="P27" s="69">
        <f>IF(RES_hh_fech_in!P27=0,0,RES_hh_fech_in!P27/RES_summary!P$21)</f>
        <v>11.164932886976286</v>
      </c>
      <c r="Q27" s="69">
        <f>IF(RES_hh_fech_in!Q27=0,0,RES_hh_fech_in!Q27/RES_summary!Q$21)</f>
        <v>11.256507332515039</v>
      </c>
      <c r="R27" s="69">
        <f>IF(RES_hh_fech_in!R27=0,0,RES_hh_fech_in!R27/RES_summary!R$21)</f>
        <v>12.548068628364938</v>
      </c>
      <c r="S27" s="69">
        <f>IF(RES_hh_fech_in!S27=0,0,RES_hh_fech_in!S27/RES_summary!S$21)</f>
        <v>11.722751332704402</v>
      </c>
      <c r="T27" s="69">
        <f>IF(RES_hh_fech_in!T27=0,0,RES_hh_fech_in!T27/RES_summary!T$21)</f>
        <v>11.399605410027002</v>
      </c>
      <c r="U27" s="69">
        <f>IF(RES_hh_fech_in!U27=0,0,RES_hh_fech_in!U27/RES_summary!U$21)</f>
        <v>11.303103308195096</v>
      </c>
      <c r="V27" s="69">
        <f>IF(RES_hh_fech_in!V27=0,0,RES_hh_fech_in!V27/RES_summary!V$21)</f>
        <v>10.864857348977448</v>
      </c>
      <c r="W27" s="69">
        <f>IF(RES_hh_fech_in!W27=0,0,RES_hh_fech_in!W27/RES_summary!W$21)</f>
        <v>11.124061205534211</v>
      </c>
      <c r="X27" s="69">
        <f>IF(RES_hh_fech_in!X27=0,0,RES_hh_fech_in!X27/RES_summary!X$21)</f>
        <v>9.0723714393054795</v>
      </c>
      <c r="Y27" s="69">
        <f>IF(RES_hh_fech_in!Y27=0,0,RES_hh_fech_in!Y27/RES_summary!Y$21)</f>
        <v>10.01368069820743</v>
      </c>
      <c r="DA27" s="88" t="s">
        <v>900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0</v>
      </c>
      <c r="D28" s="72">
        <f>IF(RES_hh_fech_in!D28=0,0,RES_hh_fech_in!D28/RES_summary!D$21)</f>
        <v>20.117164735955058</v>
      </c>
      <c r="E28" s="72">
        <f>IF(RES_hh_fech_in!E28=0,0,RES_hh_fech_in!E28/RES_summary!E$21)</f>
        <v>15.020340318493886</v>
      </c>
      <c r="F28" s="72">
        <f>IF(RES_hh_fech_in!F28=0,0,RES_hh_fech_in!F28/RES_summary!F$21)</f>
        <v>22.708444508566181</v>
      </c>
      <c r="G28" s="72">
        <f>IF(RES_hh_fech_in!G28=0,0,RES_hh_fech_in!G28/RES_summary!G$21)</f>
        <v>19.337851754226879</v>
      </c>
      <c r="H28" s="72">
        <f>IF(RES_hh_fech_in!H28=0,0,RES_hh_fech_in!H28/RES_summary!H$21)</f>
        <v>0</v>
      </c>
      <c r="I28" s="72">
        <f>IF(RES_hh_fech_in!I28=0,0,RES_hh_fech_in!I28/RES_summary!I$21)</f>
        <v>0</v>
      </c>
      <c r="J28" s="72">
        <f>IF(RES_hh_fech_in!J28=0,0,RES_hh_fech_in!J28/RES_summary!J$21)</f>
        <v>0</v>
      </c>
      <c r="K28" s="72">
        <f>IF(RES_hh_fech_in!K28=0,0,RES_hh_fech_in!K28/RES_summary!K$21)</f>
        <v>0</v>
      </c>
      <c r="L28" s="72">
        <f>IF(RES_hh_fech_in!L28=0,0,RES_hh_fech_in!L28/RES_summary!L$21)</f>
        <v>13.36850871737313</v>
      </c>
      <c r="M28" s="72">
        <f>IF(RES_hh_fech_in!M28=0,0,RES_hh_fech_in!M28/RES_summary!M$21)</f>
        <v>16.585231918190527</v>
      </c>
      <c r="N28" s="72">
        <f>IF(RES_hh_fech_in!N28=0,0,RES_hh_fech_in!N28/RES_summary!N$21)</f>
        <v>15.881977356265384</v>
      </c>
      <c r="O28" s="72">
        <f>IF(RES_hh_fech_in!O28=0,0,RES_hh_fech_in!O28/RES_summary!O$21)</f>
        <v>15.689907891880328</v>
      </c>
      <c r="P28" s="72">
        <f>IF(RES_hh_fech_in!P28=0,0,RES_hh_fech_in!P28/RES_summary!P$21)</f>
        <v>0</v>
      </c>
      <c r="Q28" s="72">
        <f>IF(RES_hh_fech_in!Q28=0,0,RES_hh_fech_in!Q28/RES_summary!Q$21)</f>
        <v>0</v>
      </c>
      <c r="R28" s="72">
        <f>IF(RES_hh_fech_in!R28=0,0,RES_hh_fech_in!R28/RES_summary!R$21)</f>
        <v>0</v>
      </c>
      <c r="S28" s="72">
        <f>IF(RES_hh_fech_in!S28=0,0,RES_hh_fech_in!S28/RES_summary!S$21)</f>
        <v>0</v>
      </c>
      <c r="T28" s="72">
        <f>IF(RES_hh_fech_in!T28=0,0,RES_hh_fech_in!T28/RES_summary!T$21)</f>
        <v>0</v>
      </c>
      <c r="U28" s="72">
        <f>IF(RES_hh_fech_in!U28=0,0,RES_hh_fech_in!U28/RES_summary!U$21)</f>
        <v>0</v>
      </c>
      <c r="V28" s="72">
        <f>IF(RES_hh_fech_in!V28=0,0,RES_hh_fech_in!V28/RES_summary!V$21)</f>
        <v>0</v>
      </c>
      <c r="W28" s="72">
        <f>IF(RES_hh_fech_in!W28=0,0,RES_hh_fech_in!W28/RES_summary!W$21)</f>
        <v>0</v>
      </c>
      <c r="X28" s="72">
        <f>IF(RES_hh_fech_in!X28=0,0,RES_hh_fech_in!X28/RES_summary!X$21)</f>
        <v>0</v>
      </c>
      <c r="Y28" s="72">
        <f>IF(RES_hh_fech_in!Y28=0,0,RES_hh_fech_in!Y28/RES_summary!Y$21)</f>
        <v>0</v>
      </c>
      <c r="DA28" s="89" t="s">
        <v>901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26.15423315557517</v>
      </c>
      <c r="D29" s="72">
        <f>IF(RES_hh_fech_in!D29=0,0,RES_hh_fech_in!D29/RES_summary!D$21)</f>
        <v>0</v>
      </c>
      <c r="E29" s="72">
        <f>IF(RES_hh_fech_in!E29=0,0,RES_hh_fech_in!E29/RES_summary!E$21)</f>
        <v>19.126035433697112</v>
      </c>
      <c r="F29" s="72">
        <f>IF(RES_hh_fech_in!F29=0,0,RES_hh_fech_in!F29/RES_summary!F$21)</f>
        <v>20.374646295872665</v>
      </c>
      <c r="G29" s="72">
        <f>IF(RES_hh_fech_in!G29=0,0,RES_hh_fech_in!G29/RES_summary!G$21)</f>
        <v>16.51228919957196</v>
      </c>
      <c r="H29" s="72">
        <f>IF(RES_hh_fech_in!H29=0,0,RES_hh_fech_in!H29/RES_summary!H$21)</f>
        <v>17.657182408485308</v>
      </c>
      <c r="I29" s="72">
        <f>IF(RES_hh_fech_in!I29=0,0,RES_hh_fech_in!I29/RES_summary!I$21)</f>
        <v>11.838297647460994</v>
      </c>
      <c r="J29" s="72">
        <f>IF(RES_hh_fech_in!J29=0,0,RES_hh_fech_in!J29/RES_summary!J$21)</f>
        <v>15.656297280641692</v>
      </c>
      <c r="K29" s="72">
        <f>IF(RES_hh_fech_in!K29=0,0,RES_hh_fech_in!K29/RES_summary!K$21)</f>
        <v>13.546770374927993</v>
      </c>
      <c r="L29" s="72">
        <f>IF(RES_hh_fech_in!L29=0,0,RES_hh_fech_in!L29/RES_summary!L$21)</f>
        <v>15.965965666654379</v>
      </c>
      <c r="M29" s="72">
        <f>IF(RES_hh_fech_in!M29=0,0,RES_hh_fech_in!M29/RES_summary!M$21)</f>
        <v>15.472228992410102</v>
      </c>
      <c r="N29" s="72">
        <f>IF(RES_hh_fech_in!N29=0,0,RES_hh_fech_in!N29/RES_summary!N$21)</f>
        <v>12.109293280664653</v>
      </c>
      <c r="O29" s="72">
        <f>IF(RES_hh_fech_in!O29=0,0,RES_hh_fech_in!O29/RES_summary!O$21)</f>
        <v>11.362856463056927</v>
      </c>
      <c r="P29" s="72">
        <f>IF(RES_hh_fech_in!P29=0,0,RES_hh_fech_in!P29/RES_summary!P$21)</f>
        <v>12.66541213973626</v>
      </c>
      <c r="Q29" s="72">
        <f>IF(RES_hh_fech_in!Q29=0,0,RES_hh_fech_in!Q29/RES_summary!Q$21)</f>
        <v>13.151434187440282</v>
      </c>
      <c r="R29" s="72">
        <f>IF(RES_hh_fech_in!R29=0,0,RES_hh_fech_in!R29/RES_summary!R$21)</f>
        <v>16.333869182932613</v>
      </c>
      <c r="S29" s="72">
        <f>IF(RES_hh_fech_in!S29=0,0,RES_hh_fech_in!S29/RES_summary!S$21)</f>
        <v>16.074979813554719</v>
      </c>
      <c r="T29" s="72">
        <f>IF(RES_hh_fech_in!T29=0,0,RES_hh_fech_in!T29/RES_summary!T$21)</f>
        <v>13.812774776787498</v>
      </c>
      <c r="U29" s="72">
        <f>IF(RES_hh_fech_in!U29=0,0,RES_hh_fech_in!U29/RES_summary!U$21)</f>
        <v>16.304787624553484</v>
      </c>
      <c r="V29" s="72">
        <f>IF(RES_hh_fech_in!V29=0,0,RES_hh_fech_in!V29/RES_summary!V$21)</f>
        <v>12.258073172729857</v>
      </c>
      <c r="W29" s="72">
        <f>IF(RES_hh_fech_in!W29=0,0,RES_hh_fech_in!W29/RES_summary!W$21)</f>
        <v>12.725712696225601</v>
      </c>
      <c r="X29" s="72">
        <f>IF(RES_hh_fech_in!X29=0,0,RES_hh_fech_in!X29/RES_summary!X$21)</f>
        <v>8.1796180916672121</v>
      </c>
      <c r="Y29" s="72">
        <f>IF(RES_hh_fech_in!Y29=0,0,RES_hh_fech_in!Y29/RES_summary!Y$21)</f>
        <v>13.847031404115834</v>
      </c>
      <c r="DA29" s="89" t="s">
        <v>902</v>
      </c>
    </row>
    <row r="30" spans="1:105" ht="12" customHeight="1" x14ac:dyDescent="0.25">
      <c r="A30" s="28" t="s">
        <v>189</v>
      </c>
      <c r="B30" s="72"/>
      <c r="C30" s="72">
        <f>IF(RES_hh_fech_in!C30=0,0,RES_hh_fech_in!C30/RES_summary!C$21)</f>
        <v>22.482423349718456</v>
      </c>
      <c r="D30" s="72">
        <f>IF(RES_hh_fech_in!D30=0,0,RES_hh_fech_in!D30/RES_summary!D$21)</f>
        <v>18.02337300504475</v>
      </c>
      <c r="E30" s="72">
        <f>IF(RES_hh_fech_in!E30=0,0,RES_hh_fech_in!E30/RES_summary!E$21)</f>
        <v>18.195097602127252</v>
      </c>
      <c r="F30" s="72">
        <f>IF(RES_hh_fech_in!F30=0,0,RES_hh_fech_in!F30/RES_summary!F$21)</f>
        <v>18.011281863755848</v>
      </c>
      <c r="G30" s="72">
        <f>IF(RES_hh_fech_in!G30=0,0,RES_hh_fech_in!G30/RES_summary!G$21)</f>
        <v>17.660795768063405</v>
      </c>
      <c r="H30" s="72">
        <f>IF(RES_hh_fech_in!H30=0,0,RES_hh_fech_in!H30/RES_summary!H$21)</f>
        <v>18.062988440558875</v>
      </c>
      <c r="I30" s="72">
        <f>IF(RES_hh_fech_in!I30=0,0,RES_hh_fech_in!I30/RES_summary!I$21)</f>
        <v>15.617587701584917</v>
      </c>
      <c r="J30" s="72">
        <f>IF(RES_hh_fech_in!J30=0,0,RES_hh_fech_in!J30/RES_summary!J$21)</f>
        <v>15.43309465471299</v>
      </c>
      <c r="K30" s="72">
        <f>IF(RES_hh_fech_in!K30=0,0,RES_hh_fech_in!K30/RES_summary!K$21)</f>
        <v>13.319654779883926</v>
      </c>
      <c r="L30" s="72">
        <f>IF(RES_hh_fech_in!L30=0,0,RES_hh_fech_in!L30/RES_summary!L$21)</f>
        <v>15.021967903214664</v>
      </c>
      <c r="M30" s="72">
        <f>IF(RES_hh_fech_in!M30=0,0,RES_hh_fech_in!M30/RES_summary!M$21)</f>
        <v>13.911121645891829</v>
      </c>
      <c r="N30" s="72">
        <f>IF(RES_hh_fech_in!N30=0,0,RES_hh_fech_in!N30/RES_summary!N$21)</f>
        <v>14.014073054530638</v>
      </c>
      <c r="O30" s="72">
        <f>IF(RES_hh_fech_in!O30=0,0,RES_hh_fech_in!O30/RES_summary!O$21)</f>
        <v>12.949965774053517</v>
      </c>
      <c r="P30" s="72">
        <f>IF(RES_hh_fech_in!P30=0,0,RES_hh_fech_in!P30/RES_summary!P$21)</f>
        <v>12.877748849182339</v>
      </c>
      <c r="Q30" s="72">
        <f>IF(RES_hh_fech_in!Q30=0,0,RES_hh_fech_in!Q30/RES_summary!Q$21)</f>
        <v>12.830327675441708</v>
      </c>
      <c r="R30" s="72">
        <f>IF(RES_hh_fech_in!R30=0,0,RES_hh_fech_in!R30/RES_summary!R$21)</f>
        <v>15.326439597879922</v>
      </c>
      <c r="S30" s="72">
        <f>IF(RES_hh_fech_in!S30=0,0,RES_hh_fech_in!S30/RES_summary!S$21)</f>
        <v>14.092718962594482</v>
      </c>
      <c r="T30" s="72">
        <f>IF(RES_hh_fech_in!T30=0,0,RES_hh_fech_in!T30/RES_summary!T$21)</f>
        <v>13.216322708016243</v>
      </c>
      <c r="U30" s="72">
        <f>IF(RES_hh_fech_in!U30=0,0,RES_hh_fech_in!U30/RES_summary!U$21)</f>
        <v>14.644923292777314</v>
      </c>
      <c r="V30" s="72">
        <f>IF(RES_hh_fech_in!V30=0,0,RES_hh_fech_in!V30/RES_summary!V$21)</f>
        <v>13.365996789035261</v>
      </c>
      <c r="W30" s="72">
        <f>IF(RES_hh_fech_in!W30=0,0,RES_hh_fech_in!W30/RES_summary!W$21)</f>
        <v>15.22877133804071</v>
      </c>
      <c r="X30" s="72">
        <f>IF(RES_hh_fech_in!X30=0,0,RES_hh_fech_in!X30/RES_summary!X$21)</f>
        <v>9.7647582511205275</v>
      </c>
      <c r="Y30" s="72">
        <f>IF(RES_hh_fech_in!Y30=0,0,RES_hh_fech_in!Y30/RES_summary!Y$21)</f>
        <v>12.786231344225486</v>
      </c>
      <c r="DA30" s="89" t="s">
        <v>903</v>
      </c>
    </row>
    <row r="31" spans="1:105" ht="12" customHeight="1" x14ac:dyDescent="0.25">
      <c r="A31" s="28" t="s">
        <v>202</v>
      </c>
      <c r="B31" s="72"/>
      <c r="C31" s="72">
        <f>IF(RES_hh_fech_in!C31=0,0,RES_hh_fech_in!C31/RES_summary!C$21)</f>
        <v>21.343667357208993</v>
      </c>
      <c r="D31" s="72">
        <f>IF(RES_hh_fech_in!D31=0,0,RES_hh_fech_in!D31/RES_summary!D$21)</f>
        <v>17.698419848347434</v>
      </c>
      <c r="E31" s="72">
        <f>IF(RES_hh_fech_in!E31=0,0,RES_hh_fech_in!E31/RES_summary!E$21)</f>
        <v>19.510463887342326</v>
      </c>
      <c r="F31" s="72">
        <f>IF(RES_hh_fech_in!F31=0,0,RES_hh_fech_in!F31/RES_summary!F$21)</f>
        <v>19.427425312993591</v>
      </c>
      <c r="G31" s="72">
        <f>IF(RES_hh_fech_in!G31=0,0,RES_hh_fech_in!G31/RES_summary!G$21)</f>
        <v>15.782413926636124</v>
      </c>
      <c r="H31" s="72">
        <f>IF(RES_hh_fech_in!H31=0,0,RES_hh_fech_in!H31/RES_summary!H$21)</f>
        <v>16.028965226225797</v>
      </c>
      <c r="I31" s="72">
        <f>IF(RES_hh_fech_in!I31=0,0,RES_hh_fech_in!I31/RES_summary!I$21)</f>
        <v>16.223521916263699</v>
      </c>
      <c r="J31" s="72">
        <f>IF(RES_hh_fech_in!J31=0,0,RES_hh_fech_in!J31/RES_summary!J$21)</f>
        <v>15.830936084269927</v>
      </c>
      <c r="K31" s="72">
        <f>IF(RES_hh_fech_in!K31=0,0,RES_hh_fech_in!K31/RES_summary!K$21)</f>
        <v>13.291890335425778</v>
      </c>
      <c r="L31" s="72">
        <f>IF(RES_hh_fech_in!L31=0,0,RES_hh_fech_in!L31/RES_summary!L$21)</f>
        <v>15.483126632951652</v>
      </c>
      <c r="M31" s="72">
        <f>IF(RES_hh_fech_in!M31=0,0,RES_hh_fech_in!M31/RES_summary!M$21)</f>
        <v>13.291801949983226</v>
      </c>
      <c r="N31" s="72">
        <f>IF(RES_hh_fech_in!N31=0,0,RES_hh_fech_in!N31/RES_summary!N$21)</f>
        <v>13.847845187929765</v>
      </c>
      <c r="O31" s="72">
        <f>IF(RES_hh_fech_in!O31=0,0,RES_hh_fech_in!O31/RES_summary!O$21)</f>
        <v>13.187050018772126</v>
      </c>
      <c r="P31" s="72">
        <f>IF(RES_hh_fech_in!P31=0,0,RES_hh_fech_in!P31/RES_summary!P$21)</f>
        <v>13.103121568027525</v>
      </c>
      <c r="Q31" s="72">
        <f>IF(RES_hh_fech_in!Q31=0,0,RES_hh_fech_in!Q31/RES_summary!Q$21)</f>
        <v>13.072970002714365</v>
      </c>
      <c r="R31" s="72">
        <f>IF(RES_hh_fech_in!R31=0,0,RES_hh_fech_in!R31/RES_summary!R$21)</f>
        <v>14.146054235910258</v>
      </c>
      <c r="S31" s="72">
        <f>IF(RES_hh_fech_in!S31=0,0,RES_hh_fech_in!S31/RES_summary!S$21)</f>
        <v>14.46360920958802</v>
      </c>
      <c r="T31" s="72">
        <f>IF(RES_hh_fech_in!T31=0,0,RES_hh_fech_in!T31/RES_summary!T$21)</f>
        <v>14.315837625426049</v>
      </c>
      <c r="U31" s="72">
        <f>IF(RES_hh_fech_in!U31=0,0,RES_hh_fech_in!U31/RES_summary!U$21)</f>
        <v>13.835643711324449</v>
      </c>
      <c r="V31" s="72">
        <f>IF(RES_hh_fech_in!V31=0,0,RES_hh_fech_in!V31/RES_summary!V$21)</f>
        <v>13.767907401435041</v>
      </c>
      <c r="W31" s="72">
        <f>IF(RES_hh_fech_in!W31=0,0,RES_hh_fech_in!W31/RES_summary!W$21)</f>
        <v>13.133763461202969</v>
      </c>
      <c r="X31" s="72">
        <f>IF(RES_hh_fech_in!X31=0,0,RES_hh_fech_in!X31/RES_summary!X$21)</f>
        <v>13.09419870791332</v>
      </c>
      <c r="Y31" s="72">
        <f>IF(RES_hh_fech_in!Y31=0,0,RES_hh_fech_in!Y31/RES_summary!Y$21)</f>
        <v>11.934487523311892</v>
      </c>
      <c r="DA31" s="89" t="s">
        <v>904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16.704854164911477</v>
      </c>
      <c r="D32" s="77">
        <f>IF(RES_hh_fech_in!D32=0,0,RES_hh_fech_in!D32/RES_summary!D$21)</f>
        <v>15.156141596145568</v>
      </c>
      <c r="E32" s="77">
        <f>IF(RES_hh_fech_in!E32=0,0,RES_hh_fech_in!E32/RES_summary!E$21)</f>
        <v>14.201448208115888</v>
      </c>
      <c r="F32" s="77">
        <f>IF(RES_hh_fech_in!F32=0,0,RES_hh_fech_in!F32/RES_summary!F$21)</f>
        <v>14.067117525828532</v>
      </c>
      <c r="G32" s="77">
        <f>IF(RES_hh_fech_in!G32=0,0,RES_hh_fech_in!G32/RES_summary!G$21)</f>
        <v>13.107643898225078</v>
      </c>
      <c r="H32" s="77">
        <f>IF(RES_hh_fech_in!H32=0,0,RES_hh_fech_in!H32/RES_summary!H$21)</f>
        <v>13.822878912857767</v>
      </c>
      <c r="I32" s="77">
        <f>IF(RES_hh_fech_in!I32=0,0,RES_hh_fech_in!I32/RES_summary!I$21)</f>
        <v>12.10336749451621</v>
      </c>
      <c r="J32" s="77">
        <f>IF(RES_hh_fech_in!J32=0,0,RES_hh_fech_in!J32/RES_summary!J$21)</f>
        <v>11.318396375766707</v>
      </c>
      <c r="K32" s="77">
        <f>IF(RES_hh_fech_in!K32=0,0,RES_hh_fech_in!K32/RES_summary!K$21)</f>
        <v>10.35614881977491</v>
      </c>
      <c r="L32" s="77">
        <f>IF(RES_hh_fech_in!L32=0,0,RES_hh_fech_in!L32/RES_summary!L$21)</f>
        <v>11.196173736834659</v>
      </c>
      <c r="M32" s="77">
        <f>IF(RES_hh_fech_in!M32=0,0,RES_hh_fech_in!M32/RES_summary!M$21)</f>
        <v>10.387305993916209</v>
      </c>
      <c r="N32" s="77">
        <f>IF(RES_hh_fech_in!N32=0,0,RES_hh_fech_in!N32/RES_summary!N$21)</f>
        <v>10.55443835504513</v>
      </c>
      <c r="O32" s="77">
        <f>IF(RES_hh_fech_in!O32=0,0,RES_hh_fech_in!O32/RES_summary!O$21)</f>
        <v>10.066930611998103</v>
      </c>
      <c r="P32" s="77">
        <f>IF(RES_hh_fech_in!P32=0,0,RES_hh_fech_in!P32/RES_summary!P$21)</f>
        <v>9.3133194308897131</v>
      </c>
      <c r="Q32" s="77">
        <f>IF(RES_hh_fech_in!Q32=0,0,RES_hh_fech_in!Q32/RES_summary!Q$21)</f>
        <v>9.5979775458451897</v>
      </c>
      <c r="R32" s="77">
        <f>IF(RES_hh_fech_in!R32=0,0,RES_hh_fech_in!R32/RES_summary!R$21)</f>
        <v>10.504429965242142</v>
      </c>
      <c r="S32" s="77">
        <f>IF(RES_hh_fech_in!S32=0,0,RES_hh_fech_in!S32/RES_summary!S$21)</f>
        <v>10.189345354557291</v>
      </c>
      <c r="T32" s="77">
        <f>IF(RES_hh_fech_in!T32=0,0,RES_hh_fech_in!T32/RES_summary!T$21)</f>
        <v>9.5630558321259027</v>
      </c>
      <c r="U32" s="77">
        <f>IF(RES_hh_fech_in!U32=0,0,RES_hh_fech_in!U32/RES_summary!U$21)</f>
        <v>10.028657521757749</v>
      </c>
      <c r="V32" s="77">
        <f>IF(RES_hh_fech_in!V32=0,0,RES_hh_fech_in!V32/RES_summary!V$21)</f>
        <v>9.3105368653268084</v>
      </c>
      <c r="W32" s="77">
        <f>IF(RES_hh_fech_in!W32=0,0,RES_hh_fech_in!W32/RES_summary!W$21)</f>
        <v>10.052539264130539</v>
      </c>
      <c r="X32" s="77">
        <f>IF(RES_hh_fech_in!X32=0,0,RES_hh_fech_in!X32/RES_summary!X$21)</f>
        <v>7.0774420428768421</v>
      </c>
      <c r="Y32" s="77">
        <f>IF(RES_hh_fech_in!Y32=0,0,RES_hh_fech_in!Y32/RES_summary!Y$21)</f>
        <v>9.0806432579038958</v>
      </c>
      <c r="DA32" s="92" t="s">
        <v>905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186.01012715632854</v>
      </c>
      <c r="D3" s="65">
        <f>IF(RES_hh_tesh_in!D3=0,0,RES_hh_tesh_in!D3/RES_summary!D$21)</f>
        <v>176.784892772635</v>
      </c>
      <c r="E3" s="65">
        <f>IF(RES_hh_tesh_in!E3=0,0,RES_hh_tesh_in!E3/RES_summary!E$21)</f>
        <v>175.73172106043819</v>
      </c>
      <c r="F3" s="65">
        <f>IF(RES_hh_tesh_in!F3=0,0,RES_hh_tesh_in!F3/RES_summary!F$21)</f>
        <v>171.28941639594294</v>
      </c>
      <c r="G3" s="65">
        <f>IF(RES_hh_tesh_in!G3=0,0,RES_hh_tesh_in!G3/RES_summary!G$21)</f>
        <v>165.99427090311417</v>
      </c>
      <c r="H3" s="65">
        <f>IF(RES_hh_tesh_in!H3=0,0,RES_hh_tesh_in!H3/RES_summary!H$21)</f>
        <v>159.15700204765582</v>
      </c>
      <c r="I3" s="65">
        <f>IF(RES_hh_tesh_in!I3=0,0,RES_hh_tesh_in!I3/RES_summary!I$21)</f>
        <v>174.97176239635951</v>
      </c>
      <c r="J3" s="65">
        <f>IF(RES_hh_tesh_in!J3=0,0,RES_hh_tesh_in!J3/RES_summary!J$21)</f>
        <v>166.39840952141103</v>
      </c>
      <c r="K3" s="65">
        <f>IF(RES_hh_tesh_in!K3=0,0,RES_hh_tesh_in!K3/RES_summary!K$21)</f>
        <v>167.39424477234948</v>
      </c>
      <c r="L3" s="65">
        <f>IF(RES_hh_tesh_in!L3=0,0,RES_hh_tesh_in!L3/RES_summary!L$21)</f>
        <v>174.26774725139765</v>
      </c>
      <c r="M3" s="65">
        <f>IF(RES_hh_tesh_in!M3=0,0,RES_hh_tesh_in!M3/RES_summary!M$21)</f>
        <v>157.58793738047504</v>
      </c>
      <c r="N3" s="65">
        <f>IF(RES_hh_tesh_in!N3=0,0,RES_hh_tesh_in!N3/RES_summary!N$21)</f>
        <v>160.83023427415003</v>
      </c>
      <c r="O3" s="65">
        <f>IF(RES_hh_tesh_in!O3=0,0,RES_hh_tesh_in!O3/RES_summary!O$21)</f>
        <v>152.87776330917154</v>
      </c>
      <c r="P3" s="65">
        <f>IF(RES_hh_tesh_in!P3=0,0,RES_hh_tesh_in!P3/RES_summary!P$21)</f>
        <v>141.11219740173053</v>
      </c>
      <c r="Q3" s="65">
        <f>IF(RES_hh_tesh_in!Q3=0,0,RES_hh_tesh_in!Q3/RES_summary!Q$21)</f>
        <v>131.02590064572925</v>
      </c>
      <c r="R3" s="65">
        <f>IF(RES_hh_tesh_in!R3=0,0,RES_hh_tesh_in!R3/RES_summary!R$21)</f>
        <v>137.14221825199937</v>
      </c>
      <c r="S3" s="65">
        <f>IF(RES_hh_tesh_in!S3=0,0,RES_hh_tesh_in!S3/RES_summary!S$21)</f>
        <v>132.03509425635104</v>
      </c>
      <c r="T3" s="65">
        <f>IF(RES_hh_tesh_in!T3=0,0,RES_hh_tesh_in!T3/RES_summary!T$21)</f>
        <v>128.57716696060882</v>
      </c>
      <c r="U3" s="65">
        <f>IF(RES_hh_tesh_in!U3=0,0,RES_hh_tesh_in!U3/RES_summary!U$21)</f>
        <v>119.62460588218698</v>
      </c>
      <c r="V3" s="65">
        <f>IF(RES_hh_tesh_in!V3=0,0,RES_hh_tesh_in!V3/RES_summary!V$21)</f>
        <v>111.71263607048694</v>
      </c>
      <c r="W3" s="65">
        <f>IF(RES_hh_tesh_in!W3=0,0,RES_hh_tesh_in!W3/RES_summary!W$21)</f>
        <v>98.416189669251338</v>
      </c>
      <c r="X3" s="65">
        <f>IF(RES_hh_tesh_in!X3=0,0,RES_hh_tesh_in!X3/RES_summary!X$21)</f>
        <v>80.821223296510212</v>
      </c>
      <c r="Y3" s="65">
        <f>IF(RES_hh_tesh_in!Y3=0,0,RES_hh_tesh_in!Y3/RES_summary!Y$21)</f>
        <v>61.198258812616238</v>
      </c>
      <c r="DA3" s="87" t="s">
        <v>907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155.04492524799792</v>
      </c>
      <c r="D4" s="69">
        <f>IF(RES_hh_tesh_in!D4=0,0,RES_hh_tesh_in!D4/RES_summary!D$21)</f>
        <v>147.24904130176139</v>
      </c>
      <c r="E4" s="69">
        <f>IF(RES_hh_tesh_in!E4=0,0,RES_hh_tesh_in!E4/RES_summary!E$21)</f>
        <v>147.16663117099924</v>
      </c>
      <c r="F4" s="69">
        <f>IF(RES_hh_tesh_in!F4=0,0,RES_hh_tesh_in!F4/RES_summary!F$21)</f>
        <v>142.73335842353325</v>
      </c>
      <c r="G4" s="69">
        <f>IF(RES_hh_tesh_in!G4=0,0,RES_hh_tesh_in!G4/RES_summary!G$21)</f>
        <v>137.97699741528746</v>
      </c>
      <c r="H4" s="69">
        <f>IF(RES_hh_tesh_in!H4=0,0,RES_hh_tesh_in!H4/RES_summary!H$21)</f>
        <v>130.69171507927433</v>
      </c>
      <c r="I4" s="69">
        <f>IF(RES_hh_tesh_in!I4=0,0,RES_hh_tesh_in!I4/RES_summary!I$21)</f>
        <v>149.0397699199479</v>
      </c>
      <c r="J4" s="69">
        <f>IF(RES_hh_tesh_in!J4=0,0,RES_hh_tesh_in!J4/RES_summary!J$21)</f>
        <v>141.50082717671475</v>
      </c>
      <c r="K4" s="69">
        <f>IF(RES_hh_tesh_in!K4=0,0,RES_hh_tesh_in!K4/RES_summary!K$21)</f>
        <v>144.16696059402148</v>
      </c>
      <c r="L4" s="69">
        <f>IF(RES_hh_tesh_in!L4=0,0,RES_hh_tesh_in!L4/RES_summary!L$21)</f>
        <v>149.52603043944842</v>
      </c>
      <c r="M4" s="69">
        <f>IF(RES_hh_tesh_in!M4=0,0,RES_hh_tesh_in!M4/RES_summary!M$21)</f>
        <v>134.66161226496385</v>
      </c>
      <c r="N4" s="69">
        <f>IF(RES_hh_tesh_in!N4=0,0,RES_hh_tesh_in!N4/RES_summary!N$21)</f>
        <v>137.25783952313841</v>
      </c>
      <c r="O4" s="69">
        <f>IF(RES_hh_tesh_in!O4=0,0,RES_hh_tesh_in!O4/RES_summary!O$21)</f>
        <v>130.16370137369495</v>
      </c>
      <c r="P4" s="69">
        <f>IF(RES_hh_tesh_in!P4=0,0,RES_hh_tesh_in!P4/RES_summary!P$21)</f>
        <v>119.54183267526579</v>
      </c>
      <c r="Q4" s="69">
        <f>IF(RES_hh_tesh_in!Q4=0,0,RES_hh_tesh_in!Q4/RES_summary!Q$21)</f>
        <v>109.77307300524167</v>
      </c>
      <c r="R4" s="69">
        <f>IF(RES_hh_tesh_in!R4=0,0,RES_hh_tesh_in!R4/RES_summary!R$21)</f>
        <v>113.66415041478047</v>
      </c>
      <c r="S4" s="69">
        <f>IF(RES_hh_tesh_in!S4=0,0,RES_hh_tesh_in!S4/RES_summary!S$21)</f>
        <v>108.69151792887618</v>
      </c>
      <c r="T4" s="69">
        <f>IF(RES_hh_tesh_in!T4=0,0,RES_hh_tesh_in!T4/RES_summary!T$21)</f>
        <v>105.75675150185482</v>
      </c>
      <c r="U4" s="69">
        <f>IF(RES_hh_tesh_in!U4=0,0,RES_hh_tesh_in!U4/RES_summary!U$21)</f>
        <v>96.204906203501238</v>
      </c>
      <c r="V4" s="69">
        <f>IF(RES_hh_tesh_in!V4=0,0,RES_hh_tesh_in!V4/RES_summary!V$21)</f>
        <v>88.889040685127014</v>
      </c>
      <c r="W4" s="69">
        <f>IF(RES_hh_tesh_in!W4=0,0,RES_hh_tesh_in!W4/RES_summary!W$21)</f>
        <v>74.949991079304809</v>
      </c>
      <c r="X4" s="69">
        <f>IF(RES_hh_tesh_in!X4=0,0,RES_hh_tesh_in!X4/RES_summary!X$21)</f>
        <v>59.816936345186278</v>
      </c>
      <c r="Y4" s="69">
        <f>IF(RES_hh_tesh_in!Y4=0,0,RES_hh_tesh_in!Y4/RES_summary!Y$21)</f>
        <v>39.573758147000852</v>
      </c>
      <c r="DA4" s="88" t="s">
        <v>908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134.49921306180678</v>
      </c>
      <c r="D5" s="72">
        <f>IF(RES_hh_tesh_in!D5=0,0,RES_hh_tesh_in!D5/RES_summary!D$21)</f>
        <v>160.91230278714502</v>
      </c>
      <c r="E5" s="72">
        <f>IF(RES_hh_tesh_in!E5=0,0,RES_hh_tesh_in!E5/RES_summary!E$21)</f>
        <v>118.54724247274461</v>
      </c>
      <c r="F5" s="72">
        <f>IF(RES_hh_tesh_in!F5=0,0,RES_hh_tesh_in!F5/RES_summary!F$21)</f>
        <v>168.64414184117331</v>
      </c>
      <c r="G5" s="72">
        <f>IF(RES_hh_tesh_in!G5=0,0,RES_hh_tesh_in!G5/RES_summary!G$21)</f>
        <v>155.78731223021103</v>
      </c>
      <c r="H5" s="72">
        <f>IF(RES_hh_tesh_in!H5=0,0,RES_hh_tesh_in!H5/RES_summary!H$21)</f>
        <v>0</v>
      </c>
      <c r="I5" s="72">
        <f>IF(RES_hh_tesh_in!I5=0,0,RES_hh_tesh_in!I5/RES_summary!I$21)</f>
        <v>0</v>
      </c>
      <c r="J5" s="72">
        <f>IF(RES_hh_tesh_in!J5=0,0,RES_hh_tesh_in!J5/RES_summary!J$21)</f>
        <v>0</v>
      </c>
      <c r="K5" s="72">
        <f>IF(RES_hh_tesh_in!K5=0,0,RES_hh_tesh_in!K5/RES_summary!K$21)</f>
        <v>0</v>
      </c>
      <c r="L5" s="72">
        <f>IF(RES_hh_tesh_in!L5=0,0,RES_hh_tesh_in!L5/RES_summary!L$21)</f>
        <v>130.63207921009075</v>
      </c>
      <c r="M5" s="72">
        <f>IF(RES_hh_tesh_in!M5=0,0,RES_hh_tesh_in!M5/RES_summary!M$21)</f>
        <v>150.98448643023863</v>
      </c>
      <c r="N5" s="72">
        <f>IF(RES_hh_tesh_in!N5=0,0,RES_hh_tesh_in!N5/RES_summary!N$21)</f>
        <v>136.42519217824355</v>
      </c>
      <c r="O5" s="72">
        <f>IF(RES_hh_tesh_in!O5=0,0,RES_hh_tesh_in!O5/RES_summary!O$21)</f>
        <v>141.36890472378383</v>
      </c>
      <c r="P5" s="72">
        <f>IF(RES_hh_tesh_in!P5=0,0,RES_hh_tesh_in!P5/RES_summary!P$21)</f>
        <v>0</v>
      </c>
      <c r="Q5" s="72">
        <f>IF(RES_hh_tesh_in!Q5=0,0,RES_hh_tesh_in!Q5/RES_summary!Q$21)</f>
        <v>0</v>
      </c>
      <c r="R5" s="72">
        <f>IF(RES_hh_tesh_in!R5=0,0,RES_hh_tesh_in!R5/RES_summary!R$21)</f>
        <v>0</v>
      </c>
      <c r="S5" s="72">
        <f>IF(RES_hh_tesh_in!S5=0,0,RES_hh_tesh_in!S5/RES_summary!S$21)</f>
        <v>0</v>
      </c>
      <c r="T5" s="72">
        <f>IF(RES_hh_tesh_in!T5=0,0,RES_hh_tesh_in!T5/RES_summary!T$21)</f>
        <v>0</v>
      </c>
      <c r="U5" s="72">
        <f>IF(RES_hh_tesh_in!U5=0,0,RES_hh_tesh_in!U5/RES_summary!U$21)</f>
        <v>103.56438614483245</v>
      </c>
      <c r="V5" s="72">
        <f>IF(RES_hh_tesh_in!V5=0,0,RES_hh_tesh_in!V5/RES_summary!V$21)</f>
        <v>0</v>
      </c>
      <c r="W5" s="72">
        <f>IF(RES_hh_tesh_in!W5=0,0,RES_hh_tesh_in!W5/RES_summary!W$21)</f>
        <v>0</v>
      </c>
      <c r="X5" s="72">
        <f>IF(RES_hh_tesh_in!X5=0,0,RES_hh_tesh_in!X5/RES_summary!X$21)</f>
        <v>0</v>
      </c>
      <c r="Y5" s="72">
        <f>IF(RES_hh_tesh_in!Y5=0,0,RES_hh_tesh_in!Y5/RES_summary!Y$21)</f>
        <v>76.639507951830964</v>
      </c>
      <c r="DA5" s="89" t="s">
        <v>909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0</v>
      </c>
      <c r="D6" s="72">
        <f>IF(RES_hh_tesh_in!D6=0,0,RES_hh_tesh_in!D6/RES_summary!D$21)</f>
        <v>0</v>
      </c>
      <c r="E6" s="72">
        <f>IF(RES_hh_tesh_in!E6=0,0,RES_hh_tesh_in!E6/RES_summary!E$21)</f>
        <v>0</v>
      </c>
      <c r="F6" s="72">
        <f>IF(RES_hh_tesh_in!F6=0,0,RES_hh_tesh_in!F6/RES_summary!F$21)</f>
        <v>0</v>
      </c>
      <c r="G6" s="72">
        <f>IF(RES_hh_tesh_in!G6=0,0,RES_hh_tesh_in!G6/RES_summary!G$21)</f>
        <v>0</v>
      </c>
      <c r="H6" s="72">
        <f>IF(RES_hh_tesh_in!H6=0,0,RES_hh_tesh_in!H6/RES_summary!H$21)</f>
        <v>0</v>
      </c>
      <c r="I6" s="72">
        <f>IF(RES_hh_tesh_in!I6=0,0,RES_hh_tesh_in!I6/RES_summary!I$21)</f>
        <v>0</v>
      </c>
      <c r="J6" s="72">
        <f>IF(RES_hh_tesh_in!J6=0,0,RES_hh_tesh_in!J6/RES_summary!J$21)</f>
        <v>0</v>
      </c>
      <c r="K6" s="72">
        <f>IF(RES_hh_tesh_in!K6=0,0,RES_hh_tesh_in!K6/RES_summary!K$21)</f>
        <v>0</v>
      </c>
      <c r="L6" s="72">
        <f>IF(RES_hh_tesh_in!L6=0,0,RES_hh_tesh_in!L6/RES_summary!L$21)</f>
        <v>0</v>
      </c>
      <c r="M6" s="72">
        <f>IF(RES_hh_tesh_in!M6=0,0,RES_hh_tesh_in!M6/RES_summary!M$21)</f>
        <v>0</v>
      </c>
      <c r="N6" s="72">
        <f>IF(RES_hh_tesh_in!N6=0,0,RES_hh_tesh_in!N6/RES_summary!N$21)</f>
        <v>0</v>
      </c>
      <c r="O6" s="72">
        <f>IF(RES_hh_tesh_in!O6=0,0,RES_hh_tesh_in!O6/RES_summary!O$21)</f>
        <v>0</v>
      </c>
      <c r="P6" s="72">
        <f>IF(RES_hh_tesh_in!P6=0,0,RES_hh_tesh_in!P6/RES_summary!P$21)</f>
        <v>0</v>
      </c>
      <c r="Q6" s="72">
        <f>IF(RES_hh_tesh_in!Q6=0,0,RES_hh_tesh_in!Q6/RES_summary!Q$21)</f>
        <v>0</v>
      </c>
      <c r="R6" s="72">
        <f>IF(RES_hh_tesh_in!R6=0,0,RES_hh_tesh_in!R6/RES_summary!R$21)</f>
        <v>0</v>
      </c>
      <c r="S6" s="72">
        <f>IF(RES_hh_tesh_in!S6=0,0,RES_hh_tesh_in!S6/RES_summary!S$21)</f>
        <v>0</v>
      </c>
      <c r="T6" s="72">
        <f>IF(RES_hh_tesh_in!T6=0,0,RES_hh_tesh_in!T6/RES_summary!T$21)</f>
        <v>0</v>
      </c>
      <c r="U6" s="72">
        <f>IF(RES_hh_tesh_in!U6=0,0,RES_hh_tesh_in!U6/RES_summary!U$21)</f>
        <v>0</v>
      </c>
      <c r="V6" s="72">
        <f>IF(RES_hh_tesh_in!V6=0,0,RES_hh_tesh_in!V6/RES_summary!V$21)</f>
        <v>0</v>
      </c>
      <c r="W6" s="72">
        <f>IF(RES_hh_tesh_in!W6=0,0,RES_hh_tesh_in!W6/RES_summary!W$21)</f>
        <v>0</v>
      </c>
      <c r="X6" s="72">
        <f>IF(RES_hh_tesh_in!X6=0,0,RES_hh_tesh_in!X6/RES_summary!X$21)</f>
        <v>0</v>
      </c>
      <c r="Y6" s="72">
        <f>IF(RES_hh_tesh_in!Y6=0,0,RES_hh_tesh_in!Y6/RES_summary!Y$21)</f>
        <v>0</v>
      </c>
      <c r="DA6" s="89" t="s">
        <v>910</v>
      </c>
    </row>
    <row r="7" spans="1:105" ht="12" customHeight="1" x14ac:dyDescent="0.25">
      <c r="A7" s="28" t="s">
        <v>200</v>
      </c>
      <c r="B7" s="72"/>
      <c r="C7" s="72">
        <f>IF(RES_hh_tesh_in!C7=0,0,RES_hh_tesh_in!C7/RES_summary!C$21)</f>
        <v>0</v>
      </c>
      <c r="D7" s="72">
        <f>IF(RES_hh_tesh_in!D7=0,0,RES_hh_tesh_in!D7/RES_summary!D$21)</f>
        <v>0</v>
      </c>
      <c r="E7" s="72">
        <f>IF(RES_hh_tesh_in!E7=0,0,RES_hh_tesh_in!E7/RES_summary!E$21)</f>
        <v>0</v>
      </c>
      <c r="F7" s="72">
        <f>IF(RES_hh_tesh_in!F7=0,0,RES_hh_tesh_in!F7/RES_summary!F$21)</f>
        <v>0</v>
      </c>
      <c r="G7" s="72">
        <f>IF(RES_hh_tesh_in!G7=0,0,RES_hh_tesh_in!G7/RES_summary!G$21)</f>
        <v>0</v>
      </c>
      <c r="H7" s="72">
        <f>IF(RES_hh_tesh_in!H7=0,0,RES_hh_tesh_in!H7/RES_summary!H$21)</f>
        <v>0</v>
      </c>
      <c r="I7" s="72">
        <f>IF(RES_hh_tesh_in!I7=0,0,RES_hh_tesh_in!I7/RES_summary!I$21)</f>
        <v>0</v>
      </c>
      <c r="J7" s="72">
        <f>IF(RES_hh_tesh_in!J7=0,0,RES_hh_tesh_in!J7/RES_summary!J$21)</f>
        <v>159.1109633735318</v>
      </c>
      <c r="K7" s="72">
        <f>IF(RES_hh_tesh_in!K7=0,0,RES_hh_tesh_in!K7/RES_summary!K$21)</f>
        <v>131.0832742427809</v>
      </c>
      <c r="L7" s="72">
        <f>IF(RES_hh_tesh_in!L7=0,0,RES_hh_tesh_in!L7/RES_summary!L$21)</f>
        <v>115.15636038614048</v>
      </c>
      <c r="M7" s="72">
        <f>IF(RES_hh_tesh_in!M7=0,0,RES_hh_tesh_in!M7/RES_summary!M$21)</f>
        <v>143.8628365939706</v>
      </c>
      <c r="N7" s="72">
        <f>IF(RES_hh_tesh_in!N7=0,0,RES_hh_tesh_in!N7/RES_summary!N$21)</f>
        <v>146.20877058698193</v>
      </c>
      <c r="O7" s="72">
        <f>IF(RES_hh_tesh_in!O7=0,0,RES_hh_tesh_in!O7/RES_summary!O$21)</f>
        <v>121.80659793485999</v>
      </c>
      <c r="P7" s="72">
        <f>IF(RES_hh_tesh_in!P7=0,0,RES_hh_tesh_in!P7/RES_summary!P$21)</f>
        <v>0</v>
      </c>
      <c r="Q7" s="72">
        <f>IF(RES_hh_tesh_in!Q7=0,0,RES_hh_tesh_in!Q7/RES_summary!Q$21)</f>
        <v>0</v>
      </c>
      <c r="R7" s="72">
        <f>IF(RES_hh_tesh_in!R7=0,0,RES_hh_tesh_in!R7/RES_summary!R$21)</f>
        <v>0</v>
      </c>
      <c r="S7" s="72">
        <f>IF(RES_hh_tesh_in!S7=0,0,RES_hh_tesh_in!S7/RES_summary!S$21)</f>
        <v>0</v>
      </c>
      <c r="T7" s="72">
        <f>IF(RES_hh_tesh_in!T7=0,0,RES_hh_tesh_in!T7/RES_summary!T$21)</f>
        <v>0</v>
      </c>
      <c r="U7" s="72">
        <f>IF(RES_hh_tesh_in!U7=0,0,RES_hh_tesh_in!U7/RES_summary!U$21)</f>
        <v>0</v>
      </c>
      <c r="V7" s="72">
        <f>IF(RES_hh_tesh_in!V7=0,0,RES_hh_tesh_in!V7/RES_summary!V$21)</f>
        <v>0</v>
      </c>
      <c r="W7" s="72">
        <f>IF(RES_hh_tesh_in!W7=0,0,RES_hh_tesh_in!W7/RES_summary!W$21)</f>
        <v>0</v>
      </c>
      <c r="X7" s="72">
        <f>IF(RES_hh_tesh_in!X7=0,0,RES_hh_tesh_in!X7/RES_summary!X$21)</f>
        <v>0</v>
      </c>
      <c r="Y7" s="72">
        <f>IF(RES_hh_tesh_in!Y7=0,0,RES_hh_tesh_in!Y7/RES_summary!Y$21)</f>
        <v>35.099299755618155</v>
      </c>
      <c r="DA7" s="89" t="s">
        <v>911</v>
      </c>
    </row>
    <row r="8" spans="1:105" ht="12" customHeight="1" x14ac:dyDescent="0.25">
      <c r="A8" s="28" t="s">
        <v>189</v>
      </c>
      <c r="B8" s="72"/>
      <c r="C8" s="72">
        <f>IF(RES_hh_tesh_in!C8=0,0,RES_hh_tesh_in!C8/RES_summary!C$21)</f>
        <v>153.5021454508416</v>
      </c>
      <c r="D8" s="72">
        <f>IF(RES_hh_tesh_in!D8=0,0,RES_hh_tesh_in!D8/RES_summary!D$21)</f>
        <v>139.086819473899</v>
      </c>
      <c r="E8" s="72">
        <f>IF(RES_hh_tesh_in!E8=0,0,RES_hh_tesh_in!E8/RES_summary!E$21)</f>
        <v>137.71624070427899</v>
      </c>
      <c r="F8" s="72">
        <f>IF(RES_hh_tesh_in!F8=0,0,RES_hh_tesh_in!F8/RES_summary!F$21)</f>
        <v>133.34980850701436</v>
      </c>
      <c r="G8" s="72">
        <f>IF(RES_hh_tesh_in!G8=0,0,RES_hh_tesh_in!G8/RES_summary!G$21)</f>
        <v>141.55607434608891</v>
      </c>
      <c r="H8" s="72">
        <f>IF(RES_hh_tesh_in!H8=0,0,RES_hh_tesh_in!H8/RES_summary!H$21)</f>
        <v>133.85326616658594</v>
      </c>
      <c r="I8" s="72">
        <f>IF(RES_hh_tesh_in!I8=0,0,RES_hh_tesh_in!I8/RES_summary!I$21)</f>
        <v>141.89752583329559</v>
      </c>
      <c r="J8" s="72">
        <f>IF(RES_hh_tesh_in!J8=0,0,RES_hh_tesh_in!J8/RES_summary!J$21)</f>
        <v>138.10727572560654</v>
      </c>
      <c r="K8" s="72">
        <f>IF(RES_hh_tesh_in!K8=0,0,RES_hh_tesh_in!K8/RES_summary!K$21)</f>
        <v>139.76439282943653</v>
      </c>
      <c r="L8" s="72">
        <f>IF(RES_hh_tesh_in!L8=0,0,RES_hh_tesh_in!L8/RES_summary!L$21)</f>
        <v>145.82480444248978</v>
      </c>
      <c r="M8" s="72">
        <f>IF(RES_hh_tesh_in!M8=0,0,RES_hh_tesh_in!M8/RES_summary!M$21)</f>
        <v>131.91598676936016</v>
      </c>
      <c r="N8" s="72">
        <f>IF(RES_hh_tesh_in!N8=0,0,RES_hh_tesh_in!N8/RES_summary!N$21)</f>
        <v>136.34082774855443</v>
      </c>
      <c r="O8" s="72">
        <f>IF(RES_hh_tesh_in!O8=0,0,RES_hh_tesh_in!O8/RES_summary!O$21)</f>
        <v>125.1678987882207</v>
      </c>
      <c r="P8" s="72">
        <f>IF(RES_hh_tesh_in!P8=0,0,RES_hh_tesh_in!P8/RES_summary!P$21)</f>
        <v>118.04869049637753</v>
      </c>
      <c r="Q8" s="72">
        <f>IF(RES_hh_tesh_in!Q8=0,0,RES_hh_tesh_in!Q8/RES_summary!Q$21)</f>
        <v>105.71071779489095</v>
      </c>
      <c r="R8" s="72">
        <f>IF(RES_hh_tesh_in!R8=0,0,RES_hh_tesh_in!R8/RES_summary!R$21)</f>
        <v>116.52716035665314</v>
      </c>
      <c r="S8" s="72">
        <f>IF(RES_hh_tesh_in!S8=0,0,RES_hh_tesh_in!S8/RES_summary!S$21)</f>
        <v>103.90337409889494</v>
      </c>
      <c r="T8" s="72">
        <f>IF(RES_hh_tesh_in!T8=0,0,RES_hh_tesh_in!T8/RES_summary!T$21)</f>
        <v>100.46014758980948</v>
      </c>
      <c r="U8" s="72">
        <f>IF(RES_hh_tesh_in!U8=0,0,RES_hh_tesh_in!U8/RES_summary!U$21)</f>
        <v>96.861392357920622</v>
      </c>
      <c r="V8" s="72">
        <f>IF(RES_hh_tesh_in!V8=0,0,RES_hh_tesh_in!V8/RES_summary!V$21)</f>
        <v>88.152688400094277</v>
      </c>
      <c r="W8" s="72">
        <f>IF(RES_hh_tesh_in!W8=0,0,RES_hh_tesh_in!W8/RES_summary!W$21)</f>
        <v>78.858306383427305</v>
      </c>
      <c r="X8" s="72">
        <f>IF(RES_hh_tesh_in!X8=0,0,RES_hh_tesh_in!X8/RES_summary!X$21)</f>
        <v>51.844403119277516</v>
      </c>
      <c r="Y8" s="72">
        <f>IF(RES_hh_tesh_in!Y8=0,0,RES_hh_tesh_in!Y8/RES_summary!Y$21)</f>
        <v>41.184198200406414</v>
      </c>
      <c r="DA8" s="89" t="s">
        <v>912</v>
      </c>
    </row>
    <row r="9" spans="1:105" ht="12" customHeight="1" x14ac:dyDescent="0.25">
      <c r="A9" s="28" t="s">
        <v>202</v>
      </c>
      <c r="B9" s="72"/>
      <c r="C9" s="72">
        <f>IF(RES_hh_tesh_in!C9=0,0,RES_hh_tesh_in!C9/RES_summary!C$21)</f>
        <v>152.42234650639011</v>
      </c>
      <c r="D9" s="72">
        <f>IF(RES_hh_tesh_in!D9=0,0,RES_hh_tesh_in!D9/RES_summary!D$21)</f>
        <v>139.92867243122868</v>
      </c>
      <c r="E9" s="72">
        <f>IF(RES_hh_tesh_in!E9=0,0,RES_hh_tesh_in!E9/RES_summary!E$21)</f>
        <v>151.83482290755961</v>
      </c>
      <c r="F9" s="72">
        <f>IF(RES_hh_tesh_in!F9=0,0,RES_hh_tesh_in!F9/RES_summary!F$21)</f>
        <v>147.37658994571262</v>
      </c>
      <c r="G9" s="72">
        <f>IF(RES_hh_tesh_in!G9=0,0,RES_hh_tesh_in!G9/RES_summary!G$21)</f>
        <v>128.83520397847434</v>
      </c>
      <c r="H9" s="72">
        <f>IF(RES_hh_tesh_in!H9=0,0,RES_hh_tesh_in!H9/RES_summary!H$21)</f>
        <v>121.1419311728184</v>
      </c>
      <c r="I9" s="72">
        <f>IF(RES_hh_tesh_in!I9=0,0,RES_hh_tesh_in!I9/RES_summary!I$21)</f>
        <v>149.59347462632712</v>
      </c>
      <c r="J9" s="72">
        <f>IF(RES_hh_tesh_in!J9=0,0,RES_hh_tesh_in!J9/RES_summary!J$21)</f>
        <v>142.93530476058075</v>
      </c>
      <c r="K9" s="72">
        <f>IF(RES_hh_tesh_in!K9=0,0,RES_hh_tesh_in!K9/RES_summary!K$21)</f>
        <v>146.95231166864906</v>
      </c>
      <c r="L9" s="72">
        <f>IF(RES_hh_tesh_in!L9=0,0,RES_hh_tesh_in!L9/RES_summary!L$21)</f>
        <v>149.8378166351574</v>
      </c>
      <c r="M9" s="72">
        <f>IF(RES_hh_tesh_in!M9=0,0,RES_hh_tesh_in!M9/RES_summary!M$21)</f>
        <v>129.33209233209683</v>
      </c>
      <c r="N9" s="72">
        <f>IF(RES_hh_tesh_in!N9=0,0,RES_hh_tesh_in!N9/RES_summary!N$21)</f>
        <v>136.2769520247526</v>
      </c>
      <c r="O9" s="72">
        <f>IF(RES_hh_tesh_in!O9=0,0,RES_hh_tesh_in!O9/RES_summary!O$21)</f>
        <v>127.4514977267269</v>
      </c>
      <c r="P9" s="72">
        <f>IF(RES_hh_tesh_in!P9=0,0,RES_hh_tesh_in!P9/RES_summary!P$21)</f>
        <v>119.65002841552024</v>
      </c>
      <c r="Q9" s="72">
        <f>IF(RES_hh_tesh_in!Q9=0,0,RES_hh_tesh_in!Q9/RES_summary!Q$21)</f>
        <v>110.40781246057819</v>
      </c>
      <c r="R9" s="72">
        <f>IF(RES_hh_tesh_in!R9=0,0,RES_hh_tesh_in!R9/RES_summary!R$21)</f>
        <v>111.85743730659635</v>
      </c>
      <c r="S9" s="72">
        <f>IF(RES_hh_tesh_in!S9=0,0,RES_hh_tesh_in!S9/RES_summary!S$21)</f>
        <v>108.58042762117624</v>
      </c>
      <c r="T9" s="72">
        <f>IF(RES_hh_tesh_in!T9=0,0,RES_hh_tesh_in!T9/RES_summary!T$21)</f>
        <v>103.87667085053477</v>
      </c>
      <c r="U9" s="72">
        <f>IF(RES_hh_tesh_in!U9=0,0,RES_hh_tesh_in!U9/RES_summary!U$21)</f>
        <v>93.619247234632553</v>
      </c>
      <c r="V9" s="72">
        <f>IF(RES_hh_tesh_in!V9=0,0,RES_hh_tesh_in!V9/RES_summary!V$21)</f>
        <v>89.882244621691669</v>
      </c>
      <c r="W9" s="72">
        <f>IF(RES_hh_tesh_in!W9=0,0,RES_hh_tesh_in!W9/RES_summary!W$21)</f>
        <v>73.549304497513901</v>
      </c>
      <c r="X9" s="72">
        <f>IF(RES_hh_tesh_in!X9=0,0,RES_hh_tesh_in!X9/RES_summary!X$21)</f>
        <v>61.169857277304288</v>
      </c>
      <c r="Y9" s="72">
        <f>IF(RES_hh_tesh_in!Y9=0,0,RES_hh_tesh_in!Y9/RES_summary!Y$21)</f>
        <v>38.94600983542788</v>
      </c>
      <c r="DA9" s="89" t="s">
        <v>913</v>
      </c>
    </row>
    <row r="10" spans="1:105" ht="12" customHeight="1" x14ac:dyDescent="0.25">
      <c r="A10" s="28" t="s">
        <v>197</v>
      </c>
      <c r="B10" s="72"/>
      <c r="C10" s="72">
        <f>IF(RES_hh_tesh_in!C10=0,0,RES_hh_tesh_in!C10/RES_summary!C$21)</f>
        <v>0</v>
      </c>
      <c r="D10" s="72">
        <f>IF(RES_hh_tesh_in!D10=0,0,RES_hh_tesh_in!D10/RES_summary!D$21)</f>
        <v>0</v>
      </c>
      <c r="E10" s="72">
        <f>IF(RES_hh_tesh_in!E10=0,0,RES_hh_tesh_in!E10/RES_summary!E$21)</f>
        <v>0</v>
      </c>
      <c r="F10" s="72">
        <f>IF(RES_hh_tesh_in!F10=0,0,RES_hh_tesh_in!F10/RES_summary!F$21)</f>
        <v>0</v>
      </c>
      <c r="G10" s="72">
        <f>IF(RES_hh_tesh_in!G10=0,0,RES_hh_tesh_in!G10/RES_summary!G$21)</f>
        <v>0</v>
      </c>
      <c r="H10" s="72">
        <f>IF(RES_hh_tesh_in!H10=0,0,RES_hh_tesh_in!H10/RES_summary!H$21)</f>
        <v>0</v>
      </c>
      <c r="I10" s="72">
        <f>IF(RES_hh_tesh_in!I10=0,0,RES_hh_tesh_in!I10/RES_summary!I$21)</f>
        <v>0</v>
      </c>
      <c r="J10" s="72">
        <f>IF(RES_hh_tesh_in!J10=0,0,RES_hh_tesh_in!J10/RES_summary!J$21)</f>
        <v>0</v>
      </c>
      <c r="K10" s="72">
        <f>IF(RES_hh_tesh_in!K10=0,0,RES_hh_tesh_in!K10/RES_summary!K$21)</f>
        <v>0</v>
      </c>
      <c r="L10" s="72">
        <f>IF(RES_hh_tesh_in!L10=0,0,RES_hh_tesh_in!L10/RES_summary!L$21)</f>
        <v>0</v>
      </c>
      <c r="M10" s="72">
        <f>IF(RES_hh_tesh_in!M10=0,0,RES_hh_tesh_in!M10/RES_summary!M$21)</f>
        <v>0</v>
      </c>
      <c r="N10" s="72">
        <f>IF(RES_hh_tesh_in!N10=0,0,RES_hh_tesh_in!N10/RES_summary!N$21)</f>
        <v>0</v>
      </c>
      <c r="O10" s="72">
        <f>IF(RES_hh_tesh_in!O10=0,0,RES_hh_tesh_in!O10/RES_summary!O$21)</f>
        <v>0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0</v>
      </c>
      <c r="S10" s="72">
        <f>IF(RES_hh_tesh_in!S10=0,0,RES_hh_tesh_in!S10/RES_summary!S$21)</f>
        <v>0</v>
      </c>
      <c r="T10" s="72">
        <f>IF(RES_hh_tesh_in!T10=0,0,RES_hh_tesh_in!T10/RES_summary!T$21)</f>
        <v>0</v>
      </c>
      <c r="U10" s="72">
        <f>IF(RES_hh_tesh_in!U10=0,0,RES_hh_tesh_in!U10/RES_summary!U$21)</f>
        <v>0</v>
      </c>
      <c r="V10" s="72">
        <f>IF(RES_hh_tesh_in!V10=0,0,RES_hh_tesh_in!V10/RES_summary!V$21)</f>
        <v>0</v>
      </c>
      <c r="W10" s="72">
        <f>IF(RES_hh_tesh_in!W10=0,0,RES_hh_tesh_in!W10/RES_summary!W$21)</f>
        <v>0</v>
      </c>
      <c r="X10" s="72">
        <f>IF(RES_hh_tesh_in!X10=0,0,RES_hh_tesh_in!X10/RES_summary!X$21)</f>
        <v>0</v>
      </c>
      <c r="Y10" s="72">
        <f>IF(RES_hh_tesh_in!Y10=0,0,RES_hh_tesh_in!Y10/RES_summary!Y$21)</f>
        <v>0</v>
      </c>
      <c r="DA10" s="89" t="s">
        <v>914</v>
      </c>
    </row>
    <row r="11" spans="1:105" ht="12" customHeight="1" x14ac:dyDescent="0.25">
      <c r="A11" s="28" t="s">
        <v>198</v>
      </c>
      <c r="B11" s="72"/>
      <c r="C11" s="72">
        <f>IF(RES_hh_tesh_in!C11=0,0,RES_hh_tesh_in!C11/RES_summary!C$21)</f>
        <v>154.33734209422477</v>
      </c>
      <c r="D11" s="72">
        <f>IF(RES_hh_tesh_in!D11=0,0,RES_hh_tesh_in!D11/RES_summary!D$21)</f>
        <v>150.81252456186832</v>
      </c>
      <c r="E11" s="72">
        <f>IF(RES_hh_tesh_in!E11=0,0,RES_hh_tesh_in!E11/RES_summary!E$21)</f>
        <v>142.63186499977738</v>
      </c>
      <c r="F11" s="72">
        <f>IF(RES_hh_tesh_in!F11=0,0,RES_hh_tesh_in!F11/RES_summary!F$21)</f>
        <v>138.82058301606929</v>
      </c>
      <c r="G11" s="72">
        <f>IF(RES_hh_tesh_in!G11=0,0,RES_hh_tesh_in!G11/RES_summary!G$21)</f>
        <v>141.25678326809279</v>
      </c>
      <c r="H11" s="72">
        <f>IF(RES_hh_tesh_in!H11=0,0,RES_hh_tesh_in!H11/RES_summary!H$21)</f>
        <v>139.16308416857527</v>
      </c>
      <c r="I11" s="72">
        <f>IF(RES_hh_tesh_in!I11=0,0,RES_hh_tesh_in!I11/RES_summary!I$21)</f>
        <v>143.19794734807508</v>
      </c>
      <c r="J11" s="72">
        <f>IF(RES_hh_tesh_in!J11=0,0,RES_hh_tesh_in!J11/RES_summary!J$21)</f>
        <v>134.56910036258063</v>
      </c>
      <c r="K11" s="72">
        <f>IF(RES_hh_tesh_in!K11=0,0,RES_hh_tesh_in!K11/RES_summary!K$21)</f>
        <v>137.6368337911332</v>
      </c>
      <c r="L11" s="72">
        <f>IF(RES_hh_tesh_in!L11=0,0,RES_hh_tesh_in!L11/RES_summary!L$21)</f>
        <v>147.63705062929557</v>
      </c>
      <c r="M11" s="72">
        <f>IF(RES_hh_tesh_in!M11=0,0,RES_hh_tesh_in!M11/RES_summary!M$21)</f>
        <v>134.81781433357159</v>
      </c>
      <c r="N11" s="72">
        <f>IF(RES_hh_tesh_in!N11=0,0,RES_hh_tesh_in!N11/RES_summary!N$21)</f>
        <v>136.34322159495764</v>
      </c>
      <c r="O11" s="72">
        <f>IF(RES_hh_tesh_in!O11=0,0,RES_hh_tesh_in!O11/RES_summary!O$21)</f>
        <v>131.1492584356094</v>
      </c>
      <c r="P11" s="72">
        <f>IF(RES_hh_tesh_in!P11=0,0,RES_hh_tesh_in!P11/RES_summary!P$21)</f>
        <v>116.83748132049975</v>
      </c>
      <c r="Q11" s="72">
        <f>IF(RES_hh_tesh_in!Q11=0,0,RES_hh_tesh_in!Q11/RES_summary!Q$21)</f>
        <v>107.94696558633936</v>
      </c>
      <c r="R11" s="72">
        <f>IF(RES_hh_tesh_in!R11=0,0,RES_hh_tesh_in!R11/RES_summary!R$21)</f>
        <v>113.69668761467229</v>
      </c>
      <c r="S11" s="72">
        <f>IF(RES_hh_tesh_in!S11=0,0,RES_hh_tesh_in!S11/RES_summary!S$21)</f>
        <v>108.67273005706556</v>
      </c>
      <c r="T11" s="72">
        <f>IF(RES_hh_tesh_in!T11=0,0,RES_hh_tesh_in!T11/RES_summary!T$21)</f>
        <v>104.5356500367474</v>
      </c>
      <c r="U11" s="72">
        <f>IF(RES_hh_tesh_in!U11=0,0,RES_hh_tesh_in!U11/RES_summary!U$21)</f>
        <v>97.275834211070276</v>
      </c>
      <c r="V11" s="72">
        <f>IF(RES_hh_tesh_in!V11=0,0,RES_hh_tesh_in!V11/RES_summary!V$21)</f>
        <v>86.77506920500646</v>
      </c>
      <c r="W11" s="72">
        <f>IF(RES_hh_tesh_in!W11=0,0,RES_hh_tesh_in!W11/RES_summary!W$21)</f>
        <v>73.99621807429989</v>
      </c>
      <c r="X11" s="72">
        <f>IF(RES_hh_tesh_in!X11=0,0,RES_hh_tesh_in!X11/RES_summary!X$21)</f>
        <v>60.016861973556253</v>
      </c>
      <c r="Y11" s="72">
        <f>IF(RES_hh_tesh_in!Y11=0,0,RES_hh_tesh_in!Y11/RES_summary!Y$21)</f>
        <v>38.961941040179916</v>
      </c>
      <c r="DA11" s="89" t="s">
        <v>915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0</v>
      </c>
      <c r="D12" s="72">
        <f>IF(RES_hh_tesh_in!D12=0,0,RES_hh_tesh_in!D12/RES_summary!D$21)</f>
        <v>0</v>
      </c>
      <c r="E12" s="72">
        <f>IF(RES_hh_tesh_in!E12=0,0,RES_hh_tesh_in!E12/RES_summary!E$21)</f>
        <v>0</v>
      </c>
      <c r="F12" s="72">
        <f>IF(RES_hh_tesh_in!F12=0,0,RES_hh_tesh_in!F12/RES_summary!F$21)</f>
        <v>0</v>
      </c>
      <c r="G12" s="72">
        <f>IF(RES_hh_tesh_in!G12=0,0,RES_hh_tesh_in!G12/RES_summary!G$21)</f>
        <v>0</v>
      </c>
      <c r="H12" s="72">
        <f>IF(RES_hh_tesh_in!H12=0,0,RES_hh_tesh_in!H12/RES_summary!H$21)</f>
        <v>0</v>
      </c>
      <c r="I12" s="72">
        <f>IF(RES_hh_tesh_in!I12=0,0,RES_hh_tesh_in!I12/RES_summary!I$21)</f>
        <v>0</v>
      </c>
      <c r="J12" s="72">
        <f>IF(RES_hh_tesh_in!J12=0,0,RES_hh_tesh_in!J12/RES_summary!J$21)</f>
        <v>0</v>
      </c>
      <c r="K12" s="72">
        <f>IF(RES_hh_tesh_in!K12=0,0,RES_hh_tesh_in!K12/RES_summary!K$21)</f>
        <v>0</v>
      </c>
      <c r="L12" s="72">
        <f>IF(RES_hh_tesh_in!L12=0,0,RES_hh_tesh_in!L12/RES_summary!L$21)</f>
        <v>0</v>
      </c>
      <c r="M12" s="72">
        <f>IF(RES_hh_tesh_in!M12=0,0,RES_hh_tesh_in!M12/RES_summary!M$21)</f>
        <v>0</v>
      </c>
      <c r="N12" s="72">
        <f>IF(RES_hh_tesh_in!N12=0,0,RES_hh_tesh_in!N12/RES_summary!N$21)</f>
        <v>0</v>
      </c>
      <c r="O12" s="72">
        <f>IF(RES_hh_tesh_in!O12=0,0,RES_hh_tesh_in!O12/RES_summary!O$21)</f>
        <v>0</v>
      </c>
      <c r="P12" s="72">
        <f>IF(RES_hh_tesh_in!P12=0,0,RES_hh_tesh_in!P12/RES_summary!P$21)</f>
        <v>0</v>
      </c>
      <c r="Q12" s="72">
        <f>IF(RES_hh_tesh_in!Q12=0,0,RES_hh_tesh_in!Q12/RES_summary!Q$21)</f>
        <v>0</v>
      </c>
      <c r="R12" s="72">
        <f>IF(RES_hh_tesh_in!R12=0,0,RES_hh_tesh_in!R12/RES_summary!R$21)</f>
        <v>0</v>
      </c>
      <c r="S12" s="72">
        <f>IF(RES_hh_tesh_in!S12=0,0,RES_hh_tesh_in!S12/RES_summary!S$21)</f>
        <v>0</v>
      </c>
      <c r="T12" s="72">
        <f>IF(RES_hh_tesh_in!T12=0,0,RES_hh_tesh_in!T12/RES_summary!T$21)</f>
        <v>0</v>
      </c>
      <c r="U12" s="72">
        <f>IF(RES_hh_tesh_in!U12=0,0,RES_hh_tesh_in!U12/RES_summary!U$21)</f>
        <v>0</v>
      </c>
      <c r="V12" s="72">
        <f>IF(RES_hh_tesh_in!V12=0,0,RES_hh_tesh_in!V12/RES_summary!V$21)</f>
        <v>0</v>
      </c>
      <c r="W12" s="72">
        <f>IF(RES_hh_tesh_in!W12=0,0,RES_hh_tesh_in!W12/RES_summary!W$21)</f>
        <v>0</v>
      </c>
      <c r="X12" s="72">
        <f>IF(RES_hh_tesh_in!X12=0,0,RES_hh_tesh_in!X12/RES_summary!X$21)</f>
        <v>0</v>
      </c>
      <c r="Y12" s="72">
        <f>IF(RES_hh_tesh_in!Y12=0,0,RES_hh_tesh_in!Y12/RES_summary!Y$21)</f>
        <v>0</v>
      </c>
      <c r="DA12" s="89" t="s">
        <v>916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164.50175083798001</v>
      </c>
      <c r="D13" s="74">
        <f>IF(RES_hh_tesh_in!D13=0,0,RES_hh_tesh_in!D13/RES_summary!D$21)</f>
        <v>148.64349129961874</v>
      </c>
      <c r="E13" s="74">
        <f>IF(RES_hh_tesh_in!E13=0,0,RES_hh_tesh_in!E13/RES_summary!E$21)</f>
        <v>143.43445462549531</v>
      </c>
      <c r="F13" s="74">
        <f>IF(RES_hh_tesh_in!F13=0,0,RES_hh_tesh_in!F13/RES_summary!F$21)</f>
        <v>139.51014044089413</v>
      </c>
      <c r="G13" s="74">
        <f>IF(RES_hh_tesh_in!G13=0,0,RES_hh_tesh_in!G13/RES_summary!G$21)</f>
        <v>134.52191404182196</v>
      </c>
      <c r="H13" s="74">
        <f>IF(RES_hh_tesh_in!H13=0,0,RES_hh_tesh_in!H13/RES_summary!H$21)</f>
        <v>121.55918010605457</v>
      </c>
      <c r="I13" s="74">
        <f>IF(RES_hh_tesh_in!I13=0,0,RES_hh_tesh_in!I13/RES_summary!I$21)</f>
        <v>149.68079823610884</v>
      </c>
      <c r="J13" s="74">
        <f>IF(RES_hh_tesh_in!J13=0,0,RES_hh_tesh_in!J13/RES_summary!J$21)</f>
        <v>145.536909742755</v>
      </c>
      <c r="K13" s="74">
        <f>IF(RES_hh_tesh_in!K13=0,0,RES_hh_tesh_in!K13/RES_summary!K$21)</f>
        <v>143.34553319144152</v>
      </c>
      <c r="L13" s="74">
        <f>IF(RES_hh_tesh_in!L13=0,0,RES_hh_tesh_in!L13/RES_summary!L$21)</f>
        <v>166.7049738562628</v>
      </c>
      <c r="M13" s="74">
        <f>IF(RES_hh_tesh_in!M13=0,0,RES_hh_tesh_in!M13/RES_summary!M$21)</f>
        <v>136.82448835113081</v>
      </c>
      <c r="N13" s="74">
        <f>IF(RES_hh_tesh_in!N13=0,0,RES_hh_tesh_in!N13/RES_summary!N$21)</f>
        <v>134.84841347676397</v>
      </c>
      <c r="O13" s="74">
        <f>IF(RES_hh_tesh_in!O13=0,0,RES_hh_tesh_in!O13/RES_summary!O$21)</f>
        <v>128.12301609974</v>
      </c>
      <c r="P13" s="74">
        <f>IF(RES_hh_tesh_in!P13=0,0,RES_hh_tesh_in!P13/RES_summary!P$21)</f>
        <v>117.53113336029493</v>
      </c>
      <c r="Q13" s="74">
        <f>IF(RES_hh_tesh_in!Q13=0,0,RES_hh_tesh_in!Q13/RES_summary!Q$21)</f>
        <v>108.85582908906359</v>
      </c>
      <c r="R13" s="74">
        <f>IF(RES_hh_tesh_in!R13=0,0,RES_hh_tesh_in!R13/RES_summary!R$21)</f>
        <v>110.91102635492628</v>
      </c>
      <c r="S13" s="74">
        <f>IF(RES_hh_tesh_in!S13=0,0,RES_hh_tesh_in!S13/RES_summary!S$21)</f>
        <v>103.05309871288172</v>
      </c>
      <c r="T13" s="74">
        <f>IF(RES_hh_tesh_in!T13=0,0,RES_hh_tesh_in!T13/RES_summary!T$21)</f>
        <v>122.29914659927668</v>
      </c>
      <c r="U13" s="74">
        <f>IF(RES_hh_tesh_in!U13=0,0,RES_hh_tesh_in!U13/RES_summary!U$21)</f>
        <v>93.875521434058641</v>
      </c>
      <c r="V13" s="74">
        <f>IF(RES_hh_tesh_in!V13=0,0,RES_hh_tesh_in!V13/RES_summary!V$21)</f>
        <v>84.157148590238918</v>
      </c>
      <c r="W13" s="74">
        <f>IF(RES_hh_tesh_in!W13=0,0,RES_hh_tesh_in!W13/RES_summary!W$21)</f>
        <v>82.562469739856652</v>
      </c>
      <c r="X13" s="74">
        <f>IF(RES_hh_tesh_in!X13=0,0,RES_hh_tesh_in!X13/RES_summary!X$21)</f>
        <v>46.031292495977389</v>
      </c>
      <c r="Y13" s="74">
        <f>IF(RES_hh_tesh_in!Y13=0,0,RES_hh_tesh_in!Y13/RES_summary!Y$21)</f>
        <v>45.578332007506461</v>
      </c>
      <c r="DA13" s="90" t="s">
        <v>917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0.93849579336374944</v>
      </c>
      <c r="D14" s="76">
        <f>IF(RES_hh_tesh_in!D14=0,0,RES_hh_tesh_in!D14/RES_summary!D$21)</f>
        <v>1.0016114814820472</v>
      </c>
      <c r="E14" s="76">
        <f>IF(RES_hh_tesh_in!E14=0,0,RES_hh_tesh_in!E14/RES_summary!E$21)</f>
        <v>1.0562962911879243</v>
      </c>
      <c r="F14" s="76">
        <f>IF(RES_hh_tesh_in!F14=0,0,RES_hh_tesh_in!F14/RES_summary!F$21)</f>
        <v>0.98756549655176962</v>
      </c>
      <c r="G14" s="76">
        <f>IF(RES_hh_tesh_in!G14=0,0,RES_hh_tesh_in!G14/RES_summary!G$21)</f>
        <v>1.0555604108050902</v>
      </c>
      <c r="H14" s="76">
        <f>IF(RES_hh_tesh_in!H14=0,0,RES_hh_tesh_in!H14/RES_summary!H$21)</f>
        <v>0.94410538726418669</v>
      </c>
      <c r="I14" s="76">
        <f>IF(RES_hh_tesh_in!I14=0,0,RES_hh_tesh_in!I14/RES_summary!I$21)</f>
        <v>1.1922944571843639</v>
      </c>
      <c r="J14" s="76">
        <f>IF(RES_hh_tesh_in!J14=0,0,RES_hh_tesh_in!J14/RES_summary!J$21)</f>
        <v>1.0508416253667423</v>
      </c>
      <c r="K14" s="76">
        <f>IF(RES_hh_tesh_in!K14=0,0,RES_hh_tesh_in!K14/RES_summary!K$21)</f>
        <v>1.0435758218013305</v>
      </c>
      <c r="L14" s="76">
        <f>IF(RES_hh_tesh_in!L14=0,0,RES_hh_tesh_in!L14/RES_summary!L$21)</f>
        <v>0.94542931659340268</v>
      </c>
      <c r="M14" s="76">
        <f>IF(RES_hh_tesh_in!M14=0,0,RES_hh_tesh_in!M14/RES_summary!M$21)</f>
        <v>0.84184549059159264</v>
      </c>
      <c r="N14" s="76">
        <f>IF(RES_hh_tesh_in!N14=0,0,RES_hh_tesh_in!N14/RES_summary!N$21)</f>
        <v>0.88227220924233773</v>
      </c>
      <c r="O14" s="76">
        <f>IF(RES_hh_tesh_in!O14=0,0,RES_hh_tesh_in!O14/RES_summary!O$21)</f>
        <v>0.82632836598399462</v>
      </c>
      <c r="P14" s="76">
        <f>IF(RES_hh_tesh_in!P14=0,0,RES_hh_tesh_in!P14/RES_summary!P$21)</f>
        <v>0.8948159836273738</v>
      </c>
      <c r="Q14" s="76">
        <f>IF(RES_hh_tesh_in!Q14=0,0,RES_hh_tesh_in!Q14/RES_summary!Q$21)</f>
        <v>0.74057385343117765</v>
      </c>
      <c r="R14" s="76">
        <f>IF(RES_hh_tesh_in!R14=0,0,RES_hh_tesh_in!R14/RES_summary!R$21)</f>
        <v>0.72979142441674172</v>
      </c>
      <c r="S14" s="76">
        <f>IF(RES_hh_tesh_in!S14=0,0,RES_hh_tesh_in!S14/RES_summary!S$21)</f>
        <v>0.63430581628688743</v>
      </c>
      <c r="T14" s="76">
        <f>IF(RES_hh_tesh_in!T14=0,0,RES_hh_tesh_in!T14/RES_summary!T$21)</f>
        <v>0.67544376530354444</v>
      </c>
      <c r="U14" s="76">
        <f>IF(RES_hh_tesh_in!U14=0,0,RES_hh_tesh_in!U14/RES_summary!U$21)</f>
        <v>0.61799913711820142</v>
      </c>
      <c r="V14" s="76">
        <f>IF(RES_hh_tesh_in!V14=0,0,RES_hh_tesh_in!V14/RES_summary!V$21)</f>
        <v>0.60615496216836884</v>
      </c>
      <c r="W14" s="76">
        <f>IF(RES_hh_tesh_in!W14=0,0,RES_hh_tesh_in!W14/RES_summary!W$21)</f>
        <v>0.51037396419517533</v>
      </c>
      <c r="X14" s="76">
        <f>IF(RES_hh_tesh_in!X14=0,0,RES_hh_tesh_in!X14/RES_summary!X$21)</f>
        <v>0.37075531228784225</v>
      </c>
      <c r="Y14" s="76">
        <f>IF(RES_hh_tesh_in!Y14=0,0,RES_hh_tesh_in!Y14/RES_summary!Y$21)</f>
        <v>0.237527651737798</v>
      </c>
      <c r="DA14" s="91" t="s">
        <v>918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4.7715805220326733E-3</v>
      </c>
      <c r="D15" s="69">
        <f>IF(RES_hh_tesh_in!D15=0,0,RES_hh_tesh_in!D15/RES_summary!D$21)</f>
        <v>8.0734842836043645E-3</v>
      </c>
      <c r="E15" s="69">
        <f>IF(RES_hh_tesh_in!E15=0,0,RES_hh_tesh_in!E15/RES_summary!E$21)</f>
        <v>7.6248444108232023E-3</v>
      </c>
      <c r="F15" s="69">
        <f>IF(RES_hh_tesh_in!F15=0,0,RES_hh_tesh_in!F15/RES_summary!F$21)</f>
        <v>1.5086759423338392E-2</v>
      </c>
      <c r="G15" s="69">
        <f>IF(RES_hh_tesh_in!G15=0,0,RES_hh_tesh_in!G15/RES_summary!G$21)</f>
        <v>2.3543847530671423E-2</v>
      </c>
      <c r="H15" s="69">
        <f>IF(RES_hh_tesh_in!H15=0,0,RES_hh_tesh_in!H15/RES_summary!H$21)</f>
        <v>1.4923075230177895E-2</v>
      </c>
      <c r="I15" s="69">
        <f>IF(RES_hh_tesh_in!I15=0,0,RES_hh_tesh_in!I15/RES_summary!I$21)</f>
        <v>3.3137659409154564E-2</v>
      </c>
      <c r="J15" s="69">
        <f>IF(RES_hh_tesh_in!J15=0,0,RES_hh_tesh_in!J15/RES_summary!J$21)</f>
        <v>2.4044975183257163E-2</v>
      </c>
      <c r="K15" s="69">
        <f>IF(RES_hh_tesh_in!K15=0,0,RES_hh_tesh_in!K15/RES_summary!K$21)</f>
        <v>2.6948540816045766E-2</v>
      </c>
      <c r="L15" s="69">
        <f>IF(RES_hh_tesh_in!L15=0,0,RES_hh_tesh_in!L15/RES_summary!L$21)</f>
        <v>5.32488401690503E-2</v>
      </c>
      <c r="M15" s="69">
        <f>IF(RES_hh_tesh_in!M15=0,0,RES_hh_tesh_in!M15/RES_summary!M$21)</f>
        <v>1.0476278859927676E-2</v>
      </c>
      <c r="N15" s="69">
        <f>IF(RES_hh_tesh_in!N15=0,0,RES_hh_tesh_in!N15/RES_summary!N$21)</f>
        <v>3.4889860760617779E-2</v>
      </c>
      <c r="O15" s="69">
        <f>IF(RES_hh_tesh_in!O15=0,0,RES_hh_tesh_in!O15/RES_summary!O$21)</f>
        <v>5.1559781486524812E-2</v>
      </c>
      <c r="P15" s="69">
        <f>IF(RES_hh_tesh_in!P15=0,0,RES_hh_tesh_in!P15/RES_summary!P$21)</f>
        <v>7.4518927758691345E-2</v>
      </c>
      <c r="Q15" s="69">
        <f>IF(RES_hh_tesh_in!Q15=0,0,RES_hh_tesh_in!Q15/RES_summary!Q$21)</f>
        <v>4.2382657937975056E-2</v>
      </c>
      <c r="R15" s="69">
        <f>IF(RES_hh_tesh_in!R15=0,0,RES_hh_tesh_in!R15/RES_summary!R$21)</f>
        <v>4.576601116193596E-2</v>
      </c>
      <c r="S15" s="69">
        <f>IF(RES_hh_tesh_in!S15=0,0,RES_hh_tesh_in!S15/RES_summary!S$21)</f>
        <v>4.4195904929613686E-2</v>
      </c>
      <c r="T15" s="69">
        <f>IF(RES_hh_tesh_in!T15=0,0,RES_hh_tesh_in!T15/RES_summary!T$21)</f>
        <v>6.4116831307074254E-2</v>
      </c>
      <c r="U15" s="69">
        <f>IF(RES_hh_tesh_in!U15=0,0,RES_hh_tesh_in!U15/RES_summary!U$21)</f>
        <v>4.0621253500647388E-2</v>
      </c>
      <c r="V15" s="69">
        <f>IF(RES_hh_tesh_in!V15=0,0,RES_hh_tesh_in!V15/RES_summary!V$21)</f>
        <v>6.9568064826151202E-2</v>
      </c>
      <c r="W15" s="69">
        <f>IF(RES_hh_tesh_in!W15=0,0,RES_hh_tesh_in!W15/RES_summary!W$21)</f>
        <v>8.2306692706317144E-2</v>
      </c>
      <c r="X15" s="69">
        <f>IF(RES_hh_tesh_in!X15=0,0,RES_hh_tesh_in!X15/RES_summary!X$21)</f>
        <v>0.22263986791843476</v>
      </c>
      <c r="Y15" s="69">
        <f>IF(RES_hh_tesh_in!Y15=0,0,RES_hh_tesh_in!Y15/RES_summary!Y$21)</f>
        <v>3.8204779456883678E-2</v>
      </c>
      <c r="DA15" s="88" t="s">
        <v>919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4.7715805220326733E-3</v>
      </c>
      <c r="D16" s="72">
        <f>IF(RES_hh_tesh_in!D16=0,0,RES_hh_tesh_in!D16/RES_summary!D$21)</f>
        <v>8.0734842836043645E-3</v>
      </c>
      <c r="E16" s="72">
        <f>IF(RES_hh_tesh_in!E16=0,0,RES_hh_tesh_in!E16/RES_summary!E$21)</f>
        <v>7.6248444108232023E-3</v>
      </c>
      <c r="F16" s="72">
        <f>IF(RES_hh_tesh_in!F16=0,0,RES_hh_tesh_in!F16/RES_summary!F$21)</f>
        <v>1.5086759423338392E-2</v>
      </c>
      <c r="G16" s="72">
        <f>IF(RES_hh_tesh_in!G16=0,0,RES_hh_tesh_in!G16/RES_summary!G$21)</f>
        <v>2.3543847530671423E-2</v>
      </c>
      <c r="H16" s="72">
        <f>IF(RES_hh_tesh_in!H16=0,0,RES_hh_tesh_in!H16/RES_summary!H$21)</f>
        <v>1.4923075230177895E-2</v>
      </c>
      <c r="I16" s="72">
        <f>IF(RES_hh_tesh_in!I16=0,0,RES_hh_tesh_in!I16/RES_summary!I$21)</f>
        <v>3.3137659409154564E-2</v>
      </c>
      <c r="J16" s="72">
        <f>IF(RES_hh_tesh_in!J16=0,0,RES_hh_tesh_in!J16/RES_summary!J$21)</f>
        <v>2.4044975183257163E-2</v>
      </c>
      <c r="K16" s="72">
        <f>IF(RES_hh_tesh_in!K16=0,0,RES_hh_tesh_in!K16/RES_summary!K$21)</f>
        <v>2.6948540816045766E-2</v>
      </c>
      <c r="L16" s="72">
        <f>IF(RES_hh_tesh_in!L16=0,0,RES_hh_tesh_in!L16/RES_summary!L$21)</f>
        <v>5.32488401690503E-2</v>
      </c>
      <c r="M16" s="72">
        <f>IF(RES_hh_tesh_in!M16=0,0,RES_hh_tesh_in!M16/RES_summary!M$21)</f>
        <v>1.0476278859927676E-2</v>
      </c>
      <c r="N16" s="72">
        <f>IF(RES_hh_tesh_in!N16=0,0,RES_hh_tesh_in!N16/RES_summary!N$21)</f>
        <v>3.4889860760617779E-2</v>
      </c>
      <c r="O16" s="72">
        <f>IF(RES_hh_tesh_in!O16=0,0,RES_hh_tesh_in!O16/RES_summary!O$21)</f>
        <v>5.1559781486524812E-2</v>
      </c>
      <c r="P16" s="72">
        <f>IF(RES_hh_tesh_in!P16=0,0,RES_hh_tesh_in!P16/RES_summary!P$21)</f>
        <v>7.4518927758691345E-2</v>
      </c>
      <c r="Q16" s="72">
        <f>IF(RES_hh_tesh_in!Q16=0,0,RES_hh_tesh_in!Q16/RES_summary!Q$21)</f>
        <v>4.2382657937975056E-2</v>
      </c>
      <c r="R16" s="72">
        <f>IF(RES_hh_tesh_in!R16=0,0,RES_hh_tesh_in!R16/RES_summary!R$21)</f>
        <v>4.576601116193596E-2</v>
      </c>
      <c r="S16" s="72">
        <f>IF(RES_hh_tesh_in!S16=0,0,RES_hh_tesh_in!S16/RES_summary!S$21)</f>
        <v>4.4195904929613686E-2</v>
      </c>
      <c r="T16" s="72">
        <f>IF(RES_hh_tesh_in!T16=0,0,RES_hh_tesh_in!T16/RES_summary!T$21)</f>
        <v>6.4116831307074254E-2</v>
      </c>
      <c r="U16" s="72">
        <f>IF(RES_hh_tesh_in!U16=0,0,RES_hh_tesh_in!U16/RES_summary!U$21)</f>
        <v>4.0621253500647388E-2</v>
      </c>
      <c r="V16" s="72">
        <f>IF(RES_hh_tesh_in!V16=0,0,RES_hh_tesh_in!V16/RES_summary!V$21)</f>
        <v>6.9568064826151202E-2</v>
      </c>
      <c r="W16" s="72">
        <f>IF(RES_hh_tesh_in!W16=0,0,RES_hh_tesh_in!W16/RES_summary!W$21)</f>
        <v>8.2306692706317144E-2</v>
      </c>
      <c r="X16" s="72">
        <f>IF(RES_hh_tesh_in!X16=0,0,RES_hh_tesh_in!X16/RES_summary!X$21)</f>
        <v>0.22263986791843476</v>
      </c>
      <c r="Y16" s="72">
        <f>IF(RES_hh_tesh_in!Y16=0,0,RES_hh_tesh_in!Y16/RES_summary!Y$21)</f>
        <v>3.8204779456883678E-2</v>
      </c>
      <c r="DA16" s="89" t="s">
        <v>920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18.487473712571528</v>
      </c>
      <c r="D17" s="69">
        <f>IF(RES_hh_tesh_in!D17=0,0,RES_hh_tesh_in!D17/RES_summary!D$21)</f>
        <v>18.479463000833107</v>
      </c>
      <c r="E17" s="69">
        <f>IF(RES_hh_tesh_in!E17=0,0,RES_hh_tesh_in!E17/RES_summary!E$21)</f>
        <v>17.877525519246113</v>
      </c>
      <c r="F17" s="69">
        <f>IF(RES_hh_tesh_in!F17=0,0,RES_hh_tesh_in!F17/RES_summary!F$21)</f>
        <v>17.916605190301155</v>
      </c>
      <c r="G17" s="69">
        <f>IF(RES_hh_tesh_in!G17=0,0,RES_hh_tesh_in!G17/RES_summary!G$21)</f>
        <v>18.3371123459366</v>
      </c>
      <c r="H17" s="69">
        <f>IF(RES_hh_tesh_in!H17=0,0,RES_hh_tesh_in!H17/RES_summary!H$21)</f>
        <v>18.383212054280865</v>
      </c>
      <c r="I17" s="69">
        <f>IF(RES_hh_tesh_in!I17=0,0,RES_hh_tesh_in!I17/RES_summary!I$21)</f>
        <v>16.884753840615193</v>
      </c>
      <c r="J17" s="69">
        <f>IF(RES_hh_tesh_in!J17=0,0,RES_hh_tesh_in!J17/RES_summary!J$21)</f>
        <v>16.107266463439679</v>
      </c>
      <c r="K17" s="69">
        <f>IF(RES_hh_tesh_in!K17=0,0,RES_hh_tesh_in!K17/RES_summary!K$21)</f>
        <v>15.466515747258821</v>
      </c>
      <c r="L17" s="69">
        <f>IF(RES_hh_tesh_in!L17=0,0,RES_hh_tesh_in!L17/RES_summary!L$21)</f>
        <v>16.059321541668982</v>
      </c>
      <c r="M17" s="69">
        <f>IF(RES_hh_tesh_in!M17=0,0,RES_hh_tesh_in!M17/RES_summary!M$21)</f>
        <v>14.972664107286182</v>
      </c>
      <c r="N17" s="69">
        <f>IF(RES_hh_tesh_in!N17=0,0,RES_hh_tesh_in!N17/RES_summary!N$21)</f>
        <v>15.573236472089114</v>
      </c>
      <c r="O17" s="69">
        <f>IF(RES_hh_tesh_in!O17=0,0,RES_hh_tesh_in!O17/RES_summary!O$21)</f>
        <v>15.116062141929188</v>
      </c>
      <c r="P17" s="69">
        <f>IF(RES_hh_tesh_in!P17=0,0,RES_hh_tesh_in!P17/RES_summary!P$21)</f>
        <v>14.182877642139264</v>
      </c>
      <c r="Q17" s="69">
        <f>IF(RES_hh_tesh_in!Q17=0,0,RES_hh_tesh_in!Q17/RES_summary!Q$21)</f>
        <v>13.677045944281952</v>
      </c>
      <c r="R17" s="69">
        <f>IF(RES_hh_tesh_in!R17=0,0,RES_hh_tesh_in!R17/RES_summary!R$21)</f>
        <v>14.8292480592361</v>
      </c>
      <c r="S17" s="69">
        <f>IF(RES_hh_tesh_in!S17=0,0,RES_hh_tesh_in!S17/RES_summary!S$21)</f>
        <v>14.854840660250598</v>
      </c>
      <c r="T17" s="69">
        <f>IF(RES_hh_tesh_in!T17=0,0,RES_hh_tesh_in!T17/RES_summary!T$21)</f>
        <v>14.670057387847043</v>
      </c>
      <c r="U17" s="69">
        <f>IF(RES_hh_tesh_in!U17=0,0,RES_hh_tesh_in!U17/RES_summary!U$21)</f>
        <v>14.845237052661297</v>
      </c>
      <c r="V17" s="69">
        <f>IF(RES_hh_tesh_in!V17=0,0,RES_hh_tesh_in!V17/RES_summary!V$21)</f>
        <v>14.679732735546857</v>
      </c>
      <c r="W17" s="69">
        <f>IF(RES_hh_tesh_in!W17=0,0,RES_hh_tesh_in!W17/RES_summary!W$21)</f>
        <v>14.813220784828921</v>
      </c>
      <c r="X17" s="69">
        <f>IF(RES_hh_tesh_in!X17=0,0,RES_hh_tesh_in!X17/RES_summary!X$21)</f>
        <v>14.222689230214883</v>
      </c>
      <c r="Y17" s="69">
        <f>IF(RES_hh_tesh_in!Y17=0,0,RES_hh_tesh_in!Y17/RES_summary!Y$21)</f>
        <v>13.651362639301567</v>
      </c>
      <c r="DA17" s="88" t="s">
        <v>921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16.043963009468413</v>
      </c>
      <c r="D18" s="72">
        <f>IF(RES_hh_tesh_in!D18=0,0,RES_hh_tesh_in!D18/RES_summary!D$21)</f>
        <v>20.449966051099153</v>
      </c>
      <c r="E18" s="72">
        <f>IF(RES_hh_tesh_in!E18=0,0,RES_hh_tesh_in!E18/RES_summary!E$21)</f>
        <v>14.39985396989349</v>
      </c>
      <c r="F18" s="72">
        <f>IF(RES_hh_tesh_in!F18=0,0,RES_hh_tesh_in!F18/RES_summary!F$21)</f>
        <v>21.408132853654607</v>
      </c>
      <c r="G18" s="72">
        <f>IF(RES_hh_tesh_in!G18=0,0,RES_hh_tesh_in!G18/RES_summary!G$21)</f>
        <v>21.396495990178522</v>
      </c>
      <c r="H18" s="72">
        <f>IF(RES_hh_tesh_in!H18=0,0,RES_hh_tesh_in!H18/RES_summary!H$21)</f>
        <v>0</v>
      </c>
      <c r="I18" s="72">
        <f>IF(RES_hh_tesh_in!I18=0,0,RES_hh_tesh_in!I18/RES_summary!I$21)</f>
        <v>0</v>
      </c>
      <c r="J18" s="72">
        <f>IF(RES_hh_tesh_in!J18=0,0,RES_hh_tesh_in!J18/RES_summary!J$21)</f>
        <v>0</v>
      </c>
      <c r="K18" s="72">
        <f>IF(RES_hh_tesh_in!K18=0,0,RES_hh_tesh_in!K18/RES_summary!K$21)</f>
        <v>0</v>
      </c>
      <c r="L18" s="72">
        <f>IF(RES_hh_tesh_in!L18=0,0,RES_hh_tesh_in!L18/RES_summary!L$21)</f>
        <v>14.156096145089524</v>
      </c>
      <c r="M18" s="72">
        <f>IF(RES_hh_tesh_in!M18=0,0,RES_hh_tesh_in!M18/RES_summary!M$21)</f>
        <v>18.270651596652378</v>
      </c>
      <c r="N18" s="72">
        <f>IF(RES_hh_tesh_in!N18=0,0,RES_hh_tesh_in!N18/RES_summary!N$21)</f>
        <v>17.130929709837829</v>
      </c>
      <c r="O18" s="72">
        <f>IF(RES_hh_tesh_in!O18=0,0,RES_hh_tesh_in!O18/RES_summary!O$21)</f>
        <v>17.945554631280878</v>
      </c>
      <c r="P18" s="72">
        <f>IF(RES_hh_tesh_in!P18=0,0,RES_hh_tesh_in!P18/RES_summary!P$21)</f>
        <v>0</v>
      </c>
      <c r="Q18" s="72">
        <f>IF(RES_hh_tesh_in!Q18=0,0,RES_hh_tesh_in!Q18/RES_summary!Q$21)</f>
        <v>0</v>
      </c>
      <c r="R18" s="72">
        <f>IF(RES_hh_tesh_in!R18=0,0,RES_hh_tesh_in!R18/RES_summary!R$21)</f>
        <v>0</v>
      </c>
      <c r="S18" s="72">
        <f>IF(RES_hh_tesh_in!S18=0,0,RES_hh_tesh_in!S18/RES_summary!S$21)</f>
        <v>0</v>
      </c>
      <c r="T18" s="72">
        <f>IF(RES_hh_tesh_in!T18=0,0,RES_hh_tesh_in!T18/RES_summary!T$21)</f>
        <v>0</v>
      </c>
      <c r="U18" s="72">
        <f>IF(RES_hh_tesh_in!U18=0,0,RES_hh_tesh_in!U18/RES_summary!U$21)</f>
        <v>16.572545512648485</v>
      </c>
      <c r="V18" s="72">
        <f>IF(RES_hh_tesh_in!V18=0,0,RES_hh_tesh_in!V18/RES_summary!V$21)</f>
        <v>0</v>
      </c>
      <c r="W18" s="72">
        <f>IF(RES_hh_tesh_in!W18=0,0,RES_hh_tesh_in!W18/RES_summary!W$21)</f>
        <v>0</v>
      </c>
      <c r="X18" s="72">
        <f>IF(RES_hh_tesh_in!X18=0,0,RES_hh_tesh_in!X18/RES_summary!X$21)</f>
        <v>0</v>
      </c>
      <c r="Y18" s="72">
        <f>IF(RES_hh_tesh_in!Y18=0,0,RES_hh_tesh_in!Y18/RES_summary!Y$21)</f>
        <v>0</v>
      </c>
      <c r="DA18" s="89" t="s">
        <v>922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0</v>
      </c>
      <c r="D19" s="72">
        <f>IF(RES_hh_tesh_in!D19=0,0,RES_hh_tesh_in!D19/RES_summary!D$21)</f>
        <v>0</v>
      </c>
      <c r="E19" s="72">
        <f>IF(RES_hh_tesh_in!E19=0,0,RES_hh_tesh_in!E19/RES_summary!E$21)</f>
        <v>0</v>
      </c>
      <c r="F19" s="72">
        <f>IF(RES_hh_tesh_in!F19=0,0,RES_hh_tesh_in!F19/RES_summary!F$21)</f>
        <v>0</v>
      </c>
      <c r="G19" s="72">
        <f>IF(RES_hh_tesh_in!G19=0,0,RES_hh_tesh_in!G19/RES_summary!G$21)</f>
        <v>0</v>
      </c>
      <c r="H19" s="72">
        <f>IF(RES_hh_tesh_in!H19=0,0,RES_hh_tesh_in!H19/RES_summary!H$21)</f>
        <v>0</v>
      </c>
      <c r="I19" s="72">
        <f>IF(RES_hh_tesh_in!I19=0,0,RES_hh_tesh_in!I19/RES_summary!I$21)</f>
        <v>0</v>
      </c>
      <c r="J19" s="72">
        <f>IF(RES_hh_tesh_in!J19=0,0,RES_hh_tesh_in!J19/RES_summary!J$21)</f>
        <v>0</v>
      </c>
      <c r="K19" s="72">
        <f>IF(RES_hh_tesh_in!K19=0,0,RES_hh_tesh_in!K19/RES_summary!K$21)</f>
        <v>0</v>
      </c>
      <c r="L19" s="72">
        <f>IF(RES_hh_tesh_in!L19=0,0,RES_hh_tesh_in!L19/RES_summary!L$21)</f>
        <v>0</v>
      </c>
      <c r="M19" s="72">
        <f>IF(RES_hh_tesh_in!M19=0,0,RES_hh_tesh_in!M19/RES_summary!M$21)</f>
        <v>0</v>
      </c>
      <c r="N19" s="72">
        <f>IF(RES_hh_tesh_in!N19=0,0,RES_hh_tesh_in!N19/RES_summary!N$21)</f>
        <v>0</v>
      </c>
      <c r="O19" s="72">
        <f>IF(RES_hh_tesh_in!O19=0,0,RES_hh_tesh_in!O19/RES_summary!O$21)</f>
        <v>0</v>
      </c>
      <c r="P19" s="72">
        <f>IF(RES_hh_tesh_in!P19=0,0,RES_hh_tesh_in!P19/RES_summary!P$21)</f>
        <v>0</v>
      </c>
      <c r="Q19" s="72">
        <f>IF(RES_hh_tesh_in!Q19=0,0,RES_hh_tesh_in!Q19/RES_summary!Q$21)</f>
        <v>0</v>
      </c>
      <c r="R19" s="72">
        <f>IF(RES_hh_tesh_in!R19=0,0,RES_hh_tesh_in!R19/RES_summary!R$21)</f>
        <v>0</v>
      </c>
      <c r="S19" s="72">
        <f>IF(RES_hh_tesh_in!S19=0,0,RES_hh_tesh_in!S19/RES_summary!S$21)</f>
        <v>0</v>
      </c>
      <c r="T19" s="72">
        <f>IF(RES_hh_tesh_in!T19=0,0,RES_hh_tesh_in!T19/RES_summary!T$21)</f>
        <v>0</v>
      </c>
      <c r="U19" s="72">
        <f>IF(RES_hh_tesh_in!U19=0,0,RES_hh_tesh_in!U19/RES_summary!U$21)</f>
        <v>0</v>
      </c>
      <c r="V19" s="72">
        <f>IF(RES_hh_tesh_in!V19=0,0,RES_hh_tesh_in!V19/RES_summary!V$21)</f>
        <v>0</v>
      </c>
      <c r="W19" s="72">
        <f>IF(RES_hh_tesh_in!W19=0,0,RES_hh_tesh_in!W19/RES_summary!W$21)</f>
        <v>0</v>
      </c>
      <c r="X19" s="72">
        <f>IF(RES_hh_tesh_in!X19=0,0,RES_hh_tesh_in!X19/RES_summary!X$21)</f>
        <v>0</v>
      </c>
      <c r="Y19" s="72">
        <f>IF(RES_hh_tesh_in!Y19=0,0,RES_hh_tesh_in!Y19/RES_summary!Y$21)</f>
        <v>0</v>
      </c>
      <c r="DA19" s="89" t="s">
        <v>923</v>
      </c>
    </row>
    <row r="20" spans="1:105" ht="12" customHeight="1" x14ac:dyDescent="0.25">
      <c r="A20" s="28" t="s">
        <v>200</v>
      </c>
      <c r="B20" s="72"/>
      <c r="C20" s="72">
        <f>IF(RES_hh_tesh_in!C20=0,0,RES_hh_tesh_in!C20/RES_summary!C$21)</f>
        <v>0</v>
      </c>
      <c r="D20" s="72">
        <f>IF(RES_hh_tesh_in!D20=0,0,RES_hh_tesh_in!D20/RES_summary!D$21)</f>
        <v>0</v>
      </c>
      <c r="E20" s="72">
        <f>IF(RES_hh_tesh_in!E20=0,0,RES_hh_tesh_in!E20/RES_summary!E$21)</f>
        <v>0</v>
      </c>
      <c r="F20" s="72">
        <f>IF(RES_hh_tesh_in!F20=0,0,RES_hh_tesh_in!F20/RES_summary!F$21)</f>
        <v>0</v>
      </c>
      <c r="G20" s="72">
        <f>IF(RES_hh_tesh_in!G20=0,0,RES_hh_tesh_in!G20/RES_summary!G$21)</f>
        <v>0</v>
      </c>
      <c r="H20" s="72">
        <f>IF(RES_hh_tesh_in!H20=0,0,RES_hh_tesh_in!H20/RES_summary!H$21)</f>
        <v>0</v>
      </c>
      <c r="I20" s="72">
        <f>IF(RES_hh_tesh_in!I20=0,0,RES_hh_tesh_in!I20/RES_summary!I$21)</f>
        <v>0</v>
      </c>
      <c r="J20" s="72">
        <f>IF(RES_hh_tesh_in!J20=0,0,RES_hh_tesh_in!J20/RES_summary!J$21)</f>
        <v>18.398143036142208</v>
      </c>
      <c r="K20" s="72">
        <f>IF(RES_hh_tesh_in!K20=0,0,RES_hh_tesh_in!K20/RES_summary!K$21)</f>
        <v>14.266843533909363</v>
      </c>
      <c r="L20" s="72">
        <f>IF(RES_hh_tesh_in!L20=0,0,RES_hh_tesh_in!L20/RES_summary!L$21)</f>
        <v>12.510999052279169</v>
      </c>
      <c r="M20" s="72">
        <f>IF(RES_hh_tesh_in!M20=0,0,RES_hh_tesh_in!M20/RES_summary!M$21)</f>
        <v>16.11700181990393</v>
      </c>
      <c r="N20" s="72">
        <f>IF(RES_hh_tesh_in!N20=0,0,RES_hh_tesh_in!N20/RES_summary!N$21)</f>
        <v>16.702548139065058</v>
      </c>
      <c r="O20" s="72">
        <f>IF(RES_hh_tesh_in!O20=0,0,RES_hh_tesh_in!O20/RES_summary!O$21)</f>
        <v>14.211912454287402</v>
      </c>
      <c r="P20" s="72">
        <f>IF(RES_hh_tesh_in!P20=0,0,RES_hh_tesh_in!P20/RES_summary!P$21)</f>
        <v>0</v>
      </c>
      <c r="Q20" s="72">
        <f>IF(RES_hh_tesh_in!Q20=0,0,RES_hh_tesh_in!Q20/RES_summary!Q$21)</f>
        <v>0</v>
      </c>
      <c r="R20" s="72">
        <f>IF(RES_hh_tesh_in!R20=0,0,RES_hh_tesh_in!R20/RES_summary!R$21)</f>
        <v>0</v>
      </c>
      <c r="S20" s="72">
        <f>IF(RES_hh_tesh_in!S20=0,0,RES_hh_tesh_in!S20/RES_summary!S$21)</f>
        <v>0</v>
      </c>
      <c r="T20" s="72">
        <f>IF(RES_hh_tesh_in!T20=0,0,RES_hh_tesh_in!T20/RES_summary!T$21)</f>
        <v>0</v>
      </c>
      <c r="U20" s="72">
        <f>IF(RES_hh_tesh_in!U20=0,0,RES_hh_tesh_in!U20/RES_summary!U$21)</f>
        <v>0</v>
      </c>
      <c r="V20" s="72">
        <f>IF(RES_hh_tesh_in!V20=0,0,RES_hh_tesh_in!V20/RES_summary!V$21)</f>
        <v>0</v>
      </c>
      <c r="W20" s="72">
        <f>IF(RES_hh_tesh_in!W20=0,0,RES_hh_tesh_in!W20/RES_summary!W$21)</f>
        <v>0</v>
      </c>
      <c r="X20" s="72">
        <f>IF(RES_hh_tesh_in!X20=0,0,RES_hh_tesh_in!X20/RES_summary!X$21)</f>
        <v>0</v>
      </c>
      <c r="Y20" s="72">
        <f>IF(RES_hh_tesh_in!Y20=0,0,RES_hh_tesh_in!Y20/RES_summary!Y$21)</f>
        <v>13.253436539095999</v>
      </c>
      <c r="DA20" s="89" t="s">
        <v>924</v>
      </c>
    </row>
    <row r="21" spans="1:105" ht="12" customHeight="1" x14ac:dyDescent="0.25">
      <c r="A21" s="28" t="s">
        <v>189</v>
      </c>
      <c r="B21" s="72"/>
      <c r="C21" s="72">
        <f>IF(RES_hh_tesh_in!C21=0,0,RES_hh_tesh_in!C21/RES_summary!C$21)</f>
        <v>18.698311465541661</v>
      </c>
      <c r="D21" s="72">
        <f>IF(RES_hh_tesh_in!D21=0,0,RES_hh_tesh_in!D21/RES_summary!D$21)</f>
        <v>17.813841355927284</v>
      </c>
      <c r="E21" s="72">
        <f>IF(RES_hh_tesh_in!E21=0,0,RES_hh_tesh_in!E21/RES_summary!E$21)</f>
        <v>17.101356403355901</v>
      </c>
      <c r="F21" s="72">
        <f>IF(RES_hh_tesh_in!F21=0,0,RES_hh_tesh_in!F21/RES_summary!F$21)</f>
        <v>17.110545200126996</v>
      </c>
      <c r="G21" s="72">
        <f>IF(RES_hh_tesh_in!G21=0,0,RES_hh_tesh_in!G21/RES_summary!G$21)</f>
        <v>19.250283029386164</v>
      </c>
      <c r="H21" s="72">
        <f>IF(RES_hh_tesh_in!H21=0,0,RES_hh_tesh_in!H21/RES_summary!H$21)</f>
        <v>19.150478176659263</v>
      </c>
      <c r="I21" s="72">
        <f>IF(RES_hh_tesh_in!I21=0,0,RES_hh_tesh_in!I21/RES_summary!I$21)</f>
        <v>16.423901009468079</v>
      </c>
      <c r="J21" s="72">
        <f>IF(RES_hh_tesh_in!J21=0,0,RES_hh_tesh_in!J21/RES_summary!J$21)</f>
        <v>16.036290098186491</v>
      </c>
      <c r="K21" s="72">
        <f>IF(RES_hh_tesh_in!K21=0,0,RES_hh_tesh_in!K21/RES_summary!K$21)</f>
        <v>15.27842580242665</v>
      </c>
      <c r="L21" s="72">
        <f>IF(RES_hh_tesh_in!L21=0,0,RES_hh_tesh_in!L21/RES_summary!L$21)</f>
        <v>15.926128685199835</v>
      </c>
      <c r="M21" s="72">
        <f>IF(RES_hh_tesh_in!M21=0,0,RES_hh_tesh_in!M21/RES_summary!M$21)</f>
        <v>14.896045160827905</v>
      </c>
      <c r="N21" s="72">
        <f>IF(RES_hh_tesh_in!N21=0,0,RES_hh_tesh_in!N21/RES_summary!N$21)</f>
        <v>15.73310483729148</v>
      </c>
      <c r="O21" s="72">
        <f>IF(RES_hh_tesh_in!O21=0,0,RES_hh_tesh_in!O21/RES_summary!O$21)</f>
        <v>14.786243176212508</v>
      </c>
      <c r="P21" s="72">
        <f>IF(RES_hh_tesh_in!P21=0,0,RES_hh_tesh_in!P21/RES_summary!P$21)</f>
        <v>14.285144014915408</v>
      </c>
      <c r="Q21" s="72">
        <f>IF(RES_hh_tesh_in!Q21=0,0,RES_hh_tesh_in!Q21/RES_summary!Q$21)</f>
        <v>13.39541534819519</v>
      </c>
      <c r="R21" s="72">
        <f>IF(RES_hh_tesh_in!R21=0,0,RES_hh_tesh_in!R21/RES_summary!R$21)</f>
        <v>15.432353216696734</v>
      </c>
      <c r="S21" s="72">
        <f>IF(RES_hh_tesh_in!S21=0,0,RES_hh_tesh_in!S21/RES_summary!S$21)</f>
        <v>14.443949257931999</v>
      </c>
      <c r="T21" s="72">
        <f>IF(RES_hh_tesh_in!T21=0,0,RES_hh_tesh_in!T21/RES_summary!T$21)</f>
        <v>14.230635104977704</v>
      </c>
      <c r="U21" s="72">
        <f>IF(RES_hh_tesh_in!U21=0,0,RES_hh_tesh_in!U21/RES_summary!U$21)</f>
        <v>15.117291449422842</v>
      </c>
      <c r="V21" s="72">
        <f>IF(RES_hh_tesh_in!V21=0,0,RES_hh_tesh_in!V21/RES_summary!V$21)</f>
        <v>14.757318354902592</v>
      </c>
      <c r="W21" s="72">
        <f>IF(RES_hh_tesh_in!W21=0,0,RES_hh_tesh_in!W21/RES_summary!W$21)</f>
        <v>15.702441458091386</v>
      </c>
      <c r="X21" s="72">
        <f>IF(RES_hh_tesh_in!X21=0,0,RES_hh_tesh_in!X21/RES_summary!X$21)</f>
        <v>12.620245139178397</v>
      </c>
      <c r="Y21" s="72">
        <f>IF(RES_hh_tesh_in!Y21=0,0,RES_hh_tesh_in!Y21/RES_summary!Y$21)</f>
        <v>14.412420936425308</v>
      </c>
      <c r="DA21" s="89" t="s">
        <v>925</v>
      </c>
    </row>
    <row r="22" spans="1:105" ht="12" customHeight="1" x14ac:dyDescent="0.25">
      <c r="A22" s="28" t="s">
        <v>202</v>
      </c>
      <c r="B22" s="72"/>
      <c r="C22" s="72">
        <f>IF(RES_hh_tesh_in!C22=0,0,RES_hh_tesh_in!C22/RES_summary!C$21)</f>
        <v>18.318728691293348</v>
      </c>
      <c r="D22" s="72">
        <f>IF(RES_hh_tesh_in!D22=0,0,RES_hh_tesh_in!D22/RES_summary!D$21)</f>
        <v>17.705875518842511</v>
      </c>
      <c r="E22" s="72">
        <f>IF(RES_hh_tesh_in!E22=0,0,RES_hh_tesh_in!E22/RES_summary!E$21)</f>
        <v>18.6280226973916</v>
      </c>
      <c r="F22" s="72">
        <f>IF(RES_hh_tesh_in!F22=0,0,RES_hh_tesh_in!F22/RES_summary!F$21)</f>
        <v>18.682624180610098</v>
      </c>
      <c r="G22" s="72">
        <f>IF(RES_hh_tesh_in!G22=0,0,RES_hh_tesh_in!G22/RES_summary!G$21)</f>
        <v>17.335543777669091</v>
      </c>
      <c r="H22" s="72">
        <f>IF(RES_hh_tesh_in!H22=0,0,RES_hh_tesh_in!H22/RES_summary!H$21)</f>
        <v>17.127342029009597</v>
      </c>
      <c r="I22" s="72">
        <f>IF(RES_hh_tesh_in!I22=0,0,RES_hh_tesh_in!I22/RES_summary!I$21)</f>
        <v>17.100393914849555</v>
      </c>
      <c r="J22" s="72">
        <f>IF(RES_hh_tesh_in!J22=0,0,RES_hh_tesh_in!J22/RES_summary!J$21)</f>
        <v>16.393523041391887</v>
      </c>
      <c r="K22" s="72">
        <f>IF(RES_hh_tesh_in!K22=0,0,RES_hh_tesh_in!K22/RES_summary!K$21)</f>
        <v>15.864471830634539</v>
      </c>
      <c r="L22" s="72">
        <f>IF(RES_hh_tesh_in!L22=0,0,RES_hh_tesh_in!L22/RES_summary!L$21)</f>
        <v>16.259427906957171</v>
      </c>
      <c r="M22" s="72">
        <f>IF(RES_hh_tesh_in!M22=0,0,RES_hh_tesh_in!M22/RES_summary!M$21)</f>
        <v>14.375376250960535</v>
      </c>
      <c r="N22" s="72">
        <f>IF(RES_hh_tesh_in!N22=0,0,RES_hh_tesh_in!N22/RES_summary!N$21)</f>
        <v>15.519011888826737</v>
      </c>
      <c r="O22" s="72">
        <f>IF(RES_hh_tesh_in!O22=0,0,RES_hh_tesh_in!O22/RES_summary!O$21)</f>
        <v>14.881934491426842</v>
      </c>
      <c r="P22" s="72">
        <f>IF(RES_hh_tesh_in!P22=0,0,RES_hh_tesh_in!P22/RES_summary!P$21)</f>
        <v>14.40198681430744</v>
      </c>
      <c r="Q22" s="72">
        <f>IF(RES_hh_tesh_in!Q22=0,0,RES_hh_tesh_in!Q22/RES_summary!Q$21)</f>
        <v>13.822294862411178</v>
      </c>
      <c r="R22" s="72">
        <f>IF(RES_hh_tesh_in!R22=0,0,RES_hh_tesh_in!R22/RES_summary!R$21)</f>
        <v>14.580641146975813</v>
      </c>
      <c r="S22" s="72">
        <f>IF(RES_hh_tesh_in!S22=0,0,RES_hh_tesh_in!S22/RES_summary!S$21)</f>
        <v>14.833182600327772</v>
      </c>
      <c r="T22" s="72">
        <f>IF(RES_hh_tesh_in!T22=0,0,RES_hh_tesh_in!T22/RES_summary!T$21)</f>
        <v>14.896506731604365</v>
      </c>
      <c r="U22" s="72">
        <f>IF(RES_hh_tesh_in!U22=0,0,RES_hh_tesh_in!U22/RES_summary!U$21)</f>
        <v>14.379704039223855</v>
      </c>
      <c r="V22" s="72">
        <f>IF(RES_hh_tesh_in!V22=0,0,RES_hh_tesh_in!V22/RES_summary!V$21)</f>
        <v>14.891791130611061</v>
      </c>
      <c r="W22" s="72">
        <f>IF(RES_hh_tesh_in!W22=0,0,RES_hh_tesh_in!W22/RES_summary!W$21)</f>
        <v>14.374386463996487</v>
      </c>
      <c r="X22" s="72">
        <f>IF(RES_hh_tesh_in!X22=0,0,RES_hh_tesh_in!X22/RES_summary!X$21)</f>
        <v>14.931294251795077</v>
      </c>
      <c r="Y22" s="72">
        <f>IF(RES_hh_tesh_in!Y22=0,0,RES_hh_tesh_in!Y22/RES_summary!Y$21)</f>
        <v>13.412034834166812</v>
      </c>
      <c r="DA22" s="89" t="s">
        <v>926</v>
      </c>
    </row>
    <row r="23" spans="1:105" ht="12" customHeight="1" x14ac:dyDescent="0.25">
      <c r="A23" s="28" t="s">
        <v>197</v>
      </c>
      <c r="B23" s="72"/>
      <c r="C23" s="72">
        <f>IF(RES_hh_tesh_in!C23=0,0,RES_hh_tesh_in!C23/RES_summary!C$21)</f>
        <v>0</v>
      </c>
      <c r="D23" s="72">
        <f>IF(RES_hh_tesh_in!D23=0,0,RES_hh_tesh_in!D23/RES_summary!D$21)</f>
        <v>0</v>
      </c>
      <c r="E23" s="72">
        <f>IF(RES_hh_tesh_in!E23=0,0,RES_hh_tesh_in!E23/RES_summary!E$21)</f>
        <v>0</v>
      </c>
      <c r="F23" s="72">
        <f>IF(RES_hh_tesh_in!F23=0,0,RES_hh_tesh_in!F23/RES_summary!F$21)</f>
        <v>0</v>
      </c>
      <c r="G23" s="72">
        <f>IF(RES_hh_tesh_in!G23=0,0,RES_hh_tesh_in!G23/RES_summary!G$21)</f>
        <v>0</v>
      </c>
      <c r="H23" s="72">
        <f>IF(RES_hh_tesh_in!H23=0,0,RES_hh_tesh_in!H23/RES_summary!H$21)</f>
        <v>0</v>
      </c>
      <c r="I23" s="72">
        <f>IF(RES_hh_tesh_in!I23=0,0,RES_hh_tesh_in!I23/RES_summary!I$21)</f>
        <v>0</v>
      </c>
      <c r="J23" s="72">
        <f>IF(RES_hh_tesh_in!J23=0,0,RES_hh_tesh_in!J23/RES_summary!J$21)</f>
        <v>0</v>
      </c>
      <c r="K23" s="72">
        <f>IF(RES_hh_tesh_in!K23=0,0,RES_hh_tesh_in!K23/RES_summary!K$21)</f>
        <v>0</v>
      </c>
      <c r="L23" s="72">
        <f>IF(RES_hh_tesh_in!L23=0,0,RES_hh_tesh_in!L23/RES_summary!L$21)</f>
        <v>0</v>
      </c>
      <c r="M23" s="72">
        <f>IF(RES_hh_tesh_in!M23=0,0,RES_hh_tesh_in!M23/RES_summary!M$21)</f>
        <v>0</v>
      </c>
      <c r="N23" s="72">
        <f>IF(RES_hh_tesh_in!N23=0,0,RES_hh_tesh_in!N23/RES_summary!N$21)</f>
        <v>0</v>
      </c>
      <c r="O23" s="72">
        <f>IF(RES_hh_tesh_in!O23=0,0,RES_hh_tesh_in!O23/RES_summary!O$21)</f>
        <v>0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0</v>
      </c>
      <c r="S23" s="72">
        <f>IF(RES_hh_tesh_in!S23=0,0,RES_hh_tesh_in!S23/RES_summary!S$21)</f>
        <v>0</v>
      </c>
      <c r="T23" s="72">
        <f>IF(RES_hh_tesh_in!T23=0,0,RES_hh_tesh_in!T23/RES_summary!T$21)</f>
        <v>0</v>
      </c>
      <c r="U23" s="72">
        <f>IF(RES_hh_tesh_in!U23=0,0,RES_hh_tesh_in!U23/RES_summary!U$21)</f>
        <v>0</v>
      </c>
      <c r="V23" s="72">
        <f>IF(RES_hh_tesh_in!V23=0,0,RES_hh_tesh_in!V23/RES_summary!V$21)</f>
        <v>0</v>
      </c>
      <c r="W23" s="72">
        <f>IF(RES_hh_tesh_in!W23=0,0,RES_hh_tesh_in!W23/RES_summary!W$21)</f>
        <v>0</v>
      </c>
      <c r="X23" s="72">
        <f>IF(RES_hh_tesh_in!X23=0,0,RES_hh_tesh_in!X23/RES_summary!X$21)</f>
        <v>0</v>
      </c>
      <c r="Y23" s="72">
        <f>IF(RES_hh_tesh_in!Y23=0,0,RES_hh_tesh_in!Y23/RES_summary!Y$21)</f>
        <v>0</v>
      </c>
      <c r="DA23" s="89" t="s">
        <v>927</v>
      </c>
    </row>
    <row r="24" spans="1:105" ht="12" customHeight="1" x14ac:dyDescent="0.25">
      <c r="A24" s="28" t="s">
        <v>198</v>
      </c>
      <c r="B24" s="72"/>
      <c r="C24" s="72">
        <f>IF(RES_hh_tesh_in!C24=0,0,RES_hh_tesh_in!C24/RES_summary!C$21)</f>
        <v>18.505189953932266</v>
      </c>
      <c r="D24" s="72">
        <f>IF(RES_hh_tesh_in!D24=0,0,RES_hh_tesh_in!D24/RES_summary!D$21)</f>
        <v>19.006666456809473</v>
      </c>
      <c r="E24" s="72">
        <f>IF(RES_hh_tesh_in!E24=0,0,RES_hh_tesh_in!E24/RES_summary!E$21)</f>
        <v>17.421144490061316</v>
      </c>
      <c r="F24" s="72">
        <f>IF(RES_hh_tesh_in!F24=0,0,RES_hh_tesh_in!F24/RES_summary!F$21)</f>
        <v>17.567455057736865</v>
      </c>
      <c r="G24" s="72">
        <f>IF(RES_hh_tesh_in!G24=0,0,RES_hh_tesh_in!G24/RES_summary!G$21)</f>
        <v>18.937047426605538</v>
      </c>
      <c r="H24" s="72">
        <f>IF(RES_hh_tesh_in!H24=0,0,RES_hh_tesh_in!H24/RES_summary!H$21)</f>
        <v>19.610406834766977</v>
      </c>
      <c r="I24" s="72">
        <f>IF(RES_hh_tesh_in!I24=0,0,RES_hh_tesh_in!I24/RES_summary!I$21)</f>
        <v>16.342531212951389</v>
      </c>
      <c r="J24" s="72">
        <f>IF(RES_hh_tesh_in!J24=0,0,RES_hh_tesh_in!J24/RES_summary!J$21)</f>
        <v>15.424340682450435</v>
      </c>
      <c r="K24" s="72">
        <f>IF(RES_hh_tesh_in!K24=0,0,RES_hh_tesh_in!K24/RES_summary!K$21)</f>
        <v>14.832971165135808</v>
      </c>
      <c r="L24" s="72">
        <f>IF(RES_hh_tesh_in!L24=0,0,RES_hh_tesh_in!L24/RES_summary!L$21)</f>
        <v>15.978715097759789</v>
      </c>
      <c r="M24" s="72">
        <f>IF(RES_hh_tesh_in!M24=0,0,RES_hh_tesh_in!M24/RES_summary!M$21)</f>
        <v>15.056586468727915</v>
      </c>
      <c r="N24" s="72">
        <f>IF(RES_hh_tesh_in!N24=0,0,RES_hh_tesh_in!N24/RES_summary!N$21)</f>
        <v>15.528315905770253</v>
      </c>
      <c r="O24" s="72">
        <f>IF(RES_hh_tesh_in!O24=0,0,RES_hh_tesh_in!O24/RES_summary!O$21)</f>
        <v>15.289472917936987</v>
      </c>
      <c r="P24" s="72">
        <f>IF(RES_hh_tesh_in!P24=0,0,RES_hh_tesh_in!P24/RES_summary!P$21)</f>
        <v>13.985244526717135</v>
      </c>
      <c r="Q24" s="72">
        <f>IF(RES_hh_tesh_in!Q24=0,0,RES_hh_tesh_in!Q24/RES_summary!Q$21)</f>
        <v>13.536995863718516</v>
      </c>
      <c r="R24" s="72">
        <f>IF(RES_hh_tesh_in!R24=0,0,RES_hh_tesh_in!R24/RES_summary!R$21)</f>
        <v>14.886641494975764</v>
      </c>
      <c r="S24" s="72">
        <f>IF(RES_hh_tesh_in!S24=0,0,RES_hh_tesh_in!S24/RES_summary!S$21)</f>
        <v>14.876232338702383</v>
      </c>
      <c r="T24" s="72">
        <f>IF(RES_hh_tesh_in!T24=0,0,RES_hh_tesh_in!T24/RES_summary!T$21)</f>
        <v>14.638759407966747</v>
      </c>
      <c r="U24" s="72">
        <f>IF(RES_hh_tesh_in!U24=0,0,RES_hh_tesh_in!U24/RES_summary!U$21)</f>
        <v>14.989378061300039</v>
      </c>
      <c r="V24" s="72">
        <f>IF(RES_hh_tesh_in!V24=0,0,RES_hh_tesh_in!V24/RES_summary!V$21)</f>
        <v>14.359108453203795</v>
      </c>
      <c r="W24" s="72">
        <f>IF(RES_hh_tesh_in!W24=0,0,RES_hh_tesh_in!W24/RES_summary!W$21)</f>
        <v>14.679127693249233</v>
      </c>
      <c r="X24" s="72">
        <f>IF(RES_hh_tesh_in!X24=0,0,RES_hh_tesh_in!X24/RES_summary!X$21)</f>
        <v>14.495068809192082</v>
      </c>
      <c r="Y24" s="72">
        <f>IF(RES_hh_tesh_in!Y24=0,0,RES_hh_tesh_in!Y24/RES_summary!Y$21)</f>
        <v>13.481563701589293</v>
      </c>
      <c r="DA24" s="89" t="s">
        <v>928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18.638561020727121</v>
      </c>
      <c r="D25" s="74">
        <f>IF(RES_hh_tesh_in!D25=0,0,RES_hh_tesh_in!D25/RES_summary!D$21)</f>
        <v>18.268065555541622</v>
      </c>
      <c r="E25" s="74">
        <f>IF(RES_hh_tesh_in!E25=0,0,RES_hh_tesh_in!E25/RES_summary!E$21)</f>
        <v>17.969786097821871</v>
      </c>
      <c r="F25" s="74">
        <f>IF(RES_hh_tesh_in!F25=0,0,RES_hh_tesh_in!F25/RES_summary!F$21)</f>
        <v>17.695219338832747</v>
      </c>
      <c r="G25" s="74">
        <f>IF(RES_hh_tesh_in!G25=0,0,RES_hh_tesh_in!G25/RES_summary!G$21)</f>
        <v>17.377353622445053</v>
      </c>
      <c r="H25" s="74">
        <f>IF(RES_hh_tesh_in!H25=0,0,RES_hh_tesh_in!H25/RES_summary!H$21)</f>
        <v>17.566227872083733</v>
      </c>
      <c r="I25" s="74">
        <f>IF(RES_hh_tesh_in!I25=0,0,RES_hh_tesh_in!I25/RES_summary!I$21)</f>
        <v>16.856513841337893</v>
      </c>
      <c r="J25" s="74">
        <f>IF(RES_hh_tesh_in!J25=0,0,RES_hh_tesh_in!J25/RES_summary!J$21)</f>
        <v>16.370700545237057</v>
      </c>
      <c r="K25" s="74">
        <f>IF(RES_hh_tesh_in!K25=0,0,RES_hh_tesh_in!K25/RES_summary!K$21)</f>
        <v>15.556747453561647</v>
      </c>
      <c r="L25" s="74">
        <f>IF(RES_hh_tesh_in!L25=0,0,RES_hh_tesh_in!L25/RES_summary!L$21)</f>
        <v>16.32429029043471</v>
      </c>
      <c r="M25" s="74">
        <f>IF(RES_hh_tesh_in!M25=0,0,RES_hh_tesh_in!M25/RES_summary!M$21)</f>
        <v>14.903520527678582</v>
      </c>
      <c r="N25" s="74">
        <f>IF(RES_hh_tesh_in!N25=0,0,RES_hh_tesh_in!N25/RES_summary!N$21)</f>
        <v>15.357212610147029</v>
      </c>
      <c r="O25" s="74">
        <f>IF(RES_hh_tesh_in!O25=0,0,RES_hh_tesh_in!O25/RES_summary!O$21)</f>
        <v>14.819639667636432</v>
      </c>
      <c r="P25" s="74">
        <f>IF(RES_hh_tesh_in!P25=0,0,RES_hh_tesh_in!P25/RES_summary!P$21)</f>
        <v>13.697813413511016</v>
      </c>
      <c r="Q25" s="74">
        <f>IF(RES_hh_tesh_in!Q25=0,0,RES_hh_tesh_in!Q25/RES_summary!Q$21)</f>
        <v>13.751978660658555</v>
      </c>
      <c r="R25" s="74">
        <f>IF(RES_hh_tesh_in!R25=0,0,RES_hh_tesh_in!R25/RES_summary!R$21)</f>
        <v>14.988792433299579</v>
      </c>
      <c r="S25" s="74">
        <f>IF(RES_hh_tesh_in!S25=0,0,RES_hh_tesh_in!S25/RES_summary!S$21)</f>
        <v>14.96723939261201</v>
      </c>
      <c r="T25" s="74">
        <f>IF(RES_hh_tesh_in!T25=0,0,RES_hh_tesh_in!T25/RES_summary!T$21)</f>
        <v>14.246640915768175</v>
      </c>
      <c r="U25" s="74">
        <f>IF(RES_hh_tesh_in!U25=0,0,RES_hh_tesh_in!U25/RES_summary!U$21)</f>
        <v>15.249497978029813</v>
      </c>
      <c r="V25" s="74">
        <f>IF(RES_hh_tesh_in!V25=0,0,RES_hh_tesh_in!V25/RES_summary!V$21)</f>
        <v>14.834777279932085</v>
      </c>
      <c r="W25" s="74">
        <f>IF(RES_hh_tesh_in!W25=0,0,RES_hh_tesh_in!W25/RES_summary!W$21)</f>
        <v>16.144201004779177</v>
      </c>
      <c r="X25" s="74">
        <f>IF(RES_hh_tesh_in!X25=0,0,RES_hh_tesh_in!X25/RES_summary!X$21)</f>
        <v>11.016560048534494</v>
      </c>
      <c r="Y25" s="74">
        <f>IF(RES_hh_tesh_in!Y25=0,0,RES_hh_tesh_in!Y25/RES_summary!Y$21)</f>
        <v>15.285406013306355</v>
      </c>
      <c r="DA25" s="90" t="s">
        <v>929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0</v>
      </c>
      <c r="D26" s="77">
        <f>IF(RES_hh_tesh_in!D26=0,0,RES_hh_tesh_in!D26/RES_summary!D$21)</f>
        <v>0</v>
      </c>
      <c r="E26" s="77">
        <f>IF(RES_hh_tesh_in!E26=0,0,RES_hh_tesh_in!E26/RES_summary!E$21)</f>
        <v>0</v>
      </c>
      <c r="F26" s="77">
        <f>IF(RES_hh_tesh_in!F26=0,0,RES_hh_tesh_in!F26/RES_summary!F$21)</f>
        <v>0</v>
      </c>
      <c r="G26" s="77">
        <f>IF(RES_hh_tesh_in!G26=0,0,RES_hh_tesh_in!G26/RES_summary!G$21)</f>
        <v>0</v>
      </c>
      <c r="H26" s="77">
        <f>IF(RES_hh_tesh_in!H26=0,0,RES_hh_tesh_in!H26/RES_summary!H$21)</f>
        <v>0</v>
      </c>
      <c r="I26" s="77">
        <f>IF(RES_hh_tesh_in!I26=0,0,RES_hh_tesh_in!I26/RES_summary!I$21)</f>
        <v>0</v>
      </c>
      <c r="J26" s="77">
        <f>IF(RES_hh_tesh_in!J26=0,0,RES_hh_tesh_in!J26/RES_summary!J$21)</f>
        <v>0</v>
      </c>
      <c r="K26" s="77">
        <f>IF(RES_hh_tesh_in!K26=0,0,RES_hh_tesh_in!K26/RES_summary!K$21)</f>
        <v>0</v>
      </c>
      <c r="L26" s="77">
        <f>IF(RES_hh_tesh_in!L26=0,0,RES_hh_tesh_in!L26/RES_summary!L$21)</f>
        <v>0</v>
      </c>
      <c r="M26" s="77">
        <f>IF(RES_hh_tesh_in!M26=0,0,RES_hh_tesh_in!M26/RES_summary!M$21)</f>
        <v>0</v>
      </c>
      <c r="N26" s="77">
        <f>IF(RES_hh_tesh_in!N26=0,0,RES_hh_tesh_in!N26/RES_summary!N$21)</f>
        <v>0</v>
      </c>
      <c r="O26" s="77">
        <f>IF(RES_hh_tesh_in!O26=0,0,RES_hh_tesh_in!O26/RES_summary!O$21)</f>
        <v>0</v>
      </c>
      <c r="P26" s="77">
        <f>IF(RES_hh_tesh_in!P26=0,0,RES_hh_tesh_in!P26/RES_summary!P$21)</f>
        <v>0</v>
      </c>
      <c r="Q26" s="77">
        <f>IF(RES_hh_tesh_in!Q26=0,0,RES_hh_tesh_in!Q26/RES_summary!Q$21)</f>
        <v>0</v>
      </c>
      <c r="R26" s="77">
        <f>IF(RES_hh_tesh_in!R26=0,0,RES_hh_tesh_in!R26/RES_summary!R$21)</f>
        <v>0</v>
      </c>
      <c r="S26" s="77">
        <f>IF(RES_hh_tesh_in!S26=0,0,RES_hh_tesh_in!S26/RES_summary!S$21)</f>
        <v>0</v>
      </c>
      <c r="T26" s="77">
        <f>IF(RES_hh_tesh_in!T26=0,0,RES_hh_tesh_in!T26/RES_summary!T$21)</f>
        <v>0</v>
      </c>
      <c r="U26" s="77">
        <f>IF(RES_hh_tesh_in!U26=0,0,RES_hh_tesh_in!U26/RES_summary!U$21)</f>
        <v>0</v>
      </c>
      <c r="V26" s="77">
        <f>IF(RES_hh_tesh_in!V26=0,0,RES_hh_tesh_in!V26/RES_summary!V$21)</f>
        <v>0</v>
      </c>
      <c r="W26" s="77">
        <f>IF(RES_hh_tesh_in!W26=0,0,RES_hh_tesh_in!W26/RES_summary!W$21)</f>
        <v>0</v>
      </c>
      <c r="X26" s="77">
        <f>IF(RES_hh_tesh_in!X26=0,0,RES_hh_tesh_in!X26/RES_summary!X$21)</f>
        <v>0</v>
      </c>
      <c r="Y26" s="77">
        <f>IF(RES_hh_tesh_in!Y26=0,0,RES_hh_tesh_in!Y26/RES_summary!Y$21)</f>
        <v>0</v>
      </c>
      <c r="DA26" s="92" t="s">
        <v>930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12.472956615237068</v>
      </c>
      <c r="D27" s="69">
        <f>IF(RES_hh_tesh_in!D27=0,0,RES_hh_tesh_in!D27/RES_summary!D$21)</f>
        <v>11.04831498575693</v>
      </c>
      <c r="E27" s="69">
        <f>IF(RES_hh_tesh_in!E27=0,0,RES_hh_tesh_in!E27/RES_summary!E$21)</f>
        <v>10.679939525781977</v>
      </c>
      <c r="F27" s="69">
        <f>IF(RES_hh_tesh_in!F27=0,0,RES_hh_tesh_in!F27/RES_summary!F$21)</f>
        <v>10.624366022685168</v>
      </c>
      <c r="G27" s="69">
        <f>IF(RES_hh_tesh_in!G27=0,0,RES_hh_tesh_in!G27/RES_summary!G$21)</f>
        <v>9.6566172943594033</v>
      </c>
      <c r="H27" s="69">
        <f>IF(RES_hh_tesh_in!H27=0,0,RES_hh_tesh_in!H27/RES_summary!H$21)</f>
        <v>10.067151838870464</v>
      </c>
      <c r="I27" s="69">
        <f>IF(RES_hh_tesh_in!I27=0,0,RES_hh_tesh_in!I27/RES_summary!I$21)</f>
        <v>9.0141009763872457</v>
      </c>
      <c r="J27" s="69">
        <f>IF(RES_hh_tesh_in!J27=0,0,RES_hh_tesh_in!J27/RES_summary!J$21)</f>
        <v>8.7662709060733466</v>
      </c>
      <c r="K27" s="69">
        <f>IF(RES_hh_tesh_in!K27=0,0,RES_hh_tesh_in!K27/RES_summary!K$21)</f>
        <v>7.7338198902531303</v>
      </c>
      <c r="L27" s="69">
        <f>IF(RES_hh_tesh_in!L27=0,0,RES_hh_tesh_in!L27/RES_summary!L$21)</f>
        <v>8.6291464301111969</v>
      </c>
      <c r="M27" s="69">
        <f>IF(RES_hh_tesh_in!M27=0,0,RES_hh_tesh_in!M27/RES_summary!M$21)</f>
        <v>7.9431847293650728</v>
      </c>
      <c r="N27" s="69">
        <f>IF(RES_hh_tesh_in!N27=0,0,RES_hh_tesh_in!N27/RES_summary!N$21)</f>
        <v>7.9642684181618675</v>
      </c>
      <c r="O27" s="69">
        <f>IF(RES_hh_tesh_in!O27=0,0,RES_hh_tesh_in!O27/RES_summary!O$21)</f>
        <v>7.5464400120608524</v>
      </c>
      <c r="P27" s="69">
        <f>IF(RES_hh_tesh_in!P27=0,0,RES_hh_tesh_in!P27/RES_summary!P$21)</f>
        <v>7.312968156566777</v>
      </c>
      <c r="Q27" s="69">
        <f>IF(RES_hh_tesh_in!Q27=0,0,RES_hh_tesh_in!Q27/RES_summary!Q$21)</f>
        <v>7.5333990382676248</v>
      </c>
      <c r="R27" s="69">
        <f>IF(RES_hh_tesh_in!R27=0,0,RES_hh_tesh_in!R27/RES_summary!R$21)</f>
        <v>8.6030537668208833</v>
      </c>
      <c r="S27" s="69">
        <f>IF(RES_hh_tesh_in!S27=0,0,RES_hh_tesh_in!S27/RES_summary!S$21)</f>
        <v>8.444539762294653</v>
      </c>
      <c r="T27" s="69">
        <f>IF(RES_hh_tesh_in!T27=0,0,RES_hh_tesh_in!T27/RES_summary!T$21)</f>
        <v>8.0862412395998664</v>
      </c>
      <c r="U27" s="69">
        <f>IF(RES_hh_tesh_in!U27=0,0,RES_hh_tesh_in!U27/RES_summary!U$21)</f>
        <v>8.5338413725238009</v>
      </c>
      <c r="V27" s="69">
        <f>IF(RES_hh_tesh_in!V27=0,0,RES_hh_tesh_in!V27/RES_summary!V$21)</f>
        <v>8.0742945849869017</v>
      </c>
      <c r="W27" s="69">
        <f>IF(RES_hh_tesh_in!W27=0,0,RES_hh_tesh_in!W27/RES_summary!W$21)</f>
        <v>8.5706711124113095</v>
      </c>
      <c r="X27" s="69">
        <f>IF(RES_hh_tesh_in!X27=0,0,RES_hh_tesh_in!X27/RES_summary!X$21)</f>
        <v>6.5589578531906394</v>
      </c>
      <c r="Y27" s="69">
        <f>IF(RES_hh_tesh_in!Y27=0,0,RES_hh_tesh_in!Y27/RES_summary!Y$21)</f>
        <v>7.9349332468569402</v>
      </c>
      <c r="DA27" s="88" t="s">
        <v>931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0</v>
      </c>
      <c r="D28" s="72">
        <f>IF(RES_hh_tesh_in!D28=0,0,RES_hh_tesh_in!D28/RES_summary!D$21)</f>
        <v>11.658868253997396</v>
      </c>
      <c r="E28" s="72">
        <f>IF(RES_hh_tesh_in!E28=0,0,RES_hh_tesh_in!E28/RES_summary!E$21)</f>
        <v>8.7093593220365371</v>
      </c>
      <c r="F28" s="72">
        <f>IF(RES_hh_tesh_in!F28=0,0,RES_hh_tesh_in!F28/RES_summary!F$21)</f>
        <v>13.173783765566069</v>
      </c>
      <c r="G28" s="72">
        <f>IF(RES_hh_tesh_in!G28=0,0,RES_hh_tesh_in!G28/RES_summary!G$21)</f>
        <v>11.224008535027691</v>
      </c>
      <c r="H28" s="72">
        <f>IF(RES_hh_tesh_in!H28=0,0,RES_hh_tesh_in!H28/RES_summary!H$21)</f>
        <v>0</v>
      </c>
      <c r="I28" s="72">
        <f>IF(RES_hh_tesh_in!I28=0,0,RES_hh_tesh_in!I28/RES_summary!I$21)</f>
        <v>0</v>
      </c>
      <c r="J28" s="72">
        <f>IF(RES_hh_tesh_in!J28=0,0,RES_hh_tesh_in!J28/RES_summary!J$21)</f>
        <v>0</v>
      </c>
      <c r="K28" s="72">
        <f>IF(RES_hh_tesh_in!K28=0,0,RES_hh_tesh_in!K28/RES_summary!K$21)</f>
        <v>0</v>
      </c>
      <c r="L28" s="72">
        <f>IF(RES_hh_tesh_in!L28=0,0,RES_hh_tesh_in!L28/RES_summary!L$21)</f>
        <v>7.7786567957658912</v>
      </c>
      <c r="M28" s="72">
        <f>IF(RES_hh_tesh_in!M28=0,0,RES_hh_tesh_in!M28/RES_summary!M$21)</f>
        <v>9.6540013046493591</v>
      </c>
      <c r="N28" s="72">
        <f>IF(RES_hh_tesh_in!N28=0,0,RES_hh_tesh_in!N28/RES_summary!N$21)</f>
        <v>9.2466007536663248</v>
      </c>
      <c r="O28" s="72">
        <f>IF(RES_hh_tesh_in!O28=0,0,RES_hh_tesh_in!O28/RES_summary!O$21)</f>
        <v>9.135929567839236</v>
      </c>
      <c r="P28" s="72">
        <f>IF(RES_hh_tesh_in!P28=0,0,RES_hh_tesh_in!P28/RES_summary!P$21)</f>
        <v>0</v>
      </c>
      <c r="Q28" s="72">
        <f>IF(RES_hh_tesh_in!Q28=0,0,RES_hh_tesh_in!Q28/RES_summary!Q$21)</f>
        <v>0</v>
      </c>
      <c r="R28" s="72">
        <f>IF(RES_hh_tesh_in!R28=0,0,RES_hh_tesh_in!R28/RES_summary!R$21)</f>
        <v>0</v>
      </c>
      <c r="S28" s="72">
        <f>IF(RES_hh_tesh_in!S28=0,0,RES_hh_tesh_in!S28/RES_summary!S$21)</f>
        <v>0</v>
      </c>
      <c r="T28" s="72">
        <f>IF(RES_hh_tesh_in!T28=0,0,RES_hh_tesh_in!T28/RES_summary!T$21)</f>
        <v>0</v>
      </c>
      <c r="U28" s="72">
        <f>IF(RES_hh_tesh_in!U28=0,0,RES_hh_tesh_in!U28/RES_summary!U$21)</f>
        <v>0</v>
      </c>
      <c r="V28" s="72">
        <f>IF(RES_hh_tesh_in!V28=0,0,RES_hh_tesh_in!V28/RES_summary!V$21)</f>
        <v>0</v>
      </c>
      <c r="W28" s="72">
        <f>IF(RES_hh_tesh_in!W28=0,0,RES_hh_tesh_in!W28/RES_summary!W$21)</f>
        <v>0</v>
      </c>
      <c r="X28" s="72">
        <f>IF(RES_hh_tesh_in!X28=0,0,RES_hh_tesh_in!X28/RES_summary!X$21)</f>
        <v>0</v>
      </c>
      <c r="Y28" s="72">
        <f>IF(RES_hh_tesh_in!Y28=0,0,RES_hh_tesh_in!Y28/RES_summary!Y$21)</f>
        <v>0</v>
      </c>
      <c r="DA28" s="89" t="s">
        <v>932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14.834892428949466</v>
      </c>
      <c r="D29" s="72">
        <f>IF(RES_hh_tesh_in!D29=0,0,RES_hh_tesh_in!D29/RES_summary!D$21)</f>
        <v>0</v>
      </c>
      <c r="E29" s="72">
        <f>IF(RES_hh_tesh_in!E29=0,0,RES_hh_tesh_in!E29/RES_summary!E$21)</f>
        <v>10.872195439539853</v>
      </c>
      <c r="F29" s="72">
        <f>IF(RES_hh_tesh_in!F29=0,0,RES_hh_tesh_in!F29/RES_summary!F$21)</f>
        <v>11.594621184679088</v>
      </c>
      <c r="G29" s="72">
        <f>IF(RES_hh_tesh_in!G29=0,0,RES_hh_tesh_in!G29/RES_summary!G$21)</f>
        <v>9.406920759111344</v>
      </c>
      <c r="H29" s="72">
        <f>IF(RES_hh_tesh_in!H29=0,0,RES_hh_tesh_in!H29/RES_summary!H$21)</f>
        <v>10.070124392229369</v>
      </c>
      <c r="I29" s="72">
        <f>IF(RES_hh_tesh_in!I29=0,0,RES_hh_tesh_in!I29/RES_summary!I$21)</f>
        <v>6.7588910740992274</v>
      </c>
      <c r="J29" s="72">
        <f>IF(RES_hh_tesh_in!J29=0,0,RES_hh_tesh_in!J29/RES_summary!J$21)</f>
        <v>8.9484450351116145</v>
      </c>
      <c r="K29" s="72">
        <f>IF(RES_hh_tesh_in!K29=0,0,RES_hh_tesh_in!K29/RES_summary!K$21)</f>
        <v>7.7511510607725986</v>
      </c>
      <c r="L29" s="72">
        <f>IF(RES_hh_tesh_in!L29=0,0,RES_hh_tesh_in!L29/RES_summary!L$21)</f>
        <v>9.1452827854004752</v>
      </c>
      <c r="M29" s="72">
        <f>IF(RES_hh_tesh_in!M29=0,0,RES_hh_tesh_in!M29/RES_summary!M$21)</f>
        <v>8.8697745385418845</v>
      </c>
      <c r="N29" s="72">
        <f>IF(RES_hh_tesh_in!N29=0,0,RES_hh_tesh_in!N29/RES_summary!N$21)</f>
        <v>6.9450972266385138</v>
      </c>
      <c r="O29" s="72">
        <f>IF(RES_hh_tesh_in!O29=0,0,RES_hh_tesh_in!O29/RES_summary!O$21)</f>
        <v>6.5187818213103004</v>
      </c>
      <c r="P29" s="72">
        <f>IF(RES_hh_tesh_in!P29=0,0,RES_hh_tesh_in!P29/RES_summary!P$21)</f>
        <v>7.2716208177930142</v>
      </c>
      <c r="Q29" s="72">
        <f>IF(RES_hh_tesh_in!Q29=0,0,RES_hh_tesh_in!Q29/RES_summary!Q$21)</f>
        <v>7.5742155818269037</v>
      </c>
      <c r="R29" s="72">
        <f>IF(RES_hh_tesh_in!R29=0,0,RES_hh_tesh_in!R29/RES_summary!R$21)</f>
        <v>9.4838953132436536</v>
      </c>
      <c r="S29" s="72">
        <f>IF(RES_hh_tesh_in!S29=0,0,RES_hh_tesh_in!S29/RES_summary!S$21)</f>
        <v>9.4402529707993619</v>
      </c>
      <c r="T29" s="72">
        <f>IF(RES_hh_tesh_in!T29=0,0,RES_hh_tesh_in!T29/RES_summary!T$21)</f>
        <v>8.2123149375840772</v>
      </c>
      <c r="U29" s="72">
        <f>IF(RES_hh_tesh_in!U29=0,0,RES_hh_tesh_in!U29/RES_summary!U$21)</f>
        <v>9.8021835203451069</v>
      </c>
      <c r="V29" s="72">
        <f>IF(RES_hh_tesh_in!V29=0,0,RES_hh_tesh_in!V29/RES_summary!V$21)</f>
        <v>7.4271106179141304</v>
      </c>
      <c r="W29" s="72">
        <f>IF(RES_hh_tesh_in!W29=0,0,RES_hh_tesh_in!W29/RES_summary!W$21)</f>
        <v>7.7392644984715124</v>
      </c>
      <c r="X29" s="72">
        <f>IF(RES_hh_tesh_in!X29=0,0,RES_hh_tesh_in!X29/RES_summary!X$21)</f>
        <v>4.9778023351323286</v>
      </c>
      <c r="Y29" s="72">
        <f>IF(RES_hh_tesh_in!Y29=0,0,RES_hh_tesh_in!Y29/RES_summary!Y$21)</f>
        <v>8.427329825242964</v>
      </c>
      <c r="DA29" s="89" t="s">
        <v>933</v>
      </c>
    </row>
    <row r="30" spans="1:105" ht="12" customHeight="1" x14ac:dyDescent="0.25">
      <c r="A30" s="28" t="s">
        <v>189</v>
      </c>
      <c r="B30" s="72"/>
      <c r="C30" s="72">
        <f>IF(RES_hh_tesh_in!C30=0,0,RES_hh_tesh_in!C30/RES_summary!C$21)</f>
        <v>12.732481155559933</v>
      </c>
      <c r="D30" s="72">
        <f>IF(RES_hh_tesh_in!D30=0,0,RES_hh_tesh_in!D30/RES_summary!D$21)</f>
        <v>10.218453118140285</v>
      </c>
      <c r="E30" s="72">
        <f>IF(RES_hh_tesh_in!E30=0,0,RES_hh_tesh_in!E30/RES_summary!E$21)</f>
        <v>10.327189728192531</v>
      </c>
      <c r="F30" s="72">
        <f>IF(RES_hh_tesh_in!F30=0,0,RES_hh_tesh_in!F30/RES_summary!F$21)</f>
        <v>10.234121015883973</v>
      </c>
      <c r="G30" s="72">
        <f>IF(RES_hh_tesh_in!G30=0,0,RES_hh_tesh_in!G30/RES_summary!G$21)</f>
        <v>10.046016025238098</v>
      </c>
      <c r="H30" s="72">
        <f>IF(RES_hh_tesh_in!H30=0,0,RES_hh_tesh_in!H30/RES_summary!H$21)</f>
        <v>10.286091559449519</v>
      </c>
      <c r="I30" s="72">
        <f>IF(RES_hh_tesh_in!I30=0,0,RES_hh_tesh_in!I30/RES_summary!I$21)</f>
        <v>8.9033088425154538</v>
      </c>
      <c r="J30" s="72">
        <f>IF(RES_hh_tesh_in!J30=0,0,RES_hh_tesh_in!J30/RES_summary!J$21)</f>
        <v>8.8077861870757577</v>
      </c>
      <c r="K30" s="72">
        <f>IF(RES_hh_tesh_in!K30=0,0,RES_hh_tesh_in!K30/RES_summary!K$21)</f>
        <v>7.6099631789725501</v>
      </c>
      <c r="L30" s="72">
        <f>IF(RES_hh_tesh_in!L30=0,0,RES_hh_tesh_in!L30/RES_summary!L$21)</f>
        <v>8.5919522015573335</v>
      </c>
      <c r="M30" s="72">
        <f>IF(RES_hh_tesh_in!M30=0,0,RES_hh_tesh_in!M30/RES_summary!M$21)</f>
        <v>7.9632048897539054</v>
      </c>
      <c r="N30" s="72">
        <f>IF(RES_hh_tesh_in!N30=0,0,RES_hh_tesh_in!N30/RES_summary!N$21)</f>
        <v>8.0258606217754966</v>
      </c>
      <c r="O30" s="72">
        <f>IF(RES_hh_tesh_in!O30=0,0,RES_hh_tesh_in!O30/RES_summary!O$21)</f>
        <v>7.4185023796338259</v>
      </c>
      <c r="P30" s="72">
        <f>IF(RES_hh_tesh_in!P30=0,0,RES_hh_tesh_in!P30/RES_summary!P$21)</f>
        <v>7.3828374112331305</v>
      </c>
      <c r="Q30" s="72">
        <f>IF(RES_hh_tesh_in!Q30=0,0,RES_hh_tesh_in!Q30/RES_summary!Q$21)</f>
        <v>7.3787864878684166</v>
      </c>
      <c r="R30" s="72">
        <f>IF(RES_hh_tesh_in!R30=0,0,RES_hh_tesh_in!R30/RES_summary!R$21)</f>
        <v>8.8869079106559354</v>
      </c>
      <c r="S30" s="72">
        <f>IF(RES_hh_tesh_in!S30=0,0,RES_hh_tesh_in!S30/RES_summary!S$21)</f>
        <v>8.2657054984164127</v>
      </c>
      <c r="T30" s="72">
        <f>IF(RES_hh_tesh_in!T30=0,0,RES_hh_tesh_in!T30/RES_summary!T$21)</f>
        <v>7.8485662548170927</v>
      </c>
      <c r="U30" s="72">
        <f>IF(RES_hh_tesh_in!U30=0,0,RES_hh_tesh_in!U30/RES_summary!U$21)</f>
        <v>8.7948450208576627</v>
      </c>
      <c r="V30" s="72">
        <f>IF(RES_hh_tesh_in!V30=0,0,RES_hh_tesh_in!V30/RES_summary!V$21)</f>
        <v>8.0901981910959826</v>
      </c>
      <c r="W30" s="72">
        <f>IF(RES_hh_tesh_in!W30=0,0,RES_hh_tesh_in!W30/RES_summary!W$21)</f>
        <v>9.2524183295292577</v>
      </c>
      <c r="X30" s="72">
        <f>IF(RES_hh_tesh_in!X30=0,0,RES_hh_tesh_in!X30/RES_summary!X$21)</f>
        <v>5.936615686569839</v>
      </c>
      <c r="Y30" s="72">
        <f>IF(RES_hh_tesh_in!Y30=0,0,RES_hh_tesh_in!Y30/RES_summary!Y$21)</f>
        <v>7.7740743799963168</v>
      </c>
      <c r="DA30" s="89" t="s">
        <v>934</v>
      </c>
    </row>
    <row r="31" spans="1:105" ht="12" customHeight="1" x14ac:dyDescent="0.25">
      <c r="A31" s="28" t="s">
        <v>202</v>
      </c>
      <c r="B31" s="72"/>
      <c r="C31" s="72">
        <f>IF(RES_hh_tesh_in!C31=0,0,RES_hh_tesh_in!C31/RES_summary!C$21)</f>
        <v>12.237517617202569</v>
      </c>
      <c r="D31" s="72">
        <f>IF(RES_hh_tesh_in!D31=0,0,RES_hh_tesh_in!D31/RES_summary!D$21)</f>
        <v>10.152562736654877</v>
      </c>
      <c r="E31" s="72">
        <f>IF(RES_hh_tesh_in!E31=0,0,RES_hh_tesh_in!E31/RES_summary!E$21)</f>
        <v>11.197616702119269</v>
      </c>
      <c r="F31" s="72">
        <f>IF(RES_hh_tesh_in!F31=0,0,RES_hh_tesh_in!F31/RES_summary!F$21)</f>
        <v>11.155523563666977</v>
      </c>
      <c r="G31" s="72">
        <f>IF(RES_hh_tesh_in!G31=0,0,RES_hh_tesh_in!G31/RES_summary!G$21)</f>
        <v>9.0670238303279174</v>
      </c>
      <c r="H31" s="72">
        <f>IF(RES_hh_tesh_in!H31=0,0,RES_hh_tesh_in!H31/RES_summary!H$21)</f>
        <v>9.2132602783598454</v>
      </c>
      <c r="I31" s="72">
        <f>IF(RES_hh_tesh_in!I31=0,0,RES_hh_tesh_in!I31/RES_summary!I$21)</f>
        <v>9.3297376414917537</v>
      </c>
      <c r="J31" s="72">
        <f>IF(RES_hh_tesh_in!J31=0,0,RES_hh_tesh_in!J31/RES_summary!J$21)</f>
        <v>9.1085081704134385</v>
      </c>
      <c r="K31" s="72">
        <f>IF(RES_hh_tesh_in!K31=0,0,RES_hh_tesh_in!K31/RES_summary!K$21)</f>
        <v>7.6514494277240885</v>
      </c>
      <c r="L31" s="72">
        <f>IF(RES_hh_tesh_in!L31=0,0,RES_hh_tesh_in!L31/RES_summary!L$21)</f>
        <v>8.9172692184595466</v>
      </c>
      <c r="M31" s="72">
        <f>IF(RES_hh_tesh_in!M31=0,0,RES_hh_tesh_in!M31/RES_summary!M$21)</f>
        <v>7.6581035062954186</v>
      </c>
      <c r="N31" s="72">
        <f>IF(RES_hh_tesh_in!N31=0,0,RES_hh_tesh_in!N31/RES_summary!N$21)</f>
        <v>7.9801544966614131</v>
      </c>
      <c r="O31" s="72">
        <f>IF(RES_hh_tesh_in!O31=0,0,RES_hh_tesh_in!O31/RES_summary!O$21)</f>
        <v>7.600314578677299</v>
      </c>
      <c r="P31" s="72">
        <f>IF(RES_hh_tesh_in!P31=0,0,RES_hh_tesh_in!P31/RES_summary!P$21)</f>
        <v>7.5546021975746003</v>
      </c>
      <c r="Q31" s="72">
        <f>IF(RES_hh_tesh_in!Q31=0,0,RES_hh_tesh_in!Q31/RES_summary!Q$21)</f>
        <v>7.5480182611544144</v>
      </c>
      <c r="R31" s="72">
        <f>IF(RES_hh_tesh_in!R31=0,0,RES_hh_tesh_in!R31/RES_summary!R$21)</f>
        <v>8.1982886593150877</v>
      </c>
      <c r="S31" s="72">
        <f>IF(RES_hh_tesh_in!S31=0,0,RES_hh_tesh_in!S31/RES_summary!S$21)</f>
        <v>8.4266005958871997</v>
      </c>
      <c r="T31" s="72">
        <f>IF(RES_hh_tesh_in!T31=0,0,RES_hh_tesh_in!T31/RES_summary!T$21)</f>
        <v>8.3885890384254118</v>
      </c>
      <c r="U31" s="72">
        <f>IF(RES_hh_tesh_in!U31=0,0,RES_hh_tesh_in!U31/RES_summary!U$21)</f>
        <v>8.1495850265812635</v>
      </c>
      <c r="V31" s="72">
        <f>IF(RES_hh_tesh_in!V31=0,0,RES_hh_tesh_in!V31/RES_summary!V$21)</f>
        <v>8.1396053029738091</v>
      </c>
      <c r="W31" s="72">
        <f>IF(RES_hh_tesh_in!W31=0,0,RES_hh_tesh_in!W31/RES_summary!W$21)</f>
        <v>7.7784154934554044</v>
      </c>
      <c r="X31" s="72">
        <f>IF(RES_hh_tesh_in!X31=0,0,RES_hh_tesh_in!X31/RES_summary!X$21)</f>
        <v>7.7600137154787605</v>
      </c>
      <c r="Y31" s="72">
        <f>IF(RES_hh_tesh_in!Y31=0,0,RES_hh_tesh_in!Y31/RES_summary!Y$21)</f>
        <v>7.0731926644730834</v>
      </c>
      <c r="DA31" s="89" t="s">
        <v>935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12.340180378861998</v>
      </c>
      <c r="D32" s="77">
        <f>IF(RES_hh_tesh_in!D32=0,0,RES_hh_tesh_in!D32/RES_summary!D$21)</f>
        <v>11.21739580855818</v>
      </c>
      <c r="E32" s="77">
        <f>IF(RES_hh_tesh_in!E32=0,0,RES_hh_tesh_in!E32/RES_summary!E$21)</f>
        <v>10.531683509474716</v>
      </c>
      <c r="F32" s="77">
        <f>IF(RES_hh_tesh_in!F32=0,0,RES_hh_tesh_in!F32/RES_summary!F$21)</f>
        <v>10.452871823834634</v>
      </c>
      <c r="G32" s="77">
        <f>IF(RES_hh_tesh_in!G32=0,0,RES_hh_tesh_in!G32/RES_summary!G$21)</f>
        <v>9.7601012553857984</v>
      </c>
      <c r="H32" s="77">
        <f>IF(RES_hh_tesh_in!H32=0,0,RES_hh_tesh_in!H32/RES_summary!H$21)</f>
        <v>10.314716504578522</v>
      </c>
      <c r="I32" s="77">
        <f>IF(RES_hh_tesh_in!I32=0,0,RES_hh_tesh_in!I32/RES_summary!I$21)</f>
        <v>9.051723405614732</v>
      </c>
      <c r="J32" s="77">
        <f>IF(RES_hh_tesh_in!J32=0,0,RES_hh_tesh_in!J32/RES_summary!J$21)</f>
        <v>8.4848368222039348</v>
      </c>
      <c r="K32" s="77">
        <f>IF(RES_hh_tesh_in!K32=0,0,RES_hh_tesh_in!K32/RES_summary!K$21)</f>
        <v>7.7836440911325528</v>
      </c>
      <c r="L32" s="77">
        <f>IF(RES_hh_tesh_in!L32=0,0,RES_hh_tesh_in!L32/RES_summary!L$21)</f>
        <v>8.4387691130727749</v>
      </c>
      <c r="M32" s="77">
        <f>IF(RES_hh_tesh_in!M32=0,0,RES_hh_tesh_in!M32/RES_summary!M$21)</f>
        <v>7.860634447144121</v>
      </c>
      <c r="N32" s="77">
        <f>IF(RES_hh_tesh_in!N32=0,0,RES_hh_tesh_in!N32/RES_summary!N$21)</f>
        <v>8.0309837978891156</v>
      </c>
      <c r="O32" s="77">
        <f>IF(RES_hh_tesh_in!O32=0,0,RES_hh_tesh_in!O32/RES_summary!O$21)</f>
        <v>7.7181732657014681</v>
      </c>
      <c r="P32" s="77">
        <f>IF(RES_hh_tesh_in!P32=0,0,RES_hh_tesh_in!P32/RES_summary!P$21)</f>
        <v>7.2115212511632789</v>
      </c>
      <c r="Q32" s="77">
        <f>IF(RES_hh_tesh_in!Q32=0,0,RES_hh_tesh_in!Q32/RES_summary!Q$21)</f>
        <v>7.5267962181003458</v>
      </c>
      <c r="R32" s="77">
        <f>IF(RES_hh_tesh_in!R32=0,0,RES_hh_tesh_in!R32/RES_summary!R$21)</f>
        <v>8.3789109212330608</v>
      </c>
      <c r="S32" s="77">
        <f>IF(RES_hh_tesh_in!S32=0,0,RES_hh_tesh_in!S32/RES_summary!S$21)</f>
        <v>8.2990531540998642</v>
      </c>
      <c r="T32" s="77">
        <f>IF(RES_hh_tesh_in!T32=0,0,RES_hh_tesh_in!T32/RES_summary!T$21)</f>
        <v>7.9622023562247355</v>
      </c>
      <c r="U32" s="77">
        <f>IF(RES_hh_tesh_in!U32=0,0,RES_hh_tesh_in!U32/RES_summary!U$21)</f>
        <v>8.5234926462515848</v>
      </c>
      <c r="V32" s="77">
        <f>IF(RES_hh_tesh_in!V32=0,0,RES_hh_tesh_in!V32/RES_summary!V$21)</f>
        <v>8.0473950090413737</v>
      </c>
      <c r="W32" s="77">
        <f>IF(RES_hh_tesh_in!W32=0,0,RES_hh_tesh_in!W32/RES_summary!W$21)</f>
        <v>8.7972648962698994</v>
      </c>
      <c r="X32" s="77">
        <f>IF(RES_hh_tesh_in!X32=0,0,RES_hh_tesh_in!X32/RES_summary!X$21)</f>
        <v>6.2480143872982197</v>
      </c>
      <c r="Y32" s="77">
        <f>IF(RES_hh_tesh_in!Y32=0,0,RES_hh_tesh_in!Y32/RES_summary!Y$21)</f>
        <v>8.0782844795929627</v>
      </c>
      <c r="DA32" s="92" t="s">
        <v>936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1.8952819988744483</v>
      </c>
      <c r="D3" s="65">
        <f>IF(RES_hh_emih_in!D3=0,0,RES_hh_emih_in!D3/RES_summary!D$21)</f>
        <v>3.5083210491567831</v>
      </c>
      <c r="E3" s="65">
        <f>IF(RES_hh_emih_in!E3=0,0,RES_hh_emih_in!E3/RES_summary!E$21)</f>
        <v>3.5781097279811549</v>
      </c>
      <c r="F3" s="65">
        <f>IF(RES_hh_emih_in!F3=0,0,RES_hh_emih_in!F3/RES_summary!F$21)</f>
        <v>6.56873164783467</v>
      </c>
      <c r="G3" s="65">
        <f>IF(RES_hh_emih_in!G3=0,0,RES_hh_emih_in!G3/RES_summary!G$21)</f>
        <v>8.5893186639425494</v>
      </c>
      <c r="H3" s="65">
        <f>IF(RES_hh_emih_in!H3=0,0,RES_hh_emih_in!H3/RES_summary!H$21)</f>
        <v>4.1448811215766082</v>
      </c>
      <c r="I3" s="65">
        <f>IF(RES_hh_emih_in!I3=0,0,RES_hh_emih_in!I3/RES_summary!I$21)</f>
        <v>3.2881371044182743</v>
      </c>
      <c r="J3" s="65">
        <f>IF(RES_hh_emih_in!J3=0,0,RES_hh_emih_in!J3/RES_summary!J$21)</f>
        <v>3.3607181510021258</v>
      </c>
      <c r="K3" s="65">
        <f>IF(RES_hh_emih_in!K3=0,0,RES_hh_emih_in!K3/RES_summary!K$21)</f>
        <v>3.5964927435067913</v>
      </c>
      <c r="L3" s="65">
        <f>IF(RES_hh_emih_in!L3=0,0,RES_hh_emih_in!L3/RES_summary!L$21)</f>
        <v>4.6548943211972631</v>
      </c>
      <c r="M3" s="65">
        <f>IF(RES_hh_emih_in!M3=0,0,RES_hh_emih_in!M3/RES_summary!M$21)</f>
        <v>7.4116041827276673</v>
      </c>
      <c r="N3" s="65">
        <f>IF(RES_hh_emih_in!N3=0,0,RES_hh_emih_in!N3/RES_summary!N$21)</f>
        <v>5.9649905978041318</v>
      </c>
      <c r="O3" s="65">
        <f>IF(RES_hh_emih_in!O3=0,0,RES_hh_emih_in!O3/RES_summary!O$21)</f>
        <v>4.4281312777576955</v>
      </c>
      <c r="P3" s="65">
        <f>IF(RES_hh_emih_in!P3=0,0,RES_hh_emih_in!P3/RES_summary!P$21)</f>
        <v>3.8902462373402136</v>
      </c>
      <c r="Q3" s="65">
        <f>IF(RES_hh_emih_in!Q3=0,0,RES_hh_emih_in!Q3/RES_summary!Q$21)</f>
        <v>2.9490839790671899</v>
      </c>
      <c r="R3" s="65">
        <f>IF(RES_hh_emih_in!R3=0,0,RES_hh_emih_in!R3/RES_summary!R$21)</f>
        <v>3.2635917940321311</v>
      </c>
      <c r="S3" s="65">
        <f>IF(RES_hh_emih_in!S3=0,0,RES_hh_emih_in!S3/RES_summary!S$21)</f>
        <v>1.8988603079792508</v>
      </c>
      <c r="T3" s="65">
        <f>IF(RES_hh_emih_in!T3=0,0,RES_hh_emih_in!T3/RES_summary!T$21)</f>
        <v>2.4240225755128262</v>
      </c>
      <c r="U3" s="65">
        <f>IF(RES_hh_emih_in!U3=0,0,RES_hh_emih_in!U3/RES_summary!U$21)</f>
        <v>2.5007548992453024</v>
      </c>
      <c r="V3" s="65">
        <f>IF(RES_hh_emih_in!V3=0,0,RES_hh_emih_in!V3/RES_summary!V$21)</f>
        <v>1.938603210464571</v>
      </c>
      <c r="W3" s="65">
        <f>IF(RES_hh_emih_in!W3=0,0,RES_hh_emih_in!W3/RES_summary!W$21)</f>
        <v>1.9623618723138037</v>
      </c>
      <c r="X3" s="65">
        <f>IF(RES_hh_emih_in!X3=0,0,RES_hh_emih_in!X3/RES_summary!X$21)</f>
        <v>0.92803745143990701</v>
      </c>
      <c r="Y3" s="65">
        <f>IF(RES_hh_emih_in!Y3=0,0,RES_hh_emih_in!Y3/RES_summary!Y$21)</f>
        <v>0.97846290906943567</v>
      </c>
      <c r="DA3" s="87" t="s">
        <v>938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1.3505770720877124</v>
      </c>
      <c r="D4" s="69">
        <f>IF(RES_hh_emih_in!D4=0,0,RES_hh_emih_in!D4/RES_summary!D$21)</f>
        <v>3.1097981568321695</v>
      </c>
      <c r="E4" s="69">
        <f>IF(RES_hh_emih_in!E4=0,0,RES_hh_emih_in!E4/RES_summary!E$21)</f>
        <v>2.7753181686122748</v>
      </c>
      <c r="F4" s="69">
        <f>IF(RES_hh_emih_in!F4=0,0,RES_hh_emih_in!F4/RES_summary!F$21)</f>
        <v>5.3822463159364036</v>
      </c>
      <c r="G4" s="69">
        <f>IF(RES_hh_emih_in!G4=0,0,RES_hh_emih_in!G4/RES_summary!G$21)</f>
        <v>7.1901759702306771</v>
      </c>
      <c r="H4" s="69">
        <f>IF(RES_hh_emih_in!H4=0,0,RES_hh_emih_in!H4/RES_summary!H$21)</f>
        <v>3.2502249121621181</v>
      </c>
      <c r="I4" s="69">
        <f>IF(RES_hh_emih_in!I4=0,0,RES_hh_emih_in!I4/RES_summary!I$21)</f>
        <v>2.7022664871388806</v>
      </c>
      <c r="J4" s="69">
        <f>IF(RES_hh_emih_in!J4=0,0,RES_hh_emih_in!J4/RES_summary!J$21)</f>
        <v>2.6416962896727081</v>
      </c>
      <c r="K4" s="69">
        <f>IF(RES_hh_emih_in!K4=0,0,RES_hh_emih_in!K4/RES_summary!K$21)</f>
        <v>2.8633948994381782</v>
      </c>
      <c r="L4" s="69">
        <f>IF(RES_hh_emih_in!L4=0,0,RES_hh_emih_in!L4/RES_summary!L$21)</f>
        <v>3.7028124456961042</v>
      </c>
      <c r="M4" s="69">
        <f>IF(RES_hh_emih_in!M4=0,0,RES_hh_emih_in!M4/RES_summary!M$21)</f>
        <v>6.2852525415226506</v>
      </c>
      <c r="N4" s="69">
        <f>IF(RES_hh_emih_in!N4=0,0,RES_hh_emih_in!N4/RES_summary!N$21)</f>
        <v>5.082685465861795</v>
      </c>
      <c r="O4" s="69">
        <f>IF(RES_hh_emih_in!O4=0,0,RES_hh_emih_in!O4/RES_summary!O$21)</f>
        <v>3.5682588721552531</v>
      </c>
      <c r="P4" s="69">
        <f>IF(RES_hh_emih_in!P4=0,0,RES_hh_emih_in!P4/RES_summary!P$21)</f>
        <v>2.7596809813343675</v>
      </c>
      <c r="Q4" s="69">
        <f>IF(RES_hh_emih_in!Q4=0,0,RES_hh_emih_in!Q4/RES_summary!Q$21)</f>
        <v>1.8385707404534373</v>
      </c>
      <c r="R4" s="69">
        <f>IF(RES_hh_emih_in!R4=0,0,RES_hh_emih_in!R4/RES_summary!R$21)</f>
        <v>2.0809017724667025</v>
      </c>
      <c r="S4" s="69">
        <f>IF(RES_hh_emih_in!S4=0,0,RES_hh_emih_in!S4/RES_summary!S$21)</f>
        <v>1.2253472631231903</v>
      </c>
      <c r="T4" s="69">
        <f>IF(RES_hh_emih_in!T4=0,0,RES_hh_emih_in!T4/RES_summary!T$21)</f>
        <v>1.7507069009639091</v>
      </c>
      <c r="U4" s="69">
        <f>IF(RES_hh_emih_in!U4=0,0,RES_hh_emih_in!U4/RES_summary!U$21)</f>
        <v>1.8651661254246674</v>
      </c>
      <c r="V4" s="69">
        <f>IF(RES_hh_emih_in!V4=0,0,RES_hh_emih_in!V4/RES_summary!V$21)</f>
        <v>1.5267223714303917</v>
      </c>
      <c r="W4" s="69">
        <f>IF(RES_hh_emih_in!W4=0,0,RES_hh_emih_in!W4/RES_summary!W$21)</f>
        <v>1.5095990450778991</v>
      </c>
      <c r="X4" s="69">
        <f>IF(RES_hh_emih_in!X4=0,0,RES_hh_emih_in!X4/RES_summary!X$21)</f>
        <v>0.55973075987235721</v>
      </c>
      <c r="Y4" s="69">
        <f>IF(RES_hh_emih_in!Y4=0,0,RES_hh_emih_in!Y4/RES_summary!Y$21)</f>
        <v>0.55260727912678154</v>
      </c>
      <c r="DA4" s="88" t="s">
        <v>939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77.022245368480739</v>
      </c>
      <c r="D5" s="72">
        <f>IF(RES_hh_emih_in!D5=0,0,RES_hh_emih_in!D5/RES_summary!D$21)</f>
        <v>91.320327510297886</v>
      </c>
      <c r="E5" s="72">
        <f>IF(RES_hh_emih_in!E5=0,0,RES_hh_emih_in!E5/RES_summary!E$21)</f>
        <v>67.171959668012235</v>
      </c>
      <c r="F5" s="72">
        <f>IF(RES_hh_emih_in!F5=0,0,RES_hh_emih_in!F5/RES_summary!F$21)</f>
        <v>93.393410979033789</v>
      </c>
      <c r="G5" s="72">
        <f>IF(RES_hh_emih_in!G5=0,0,RES_hh_emih_in!G5/RES_summary!G$21)</f>
        <v>85.79660803161164</v>
      </c>
      <c r="H5" s="72">
        <f>IF(RES_hh_emih_in!H5=0,0,RES_hh_emih_in!H5/RES_summary!H$21)</f>
        <v>0</v>
      </c>
      <c r="I5" s="72">
        <f>IF(RES_hh_emih_in!I5=0,0,RES_hh_emih_in!I5/RES_summary!I$21)</f>
        <v>0</v>
      </c>
      <c r="J5" s="72">
        <f>IF(RES_hh_emih_in!J5=0,0,RES_hh_emih_in!J5/RES_summary!J$21)</f>
        <v>0</v>
      </c>
      <c r="K5" s="72">
        <f>IF(RES_hh_emih_in!K5=0,0,RES_hh_emih_in!K5/RES_summary!K$21)</f>
        <v>0</v>
      </c>
      <c r="L5" s="72">
        <f>IF(RES_hh_emih_in!L5=0,0,RES_hh_emih_in!L5/RES_summary!L$21)</f>
        <v>70.425078069928588</v>
      </c>
      <c r="M5" s="72">
        <f>IF(RES_hh_emih_in!M5=0,0,RES_hh_emih_in!M5/RES_summary!M$21)</f>
        <v>80.593746500030548</v>
      </c>
      <c r="N5" s="72">
        <f>IF(RES_hh_emih_in!N5=0,0,RES_hh_emih_in!N5/RES_summary!N$21)</f>
        <v>72.280580105298355</v>
      </c>
      <c r="O5" s="72">
        <f>IF(RES_hh_emih_in!O5=0,0,RES_hh_emih_in!O5/RES_summary!O$21)</f>
        <v>74.472456294071861</v>
      </c>
      <c r="P5" s="72">
        <f>IF(RES_hh_emih_in!P5=0,0,RES_hh_emih_in!P5/RES_summary!P$21)</f>
        <v>0</v>
      </c>
      <c r="Q5" s="72">
        <f>IF(RES_hh_emih_in!Q5=0,0,RES_hh_emih_in!Q5/RES_summary!Q$21)</f>
        <v>0</v>
      </c>
      <c r="R5" s="72">
        <f>IF(RES_hh_emih_in!R5=0,0,RES_hh_emih_in!R5/RES_summary!R$21)</f>
        <v>0</v>
      </c>
      <c r="S5" s="72">
        <f>IF(RES_hh_emih_in!S5=0,0,RES_hh_emih_in!S5/RES_summary!S$21)</f>
        <v>0</v>
      </c>
      <c r="T5" s="72">
        <f>IF(RES_hh_emih_in!T5=0,0,RES_hh_emih_in!T5/RES_summary!T$21)</f>
        <v>0</v>
      </c>
      <c r="U5" s="72">
        <f>IF(RES_hh_emih_in!U5=0,0,RES_hh_emih_in!U5/RES_summary!U$21)</f>
        <v>45.767640912976113</v>
      </c>
      <c r="V5" s="72">
        <f>IF(RES_hh_emih_in!V5=0,0,RES_hh_emih_in!V5/RES_summary!V$21)</f>
        <v>0</v>
      </c>
      <c r="W5" s="72">
        <f>IF(RES_hh_emih_in!W5=0,0,RES_hh_emih_in!W5/RES_summary!W$21)</f>
        <v>0</v>
      </c>
      <c r="X5" s="72">
        <f>IF(RES_hh_emih_in!X5=0,0,RES_hh_emih_in!X5/RES_summary!X$21)</f>
        <v>0</v>
      </c>
      <c r="Y5" s="72">
        <f>IF(RES_hh_emih_in!Y5=0,0,RES_hh_emih_in!Y5/RES_summary!Y$21)</f>
        <v>32.272640594762606</v>
      </c>
      <c r="DA5" s="89" t="s">
        <v>940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0</v>
      </c>
      <c r="D6" s="72">
        <f>IF(RES_hh_emih_in!D6=0,0,RES_hh_emih_in!D6/RES_summary!D$21)</f>
        <v>0</v>
      </c>
      <c r="E6" s="72">
        <f>IF(RES_hh_emih_in!E6=0,0,RES_hh_emih_in!E6/RES_summary!E$21)</f>
        <v>0</v>
      </c>
      <c r="F6" s="72">
        <f>IF(RES_hh_emih_in!F6=0,0,RES_hh_emih_in!F6/RES_summary!F$21)</f>
        <v>0</v>
      </c>
      <c r="G6" s="72">
        <f>IF(RES_hh_emih_in!G6=0,0,RES_hh_emih_in!G6/RES_summary!G$21)</f>
        <v>0</v>
      </c>
      <c r="H6" s="72">
        <f>IF(RES_hh_emih_in!H6=0,0,RES_hh_emih_in!H6/RES_summary!H$21)</f>
        <v>0</v>
      </c>
      <c r="I6" s="72">
        <f>IF(RES_hh_emih_in!I6=0,0,RES_hh_emih_in!I6/RES_summary!I$21)</f>
        <v>0</v>
      </c>
      <c r="J6" s="72">
        <f>IF(RES_hh_emih_in!J6=0,0,RES_hh_emih_in!J6/RES_summary!J$21)</f>
        <v>0</v>
      </c>
      <c r="K6" s="72">
        <f>IF(RES_hh_emih_in!K6=0,0,RES_hh_emih_in!K6/RES_summary!K$21)</f>
        <v>0</v>
      </c>
      <c r="L6" s="72">
        <f>IF(RES_hh_emih_in!L6=0,0,RES_hh_emih_in!L6/RES_summary!L$21)</f>
        <v>0</v>
      </c>
      <c r="M6" s="72">
        <f>IF(RES_hh_emih_in!M6=0,0,RES_hh_emih_in!M6/RES_summary!M$21)</f>
        <v>0</v>
      </c>
      <c r="N6" s="72">
        <f>IF(RES_hh_emih_in!N6=0,0,RES_hh_emih_in!N6/RES_summary!N$21)</f>
        <v>0</v>
      </c>
      <c r="O6" s="72">
        <f>IF(RES_hh_emih_in!O6=0,0,RES_hh_emih_in!O6/RES_summary!O$21)</f>
        <v>0</v>
      </c>
      <c r="P6" s="72">
        <f>IF(RES_hh_emih_in!P6=0,0,RES_hh_emih_in!P6/RES_summary!P$21)</f>
        <v>0</v>
      </c>
      <c r="Q6" s="72">
        <f>IF(RES_hh_emih_in!Q6=0,0,RES_hh_emih_in!Q6/RES_summary!Q$21)</f>
        <v>0</v>
      </c>
      <c r="R6" s="72">
        <f>IF(RES_hh_emih_in!R6=0,0,RES_hh_emih_in!R6/RES_summary!R$21)</f>
        <v>0</v>
      </c>
      <c r="S6" s="72">
        <f>IF(RES_hh_emih_in!S6=0,0,RES_hh_emih_in!S6/RES_summary!S$21)</f>
        <v>0</v>
      </c>
      <c r="T6" s="72">
        <f>IF(RES_hh_emih_in!T6=0,0,RES_hh_emih_in!T6/RES_summary!T$21)</f>
        <v>0</v>
      </c>
      <c r="U6" s="72">
        <f>IF(RES_hh_emih_in!U6=0,0,RES_hh_emih_in!U6/RES_summary!U$21)</f>
        <v>0</v>
      </c>
      <c r="V6" s="72">
        <f>IF(RES_hh_emih_in!V6=0,0,RES_hh_emih_in!V6/RES_summary!V$21)</f>
        <v>0</v>
      </c>
      <c r="W6" s="72">
        <f>IF(RES_hh_emih_in!W6=0,0,RES_hh_emih_in!W6/RES_summary!W$21)</f>
        <v>0</v>
      </c>
      <c r="X6" s="72">
        <f>IF(RES_hh_emih_in!X6=0,0,RES_hh_emih_in!X6/RES_summary!X$21)</f>
        <v>0</v>
      </c>
      <c r="Y6" s="72">
        <f>IF(RES_hh_emih_in!Y6=0,0,RES_hh_emih_in!Y6/RES_summary!Y$21)</f>
        <v>0</v>
      </c>
      <c r="DA6" s="89" t="s">
        <v>941</v>
      </c>
    </row>
    <row r="7" spans="1:105" ht="12" customHeight="1" x14ac:dyDescent="0.25">
      <c r="A7" s="28" t="s">
        <v>200</v>
      </c>
      <c r="B7" s="72"/>
      <c r="C7" s="72">
        <f>IF(RES_hh_emih_in!C7=0,0,RES_hh_emih_in!C7/RES_summary!C$21)</f>
        <v>0</v>
      </c>
      <c r="D7" s="72">
        <f>IF(RES_hh_emih_in!D7=0,0,RES_hh_emih_in!D7/RES_summary!D$21)</f>
        <v>0</v>
      </c>
      <c r="E7" s="72">
        <f>IF(RES_hh_emih_in!E7=0,0,RES_hh_emih_in!E7/RES_summary!E$21)</f>
        <v>0</v>
      </c>
      <c r="F7" s="72">
        <f>IF(RES_hh_emih_in!F7=0,0,RES_hh_emih_in!F7/RES_summary!F$21)</f>
        <v>0</v>
      </c>
      <c r="G7" s="72">
        <f>IF(RES_hh_emih_in!G7=0,0,RES_hh_emih_in!G7/RES_summary!G$21)</f>
        <v>0</v>
      </c>
      <c r="H7" s="72">
        <f>IF(RES_hh_emih_in!H7=0,0,RES_hh_emih_in!H7/RES_summary!H$21)</f>
        <v>0</v>
      </c>
      <c r="I7" s="72">
        <f>IF(RES_hh_emih_in!I7=0,0,RES_hh_emih_in!I7/RES_summary!I$21)</f>
        <v>0</v>
      </c>
      <c r="J7" s="72">
        <f>IF(RES_hh_emih_in!J7=0,0,RES_hh_emih_in!J7/RES_summary!J$21)</f>
        <v>81.461603454363754</v>
      </c>
      <c r="K7" s="72">
        <f>IF(RES_hh_emih_in!K7=0,0,RES_hh_emih_in!K7/RES_summary!K$21)</f>
        <v>66.178982140738611</v>
      </c>
      <c r="L7" s="72">
        <f>IF(RES_hh_emih_in!L7=0,0,RES_hh_emih_in!L7/RES_summary!L$21)</f>
        <v>57.255380131407009</v>
      </c>
      <c r="M7" s="72">
        <f>IF(RES_hh_emih_in!M7=0,0,RES_hh_emih_in!M7/RES_summary!M$21)</f>
        <v>69.615687119612858</v>
      </c>
      <c r="N7" s="72">
        <f>IF(RES_hh_emih_in!N7=0,0,RES_hh_emih_in!N7/RES_summary!N$21)</f>
        <v>67.909404626737341</v>
      </c>
      <c r="O7" s="72">
        <f>IF(RES_hh_emih_in!O7=0,0,RES_hh_emih_in!O7/RES_summary!O$21)</f>
        <v>53.565169308829667</v>
      </c>
      <c r="P7" s="72">
        <f>IF(RES_hh_emih_in!P7=0,0,RES_hh_emih_in!P7/RES_summary!P$21)</f>
        <v>0</v>
      </c>
      <c r="Q7" s="72">
        <f>IF(RES_hh_emih_in!Q7=0,0,RES_hh_emih_in!Q7/RES_summary!Q$21)</f>
        <v>0</v>
      </c>
      <c r="R7" s="72">
        <f>IF(RES_hh_emih_in!R7=0,0,RES_hh_emih_in!R7/RES_summary!R$21)</f>
        <v>0</v>
      </c>
      <c r="S7" s="72">
        <f>IF(RES_hh_emih_in!S7=0,0,RES_hh_emih_in!S7/RES_summary!S$21)</f>
        <v>0</v>
      </c>
      <c r="T7" s="72">
        <f>IF(RES_hh_emih_in!T7=0,0,RES_hh_emih_in!T7/RES_summary!T$21)</f>
        <v>0</v>
      </c>
      <c r="U7" s="72">
        <f>IF(RES_hh_emih_in!U7=0,0,RES_hh_emih_in!U7/RES_summary!U$21)</f>
        <v>0</v>
      </c>
      <c r="V7" s="72">
        <f>IF(RES_hh_emih_in!V7=0,0,RES_hh_emih_in!V7/RES_summary!V$21)</f>
        <v>0</v>
      </c>
      <c r="W7" s="72">
        <f>IF(RES_hh_emih_in!W7=0,0,RES_hh_emih_in!W7/RES_summary!W$21)</f>
        <v>0</v>
      </c>
      <c r="X7" s="72">
        <f>IF(RES_hh_emih_in!X7=0,0,RES_hh_emih_in!X7/RES_summary!X$21)</f>
        <v>0</v>
      </c>
      <c r="Y7" s="72">
        <f>IF(RES_hh_emih_in!Y7=0,0,RES_hh_emih_in!Y7/RES_summary!Y$21)</f>
        <v>13.417627917795965</v>
      </c>
      <c r="DA7" s="89" t="s">
        <v>942</v>
      </c>
    </row>
    <row r="8" spans="1:105" ht="12" customHeight="1" x14ac:dyDescent="0.25">
      <c r="A8" s="28" t="s">
        <v>189</v>
      </c>
      <c r="B8" s="72"/>
      <c r="C8" s="72">
        <f>IF(RES_hh_emih_in!C8=0,0,RES_hh_emih_in!C8/RES_summary!C$21)</f>
        <v>59.065970533207782</v>
      </c>
      <c r="D8" s="72">
        <f>IF(RES_hh_emih_in!D8=0,0,RES_hh_emih_in!D8/RES_summary!D$21)</f>
        <v>52.994516028484739</v>
      </c>
      <c r="E8" s="72">
        <f>IF(RES_hh_emih_in!E8=0,0,RES_hh_emih_in!E8/RES_summary!E$21)</f>
        <v>51.931173001538774</v>
      </c>
      <c r="F8" s="72">
        <f>IF(RES_hh_emih_in!F8=0,0,RES_hh_emih_in!F8/RES_summary!F$21)</f>
        <v>49.773216351052788</v>
      </c>
      <c r="G8" s="72">
        <f>IF(RES_hh_emih_in!G8=0,0,RES_hh_emih_in!G8/RES_summary!G$21)</f>
        <v>52.276195935640132</v>
      </c>
      <c r="H8" s="72">
        <f>IF(RES_hh_emih_in!H8=0,0,RES_hh_emih_in!H8/RES_summary!H$21)</f>
        <v>48.890707129424534</v>
      </c>
      <c r="I8" s="72">
        <f>IF(RES_hh_emih_in!I8=0,0,RES_hh_emih_in!I8/RES_summary!I$21)</f>
        <v>51.237814317483362</v>
      </c>
      <c r="J8" s="72">
        <f>IF(RES_hh_emih_in!J8=0,0,RES_hh_emih_in!J8/RES_summary!J$21)</f>
        <v>49.250949400643535</v>
      </c>
      <c r="K8" s="72">
        <f>IF(RES_hh_emih_in!K8=0,0,RES_hh_emih_in!K8/RES_summary!K$21)</f>
        <v>49.153908782056121</v>
      </c>
      <c r="L8" s="72">
        <f>IF(RES_hh_emih_in!L8=0,0,RES_hh_emih_in!L8/RES_summary!L$21)</f>
        <v>50.502734008073901</v>
      </c>
      <c r="M8" s="72">
        <f>IF(RES_hh_emih_in!M8=0,0,RES_hh_emih_in!M8/RES_summary!M$21)</f>
        <v>44.431268506893169</v>
      </c>
      <c r="N8" s="72">
        <f>IF(RES_hh_emih_in!N8=0,0,RES_hh_emih_in!N8/RES_summary!N$21)</f>
        <v>44.007251351434292</v>
      </c>
      <c r="O8" s="72">
        <f>IF(RES_hh_emih_in!O8=0,0,RES_hh_emih_in!O8/RES_summary!O$21)</f>
        <v>38.14106796095183</v>
      </c>
      <c r="P8" s="72">
        <f>IF(RES_hh_emih_in!P8=0,0,RES_hh_emih_in!P8/RES_summary!P$21)</f>
        <v>33.74787819947575</v>
      </c>
      <c r="Q8" s="72">
        <f>IF(RES_hh_emih_in!Q8=0,0,RES_hh_emih_in!Q8/RES_summary!Q$21)</f>
        <v>28.722687171294258</v>
      </c>
      <c r="R8" s="72">
        <f>IF(RES_hh_emih_in!R8=0,0,RES_hh_emih_in!R8/RES_summary!R$21)</f>
        <v>30.883359096657976</v>
      </c>
      <c r="S8" s="72">
        <f>IF(RES_hh_emih_in!S8=0,0,RES_hh_emih_in!S8/RES_summary!S$21)</f>
        <v>27.028597668251461</v>
      </c>
      <c r="T8" s="72">
        <f>IF(RES_hh_emih_in!T8=0,0,RES_hh_emih_in!T8/RES_summary!T$21)</f>
        <v>25.630609358275343</v>
      </c>
      <c r="U8" s="72">
        <f>IF(RES_hh_emih_in!U8=0,0,RES_hh_emih_in!U8/RES_summary!U$21)</f>
        <v>24.322285873380412</v>
      </c>
      <c r="V8" s="72">
        <f>IF(RES_hh_emih_in!V8=0,0,RES_hh_emih_in!V8/RES_summary!V$21)</f>
        <v>21.773394347230926</v>
      </c>
      <c r="W8" s="72">
        <f>IF(RES_hh_emih_in!W8=0,0,RES_hh_emih_in!W8/RES_summary!W$21)</f>
        <v>19.210959276358128</v>
      </c>
      <c r="X8" s="72">
        <f>IF(RES_hh_emih_in!X8=0,0,RES_hh_emih_in!X8/RES_summary!X$21)</f>
        <v>12.506373225604666</v>
      </c>
      <c r="Y8" s="72">
        <f>IF(RES_hh_emih_in!Y8=0,0,RES_hh_emih_in!Y8/RES_summary!Y$21)</f>
        <v>9.7450702933763971</v>
      </c>
      <c r="DA8" s="89" t="s">
        <v>943</v>
      </c>
    </row>
    <row r="9" spans="1:105" ht="12" customHeight="1" x14ac:dyDescent="0.25">
      <c r="A9" s="28" t="s">
        <v>202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X9" s="72">
        <f>IF(RES_hh_emih_in!X9=0,0,RES_hh_emih_in!X9/RES_summary!X$21)</f>
        <v>0</v>
      </c>
      <c r="Y9" s="72">
        <f>IF(RES_hh_emih_in!Y9=0,0,RES_hh_emih_in!Y9/RES_summary!Y$21)</f>
        <v>0</v>
      </c>
      <c r="DA9" s="89" t="s">
        <v>944</v>
      </c>
    </row>
    <row r="10" spans="1:105" ht="12" customHeight="1" x14ac:dyDescent="0.25">
      <c r="A10" s="28" t="s">
        <v>197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X10" s="72">
        <f>IF(RES_hh_emih_in!X10=0,0,RES_hh_emih_in!X10/RES_summary!X$21)</f>
        <v>0</v>
      </c>
      <c r="Y10" s="72">
        <f>IF(RES_hh_emih_in!Y10=0,0,RES_hh_emih_in!Y10/RES_summary!Y$21)</f>
        <v>0</v>
      </c>
      <c r="DA10" s="89" t="s">
        <v>945</v>
      </c>
    </row>
    <row r="11" spans="1:105" ht="12" customHeight="1" x14ac:dyDescent="0.25">
      <c r="A11" s="28" t="s">
        <v>198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X11" s="72">
        <f>IF(RES_hh_emih_in!X11=0,0,RES_hh_emih_in!X11/RES_summary!X$21)</f>
        <v>0</v>
      </c>
      <c r="Y11" s="72">
        <f>IF(RES_hh_emih_in!Y11=0,0,RES_hh_emih_in!Y11/RES_summary!Y$21)</f>
        <v>0</v>
      </c>
      <c r="DA11" s="89" t="s">
        <v>946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X12" s="72">
        <f>IF(RES_hh_emih_in!X12=0,0,RES_hh_emih_in!X12/RES_summary!X$21)</f>
        <v>0</v>
      </c>
      <c r="Y12" s="72">
        <f>IF(RES_hh_emih_in!Y12=0,0,RES_hh_emih_in!Y12/RES_summary!Y$21)</f>
        <v>0</v>
      </c>
      <c r="DA12" s="89" t="s">
        <v>947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X13" s="74">
        <f>IF(RES_hh_emih_in!X13=0,0,RES_hh_emih_in!X13/RES_summary!X$21)</f>
        <v>0</v>
      </c>
      <c r="Y13" s="74">
        <f>IF(RES_hh_emih_in!Y13=0,0,RES_hh_emih_in!Y13/RES_summary!Y$21)</f>
        <v>0</v>
      </c>
      <c r="DA13" s="90" t="s">
        <v>948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X14" s="76">
        <f>IF(RES_hh_emih_in!X14=0,0,RES_hh_emih_in!X14/RES_summary!X$21)</f>
        <v>0</v>
      </c>
      <c r="Y14" s="76">
        <f>IF(RES_hh_emih_in!Y14=0,0,RES_hh_emih_in!Y14/RES_summary!Y$21)</f>
        <v>0</v>
      </c>
      <c r="DA14" s="91" t="s">
        <v>949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X15" s="69">
        <f>IF(RES_hh_emih_in!X15=0,0,RES_hh_emih_in!X15/RES_summary!X$21)</f>
        <v>0</v>
      </c>
      <c r="Y15" s="69">
        <f>IF(RES_hh_emih_in!Y15=0,0,RES_hh_emih_in!Y15/RES_summary!Y$21)</f>
        <v>0</v>
      </c>
      <c r="DA15" s="88" t="s">
        <v>950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X16" s="72">
        <f>IF(RES_hh_emih_in!X16=0,0,RES_hh_emih_in!X16/RES_summary!X$21)</f>
        <v>0</v>
      </c>
      <c r="Y16" s="72">
        <f>IF(RES_hh_emih_in!Y16=0,0,RES_hh_emih_in!Y16/RES_summary!Y$21)</f>
        <v>0</v>
      </c>
      <c r="DA16" s="89" t="s">
        <v>951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0.13808556105255565</v>
      </c>
      <c r="D17" s="69">
        <f>IF(RES_hh_emih_in!D17=0,0,RES_hh_emih_in!D17/RES_summary!D$21)</f>
        <v>0.30686870127588467</v>
      </c>
      <c r="E17" s="69">
        <f>IF(RES_hh_emih_in!E17=0,0,RES_hh_emih_in!E17/RES_summary!E$21)</f>
        <v>0.30299012501421335</v>
      </c>
      <c r="F17" s="69">
        <f>IF(RES_hh_emih_in!F17=0,0,RES_hh_emih_in!F17/RES_summary!F$21)</f>
        <v>0.59490166368513231</v>
      </c>
      <c r="G17" s="69">
        <f>IF(RES_hh_emih_in!G17=0,0,RES_hh_emih_in!G17/RES_summary!G$21)</f>
        <v>0.77036090357011366</v>
      </c>
      <c r="H17" s="69">
        <f>IF(RES_hh_emih_in!H17=0,0,RES_hh_emih_in!H17/RES_summary!H$21)</f>
        <v>0.39727981809776508</v>
      </c>
      <c r="I17" s="69">
        <f>IF(RES_hh_emih_in!I17=0,0,RES_hh_emih_in!I17/RES_summary!I$21)</f>
        <v>0.2727779189851956</v>
      </c>
      <c r="J17" s="69">
        <f>IF(RES_hh_emih_in!J17=0,0,RES_hh_emih_in!J17/RES_summary!J$21)</f>
        <v>0.26995664646735879</v>
      </c>
      <c r="K17" s="69">
        <f>IF(RES_hh_emih_in!K17=0,0,RES_hh_emih_in!K17/RES_summary!K$21)</f>
        <v>0.27039995110025178</v>
      </c>
      <c r="L17" s="69">
        <f>IF(RES_hh_emih_in!L17=0,0,RES_hh_emih_in!L17/RES_summary!L$21)</f>
        <v>0.35575717659846023</v>
      </c>
      <c r="M17" s="69">
        <f>IF(RES_hh_emih_in!M17=0,0,RES_hh_emih_in!M17/RES_summary!M$21)</f>
        <v>0.59394042799989344</v>
      </c>
      <c r="N17" s="69">
        <f>IF(RES_hh_emih_in!N17=0,0,RES_hh_emih_in!N17/RES_summary!N$21)</f>
        <v>0.5354806196458578</v>
      </c>
      <c r="O17" s="69">
        <f>IF(RES_hh_emih_in!O17=0,0,RES_hh_emih_in!O17/RES_summary!O$21)</f>
        <v>0.39609183129106829</v>
      </c>
      <c r="P17" s="69">
        <f>IF(RES_hh_emih_in!P17=0,0,RES_hh_emih_in!P17/RES_summary!P$21)</f>
        <v>0.28758042174708964</v>
      </c>
      <c r="Q17" s="69">
        <f>IF(RES_hh_emih_in!Q17=0,0,RES_hh_emih_in!Q17/RES_summary!Q$21)</f>
        <v>0.20460775929377964</v>
      </c>
      <c r="R17" s="69">
        <f>IF(RES_hh_emih_in!R17=0,0,RES_hh_emih_in!R17/RES_summary!R$21)</f>
        <v>0.24585934709988169</v>
      </c>
      <c r="S17" s="69">
        <f>IF(RES_hh_emih_in!S17=0,0,RES_hh_emih_in!S17/RES_summary!S$21)</f>
        <v>0.14979666514108328</v>
      </c>
      <c r="T17" s="69">
        <f>IF(RES_hh_emih_in!T17=0,0,RES_hh_emih_in!T17/RES_summary!T$21)</f>
        <v>0.21993284615975475</v>
      </c>
      <c r="U17" s="69">
        <f>IF(RES_hh_emih_in!U17=0,0,RES_hh_emih_in!U17/RES_summary!U$21)</f>
        <v>0.25996286004242486</v>
      </c>
      <c r="V17" s="69">
        <f>IF(RES_hh_emih_in!V17=0,0,RES_hh_emih_in!V17/RES_summary!V$21)</f>
        <v>0.22782021881001843</v>
      </c>
      <c r="W17" s="69">
        <f>IF(RES_hh_emih_in!W17=0,0,RES_hh_emih_in!W17/RES_summary!W$21)</f>
        <v>0.26379384494694552</v>
      </c>
      <c r="X17" s="69">
        <f>IF(RES_hh_emih_in!X17=0,0,RES_hh_emih_in!X17/RES_summary!X$21)</f>
        <v>0.11762450432514311</v>
      </c>
      <c r="Y17" s="69">
        <f>IF(RES_hh_emih_in!Y17=0,0,RES_hh_emih_in!Y17/RES_summary!Y$21)</f>
        <v>0.13102184710102244</v>
      </c>
      <c r="DA17" s="88" t="s">
        <v>952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9.5565335209330087</v>
      </c>
      <c r="D18" s="72">
        <f>IF(RES_hh_emih_in!D18=0,0,RES_hh_emih_in!D18/RES_summary!D$21)</f>
        <v>12.062846602373298</v>
      </c>
      <c r="E18" s="72">
        <f>IF(RES_hh_emih_in!E18=0,0,RES_hh_emih_in!E18/RES_summary!E$21)</f>
        <v>8.4744379125603402</v>
      </c>
      <c r="F18" s="72">
        <f>IF(RES_hh_emih_in!F18=0,0,RES_hh_emih_in!F18/RES_summary!F$21)</f>
        <v>12.304155813353331</v>
      </c>
      <c r="G18" s="72">
        <f>IF(RES_hh_emih_in!G18=0,0,RES_hh_emih_in!G18/RES_summary!G$21)</f>
        <v>12.220068810507156</v>
      </c>
      <c r="H18" s="72">
        <f>IF(RES_hh_emih_in!H18=0,0,RES_hh_emih_in!H18/RES_summary!H$21)</f>
        <v>0</v>
      </c>
      <c r="I18" s="72">
        <f>IF(RES_hh_emih_in!I18=0,0,RES_hh_emih_in!I18/RES_summary!I$21)</f>
        <v>0</v>
      </c>
      <c r="J18" s="72">
        <f>IF(RES_hh_emih_in!J18=0,0,RES_hh_emih_in!J18/RES_summary!J$21)</f>
        <v>0</v>
      </c>
      <c r="K18" s="72">
        <f>IF(RES_hh_emih_in!K18=0,0,RES_hh_emih_in!K18/RES_summary!K$21)</f>
        <v>0</v>
      </c>
      <c r="L18" s="72">
        <f>IF(RES_hh_emih_in!L18=0,0,RES_hh_emih_in!L18/RES_summary!L$21)</f>
        <v>7.8826637019377772</v>
      </c>
      <c r="M18" s="72">
        <f>IF(RES_hh_emih_in!M18=0,0,RES_hh_emih_in!M18/RES_summary!M$21)</f>
        <v>10.065344266078526</v>
      </c>
      <c r="N18" s="72">
        <f>IF(RES_hh_emih_in!N18=0,0,RES_hh_emih_in!N18/RES_summary!N$21)</f>
        <v>9.3604245154790604</v>
      </c>
      <c r="O18" s="72">
        <f>IF(RES_hh_emih_in!O18=0,0,RES_hh_emih_in!O18/RES_summary!O$21)</f>
        <v>9.7433104966798858</v>
      </c>
      <c r="P18" s="72">
        <f>IF(RES_hh_emih_in!P18=0,0,RES_hh_emih_in!P18/RES_summary!P$21)</f>
        <v>0</v>
      </c>
      <c r="Q18" s="72">
        <f>IF(RES_hh_emih_in!Q18=0,0,RES_hh_emih_in!Q18/RES_summary!Q$21)</f>
        <v>0</v>
      </c>
      <c r="R18" s="72">
        <f>IF(RES_hh_emih_in!R18=0,0,RES_hh_emih_in!R18/RES_summary!R$21)</f>
        <v>0</v>
      </c>
      <c r="S18" s="72">
        <f>IF(RES_hh_emih_in!S18=0,0,RES_hh_emih_in!S18/RES_summary!S$21)</f>
        <v>0</v>
      </c>
      <c r="T18" s="72">
        <f>IF(RES_hh_emih_in!T18=0,0,RES_hh_emih_in!T18/RES_summary!T$21)</f>
        <v>0</v>
      </c>
      <c r="U18" s="72">
        <f>IF(RES_hh_emih_in!U18=0,0,RES_hh_emih_in!U18/RES_summary!U$21)</f>
        <v>7.4710257737690142</v>
      </c>
      <c r="V18" s="72">
        <f>IF(RES_hh_emih_in!V18=0,0,RES_hh_emih_in!V18/RES_summary!V$21)</f>
        <v>0</v>
      </c>
      <c r="W18" s="72">
        <f>IF(RES_hh_emih_in!W18=0,0,RES_hh_emih_in!W18/RES_summary!W$21)</f>
        <v>0</v>
      </c>
      <c r="X18" s="72">
        <f>IF(RES_hh_emih_in!X18=0,0,RES_hh_emih_in!X18/RES_summary!X$21)</f>
        <v>0</v>
      </c>
      <c r="Y18" s="72">
        <f>IF(RES_hh_emih_in!Y18=0,0,RES_hh_emih_in!Y18/RES_summary!Y$21)</f>
        <v>0</v>
      </c>
      <c r="DA18" s="89" t="s">
        <v>953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0</v>
      </c>
      <c r="D19" s="72">
        <f>IF(RES_hh_emih_in!D19=0,0,RES_hh_emih_in!D19/RES_summary!D$21)</f>
        <v>0</v>
      </c>
      <c r="E19" s="72">
        <f>IF(RES_hh_emih_in!E19=0,0,RES_hh_emih_in!E19/RES_summary!E$21)</f>
        <v>0</v>
      </c>
      <c r="F19" s="72">
        <f>IF(RES_hh_emih_in!F19=0,0,RES_hh_emih_in!F19/RES_summary!F$21)</f>
        <v>0</v>
      </c>
      <c r="G19" s="72">
        <f>IF(RES_hh_emih_in!G19=0,0,RES_hh_emih_in!G19/RES_summary!G$21)</f>
        <v>0</v>
      </c>
      <c r="H19" s="72">
        <f>IF(RES_hh_emih_in!H19=0,0,RES_hh_emih_in!H19/RES_summary!H$21)</f>
        <v>0</v>
      </c>
      <c r="I19" s="72">
        <f>IF(RES_hh_emih_in!I19=0,0,RES_hh_emih_in!I19/RES_summary!I$21)</f>
        <v>0</v>
      </c>
      <c r="J19" s="72">
        <f>IF(RES_hh_emih_in!J19=0,0,RES_hh_emih_in!J19/RES_summary!J$21)</f>
        <v>0</v>
      </c>
      <c r="K19" s="72">
        <f>IF(RES_hh_emih_in!K19=0,0,RES_hh_emih_in!K19/RES_summary!K$21)</f>
        <v>0</v>
      </c>
      <c r="L19" s="72">
        <f>IF(RES_hh_emih_in!L19=0,0,RES_hh_emih_in!L19/RES_summary!L$21)</f>
        <v>0</v>
      </c>
      <c r="M19" s="72">
        <f>IF(RES_hh_emih_in!M19=0,0,RES_hh_emih_in!M19/RES_summary!M$21)</f>
        <v>0</v>
      </c>
      <c r="N19" s="72">
        <f>IF(RES_hh_emih_in!N19=0,0,RES_hh_emih_in!N19/RES_summary!N$21)</f>
        <v>0</v>
      </c>
      <c r="O19" s="72">
        <f>IF(RES_hh_emih_in!O19=0,0,RES_hh_emih_in!O19/RES_summary!O$21)</f>
        <v>0</v>
      </c>
      <c r="P19" s="72">
        <f>IF(RES_hh_emih_in!P19=0,0,RES_hh_emih_in!P19/RES_summary!P$21)</f>
        <v>0</v>
      </c>
      <c r="Q19" s="72">
        <f>IF(RES_hh_emih_in!Q19=0,0,RES_hh_emih_in!Q19/RES_summary!Q$21)</f>
        <v>0</v>
      </c>
      <c r="R19" s="72">
        <f>IF(RES_hh_emih_in!R19=0,0,RES_hh_emih_in!R19/RES_summary!R$21)</f>
        <v>0</v>
      </c>
      <c r="S19" s="72">
        <f>IF(RES_hh_emih_in!S19=0,0,RES_hh_emih_in!S19/RES_summary!S$21)</f>
        <v>0</v>
      </c>
      <c r="T19" s="72">
        <f>IF(RES_hh_emih_in!T19=0,0,RES_hh_emih_in!T19/RES_summary!T$21)</f>
        <v>0</v>
      </c>
      <c r="U19" s="72">
        <f>IF(RES_hh_emih_in!U19=0,0,RES_hh_emih_in!U19/RES_summary!U$21)</f>
        <v>0</v>
      </c>
      <c r="V19" s="72">
        <f>IF(RES_hh_emih_in!V19=0,0,RES_hh_emih_in!V19/RES_summary!V$21)</f>
        <v>0</v>
      </c>
      <c r="W19" s="72">
        <f>IF(RES_hh_emih_in!W19=0,0,RES_hh_emih_in!W19/RES_summary!W$21)</f>
        <v>0</v>
      </c>
      <c r="X19" s="72">
        <f>IF(RES_hh_emih_in!X19=0,0,RES_hh_emih_in!X19/RES_summary!X$21)</f>
        <v>0</v>
      </c>
      <c r="Y19" s="72">
        <f>IF(RES_hh_emih_in!Y19=0,0,RES_hh_emih_in!Y19/RES_summary!Y$21)</f>
        <v>0</v>
      </c>
      <c r="DA19" s="89" t="s">
        <v>954</v>
      </c>
    </row>
    <row r="20" spans="1:105" ht="12" customHeight="1" x14ac:dyDescent="0.25">
      <c r="A20" s="28" t="s">
        <v>200</v>
      </c>
      <c r="B20" s="72"/>
      <c r="C20" s="72">
        <f>IF(RES_hh_emih_in!C20=0,0,RES_hh_emih_in!C20/RES_summary!C$21)</f>
        <v>0</v>
      </c>
      <c r="D20" s="72">
        <f>IF(RES_hh_emih_in!D20=0,0,RES_hh_emih_in!D20/RES_summary!D$21)</f>
        <v>0</v>
      </c>
      <c r="E20" s="72">
        <f>IF(RES_hh_emih_in!E20=0,0,RES_hh_emih_in!E20/RES_summary!E$21)</f>
        <v>0</v>
      </c>
      <c r="F20" s="72">
        <f>IF(RES_hh_emih_in!F20=0,0,RES_hh_emih_in!F20/RES_summary!F$21)</f>
        <v>0</v>
      </c>
      <c r="G20" s="72">
        <f>IF(RES_hh_emih_in!G20=0,0,RES_hh_emih_in!G20/RES_summary!G$21)</f>
        <v>0</v>
      </c>
      <c r="H20" s="72">
        <f>IF(RES_hh_emih_in!H20=0,0,RES_hh_emih_in!H20/RES_summary!H$21)</f>
        <v>0</v>
      </c>
      <c r="I20" s="72">
        <f>IF(RES_hh_emih_in!I20=0,0,RES_hh_emih_in!I20/RES_summary!I$21)</f>
        <v>0</v>
      </c>
      <c r="J20" s="72">
        <f>IF(RES_hh_emih_in!J20=0,0,RES_hh_emih_in!J20/RES_summary!J$21)</f>
        <v>9.0801236994598984</v>
      </c>
      <c r="K20" s="72">
        <f>IF(RES_hh_emih_in!K20=0,0,RES_hh_emih_in!K20/RES_summary!K$21)</f>
        <v>6.9644222055487255</v>
      </c>
      <c r="L20" s="72">
        <f>IF(RES_hh_emih_in!L20=0,0,RES_hh_emih_in!L20/RES_summary!L$21)</f>
        <v>6.0301796563274923</v>
      </c>
      <c r="M20" s="72">
        <f>IF(RES_hh_emih_in!M20=0,0,RES_hh_emih_in!M20/RES_summary!M$21)</f>
        <v>7.5732879756043046</v>
      </c>
      <c r="N20" s="72">
        <f>IF(RES_hh_emih_in!N20=0,0,RES_hh_emih_in!N20/RES_summary!N$21)</f>
        <v>7.536659714646742</v>
      </c>
      <c r="O20" s="72">
        <f>IF(RES_hh_emih_in!O20=0,0,RES_hh_emih_in!O20/RES_summary!O$21)</f>
        <v>6.0608347518116537</v>
      </c>
      <c r="P20" s="72">
        <f>IF(RES_hh_emih_in!P20=0,0,RES_hh_emih_in!P20/RES_summary!P$21)</f>
        <v>0</v>
      </c>
      <c r="Q20" s="72">
        <f>IF(RES_hh_emih_in!Q20=0,0,RES_hh_emih_in!Q20/RES_summary!Q$21)</f>
        <v>0</v>
      </c>
      <c r="R20" s="72">
        <f>IF(RES_hh_emih_in!R20=0,0,RES_hh_emih_in!R20/RES_summary!R$21)</f>
        <v>0</v>
      </c>
      <c r="S20" s="72">
        <f>IF(RES_hh_emih_in!S20=0,0,RES_hh_emih_in!S20/RES_summary!S$21)</f>
        <v>0</v>
      </c>
      <c r="T20" s="72">
        <f>IF(RES_hh_emih_in!T20=0,0,RES_hh_emih_in!T20/RES_summary!T$21)</f>
        <v>0</v>
      </c>
      <c r="U20" s="72">
        <f>IF(RES_hh_emih_in!U20=0,0,RES_hh_emih_in!U20/RES_summary!U$21)</f>
        <v>0</v>
      </c>
      <c r="V20" s="72">
        <f>IF(RES_hh_emih_in!V20=0,0,RES_hh_emih_in!V20/RES_summary!V$21)</f>
        <v>0</v>
      </c>
      <c r="W20" s="72">
        <f>IF(RES_hh_emih_in!W20=0,0,RES_hh_emih_in!W20/RES_summary!W$21)</f>
        <v>0</v>
      </c>
      <c r="X20" s="72">
        <f>IF(RES_hh_emih_in!X20=0,0,RES_hh_emih_in!X20/RES_summary!X$21)</f>
        <v>0</v>
      </c>
      <c r="Y20" s="72">
        <f>IF(RES_hh_emih_in!Y20=0,0,RES_hh_emih_in!Y20/RES_summary!Y$21)</f>
        <v>4.3308931752070823</v>
      </c>
      <c r="DA20" s="89" t="s">
        <v>955</v>
      </c>
    </row>
    <row r="21" spans="1:105" ht="12" customHeight="1" x14ac:dyDescent="0.25">
      <c r="A21" s="28" t="s">
        <v>189</v>
      </c>
      <c r="B21" s="72"/>
      <c r="C21" s="72">
        <f>IF(RES_hh_emih_in!C21=0,0,RES_hh_emih_in!C21/RES_summary!C$21)</f>
        <v>6.6727177179963171</v>
      </c>
      <c r="D21" s="72">
        <f>IF(RES_hh_emih_in!D21=0,0,RES_hh_emih_in!D21/RES_summary!D$21)</f>
        <v>6.2764343512021901</v>
      </c>
      <c r="E21" s="72">
        <f>IF(RES_hh_emih_in!E21=0,0,RES_hh_emih_in!E21/RES_summary!E$21)</f>
        <v>5.9465429427903427</v>
      </c>
      <c r="F21" s="72">
        <f>IF(RES_hh_emih_in!F21=0,0,RES_hh_emih_in!F21/RES_summary!F$21)</f>
        <v>5.8722916034393702</v>
      </c>
      <c r="G21" s="72">
        <f>IF(RES_hh_emih_in!G21=0,0,RES_hh_emih_in!G21/RES_summary!G$21)</f>
        <v>6.5184602417402502</v>
      </c>
      <c r="H21" s="72">
        <f>IF(RES_hh_emih_in!H21=0,0,RES_hh_emih_in!H21/RES_summary!H$21)</f>
        <v>6.3964047094735648</v>
      </c>
      <c r="I21" s="72">
        <f>IF(RES_hh_emih_in!I21=0,0,RES_hh_emih_in!I21/RES_summary!I$21)</f>
        <v>5.409169466801135</v>
      </c>
      <c r="J21" s="72">
        <f>IF(RES_hh_emih_in!J21=0,0,RES_hh_emih_in!J21/RES_summary!J$21)</f>
        <v>5.2040991707090978</v>
      </c>
      <c r="K21" s="72">
        <f>IF(RES_hh_emih_in!K21=0,0,RES_hh_emih_in!K21/RES_summary!K$21)</f>
        <v>4.8806093290980908</v>
      </c>
      <c r="L21" s="72">
        <f>IF(RES_hh_emih_in!L21=0,0,RES_hh_emih_in!L21/RES_summary!L$21)</f>
        <v>5.0028247639915087</v>
      </c>
      <c r="M21" s="72">
        <f>IF(RES_hh_emih_in!M21=0,0,RES_hh_emih_in!M21/RES_summary!M$21)</f>
        <v>4.5620812135584234</v>
      </c>
      <c r="N21" s="72">
        <f>IF(RES_hh_emih_in!N21=0,0,RES_hh_emih_in!N21/RES_summary!N$21)</f>
        <v>4.6501582298969986</v>
      </c>
      <c r="O21" s="72">
        <f>IF(RES_hh_emih_in!O21=0,0,RES_hh_emih_in!O21/RES_summary!O$21)</f>
        <v>4.1729394380796716</v>
      </c>
      <c r="P21" s="72">
        <f>IF(RES_hh_emih_in!P21=0,0,RES_hh_emih_in!P21/RES_summary!P$21)</f>
        <v>3.8303932789207451</v>
      </c>
      <c r="Q21" s="72">
        <f>IF(RES_hh_emih_in!Q21=0,0,RES_hh_emih_in!Q21/RES_summary!Q$21)</f>
        <v>3.4415025113213735</v>
      </c>
      <c r="R21" s="72">
        <f>IF(RES_hh_emih_in!R21=0,0,RES_hh_emih_in!R21/RES_summary!R$21)</f>
        <v>3.865926285432622</v>
      </c>
      <c r="S21" s="72">
        <f>IF(RES_hh_emih_in!S21=0,0,RES_hh_emih_in!S21/RES_summary!S$21)</f>
        <v>3.5430590278643059</v>
      </c>
      <c r="T21" s="72">
        <f>IF(RES_hh_emih_in!T21=0,0,RES_hh_emih_in!T21/RES_summary!T$21)</f>
        <v>3.4153767142994726</v>
      </c>
      <c r="U21" s="72">
        <f>IF(RES_hh_emih_in!U21=0,0,RES_hh_emih_in!U21/RES_summary!U$21)</f>
        <v>3.5662142662430925</v>
      </c>
      <c r="V21" s="72">
        <f>IF(RES_hh_emih_in!V21=0,0,RES_hh_emih_in!V21/RES_summary!V$21)</f>
        <v>3.4250554979292289</v>
      </c>
      <c r="W21" s="72">
        <f>IF(RES_hh_emih_in!W21=0,0,RES_hh_emih_in!W21/RES_summary!W$21)</f>
        <v>3.5987769575543567</v>
      </c>
      <c r="X21" s="72">
        <f>IF(RES_hh_emih_in!X21=0,0,RES_hh_emih_in!X21/RES_summary!X$21)</f>
        <v>2.8709343509475174</v>
      </c>
      <c r="Y21" s="72">
        <f>IF(RES_hh_emih_in!Y21=0,0,RES_hh_emih_in!Y21/RES_summary!Y$21)</f>
        <v>3.2224051994385943</v>
      </c>
      <c r="DA21" s="89" t="s">
        <v>956</v>
      </c>
    </row>
    <row r="22" spans="1:105" ht="12" customHeight="1" x14ac:dyDescent="0.25">
      <c r="A22" s="28" t="s">
        <v>202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X22" s="72">
        <f>IF(RES_hh_emih_in!X22=0,0,RES_hh_emih_in!X22/RES_summary!X$21)</f>
        <v>0</v>
      </c>
      <c r="Y22" s="72">
        <f>IF(RES_hh_emih_in!Y22=0,0,RES_hh_emih_in!Y22/RES_summary!Y$21)</f>
        <v>0</v>
      </c>
      <c r="DA22" s="89" t="s">
        <v>957</v>
      </c>
    </row>
    <row r="23" spans="1:105" ht="12" customHeight="1" x14ac:dyDescent="0.25">
      <c r="A23" s="28" t="s">
        <v>197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X23" s="72">
        <f>IF(RES_hh_emih_in!X23=0,0,RES_hh_emih_in!X23/RES_summary!X$21)</f>
        <v>0</v>
      </c>
      <c r="Y23" s="72">
        <f>IF(RES_hh_emih_in!Y23=0,0,RES_hh_emih_in!Y23/RES_summary!Y$21)</f>
        <v>0</v>
      </c>
      <c r="DA23" s="89" t="s">
        <v>958</v>
      </c>
    </row>
    <row r="24" spans="1:105" ht="12" customHeight="1" x14ac:dyDescent="0.25">
      <c r="A24" s="28" t="s">
        <v>198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X24" s="72">
        <f>IF(RES_hh_emih_in!X24=0,0,RES_hh_emih_in!X24/RES_summary!X$21)</f>
        <v>0</v>
      </c>
      <c r="Y24" s="72">
        <f>IF(RES_hh_emih_in!Y24=0,0,RES_hh_emih_in!Y24/RES_summary!Y$21)</f>
        <v>0</v>
      </c>
      <c r="DA24" s="89" t="s">
        <v>959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X25" s="74">
        <f>IF(RES_hh_emih_in!X25=0,0,RES_hh_emih_in!X25/RES_summary!X$21)</f>
        <v>0</v>
      </c>
      <c r="Y25" s="74">
        <f>IF(RES_hh_emih_in!Y25=0,0,RES_hh_emih_in!Y25/RES_summary!Y$21)</f>
        <v>0</v>
      </c>
      <c r="DA25" s="90" t="s">
        <v>960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X26" s="77">
        <f>IF(RES_hh_emih_in!X26=0,0,RES_hh_emih_in!X26/RES_summary!X$21)</f>
        <v>0</v>
      </c>
      <c r="Y26" s="77">
        <f>IF(RES_hh_emih_in!Y26=0,0,RES_hh_emih_in!Y26/RES_summary!Y$21)</f>
        <v>0</v>
      </c>
      <c r="DA26" s="92" t="s">
        <v>961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0.40661936573417995</v>
      </c>
      <c r="D27" s="69">
        <f>IF(RES_hh_emih_in!D27=0,0,RES_hh_emih_in!D27/RES_summary!D$21)</f>
        <v>9.1654191048728739E-2</v>
      </c>
      <c r="E27" s="69">
        <f>IF(RES_hh_emih_in!E27=0,0,RES_hh_emih_in!E27/RES_summary!E$21)</f>
        <v>0.49980143435466678</v>
      </c>
      <c r="F27" s="69">
        <f>IF(RES_hh_emih_in!F27=0,0,RES_hh_emih_in!F27/RES_summary!F$21)</f>
        <v>0.59158366821313435</v>
      </c>
      <c r="G27" s="69">
        <f>IF(RES_hh_emih_in!G27=0,0,RES_hh_emih_in!G27/RES_summary!G$21)</f>
        <v>0.62878179014175917</v>
      </c>
      <c r="H27" s="69">
        <f>IF(RES_hh_emih_in!H27=0,0,RES_hh_emih_in!H27/RES_summary!H$21)</f>
        <v>0.49737639131672517</v>
      </c>
      <c r="I27" s="69">
        <f>IF(RES_hh_emih_in!I27=0,0,RES_hh_emih_in!I27/RES_summary!I$21)</f>
        <v>0.31309269829419817</v>
      </c>
      <c r="J27" s="69">
        <f>IF(RES_hh_emih_in!J27=0,0,RES_hh_emih_in!J27/RES_summary!J$21)</f>
        <v>0.4490652148620588</v>
      </c>
      <c r="K27" s="69">
        <f>IF(RES_hh_emih_in!K27=0,0,RES_hh_emih_in!K27/RES_summary!K$21)</f>
        <v>0.4626978929683615</v>
      </c>
      <c r="L27" s="69">
        <f>IF(RES_hh_emih_in!L27=0,0,RES_hh_emih_in!L27/RES_summary!L$21)</f>
        <v>0.59632469890269879</v>
      </c>
      <c r="M27" s="69">
        <f>IF(RES_hh_emih_in!M27=0,0,RES_hh_emih_in!M27/RES_summary!M$21)</f>
        <v>0.53241121320512319</v>
      </c>
      <c r="N27" s="69">
        <f>IF(RES_hh_emih_in!N27=0,0,RES_hh_emih_in!N27/RES_summary!N$21)</f>
        <v>0.34682451229647848</v>
      </c>
      <c r="O27" s="69">
        <f>IF(RES_hh_emih_in!O27=0,0,RES_hh_emih_in!O27/RES_summary!O$21)</f>
        <v>0.46378057431137409</v>
      </c>
      <c r="P27" s="69">
        <f>IF(RES_hh_emih_in!P27=0,0,RES_hh_emih_in!P27/RES_summary!P$21)</f>
        <v>0.84298483425875681</v>
      </c>
      <c r="Q27" s="69">
        <f>IF(RES_hh_emih_in!Q27=0,0,RES_hh_emih_in!Q27/RES_summary!Q$21)</f>
        <v>0.90590547931997323</v>
      </c>
      <c r="R27" s="69">
        <f>IF(RES_hh_emih_in!R27=0,0,RES_hh_emih_in!R27/RES_summary!R$21)</f>
        <v>0.93683067446554724</v>
      </c>
      <c r="S27" s="69">
        <f>IF(RES_hh_emih_in!S27=0,0,RES_hh_emih_in!S27/RES_summary!S$21)</f>
        <v>0.5237163797149772</v>
      </c>
      <c r="T27" s="69">
        <f>IF(RES_hh_emih_in!T27=0,0,RES_hh_emih_in!T27/RES_summary!T$21)</f>
        <v>0.45338282838916194</v>
      </c>
      <c r="U27" s="69">
        <f>IF(RES_hh_emih_in!U27=0,0,RES_hh_emih_in!U27/RES_summary!U$21)</f>
        <v>0.37562591377821025</v>
      </c>
      <c r="V27" s="69">
        <f>IF(RES_hh_emih_in!V27=0,0,RES_hh_emih_in!V27/RES_summary!V$21)</f>
        <v>0.1840606202241612</v>
      </c>
      <c r="W27" s="69">
        <f>IF(RES_hh_emih_in!W27=0,0,RES_hh_emih_in!W27/RES_summary!W$21)</f>
        <v>0.18896898228895917</v>
      </c>
      <c r="X27" s="69">
        <f>IF(RES_hh_emih_in!X27=0,0,RES_hh_emih_in!X27/RES_summary!X$21)</f>
        <v>0.25068218724240671</v>
      </c>
      <c r="Y27" s="69">
        <f>IF(RES_hh_emih_in!Y27=0,0,RES_hh_emih_in!Y27/RES_summary!Y$21)</f>
        <v>0.29483378284163181</v>
      </c>
      <c r="DA27" s="88" t="s">
        <v>962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0</v>
      </c>
      <c r="D28" s="72">
        <f>IF(RES_hh_emih_in!D28=0,0,RES_hh_emih_in!D28/RES_summary!D$21)</f>
        <v>7.1165701800389671</v>
      </c>
      <c r="E28" s="72">
        <f>IF(RES_hh_emih_in!E28=0,0,RES_hh_emih_in!E28/RES_summary!E$21)</f>
        <v>5.3450015559814625</v>
      </c>
      <c r="F28" s="72">
        <f>IF(RES_hh_emih_in!F28=0,0,RES_hh_emih_in!F28/RES_summary!F$21)</f>
        <v>7.9585135649954672</v>
      </c>
      <c r="G28" s="72">
        <f>IF(RES_hh_emih_in!G28=0,0,RES_hh_emih_in!G28/RES_summary!G$21)</f>
        <v>6.7931781709831442</v>
      </c>
      <c r="H28" s="72">
        <f>IF(RES_hh_emih_in!H28=0,0,RES_hh_emih_in!H28/RES_summary!H$21)</f>
        <v>0</v>
      </c>
      <c r="I28" s="72">
        <f>IF(RES_hh_emih_in!I28=0,0,RES_hh_emih_in!I28/RES_summary!I$21)</f>
        <v>0</v>
      </c>
      <c r="J28" s="72">
        <f>IF(RES_hh_emih_in!J28=0,0,RES_hh_emih_in!J28/RES_summary!J$21)</f>
        <v>0</v>
      </c>
      <c r="K28" s="72">
        <f>IF(RES_hh_emih_in!K28=0,0,RES_hh_emih_in!K28/RES_summary!K$21)</f>
        <v>0</v>
      </c>
      <c r="L28" s="72">
        <f>IF(RES_hh_emih_in!L28=0,0,RES_hh_emih_in!L28/RES_summary!L$21)</f>
        <v>4.794973892098195</v>
      </c>
      <c r="M28" s="72">
        <f>IF(RES_hh_emih_in!M28=0,0,RES_hh_emih_in!M28/RES_summary!M$21)</f>
        <v>5.9410109222529126</v>
      </c>
      <c r="N28" s="72">
        <f>IF(RES_hh_emih_in!N28=0,0,RES_hh_emih_in!N28/RES_summary!N$21)</f>
        <v>5.6920645232471543</v>
      </c>
      <c r="O28" s="72">
        <f>IF(RES_hh_emih_in!O28=0,0,RES_hh_emih_in!O28/RES_summary!O$21)</f>
        <v>5.6308744414332716</v>
      </c>
      <c r="P28" s="72">
        <f>IF(RES_hh_emih_in!P28=0,0,RES_hh_emih_in!P28/RES_summary!P$21)</f>
        <v>0</v>
      </c>
      <c r="Q28" s="72">
        <f>IF(RES_hh_emih_in!Q28=0,0,RES_hh_emih_in!Q28/RES_summary!Q$21)</f>
        <v>0</v>
      </c>
      <c r="R28" s="72">
        <f>IF(RES_hh_emih_in!R28=0,0,RES_hh_emih_in!R28/RES_summary!R$21)</f>
        <v>0</v>
      </c>
      <c r="S28" s="72">
        <f>IF(RES_hh_emih_in!S28=0,0,RES_hh_emih_in!S28/RES_summary!S$21)</f>
        <v>0</v>
      </c>
      <c r="T28" s="72">
        <f>IF(RES_hh_emih_in!T28=0,0,RES_hh_emih_in!T28/RES_summary!T$21)</f>
        <v>0</v>
      </c>
      <c r="U28" s="72">
        <f>IF(RES_hh_emih_in!U28=0,0,RES_hh_emih_in!U28/RES_summary!U$21)</f>
        <v>0</v>
      </c>
      <c r="V28" s="72">
        <f>IF(RES_hh_emih_in!V28=0,0,RES_hh_emih_in!V28/RES_summary!V$21)</f>
        <v>0</v>
      </c>
      <c r="W28" s="72">
        <f>IF(RES_hh_emih_in!W28=0,0,RES_hh_emih_in!W28/RES_summary!W$21)</f>
        <v>0</v>
      </c>
      <c r="X28" s="72">
        <f>IF(RES_hh_emih_in!X28=0,0,RES_hh_emih_in!X28/RES_summary!X$21)</f>
        <v>0</v>
      </c>
      <c r="Y28" s="72">
        <f>IF(RES_hh_emih_in!Y28=0,0,RES_hh_emih_in!Y28/RES_summary!Y$21)</f>
        <v>0</v>
      </c>
      <c r="DA28" s="89" t="s">
        <v>963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5.9411956036204563</v>
      </c>
      <c r="D29" s="72">
        <f>IF(RES_hh_emih_in!D29=0,0,RES_hh_emih_in!D29/RES_summary!D$21)</f>
        <v>0</v>
      </c>
      <c r="E29" s="72">
        <f>IF(RES_hh_emih_in!E29=0,0,RES_hh_emih_in!E29/RES_summary!E$21)</f>
        <v>4.3446702091186351</v>
      </c>
      <c r="F29" s="72">
        <f>IF(RES_hh_emih_in!F29=0,0,RES_hh_emih_in!F29/RES_summary!F$21)</f>
        <v>4.6283046525704359</v>
      </c>
      <c r="G29" s="72">
        <f>IF(RES_hh_emih_in!G29=0,0,RES_hh_emih_in!G29/RES_summary!G$21)</f>
        <v>3.750931614574768</v>
      </c>
      <c r="H29" s="72">
        <f>IF(RES_hh_emih_in!H29=0,0,RES_hh_emih_in!H29/RES_summary!H$21)</f>
        <v>4.0110055559115247</v>
      </c>
      <c r="I29" s="72">
        <f>IF(RES_hh_emih_in!I29=0,0,RES_hh_emih_in!I29/RES_summary!I$21)</f>
        <v>2.689187693597241</v>
      </c>
      <c r="J29" s="72">
        <f>IF(RES_hh_emih_in!J29=0,0,RES_hh_emih_in!J29/RES_summary!J$21)</f>
        <v>3.5564844902705679</v>
      </c>
      <c r="K29" s="72">
        <f>IF(RES_hh_emih_in!K29=0,0,RES_hh_emih_in!K29/RES_summary!K$21)</f>
        <v>3.0772843583686433</v>
      </c>
      <c r="L29" s="72">
        <f>IF(RES_hh_emih_in!L29=0,0,RES_hh_emih_in!L29/RES_summary!L$21)</f>
        <v>3.6268287608372103</v>
      </c>
      <c r="M29" s="72">
        <f>IF(RES_hh_emih_in!M29=0,0,RES_hh_emih_in!M29/RES_summary!M$21)</f>
        <v>3.5146715379158793</v>
      </c>
      <c r="N29" s="72">
        <f>IF(RES_hh_emih_in!N29=0,0,RES_hh_emih_in!N29/RES_summary!N$21)</f>
        <v>2.7507470616357836</v>
      </c>
      <c r="O29" s="72">
        <f>IF(RES_hh_emih_in!O29=0,0,RES_hh_emih_in!O29/RES_summary!O$21)</f>
        <v>2.5811864741480126</v>
      </c>
      <c r="P29" s="72">
        <f>IF(RES_hh_emih_in!P29=0,0,RES_hh_emih_in!P29/RES_summary!P$21)</f>
        <v>2.8770750216624896</v>
      </c>
      <c r="Q29" s="72">
        <f>IF(RES_hh_emih_in!Q29=0,0,RES_hh_emih_in!Q29/RES_summary!Q$21)</f>
        <v>2.9874797900189347</v>
      </c>
      <c r="R29" s="72">
        <f>IF(RES_hh_emih_in!R29=0,0,RES_hh_emih_in!R29/RES_summary!R$21)</f>
        <v>3.7104017235949733</v>
      </c>
      <c r="S29" s="72">
        <f>IF(RES_hh_emih_in!S29=0,0,RES_hh_emih_in!S29/RES_summary!S$21)</f>
        <v>3.6515924144470899</v>
      </c>
      <c r="T29" s="72">
        <f>IF(RES_hh_emih_in!T29=0,0,RES_hh_emih_in!T29/RES_summary!T$21)</f>
        <v>3.1377099182950485</v>
      </c>
      <c r="U29" s="72">
        <f>IF(RES_hh_emih_in!U29=0,0,RES_hh_emih_in!U29/RES_summary!U$21)</f>
        <v>3.7037955567935699</v>
      </c>
      <c r="V29" s="72">
        <f>IF(RES_hh_emih_in!V29=0,0,RES_hh_emih_in!V29/RES_summary!V$21)</f>
        <v>2.7845439019173139</v>
      </c>
      <c r="W29" s="72">
        <f>IF(RES_hh_emih_in!W29=0,0,RES_hh_emih_in!W29/RES_summary!W$21)</f>
        <v>2.890772896074608</v>
      </c>
      <c r="X29" s="72">
        <f>IF(RES_hh_emih_in!X29=0,0,RES_hh_emih_in!X29/RES_summary!X$21)</f>
        <v>1.8580820457031246</v>
      </c>
      <c r="Y29" s="72">
        <f>IF(RES_hh_emih_in!Y29=0,0,RES_hh_emih_in!Y29/RES_summary!Y$21)</f>
        <v>3.1454916537589543</v>
      </c>
      <c r="DA29" s="89" t="s">
        <v>964</v>
      </c>
    </row>
    <row r="30" spans="1:105" ht="12" customHeight="1" x14ac:dyDescent="0.25">
      <c r="A30" s="28" t="s">
        <v>189</v>
      </c>
      <c r="B30" s="72"/>
      <c r="C30" s="72">
        <f>IF(RES_hh_emih_in!C30=0,0,RES_hh_emih_in!C30/RES_summary!C$21)</f>
        <v>4.5405502197091394</v>
      </c>
      <c r="D30" s="72">
        <f>IF(RES_hh_emih_in!D30=0,0,RES_hh_emih_in!D30/RES_summary!D$21)</f>
        <v>3.6400004120988378</v>
      </c>
      <c r="E30" s="72">
        <f>IF(RES_hh_emih_in!E30=0,0,RES_hh_emih_in!E30/RES_summary!E$21)</f>
        <v>3.6746819117256204</v>
      </c>
      <c r="F30" s="72">
        <f>IF(RES_hh_emih_in!F30=0,0,RES_hh_emih_in!F30/RES_summary!F$21)</f>
        <v>3.6375584852041314</v>
      </c>
      <c r="G30" s="72">
        <f>IF(RES_hh_emih_in!G30=0,0,RES_hh_emih_in!G30/RES_summary!G$21)</f>
        <v>3.5667743133180858</v>
      </c>
      <c r="H30" s="72">
        <f>IF(RES_hh_emih_in!H30=0,0,RES_hh_emih_in!H30/RES_summary!H$21)</f>
        <v>3.6480011454552712</v>
      </c>
      <c r="I30" s="72">
        <f>IF(RES_hh_emih_in!I30=0,0,RES_hh_emih_in!I30/RES_summary!I$21)</f>
        <v>3.15412801221209</v>
      </c>
      <c r="J30" s="72">
        <f>IF(RES_hh_emih_in!J30=0,0,RES_hh_emih_in!J30/RES_summary!J$21)</f>
        <v>3.1168677964658356</v>
      </c>
      <c r="K30" s="72">
        <f>IF(RES_hh_emih_in!K30=0,0,RES_hh_emih_in!K30/RES_summary!K$21)</f>
        <v>2.6900374793453579</v>
      </c>
      <c r="L30" s="72">
        <f>IF(RES_hh_emih_in!L30=0,0,RES_hh_emih_in!L30/RES_summary!L$21)</f>
        <v>3.0338366377332333</v>
      </c>
      <c r="M30" s="72">
        <f>IF(RES_hh_emih_in!M30=0,0,RES_hh_emih_in!M30/RES_summary!M$21)</f>
        <v>2.8094901276043136</v>
      </c>
      <c r="N30" s="72">
        <f>IF(RES_hh_emih_in!N30=0,0,RES_hh_emih_in!N30/RES_summary!N$21)</f>
        <v>2.8302821940930083</v>
      </c>
      <c r="O30" s="72">
        <f>IF(RES_hh_emih_in!O30=0,0,RES_hh_emih_in!O30/RES_summary!O$21)</f>
        <v>2.6153750877278488</v>
      </c>
      <c r="P30" s="72">
        <f>IF(RES_hh_emih_in!P30=0,0,RES_hh_emih_in!P30/RES_summary!P$21)</f>
        <v>2.6007901575808661</v>
      </c>
      <c r="Q30" s="72">
        <f>IF(RES_hh_emih_in!Q30=0,0,RES_hh_emih_in!Q30/RES_summary!Q$21)</f>
        <v>2.5912129773322081</v>
      </c>
      <c r="R30" s="72">
        <f>IF(RES_hh_emih_in!R30=0,0,RES_hh_emih_in!R30/RES_summary!R$21)</f>
        <v>3.0953277411878299</v>
      </c>
      <c r="S30" s="72">
        <f>IF(RES_hh_emih_in!S30=0,0,RES_hh_emih_in!S30/RES_summary!S$21)</f>
        <v>2.8461655216855819</v>
      </c>
      <c r="T30" s="72">
        <f>IF(RES_hh_emih_in!T30=0,0,RES_hh_emih_in!T30/RES_summary!T$21)</f>
        <v>2.6572571313311495</v>
      </c>
      <c r="U30" s="72">
        <f>IF(RES_hh_emih_in!U30=0,0,RES_hh_emih_in!U30/RES_summary!U$21)</f>
        <v>2.9354937458473556</v>
      </c>
      <c r="V30" s="72">
        <f>IF(RES_hh_emih_in!V30=0,0,RES_hh_emih_in!V30/RES_summary!V$21)</f>
        <v>2.6660012542765408</v>
      </c>
      <c r="W30" s="72">
        <f>IF(RES_hh_emih_in!W30=0,0,RES_hh_emih_in!W30/RES_summary!W$21)</f>
        <v>3.021961857628888</v>
      </c>
      <c r="X30" s="72">
        <f>IF(RES_hh_emih_in!X30=0,0,RES_hh_emih_in!X30/RES_summary!X$21)</f>
        <v>1.9282788024723669</v>
      </c>
      <c r="Y30" s="72">
        <f>IF(RES_hh_emih_in!Y30=0,0,RES_hh_emih_in!Y30/RES_summary!Y$21)</f>
        <v>2.4853750297805242</v>
      </c>
      <c r="DA30" s="89" t="s">
        <v>965</v>
      </c>
    </row>
    <row r="31" spans="1:105" ht="12" customHeight="1" x14ac:dyDescent="0.25">
      <c r="A31" s="28" t="s">
        <v>202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X31" s="72">
        <f>IF(RES_hh_emih_in!X31=0,0,RES_hh_emih_in!X31/RES_summary!X$21)</f>
        <v>0</v>
      </c>
      <c r="Y31" s="72">
        <f>IF(RES_hh_emih_in!Y31=0,0,RES_hh_emih_in!Y31/RES_summary!Y$21)</f>
        <v>0</v>
      </c>
      <c r="DA31" s="89" t="s">
        <v>966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X32" s="77">
        <f>IF(RES_hh_emih_in!X32=0,0,RES_hh_emih_in!X32/RES_summary!X$21)</f>
        <v>0</v>
      </c>
      <c r="Y32" s="77">
        <f>IF(RES_hh_emih_in!Y32=0,0,RES_hh_emih_in!Y32/RES_summary!Y$21)</f>
        <v>0</v>
      </c>
      <c r="DA32" s="92" t="s">
        <v>967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69.626660768002267</v>
      </c>
      <c r="C3" s="19">
        <f t="shared" ref="C3:V3" si="0">SUM(C4,C9,C12)</f>
        <v>74.550681348967672</v>
      </c>
      <c r="D3" s="19">
        <f t="shared" si="0"/>
        <v>78.677372064962967</v>
      </c>
      <c r="E3" s="19">
        <f t="shared" si="0"/>
        <v>81.836195392044957</v>
      </c>
      <c r="F3" s="19">
        <f t="shared" si="0"/>
        <v>83.998373381006843</v>
      </c>
      <c r="G3" s="19">
        <f t="shared" si="0"/>
        <v>86.108858813772457</v>
      </c>
      <c r="H3" s="19">
        <f t="shared" si="0"/>
        <v>88.84369029614021</v>
      </c>
      <c r="I3" s="19">
        <f t="shared" si="0"/>
        <v>92.257306254671192</v>
      </c>
      <c r="J3" s="19">
        <f t="shared" si="0"/>
        <v>96.735873091218835</v>
      </c>
      <c r="K3" s="19">
        <f t="shared" si="0"/>
        <v>99.808765880980644</v>
      </c>
      <c r="L3" s="19">
        <f t="shared" si="0"/>
        <v>103.29443070705933</v>
      </c>
      <c r="M3" s="19">
        <f t="shared" si="0"/>
        <v>104.20996942772523</v>
      </c>
      <c r="N3" s="19">
        <f t="shared" si="0"/>
        <v>105.39543326645648</v>
      </c>
      <c r="O3" s="19">
        <f t="shared" si="0"/>
        <v>100.49209420082164</v>
      </c>
      <c r="P3" s="19">
        <f t="shared" si="0"/>
        <v>93.702756281647083</v>
      </c>
      <c r="Q3" s="19">
        <f t="shared" si="0"/>
        <v>93.110060189165949</v>
      </c>
      <c r="R3" s="19">
        <f t="shared" si="0"/>
        <v>103.07841310786281</v>
      </c>
      <c r="S3" s="19">
        <f t="shared" si="0"/>
        <v>104.53327123340023</v>
      </c>
      <c r="T3" s="19">
        <f t="shared" si="0"/>
        <v>100.17196904557181</v>
      </c>
      <c r="U3" s="19">
        <f t="shared" si="0"/>
        <v>111.52192605331041</v>
      </c>
      <c r="V3" s="19">
        <f t="shared" si="0"/>
        <v>107.64316423043854</v>
      </c>
      <c r="W3" s="19">
        <f t="shared" ref="W3:Y3" si="1">SUM(W4,W9,W12)</f>
        <v>120.0883968663418</v>
      </c>
      <c r="X3" s="19">
        <f t="shared" si="1"/>
        <v>118.00356788759694</v>
      </c>
      <c r="Y3" s="19">
        <f t="shared" si="1"/>
        <v>118.12113776209887</v>
      </c>
      <c r="DA3" s="56" t="s">
        <v>250</v>
      </c>
    </row>
    <row r="4" spans="1:105" ht="12.95" customHeight="1" x14ac:dyDescent="0.25">
      <c r="A4" s="23" t="s">
        <v>110</v>
      </c>
      <c r="B4" s="22">
        <f>SUM(B5:B8)</f>
        <v>43.404527643018433</v>
      </c>
      <c r="C4" s="22">
        <f t="shared" ref="C4:V4" si="2">SUM(C5:C8)</f>
        <v>43.831522767197256</v>
      </c>
      <c r="D4" s="22">
        <f t="shared" si="2"/>
        <v>44.194139123409727</v>
      </c>
      <c r="E4" s="22">
        <f t="shared" si="2"/>
        <v>44.497297778780272</v>
      </c>
      <c r="F4" s="22">
        <f t="shared" si="2"/>
        <v>44.775999271108645</v>
      </c>
      <c r="G4" s="22">
        <f t="shared" si="2"/>
        <v>44.246283387775513</v>
      </c>
      <c r="H4" s="22">
        <f t="shared" si="2"/>
        <v>44.259888242321345</v>
      </c>
      <c r="I4" s="22">
        <f t="shared" si="2"/>
        <v>44.110758196292494</v>
      </c>
      <c r="J4" s="22">
        <f t="shared" si="2"/>
        <v>43.981021538360473</v>
      </c>
      <c r="K4" s="22">
        <f t="shared" si="2"/>
        <v>43.225101685734529</v>
      </c>
      <c r="L4" s="22">
        <f t="shared" si="2"/>
        <v>42.52356026005392</v>
      </c>
      <c r="M4" s="22">
        <f t="shared" si="2"/>
        <v>41.600594479588999</v>
      </c>
      <c r="N4" s="22">
        <f t="shared" si="2"/>
        <v>40.71543371767924</v>
      </c>
      <c r="O4" s="22">
        <f t="shared" si="2"/>
        <v>39.111782487072318</v>
      </c>
      <c r="P4" s="22">
        <f t="shared" si="2"/>
        <v>37.021274362639801</v>
      </c>
      <c r="Q4" s="22">
        <f t="shared" si="2"/>
        <v>36.039942180012908</v>
      </c>
      <c r="R4" s="22">
        <f t="shared" si="2"/>
        <v>36.585181681802254</v>
      </c>
      <c r="S4" s="22">
        <f t="shared" si="2"/>
        <v>36.313568388767123</v>
      </c>
      <c r="T4" s="22">
        <f t="shared" si="2"/>
        <v>34.812292333365065</v>
      </c>
      <c r="U4" s="22">
        <f t="shared" si="2"/>
        <v>36.287271858173241</v>
      </c>
      <c r="V4" s="22">
        <f t="shared" si="2"/>
        <v>35.108450728046037</v>
      </c>
      <c r="W4" s="22">
        <f t="shared" ref="W4:Y4" si="3">SUM(W5:W8)</f>
        <v>36.590497815411375</v>
      </c>
      <c r="X4" s="22">
        <f t="shared" si="3"/>
        <v>36.529169165965222</v>
      </c>
      <c r="Y4" s="22">
        <f t="shared" si="3"/>
        <v>36.964925566341186</v>
      </c>
      <c r="DA4" s="57"/>
    </row>
    <row r="5" spans="1:105" ht="12" customHeight="1" x14ac:dyDescent="0.25">
      <c r="A5" s="28" t="s">
        <v>32</v>
      </c>
      <c r="B5" s="29">
        <f>B18*B70/11630</f>
        <v>27.950437526191905</v>
      </c>
      <c r="C5" s="29">
        <f t="shared" ref="C5:V5" si="4">C18*C70/11630</f>
        <v>28.077099314978067</v>
      </c>
      <c r="D5" s="29">
        <f t="shared" si="4"/>
        <v>28.122240947076254</v>
      </c>
      <c r="E5" s="29">
        <f t="shared" si="4"/>
        <v>28.116145757544903</v>
      </c>
      <c r="F5" s="29">
        <f t="shared" si="4"/>
        <v>28.038692243349562</v>
      </c>
      <c r="G5" s="29">
        <f t="shared" si="4"/>
        <v>27.582100485334099</v>
      </c>
      <c r="H5" s="29">
        <f t="shared" si="4"/>
        <v>27.396312384282364</v>
      </c>
      <c r="I5" s="29">
        <f t="shared" si="4"/>
        <v>27.141543260716421</v>
      </c>
      <c r="J5" s="29">
        <f t="shared" si="4"/>
        <v>26.961217948141268</v>
      </c>
      <c r="K5" s="29">
        <f t="shared" si="4"/>
        <v>26.398517080193784</v>
      </c>
      <c r="L5" s="29">
        <f t="shared" si="4"/>
        <v>25.773836551557846</v>
      </c>
      <c r="M5" s="29">
        <f t="shared" si="4"/>
        <v>25.095171004315628</v>
      </c>
      <c r="N5" s="29">
        <f t="shared" si="4"/>
        <v>24.494935436591557</v>
      </c>
      <c r="O5" s="29">
        <f t="shared" si="4"/>
        <v>23.792133737429538</v>
      </c>
      <c r="P5" s="29">
        <f t="shared" si="4"/>
        <v>23.064777557742779</v>
      </c>
      <c r="Q5" s="29">
        <f t="shared" si="4"/>
        <v>22.281180666086126</v>
      </c>
      <c r="R5" s="29">
        <f t="shared" si="4"/>
        <v>21.535154866448966</v>
      </c>
      <c r="S5" s="29">
        <f t="shared" si="4"/>
        <v>20.936822581994246</v>
      </c>
      <c r="T5" s="29">
        <f t="shared" si="4"/>
        <v>20.170239417867503</v>
      </c>
      <c r="U5" s="29">
        <f t="shared" si="4"/>
        <v>19.758671226606836</v>
      </c>
      <c r="V5" s="29">
        <f t="shared" si="4"/>
        <v>19.284305874223847</v>
      </c>
      <c r="W5" s="29">
        <f t="shared" ref="W5:Y5" si="5">W18*W70/11630</f>
        <v>18.713232777279877</v>
      </c>
      <c r="X5" s="29">
        <f t="shared" si="5"/>
        <v>18.275657596057421</v>
      </c>
      <c r="Y5" s="29">
        <f t="shared" si="5"/>
        <v>18.115476970517076</v>
      </c>
      <c r="DA5" s="58" t="s">
        <v>968</v>
      </c>
    </row>
    <row r="6" spans="1:105" ht="12" customHeight="1" x14ac:dyDescent="0.25">
      <c r="A6" s="28" t="s">
        <v>47</v>
      </c>
      <c r="B6" s="29">
        <f>B19*B71/11630</f>
        <v>14.277271154835953</v>
      </c>
      <c r="C6" s="29">
        <f t="shared" ref="C6:V6" si="6">C19*C71/11630</f>
        <v>14.415360534387681</v>
      </c>
      <c r="D6" s="29">
        <f t="shared" si="6"/>
        <v>14.582675232156195</v>
      </c>
      <c r="E6" s="29">
        <f t="shared" si="6"/>
        <v>14.736215223278842</v>
      </c>
      <c r="F6" s="29">
        <f t="shared" si="6"/>
        <v>14.935001743361337</v>
      </c>
      <c r="G6" s="29">
        <f t="shared" si="6"/>
        <v>14.735717043128142</v>
      </c>
      <c r="H6" s="29">
        <f t="shared" si="6"/>
        <v>14.776644139686065</v>
      </c>
      <c r="I6" s="29">
        <f t="shared" si="6"/>
        <v>14.723143051666707</v>
      </c>
      <c r="J6" s="29">
        <f t="shared" si="6"/>
        <v>14.609847643135243</v>
      </c>
      <c r="K6" s="29">
        <f t="shared" si="6"/>
        <v>14.29650884578872</v>
      </c>
      <c r="L6" s="29">
        <f t="shared" si="6"/>
        <v>14.095456309899705</v>
      </c>
      <c r="M6" s="29">
        <f t="shared" si="6"/>
        <v>13.696442389597518</v>
      </c>
      <c r="N6" s="29">
        <f t="shared" si="6"/>
        <v>13.112409111927688</v>
      </c>
      <c r="O6" s="29">
        <f t="shared" si="6"/>
        <v>12.024262268927009</v>
      </c>
      <c r="P6" s="29">
        <f t="shared" si="6"/>
        <v>10.643961972683563</v>
      </c>
      <c r="Q6" s="29">
        <f t="shared" si="6"/>
        <v>10.223900180648673</v>
      </c>
      <c r="R6" s="29">
        <f t="shared" si="6"/>
        <v>11.124475823394041</v>
      </c>
      <c r="S6" s="29">
        <f t="shared" si="6"/>
        <v>11.011874616044835</v>
      </c>
      <c r="T6" s="29">
        <f t="shared" si="6"/>
        <v>10.118367052348971</v>
      </c>
      <c r="U6" s="29">
        <f t="shared" si="6"/>
        <v>11.003089177433807</v>
      </c>
      <c r="V6" s="29">
        <f t="shared" si="6"/>
        <v>10.066561716674581</v>
      </c>
      <c r="W6" s="29">
        <f t="shared" ref="W6:Y6" si="7">W19*W71/11630</f>
        <v>10.750287714858583</v>
      </c>
      <c r="X6" s="29">
        <f t="shared" si="7"/>
        <v>10.724673439354305</v>
      </c>
      <c r="Y6" s="29">
        <f t="shared" si="7"/>
        <v>10.760081835282085</v>
      </c>
      <c r="DA6" s="58" t="s">
        <v>969</v>
      </c>
    </row>
    <row r="7" spans="1:105" ht="12" customHeight="1" x14ac:dyDescent="0.25">
      <c r="A7" s="28" t="s">
        <v>46</v>
      </c>
      <c r="B7" s="29">
        <f>B20*B72/11630</f>
        <v>0.25905604297437934</v>
      </c>
      <c r="C7" s="29">
        <f t="shared" ref="C7:V7" si="8">C20*C72/11630</f>
        <v>0.28930483554328817</v>
      </c>
      <c r="D7" s="29">
        <f t="shared" si="8"/>
        <v>0.31193799853672027</v>
      </c>
      <c r="E7" s="29">
        <f t="shared" si="8"/>
        <v>0.34005587374770169</v>
      </c>
      <c r="F7" s="29">
        <f t="shared" si="8"/>
        <v>0.3723754693642638</v>
      </c>
      <c r="G7" s="29">
        <f t="shared" si="8"/>
        <v>0.39428727191948471</v>
      </c>
      <c r="H7" s="29">
        <f t="shared" si="8"/>
        <v>0.4307048500209531</v>
      </c>
      <c r="I7" s="29">
        <f t="shared" si="8"/>
        <v>0.47181268012009225</v>
      </c>
      <c r="J7" s="29">
        <f t="shared" si="8"/>
        <v>0.51557568286861255</v>
      </c>
      <c r="K7" s="29">
        <f t="shared" si="8"/>
        <v>0.54957409954070768</v>
      </c>
      <c r="L7" s="29">
        <f t="shared" si="8"/>
        <v>0.58678768417535188</v>
      </c>
      <c r="M7" s="29">
        <f t="shared" si="8"/>
        <v>0.6085861382397455</v>
      </c>
      <c r="N7" s="29">
        <f t="shared" si="8"/>
        <v>0.64733187331968878</v>
      </c>
      <c r="O7" s="29">
        <f t="shared" si="8"/>
        <v>0.66845561531734055</v>
      </c>
      <c r="P7" s="29">
        <f t="shared" si="8"/>
        <v>0.65678796135844209</v>
      </c>
      <c r="Q7" s="29">
        <f t="shared" si="8"/>
        <v>0.67831220173059248</v>
      </c>
      <c r="R7" s="29">
        <f t="shared" si="8"/>
        <v>0.82757395776948717</v>
      </c>
      <c r="S7" s="29">
        <f t="shared" si="8"/>
        <v>0.89746758976537067</v>
      </c>
      <c r="T7" s="29">
        <f t="shared" si="8"/>
        <v>0.89643578590435591</v>
      </c>
      <c r="U7" s="29">
        <f t="shared" si="8"/>
        <v>1.0505970340906856</v>
      </c>
      <c r="V7" s="29">
        <f t="shared" si="8"/>
        <v>1.009289350786466</v>
      </c>
      <c r="W7" s="29">
        <f t="shared" ref="W7:Y7" si="9">W20*W72/11630</f>
        <v>1.1627632869593247</v>
      </c>
      <c r="X7" s="29">
        <f t="shared" si="9"/>
        <v>1.2196173710299651</v>
      </c>
      <c r="Y7" s="29">
        <f t="shared" si="9"/>
        <v>1.3036337541067311</v>
      </c>
      <c r="DA7" s="58" t="s">
        <v>970</v>
      </c>
    </row>
    <row r="8" spans="1:105" ht="12" customHeight="1" x14ac:dyDescent="0.25">
      <c r="A8" s="28" t="s">
        <v>45</v>
      </c>
      <c r="B8" s="29">
        <f>B21*B73/11630</f>
        <v>0.91776291901619556</v>
      </c>
      <c r="C8" s="29">
        <f t="shared" ref="C8:V8" si="10">C21*C73/11630</f>
        <v>1.0497580822882242</v>
      </c>
      <c r="D8" s="29">
        <f t="shared" si="10"/>
        <v>1.1772849456405605</v>
      </c>
      <c r="E8" s="29">
        <f t="shared" si="10"/>
        <v>1.3048809242088242</v>
      </c>
      <c r="F8" s="29">
        <f t="shared" si="10"/>
        <v>1.4299298150334854</v>
      </c>
      <c r="G8" s="29">
        <f t="shared" si="10"/>
        <v>1.5341785873937825</v>
      </c>
      <c r="H8" s="29">
        <f t="shared" si="10"/>
        <v>1.656226868331963</v>
      </c>
      <c r="I8" s="29">
        <f t="shared" si="10"/>
        <v>1.7742592037892677</v>
      </c>
      <c r="J8" s="29">
        <f t="shared" si="10"/>
        <v>1.8943802642153471</v>
      </c>
      <c r="K8" s="29">
        <f t="shared" si="10"/>
        <v>1.9805016602113164</v>
      </c>
      <c r="L8" s="29">
        <f t="shared" si="10"/>
        <v>2.0674797144210157</v>
      </c>
      <c r="M8" s="29">
        <f t="shared" si="10"/>
        <v>2.200394947436112</v>
      </c>
      <c r="N8" s="29">
        <f t="shared" si="10"/>
        <v>2.4607572958403083</v>
      </c>
      <c r="O8" s="29">
        <f t="shared" si="10"/>
        <v>2.6269308653984291</v>
      </c>
      <c r="P8" s="29">
        <f t="shared" si="10"/>
        <v>2.655746870855022</v>
      </c>
      <c r="Q8" s="29">
        <f t="shared" si="10"/>
        <v>2.8565491315475189</v>
      </c>
      <c r="R8" s="29">
        <f t="shared" si="10"/>
        <v>3.0979770341897637</v>
      </c>
      <c r="S8" s="29">
        <f t="shared" si="10"/>
        <v>3.4674036009626712</v>
      </c>
      <c r="T8" s="29">
        <f t="shared" si="10"/>
        <v>3.627250077244236</v>
      </c>
      <c r="U8" s="29">
        <f t="shared" si="10"/>
        <v>4.4749144200419106</v>
      </c>
      <c r="V8" s="29">
        <f t="shared" si="10"/>
        <v>4.7482937863611401</v>
      </c>
      <c r="W8" s="29">
        <f t="shared" ref="W8:Y8" si="11">W21*W73/11630</f>
        <v>5.9642140363135914</v>
      </c>
      <c r="X8" s="29">
        <f t="shared" si="11"/>
        <v>6.3092207595235292</v>
      </c>
      <c r="Y8" s="29">
        <f t="shared" si="11"/>
        <v>6.7857330064352963</v>
      </c>
      <c r="DA8" s="58" t="s">
        <v>971</v>
      </c>
    </row>
    <row r="9" spans="1:105" ht="12.95" customHeight="1" x14ac:dyDescent="0.25">
      <c r="A9" s="23" t="s">
        <v>109</v>
      </c>
      <c r="B9" s="22">
        <f>SUM(B10:B11)</f>
        <v>9.7844596230409859</v>
      </c>
      <c r="C9" s="22">
        <f t="shared" ref="C9:V9" si="12">SUM(C10:C11)</f>
        <v>12.234693323045713</v>
      </c>
      <c r="D9" s="22">
        <f t="shared" si="12"/>
        <v>14.32475429093903</v>
      </c>
      <c r="E9" s="22">
        <f t="shared" si="12"/>
        <v>16.442051984561218</v>
      </c>
      <c r="F9" s="22">
        <f t="shared" si="12"/>
        <v>17.94892057249902</v>
      </c>
      <c r="G9" s="22">
        <f t="shared" si="12"/>
        <v>19.977939118634737</v>
      </c>
      <c r="H9" s="22">
        <f t="shared" si="12"/>
        <v>22.459462977796683</v>
      </c>
      <c r="I9" s="22">
        <f t="shared" si="12"/>
        <v>25.466786858692032</v>
      </c>
      <c r="J9" s="22">
        <f t="shared" si="12"/>
        <v>29.589023744889502</v>
      </c>
      <c r="K9" s="22">
        <f t="shared" si="12"/>
        <v>32.981526993107678</v>
      </c>
      <c r="L9" s="22">
        <f t="shared" si="12"/>
        <v>36.758544437127711</v>
      </c>
      <c r="M9" s="22">
        <f t="shared" si="12"/>
        <v>38.289439643060092</v>
      </c>
      <c r="N9" s="22">
        <f t="shared" si="12"/>
        <v>40.177510921331539</v>
      </c>
      <c r="O9" s="22">
        <f t="shared" si="12"/>
        <v>38.191836011089087</v>
      </c>
      <c r="P9" s="22">
        <f t="shared" si="12"/>
        <v>35.29109620349363</v>
      </c>
      <c r="Q9" s="22">
        <f t="shared" si="12"/>
        <v>35.804169831227888</v>
      </c>
      <c r="R9" s="22">
        <f t="shared" si="12"/>
        <v>42.851265998432325</v>
      </c>
      <c r="S9" s="22">
        <f t="shared" si="12"/>
        <v>44.448957650065637</v>
      </c>
      <c r="T9" s="22">
        <f t="shared" si="12"/>
        <v>43.065928712652777</v>
      </c>
      <c r="U9" s="22">
        <f t="shared" si="12"/>
        <v>50.945547506812886</v>
      </c>
      <c r="V9" s="22">
        <f t="shared" si="12"/>
        <v>49.686730954220067</v>
      </c>
      <c r="W9" s="22">
        <f t="shared" ref="W9:Y9" si="13">SUM(W10:W11)</f>
        <v>57.856272168403507</v>
      </c>
      <c r="X9" s="22">
        <f t="shared" si="13"/>
        <v>56.597775028284232</v>
      </c>
      <c r="Y9" s="22">
        <f t="shared" si="13"/>
        <v>56.67141580740315</v>
      </c>
      <c r="DA9" s="57"/>
    </row>
    <row r="10" spans="1:105" ht="12" customHeight="1" x14ac:dyDescent="0.25">
      <c r="A10" s="28" t="s">
        <v>28</v>
      </c>
      <c r="B10" s="29">
        <f>B23*B75/11630</f>
        <v>7.7682166880424646</v>
      </c>
      <c r="C10" s="29">
        <f t="shared" ref="C10:V10" si="14">C23*C75/11630</f>
        <v>9.5543733427195914</v>
      </c>
      <c r="D10" s="29">
        <f t="shared" si="14"/>
        <v>11.115577942070262</v>
      </c>
      <c r="E10" s="29">
        <f t="shared" si="14"/>
        <v>12.520037197221583</v>
      </c>
      <c r="F10" s="29">
        <f t="shared" si="14"/>
        <v>13.521324086490383</v>
      </c>
      <c r="G10" s="29">
        <f t="shared" si="14"/>
        <v>14.694561288138123</v>
      </c>
      <c r="H10" s="29">
        <f t="shared" si="14"/>
        <v>16.134586263336921</v>
      </c>
      <c r="I10" s="29">
        <f t="shared" si="14"/>
        <v>18.277681326155779</v>
      </c>
      <c r="J10" s="29">
        <f t="shared" si="14"/>
        <v>21.473823214966217</v>
      </c>
      <c r="K10" s="29">
        <f t="shared" si="14"/>
        <v>24.03844843511148</v>
      </c>
      <c r="L10" s="29">
        <f t="shared" si="14"/>
        <v>26.910114730041386</v>
      </c>
      <c r="M10" s="29">
        <f t="shared" si="14"/>
        <v>28.022787795581117</v>
      </c>
      <c r="N10" s="29">
        <f t="shared" si="14"/>
        <v>29.799264264870892</v>
      </c>
      <c r="O10" s="29">
        <f t="shared" si="14"/>
        <v>28.391062258730877</v>
      </c>
      <c r="P10" s="29">
        <f t="shared" si="14"/>
        <v>26.088741387707863</v>
      </c>
      <c r="Q10" s="29">
        <f t="shared" si="14"/>
        <v>25.973024000977318</v>
      </c>
      <c r="R10" s="29">
        <f t="shared" si="14"/>
        <v>30.946189946441354</v>
      </c>
      <c r="S10" s="29">
        <f t="shared" si="14"/>
        <v>31.377196909244653</v>
      </c>
      <c r="T10" s="29">
        <f t="shared" si="14"/>
        <v>29.622997149903469</v>
      </c>
      <c r="U10" s="29">
        <f t="shared" si="14"/>
        <v>34.81558048237418</v>
      </c>
      <c r="V10" s="29">
        <f t="shared" si="14"/>
        <v>33.228263498235783</v>
      </c>
      <c r="W10" s="29">
        <f t="shared" ref="W10:Y10" si="15">W23*W75/11630</f>
        <v>38.349603231791946</v>
      </c>
      <c r="X10" s="29">
        <f t="shared" si="15"/>
        <v>36.937459246938971</v>
      </c>
      <c r="Y10" s="29">
        <f t="shared" si="15"/>
        <v>36.6086789990906</v>
      </c>
      <c r="DA10" s="58" t="s">
        <v>972</v>
      </c>
    </row>
    <row r="11" spans="1:105" ht="12" customHeight="1" x14ac:dyDescent="0.25">
      <c r="A11" s="28" t="s">
        <v>27</v>
      </c>
      <c r="B11" s="29">
        <f>B24*B76/11630</f>
        <v>2.0162429349985214</v>
      </c>
      <c r="C11" s="29">
        <f t="shared" ref="C11:V11" si="16">C24*C76/11630</f>
        <v>2.6803199803261215</v>
      </c>
      <c r="D11" s="29">
        <f t="shared" si="16"/>
        <v>3.2091763488687675</v>
      </c>
      <c r="E11" s="29">
        <f t="shared" si="16"/>
        <v>3.9220147873396338</v>
      </c>
      <c r="F11" s="29">
        <f t="shared" si="16"/>
        <v>4.4275964860086363</v>
      </c>
      <c r="G11" s="29">
        <f t="shared" si="16"/>
        <v>5.2833778304966135</v>
      </c>
      <c r="H11" s="29">
        <f t="shared" si="16"/>
        <v>6.3248767144597631</v>
      </c>
      <c r="I11" s="29">
        <f t="shared" si="16"/>
        <v>7.1891055325362512</v>
      </c>
      <c r="J11" s="29">
        <f t="shared" si="16"/>
        <v>8.1152005299232837</v>
      </c>
      <c r="K11" s="29">
        <f t="shared" si="16"/>
        <v>8.9430785579961984</v>
      </c>
      <c r="L11" s="29">
        <f t="shared" si="16"/>
        <v>9.8484297070863231</v>
      </c>
      <c r="M11" s="29">
        <f t="shared" si="16"/>
        <v>10.266651847478975</v>
      </c>
      <c r="N11" s="29">
        <f t="shared" si="16"/>
        <v>10.378246656460647</v>
      </c>
      <c r="O11" s="29">
        <f t="shared" si="16"/>
        <v>9.8007737523582126</v>
      </c>
      <c r="P11" s="29">
        <f t="shared" si="16"/>
        <v>9.2023548157857693</v>
      </c>
      <c r="Q11" s="29">
        <f t="shared" si="16"/>
        <v>9.8311458302505699</v>
      </c>
      <c r="R11" s="29">
        <f t="shared" si="16"/>
        <v>11.905076051990967</v>
      </c>
      <c r="S11" s="29">
        <f t="shared" si="16"/>
        <v>13.071760740820983</v>
      </c>
      <c r="T11" s="29">
        <f t="shared" si="16"/>
        <v>13.442931562749308</v>
      </c>
      <c r="U11" s="29">
        <f t="shared" si="16"/>
        <v>16.129967024438706</v>
      </c>
      <c r="V11" s="29">
        <f t="shared" si="16"/>
        <v>16.45846745598428</v>
      </c>
      <c r="W11" s="29">
        <f t="shared" ref="W11:Y11" si="17">W24*W76/11630</f>
        <v>19.506668936611558</v>
      </c>
      <c r="X11" s="29">
        <f t="shared" si="17"/>
        <v>19.660315781345261</v>
      </c>
      <c r="Y11" s="29">
        <f t="shared" si="17"/>
        <v>20.06273680831255</v>
      </c>
      <c r="DA11" s="58" t="s">
        <v>973</v>
      </c>
    </row>
    <row r="12" spans="1:105" ht="12.95" customHeight="1" x14ac:dyDescent="0.25">
      <c r="A12" s="23" t="s">
        <v>108</v>
      </c>
      <c r="B12" s="22">
        <f>SUM(B13:B14)</f>
        <v>16.437673501942847</v>
      </c>
      <c r="C12" s="22">
        <f t="shared" ref="C12:V12" si="18">SUM(C13:C14)</f>
        <v>18.484465258724708</v>
      </c>
      <c r="D12" s="22">
        <f t="shared" si="18"/>
        <v>20.15847865061421</v>
      </c>
      <c r="E12" s="22">
        <f t="shared" si="18"/>
        <v>20.896845628703463</v>
      </c>
      <c r="F12" s="22">
        <f t="shared" si="18"/>
        <v>21.273453537399178</v>
      </c>
      <c r="G12" s="22">
        <f t="shared" si="18"/>
        <v>21.884636307362193</v>
      </c>
      <c r="H12" s="22">
        <f t="shared" si="18"/>
        <v>22.124339076022181</v>
      </c>
      <c r="I12" s="22">
        <f t="shared" si="18"/>
        <v>22.679761199686663</v>
      </c>
      <c r="J12" s="22">
        <f t="shared" si="18"/>
        <v>23.165827807968856</v>
      </c>
      <c r="K12" s="22">
        <f t="shared" si="18"/>
        <v>23.602137202138444</v>
      </c>
      <c r="L12" s="22">
        <f t="shared" si="18"/>
        <v>24.012326009877697</v>
      </c>
      <c r="M12" s="22">
        <f t="shared" si="18"/>
        <v>24.319935305076129</v>
      </c>
      <c r="N12" s="22">
        <f t="shared" si="18"/>
        <v>24.502488627445704</v>
      </c>
      <c r="O12" s="22">
        <f t="shared" si="18"/>
        <v>23.188475702660241</v>
      </c>
      <c r="P12" s="22">
        <f t="shared" si="18"/>
        <v>21.390385715513641</v>
      </c>
      <c r="Q12" s="22">
        <f t="shared" si="18"/>
        <v>21.265948177925154</v>
      </c>
      <c r="R12" s="22">
        <f t="shared" si="18"/>
        <v>23.641965427628229</v>
      </c>
      <c r="S12" s="22">
        <f t="shared" si="18"/>
        <v>23.770745194567468</v>
      </c>
      <c r="T12" s="22">
        <f t="shared" si="18"/>
        <v>22.293747999553968</v>
      </c>
      <c r="U12" s="22">
        <f t="shared" si="18"/>
        <v>24.289106688324289</v>
      </c>
      <c r="V12" s="22">
        <f t="shared" si="18"/>
        <v>22.847982548172439</v>
      </c>
      <c r="W12" s="22">
        <f t="shared" ref="W12:Y12" si="19">SUM(W13:W14)</f>
        <v>25.641626882526921</v>
      </c>
      <c r="X12" s="22">
        <f t="shared" si="19"/>
        <v>24.876623693347476</v>
      </c>
      <c r="Y12" s="22">
        <f t="shared" si="19"/>
        <v>24.484796388354532</v>
      </c>
      <c r="DA12" s="57"/>
    </row>
    <row r="13" spans="1:105" ht="12" customHeight="1" x14ac:dyDescent="0.25">
      <c r="A13" s="30" t="s">
        <v>44</v>
      </c>
      <c r="B13" s="31">
        <f>B26*B78/11630</f>
        <v>11.24642639195053</v>
      </c>
      <c r="C13" s="31">
        <f t="shared" ref="C13:V13" si="20">C26*C78/11630</f>
        <v>11.976953358136557</v>
      </c>
      <c r="D13" s="31">
        <f t="shared" si="20"/>
        <v>12.90566149265811</v>
      </c>
      <c r="E13" s="31">
        <f t="shared" si="20"/>
        <v>13.314377750918664</v>
      </c>
      <c r="F13" s="31">
        <f t="shared" si="20"/>
        <v>13.564193926284929</v>
      </c>
      <c r="G13" s="31">
        <f t="shared" si="20"/>
        <v>14.11563131440419</v>
      </c>
      <c r="H13" s="31">
        <f t="shared" si="20"/>
        <v>14.228045209088487</v>
      </c>
      <c r="I13" s="31">
        <f t="shared" si="20"/>
        <v>14.468970933871642</v>
      </c>
      <c r="J13" s="31">
        <f t="shared" si="20"/>
        <v>14.670956833800144</v>
      </c>
      <c r="K13" s="31">
        <f t="shared" si="20"/>
        <v>14.735015555430449</v>
      </c>
      <c r="L13" s="31">
        <f t="shared" si="20"/>
        <v>14.708658512434063</v>
      </c>
      <c r="M13" s="31">
        <f t="shared" si="20"/>
        <v>14.398545127696266</v>
      </c>
      <c r="N13" s="31">
        <f t="shared" si="20"/>
        <v>14.184684453154398</v>
      </c>
      <c r="O13" s="31">
        <f t="shared" si="20"/>
        <v>13.23147469056914</v>
      </c>
      <c r="P13" s="31">
        <f t="shared" si="20"/>
        <v>12.014546671706302</v>
      </c>
      <c r="Q13" s="31">
        <f t="shared" si="20"/>
        <v>11.747513171286768</v>
      </c>
      <c r="R13" s="31">
        <f t="shared" si="20"/>
        <v>12.433078436547317</v>
      </c>
      <c r="S13" s="31">
        <f t="shared" si="20"/>
        <v>12.264920077238834</v>
      </c>
      <c r="T13" s="31">
        <f t="shared" si="20"/>
        <v>11.171568403198991</v>
      </c>
      <c r="U13" s="31">
        <f t="shared" si="20"/>
        <v>11.817338930402446</v>
      </c>
      <c r="V13" s="31">
        <f t="shared" si="20"/>
        <v>10.754100073517572</v>
      </c>
      <c r="W13" s="31">
        <f t="shared" ref="W13:Y13" si="21">W26*W78/11630</f>
        <v>11.825938275314195</v>
      </c>
      <c r="X13" s="31">
        <f t="shared" si="21"/>
        <v>11.210876305144675</v>
      </c>
      <c r="Y13" s="31">
        <f t="shared" si="21"/>
        <v>10.75598530252665</v>
      </c>
      <c r="DA13" s="59" t="s">
        <v>974</v>
      </c>
    </row>
    <row r="14" spans="1:105" ht="12" customHeight="1" x14ac:dyDescent="0.25">
      <c r="A14" s="32" t="s">
        <v>25</v>
      </c>
      <c r="B14" s="33">
        <f>B27*B79/11630</f>
        <v>5.1912471099923163</v>
      </c>
      <c r="C14" s="33">
        <f t="shared" ref="C14:V14" si="22">C27*C79/11630</f>
        <v>6.5075119005881517</v>
      </c>
      <c r="D14" s="33">
        <f t="shared" si="22"/>
        <v>7.2528171579561</v>
      </c>
      <c r="E14" s="33">
        <f t="shared" si="22"/>
        <v>7.582467877784798</v>
      </c>
      <c r="F14" s="33">
        <f t="shared" si="22"/>
        <v>7.7092596111142502</v>
      </c>
      <c r="G14" s="33">
        <f t="shared" si="22"/>
        <v>7.7690049929580027</v>
      </c>
      <c r="H14" s="33">
        <f t="shared" si="22"/>
        <v>7.8962938669336955</v>
      </c>
      <c r="I14" s="33">
        <f t="shared" si="22"/>
        <v>8.2107902658150209</v>
      </c>
      <c r="J14" s="33">
        <f t="shared" si="22"/>
        <v>8.4948709741687125</v>
      </c>
      <c r="K14" s="33">
        <f t="shared" si="22"/>
        <v>8.867121646707993</v>
      </c>
      <c r="L14" s="33">
        <f t="shared" si="22"/>
        <v>9.3036674974436337</v>
      </c>
      <c r="M14" s="33">
        <f t="shared" si="22"/>
        <v>9.9213901773798607</v>
      </c>
      <c r="N14" s="33">
        <f t="shared" si="22"/>
        <v>10.317804174291306</v>
      </c>
      <c r="O14" s="33">
        <f t="shared" si="22"/>
        <v>9.9570010120910997</v>
      </c>
      <c r="P14" s="33">
        <f t="shared" si="22"/>
        <v>9.3758390438073391</v>
      </c>
      <c r="Q14" s="33">
        <f t="shared" si="22"/>
        <v>9.518435006638386</v>
      </c>
      <c r="R14" s="33">
        <f t="shared" si="22"/>
        <v>11.208886991080911</v>
      </c>
      <c r="S14" s="33">
        <f t="shared" si="22"/>
        <v>11.505825117328635</v>
      </c>
      <c r="T14" s="33">
        <f t="shared" si="22"/>
        <v>11.122179596354977</v>
      </c>
      <c r="U14" s="33">
        <f t="shared" si="22"/>
        <v>12.471767757921844</v>
      </c>
      <c r="V14" s="33">
        <f t="shared" si="22"/>
        <v>12.093882474654869</v>
      </c>
      <c r="W14" s="33">
        <f t="shared" ref="W14:Y14" si="23">W27*W79/11630</f>
        <v>13.815688607212724</v>
      </c>
      <c r="X14" s="33">
        <f t="shared" si="23"/>
        <v>13.665747388202799</v>
      </c>
      <c r="Y14" s="33">
        <f t="shared" si="23"/>
        <v>13.72881108582788</v>
      </c>
      <c r="DA14" s="60" t="s">
        <v>975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2345.2593954121203</v>
      </c>
      <c r="C16" s="19">
        <f t="shared" ref="C16:Q16" si="24">SUM(C17,C22,C25)</f>
        <v>2785.2184899781009</v>
      </c>
      <c r="D16" s="19">
        <f t="shared" si="24"/>
        <v>3057.2164537724934</v>
      </c>
      <c r="E16" s="19">
        <f t="shared" si="24"/>
        <v>3197.4258230043574</v>
      </c>
      <c r="F16" s="19">
        <f t="shared" si="24"/>
        <v>3267.3095235810824</v>
      </c>
      <c r="G16" s="19">
        <f t="shared" si="24"/>
        <v>3320.420956251563</v>
      </c>
      <c r="H16" s="19">
        <f t="shared" si="24"/>
        <v>3400.6212334214283</v>
      </c>
      <c r="I16" s="19">
        <f t="shared" si="24"/>
        <v>3544.5382238581597</v>
      </c>
      <c r="J16" s="19">
        <f t="shared" si="24"/>
        <v>3699.3599633859158</v>
      </c>
      <c r="K16" s="19">
        <f t="shared" si="24"/>
        <v>3867.772892743305</v>
      </c>
      <c r="L16" s="19">
        <f t="shared" si="24"/>
        <v>4052.1657322330275</v>
      </c>
      <c r="M16" s="19">
        <f t="shared" si="24"/>
        <v>4252.2688807979894</v>
      </c>
      <c r="N16" s="19">
        <f t="shared" si="24"/>
        <v>4447.7745685432847</v>
      </c>
      <c r="O16" s="19">
        <f t="shared" si="24"/>
        <v>4520.8899164990862</v>
      </c>
      <c r="P16" s="19">
        <f t="shared" si="24"/>
        <v>4599.0471470317452</v>
      </c>
      <c r="Q16" s="19">
        <f t="shared" si="24"/>
        <v>4693.8735003094707</v>
      </c>
      <c r="R16" s="19">
        <f t="shared" ref="R16" si="25">SUM(R17,R22,R25)</f>
        <v>4824.9042349108058</v>
      </c>
      <c r="S16" s="19">
        <f t="shared" ref="S16" si="26">SUM(S17,S22,S25)</f>
        <v>4870.5577471549113</v>
      </c>
      <c r="T16" s="19">
        <f t="shared" ref="T16" si="27">SUM(T17,T22,T25)</f>
        <v>4982.252008417001</v>
      </c>
      <c r="U16" s="19">
        <f t="shared" ref="U16" si="28">SUM(U17,U22,U25)</f>
        <v>5084.9337768613359</v>
      </c>
      <c r="V16" s="19">
        <f t="shared" ref="V16:W16" si="29">SUM(V17,V22,V25)</f>
        <v>5192.7142237865364</v>
      </c>
      <c r="W16" s="19">
        <f t="shared" si="29"/>
        <v>5232.8878159546766</v>
      </c>
      <c r="X16" s="19">
        <f t="shared" ref="X16:Y16" si="30">SUM(X17,X22,X25)</f>
        <v>5300.7117775035704</v>
      </c>
      <c r="Y16" s="19">
        <f t="shared" si="30"/>
        <v>5390.7482054592347</v>
      </c>
      <c r="DA16" s="56" t="s">
        <v>976</v>
      </c>
    </row>
    <row r="17" spans="1:105" ht="12.95" customHeight="1" x14ac:dyDescent="0.25">
      <c r="A17" s="23" t="s">
        <v>110</v>
      </c>
      <c r="B17" s="22">
        <f>SUM(B18:B21)</f>
        <v>461.39006790893984</v>
      </c>
      <c r="C17" s="22">
        <f t="shared" ref="C17:Q17" si="31">SUM(C18:C21)</f>
        <v>470.22865929652903</v>
      </c>
      <c r="D17" s="22">
        <f t="shared" si="31"/>
        <v>476.82604287864274</v>
      </c>
      <c r="E17" s="22">
        <f t="shared" si="31"/>
        <v>482.31944140066531</v>
      </c>
      <c r="F17" s="22">
        <f t="shared" si="31"/>
        <v>486.87774445768878</v>
      </c>
      <c r="G17" s="22">
        <f t="shared" si="31"/>
        <v>484.32752706452703</v>
      </c>
      <c r="H17" s="22">
        <f t="shared" si="31"/>
        <v>487.29346718976137</v>
      </c>
      <c r="I17" s="22">
        <f t="shared" si="31"/>
        <v>489.48574675235693</v>
      </c>
      <c r="J17" s="22">
        <f t="shared" si="31"/>
        <v>493.33073066797766</v>
      </c>
      <c r="K17" s="22">
        <f t="shared" si="31"/>
        <v>489.5485096729829</v>
      </c>
      <c r="L17" s="22">
        <f t="shared" si="31"/>
        <v>484.42870454694321</v>
      </c>
      <c r="M17" s="22">
        <f t="shared" si="31"/>
        <v>478.99338344395682</v>
      </c>
      <c r="N17" s="22">
        <f t="shared" si="31"/>
        <v>477.72685730722367</v>
      </c>
      <c r="O17" s="22">
        <f t="shared" si="31"/>
        <v>475.01853764520342</v>
      </c>
      <c r="P17" s="22">
        <f t="shared" si="31"/>
        <v>471.38760817551344</v>
      </c>
      <c r="Q17" s="22">
        <f t="shared" si="31"/>
        <v>465.53549464304933</v>
      </c>
      <c r="R17" s="22">
        <f t="shared" ref="R17" si="32">SUM(R18:R21)</f>
        <v>454.12681374923841</v>
      </c>
      <c r="S17" s="22">
        <f t="shared" ref="S17" si="33">SUM(S18:S21)</f>
        <v>457.86232280744349</v>
      </c>
      <c r="T17" s="22">
        <f t="shared" ref="T17" si="34">SUM(T18:T21)</f>
        <v>459.98417364663959</v>
      </c>
      <c r="U17" s="22">
        <f t="shared" ref="U17" si="35">SUM(U18:U21)</f>
        <v>469.0159046633616</v>
      </c>
      <c r="V17" s="22">
        <f t="shared" ref="V17:W17" si="36">SUM(V18:V21)</f>
        <v>481.90843676507524</v>
      </c>
      <c r="W17" s="22">
        <f t="shared" si="36"/>
        <v>490.86072713781101</v>
      </c>
      <c r="X17" s="22">
        <f t="shared" ref="X17:Y17" si="37">SUM(X18:X21)</f>
        <v>503.92560464029168</v>
      </c>
      <c r="Y17" s="22">
        <f t="shared" si="37"/>
        <v>521.17433996774946</v>
      </c>
      <c r="DA17" s="57"/>
    </row>
    <row r="18" spans="1:105" ht="12" customHeight="1" x14ac:dyDescent="0.25">
      <c r="A18" s="28" t="s">
        <v>32</v>
      </c>
      <c r="B18" s="29">
        <f>B31*B83/1000000</f>
        <v>37.107715574156622</v>
      </c>
      <c r="C18" s="29">
        <f t="shared" ref="C18:Q18" si="38">C31*C83/1000000</f>
        <v>37.275875003789373</v>
      </c>
      <c r="D18" s="29">
        <f t="shared" si="38"/>
        <v>37.335806188869505</v>
      </c>
      <c r="E18" s="29">
        <f t="shared" si="38"/>
        <v>37.32771405938896</v>
      </c>
      <c r="F18" s="29">
        <f t="shared" si="38"/>
        <v>37.224884793396754</v>
      </c>
      <c r="G18" s="29">
        <f t="shared" si="38"/>
        <v>36.618701900049714</v>
      </c>
      <c r="H18" s="29">
        <f t="shared" si="38"/>
        <v>36.372044866347494</v>
      </c>
      <c r="I18" s="29">
        <f t="shared" si="38"/>
        <v>36.033806863257084</v>
      </c>
      <c r="J18" s="29">
        <f t="shared" si="38"/>
        <v>35.794402367224087</v>
      </c>
      <c r="K18" s="29">
        <f t="shared" si="38"/>
        <v>35.047346306239021</v>
      </c>
      <c r="L18" s="29">
        <f t="shared" si="38"/>
        <v>34.218004462855923</v>
      </c>
      <c r="M18" s="29">
        <f t="shared" si="38"/>
        <v>33.3169907283323</v>
      </c>
      <c r="N18" s="29">
        <f t="shared" si="38"/>
        <v>32.5201026401324</v>
      </c>
      <c r="O18" s="29">
        <f t="shared" si="38"/>
        <v>31.587045133139924</v>
      </c>
      <c r="P18" s="29">
        <f t="shared" si="38"/>
        <v>30.621388469925655</v>
      </c>
      <c r="Q18" s="29">
        <f t="shared" si="38"/>
        <v>29.581065199381477</v>
      </c>
      <c r="R18" s="29">
        <f t="shared" ref="R18:V18" si="39">R31*R83/1000000</f>
        <v>28.590622271324374</v>
      </c>
      <c r="S18" s="29">
        <f t="shared" si="39"/>
        <v>27.796261030661324</v>
      </c>
      <c r="T18" s="29">
        <f t="shared" si="39"/>
        <v>26.778525619840078</v>
      </c>
      <c r="U18" s="29">
        <f t="shared" si="39"/>
        <v>26.232117165004293</v>
      </c>
      <c r="V18" s="29">
        <f t="shared" si="39"/>
        <v>25.60233759329034</v>
      </c>
      <c r="W18" s="29">
        <f t="shared" ref="W18:Y18" si="40">W31*W83/1000000</f>
        <v>24.844166347005142</v>
      </c>
      <c r="X18" s="29">
        <f t="shared" si="40"/>
        <v>24.263230347277155</v>
      </c>
      <c r="Y18" s="29">
        <f t="shared" si="40"/>
        <v>24.050570452866857</v>
      </c>
      <c r="DA18" s="58" t="s">
        <v>977</v>
      </c>
    </row>
    <row r="19" spans="1:105" ht="12" customHeight="1" x14ac:dyDescent="0.25">
      <c r="A19" s="28" t="s">
        <v>47</v>
      </c>
      <c r="B19" s="29">
        <f>B32*B84/1000000</f>
        <v>393.17050603374071</v>
      </c>
      <c r="C19" s="29">
        <f t="shared" ref="C19:Q19" si="41">C32*C84/1000000</f>
        <v>397.55756329781156</v>
      </c>
      <c r="D19" s="29">
        <f t="shared" si="41"/>
        <v>400.10720983741703</v>
      </c>
      <c r="E19" s="29">
        <f t="shared" si="41"/>
        <v>401.53511408770584</v>
      </c>
      <c r="F19" s="29">
        <f t="shared" si="41"/>
        <v>401.87163962346915</v>
      </c>
      <c r="G19" s="29">
        <f t="shared" si="41"/>
        <v>396.52100869521536</v>
      </c>
      <c r="H19" s="29">
        <f t="shared" si="41"/>
        <v>395.25892930636275</v>
      </c>
      <c r="I19" s="29">
        <f t="shared" si="41"/>
        <v>393.12432872804078</v>
      </c>
      <c r="J19" s="29">
        <f t="shared" si="41"/>
        <v>392.13097982202709</v>
      </c>
      <c r="K19" s="29">
        <f t="shared" si="41"/>
        <v>385.0409813749061</v>
      </c>
      <c r="L19" s="29">
        <f t="shared" si="41"/>
        <v>376.61361241410452</v>
      </c>
      <c r="M19" s="29">
        <f t="shared" si="41"/>
        <v>367.10756097023807</v>
      </c>
      <c r="N19" s="29">
        <f t="shared" si="41"/>
        <v>356.91509911500219</v>
      </c>
      <c r="O19" s="29">
        <f t="shared" si="41"/>
        <v>345.55359678907899</v>
      </c>
      <c r="P19" s="29">
        <f t="shared" si="41"/>
        <v>333.94222742291754</v>
      </c>
      <c r="Q19" s="29">
        <f t="shared" si="41"/>
        <v>321.98447852931463</v>
      </c>
      <c r="R19" s="29">
        <f t="shared" ref="R19:V19" si="42">R32*R84/1000000</f>
        <v>311.49502841391842</v>
      </c>
      <c r="S19" s="29">
        <f t="shared" si="42"/>
        <v>305.65084650431311</v>
      </c>
      <c r="T19" s="29">
        <f t="shared" si="42"/>
        <v>298.30460341246061</v>
      </c>
      <c r="U19" s="29">
        <f t="shared" si="42"/>
        <v>295.36951545658843</v>
      </c>
      <c r="V19" s="29">
        <f t="shared" si="42"/>
        <v>294.9839722234932</v>
      </c>
      <c r="W19" s="29">
        <f t="shared" ref="W19:Y19" si="43">W32*W84/1000000</f>
        <v>291.32690646728378</v>
      </c>
      <c r="X19" s="29">
        <f t="shared" si="43"/>
        <v>290.09511668134729</v>
      </c>
      <c r="Y19" s="29">
        <f t="shared" si="43"/>
        <v>290.71190333821136</v>
      </c>
      <c r="DA19" s="58" t="s">
        <v>978</v>
      </c>
    </row>
    <row r="20" spans="1:105" ht="12" customHeight="1" x14ac:dyDescent="0.25">
      <c r="A20" s="28" t="s">
        <v>46</v>
      </c>
      <c r="B20" s="29">
        <f t="shared" ref="B20" si="44">B33*B85/1000000</f>
        <v>9.5339483580135376</v>
      </c>
      <c r="C20" s="29">
        <f t="shared" ref="C20:Q20" si="45">C33*C85/1000000</f>
        <v>10.72381371072273</v>
      </c>
      <c r="D20" s="29">
        <f t="shared" si="45"/>
        <v>11.68926152234622</v>
      </c>
      <c r="E20" s="29">
        <f t="shared" si="45"/>
        <v>12.768468109281407</v>
      </c>
      <c r="F20" s="29">
        <f t="shared" si="45"/>
        <v>14.160252730547294</v>
      </c>
      <c r="G20" s="29">
        <f t="shared" si="45"/>
        <v>15.180010226763665</v>
      </c>
      <c r="H20" s="29">
        <f t="shared" si="45"/>
        <v>16.810008579914367</v>
      </c>
      <c r="I20" s="29">
        <f t="shared" si="45"/>
        <v>18.681406989863305</v>
      </c>
      <c r="J20" s="29">
        <f t="shared" si="45"/>
        <v>20.768604874713056</v>
      </c>
      <c r="K20" s="29">
        <f t="shared" si="45"/>
        <v>22.575816356836061</v>
      </c>
      <c r="L20" s="29">
        <f t="shared" si="45"/>
        <v>24.587612355932173</v>
      </c>
      <c r="M20" s="29">
        <f t="shared" si="45"/>
        <v>25.806810538049774</v>
      </c>
      <c r="N20" s="29">
        <f t="shared" si="45"/>
        <v>27.907632634284465</v>
      </c>
      <c r="O20" s="29">
        <f t="shared" si="45"/>
        <v>30.370987866527194</v>
      </c>
      <c r="P20" s="29">
        <f t="shared" si="45"/>
        <v>32.362025228682178</v>
      </c>
      <c r="Q20" s="29">
        <f t="shared" si="45"/>
        <v>33.604070145798723</v>
      </c>
      <c r="R20" s="29">
        <f t="shared" ref="R20:V20" si="46">R33*R85/1000000</f>
        <v>36.144337696978198</v>
      </c>
      <c r="S20" s="29">
        <f t="shared" si="46"/>
        <v>38.651336552160835</v>
      </c>
      <c r="T20" s="29">
        <f t="shared" si="46"/>
        <v>40.827024418488385</v>
      </c>
      <c r="U20" s="29">
        <f t="shared" si="46"/>
        <v>43.272905691668619</v>
      </c>
      <c r="V20" s="29">
        <f t="shared" si="46"/>
        <v>45.614746615434349</v>
      </c>
      <c r="W20" s="29">
        <f t="shared" ref="W20:Y20" si="47">W33*W85/1000000</f>
        <v>48.330286613644475</v>
      </c>
      <c r="X20" s="29">
        <f t="shared" si="47"/>
        <v>51.576229758992419</v>
      </c>
      <c r="Y20" s="29">
        <f t="shared" si="47"/>
        <v>55.599251600833384</v>
      </c>
      <c r="DA20" s="58" t="s">
        <v>979</v>
      </c>
    </row>
    <row r="21" spans="1:105" ht="12" customHeight="1" x14ac:dyDescent="0.25">
      <c r="A21" s="28" t="s">
        <v>45</v>
      </c>
      <c r="B21" s="29">
        <f t="shared" ref="B21" si="48">B34*B86/1000000</f>
        <v>21.577897943028955</v>
      </c>
      <c r="C21" s="29">
        <f t="shared" ref="C21:Q21" si="49">C34*C86/1000000</f>
        <v>24.671407284205351</v>
      </c>
      <c r="D21" s="29">
        <f t="shared" si="49"/>
        <v>27.693765330009938</v>
      </c>
      <c r="E21" s="29">
        <f t="shared" si="49"/>
        <v>30.688145144289152</v>
      </c>
      <c r="F21" s="29">
        <f t="shared" si="49"/>
        <v>33.62096731027556</v>
      </c>
      <c r="G21" s="29">
        <f t="shared" si="49"/>
        <v>36.007806242498297</v>
      </c>
      <c r="H21" s="29">
        <f t="shared" si="49"/>
        <v>38.852484437136752</v>
      </c>
      <c r="I21" s="29">
        <f t="shared" si="49"/>
        <v>41.646204171195755</v>
      </c>
      <c r="J21" s="29">
        <f t="shared" si="49"/>
        <v>44.636743604013418</v>
      </c>
      <c r="K21" s="29">
        <f t="shared" si="49"/>
        <v>46.884365635001707</v>
      </c>
      <c r="L21" s="29">
        <f t="shared" si="49"/>
        <v>49.009475314050604</v>
      </c>
      <c r="M21" s="29">
        <f t="shared" si="49"/>
        <v>52.762021207336659</v>
      </c>
      <c r="N21" s="29">
        <f t="shared" si="49"/>
        <v>60.384022917804586</v>
      </c>
      <c r="O21" s="29">
        <f t="shared" si="49"/>
        <v>67.506907856457275</v>
      </c>
      <c r="P21" s="29">
        <f t="shared" si="49"/>
        <v>74.461967053988076</v>
      </c>
      <c r="Q21" s="29">
        <f t="shared" si="49"/>
        <v>80.365880768554447</v>
      </c>
      <c r="R21" s="29">
        <f t="shared" ref="R21:V21" si="50">R34*R86/1000000</f>
        <v>77.896825367017414</v>
      </c>
      <c r="S21" s="29">
        <f t="shared" si="50"/>
        <v>85.763878720308242</v>
      </c>
      <c r="T21" s="29">
        <f t="shared" si="50"/>
        <v>94.07402019585048</v>
      </c>
      <c r="U21" s="29">
        <f t="shared" si="50"/>
        <v>104.14136635010026</v>
      </c>
      <c r="V21" s="29">
        <f t="shared" si="50"/>
        <v>115.70738033285738</v>
      </c>
      <c r="W21" s="29">
        <f t="shared" ref="W21:Y21" si="51">W34*W86/1000000</f>
        <v>126.35936770987763</v>
      </c>
      <c r="X21" s="29">
        <f t="shared" si="51"/>
        <v>137.99102785267482</v>
      </c>
      <c r="Y21" s="29">
        <f t="shared" si="51"/>
        <v>150.8126145758379</v>
      </c>
      <c r="DA21" s="58" t="s">
        <v>980</v>
      </c>
    </row>
    <row r="22" spans="1:105" ht="12.95" customHeight="1" x14ac:dyDescent="0.25">
      <c r="A22" s="23" t="s">
        <v>109</v>
      </c>
      <c r="B22" s="22">
        <f>SUM(B23:B24)</f>
        <v>91.139776226204333</v>
      </c>
      <c r="C22" s="22">
        <f t="shared" ref="C22:Q22" si="52">SUM(C23:C24)</f>
        <v>113.96292199383035</v>
      </c>
      <c r="D22" s="22">
        <f t="shared" si="52"/>
        <v>132.66736866925581</v>
      </c>
      <c r="E22" s="22">
        <f t="shared" si="52"/>
        <v>152.91690181530461</v>
      </c>
      <c r="F22" s="22">
        <f t="shared" si="52"/>
        <v>166.80356843307499</v>
      </c>
      <c r="G22" s="22">
        <f t="shared" si="52"/>
        <v>186.96378524865679</v>
      </c>
      <c r="H22" s="22">
        <f t="shared" si="52"/>
        <v>211.82382002200856</v>
      </c>
      <c r="I22" s="22">
        <f t="shared" si="52"/>
        <v>238.99945271504151</v>
      </c>
      <c r="J22" s="22">
        <f t="shared" si="52"/>
        <v>275.30590632257832</v>
      </c>
      <c r="K22" s="22">
        <f t="shared" si="52"/>
        <v>305.79584643679914</v>
      </c>
      <c r="L22" s="22">
        <f t="shared" si="52"/>
        <v>340.05051446827326</v>
      </c>
      <c r="M22" s="22">
        <f t="shared" si="52"/>
        <v>355.50120469251402</v>
      </c>
      <c r="N22" s="22">
        <f t="shared" si="52"/>
        <v>377.04823150050333</v>
      </c>
      <c r="O22" s="22">
        <f t="shared" si="52"/>
        <v>383.10486936783775</v>
      </c>
      <c r="P22" s="22">
        <f t="shared" si="52"/>
        <v>389.690012648726</v>
      </c>
      <c r="Q22" s="22">
        <f t="shared" si="52"/>
        <v>406.92411059154125</v>
      </c>
      <c r="R22" s="22">
        <f t="shared" ref="R22" si="53">SUM(R23:R24)</f>
        <v>431.90739916047642</v>
      </c>
      <c r="S22" s="22">
        <f t="shared" ref="S22" si="54">SUM(S23:S24)</f>
        <v>446.01550848954082</v>
      </c>
      <c r="T22" s="22">
        <f t="shared" ref="T22" si="55">SUM(T23:T24)</f>
        <v>461.74485296137397</v>
      </c>
      <c r="U22" s="22">
        <f t="shared" ref="U22" si="56">SUM(U23:U24)</f>
        <v>493.24964525700801</v>
      </c>
      <c r="V22" s="22">
        <f t="shared" ref="V22:W22" si="57">SUM(V23:V24)</f>
        <v>506.6772867720199</v>
      </c>
      <c r="W22" s="22">
        <f t="shared" si="57"/>
        <v>516.43141597236547</v>
      </c>
      <c r="X22" s="22">
        <f t="shared" ref="X22:Y22" si="58">SUM(X23:X24)</f>
        <v>527.32198668483841</v>
      </c>
      <c r="Y22" s="22">
        <f t="shared" si="58"/>
        <v>540.08272094158224</v>
      </c>
      <c r="DA22" s="57"/>
    </row>
    <row r="23" spans="1:105" ht="12" customHeight="1" x14ac:dyDescent="0.25">
      <c r="A23" s="28" t="s">
        <v>28</v>
      </c>
      <c r="B23" s="29">
        <f t="shared" ref="B23" si="59">B36*B88/1000000</f>
        <v>57.713026222328189</v>
      </c>
      <c r="C23" s="29">
        <f t="shared" ref="C23:Q23" si="60">C36*C88/1000000</f>
        <v>70.534524123846452</v>
      </c>
      <c r="D23" s="29">
        <f t="shared" si="60"/>
        <v>81.730852397536623</v>
      </c>
      <c r="E23" s="29">
        <f t="shared" si="60"/>
        <v>91.841099610786884</v>
      </c>
      <c r="F23" s="29">
        <f t="shared" si="60"/>
        <v>99.071312628486481</v>
      </c>
      <c r="G23" s="29">
        <f t="shared" si="60"/>
        <v>107.56528078166522</v>
      </c>
      <c r="H23" s="29">
        <f t="shared" si="60"/>
        <v>118.23619070692581</v>
      </c>
      <c r="I23" s="29">
        <f t="shared" si="60"/>
        <v>134.26613225145263</v>
      </c>
      <c r="J23" s="29">
        <f t="shared" si="60"/>
        <v>158.6408384909291</v>
      </c>
      <c r="K23" s="29">
        <f t="shared" si="60"/>
        <v>178.81317358453595</v>
      </c>
      <c r="L23" s="29">
        <f t="shared" si="60"/>
        <v>201.17213874347985</v>
      </c>
      <c r="M23" s="29">
        <f t="shared" si="60"/>
        <v>210.87255951979017</v>
      </c>
      <c r="N23" s="29">
        <f t="shared" si="60"/>
        <v>228.92522551571602</v>
      </c>
      <c r="O23" s="29">
        <f t="shared" si="60"/>
        <v>234.45032402978521</v>
      </c>
      <c r="P23" s="29">
        <f t="shared" si="60"/>
        <v>237.55501896301922</v>
      </c>
      <c r="Q23" s="29">
        <f t="shared" si="60"/>
        <v>242.35603369936939</v>
      </c>
      <c r="R23" s="29">
        <f t="shared" ref="R23:V23" si="61">R36*R88/1000000</f>
        <v>254.44716222780556</v>
      </c>
      <c r="S23" s="29">
        <f t="shared" si="61"/>
        <v>252.97221827986633</v>
      </c>
      <c r="T23" s="29">
        <f t="shared" si="61"/>
        <v>250.98257867591454</v>
      </c>
      <c r="U23" s="29">
        <f t="shared" si="61"/>
        <v>264.4083203190641</v>
      </c>
      <c r="V23" s="29">
        <f t="shared" si="61"/>
        <v>261.82270135553227</v>
      </c>
      <c r="W23" s="29">
        <f t="shared" ref="W23:Y23" si="62">W36*W88/1000000</f>
        <v>261.00470339091356</v>
      </c>
      <c r="X23" s="29">
        <f t="shared" si="62"/>
        <v>262.07835706143612</v>
      </c>
      <c r="Y23" s="29">
        <f t="shared" si="62"/>
        <v>265.31502831130365</v>
      </c>
      <c r="DA23" s="58" t="s">
        <v>981</v>
      </c>
    </row>
    <row r="24" spans="1:105" ht="12" customHeight="1" x14ac:dyDescent="0.25">
      <c r="A24" s="28" t="s">
        <v>27</v>
      </c>
      <c r="B24" s="29">
        <f t="shared" ref="B24" si="63">B37*B89/1000000</f>
        <v>33.426750003876137</v>
      </c>
      <c r="C24" s="29">
        <f t="shared" ref="C24:Q24" si="64">C37*C89/1000000</f>
        <v>43.428397869983897</v>
      </c>
      <c r="D24" s="29">
        <f t="shared" si="64"/>
        <v>50.936516271719185</v>
      </c>
      <c r="E24" s="29">
        <f t="shared" si="64"/>
        <v>61.075802204517728</v>
      </c>
      <c r="F24" s="29">
        <f t="shared" si="64"/>
        <v>67.732255804588505</v>
      </c>
      <c r="G24" s="29">
        <f t="shared" si="64"/>
        <v>79.398504466991554</v>
      </c>
      <c r="H24" s="29">
        <f t="shared" si="64"/>
        <v>93.587629315082751</v>
      </c>
      <c r="I24" s="29">
        <f t="shared" si="64"/>
        <v>104.7333204635889</v>
      </c>
      <c r="J24" s="29">
        <f t="shared" si="64"/>
        <v>116.66506783164924</v>
      </c>
      <c r="K24" s="29">
        <f t="shared" si="64"/>
        <v>126.98267285226322</v>
      </c>
      <c r="L24" s="29">
        <f t="shared" si="64"/>
        <v>138.87837572479339</v>
      </c>
      <c r="M24" s="29">
        <f t="shared" si="64"/>
        <v>144.62864517272385</v>
      </c>
      <c r="N24" s="29">
        <f t="shared" si="64"/>
        <v>148.12300598478734</v>
      </c>
      <c r="O24" s="29">
        <f t="shared" si="64"/>
        <v>148.65454533805251</v>
      </c>
      <c r="P24" s="29">
        <f t="shared" si="64"/>
        <v>152.1349936857068</v>
      </c>
      <c r="Q24" s="29">
        <f t="shared" si="64"/>
        <v>164.56807689217186</v>
      </c>
      <c r="R24" s="29">
        <f t="shared" ref="R24:V24" si="65">R37*R89/1000000</f>
        <v>177.46023693267088</v>
      </c>
      <c r="S24" s="29">
        <f t="shared" si="65"/>
        <v>193.0432902096745</v>
      </c>
      <c r="T24" s="29">
        <f t="shared" si="65"/>
        <v>210.76227428545943</v>
      </c>
      <c r="U24" s="29">
        <f t="shared" si="65"/>
        <v>228.84132493794391</v>
      </c>
      <c r="V24" s="29">
        <f t="shared" si="65"/>
        <v>244.85458541648762</v>
      </c>
      <c r="W24" s="29">
        <f t="shared" ref="W24:Y24" si="66">W37*W89/1000000</f>
        <v>255.42671258145188</v>
      </c>
      <c r="X24" s="29">
        <f t="shared" si="66"/>
        <v>265.24362962340228</v>
      </c>
      <c r="Y24" s="29">
        <f t="shared" si="66"/>
        <v>274.76769263027853</v>
      </c>
      <c r="DA24" s="58" t="s">
        <v>982</v>
      </c>
    </row>
    <row r="25" spans="1:105" ht="12.95" customHeight="1" x14ac:dyDescent="0.25">
      <c r="A25" s="23" t="s">
        <v>108</v>
      </c>
      <c r="B25" s="22">
        <f>SUM(B26:B27)</f>
        <v>1792.7295512769758</v>
      </c>
      <c r="C25" s="22">
        <f t="shared" ref="C25:Q25" si="67">SUM(C26:C27)</f>
        <v>2201.0269086877415</v>
      </c>
      <c r="D25" s="22">
        <f t="shared" si="67"/>
        <v>2447.7230422245948</v>
      </c>
      <c r="E25" s="22">
        <f t="shared" si="67"/>
        <v>2562.1894797883874</v>
      </c>
      <c r="F25" s="22">
        <f t="shared" si="67"/>
        <v>2613.6282106903186</v>
      </c>
      <c r="G25" s="22">
        <f t="shared" si="67"/>
        <v>2649.1296439383791</v>
      </c>
      <c r="H25" s="22">
        <f t="shared" si="67"/>
        <v>2701.5039462096584</v>
      </c>
      <c r="I25" s="22">
        <f t="shared" si="67"/>
        <v>2816.0530243907615</v>
      </c>
      <c r="J25" s="22">
        <f t="shared" si="67"/>
        <v>2930.7233263953599</v>
      </c>
      <c r="K25" s="22">
        <f t="shared" si="67"/>
        <v>3072.428536633523</v>
      </c>
      <c r="L25" s="22">
        <f t="shared" si="67"/>
        <v>3227.6865132178109</v>
      </c>
      <c r="M25" s="22">
        <f t="shared" si="67"/>
        <v>3417.7742926615188</v>
      </c>
      <c r="N25" s="22">
        <f t="shared" si="67"/>
        <v>3592.9994797355575</v>
      </c>
      <c r="O25" s="22">
        <f t="shared" si="67"/>
        <v>3662.7665094860454</v>
      </c>
      <c r="P25" s="22">
        <f t="shared" si="67"/>
        <v>3737.9695262075061</v>
      </c>
      <c r="Q25" s="22">
        <f t="shared" si="67"/>
        <v>3821.4138950748802</v>
      </c>
      <c r="R25" s="22">
        <f t="shared" ref="R25" si="68">SUM(R26:R27)</f>
        <v>3938.8700220010905</v>
      </c>
      <c r="S25" s="22">
        <f t="shared" ref="S25" si="69">SUM(S26:S27)</f>
        <v>3966.6799158579265</v>
      </c>
      <c r="T25" s="22">
        <f t="shared" ref="T25" si="70">SUM(T26:T27)</f>
        <v>4060.5229818089874</v>
      </c>
      <c r="U25" s="22">
        <f t="shared" ref="U25" si="71">SUM(U26:U27)</f>
        <v>4122.6682269409666</v>
      </c>
      <c r="V25" s="22">
        <f t="shared" ref="V25:W25" si="72">SUM(V26:V27)</f>
        <v>4204.1285002494415</v>
      </c>
      <c r="W25" s="22">
        <f t="shared" si="72"/>
        <v>4225.5956728444999</v>
      </c>
      <c r="X25" s="22">
        <f t="shared" ref="X25:Y25" si="73">SUM(X26:X27)</f>
        <v>4269.4641861784403</v>
      </c>
      <c r="Y25" s="22">
        <f t="shared" si="73"/>
        <v>4329.4911445499029</v>
      </c>
      <c r="DA25" s="57"/>
    </row>
    <row r="26" spans="1:105" ht="12" customHeight="1" x14ac:dyDescent="0.25">
      <c r="A26" s="30" t="s">
        <v>44</v>
      </c>
      <c r="B26" s="31">
        <f t="shared" ref="B26" si="74">B39*B91/1000000</f>
        <v>246.20290234559428</v>
      </c>
      <c r="C26" s="31">
        <f t="shared" ref="C26:Q26" si="75">C39*C91/1000000</f>
        <v>261.20301083169858</v>
      </c>
      <c r="D26" s="31">
        <f t="shared" si="75"/>
        <v>280.67413223581349</v>
      </c>
      <c r="E26" s="31">
        <f t="shared" si="75"/>
        <v>288.88596014694212</v>
      </c>
      <c r="F26" s="31">
        <f t="shared" si="75"/>
        <v>293.55712709765965</v>
      </c>
      <c r="G26" s="31">
        <f t="shared" si="75"/>
        <v>304.28852764635889</v>
      </c>
      <c r="H26" s="31">
        <f t="shared" si="75"/>
        <v>306.0350710063305</v>
      </c>
      <c r="I26" s="31">
        <f t="shared" si="75"/>
        <v>310.61689158414958</v>
      </c>
      <c r="J26" s="31">
        <f t="shared" si="75"/>
        <v>315.2090254168462</v>
      </c>
      <c r="K26" s="31">
        <f t="shared" si="75"/>
        <v>316.81577460463438</v>
      </c>
      <c r="L26" s="31">
        <f t="shared" si="75"/>
        <v>315.68205513947237</v>
      </c>
      <c r="M26" s="31">
        <f t="shared" si="75"/>
        <v>307.91963093741202</v>
      </c>
      <c r="N26" s="31">
        <f t="shared" si="75"/>
        <v>306.6133270486298</v>
      </c>
      <c r="O26" s="31">
        <f t="shared" si="75"/>
        <v>301.44130211026214</v>
      </c>
      <c r="P26" s="31">
        <f t="shared" si="75"/>
        <v>295.92925295670454</v>
      </c>
      <c r="Q26" s="31">
        <f t="shared" si="75"/>
        <v>290.59466874680027</v>
      </c>
      <c r="R26" s="31">
        <f t="shared" ref="R26:V26" si="76">R39*R91/1000000</f>
        <v>276.79962864200803</v>
      </c>
      <c r="S26" s="31">
        <f t="shared" si="76"/>
        <v>269.579162387233</v>
      </c>
      <c r="T26" s="31">
        <f t="shared" si="76"/>
        <v>258.30431775149725</v>
      </c>
      <c r="U26" s="31">
        <f t="shared" si="76"/>
        <v>245.79455973741727</v>
      </c>
      <c r="V26" s="31">
        <f t="shared" si="76"/>
        <v>234.28351442396993</v>
      </c>
      <c r="W26" s="31">
        <f t="shared" ref="W26:Y26" si="77">W39*W91/1000000</f>
        <v>226.80485205415849</v>
      </c>
      <c r="X26" s="31">
        <f t="shared" si="77"/>
        <v>220.84954405370843</v>
      </c>
      <c r="Y26" s="31">
        <f t="shared" si="77"/>
        <v>214.7504333649313</v>
      </c>
      <c r="DA26" s="59" t="s">
        <v>983</v>
      </c>
    </row>
    <row r="27" spans="1:105" ht="12" customHeight="1" x14ac:dyDescent="0.25">
      <c r="A27" s="32" t="s">
        <v>25</v>
      </c>
      <c r="B27" s="33">
        <f t="shared" ref="B27" si="78">B40*B92/1000000</f>
        <v>1546.5266489313815</v>
      </c>
      <c r="C27" s="33">
        <f t="shared" ref="C27:Q27" si="79">C40*C92/1000000</f>
        <v>1939.823897856043</v>
      </c>
      <c r="D27" s="33">
        <f t="shared" si="79"/>
        <v>2167.0489099887814</v>
      </c>
      <c r="E27" s="33">
        <f t="shared" si="79"/>
        <v>2273.3035196414453</v>
      </c>
      <c r="F27" s="33">
        <f t="shared" si="79"/>
        <v>2320.0710835926589</v>
      </c>
      <c r="G27" s="33">
        <f t="shared" si="79"/>
        <v>2344.8411162920202</v>
      </c>
      <c r="H27" s="33">
        <f t="shared" si="79"/>
        <v>2395.468875203328</v>
      </c>
      <c r="I27" s="33">
        <f t="shared" si="79"/>
        <v>2505.436132806612</v>
      </c>
      <c r="J27" s="33">
        <f t="shared" si="79"/>
        <v>2615.5143009785138</v>
      </c>
      <c r="K27" s="33">
        <f t="shared" si="79"/>
        <v>2755.6127620288885</v>
      </c>
      <c r="L27" s="33">
        <f t="shared" si="79"/>
        <v>2912.0044580783388</v>
      </c>
      <c r="M27" s="33">
        <f t="shared" si="79"/>
        <v>3109.8546617241068</v>
      </c>
      <c r="N27" s="33">
        <f t="shared" si="79"/>
        <v>3286.3861526869277</v>
      </c>
      <c r="O27" s="33">
        <f t="shared" si="79"/>
        <v>3361.3252073757831</v>
      </c>
      <c r="P27" s="33">
        <f t="shared" si="79"/>
        <v>3442.0402732508014</v>
      </c>
      <c r="Q27" s="33">
        <f t="shared" si="79"/>
        <v>3530.8192263280798</v>
      </c>
      <c r="R27" s="33">
        <f t="shared" ref="R27:V27" si="80">R40*R92/1000000</f>
        <v>3662.0703933590826</v>
      </c>
      <c r="S27" s="33">
        <f t="shared" si="80"/>
        <v>3697.1007534706937</v>
      </c>
      <c r="T27" s="33">
        <f t="shared" si="80"/>
        <v>3802.2186640574901</v>
      </c>
      <c r="U27" s="33">
        <f t="shared" si="80"/>
        <v>3876.8736672035493</v>
      </c>
      <c r="V27" s="33">
        <f t="shared" si="80"/>
        <v>3969.8449858254717</v>
      </c>
      <c r="W27" s="33">
        <f t="shared" ref="W27:Y27" si="81">W40*W92/1000000</f>
        <v>3998.7908207903411</v>
      </c>
      <c r="X27" s="33">
        <f t="shared" si="81"/>
        <v>4048.6146421247322</v>
      </c>
      <c r="Y27" s="33">
        <f t="shared" si="81"/>
        <v>4114.7407111849716</v>
      </c>
      <c r="DA27" s="60" t="s">
        <v>984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DA30" s="57"/>
    </row>
    <row r="31" spans="1:105" ht="12" customHeight="1" x14ac:dyDescent="0.25">
      <c r="A31" s="28" t="s">
        <v>32</v>
      </c>
      <c r="B31" s="34">
        <v>621499</v>
      </c>
      <c r="C31" s="34">
        <v>632050</v>
      </c>
      <c r="D31" s="34">
        <v>642549</v>
      </c>
      <c r="E31" s="34">
        <v>653731</v>
      </c>
      <c r="F31" s="34">
        <v>664900</v>
      </c>
      <c r="G31" s="34">
        <v>666140</v>
      </c>
      <c r="H31" s="34">
        <v>678314</v>
      </c>
      <c r="I31" s="34">
        <v>690722</v>
      </c>
      <c r="J31" s="34">
        <v>708023</v>
      </c>
      <c r="K31" s="34">
        <v>712514</v>
      </c>
      <c r="L31" s="34">
        <v>716729</v>
      </c>
      <c r="M31" s="34">
        <v>719924</v>
      </c>
      <c r="N31" s="34">
        <v>728275</v>
      </c>
      <c r="O31" s="34">
        <v>733615</v>
      </c>
      <c r="P31" s="34">
        <v>739605</v>
      </c>
      <c r="Q31" s="34">
        <v>745783</v>
      </c>
      <c r="R31" s="34">
        <v>755392</v>
      </c>
      <c r="S31" s="34">
        <v>774038</v>
      </c>
      <c r="T31" s="34">
        <v>784884</v>
      </c>
      <c r="U31" s="34">
        <v>807099</v>
      </c>
      <c r="V31" s="34">
        <v>821733</v>
      </c>
      <c r="W31" s="34">
        <v>829703</v>
      </c>
      <c r="X31" s="34">
        <v>843771</v>
      </c>
      <c r="Y31" s="34">
        <v>864210</v>
      </c>
      <c r="DA31" s="58" t="s">
        <v>985</v>
      </c>
    </row>
    <row r="32" spans="1:105" ht="12" customHeight="1" x14ac:dyDescent="0.25">
      <c r="A32" s="28" t="s">
        <v>47</v>
      </c>
      <c r="B32" s="34">
        <v>444016</v>
      </c>
      <c r="C32" s="34">
        <v>453162</v>
      </c>
      <c r="D32" s="34">
        <v>462294</v>
      </c>
      <c r="E32" s="34">
        <v>471945</v>
      </c>
      <c r="F32" s="34">
        <v>481618</v>
      </c>
      <c r="G32" s="34">
        <v>484106</v>
      </c>
      <c r="H32" s="34">
        <v>494549</v>
      </c>
      <c r="I32" s="34">
        <v>505202</v>
      </c>
      <c r="J32" s="34">
        <v>519483</v>
      </c>
      <c r="K32" s="34">
        <v>524403</v>
      </c>
      <c r="L32" s="34">
        <v>529140</v>
      </c>
      <c r="M32" s="34">
        <v>533866</v>
      </c>
      <c r="N32" s="34">
        <v>539132</v>
      </c>
      <c r="O32" s="34">
        <v>543863</v>
      </c>
      <c r="P32" s="34">
        <v>549362</v>
      </c>
      <c r="Q32" s="34">
        <v>554905</v>
      </c>
      <c r="R32" s="34">
        <v>559723</v>
      </c>
      <c r="S32" s="34">
        <v>572109</v>
      </c>
      <c r="T32" s="34">
        <v>578981</v>
      </c>
      <c r="U32" s="34">
        <v>595009</v>
      </c>
      <c r="V32" s="34">
        <v>611861</v>
      </c>
      <c r="W32" s="34">
        <v>623708</v>
      </c>
      <c r="X32" s="34">
        <v>640213</v>
      </c>
      <c r="Y32" s="34">
        <v>661712</v>
      </c>
      <c r="DA32" s="58" t="s">
        <v>986</v>
      </c>
    </row>
    <row r="33" spans="1:105" ht="12" customHeight="1" x14ac:dyDescent="0.25">
      <c r="A33" s="28" t="s">
        <v>46</v>
      </c>
      <c r="B33" s="34">
        <v>4977</v>
      </c>
      <c r="C33" s="34">
        <v>5647</v>
      </c>
      <c r="D33" s="34">
        <v>6214</v>
      </c>
      <c r="E33" s="34">
        <v>6866</v>
      </c>
      <c r="F33" s="34">
        <v>7725</v>
      </c>
      <c r="G33" s="34">
        <v>8389</v>
      </c>
      <c r="H33" s="34">
        <v>9439</v>
      </c>
      <c r="I33" s="34">
        <v>10670</v>
      </c>
      <c r="J33" s="34">
        <v>12076</v>
      </c>
      <c r="K33" s="34">
        <v>13348</v>
      </c>
      <c r="L33" s="34">
        <v>14779</v>
      </c>
      <c r="M33" s="34">
        <v>15751</v>
      </c>
      <c r="N33" s="34">
        <v>17400</v>
      </c>
      <c r="O33" s="34">
        <v>19557</v>
      </c>
      <c r="P33" s="34">
        <v>21519</v>
      </c>
      <c r="Q33" s="34">
        <v>23116</v>
      </c>
      <c r="R33" s="34">
        <v>26152</v>
      </c>
      <c r="S33" s="34">
        <v>29136</v>
      </c>
      <c r="T33" s="34">
        <v>32087</v>
      </c>
      <c r="U33" s="34">
        <v>35483</v>
      </c>
      <c r="V33" s="34">
        <v>38891</v>
      </c>
      <c r="W33" s="34">
        <v>42599</v>
      </c>
      <c r="X33" s="34">
        <v>46971</v>
      </c>
      <c r="Y33" s="34">
        <v>51872</v>
      </c>
      <c r="DA33" s="58" t="s">
        <v>987</v>
      </c>
    </row>
    <row r="34" spans="1:105" ht="12" customHeight="1" x14ac:dyDescent="0.25">
      <c r="A34" s="28" t="s">
        <v>45</v>
      </c>
      <c r="B34" s="34">
        <v>27617</v>
      </c>
      <c r="C34" s="34">
        <v>32178</v>
      </c>
      <c r="D34" s="34">
        <v>36790</v>
      </c>
      <c r="E34" s="34">
        <v>41513</v>
      </c>
      <c r="F34" s="34">
        <v>46314</v>
      </c>
      <c r="G34" s="34">
        <v>50443</v>
      </c>
      <c r="H34" s="34">
        <v>55433</v>
      </c>
      <c r="I34" s="34">
        <v>60546</v>
      </c>
      <c r="J34" s="34">
        <v>66230</v>
      </c>
      <c r="K34" s="34">
        <v>70832</v>
      </c>
      <c r="L34" s="34">
        <v>75507</v>
      </c>
      <c r="M34" s="34">
        <v>83582</v>
      </c>
      <c r="N34" s="34">
        <v>99469</v>
      </c>
      <c r="O34" s="34">
        <v>115009</v>
      </c>
      <c r="P34" s="34">
        <v>130482</v>
      </c>
      <c r="Q34" s="34">
        <v>144193</v>
      </c>
      <c r="R34" s="34">
        <v>141717</v>
      </c>
      <c r="S34" s="34">
        <v>160874</v>
      </c>
      <c r="T34" s="34">
        <v>181244</v>
      </c>
      <c r="U34" s="34">
        <v>205651</v>
      </c>
      <c r="V34" s="34">
        <v>233332</v>
      </c>
      <c r="W34" s="34">
        <v>259402</v>
      </c>
      <c r="X34" s="34">
        <v>287678</v>
      </c>
      <c r="Y34" s="34">
        <v>318771</v>
      </c>
      <c r="DA34" s="58" t="s">
        <v>988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DA35" s="57"/>
    </row>
    <row r="36" spans="1:105" ht="12" customHeight="1" x14ac:dyDescent="0.25">
      <c r="A36" s="28" t="s">
        <v>28</v>
      </c>
      <c r="B36" s="34">
        <v>133482.66218360068</v>
      </c>
      <c r="C36" s="34">
        <v>166167.78445090583</v>
      </c>
      <c r="D36" s="34">
        <v>195733.5106734393</v>
      </c>
      <c r="E36" s="34">
        <v>223367.16821932243</v>
      </c>
      <c r="F36" s="34">
        <v>244499.45595496119</v>
      </c>
      <c r="G36" s="34">
        <v>270322.15023383667</v>
      </c>
      <c r="H36" s="34">
        <v>303500.67041441851</v>
      </c>
      <c r="I36" s="34">
        <v>355929.21702847671</v>
      </c>
      <c r="J36" s="34">
        <v>436297.0226088374</v>
      </c>
      <c r="K36" s="34">
        <v>516823.9548974738</v>
      </c>
      <c r="L36" s="34">
        <v>610728.82173375017</v>
      </c>
      <c r="M36" s="34">
        <v>664777.48894070764</v>
      </c>
      <c r="N36" s="34">
        <v>751802.94054950366</v>
      </c>
      <c r="O36" s="34">
        <v>797872.13552018185</v>
      </c>
      <c r="P36" s="34">
        <v>846182.40248580975</v>
      </c>
      <c r="Q36" s="34">
        <v>942587.13939183811</v>
      </c>
      <c r="R36" s="34">
        <v>1133159.9925917578</v>
      </c>
      <c r="S36" s="34">
        <v>1249309.8480489673</v>
      </c>
      <c r="T36" s="34">
        <v>1363672.6979385484</v>
      </c>
      <c r="U36" s="34">
        <v>1539751.475024045</v>
      </c>
      <c r="V36" s="34">
        <v>1629159.3893067753</v>
      </c>
      <c r="W36" s="34">
        <v>1691877.8234609256</v>
      </c>
      <c r="X36" s="34">
        <v>1763528.6115219262</v>
      </c>
      <c r="Y36" s="34">
        <v>1845610.4831199527</v>
      </c>
      <c r="DA36" s="58" t="s">
        <v>989</v>
      </c>
    </row>
    <row r="37" spans="1:105" ht="12" customHeight="1" x14ac:dyDescent="0.25">
      <c r="A37" s="28" t="s">
        <v>27</v>
      </c>
      <c r="B37" s="34">
        <v>81590.215904656055</v>
      </c>
      <c r="C37" s="34">
        <v>108645.44972841771</v>
      </c>
      <c r="D37" s="34">
        <v>130507.28701039472</v>
      </c>
      <c r="E37" s="34">
        <v>160942.69743112827</v>
      </c>
      <c r="F37" s="34">
        <v>183016.58888908461</v>
      </c>
      <c r="G37" s="34">
        <v>221856.64129902981</v>
      </c>
      <c r="H37" s="34">
        <v>274736.68403405434</v>
      </c>
      <c r="I37" s="34">
        <v>318865.82810593629</v>
      </c>
      <c r="J37" s="34">
        <v>370641.49019431323</v>
      </c>
      <c r="K37" s="34">
        <v>417633.17213394842</v>
      </c>
      <c r="L37" s="34">
        <v>478848.95789096563</v>
      </c>
      <c r="M37" s="34">
        <v>531362.03874736174</v>
      </c>
      <c r="N37" s="34">
        <v>572734.9274101319</v>
      </c>
      <c r="O37" s="34">
        <v>612589.08475418738</v>
      </c>
      <c r="P37" s="34">
        <v>663272.95205689012</v>
      </c>
      <c r="Q37" s="34">
        <v>767166.94250732334</v>
      </c>
      <c r="R37" s="34">
        <v>872188.94777303957</v>
      </c>
      <c r="S37" s="34">
        <v>978074.62807573203</v>
      </c>
      <c r="T37" s="34">
        <v>1085834.5308615507</v>
      </c>
      <c r="U37" s="34">
        <v>1190029.477649593</v>
      </c>
      <c r="V37" s="34">
        <v>1285604.1714097529</v>
      </c>
      <c r="W37" s="34">
        <v>1355705.1231063369</v>
      </c>
      <c r="X37" s="34">
        <v>1421953.3784631675</v>
      </c>
      <c r="Y37" s="34">
        <v>1488052.7712249313</v>
      </c>
      <c r="DA37" s="58" t="s">
        <v>990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DA38" s="57"/>
    </row>
    <row r="39" spans="1:105" ht="12" customHeight="1" x14ac:dyDescent="0.25">
      <c r="A39" s="30" t="s">
        <v>44</v>
      </c>
      <c r="B39" s="35">
        <v>3148817.0330761811</v>
      </c>
      <c r="C39" s="35">
        <v>3383369.1383879525</v>
      </c>
      <c r="D39" s="35">
        <v>3711506.0578891826</v>
      </c>
      <c r="E39" s="35">
        <v>3911387.851916905</v>
      </c>
      <c r="F39" s="35">
        <v>4083750.8181003318</v>
      </c>
      <c r="G39" s="35">
        <v>4361046.5518074874</v>
      </c>
      <c r="H39" s="35">
        <v>4511942.935188761</v>
      </c>
      <c r="I39" s="35">
        <v>4714352.3733875761</v>
      </c>
      <c r="J39" s="35">
        <v>4929711.161066494</v>
      </c>
      <c r="K39" s="35">
        <v>5127577.1804831959</v>
      </c>
      <c r="L39" s="35">
        <v>5330934.8496206868</v>
      </c>
      <c r="M39" s="35">
        <v>5462390.0095781283</v>
      </c>
      <c r="N39" s="35">
        <v>5737297.2756185196</v>
      </c>
      <c r="O39" s="35">
        <v>5868510.9291630974</v>
      </c>
      <c r="P39" s="35">
        <v>6030877.241101509</v>
      </c>
      <c r="Q39" s="35">
        <v>6349901.2633094722</v>
      </c>
      <c r="R39" s="35">
        <v>6502915.1716358857</v>
      </c>
      <c r="S39" s="35">
        <v>6928615.80879426</v>
      </c>
      <c r="T39" s="35">
        <v>7357988.9846743532</v>
      </c>
      <c r="U39" s="35">
        <v>7760475.0219636299</v>
      </c>
      <c r="V39" s="35">
        <v>8083845.7025329657</v>
      </c>
      <c r="W39" s="35">
        <v>8508241.279932607</v>
      </c>
      <c r="X39" s="35">
        <v>8964546.2447524015</v>
      </c>
      <c r="Y39" s="35">
        <v>9463111.2925240081</v>
      </c>
      <c r="DA39" s="59" t="s">
        <v>991</v>
      </c>
    </row>
    <row r="40" spans="1:105" ht="12" customHeight="1" x14ac:dyDescent="0.25">
      <c r="A40" s="32" t="s">
        <v>25</v>
      </c>
      <c r="B40" s="36">
        <v>156530.59991655298</v>
      </c>
      <c r="C40" s="36">
        <v>200090.39109627847</v>
      </c>
      <c r="D40" s="36">
        <v>226385.32909169997</v>
      </c>
      <c r="E40" s="36">
        <v>239971.17256422219</v>
      </c>
      <c r="F40" s="36">
        <v>247064.75401364669</v>
      </c>
      <c r="G40" s="36">
        <v>251926.0817768769</v>
      </c>
      <c r="H40" s="36">
        <v>259950.87814261226</v>
      </c>
      <c r="I40" s="36">
        <v>274760.82963682187</v>
      </c>
      <c r="J40" s="36">
        <v>289741.13291611243</v>
      </c>
      <c r="K40" s="36">
        <v>310475.05707739526</v>
      </c>
      <c r="L40" s="36">
        <v>332172.81780516135</v>
      </c>
      <c r="M40" s="36">
        <v>358568.08974253468</v>
      </c>
      <c r="N40" s="36">
        <v>383928.43472444767</v>
      </c>
      <c r="O40" s="36">
        <v>396637.39031945303</v>
      </c>
      <c r="P40" s="36">
        <v>411160.89983761479</v>
      </c>
      <c r="Q40" s="36">
        <v>428390.26787438814</v>
      </c>
      <c r="R40" s="36">
        <v>452048.48404698534</v>
      </c>
      <c r="S40" s="36">
        <v>471055.25137085165</v>
      </c>
      <c r="T40" s="36">
        <v>497517.19714001392</v>
      </c>
      <c r="U40" s="36">
        <v>518493.88108310895</v>
      </c>
      <c r="V40" s="36">
        <v>539750.89536117588</v>
      </c>
      <c r="W40" s="36">
        <v>549496.18741467944</v>
      </c>
      <c r="X40" s="36">
        <v>562610.06400275405</v>
      </c>
      <c r="Y40" s="36">
        <v>579390.54758313636</v>
      </c>
      <c r="DA40" s="60" t="s">
        <v>992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DA43" s="57"/>
    </row>
    <row r="44" spans="1:105" ht="12" customHeight="1" x14ac:dyDescent="0.25">
      <c r="A44" s="28" t="s">
        <v>32</v>
      </c>
      <c r="B44" s="37"/>
      <c r="C44" s="37">
        <v>43229.266249368899</v>
      </c>
      <c r="D44" s="37">
        <v>43387.461370651377</v>
      </c>
      <c r="E44" s="37">
        <v>44282.008521710406</v>
      </c>
      <c r="F44" s="37">
        <v>44481.916399153532</v>
      </c>
      <c r="G44" s="37">
        <v>34767.193755527376</v>
      </c>
      <c r="H44" s="37">
        <v>45916.849399677245</v>
      </c>
      <c r="I44" s="37">
        <v>46367.892197108944</v>
      </c>
      <c r="J44" s="37">
        <v>51479.331070354092</v>
      </c>
      <c r="K44" s="37">
        <v>38889.174999335664</v>
      </c>
      <c r="L44" s="37">
        <v>38834.43302173831</v>
      </c>
      <c r="M44" s="37">
        <v>38037.114233379369</v>
      </c>
      <c r="N44" s="37">
        <v>43417.227788582677</v>
      </c>
      <c r="O44" s="37">
        <v>40631.782900555176</v>
      </c>
      <c r="P44" s="37">
        <v>41508.78884176549</v>
      </c>
      <c r="Q44" s="37">
        <v>41925.254944325192</v>
      </c>
      <c r="R44" s="37">
        <v>45586.190600372618</v>
      </c>
      <c r="S44" s="37">
        <v>54854.605262458557</v>
      </c>
      <c r="T44" s="37">
        <v>47287.508443935076</v>
      </c>
      <c r="U44" s="37">
        <v>65444.266249368899</v>
      </c>
      <c r="V44" s="37">
        <v>58021.461370651377</v>
      </c>
      <c r="W44" s="37">
        <v>52252.008521710406</v>
      </c>
      <c r="X44" s="37">
        <v>58549.916399153532</v>
      </c>
      <c r="Y44" s="37">
        <v>55206.193755527376</v>
      </c>
      <c r="DA44" s="58" t="s">
        <v>993</v>
      </c>
    </row>
    <row r="45" spans="1:105" ht="12" customHeight="1" x14ac:dyDescent="0.25">
      <c r="A45" s="28" t="s">
        <v>47</v>
      </c>
      <c r="B45" s="37"/>
      <c r="C45" s="37">
        <v>36163.354997202172</v>
      </c>
      <c r="D45" s="37">
        <v>36498.164471920871</v>
      </c>
      <c r="E45" s="37">
        <v>37370.477276061138</v>
      </c>
      <c r="F45" s="37">
        <v>37750.351550176449</v>
      </c>
      <c r="G45" s="37">
        <v>30927.846185447823</v>
      </c>
      <c r="H45" s="37">
        <v>39250.020833375165</v>
      </c>
      <c r="I45" s="37">
        <v>39831.935915593232</v>
      </c>
      <c r="J45" s="37">
        <v>43836.652633814607</v>
      </c>
      <c r="K45" s="37">
        <v>34857.232979900902</v>
      </c>
      <c r="L45" s="37">
        <v>35060.739746064006</v>
      </c>
      <c r="M45" s="37">
        <v>35441.236535199219</v>
      </c>
      <c r="N45" s="37">
        <v>36377.787771351403</v>
      </c>
      <c r="O45" s="37">
        <v>36244.458710316627</v>
      </c>
      <c r="P45" s="37">
        <v>37419.315450380673</v>
      </c>
      <c r="Q45" s="37">
        <v>37875.424943195714</v>
      </c>
      <c r="R45" s="37">
        <v>40981.354997202172</v>
      </c>
      <c r="S45" s="37">
        <v>48884.164471920871</v>
      </c>
      <c r="T45" s="37">
        <v>44242.477276061196</v>
      </c>
      <c r="U45" s="37">
        <v>53778.351550176507</v>
      </c>
      <c r="V45" s="37">
        <v>47779.846185447881</v>
      </c>
      <c r="W45" s="37">
        <v>51097.020833375165</v>
      </c>
      <c r="X45" s="37">
        <v>56336.935915593291</v>
      </c>
      <c r="Y45" s="37">
        <v>65335.652633814607</v>
      </c>
      <c r="DA45" s="58" t="s">
        <v>994</v>
      </c>
    </row>
    <row r="46" spans="1:105" ht="12" customHeight="1" x14ac:dyDescent="0.25">
      <c r="A46" s="28" t="s">
        <v>46</v>
      </c>
      <c r="B46" s="37"/>
      <c r="C46" s="37">
        <v>990.65927529729652</v>
      </c>
      <c r="D46" s="37">
        <v>902.29402115610719</v>
      </c>
      <c r="E46" s="37">
        <v>1002.5966902682003</v>
      </c>
      <c r="F46" s="37">
        <v>1225.5977663520225</v>
      </c>
      <c r="G46" s="37">
        <v>1047.3291243892891</v>
      </c>
      <c r="H46" s="37">
        <v>1450.82409412162</v>
      </c>
      <c r="I46" s="37">
        <v>1650.117526445134</v>
      </c>
      <c r="J46" s="37">
        <v>1844.2458628352506</v>
      </c>
      <c r="K46" s="37">
        <v>1730.2472079400286</v>
      </c>
      <c r="L46" s="37">
        <v>1910.1614054866113</v>
      </c>
      <c r="M46" s="37">
        <v>1473.0301176520261</v>
      </c>
      <c r="N46" s="37">
        <v>2172.8969080564166</v>
      </c>
      <c r="O46" s="37">
        <v>3147.6592752972974</v>
      </c>
      <c r="P46" s="37">
        <v>2864.2940211561072</v>
      </c>
      <c r="Q46" s="37">
        <v>2599.5966902682012</v>
      </c>
      <c r="R46" s="37">
        <v>4261.5977663520243</v>
      </c>
      <c r="S46" s="37">
        <v>4031.3291243892891</v>
      </c>
      <c r="T46" s="37">
        <v>4401.8240941216209</v>
      </c>
      <c r="U46" s="37">
        <v>5046.117526445134</v>
      </c>
      <c r="V46" s="37">
        <v>5252.245862835247</v>
      </c>
      <c r="W46" s="37">
        <v>5438.2472079400322</v>
      </c>
      <c r="X46" s="37">
        <v>6282.1614054866077</v>
      </c>
      <c r="Y46" s="37">
        <v>6374.0301176520297</v>
      </c>
      <c r="DA46" s="58" t="s">
        <v>995</v>
      </c>
    </row>
    <row r="47" spans="1:105" ht="12" customHeight="1" x14ac:dyDescent="0.25">
      <c r="A47" s="28" t="s">
        <v>45</v>
      </c>
      <c r="B47" s="37"/>
      <c r="C47" s="37">
        <v>5823.2327302295307</v>
      </c>
      <c r="D47" s="37">
        <v>5939.6643201812003</v>
      </c>
      <c r="E47" s="37">
        <v>6119.4877513211613</v>
      </c>
      <c r="F47" s="37">
        <v>6269.878849831468</v>
      </c>
      <c r="G47" s="37">
        <v>5674.0225563675631</v>
      </c>
      <c r="H47" s="37">
        <v>6615.1133985341585</v>
      </c>
      <c r="I47" s="37">
        <v>6822.3559878532542</v>
      </c>
      <c r="J47" s="37">
        <v>7481.9655424940283</v>
      </c>
      <c r="K47" s="37">
        <v>6493.1684370999283</v>
      </c>
      <c r="L47" s="37">
        <v>6664.2027811177395</v>
      </c>
      <c r="M47" s="37">
        <v>10167.31902710603</v>
      </c>
      <c r="N47" s="37">
        <v>18087.780610577072</v>
      </c>
      <c r="O47" s="37">
        <v>17854.864623006928</v>
      </c>
      <c r="P47" s="37">
        <v>17907.86251973288</v>
      </c>
      <c r="Q47" s="37">
        <v>16272.080864547068</v>
      </c>
      <c r="R47" s="37">
        <v>3347.2327302295307</v>
      </c>
      <c r="S47" s="37">
        <v>25096.664320181211</v>
      </c>
      <c r="T47" s="37">
        <v>26489.487751321169</v>
      </c>
      <c r="U47" s="37">
        <v>30676.878849831468</v>
      </c>
      <c r="V47" s="37">
        <v>33355.022556367563</v>
      </c>
      <c r="W47" s="37">
        <v>32685.113398534158</v>
      </c>
      <c r="X47" s="37">
        <v>35098.355987853254</v>
      </c>
      <c r="Y47" s="37">
        <v>38574.965542494028</v>
      </c>
      <c r="DA47" s="58" t="s">
        <v>996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DA48" s="57"/>
    </row>
    <row r="49" spans="1:105" ht="12" customHeight="1" x14ac:dyDescent="0.25">
      <c r="A49" s="28" t="s">
        <v>28</v>
      </c>
      <c r="B49" s="37"/>
      <c r="C49" s="37">
        <v>45361.195528933182</v>
      </c>
      <c r="D49" s="37">
        <v>43220.612206651975</v>
      </c>
      <c r="E49" s="37">
        <v>42342.937572190654</v>
      </c>
      <c r="F49" s="37">
        <v>36977.379312673787</v>
      </c>
      <c r="G49" s="37">
        <v>42891.301759023627</v>
      </c>
      <c r="H49" s="37">
        <v>51565.12021346626</v>
      </c>
      <c r="I49" s="37">
        <v>72234.911085352011</v>
      </c>
      <c r="J49" s="37">
        <v>101703.56493054586</v>
      </c>
      <c r="K49" s="37">
        <v>125888.12781756959</v>
      </c>
      <c r="L49" s="37">
        <v>137125.47904292832</v>
      </c>
      <c r="M49" s="37">
        <v>96391.604779148125</v>
      </c>
      <c r="N49" s="37">
        <v>124002.83092146984</v>
      </c>
      <c r="O49" s="37">
        <v>88960.496729701757</v>
      </c>
      <c r="P49" s="37">
        <v>99875.387179094134</v>
      </c>
      <c r="Q49" s="37">
        <v>168639.64799138042</v>
      </c>
      <c r="R49" s="37">
        <v>292276.41813046555</v>
      </c>
      <c r="S49" s="37">
        <v>242037.98327477905</v>
      </c>
      <c r="T49" s="37">
        <v>251488.32893250929</v>
      </c>
      <c r="U49" s="37">
        <v>272470.38186464459</v>
      </c>
      <c r="V49" s="37">
        <v>213410.74520420004</v>
      </c>
      <c r="W49" s="37">
        <v>151678.93088385207</v>
      </c>
      <c r="X49" s="37">
        <v>171526.17524009477</v>
      </c>
      <c r="Y49" s="37">
        <v>250721.5195894069</v>
      </c>
      <c r="DA49" s="58" t="s">
        <v>997</v>
      </c>
    </row>
    <row r="50" spans="1:105" ht="12" customHeight="1" x14ac:dyDescent="0.25">
      <c r="A50" s="28" t="s">
        <v>27</v>
      </c>
      <c r="B50" s="37"/>
      <c r="C50" s="37">
        <v>42276.770961213755</v>
      </c>
      <c r="D50" s="37">
        <v>37612.884789937438</v>
      </c>
      <c r="E50" s="37">
        <v>46734.388333259558</v>
      </c>
      <c r="F50" s="37">
        <v>38939.860585327115</v>
      </c>
      <c r="G50" s="37">
        <v>56292.736629291932</v>
      </c>
      <c r="H50" s="37">
        <v>95156.81369623827</v>
      </c>
      <c r="I50" s="37">
        <v>81742.028861819388</v>
      </c>
      <c r="J50" s="37">
        <v>98510.050421636493</v>
      </c>
      <c r="K50" s="37">
        <v>85931.542524962337</v>
      </c>
      <c r="L50" s="37">
        <v>117508.52238630911</v>
      </c>
      <c r="M50" s="37">
        <v>147669.89455263439</v>
      </c>
      <c r="N50" s="37">
        <v>123114.91752458957</v>
      </c>
      <c r="O50" s="37">
        <v>138364.20776569197</v>
      </c>
      <c r="P50" s="37">
        <v>136615.40982766508</v>
      </c>
      <c r="Q50" s="37">
        <v>221402.51283674233</v>
      </c>
      <c r="R50" s="37">
        <v>252691.89981835056</v>
      </c>
      <c r="S50" s="37">
        <v>229000.59782728204</v>
      </c>
      <c r="T50" s="37">
        <v>246124.1105515107</v>
      </c>
      <c r="U50" s="37">
        <v>240810.35661570739</v>
      </c>
      <c r="V50" s="37">
        <v>316977.20659690222</v>
      </c>
      <c r="W50" s="37">
        <v>322792.85151493456</v>
      </c>
      <c r="X50" s="37">
        <v>295248.85318411258</v>
      </c>
      <c r="Y50" s="37">
        <v>312223.50331327459</v>
      </c>
      <c r="DA50" s="58" t="s">
        <v>998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DA51" s="57"/>
    </row>
    <row r="52" spans="1:105" ht="12" customHeight="1" x14ac:dyDescent="0.25">
      <c r="A52" s="30" t="s">
        <v>44</v>
      </c>
      <c r="B52" s="38"/>
      <c r="C52" s="38">
        <v>992515.06280510081</v>
      </c>
      <c r="D52" s="38">
        <v>1093467.9688954037</v>
      </c>
      <c r="E52" s="38">
        <v>985991.14709438151</v>
      </c>
      <c r="F52" s="38">
        <v>989411.40800945554</v>
      </c>
      <c r="G52" s="38">
        <v>1189345.7427813448</v>
      </c>
      <c r="H52" s="38">
        <v>1137899.9648674806</v>
      </c>
      <c r="I52" s="38">
        <v>1229490.2986739734</v>
      </c>
      <c r="J52" s="38">
        <v>1249284.60898455</v>
      </c>
      <c r="K52" s="38">
        <v>1305521.8385587884</v>
      </c>
      <c r="L52" s="38">
        <v>1369885.3891321672</v>
      </c>
      <c r="M52" s="38">
        <v>1308648.7163124401</v>
      </c>
      <c r="N52" s="38">
        <v>1346752.0723033417</v>
      </c>
      <c r="O52" s="38">
        <v>950734.44100808725</v>
      </c>
      <c r="P52" s="38">
        <v>999548.26563297585</v>
      </c>
      <c r="Q52" s="38">
        <v>1313162.5968161309</v>
      </c>
      <c r="R52" s="38">
        <v>981065.97299503908</v>
      </c>
      <c r="S52" s="38">
        <v>1096040.3368104137</v>
      </c>
      <c r="T52" s="38">
        <v>1075012.3280565534</v>
      </c>
      <c r="U52" s="38">
        <v>970596.24385193363</v>
      </c>
      <c r="V52" s="38">
        <v>800571.74500026181</v>
      </c>
      <c r="W52" s="38">
        <v>817800.80396596808</v>
      </c>
      <c r="X52" s="38">
        <v>813558.27276961878</v>
      </c>
      <c r="Y52" s="38">
        <v>870399.67720242962</v>
      </c>
      <c r="DA52" s="59" t="s">
        <v>999</v>
      </c>
    </row>
    <row r="53" spans="1:105" ht="12" customHeight="1" x14ac:dyDescent="0.25">
      <c r="A53" s="32" t="s">
        <v>25</v>
      </c>
      <c r="B53" s="39"/>
      <c r="C53" s="39">
        <v>61975.435624046571</v>
      </c>
      <c r="D53" s="39">
        <v>45028.15595927462</v>
      </c>
      <c r="E53" s="39">
        <v>32642.11143763538</v>
      </c>
      <c r="F53" s="39">
        <v>26478.470338183542</v>
      </c>
      <c r="G53" s="39">
        <v>24580.504567286145</v>
      </c>
      <c r="H53" s="39">
        <v>28084.02580269656</v>
      </c>
      <c r="I53" s="39">
        <v>35215.097692903335</v>
      </c>
      <c r="J53" s="39">
        <v>35737.331494086277</v>
      </c>
      <c r="K53" s="39">
        <v>82709.359785329405</v>
      </c>
      <c r="L53" s="39">
        <v>66725.916687040706</v>
      </c>
      <c r="M53" s="39">
        <v>59037.383375008707</v>
      </c>
      <c r="N53" s="39">
        <v>51838.815320096561</v>
      </c>
      <c r="O53" s="39">
        <v>37289.460162291478</v>
      </c>
      <c r="P53" s="39">
        <v>42607.535320858296</v>
      </c>
      <c r="Q53" s="39">
        <v>52444.465729676653</v>
      </c>
      <c r="R53" s="39">
        <v>59395.547666683502</v>
      </c>
      <c r="S53" s="39">
        <v>101716.12710919569</v>
      </c>
      <c r="T53" s="39">
        <v>93187.862456202973</v>
      </c>
      <c r="U53" s="39">
        <v>80014.067318103742</v>
      </c>
      <c r="V53" s="39">
        <v>73095.829598163487</v>
      </c>
      <c r="W53" s="39">
        <v>47034.752215795044</v>
      </c>
      <c r="X53" s="39">
        <v>55721.411908932903</v>
      </c>
      <c r="Y53" s="39">
        <v>69224.949310058961</v>
      </c>
      <c r="DA53" s="60" t="s">
        <v>1000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DA56" s="57"/>
    </row>
    <row r="57" spans="1:105" ht="12" customHeight="1" x14ac:dyDescent="0.25">
      <c r="A57" s="28" t="s">
        <v>32</v>
      </c>
      <c r="B57" s="37"/>
      <c r="C57" s="37">
        <v>32678.266249368899</v>
      </c>
      <c r="D57" s="37">
        <v>32888.461370651377</v>
      </c>
      <c r="E57" s="37">
        <v>33100.008521710406</v>
      </c>
      <c r="F57" s="37">
        <v>33312.916399153532</v>
      </c>
      <c r="G57" s="37">
        <v>33527.193755527376</v>
      </c>
      <c r="H57" s="37">
        <v>33742.849399677245</v>
      </c>
      <c r="I57" s="37">
        <v>33959.892197108944</v>
      </c>
      <c r="J57" s="37">
        <v>34178.331070354092</v>
      </c>
      <c r="K57" s="37">
        <v>34398.174999335664</v>
      </c>
      <c r="L57" s="37">
        <v>34619.43302173831</v>
      </c>
      <c r="M57" s="37">
        <v>34842.114233379369</v>
      </c>
      <c r="N57" s="37">
        <v>35066.227788582677</v>
      </c>
      <c r="O57" s="37">
        <v>35291.782900555176</v>
      </c>
      <c r="P57" s="37">
        <v>35518.78884176549</v>
      </c>
      <c r="Q57" s="37">
        <v>35747.254944325192</v>
      </c>
      <c r="R57" s="37">
        <v>35977.190600372618</v>
      </c>
      <c r="S57" s="37">
        <v>36208.605262458557</v>
      </c>
      <c r="T57" s="37">
        <v>36441.508443935076</v>
      </c>
      <c r="U57" s="37">
        <v>43229.266249368899</v>
      </c>
      <c r="V57" s="37">
        <v>43387.461370651377</v>
      </c>
      <c r="W57" s="37">
        <v>44282.008521710406</v>
      </c>
      <c r="X57" s="37">
        <v>44481.916399153532</v>
      </c>
      <c r="Y57" s="37">
        <v>34767.193755527376</v>
      </c>
      <c r="DA57" s="58" t="s">
        <v>1001</v>
      </c>
    </row>
    <row r="58" spans="1:105" ht="12" customHeight="1" x14ac:dyDescent="0.25">
      <c r="A58" s="28" t="s">
        <v>47</v>
      </c>
      <c r="B58" s="37"/>
      <c r="C58" s="37">
        <v>27017.354997202172</v>
      </c>
      <c r="D58" s="37">
        <v>27366.164471920871</v>
      </c>
      <c r="E58" s="37">
        <v>27719.477276061138</v>
      </c>
      <c r="F58" s="37">
        <v>28077.351550176449</v>
      </c>
      <c r="G58" s="37">
        <v>28439.846185447823</v>
      </c>
      <c r="H58" s="37">
        <v>28807.020833375165</v>
      </c>
      <c r="I58" s="37">
        <v>29178.935915593291</v>
      </c>
      <c r="J58" s="37">
        <v>29555.652633814607</v>
      </c>
      <c r="K58" s="37">
        <v>29937.232979900902</v>
      </c>
      <c r="L58" s="37">
        <v>30323.739746063948</v>
      </c>
      <c r="M58" s="37">
        <v>30715.236535199219</v>
      </c>
      <c r="N58" s="37">
        <v>31111.787771351403</v>
      </c>
      <c r="O58" s="37">
        <v>31513.458710316569</v>
      </c>
      <c r="P58" s="37">
        <v>31920.315450380673</v>
      </c>
      <c r="Q58" s="37">
        <v>32332.424943195656</v>
      </c>
      <c r="R58" s="37">
        <v>36163.354997202172</v>
      </c>
      <c r="S58" s="37">
        <v>36498.164471920813</v>
      </c>
      <c r="T58" s="37">
        <v>37370.477276061196</v>
      </c>
      <c r="U58" s="37">
        <v>37750.351550176507</v>
      </c>
      <c r="V58" s="37">
        <v>30927.846185447881</v>
      </c>
      <c r="W58" s="37">
        <v>39250.020833375165</v>
      </c>
      <c r="X58" s="37">
        <v>39831.935915593291</v>
      </c>
      <c r="Y58" s="37">
        <v>43836.652633814607</v>
      </c>
      <c r="DA58" s="58" t="s">
        <v>1002</v>
      </c>
    </row>
    <row r="59" spans="1:105" ht="12" customHeight="1" x14ac:dyDescent="0.25">
      <c r="A59" s="28" t="s">
        <v>46</v>
      </c>
      <c r="B59" s="37"/>
      <c r="C59" s="37">
        <v>320.65927529729652</v>
      </c>
      <c r="D59" s="37">
        <v>335.29402115610719</v>
      </c>
      <c r="E59" s="37">
        <v>350.59669026820029</v>
      </c>
      <c r="F59" s="37">
        <v>366.59776635202252</v>
      </c>
      <c r="G59" s="37">
        <v>383.32912438928906</v>
      </c>
      <c r="H59" s="37">
        <v>400.82409412162087</v>
      </c>
      <c r="I59" s="37">
        <v>419.11752644513399</v>
      </c>
      <c r="J59" s="37">
        <v>438.24586283525059</v>
      </c>
      <c r="K59" s="37">
        <v>458.2472079400286</v>
      </c>
      <c r="L59" s="37">
        <v>479.16140548661133</v>
      </c>
      <c r="M59" s="37">
        <v>501.03011765202609</v>
      </c>
      <c r="N59" s="37">
        <v>523.89690805641658</v>
      </c>
      <c r="O59" s="37">
        <v>990.65927529729743</v>
      </c>
      <c r="P59" s="37">
        <v>902.29402115610719</v>
      </c>
      <c r="Q59" s="37">
        <v>1002.5966902682012</v>
      </c>
      <c r="R59" s="37">
        <v>1225.5977663520243</v>
      </c>
      <c r="S59" s="37">
        <v>1047.3291243892891</v>
      </c>
      <c r="T59" s="37">
        <v>1450.8240941216209</v>
      </c>
      <c r="U59" s="37">
        <v>1650.1175264451304</v>
      </c>
      <c r="V59" s="37">
        <v>1844.245862835247</v>
      </c>
      <c r="W59" s="37">
        <v>1730.2472079400322</v>
      </c>
      <c r="X59" s="37">
        <v>1910.1614054866077</v>
      </c>
      <c r="Y59" s="37">
        <v>1473.0301176520297</v>
      </c>
      <c r="DA59" s="58" t="s">
        <v>1003</v>
      </c>
    </row>
    <row r="60" spans="1:105" ht="12" customHeight="1" x14ac:dyDescent="0.25">
      <c r="A60" s="28" t="s">
        <v>45</v>
      </c>
      <c r="B60" s="37"/>
      <c r="C60" s="37">
        <v>1262.2327302295307</v>
      </c>
      <c r="D60" s="37">
        <v>1327.6643201811967</v>
      </c>
      <c r="E60" s="37">
        <v>1396.4877513211613</v>
      </c>
      <c r="F60" s="37">
        <v>1468.878849831468</v>
      </c>
      <c r="G60" s="37">
        <v>1545.0225563675631</v>
      </c>
      <c r="H60" s="37">
        <v>1625.1133985341585</v>
      </c>
      <c r="I60" s="37">
        <v>1709.3559878532542</v>
      </c>
      <c r="J60" s="37">
        <v>1797.9655424940283</v>
      </c>
      <c r="K60" s="37">
        <v>1891.1684370999283</v>
      </c>
      <c r="L60" s="37">
        <v>1989.2027811177395</v>
      </c>
      <c r="M60" s="37">
        <v>2092.3190271060303</v>
      </c>
      <c r="N60" s="37">
        <v>2200.7806105770724</v>
      </c>
      <c r="O60" s="37">
        <v>2314.864623006928</v>
      </c>
      <c r="P60" s="37">
        <v>2434.8625197328802</v>
      </c>
      <c r="Q60" s="37">
        <v>2561.0808645470534</v>
      </c>
      <c r="R60" s="37">
        <v>5823.2327302295307</v>
      </c>
      <c r="S60" s="37">
        <v>5939.6643201812112</v>
      </c>
      <c r="T60" s="37">
        <v>6119.4877513211686</v>
      </c>
      <c r="U60" s="37">
        <v>6269.878849831468</v>
      </c>
      <c r="V60" s="37">
        <v>5674.0225563675631</v>
      </c>
      <c r="W60" s="37">
        <v>6615.1133985341294</v>
      </c>
      <c r="X60" s="37">
        <v>6822.3559878532542</v>
      </c>
      <c r="Y60" s="37">
        <v>7481.9655424940283</v>
      </c>
      <c r="DA60" s="58" t="s">
        <v>1004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DA61" s="57"/>
    </row>
    <row r="62" spans="1:105" ht="12" customHeight="1" x14ac:dyDescent="0.25">
      <c r="A62" s="28" t="s">
        <v>28</v>
      </c>
      <c r="B62" s="37"/>
      <c r="C62" s="37">
        <v>12676.073261628015</v>
      </c>
      <c r="D62" s="37">
        <v>13654.885984118504</v>
      </c>
      <c r="E62" s="37">
        <v>14709.280026307533</v>
      </c>
      <c r="F62" s="37">
        <v>15845.091577035026</v>
      </c>
      <c r="G62" s="37">
        <v>17068.607480148145</v>
      </c>
      <c r="H62" s="37">
        <v>18386.600032884453</v>
      </c>
      <c r="I62" s="37">
        <v>19806.364471293811</v>
      </c>
      <c r="J62" s="37">
        <v>21335.759350185166</v>
      </c>
      <c r="K62" s="37">
        <v>45361.195528933196</v>
      </c>
      <c r="L62" s="37">
        <v>43220.612206651946</v>
      </c>
      <c r="M62" s="37">
        <v>42342.937572190654</v>
      </c>
      <c r="N62" s="37">
        <v>36977.379312673816</v>
      </c>
      <c r="O62" s="37">
        <v>42891.301759023569</v>
      </c>
      <c r="P62" s="37">
        <v>51565.120213466231</v>
      </c>
      <c r="Q62" s="37">
        <v>72234.911085352069</v>
      </c>
      <c r="R62" s="37">
        <v>101703.56493054586</v>
      </c>
      <c r="S62" s="37">
        <v>125888.12781756953</v>
      </c>
      <c r="T62" s="37">
        <v>137125.4790429282</v>
      </c>
      <c r="U62" s="37">
        <v>96391.604779148009</v>
      </c>
      <c r="V62" s="37">
        <v>124002.83092146972</v>
      </c>
      <c r="W62" s="37">
        <v>88960.496729701757</v>
      </c>
      <c r="X62" s="37">
        <v>99875.387179094134</v>
      </c>
      <c r="Y62" s="37">
        <v>168639.64799138042</v>
      </c>
      <c r="DA62" s="58" t="s">
        <v>1005</v>
      </c>
    </row>
    <row r="63" spans="1:105" ht="12" customHeight="1" x14ac:dyDescent="0.25">
      <c r="A63" s="28" t="s">
        <v>27</v>
      </c>
      <c r="B63" s="37"/>
      <c r="C63" s="37">
        <v>15221.537137452106</v>
      </c>
      <c r="D63" s="37">
        <v>15751.047507960422</v>
      </c>
      <c r="E63" s="37">
        <v>16298.977912526025</v>
      </c>
      <c r="F63" s="37">
        <v>16865.969127370772</v>
      </c>
      <c r="G63" s="37">
        <v>17452.684219346731</v>
      </c>
      <c r="H63" s="37">
        <v>42276.770961213741</v>
      </c>
      <c r="I63" s="37">
        <v>37612.884789937409</v>
      </c>
      <c r="J63" s="37">
        <v>46734.388333259558</v>
      </c>
      <c r="K63" s="37">
        <v>38939.860585327144</v>
      </c>
      <c r="L63" s="37">
        <v>56292.736629291903</v>
      </c>
      <c r="M63" s="37">
        <v>95156.813696238329</v>
      </c>
      <c r="N63" s="37">
        <v>81742.028861819417</v>
      </c>
      <c r="O63" s="37">
        <v>98510.050421636552</v>
      </c>
      <c r="P63" s="37">
        <v>85931.542524962337</v>
      </c>
      <c r="Q63" s="37">
        <v>117508.52238630911</v>
      </c>
      <c r="R63" s="37">
        <v>147669.89455263433</v>
      </c>
      <c r="S63" s="37">
        <v>123114.91752458957</v>
      </c>
      <c r="T63" s="37">
        <v>138364.20776569215</v>
      </c>
      <c r="U63" s="37">
        <v>136615.40982766519</v>
      </c>
      <c r="V63" s="37">
        <v>221402.51283674245</v>
      </c>
      <c r="W63" s="37">
        <v>252691.89981835056</v>
      </c>
      <c r="X63" s="37">
        <v>229000.59782728204</v>
      </c>
      <c r="Y63" s="37">
        <v>246124.1105515107</v>
      </c>
      <c r="DA63" s="58" t="s">
        <v>1006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DA64" s="57"/>
    </row>
    <row r="65" spans="1:105" ht="12" customHeight="1" x14ac:dyDescent="0.25">
      <c r="A65" s="30" t="s">
        <v>44</v>
      </c>
      <c r="B65" s="38"/>
      <c r="C65" s="38">
        <v>757962.95749332942</v>
      </c>
      <c r="D65" s="38">
        <v>765331.04939417308</v>
      </c>
      <c r="E65" s="38">
        <v>786109.35306665907</v>
      </c>
      <c r="F65" s="38">
        <v>817048.44182602828</v>
      </c>
      <c r="G65" s="38">
        <v>912050.00907418877</v>
      </c>
      <c r="H65" s="38">
        <v>987003.5814862065</v>
      </c>
      <c r="I65" s="38">
        <v>1027080.8604751583</v>
      </c>
      <c r="J65" s="38">
        <v>1033925.8213056317</v>
      </c>
      <c r="K65" s="38">
        <v>1107655.8191420864</v>
      </c>
      <c r="L65" s="38">
        <v>1166527.7199946763</v>
      </c>
      <c r="M65" s="38">
        <v>1177193.5563549986</v>
      </c>
      <c r="N65" s="38">
        <v>1071844.8062629504</v>
      </c>
      <c r="O65" s="38">
        <v>819520.78746350948</v>
      </c>
      <c r="P65" s="38">
        <v>837181.95369456429</v>
      </c>
      <c r="Q65" s="38">
        <v>994138.57460816763</v>
      </c>
      <c r="R65" s="38">
        <v>828052.06466862559</v>
      </c>
      <c r="S65" s="38">
        <v>670339.69965203945</v>
      </c>
      <c r="T65" s="38">
        <v>645639.15217646025</v>
      </c>
      <c r="U65" s="38">
        <v>568110.20656265691</v>
      </c>
      <c r="V65" s="38">
        <v>477201.064430926</v>
      </c>
      <c r="W65" s="38">
        <v>393405.22656632587</v>
      </c>
      <c r="X65" s="38">
        <v>357253.30794982426</v>
      </c>
      <c r="Y65" s="38">
        <v>371834.62943082303</v>
      </c>
      <c r="DA65" s="59" t="s">
        <v>1007</v>
      </c>
    </row>
    <row r="66" spans="1:105" ht="12" customHeight="1" x14ac:dyDescent="0.25">
      <c r="A66" s="32" t="s">
        <v>25</v>
      </c>
      <c r="B66" s="39"/>
      <c r="C66" s="39">
        <v>18415.644444321078</v>
      </c>
      <c r="D66" s="39">
        <v>18733.217963853123</v>
      </c>
      <c r="E66" s="39">
        <v>19056.267965113162</v>
      </c>
      <c r="F66" s="39">
        <v>19384.888888759015</v>
      </c>
      <c r="G66" s="39">
        <v>19719.176804055955</v>
      </c>
      <c r="H66" s="39">
        <v>20059.229436961206</v>
      </c>
      <c r="I66" s="39">
        <v>20405.146198693721</v>
      </c>
      <c r="J66" s="39">
        <v>20757.028214795748</v>
      </c>
      <c r="K66" s="39">
        <v>61975.4356240466</v>
      </c>
      <c r="L66" s="39">
        <v>45028.15595927462</v>
      </c>
      <c r="M66" s="39">
        <v>32642.11143763538</v>
      </c>
      <c r="N66" s="39">
        <v>26478.470338183572</v>
      </c>
      <c r="O66" s="39">
        <v>24580.504567286116</v>
      </c>
      <c r="P66" s="39">
        <v>28084.025802696531</v>
      </c>
      <c r="Q66" s="39">
        <v>35215.097692903306</v>
      </c>
      <c r="R66" s="39">
        <v>35737.331494086306</v>
      </c>
      <c r="S66" s="39">
        <v>82709.359785329318</v>
      </c>
      <c r="T66" s="39">
        <v>66725.916687040706</v>
      </c>
      <c r="U66" s="39">
        <v>59037.383375008707</v>
      </c>
      <c r="V66" s="39">
        <v>51838.815320096561</v>
      </c>
      <c r="W66" s="39">
        <v>37289.460162291536</v>
      </c>
      <c r="X66" s="39">
        <v>42607.535320858355</v>
      </c>
      <c r="Y66" s="39">
        <v>52444.465729676653</v>
      </c>
      <c r="DA66" s="60" t="s">
        <v>1008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DA69" s="57"/>
    </row>
    <row r="70" spans="1:105" ht="12" customHeight="1" x14ac:dyDescent="0.25">
      <c r="A70" s="28" t="s">
        <v>32</v>
      </c>
      <c r="B70" s="40">
        <v>8759.9999999999964</v>
      </c>
      <c r="C70" s="40">
        <v>8760</v>
      </c>
      <c r="D70" s="40">
        <v>8759.9999999999982</v>
      </c>
      <c r="E70" s="40">
        <v>8759.9999999999982</v>
      </c>
      <c r="F70" s="40">
        <v>8759.9999999999964</v>
      </c>
      <c r="G70" s="40">
        <v>8760.0000000000018</v>
      </c>
      <c r="H70" s="40">
        <v>8759.9999999999964</v>
      </c>
      <c r="I70" s="40">
        <v>8759.9999999999982</v>
      </c>
      <c r="J70" s="40">
        <v>8759.9999999999982</v>
      </c>
      <c r="K70" s="40">
        <v>8759.9999999999964</v>
      </c>
      <c r="L70" s="40">
        <v>8759.9999999999964</v>
      </c>
      <c r="M70" s="40">
        <v>8759.9999999999945</v>
      </c>
      <c r="N70" s="40">
        <v>8760</v>
      </c>
      <c r="O70" s="40">
        <v>8759.9999999999945</v>
      </c>
      <c r="P70" s="40">
        <v>8759.9999999999927</v>
      </c>
      <c r="Q70" s="40">
        <v>8759.9999999999964</v>
      </c>
      <c r="R70" s="40">
        <v>8759.9999999999982</v>
      </c>
      <c r="S70" s="40">
        <v>8759.9999999999964</v>
      </c>
      <c r="T70" s="40">
        <v>8759.9999999999982</v>
      </c>
      <c r="U70" s="40">
        <v>8759.9999999999964</v>
      </c>
      <c r="V70" s="40">
        <v>8759.9999999999982</v>
      </c>
      <c r="W70" s="40">
        <v>8759.9999999999964</v>
      </c>
      <c r="X70" s="40">
        <v>8759.9999999999964</v>
      </c>
      <c r="Y70" s="40">
        <v>8759.9999999999964</v>
      </c>
      <c r="DA70" s="58" t="s">
        <v>1009</v>
      </c>
    </row>
    <row r="71" spans="1:105" ht="12" customHeight="1" x14ac:dyDescent="0.25">
      <c r="A71" s="28" t="s">
        <v>47</v>
      </c>
      <c r="B71" s="40">
        <v>422.32227744085333</v>
      </c>
      <c r="C71" s="40">
        <v>421.70155593126304</v>
      </c>
      <c r="D71" s="40">
        <v>423.87767273399504</v>
      </c>
      <c r="E71" s="40">
        <v>426.81742401562065</v>
      </c>
      <c r="F71" s="40">
        <v>432.21280913983833</v>
      </c>
      <c r="G71" s="40">
        <v>432.20002333674137</v>
      </c>
      <c r="H71" s="40">
        <v>434.78428595182282</v>
      </c>
      <c r="I71" s="40">
        <v>435.56234294860695</v>
      </c>
      <c r="J71" s="40">
        <v>433.30554542459134</v>
      </c>
      <c r="K71" s="40">
        <v>431.82000337421454</v>
      </c>
      <c r="L71" s="40">
        <v>435.27411511585132</v>
      </c>
      <c r="M71" s="40">
        <v>433.90450627066485</v>
      </c>
      <c r="N71" s="40">
        <v>427.26496679419722</v>
      </c>
      <c r="O71" s="40">
        <v>404.69024628031519</v>
      </c>
      <c r="P71" s="40">
        <v>370.69069909969261</v>
      </c>
      <c r="Q71" s="40">
        <v>369.28475448271843</v>
      </c>
      <c r="R71" s="40">
        <v>415.34420143025233</v>
      </c>
      <c r="S71" s="40">
        <v>419.00129919252242</v>
      </c>
      <c r="T71" s="40">
        <v>394.48472290623391</v>
      </c>
      <c r="U71" s="40">
        <v>433.24012952299</v>
      </c>
      <c r="V71" s="40">
        <v>396.88296242829335</v>
      </c>
      <c r="W71" s="40">
        <v>429.15996891569574</v>
      </c>
      <c r="X71" s="40">
        <v>429.95536611082292</v>
      </c>
      <c r="Y71" s="40">
        <v>430.45967608262771</v>
      </c>
      <c r="DA71" s="58" t="s">
        <v>1010</v>
      </c>
    </row>
    <row r="72" spans="1:105" ht="12" customHeight="1" x14ac:dyDescent="0.25">
      <c r="A72" s="28" t="s">
        <v>46</v>
      </c>
      <c r="B72" s="40">
        <v>316.00986985205083</v>
      </c>
      <c r="C72" s="40">
        <v>313.75174244253856</v>
      </c>
      <c r="D72" s="40">
        <v>310.35655383761934</v>
      </c>
      <c r="E72" s="40">
        <v>309.73565331701678</v>
      </c>
      <c r="F72" s="40">
        <v>305.83682305075678</v>
      </c>
      <c r="G72" s="40">
        <v>302.07891193240886</v>
      </c>
      <c r="H72" s="40">
        <v>297.98303682776594</v>
      </c>
      <c r="I72" s="40">
        <v>293.72420785940085</v>
      </c>
      <c r="J72" s="40">
        <v>288.71198753762263</v>
      </c>
      <c r="K72" s="40">
        <v>283.11475769615043</v>
      </c>
      <c r="L72" s="40">
        <v>277.55199114780481</v>
      </c>
      <c r="M72" s="40">
        <v>274.26313597693871</v>
      </c>
      <c r="N72" s="40">
        <v>269.76382358779057</v>
      </c>
      <c r="O72" s="40">
        <v>255.97253669541615</v>
      </c>
      <c r="P72" s="40">
        <v>236.03108694905771</v>
      </c>
      <c r="Q72" s="40">
        <v>234.75641111030913</v>
      </c>
      <c r="R72" s="40">
        <v>266.28472790258917</v>
      </c>
      <c r="S72" s="40">
        <v>270.04365178641513</v>
      </c>
      <c r="T72" s="40">
        <v>255.35900150848326</v>
      </c>
      <c r="U72" s="40">
        <v>282.35782439789119</v>
      </c>
      <c r="V72" s="40">
        <v>257.32983345510638</v>
      </c>
      <c r="W72" s="40">
        <v>279.8025415292941</v>
      </c>
      <c r="X72" s="40">
        <v>275.01331701364734</v>
      </c>
      <c r="Y72" s="40">
        <v>272.68821294770862</v>
      </c>
      <c r="DA72" s="58" t="s">
        <v>1011</v>
      </c>
    </row>
    <row r="73" spans="1:105" ht="12" customHeight="1" x14ac:dyDescent="0.25">
      <c r="A73" s="28" t="s">
        <v>45</v>
      </c>
      <c r="B73" s="40">
        <v>494.65350037057743</v>
      </c>
      <c r="C73" s="40">
        <v>494.85164572788904</v>
      </c>
      <c r="D73" s="40">
        <v>494.4009510675956</v>
      </c>
      <c r="E73" s="40">
        <v>494.51555567126638</v>
      </c>
      <c r="F73" s="40">
        <v>494.63430350966701</v>
      </c>
      <c r="G73" s="40">
        <v>495.51746782982411</v>
      </c>
      <c r="H73" s="40">
        <v>495.77057317573798</v>
      </c>
      <c r="I73" s="40">
        <v>495.47455646248193</v>
      </c>
      <c r="J73" s="40">
        <v>493.57638335524899</v>
      </c>
      <c r="K73" s="40">
        <v>491.27750789192839</v>
      </c>
      <c r="L73" s="40">
        <v>490.6151091118287</v>
      </c>
      <c r="M73" s="40">
        <v>485.01919852766292</v>
      </c>
      <c r="N73" s="40">
        <v>473.94337057633209</v>
      </c>
      <c r="O73" s="40">
        <v>452.5641439472538</v>
      </c>
      <c r="P73" s="40">
        <v>414.79344865614422</v>
      </c>
      <c r="Q73" s="40">
        <v>413.38023153846416</v>
      </c>
      <c r="R73" s="40">
        <v>462.52812920001651</v>
      </c>
      <c r="S73" s="40">
        <v>470.19682972485469</v>
      </c>
      <c r="T73" s="40">
        <v>448.42261774852057</v>
      </c>
      <c r="U73" s="40">
        <v>499.73662271848349</v>
      </c>
      <c r="V73" s="40">
        <v>477.26131709593722</v>
      </c>
      <c r="W73" s="40">
        <v>548.94077502498328</v>
      </c>
      <c r="X73" s="40">
        <v>531.74643725096598</v>
      </c>
      <c r="Y73" s="40">
        <v>523.2856355338738</v>
      </c>
      <c r="DA73" s="58" t="s">
        <v>1012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DA74" s="57"/>
    </row>
    <row r="75" spans="1:105" ht="12" customHeight="1" x14ac:dyDescent="0.25">
      <c r="A75" s="28" t="s">
        <v>28</v>
      </c>
      <c r="B75" s="40">
        <v>1565.4067373611604</v>
      </c>
      <c r="C75" s="40">
        <v>1575.3613334191625</v>
      </c>
      <c r="D75" s="40">
        <v>1581.7059002087867</v>
      </c>
      <c r="E75" s="40">
        <v>1585.4343340918049</v>
      </c>
      <c r="F75" s="40">
        <v>1587.2707744932754</v>
      </c>
      <c r="G75" s="40">
        <v>1588.7816825201496</v>
      </c>
      <c r="H75" s="40">
        <v>1587.0372440171727</v>
      </c>
      <c r="I75" s="40">
        <v>1583.1947361460686</v>
      </c>
      <c r="J75" s="40">
        <v>1574.2514119675243</v>
      </c>
      <c r="K75" s="40">
        <v>1563.4595018704142</v>
      </c>
      <c r="L75" s="40">
        <v>1555.705657180745</v>
      </c>
      <c r="M75" s="40">
        <v>1545.5070247393785</v>
      </c>
      <c r="N75" s="40">
        <v>1513.8805372790002</v>
      </c>
      <c r="O75" s="40">
        <v>1408.3497450278301</v>
      </c>
      <c r="P75" s="40">
        <v>1277.2285917742506</v>
      </c>
      <c r="Q75" s="40">
        <v>1246.3740412011546</v>
      </c>
      <c r="R75" s="40">
        <v>1414.4555039481718</v>
      </c>
      <c r="S75" s="40">
        <v>1442.5172951237012</v>
      </c>
      <c r="T75" s="40">
        <v>1372.6668148478891</v>
      </c>
      <c r="U75" s="40">
        <v>1531.3633115682919</v>
      </c>
      <c r="V75" s="40">
        <v>1475.9786011058077</v>
      </c>
      <c r="W75" s="40">
        <v>1708.8040169059545</v>
      </c>
      <c r="X75" s="40">
        <v>1639.1382175110248</v>
      </c>
      <c r="Y75" s="40">
        <v>1604.7298167364474</v>
      </c>
      <c r="DA75" s="58" t="s">
        <v>1013</v>
      </c>
    </row>
    <row r="76" spans="1:105" ht="12" customHeight="1" x14ac:dyDescent="0.25">
      <c r="A76" s="28" t="s">
        <v>27</v>
      </c>
      <c r="B76" s="40">
        <v>701.50120281851173</v>
      </c>
      <c r="C76" s="40">
        <v>717.78197907544291</v>
      </c>
      <c r="D76" s="40">
        <v>732.73014468140946</v>
      </c>
      <c r="E76" s="40">
        <v>746.82657174146755</v>
      </c>
      <c r="F76" s="40">
        <v>760.24261292641108</v>
      </c>
      <c r="G76" s="40">
        <v>773.88969201832401</v>
      </c>
      <c r="H76" s="40">
        <v>785.98332629537242</v>
      </c>
      <c r="I76" s="40">
        <v>798.30656541118469</v>
      </c>
      <c r="J76" s="40">
        <v>808.98064791082356</v>
      </c>
      <c r="K76" s="40">
        <v>819.07240801666626</v>
      </c>
      <c r="L76" s="40">
        <v>824.73053775042149</v>
      </c>
      <c r="M76" s="40">
        <v>825.57062498639016</v>
      </c>
      <c r="N76" s="40">
        <v>814.85659713814789</v>
      </c>
      <c r="O76" s="40">
        <v>766.76430230047401</v>
      </c>
      <c r="P76" s="40">
        <v>703.47645807700474</v>
      </c>
      <c r="Q76" s="40">
        <v>694.76552296791681</v>
      </c>
      <c r="R76" s="40">
        <v>780.20877734534815</v>
      </c>
      <c r="S76" s="40">
        <v>787.5154699789158</v>
      </c>
      <c r="T76" s="40">
        <v>741.7897467884768</v>
      </c>
      <c r="U76" s="40">
        <v>819.74493263003217</v>
      </c>
      <c r="V76" s="40">
        <v>781.73735724619269</v>
      </c>
      <c r="W76" s="40">
        <v>888.17084728539976</v>
      </c>
      <c r="X76" s="40">
        <v>862.03567965679724</v>
      </c>
      <c r="Y76" s="40">
        <v>849.1887341159802</v>
      </c>
      <c r="DA76" s="58" t="s">
        <v>1014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DA77" s="57"/>
    </row>
    <row r="78" spans="1:105" ht="12" customHeight="1" x14ac:dyDescent="0.25">
      <c r="A78" s="30" t="s">
        <v>44</v>
      </c>
      <c r="B78" s="41">
        <v>531.25262818708279</v>
      </c>
      <c r="C78" s="41">
        <v>533.27091104963722</v>
      </c>
      <c r="D78" s="41">
        <v>534.7583760711891</v>
      </c>
      <c r="E78" s="41">
        <v>536.01155682478088</v>
      </c>
      <c r="F78" s="41">
        <v>537.37947677289208</v>
      </c>
      <c r="G78" s="41">
        <v>539.50371858025301</v>
      </c>
      <c r="H78" s="41">
        <v>540.69674183935672</v>
      </c>
      <c r="I78" s="41">
        <v>541.74172918519423</v>
      </c>
      <c r="J78" s="41">
        <v>541.30184804022042</v>
      </c>
      <c r="K78" s="41">
        <v>540.90813856574096</v>
      </c>
      <c r="L78" s="41">
        <v>541.87970369120569</v>
      </c>
      <c r="M78" s="41">
        <v>543.82722960961405</v>
      </c>
      <c r="N78" s="41">
        <v>538.0323216153655</v>
      </c>
      <c r="O78" s="41">
        <v>510.48761259341842</v>
      </c>
      <c r="P78" s="41">
        <v>472.17088677741214</v>
      </c>
      <c r="Q78" s="41">
        <v>470.1517022705857</v>
      </c>
      <c r="R78" s="41">
        <v>522.38763081599313</v>
      </c>
      <c r="S78" s="41">
        <v>529.12480043020923</v>
      </c>
      <c r="T78" s="41">
        <v>502.99329744150651</v>
      </c>
      <c r="U78" s="41">
        <v>559.14846897914742</v>
      </c>
      <c r="V78" s="41">
        <v>533.84116318434917</v>
      </c>
      <c r="W78" s="41">
        <v>606.40529025834996</v>
      </c>
      <c r="X78" s="41">
        <v>590.36794478110778</v>
      </c>
      <c r="Y78" s="41">
        <v>582.49991447427021</v>
      </c>
      <c r="DA78" s="59" t="s">
        <v>1015</v>
      </c>
    </row>
    <row r="79" spans="1:105" ht="12" customHeight="1" x14ac:dyDescent="0.25">
      <c r="A79" s="32" t="s">
        <v>25</v>
      </c>
      <c r="B79" s="42">
        <v>39.038579730215439</v>
      </c>
      <c r="C79" s="42">
        <v>39.015069093378443</v>
      </c>
      <c r="D79" s="42">
        <v>38.924023891766304</v>
      </c>
      <c r="E79" s="42">
        <v>38.79116917592507</v>
      </c>
      <c r="F79" s="42">
        <v>38.644802700795331</v>
      </c>
      <c r="G79" s="42">
        <v>38.532899922439434</v>
      </c>
      <c r="H79" s="42">
        <v>38.336502144969003</v>
      </c>
      <c r="I79" s="42">
        <v>38.113719819494371</v>
      </c>
      <c r="J79" s="42">
        <v>37.772819438464133</v>
      </c>
      <c r="K79" s="42">
        <v>37.423482055325465</v>
      </c>
      <c r="L79" s="42">
        <v>37.157104171012442</v>
      </c>
      <c r="M79" s="42">
        <v>37.103266973562611</v>
      </c>
      <c r="N79" s="42">
        <v>36.513074535960996</v>
      </c>
      <c r="O79" s="42">
        <v>34.450674845896728</v>
      </c>
      <c r="P79" s="42">
        <v>31.679178459029657</v>
      </c>
      <c r="Q79" s="42">
        <v>31.35232704686716</v>
      </c>
      <c r="R79" s="42">
        <v>35.597173648728571</v>
      </c>
      <c r="S79" s="42">
        <v>36.193967932551971</v>
      </c>
      <c r="T79" s="42">
        <v>34.019860543100151</v>
      </c>
      <c r="U79" s="42">
        <v>37.413305533181202</v>
      </c>
      <c r="V79" s="42">
        <v>35.430061798997329</v>
      </c>
      <c r="W79" s="42">
        <v>40.181261211889819</v>
      </c>
      <c r="X79" s="42">
        <v>39.256055755751049</v>
      </c>
      <c r="Y79" s="42">
        <v>38.803434805542651</v>
      </c>
      <c r="DA79" s="60" t="s">
        <v>1016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DA82" s="57"/>
    </row>
    <row r="83" spans="1:105" ht="12" customHeight="1" x14ac:dyDescent="0.25">
      <c r="A83" s="28" t="s">
        <v>32</v>
      </c>
      <c r="B83" s="29">
        <v>59.706798521247208</v>
      </c>
      <c r="C83" s="29">
        <v>58.976149044837236</v>
      </c>
      <c r="D83" s="29">
        <v>58.105772771990161</v>
      </c>
      <c r="E83" s="29">
        <v>57.099501261817103</v>
      </c>
      <c r="F83" s="29">
        <v>55.985689266651761</v>
      </c>
      <c r="G83" s="29">
        <v>54.971480319527004</v>
      </c>
      <c r="H83" s="29">
        <v>53.621250433202754</v>
      </c>
      <c r="I83" s="29">
        <v>52.168320776313884</v>
      </c>
      <c r="J83" s="29">
        <v>50.555423153236674</v>
      </c>
      <c r="K83" s="29">
        <v>49.188291466889105</v>
      </c>
      <c r="L83" s="29">
        <v>47.741900303819044</v>
      </c>
      <c r="M83" s="29">
        <v>46.2784831847977</v>
      </c>
      <c r="N83" s="29">
        <v>44.65360288370794</v>
      </c>
      <c r="O83" s="29">
        <v>43.056705674147778</v>
      </c>
      <c r="P83" s="29">
        <v>41.40235459458178</v>
      </c>
      <c r="Q83" s="29">
        <v>39.664440191559045</v>
      </c>
      <c r="R83" s="29">
        <v>37.848722612000621</v>
      </c>
      <c r="S83" s="29">
        <v>35.910718893208504</v>
      </c>
      <c r="T83" s="29">
        <v>34.117813103388627</v>
      </c>
      <c r="U83" s="29">
        <v>32.50173419246498</v>
      </c>
      <c r="V83" s="29">
        <v>31.156516281189074</v>
      </c>
      <c r="W83" s="29">
        <v>29.943445241255176</v>
      </c>
      <c r="X83" s="29">
        <v>28.755705454770492</v>
      </c>
      <c r="Y83" s="29">
        <v>27.829544269178619</v>
      </c>
      <c r="DA83" s="58" t="s">
        <v>1017</v>
      </c>
    </row>
    <row r="84" spans="1:105" ht="12" customHeight="1" x14ac:dyDescent="0.25">
      <c r="A84" s="28" t="s">
        <v>47</v>
      </c>
      <c r="B84" s="29">
        <v>885.48724828326169</v>
      </c>
      <c r="C84" s="29">
        <v>877.29677973398384</v>
      </c>
      <c r="D84" s="29">
        <v>865.48216035124187</v>
      </c>
      <c r="E84" s="29">
        <v>850.80912836814855</v>
      </c>
      <c r="F84" s="29">
        <v>834.41989216239665</v>
      </c>
      <c r="G84" s="29">
        <v>819.07889738035749</v>
      </c>
      <c r="H84" s="29">
        <v>799.23107580110923</v>
      </c>
      <c r="I84" s="29">
        <v>778.15275618077669</v>
      </c>
      <c r="J84" s="29">
        <v>754.84853175566298</v>
      </c>
      <c r="K84" s="29">
        <v>734.24633607150633</v>
      </c>
      <c r="L84" s="29">
        <v>711.74663116397267</v>
      </c>
      <c r="M84" s="29">
        <v>687.63989647259439</v>
      </c>
      <c r="N84" s="29">
        <v>662.01801991905916</v>
      </c>
      <c r="O84" s="29">
        <v>635.36882779133532</v>
      </c>
      <c r="P84" s="29">
        <v>607.87281869317053</v>
      </c>
      <c r="Q84" s="29">
        <v>580.25153590130674</v>
      </c>
      <c r="R84" s="29">
        <v>556.51639902937427</v>
      </c>
      <c r="S84" s="29">
        <v>534.25281983732668</v>
      </c>
      <c r="T84" s="29">
        <v>515.22347609413885</v>
      </c>
      <c r="U84" s="29">
        <v>496.41184495795602</v>
      </c>
      <c r="V84" s="29">
        <v>482.10945332925814</v>
      </c>
      <c r="W84" s="29">
        <v>467.08861593451388</v>
      </c>
      <c r="X84" s="29">
        <v>453.12281487777864</v>
      </c>
      <c r="Y84" s="29">
        <v>439.33297769756535</v>
      </c>
      <c r="DA84" s="58" t="s">
        <v>1018</v>
      </c>
    </row>
    <row r="85" spans="1:105" ht="12" customHeight="1" x14ac:dyDescent="0.25">
      <c r="A85" s="28" t="s">
        <v>46</v>
      </c>
      <c r="B85" s="29">
        <v>1915.6014382185126</v>
      </c>
      <c r="C85" s="29">
        <v>1899.0284594869363</v>
      </c>
      <c r="D85" s="29">
        <v>1881.1170779443546</v>
      </c>
      <c r="E85" s="29">
        <v>1859.6661970989526</v>
      </c>
      <c r="F85" s="29">
        <v>1833.0424246663163</v>
      </c>
      <c r="G85" s="29">
        <v>1809.5136758569156</v>
      </c>
      <c r="H85" s="29">
        <v>1780.9099035824102</v>
      </c>
      <c r="I85" s="29">
        <v>1750.8347694342367</v>
      </c>
      <c r="J85" s="29">
        <v>1719.8248488500378</v>
      </c>
      <c r="K85" s="29">
        <v>1691.3257684174455</v>
      </c>
      <c r="L85" s="29">
        <v>1663.6857944334645</v>
      </c>
      <c r="M85" s="29">
        <v>1638.4236263126006</v>
      </c>
      <c r="N85" s="29">
        <v>1603.8869330048542</v>
      </c>
      <c r="O85" s="29">
        <v>1552.9471732130285</v>
      </c>
      <c r="P85" s="29">
        <v>1503.8814642261341</v>
      </c>
      <c r="Q85" s="29">
        <v>1453.7147493423915</v>
      </c>
      <c r="R85" s="29">
        <v>1382.0869416097505</v>
      </c>
      <c r="S85" s="29">
        <v>1326.5834895716926</v>
      </c>
      <c r="T85" s="29">
        <v>1272.3852157723809</v>
      </c>
      <c r="U85" s="29">
        <v>1219.5390945429817</v>
      </c>
      <c r="V85" s="29">
        <v>1172.8869562478299</v>
      </c>
      <c r="W85" s="29">
        <v>1134.5404026771632</v>
      </c>
      <c r="X85" s="29">
        <v>1098.0441071936391</v>
      </c>
      <c r="Y85" s="29">
        <v>1071.8547887267387</v>
      </c>
      <c r="DA85" s="58" t="s">
        <v>1019</v>
      </c>
    </row>
    <row r="86" spans="1:105" ht="12" customHeight="1" x14ac:dyDescent="0.25">
      <c r="A86" s="28" t="s">
        <v>45</v>
      </c>
      <c r="B86" s="29">
        <v>781.32664456780071</v>
      </c>
      <c r="C86" s="29">
        <v>766.71661645240079</v>
      </c>
      <c r="D86" s="29">
        <v>752.75252324028099</v>
      </c>
      <c r="E86" s="29">
        <v>739.24180724807047</v>
      </c>
      <c r="F86" s="29">
        <v>725.93529624466817</v>
      </c>
      <c r="G86" s="29">
        <v>713.83157707706323</v>
      </c>
      <c r="H86" s="29">
        <v>700.89088516112702</v>
      </c>
      <c r="I86" s="29">
        <v>687.84402225078043</v>
      </c>
      <c r="J86" s="29">
        <v>673.96562892969075</v>
      </c>
      <c r="K86" s="29">
        <v>661.90938608258557</v>
      </c>
      <c r="L86" s="29">
        <v>649.07194450912641</v>
      </c>
      <c r="M86" s="29">
        <v>631.26057293839176</v>
      </c>
      <c r="N86" s="29">
        <v>607.06373762483372</v>
      </c>
      <c r="O86" s="29">
        <v>586.97065322241974</v>
      </c>
      <c r="P86" s="29">
        <v>570.66849875069408</v>
      </c>
      <c r="Q86" s="29">
        <v>557.34939122255901</v>
      </c>
      <c r="R86" s="29">
        <v>549.66465114994969</v>
      </c>
      <c r="S86" s="29">
        <v>533.11211706247275</v>
      </c>
      <c r="T86" s="29">
        <v>519.04625916361636</v>
      </c>
      <c r="U86" s="29">
        <v>506.39854097524568</v>
      </c>
      <c r="V86" s="29">
        <v>495.89160652142607</v>
      </c>
      <c r="W86" s="29">
        <v>487.11793937547753</v>
      </c>
      <c r="X86" s="29">
        <v>479.6718131128373</v>
      </c>
      <c r="Y86" s="29">
        <v>473.10644498978235</v>
      </c>
      <c r="DA86" s="58" t="s">
        <v>1020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DA87" s="57"/>
    </row>
    <row r="88" spans="1:105" ht="12" customHeight="1" x14ac:dyDescent="0.25">
      <c r="A88" s="28" t="s">
        <v>28</v>
      </c>
      <c r="B88" s="29">
        <v>432.36346412499597</v>
      </c>
      <c r="C88" s="29">
        <v>424.47773108924031</v>
      </c>
      <c r="D88" s="29">
        <v>417.56187847616917</v>
      </c>
      <c r="E88" s="29">
        <v>411.16651271062739</v>
      </c>
      <c r="F88" s="29">
        <v>405.20054427743281</v>
      </c>
      <c r="G88" s="29">
        <v>397.91515674397408</v>
      </c>
      <c r="H88" s="29">
        <v>389.57472662409225</v>
      </c>
      <c r="I88" s="29">
        <v>377.22706040372753</v>
      </c>
      <c r="J88" s="29">
        <v>363.607428586921</v>
      </c>
      <c r="K88" s="29">
        <v>345.98468567504472</v>
      </c>
      <c r="L88" s="29">
        <v>329.39683143230087</v>
      </c>
      <c r="M88" s="29">
        <v>317.2077319522445</v>
      </c>
      <c r="N88" s="29">
        <v>304.50163622450219</v>
      </c>
      <c r="O88" s="29">
        <v>293.84448158091476</v>
      </c>
      <c r="P88" s="29">
        <v>280.73736615788692</v>
      </c>
      <c r="Q88" s="29">
        <v>257.1179083301929</v>
      </c>
      <c r="R88" s="29">
        <v>224.54654584639482</v>
      </c>
      <c r="S88" s="29">
        <v>202.48957348325567</v>
      </c>
      <c r="T88" s="29">
        <v>184.04898701522924</v>
      </c>
      <c r="U88" s="29">
        <v>171.72142687178467</v>
      </c>
      <c r="V88" s="29">
        <v>160.71030439013128</v>
      </c>
      <c r="W88" s="29">
        <v>154.26923845895635</v>
      </c>
      <c r="X88" s="29">
        <v>148.61020986513077</v>
      </c>
      <c r="Y88" s="29">
        <v>143.75461709710061</v>
      </c>
      <c r="DA88" s="58" t="s">
        <v>1021</v>
      </c>
    </row>
    <row r="89" spans="1:105" ht="12" customHeight="1" x14ac:dyDescent="0.25">
      <c r="A89" s="28" t="s">
        <v>27</v>
      </c>
      <c r="B89" s="29">
        <v>409.69066735817518</v>
      </c>
      <c r="C89" s="29">
        <v>399.72587879697096</v>
      </c>
      <c r="D89" s="29">
        <v>390.29633853059994</v>
      </c>
      <c r="E89" s="29">
        <v>379.48787474904674</v>
      </c>
      <c r="F89" s="29">
        <v>370.08806805833854</v>
      </c>
      <c r="G89" s="29">
        <v>357.88202688949104</v>
      </c>
      <c r="H89" s="29">
        <v>340.64482376689932</v>
      </c>
      <c r="I89" s="29">
        <v>328.45576801285057</v>
      </c>
      <c r="J89" s="29">
        <v>314.76526756485407</v>
      </c>
      <c r="K89" s="29">
        <v>304.05312921727347</v>
      </c>
      <c r="L89" s="29">
        <v>290.02543168615625</v>
      </c>
      <c r="M89" s="29">
        <v>272.18475281687961</v>
      </c>
      <c r="N89" s="29">
        <v>258.62401417456664</v>
      </c>
      <c r="O89" s="29">
        <v>242.66600407629346</v>
      </c>
      <c r="P89" s="29">
        <v>229.37011559708213</v>
      </c>
      <c r="Q89" s="29">
        <v>214.5140356990824</v>
      </c>
      <c r="R89" s="29">
        <v>203.46535849345511</v>
      </c>
      <c r="S89" s="29">
        <v>197.37071657759762</v>
      </c>
      <c r="T89" s="29">
        <v>194.10165020100348</v>
      </c>
      <c r="U89" s="29">
        <v>192.29887094051193</v>
      </c>
      <c r="V89" s="29">
        <v>190.4587670620171</v>
      </c>
      <c r="W89" s="29">
        <v>188.40875366480199</v>
      </c>
      <c r="X89" s="29">
        <v>186.53468787427818</v>
      </c>
      <c r="Y89" s="29">
        <v>184.64915891665319</v>
      </c>
      <c r="DA89" s="58" t="s">
        <v>1022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DA90" s="57"/>
    </row>
    <row r="91" spans="1:105" ht="12" customHeight="1" x14ac:dyDescent="0.25">
      <c r="A91" s="30" t="s">
        <v>44</v>
      </c>
      <c r="B91" s="31">
        <v>78.189015036250211</v>
      </c>
      <c r="C91" s="31">
        <v>77.202043332508481</v>
      </c>
      <c r="D91" s="31">
        <v>75.622706216311343</v>
      </c>
      <c r="E91" s="31">
        <v>73.857661547259752</v>
      </c>
      <c r="F91" s="31">
        <v>71.884191806349179</v>
      </c>
      <c r="G91" s="31">
        <v>69.774198470833326</v>
      </c>
      <c r="H91" s="31">
        <v>67.82777960677538</v>
      </c>
      <c r="I91" s="31">
        <v>65.8874999114567</v>
      </c>
      <c r="J91" s="31">
        <v>63.940668148324917</v>
      </c>
      <c r="K91" s="31">
        <v>61.786641810192968</v>
      </c>
      <c r="L91" s="31">
        <v>59.21701616029582</v>
      </c>
      <c r="M91" s="31">
        <v>56.370861545492851</v>
      </c>
      <c r="N91" s="31">
        <v>53.442119576342648</v>
      </c>
      <c r="O91" s="31">
        <v>51.365892600160905</v>
      </c>
      <c r="P91" s="31">
        <v>49.069022818089159</v>
      </c>
      <c r="Q91" s="31">
        <v>45.76365154303938</v>
      </c>
      <c r="R91" s="31">
        <v>42.565468153319884</v>
      </c>
      <c r="S91" s="31">
        <v>38.908083494118003</v>
      </c>
      <c r="T91" s="31">
        <v>35.105287367174441</v>
      </c>
      <c r="U91" s="31">
        <v>31.672617854161199</v>
      </c>
      <c r="V91" s="31">
        <v>28.981690527635912</v>
      </c>
      <c r="W91" s="31">
        <v>26.657078071950846</v>
      </c>
      <c r="X91" s="31">
        <v>24.635886527216886</v>
      </c>
      <c r="Y91" s="31">
        <v>22.693427851217091</v>
      </c>
      <c r="DA91" s="59" t="s">
        <v>1023</v>
      </c>
    </row>
    <row r="92" spans="1:105" ht="12" customHeight="1" x14ac:dyDescent="0.25">
      <c r="A92" s="32" t="s">
        <v>25</v>
      </c>
      <c r="B92" s="33">
        <v>9880.027609654855</v>
      </c>
      <c r="C92" s="33">
        <v>9694.7378993459442</v>
      </c>
      <c r="D92" s="33">
        <v>9572.3911027423219</v>
      </c>
      <c r="E92" s="33">
        <v>9473.2358697503678</v>
      </c>
      <c r="F92" s="33">
        <v>9390.5384960920383</v>
      </c>
      <c r="G92" s="33">
        <v>9307.655244560081</v>
      </c>
      <c r="H92" s="33">
        <v>9215.0828353391607</v>
      </c>
      <c r="I92" s="33">
        <v>9118.607394359271</v>
      </c>
      <c r="J92" s="33">
        <v>9027.0728034178464</v>
      </c>
      <c r="K92" s="33">
        <v>8875.4722777680945</v>
      </c>
      <c r="L92" s="33">
        <v>8766.5344723853905</v>
      </c>
      <c r="M92" s="33">
        <v>8672.9822052963464</v>
      </c>
      <c r="N92" s="33">
        <v>8559.892561866709</v>
      </c>
      <c r="O92" s="33">
        <v>8474.5545664985366</v>
      </c>
      <c r="P92" s="33">
        <v>8371.5165391704613</v>
      </c>
      <c r="Q92" s="33">
        <v>8242.0621828023886</v>
      </c>
      <c r="R92" s="33">
        <v>8101.0566843941715</v>
      </c>
      <c r="S92" s="33">
        <v>7848.5501280614017</v>
      </c>
      <c r="T92" s="33">
        <v>7642.3864057656874</v>
      </c>
      <c r="U92" s="33">
        <v>7477.1830655068588</v>
      </c>
      <c r="V92" s="33">
        <v>7354.9576664787901</v>
      </c>
      <c r="W92" s="33">
        <v>7277.1948420683721</v>
      </c>
      <c r="X92" s="33">
        <v>7196.1290797402326</v>
      </c>
      <c r="Y92" s="33">
        <v>7101.8430113317481</v>
      </c>
      <c r="DA92" s="60" t="s">
        <v>1024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DA95" s="57"/>
    </row>
    <row r="96" spans="1:105" ht="12" customHeight="1" x14ac:dyDescent="0.25">
      <c r="A96" s="28" t="s">
        <v>32</v>
      </c>
      <c r="B96" s="29"/>
      <c r="C96" s="29">
        <v>49.024058756454863</v>
      </c>
      <c r="D96" s="29">
        <v>46.640108867495542</v>
      </c>
      <c r="E96" s="29">
        <v>44.447022076964231</v>
      </c>
      <c r="F96" s="29">
        <v>42.403261241754912</v>
      </c>
      <c r="G96" s="29">
        <v>40.141822173242446</v>
      </c>
      <c r="H96" s="29">
        <v>38.504829927410448</v>
      </c>
      <c r="I96" s="29">
        <v>36.434661100057198</v>
      </c>
      <c r="J96" s="29">
        <v>34.990241588714859</v>
      </c>
      <c r="K96" s="29">
        <v>33.601865897674443</v>
      </c>
      <c r="L96" s="29">
        <v>31.870522437467589</v>
      </c>
      <c r="M96" s="29">
        <v>31.00385988346488</v>
      </c>
      <c r="N96" s="29">
        <v>29.868422636006695</v>
      </c>
      <c r="O96" s="29">
        <v>28.896144355273304</v>
      </c>
      <c r="P96" s="29">
        <v>27.826793749220379</v>
      </c>
      <c r="Q96" s="29">
        <v>26.094793688365851</v>
      </c>
      <c r="R96" s="29">
        <v>25.394531265580142</v>
      </c>
      <c r="S96" s="29">
        <v>24.930243357595621</v>
      </c>
      <c r="T96" s="29">
        <v>24.489985405430001</v>
      </c>
      <c r="U96" s="29">
        <v>24.033665955982347</v>
      </c>
      <c r="V96" s="29">
        <v>24.022427515114469</v>
      </c>
      <c r="W96" s="29">
        <v>23.157620124570347</v>
      </c>
      <c r="X96" s="29">
        <v>22.292812734026224</v>
      </c>
      <c r="Y96" s="29">
        <v>21.428005343482106</v>
      </c>
      <c r="DA96" s="58" t="s">
        <v>1025</v>
      </c>
    </row>
    <row r="97" spans="1:105" ht="12" customHeight="1" x14ac:dyDescent="0.25">
      <c r="A97" s="28" t="s">
        <v>47</v>
      </c>
      <c r="B97" s="29"/>
      <c r="C97" s="29">
        <v>782.85271371048918</v>
      </c>
      <c r="D97" s="29">
        <v>733.79131804061001</v>
      </c>
      <c r="E97" s="29">
        <v>695.01782691859285</v>
      </c>
      <c r="F97" s="29">
        <v>667.50801685959482</v>
      </c>
      <c r="G97" s="29">
        <v>641.25028601019108</v>
      </c>
      <c r="H97" s="29">
        <v>617.73649300879663</v>
      </c>
      <c r="I97" s="29">
        <v>595.07464421610416</v>
      </c>
      <c r="J97" s="29">
        <v>574.3550910750231</v>
      </c>
      <c r="K97" s="29">
        <v>557.10215485731942</v>
      </c>
      <c r="L97" s="29">
        <v>525.48565826158062</v>
      </c>
      <c r="M97" s="29">
        <v>499.18966056631473</v>
      </c>
      <c r="N97" s="29">
        <v>477.12163248309946</v>
      </c>
      <c r="O97" s="29">
        <v>456.43566216797655</v>
      </c>
      <c r="P97" s="29">
        <v>445.05525357386921</v>
      </c>
      <c r="Q97" s="29">
        <v>440.18518933258014</v>
      </c>
      <c r="R97" s="29">
        <v>434.85947407683193</v>
      </c>
      <c r="S97" s="29">
        <v>428.31568321752178</v>
      </c>
      <c r="T97" s="29">
        <v>421.01857676818747</v>
      </c>
      <c r="U97" s="29">
        <v>413.9876679255625</v>
      </c>
      <c r="V97" s="29">
        <v>407.01150237116605</v>
      </c>
      <c r="W97" s="29">
        <v>402.94138734745439</v>
      </c>
      <c r="X97" s="29">
        <v>398.87127232374274</v>
      </c>
      <c r="Y97" s="29">
        <v>394.80115730003104</v>
      </c>
      <c r="DA97" s="58" t="s">
        <v>1026</v>
      </c>
    </row>
    <row r="98" spans="1:105" ht="12" customHeight="1" x14ac:dyDescent="0.25">
      <c r="A98" s="28" t="s">
        <v>46</v>
      </c>
      <c r="B98" s="29"/>
      <c r="C98" s="29">
        <v>1821.131408783694</v>
      </c>
      <c r="D98" s="29">
        <v>1781.8332861346073</v>
      </c>
      <c r="E98" s="29">
        <v>1746.2755742583302</v>
      </c>
      <c r="F98" s="29">
        <v>1708.5865258798565</v>
      </c>
      <c r="G98" s="29">
        <v>1674.7966588156826</v>
      </c>
      <c r="H98" s="29">
        <v>1652.7279730451648</v>
      </c>
      <c r="I98" s="29">
        <v>1620.6485317145916</v>
      </c>
      <c r="J98" s="29">
        <v>1586.9371589593281</v>
      </c>
      <c r="K98" s="29">
        <v>1551.8190004243647</v>
      </c>
      <c r="L98" s="29">
        <v>1533.7333631441127</v>
      </c>
      <c r="M98" s="29">
        <v>1479.2448368644616</v>
      </c>
      <c r="N98" s="29">
        <v>1428.6916950710622</v>
      </c>
      <c r="O98" s="29">
        <v>1355.7617202663937</v>
      </c>
      <c r="P98" s="29">
        <v>1256.426489861055</v>
      </c>
      <c r="Q98" s="29">
        <v>1151.2766727885676</v>
      </c>
      <c r="R98" s="29">
        <v>1087.457717738577</v>
      </c>
      <c r="S98" s="29">
        <v>1056.9869246375874</v>
      </c>
      <c r="T98" s="29">
        <v>1039.002316507356</v>
      </c>
      <c r="U98" s="29">
        <v>1014.669553916845</v>
      </c>
      <c r="V98" s="29">
        <v>1003.1029299363282</v>
      </c>
      <c r="W98" s="29">
        <v>993.07190063696498</v>
      </c>
      <c r="X98" s="29">
        <v>983.04087133760163</v>
      </c>
      <c r="Y98" s="29">
        <v>973.00984203823839</v>
      </c>
      <c r="DA98" s="58" t="s">
        <v>1027</v>
      </c>
    </row>
    <row r="99" spans="1:105" ht="12" customHeight="1" x14ac:dyDescent="0.25">
      <c r="A99" s="28" t="s">
        <v>45</v>
      </c>
      <c r="B99" s="29"/>
      <c r="C99" s="29">
        <v>700.59459993272185</v>
      </c>
      <c r="D99" s="29">
        <v>683.48939188541601</v>
      </c>
      <c r="E99" s="29">
        <v>667.62008018023641</v>
      </c>
      <c r="F99" s="29">
        <v>650.80944093704807</v>
      </c>
      <c r="G99" s="29">
        <v>633.41415834480051</v>
      </c>
      <c r="H99" s="29">
        <v>621.97310090996029</v>
      </c>
      <c r="I99" s="29">
        <v>605.25793725396011</v>
      </c>
      <c r="J99" s="29">
        <v>587.45763960280419</v>
      </c>
      <c r="K99" s="29">
        <v>573.71718543064969</v>
      </c>
      <c r="L99" s="29">
        <v>552.10306982397333</v>
      </c>
      <c r="M99" s="29">
        <v>529.86736068156904</v>
      </c>
      <c r="N99" s="29">
        <v>516.4553043559921</v>
      </c>
      <c r="O99" s="29">
        <v>500.230639422862</v>
      </c>
      <c r="P99" s="29">
        <v>494.61414785251065</v>
      </c>
      <c r="Q99" s="29">
        <v>485.79862027067009</v>
      </c>
      <c r="R99" s="29">
        <v>481.19450699288728</v>
      </c>
      <c r="S99" s="29">
        <v>475.23251517948597</v>
      </c>
      <c r="T99" s="29">
        <v>467.9454165029299</v>
      </c>
      <c r="U99" s="29">
        <v>461.18911159468632</v>
      </c>
      <c r="V99" s="29">
        <v>454.50487041670516</v>
      </c>
      <c r="W99" s="29">
        <v>451.77784119420494</v>
      </c>
      <c r="X99" s="29">
        <v>449.05081197170472</v>
      </c>
      <c r="Y99" s="29">
        <v>446.32378274920444</v>
      </c>
      <c r="DA99" s="58" t="s">
        <v>1028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DA100" s="57"/>
    </row>
    <row r="101" spans="1:105" ht="12" customHeight="1" x14ac:dyDescent="0.25">
      <c r="A101" s="28" t="s">
        <v>28</v>
      </c>
      <c r="B101" s="29"/>
      <c r="C101" s="29">
        <v>403.47633335069713</v>
      </c>
      <c r="D101" s="29">
        <v>395.64923324671582</v>
      </c>
      <c r="E101" s="29">
        <v>388.9669310762726</v>
      </c>
      <c r="F101" s="29">
        <v>380.80177565471939</v>
      </c>
      <c r="G101" s="29">
        <v>370.09392954005745</v>
      </c>
      <c r="H101" s="29">
        <v>361.10851544367119</v>
      </c>
      <c r="I101" s="29">
        <v>340.46542772092897</v>
      </c>
      <c r="J101" s="29">
        <v>330.36707302054913</v>
      </c>
      <c r="K101" s="29">
        <v>305.62456213329409</v>
      </c>
      <c r="L101" s="29">
        <v>287.75955799291199</v>
      </c>
      <c r="M101" s="29">
        <v>271.50106398250222</v>
      </c>
      <c r="N101" s="29">
        <v>259.13696855517901</v>
      </c>
      <c r="O101" s="29">
        <v>240.54394604127754</v>
      </c>
      <c r="P101" s="29">
        <v>217.52405227962683</v>
      </c>
      <c r="Q101" s="29">
        <v>174.30364084316773</v>
      </c>
      <c r="R101" s="29">
        <v>156.32680146607223</v>
      </c>
      <c r="S101" s="29">
        <v>152.86675047230531</v>
      </c>
      <c r="T101" s="29">
        <v>148.99111936547584</v>
      </c>
      <c r="U101" s="29">
        <v>145.32282235116233</v>
      </c>
      <c r="V101" s="29">
        <v>138.45647137141776</v>
      </c>
      <c r="W101" s="29">
        <v>135.6873419439894</v>
      </c>
      <c r="X101" s="29">
        <v>132.91821251656106</v>
      </c>
      <c r="Y101" s="29">
        <v>130.14908308913269</v>
      </c>
      <c r="DA101" s="58" t="s">
        <v>1029</v>
      </c>
    </row>
    <row r="102" spans="1:105" ht="12" customHeight="1" x14ac:dyDescent="0.25">
      <c r="A102" s="28" t="s">
        <v>27</v>
      </c>
      <c r="B102" s="29"/>
      <c r="C102" s="29">
        <v>384.08254000914303</v>
      </c>
      <c r="D102" s="29">
        <v>371.18066441415164</v>
      </c>
      <c r="E102" s="29">
        <v>359.83834753796089</v>
      </c>
      <c r="F102" s="29">
        <v>348.39066045905639</v>
      </c>
      <c r="G102" s="29">
        <v>334.26071699679227</v>
      </c>
      <c r="H102" s="29">
        <v>319.75528856386853</v>
      </c>
      <c r="I102" s="29">
        <v>307.14758447958161</v>
      </c>
      <c r="J102" s="29">
        <v>291.833902389147</v>
      </c>
      <c r="K102" s="29">
        <v>277.94088254824055</v>
      </c>
      <c r="L102" s="29">
        <v>261.36107199937965</v>
      </c>
      <c r="M102" s="29">
        <v>244.98672515334334</v>
      </c>
      <c r="N102" s="29">
        <v>232.3132574224328</v>
      </c>
      <c r="O102" s="29">
        <v>211.61622839590402</v>
      </c>
      <c r="P102" s="29">
        <v>200.30198021067307</v>
      </c>
      <c r="Q102" s="29">
        <v>194.87238890657181</v>
      </c>
      <c r="R102" s="29">
        <v>194.18637457695439</v>
      </c>
      <c r="S102" s="29">
        <v>192.94395396190211</v>
      </c>
      <c r="T102" s="29">
        <v>190.95689472613282</v>
      </c>
      <c r="U102" s="29">
        <v>188.71027146385737</v>
      </c>
      <c r="V102" s="29">
        <v>186.63328414080289</v>
      </c>
      <c r="W102" s="29">
        <v>184.76695129939486</v>
      </c>
      <c r="X102" s="29">
        <v>182.90061845798684</v>
      </c>
      <c r="Y102" s="29">
        <v>181.03428561657879</v>
      </c>
      <c r="DA102" s="58" t="s">
        <v>1030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DA103" s="57"/>
    </row>
    <row r="104" spans="1:105" ht="12" customHeight="1" x14ac:dyDescent="0.25">
      <c r="A104" s="30" t="s">
        <v>44</v>
      </c>
      <c r="B104" s="31"/>
      <c r="C104" s="31">
        <v>74.824542568231195</v>
      </c>
      <c r="D104" s="31">
        <v>72.529187096167888</v>
      </c>
      <c r="E104" s="31">
        <v>70.559886462173395</v>
      </c>
      <c r="F104" s="31">
        <v>68.486157009264048</v>
      </c>
      <c r="G104" s="31">
        <v>66.665089886869097</v>
      </c>
      <c r="H104" s="31">
        <v>64.669199904498285</v>
      </c>
      <c r="I104" s="31">
        <v>62.974089230912938</v>
      </c>
      <c r="J104" s="31">
        <v>60.626943409997118</v>
      </c>
      <c r="K104" s="31">
        <v>57.951367587301448</v>
      </c>
      <c r="L104" s="31">
        <v>54.541725626407462</v>
      </c>
      <c r="M104" s="31">
        <v>50.891517139750469</v>
      </c>
      <c r="N104" s="31">
        <v>47.900935313738437</v>
      </c>
      <c r="O104" s="31">
        <v>45.591314108265806</v>
      </c>
      <c r="P104" s="31">
        <v>41.955126566203027</v>
      </c>
      <c r="Q104" s="31">
        <v>37.77203843693998</v>
      </c>
      <c r="R104" s="31">
        <v>30.877604221785138</v>
      </c>
      <c r="S104" s="31">
        <v>24.455506920760754</v>
      </c>
      <c r="T104" s="31">
        <v>19.135225873088014</v>
      </c>
      <c r="U104" s="31">
        <v>15.277942067050493</v>
      </c>
      <c r="V104" s="31">
        <v>13.573574317036611</v>
      </c>
      <c r="W104" s="31">
        <v>12.759159858014414</v>
      </c>
      <c r="X104" s="31">
        <v>11.944745398992216</v>
      </c>
      <c r="Y104" s="31">
        <v>11.130330939970019</v>
      </c>
      <c r="DA104" s="59" t="s">
        <v>1031</v>
      </c>
    </row>
    <row r="105" spans="1:105" ht="12" customHeight="1" x14ac:dyDescent="0.25">
      <c r="A105" s="32" t="s">
        <v>25</v>
      </c>
      <c r="B105" s="33"/>
      <c r="C105" s="33">
        <v>9281.8117160752226</v>
      </c>
      <c r="D105" s="33">
        <v>9156.7090423645132</v>
      </c>
      <c r="E105" s="33">
        <v>9023.0395741305383</v>
      </c>
      <c r="F105" s="33">
        <v>8999.4171996641053</v>
      </c>
      <c r="G105" s="33">
        <v>8933.748424975649</v>
      </c>
      <c r="H105" s="33">
        <v>8859.6094208471786</v>
      </c>
      <c r="I105" s="33">
        <v>8847.6445001659122</v>
      </c>
      <c r="J105" s="33">
        <v>8818.7384690605541</v>
      </c>
      <c r="K105" s="33">
        <v>8648.8734454138503</v>
      </c>
      <c r="L105" s="33">
        <v>8522.946511923923</v>
      </c>
      <c r="M105" s="33">
        <v>8340.1607385459247</v>
      </c>
      <c r="N105" s="33">
        <v>8002.1561022103479</v>
      </c>
      <c r="O105" s="33">
        <v>7898.615248654085</v>
      </c>
      <c r="P105" s="33">
        <v>7734.0442945214445</v>
      </c>
      <c r="Q105" s="33">
        <v>7633.7820003027273</v>
      </c>
      <c r="R105" s="33">
        <v>7515.8722260570094</v>
      </c>
      <c r="S105" s="33">
        <v>7377.1305197314105</v>
      </c>
      <c r="T105" s="33">
        <v>7230.7628022503723</v>
      </c>
      <c r="U105" s="33">
        <v>7086.7072388969136</v>
      </c>
      <c r="V105" s="33">
        <v>6946.957353908283</v>
      </c>
      <c r="W105" s="33">
        <v>6877.4877803691998</v>
      </c>
      <c r="X105" s="33">
        <v>6808.0182068301174</v>
      </c>
      <c r="Y105" s="33">
        <v>6738.5486332910341</v>
      </c>
      <c r="DA105" s="60" t="s">
        <v>1032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DA108" s="57"/>
    </row>
    <row r="109" spans="1:105" ht="12" customHeight="1" x14ac:dyDescent="0.25">
      <c r="A109" s="28" t="s">
        <v>32</v>
      </c>
      <c r="B109" s="43">
        <f>B31/RES_summary!B$6</f>
        <v>1.1252048093304341</v>
      </c>
      <c r="C109" s="43">
        <f>C31/RES_summary!C$6</f>
        <v>1.1341919252641004</v>
      </c>
      <c r="D109" s="43">
        <f>D31/RES_summary!D$6</f>
        <v>1.1431852672892473</v>
      </c>
      <c r="E109" s="43">
        <f>E31/RES_summary!E$6</f>
        <v>1.1521803498852632</v>
      </c>
      <c r="F109" s="43">
        <f>F31/RES_summary!F$6</f>
        <v>1.1611722443334132</v>
      </c>
      <c r="G109" s="43">
        <f>G31/RES_summary!G$6</f>
        <v>1.1701632438680347</v>
      </c>
      <c r="H109" s="43">
        <f>H31/RES_summary!H$6</f>
        <v>1.1791515429652191</v>
      </c>
      <c r="I109" s="43">
        <f>I31/RES_summary!I$6</f>
        <v>1.1881324707448684</v>
      </c>
      <c r="J109" s="43">
        <f>J31/RES_summary!J$6</f>
        <v>1.1971070851896626</v>
      </c>
      <c r="K109" s="43">
        <f>K31/RES_summary!K$6</f>
        <v>1.2060686489249697</v>
      </c>
      <c r="L109" s="43">
        <f>L31/RES_summary!L$6</f>
        <v>1.2150008476012883</v>
      </c>
      <c r="M109" s="43">
        <f>M31/RES_summary!M$6</f>
        <v>1.223100002378501</v>
      </c>
      <c r="N109" s="43">
        <f>N31/RES_summary!N$6</f>
        <v>1.2373592355735576</v>
      </c>
      <c r="O109" s="43">
        <f>O31/RES_summary!O$6</f>
        <v>1.2464256891645076</v>
      </c>
      <c r="P109" s="43">
        <f>P31/RES_summary!P$6</f>
        <v>1.2545778380899877</v>
      </c>
      <c r="Q109" s="43">
        <f>Q31/RES_summary!Q$6</f>
        <v>1.2620005313451323</v>
      </c>
      <c r="R109" s="43">
        <f>R31/RES_summary!R$6</f>
        <v>1.2686069359308085</v>
      </c>
      <c r="S109" s="43">
        <f>S31/RES_summary!S$6</f>
        <v>1.274927815286194</v>
      </c>
      <c r="T109" s="43">
        <f>T31/RES_summary!T$6</f>
        <v>1.2810354254563854</v>
      </c>
      <c r="U109" s="43">
        <f>U31/RES_summary!U$6</f>
        <v>1.2872700303835021</v>
      </c>
      <c r="V109" s="43">
        <f>V31/RES_summary!V$6</f>
        <v>1.2960004920724293</v>
      </c>
      <c r="W109" s="43">
        <f>W31/RES_summary!W$6</f>
        <v>1.3049994652305485</v>
      </c>
      <c r="X109" s="43">
        <f>X31/RES_summary!X$6</f>
        <v>1.3140005512825106</v>
      </c>
      <c r="Y109" s="43">
        <f>Y31/RES_summary!Y$6</f>
        <v>1.3229999081473316</v>
      </c>
      <c r="DA109" s="58" t="s">
        <v>1033</v>
      </c>
    </row>
    <row r="110" spans="1:105" ht="12" customHeight="1" x14ac:dyDescent="0.25">
      <c r="A110" s="28" t="s">
        <v>47</v>
      </c>
      <c r="B110" s="43">
        <f>B32/RES_summary!B$6</f>
        <v>0.80387730088006903</v>
      </c>
      <c r="C110" s="43">
        <f>C32/RES_summary!C$6</f>
        <v>0.81318357920501594</v>
      </c>
      <c r="D110" s="43">
        <f>D32/RES_summary!D$6</f>
        <v>0.82248620720943511</v>
      </c>
      <c r="E110" s="43">
        <f>E32/RES_summary!E$6</f>
        <v>0.83178823587469553</v>
      </c>
      <c r="F110" s="43">
        <f>F32/RES_summary!F$6</f>
        <v>0.84109107229864599</v>
      </c>
      <c r="G110" s="43">
        <f>G32/RES_summary!G$6</f>
        <v>0.85039638414744467</v>
      </c>
      <c r="H110" s="43">
        <f>H32/RES_summary!H$6</f>
        <v>0.85970246290347252</v>
      </c>
      <c r="I110" s="43">
        <f>I32/RES_summary!I$6</f>
        <v>0.86901372836719981</v>
      </c>
      <c r="J110" s="43">
        <f>J32/RES_summary!J$6</f>
        <v>0.87832850053682088</v>
      </c>
      <c r="K110" s="43">
        <f>K32/RES_summary!K$6</f>
        <v>0.88765416216692006</v>
      </c>
      <c r="L110" s="43">
        <f>L32/RES_summary!L$6</f>
        <v>0.89699949143922697</v>
      </c>
      <c r="M110" s="43">
        <f>M32/RES_summary!M$6</f>
        <v>0.90700060821670181</v>
      </c>
      <c r="N110" s="43">
        <f>N32/RES_summary!N$6</f>
        <v>0.91600008155331891</v>
      </c>
      <c r="O110" s="43">
        <f>O32/RES_summary!O$6</f>
        <v>0.92403347067068764</v>
      </c>
      <c r="P110" s="43">
        <f>P32/RES_summary!P$6</f>
        <v>0.93187227004791995</v>
      </c>
      <c r="Q110" s="43">
        <f>Q32/RES_summary!Q$6</f>
        <v>0.93900022506019942</v>
      </c>
      <c r="R110" s="43">
        <f>R32/RES_summary!R$6</f>
        <v>0.94</v>
      </c>
      <c r="S110" s="43">
        <f>S32/RES_summary!S$6</f>
        <v>0.94232799613916784</v>
      </c>
      <c r="T110" s="43">
        <f>T32/RES_summary!T$6</f>
        <v>0.94497425309493299</v>
      </c>
      <c r="U110" s="43">
        <f>U32/RES_summary!U$6</f>
        <v>0.94900037480960464</v>
      </c>
      <c r="V110" s="43">
        <f>V32/RES_summary!V$6</f>
        <v>0.96499977131249282</v>
      </c>
      <c r="W110" s="43">
        <f>W32/RES_summary!W$6</f>
        <v>0.98099995596016287</v>
      </c>
      <c r="X110" s="43">
        <f>X32/RES_summary!X$6</f>
        <v>0.99700064939210986</v>
      </c>
      <c r="Y110" s="43">
        <f>Y32/RES_summary!Y$6</f>
        <v>1.0130002143228927</v>
      </c>
      <c r="DA110" s="58" t="s">
        <v>1034</v>
      </c>
    </row>
    <row r="111" spans="1:105" ht="12" customHeight="1" x14ac:dyDescent="0.25">
      <c r="A111" s="28" t="s">
        <v>46</v>
      </c>
      <c r="B111" s="43">
        <f>B33/RES_summary!B$6</f>
        <v>9.0107053044937661E-3</v>
      </c>
      <c r="C111" s="43">
        <f>C33/RES_summary!C$6</f>
        <v>1.0133346732009137E-2</v>
      </c>
      <c r="D111" s="43">
        <f>D33/RES_summary!D$6</f>
        <v>1.1055582143829316E-2</v>
      </c>
      <c r="E111" s="43">
        <f>E33/RES_summary!E$6</f>
        <v>1.2101109297726767E-2</v>
      </c>
      <c r="F111" s="43">
        <f>F33/RES_summary!F$6</f>
        <v>1.3490834091556048E-2</v>
      </c>
      <c r="G111" s="43">
        <f>G33/RES_summary!G$6</f>
        <v>1.4736390928046572E-2</v>
      </c>
      <c r="H111" s="43">
        <f>H33/RES_summary!H$6</f>
        <v>1.6408346892513942E-2</v>
      </c>
      <c r="I111" s="43">
        <f>I33/RES_summary!I$6</f>
        <v>1.8353800027866126E-2</v>
      </c>
      <c r="J111" s="43">
        <f>J33/RES_summary!J$6</f>
        <v>2.0417790327080288E-2</v>
      </c>
      <c r="K111" s="43">
        <f>K33/RES_summary!K$6</f>
        <v>2.2594088433140255E-2</v>
      </c>
      <c r="L111" s="43">
        <f>L33/RES_summary!L$6</f>
        <v>2.5053398881166301E-2</v>
      </c>
      <c r="M111" s="43">
        <f>M33/RES_summary!M$6</f>
        <v>2.6759835951383436E-2</v>
      </c>
      <c r="N111" s="43">
        <f>N33/RES_summary!N$6</f>
        <v>2.9563078094098937E-2</v>
      </c>
      <c r="O111" s="43">
        <f>O33/RES_summary!O$6</f>
        <v>3.3227710996899293E-2</v>
      </c>
      <c r="P111" s="43">
        <f>P33/RES_summary!P$6</f>
        <v>3.6502268775709258E-2</v>
      </c>
      <c r="Q111" s="43">
        <f>Q33/RES_summary!Q$6</f>
        <v>3.9116477960176192E-2</v>
      </c>
      <c r="R111" s="43">
        <f>R33/RES_summary!R$6</f>
        <v>4.3919724578050212E-2</v>
      </c>
      <c r="S111" s="43">
        <f>S33/RES_summary!S$6</f>
        <v>4.7990275446655788E-2</v>
      </c>
      <c r="T111" s="43">
        <f>T33/RES_summary!T$6</f>
        <v>5.2370265792931227E-2</v>
      </c>
      <c r="U111" s="43">
        <f>U33/RES_summary!U$6</f>
        <v>5.6593060440042427E-2</v>
      </c>
      <c r="V111" s="43">
        <f>V33/RES_summary!V$6</f>
        <v>6.1337143740349778E-2</v>
      </c>
      <c r="W111" s="43">
        <f>W33/RES_summary!W$6</f>
        <v>6.7001893712998667E-2</v>
      </c>
      <c r="X111" s="43">
        <f>X33/RES_summary!X$6</f>
        <v>7.3147714124200527E-2</v>
      </c>
      <c r="Y111" s="43">
        <f>Y33/RES_summary!Y$6</f>
        <v>7.9409693518263366E-2</v>
      </c>
      <c r="DA111" s="58" t="s">
        <v>1035</v>
      </c>
    </row>
    <row r="112" spans="1:105" ht="12" customHeight="1" x14ac:dyDescent="0.25">
      <c r="A112" s="28" t="s">
        <v>45</v>
      </c>
      <c r="B112" s="43">
        <f>B34/RES_summary!B$6</f>
        <v>4.9999728429617106E-2</v>
      </c>
      <c r="C112" s="43">
        <f>C34/RES_summary!C$6</f>
        <v>5.7742311163908273E-2</v>
      </c>
      <c r="D112" s="43">
        <f>D34/RES_summary!D$6</f>
        <v>6.5454597211374407E-2</v>
      </c>
      <c r="E112" s="43">
        <f>E34/RES_summary!E$6</f>
        <v>7.3165358327487814E-2</v>
      </c>
      <c r="F112" s="43">
        <f>F34/RES_summary!F$6</f>
        <v>8.0882134642890194E-2</v>
      </c>
      <c r="G112" s="43">
        <f>G34/RES_summary!G$6</f>
        <v>8.8609818522285513E-2</v>
      </c>
      <c r="H112" s="43">
        <f>H34/RES_summary!H$6</f>
        <v>9.6362315212705302E-2</v>
      </c>
      <c r="I112" s="43">
        <f>I34/RES_summary!I$6</f>
        <v>0.10414706433806771</v>
      </c>
      <c r="J112" s="43">
        <f>J34/RES_summary!J$6</f>
        <v>0.11197998123240538</v>
      </c>
      <c r="K112" s="43">
        <f>K34/RES_summary!K$6</f>
        <v>0.11989694874859083</v>
      </c>
      <c r="L112" s="43">
        <f>L34/RES_summary!L$6</f>
        <v>0.12799966095948465</v>
      </c>
      <c r="M112" s="43">
        <f>M34/RES_summary!M$6</f>
        <v>0.1419999116556746</v>
      </c>
      <c r="N112" s="43">
        <f>N34/RES_summary!N$6</f>
        <v>0.16900056407712225</v>
      </c>
      <c r="O112" s="43">
        <f>O34/RES_summary!O$6</f>
        <v>0.19540245508219004</v>
      </c>
      <c r="P112" s="43">
        <f>P34/RES_summary!P$6</f>
        <v>0.22133412493108859</v>
      </c>
      <c r="Q112" s="43">
        <f>Q34/RES_summary!Q$6</f>
        <v>0.24400079194115268</v>
      </c>
      <c r="R112" s="43">
        <f>R34/RES_summary!R$6</f>
        <v>0.23799983205978673</v>
      </c>
      <c r="S112" s="43">
        <f>S34/RES_summary!S$6</f>
        <v>0.26497760750292776</v>
      </c>
      <c r="T112" s="43">
        <f>T34/RES_summary!T$6</f>
        <v>0.29581439378483587</v>
      </c>
      <c r="U112" s="43">
        <f>U34/RES_summary!U$6</f>
        <v>0.32799987240524098</v>
      </c>
      <c r="V112" s="43">
        <f>V34/RES_summary!V$6</f>
        <v>0.36800078226899013</v>
      </c>
      <c r="W112" s="43">
        <f>W34/RES_summary!W$6</f>
        <v>0.40800078013425861</v>
      </c>
      <c r="X112" s="43">
        <f>X34/RES_summary!X$6</f>
        <v>0.44799957641569815</v>
      </c>
      <c r="Y112" s="43">
        <f>Y34/RES_summary!Y$6</f>
        <v>0.48799944888399011</v>
      </c>
      <c r="DA112" s="58" t="s">
        <v>1036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DA113" s="57"/>
    </row>
    <row r="114" spans="1:105" ht="12" customHeight="1" x14ac:dyDescent="0.25">
      <c r="A114" s="28" t="s">
        <v>28</v>
      </c>
      <c r="B114" s="43">
        <f>B36/RES_summary!B$6</f>
        <v>0.24166625119463936</v>
      </c>
      <c r="C114" s="43">
        <f>C36/RES_summary!C$6</f>
        <v>0.29818235798313891</v>
      </c>
      <c r="D114" s="43">
        <f>D36/RES_summary!D$6</f>
        <v>0.34823751296271332</v>
      </c>
      <c r="E114" s="43">
        <f>E36/RES_summary!E$6</f>
        <v>0.39367761668303841</v>
      </c>
      <c r="F114" s="43">
        <f>F36/RES_summary!F$6</f>
        <v>0.42699049783354004</v>
      </c>
      <c r="G114" s="43">
        <f>G36/RES_summary!G$6</f>
        <v>0.4748567031059665</v>
      </c>
      <c r="H114" s="43">
        <f>H36/RES_summary!H$6</f>
        <v>0.52759235960062734</v>
      </c>
      <c r="I114" s="43">
        <f>I36/RES_summary!I$6</f>
        <v>0.61224495533417278</v>
      </c>
      <c r="J114" s="43">
        <f>J36/RES_summary!J$6</f>
        <v>0.73767978866815576</v>
      </c>
      <c r="K114" s="43">
        <f>K36/RES_summary!K$6</f>
        <v>0.87482515293068719</v>
      </c>
      <c r="L114" s="43">
        <f>L36/RES_summary!L$6</f>
        <v>1.0353090722728431</v>
      </c>
      <c r="M114" s="43">
        <f>M36/RES_summary!M$6</f>
        <v>1.1294099770316777</v>
      </c>
      <c r="N114" s="43">
        <f>N36/RES_summary!N$6</f>
        <v>1.277333853036678</v>
      </c>
      <c r="O114" s="43">
        <f>O36/RES_summary!O$6</f>
        <v>1.3555997715162584</v>
      </c>
      <c r="P114" s="43">
        <f>P36/RES_summary!P$6</f>
        <v>1.4353630507371353</v>
      </c>
      <c r="Q114" s="43">
        <f>Q36/RES_summary!Q$6</f>
        <v>1.5950289437431371</v>
      </c>
      <c r="R114" s="43">
        <f>R36/RES_summary!R$6</f>
        <v>1.9030313084083597</v>
      </c>
      <c r="S114" s="43">
        <f>S36/RES_summary!S$6</f>
        <v>2.0577541092150478</v>
      </c>
      <c r="T114" s="43">
        <f>T36/RES_summary!T$6</f>
        <v>2.2256958159256213</v>
      </c>
      <c r="U114" s="43">
        <f>U36/RES_summary!U$6</f>
        <v>2.4558027305661936</v>
      </c>
      <c r="V114" s="43">
        <f>V36/RES_summary!V$6</f>
        <v>2.569437238380349</v>
      </c>
      <c r="W114" s="43">
        <f>W36/RES_summary!W$6</f>
        <v>2.6610722811077365</v>
      </c>
      <c r="X114" s="43">
        <f>X36/RES_summary!X$6</f>
        <v>2.7463346900311714</v>
      </c>
      <c r="Y114" s="43">
        <f>Y36/RES_summary!Y$6</f>
        <v>2.8254041258993183</v>
      </c>
      <c r="DA114" s="58" t="s">
        <v>1037</v>
      </c>
    </row>
    <row r="115" spans="1:105" ht="12" customHeight="1" x14ac:dyDescent="0.25">
      <c r="A115" s="28" t="s">
        <v>27</v>
      </c>
      <c r="B115" s="43">
        <f>B37/RES_summary!B$6</f>
        <v>0.14771657449203857</v>
      </c>
      <c r="C115" s="43">
        <f>C37/RES_summary!C$6</f>
        <v>0.19496051229911893</v>
      </c>
      <c r="D115" s="43">
        <f>D37/RES_summary!D$6</f>
        <v>0.23219086448531182</v>
      </c>
      <c r="E115" s="43">
        <f>E37/RES_summary!E$6</f>
        <v>0.28365644804617712</v>
      </c>
      <c r="F115" s="43">
        <f>F37/RES_summary!F$6</f>
        <v>0.31961766170940586</v>
      </c>
      <c r="G115" s="43">
        <f>G37/RES_summary!G$6</f>
        <v>0.38972060986600371</v>
      </c>
      <c r="H115" s="43">
        <f>H37/RES_summary!H$6</f>
        <v>0.47759029724862384</v>
      </c>
      <c r="I115" s="43">
        <f>I37/RES_summary!I$6</f>
        <v>0.54849106324051444</v>
      </c>
      <c r="J115" s="43">
        <f>J37/RES_summary!J$6</f>
        <v>0.62667110245976076</v>
      </c>
      <c r="K115" s="43">
        <f>K37/RES_summary!K$6</f>
        <v>0.70692544379737166</v>
      </c>
      <c r="L115" s="43">
        <f>L37/RES_summary!L$6</f>
        <v>0.8117459872706656</v>
      </c>
      <c r="M115" s="43">
        <f>M37/RES_summary!M$6</f>
        <v>0.90274655499155931</v>
      </c>
      <c r="N115" s="43">
        <f>N37/RES_summary!N$6</f>
        <v>0.97309237851975949</v>
      </c>
      <c r="O115" s="43">
        <f>O37/RES_summary!O$6</f>
        <v>1.0408003818615934</v>
      </c>
      <c r="P115" s="43">
        <f>P37/RES_summary!P$6</f>
        <v>1.1250972427918919</v>
      </c>
      <c r="Q115" s="43">
        <f>Q37/RES_summary!Q$6</f>
        <v>1.2981860528795408</v>
      </c>
      <c r="R115" s="43">
        <f>R37/RES_summary!R$6</f>
        <v>1.4647559791301361</v>
      </c>
      <c r="S115" s="43">
        <f>S37/RES_summary!S$6</f>
        <v>1.610999135390575</v>
      </c>
      <c r="T115" s="43">
        <f>T37/RES_summary!T$6</f>
        <v>1.7722268516334403</v>
      </c>
      <c r="U115" s="43">
        <f>U37/RES_summary!U$6</f>
        <v>1.8980190557183871</v>
      </c>
      <c r="V115" s="43">
        <f>V37/RES_summary!V$6</f>
        <v>2.0275973324150391</v>
      </c>
      <c r="W115" s="43">
        <f>W37/RES_summary!W$6</f>
        <v>2.1323226029845435</v>
      </c>
      <c r="X115" s="43">
        <f>X37/RES_summary!X$6</f>
        <v>2.214401209805303</v>
      </c>
      <c r="Y115" s="43">
        <f>Y37/RES_summary!Y$6</f>
        <v>2.2780269606333721</v>
      </c>
      <c r="DA115" s="58" t="s">
        <v>1038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DA116" s="57"/>
    </row>
    <row r="117" spans="1:105" ht="12" customHeight="1" x14ac:dyDescent="0.25">
      <c r="A117" s="30" t="s">
        <v>44</v>
      </c>
      <c r="B117" s="44">
        <f>B39/RES_summary!B$6</f>
        <v>5.7008363156158062</v>
      </c>
      <c r="C117" s="44">
        <f>C39/RES_summary!C$6</f>
        <v>6.0713392246616129</v>
      </c>
      <c r="D117" s="44">
        <f>D39/RES_summary!D$6</f>
        <v>6.6032925813186329</v>
      </c>
      <c r="E117" s="44">
        <f>E39/RES_summary!E$6</f>
        <v>6.8936982088329728</v>
      </c>
      <c r="F117" s="44">
        <f>F39/RES_summary!F$6</f>
        <v>7.1318064411971331</v>
      </c>
      <c r="G117" s="44">
        <f>G39/RES_summary!G$6</f>
        <v>7.6607565672719797</v>
      </c>
      <c r="H117" s="44">
        <f>H39/RES_summary!H$6</f>
        <v>7.843365275961939</v>
      </c>
      <c r="I117" s="44">
        <f>I39/RES_summary!I$6</f>
        <v>8.1093046599860941</v>
      </c>
      <c r="J117" s="44">
        <f>J39/RES_summary!J$6</f>
        <v>8.335028888681947</v>
      </c>
      <c r="K117" s="44">
        <f>K39/RES_summary!K$6</f>
        <v>8.6794225549587427</v>
      </c>
      <c r="L117" s="44">
        <f>L39/RES_summary!L$6</f>
        <v>9.0370144933390186</v>
      </c>
      <c r="M117" s="44">
        <f>M39/RES_summary!M$6</f>
        <v>9.2802146250261259</v>
      </c>
      <c r="N117" s="44">
        <f>N39/RES_summary!N$6</f>
        <v>9.747825713113297</v>
      </c>
      <c r="O117" s="44">
        <f>O39/RES_summary!O$6</f>
        <v>9.970710494266827</v>
      </c>
      <c r="P117" s="44">
        <f>P39/RES_summary!P$6</f>
        <v>10.23006189915866</v>
      </c>
      <c r="Q117" s="44">
        <f>Q39/RES_summary!Q$6</f>
        <v>10.745188303146735</v>
      </c>
      <c r="R117" s="44">
        <f>R39/RES_summary!R$6</f>
        <v>10.921009608927509</v>
      </c>
      <c r="S117" s="44">
        <f>S39/RES_summary!S$6</f>
        <v>11.412211049151917</v>
      </c>
      <c r="T117" s="44">
        <f>T39/RES_summary!T$6</f>
        <v>12.009219896807307</v>
      </c>
      <c r="U117" s="44">
        <f>U39/RES_summary!U$6</f>
        <v>12.377449256303787</v>
      </c>
      <c r="V117" s="44">
        <f>V39/RES_summary!V$6</f>
        <v>12.749479463913845</v>
      </c>
      <c r="W117" s="44">
        <f>W39/RES_summary!W$6</f>
        <v>13.382198594394055</v>
      </c>
      <c r="X117" s="44">
        <f>X39/RES_summary!X$6</f>
        <v>13.960445082376872</v>
      </c>
      <c r="Y117" s="44">
        <f>Y39/RES_summary!Y$6</f>
        <v>14.486867047126555</v>
      </c>
      <c r="DA117" s="59" t="s">
        <v>1039</v>
      </c>
    </row>
    <row r="118" spans="1:105" ht="12" customHeight="1" x14ac:dyDescent="0.25">
      <c r="A118" s="32" t="s">
        <v>25</v>
      </c>
      <c r="B118" s="45">
        <f>B40/RES_summary!B$6</f>
        <v>0.28339383302866694</v>
      </c>
      <c r="C118" s="45">
        <f>C40/RES_summary!C$6</f>
        <v>0.35905530559977045</v>
      </c>
      <c r="D118" s="45">
        <f>D40/RES_summary!D$6</f>
        <v>0.40277141968637298</v>
      </c>
      <c r="E118" s="45">
        <f>E40/RES_summary!E$6</f>
        <v>0.42294165270948203</v>
      </c>
      <c r="F118" s="45">
        <f>F40/RES_summary!F$6</f>
        <v>0.43147049919342573</v>
      </c>
      <c r="G118" s="45">
        <f>G40/RES_summary!G$6</f>
        <v>0.442541569440349</v>
      </c>
      <c r="H118" s="45">
        <f>H40/RES_summary!H$6</f>
        <v>0.45188729564335228</v>
      </c>
      <c r="I118" s="45">
        <f>I40/RES_summary!I$6</f>
        <v>0.47262467878583142</v>
      </c>
      <c r="J118" s="45">
        <f>J40/RES_summary!J$6</f>
        <v>0.48988685831499534</v>
      </c>
      <c r="K118" s="45">
        <f>K40/RES_summary!K$6</f>
        <v>0.52553947377067245</v>
      </c>
      <c r="L118" s="45">
        <f>L40/RES_summary!L$6</f>
        <v>0.56310021665563881</v>
      </c>
      <c r="M118" s="45">
        <f>M40/RES_summary!M$6</f>
        <v>0.60918184616285709</v>
      </c>
      <c r="N118" s="45">
        <f>N40/RES_summary!N$6</f>
        <v>0.65230495967264446</v>
      </c>
      <c r="O118" s="45">
        <f>O40/RES_summary!O$6</f>
        <v>0.67389438953311476</v>
      </c>
      <c r="P118" s="45">
        <f>P40/RES_summary!P$6</f>
        <v>0.69744438291440536</v>
      </c>
      <c r="Q118" s="45">
        <f>Q40/RES_summary!Q$6</f>
        <v>0.72491427892639204</v>
      </c>
      <c r="R118" s="45">
        <f>R40/RES_summary!R$6</f>
        <v>0.75917118825591623</v>
      </c>
      <c r="S118" s="45">
        <f>S40/RES_summary!S$6</f>
        <v>0.7758810840156799</v>
      </c>
      <c r="T118" s="45">
        <f>T40/RES_summary!T$6</f>
        <v>0.81201445603442812</v>
      </c>
      <c r="U118" s="45">
        <f>U40/RES_summary!U$6</f>
        <v>0.82696377279059141</v>
      </c>
      <c r="V118" s="45">
        <f>V40/RES_summary!V$6</f>
        <v>0.85127094321953511</v>
      </c>
      <c r="W118" s="45">
        <f>W40/RES_summary!W$6</f>
        <v>0.86427580799681569</v>
      </c>
      <c r="X118" s="45">
        <f>X40/RES_summary!X$6</f>
        <v>0.87614996753468333</v>
      </c>
      <c r="Y118" s="45">
        <f>Y40/RES_summary!Y$6</f>
        <v>0.88697612991509189</v>
      </c>
      <c r="DA118" s="60" t="s">
        <v>1040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DA121" s="57"/>
    </row>
    <row r="122" spans="1:105" ht="12" customHeight="1" x14ac:dyDescent="0.25">
      <c r="A122" s="28" t="s">
        <v>32</v>
      </c>
      <c r="B122" s="29">
        <f t="shared" ref="B122:Q122" si="82">B83*B109</f>
        <v>67.182376845830603</v>
      </c>
      <c r="C122" s="29">
        <f t="shared" si="82"/>
        <v>66.890272029826477</v>
      </c>
      <c r="D122" s="29">
        <f t="shared" si="82"/>
        <v>66.425663377395836</v>
      </c>
      <c r="E122" s="29">
        <f t="shared" si="82"/>
        <v>65.788923342114458</v>
      </c>
      <c r="F122" s="29">
        <f t="shared" si="82"/>
        <v>65.0090284563111</v>
      </c>
      <c r="G122" s="29">
        <f t="shared" si="82"/>
        <v>64.325605730925545</v>
      </c>
      <c r="H122" s="29">
        <f t="shared" si="82"/>
        <v>63.227580184035446</v>
      </c>
      <c r="I122" s="29">
        <f t="shared" si="82"/>
        <v>61.982875858572662</v>
      </c>
      <c r="J122" s="29">
        <f t="shared" si="82"/>
        <v>60.520255251501133</v>
      </c>
      <c r="K122" s="29">
        <f t="shared" si="82"/>
        <v>59.32445623239856</v>
      </c>
      <c r="L122" s="29">
        <f t="shared" si="82"/>
        <v>58.006449335236347</v>
      </c>
      <c r="M122" s="29">
        <f t="shared" si="82"/>
        <v>56.603212893399487</v>
      </c>
      <c r="N122" s="29">
        <f t="shared" si="82"/>
        <v>55.252547929790069</v>
      </c>
      <c r="O122" s="29">
        <f t="shared" si="82"/>
        <v>53.666984043053006</v>
      </c>
      <c r="P122" s="29">
        <f t="shared" si="82"/>
        <v>51.942476519105476</v>
      </c>
      <c r="Q122" s="29">
        <f t="shared" si="82"/>
        <v>50.056544597254735</v>
      </c>
      <c r="R122" s="29">
        <f t="shared" ref="R122:V122" si="83">R83*R109</f>
        <v>48.015152021705219</v>
      </c>
      <c r="S122" s="29">
        <f t="shared" si="83"/>
        <v>45.783574383874971</v>
      </c>
      <c r="T122" s="29">
        <f t="shared" si="83"/>
        <v>43.706127224540893</v>
      </c>
      <c r="U122" s="29">
        <f t="shared" si="83"/>
        <v>41.838508361450906</v>
      </c>
      <c r="V122" s="29">
        <f t="shared" si="83"/>
        <v>40.378860431683691</v>
      </c>
      <c r="W122" s="29">
        <f t="shared" ref="W122:Y122" si="84">W83*W109</f>
        <v>39.076180026998216</v>
      </c>
      <c r="X122" s="29">
        <f t="shared" si="84"/>
        <v>37.785012820085925</v>
      </c>
      <c r="Y122" s="29">
        <f t="shared" si="84"/>
        <v>36.81848451190541</v>
      </c>
      <c r="DA122" s="58" t="s">
        <v>1041</v>
      </c>
    </row>
    <row r="123" spans="1:105" ht="12" customHeight="1" x14ac:dyDescent="0.25">
      <c r="A123" s="28" t="s">
        <v>47</v>
      </c>
      <c r="B123" s="29">
        <f t="shared" ref="B123:Q123" si="85">B84*B110</f>
        <v>711.82309911366792</v>
      </c>
      <c r="C123" s="29">
        <f t="shared" si="85"/>
        <v>713.40333536911544</v>
      </c>
      <c r="D123" s="29">
        <f t="shared" si="85"/>
        <v>711.84713947472108</v>
      </c>
      <c r="E123" s="29">
        <f t="shared" si="85"/>
        <v>707.69302395142961</v>
      </c>
      <c r="F123" s="29">
        <f t="shared" si="85"/>
        <v>701.8231218461907</v>
      </c>
      <c r="G123" s="29">
        <f t="shared" si="85"/>
        <v>696.54173266373186</v>
      </c>
      <c r="H123" s="29">
        <f t="shared" si="85"/>
        <v>687.10092429520557</v>
      </c>
      <c r="I123" s="29">
        <f t="shared" si="85"/>
        <v>676.22542788786939</v>
      </c>
      <c r="J123" s="29">
        <f t="shared" si="85"/>
        <v>663.00497902937229</v>
      </c>
      <c r="K123" s="29">
        <f t="shared" si="85"/>
        <v>651.75681626968378</v>
      </c>
      <c r="L123" s="29">
        <f t="shared" si="85"/>
        <v>638.43636618766652</v>
      </c>
      <c r="M123" s="29">
        <f t="shared" si="85"/>
        <v>623.68980433471302</v>
      </c>
      <c r="N123" s="29">
        <f t="shared" si="85"/>
        <v>606.40856023562492</v>
      </c>
      <c r="O123" s="29">
        <f t="shared" si="85"/>
        <v>587.10206309999398</v>
      </c>
      <c r="P123" s="29">
        <f t="shared" si="85"/>
        <v>566.4598234560325</v>
      </c>
      <c r="Q123" s="29">
        <f t="shared" si="85"/>
        <v>544.85632280285336</v>
      </c>
      <c r="R123" s="29">
        <f t="shared" ref="R123:V123" si="86">R84*R110</f>
        <v>523.12541508761183</v>
      </c>
      <c r="S123" s="29">
        <f t="shared" si="86"/>
        <v>503.44138914900793</v>
      </c>
      <c r="T123" s="29">
        <f t="shared" si="86"/>
        <v>486.87291949903391</v>
      </c>
      <c r="U123" s="29">
        <f t="shared" si="86"/>
        <v>471.09502692502764</v>
      </c>
      <c r="V123" s="29">
        <f t="shared" si="86"/>
        <v>465.23551221032506</v>
      </c>
      <c r="W123" s="29">
        <f t="shared" ref="W123:Y123" si="87">W84*W110</f>
        <v>458.21391166125153</v>
      </c>
      <c r="X123" s="29">
        <f t="shared" si="87"/>
        <v>451.76374068752608</v>
      </c>
      <c r="Y123" s="29">
        <f t="shared" si="87"/>
        <v>445.04440056674832</v>
      </c>
      <c r="DA123" s="58" t="s">
        <v>1042</v>
      </c>
    </row>
    <row r="124" spans="1:105" ht="12" customHeight="1" x14ac:dyDescent="0.25">
      <c r="A124" s="28" t="s">
        <v>46</v>
      </c>
      <c r="B124" s="29">
        <f t="shared" ref="B124:Q124" si="88">B85*B111</f>
        <v>17.260920040651438</v>
      </c>
      <c r="C124" s="29">
        <f t="shared" si="88"/>
        <v>19.243513833934291</v>
      </c>
      <c r="D124" s="29">
        <f t="shared" si="88"/>
        <v>20.796844377373986</v>
      </c>
      <c r="E124" s="29">
        <f t="shared" si="88"/>
        <v>22.504023908382315</v>
      </c>
      <c r="F124" s="29">
        <f t="shared" si="88"/>
        <v>24.729271233956897</v>
      </c>
      <c r="G124" s="29">
        <f t="shared" si="88"/>
        <v>26.665700917074055</v>
      </c>
      <c r="H124" s="29">
        <f t="shared" si="88"/>
        <v>29.221787482293745</v>
      </c>
      <c r="I124" s="29">
        <f t="shared" si="88"/>
        <v>32.134471240031075</v>
      </c>
      <c r="J124" s="29">
        <f t="shared" si="88"/>
        <v>35.115023163122622</v>
      </c>
      <c r="K124" s="29">
        <f t="shared" si="88"/>
        <v>38.213963980872656</v>
      </c>
      <c r="L124" s="29">
        <f t="shared" si="88"/>
        <v>41.680983820871624</v>
      </c>
      <c r="M124" s="29">
        <f t="shared" si="88"/>
        <v>43.843947458995949</v>
      </c>
      <c r="N124" s="29">
        <f t="shared" si="88"/>
        <v>47.41583465452733</v>
      </c>
      <c r="O124" s="29">
        <f t="shared" si="88"/>
        <v>51.600879864974218</v>
      </c>
      <c r="P124" s="29">
        <f t="shared" si="88"/>
        <v>54.895085413989534</v>
      </c>
      <c r="Q124" s="29">
        <f t="shared" si="88"/>
        <v>56.864200953034718</v>
      </c>
      <c r="R124" s="29">
        <f t="shared" ref="R124:V124" si="89">R85*R111</f>
        <v>60.700877818420011</v>
      </c>
      <c r="S124" s="29">
        <f t="shared" si="89"/>
        <v>63.66310706753135</v>
      </c>
      <c r="T124" s="29">
        <f t="shared" si="89"/>
        <v>66.63515194099574</v>
      </c>
      <c r="U124" s="29">
        <f t="shared" si="89"/>
        <v>69.017449686465582</v>
      </c>
      <c r="V124" s="29">
        <f t="shared" si="89"/>
        <v>71.941535826554485</v>
      </c>
      <c r="W124" s="29">
        <f t="shared" ref="W124:Y124" si="90">W85*W111</f>
        <v>76.016355473277997</v>
      </c>
      <c r="X124" s="29">
        <f t="shared" si="90"/>
        <v>80.319416448763306</v>
      </c>
      <c r="Y124" s="29">
        <f t="shared" si="90"/>
        <v>85.115660268873242</v>
      </c>
      <c r="DA124" s="58" t="s">
        <v>1043</v>
      </c>
    </row>
    <row r="125" spans="1:105" ht="12" customHeight="1" x14ac:dyDescent="0.25">
      <c r="A125" s="28" t="s">
        <v>45</v>
      </c>
      <c r="B125" s="29">
        <f t="shared" ref="B125:Q125" si="91">B86*B112</f>
        <v>39.066120043214006</v>
      </c>
      <c r="C125" s="29">
        <f t="shared" si="91"/>
        <v>44.271989441733439</v>
      </c>
      <c r="D125" s="29">
        <f t="shared" si="91"/>
        <v>49.271113208538345</v>
      </c>
      <c r="E125" s="29">
        <f t="shared" si="91"/>
        <v>54.086891717964754</v>
      </c>
      <c r="F125" s="29">
        <f t="shared" si="91"/>
        <v>58.715196372887632</v>
      </c>
      <c r="G125" s="29">
        <f t="shared" si="91"/>
        <v>63.252486500275438</v>
      </c>
      <c r="H125" s="29">
        <f t="shared" si="91"/>
        <v>67.539468405608559</v>
      </c>
      <c r="I125" s="29">
        <f t="shared" si="91"/>
        <v>71.636935639907307</v>
      </c>
      <c r="J125" s="29">
        <f t="shared" si="91"/>
        <v>75.470658478833059</v>
      </c>
      <c r="K125" s="29">
        <f t="shared" si="91"/>
        <v>79.360915739354979</v>
      </c>
      <c r="L125" s="29">
        <f t="shared" si="91"/>
        <v>83.080988835481605</v>
      </c>
      <c r="M125" s="29">
        <f t="shared" si="91"/>
        <v>89.638945588962159</v>
      </c>
      <c r="N125" s="29">
        <f t="shared" si="91"/>
        <v>102.59411408936303</v>
      </c>
      <c r="O125" s="29">
        <f t="shared" si="91"/>
        <v>114.69550670085762</v>
      </c>
      <c r="P125" s="29">
        <f t="shared" si="91"/>
        <v>126.30841279672289</v>
      </c>
      <c r="Q125" s="29">
        <f t="shared" si="91"/>
        <v>135.99369284622372</v>
      </c>
      <c r="R125" s="29">
        <f t="shared" ref="R125:V125" si="92">R86*R112</f>
        <v>130.82009466288929</v>
      </c>
      <c r="S125" s="29">
        <f t="shared" si="92"/>
        <v>141.26277331003479</v>
      </c>
      <c r="T125" s="29">
        <f t="shared" si="92"/>
        <v>153.54135450077197</v>
      </c>
      <c r="U125" s="29">
        <f t="shared" si="92"/>
        <v>166.09865682608077</v>
      </c>
      <c r="V125" s="29">
        <f t="shared" si="92"/>
        <v>182.48849912051105</v>
      </c>
      <c r="W125" s="29">
        <f t="shared" ref="W125:Y125" si="93">W86*W112</f>
        <v>198.74449928258733</v>
      </c>
      <c r="X125" s="29">
        <f t="shared" si="93"/>
        <v>214.89276909310104</v>
      </c>
      <c r="Y125" s="29">
        <f t="shared" si="93"/>
        <v>230.87568441847756</v>
      </c>
      <c r="DA125" s="58" t="s">
        <v>1044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DA126" s="57"/>
    </row>
    <row r="127" spans="1:105" ht="12" customHeight="1" x14ac:dyDescent="0.25">
      <c r="A127" s="28" t="s">
        <v>28</v>
      </c>
      <c r="B127" s="29">
        <f t="shared" ref="B127:Q127" si="94">B88*B114</f>
        <v>104.48765752861571</v>
      </c>
      <c r="C127" s="29">
        <f t="shared" si="94"/>
        <v>126.57177076752242</v>
      </c>
      <c r="D127" s="29">
        <f t="shared" si="94"/>
        <v>145.41071006857987</v>
      </c>
      <c r="E127" s="29">
        <f t="shared" si="94"/>
        <v>161.867052783796</v>
      </c>
      <c r="F127" s="29">
        <f t="shared" si="94"/>
        <v>173.01678212344243</v>
      </c>
      <c r="G127" s="29">
        <f t="shared" si="94"/>
        <v>188.95267944733743</v>
      </c>
      <c r="H127" s="29">
        <f t="shared" si="94"/>
        <v>205.53664926037416</v>
      </c>
      <c r="I127" s="29">
        <f t="shared" si="94"/>
        <v>230.95536474772146</v>
      </c>
      <c r="J127" s="29">
        <f t="shared" si="94"/>
        <v>268.22585107817144</v>
      </c>
      <c r="K127" s="29">
        <f t="shared" si="94"/>
        <v>302.67610555734672</v>
      </c>
      <c r="L127" s="29">
        <f t="shared" si="94"/>
        <v>341.0275279597895</v>
      </c>
      <c r="M127" s="29">
        <f t="shared" si="94"/>
        <v>358.257577258455</v>
      </c>
      <c r="N127" s="29">
        <f t="shared" si="94"/>
        <v>388.95024825461627</v>
      </c>
      <c r="O127" s="29">
        <f t="shared" si="94"/>
        <v>398.33551209240147</v>
      </c>
      <c r="P127" s="29">
        <f t="shared" si="94"/>
        <v>402.96004234429279</v>
      </c>
      <c r="Q127" s="29">
        <f t="shared" si="94"/>
        <v>410.11050574135231</v>
      </c>
      <c r="R127" s="29">
        <f t="shared" ref="R127:V127" si="95">R88*R114</f>
        <v>427.31910694064243</v>
      </c>
      <c r="S127" s="29">
        <f t="shared" si="95"/>
        <v>416.67375190837174</v>
      </c>
      <c r="T127" s="29">
        <f t="shared" si="95"/>
        <v>409.63706032514472</v>
      </c>
      <c r="U127" s="29">
        <f t="shared" si="95"/>
        <v>421.71394900845172</v>
      </c>
      <c r="V127" s="29">
        <f t="shared" si="95"/>
        <v>412.93504069144421</v>
      </c>
      <c r="W127" s="29">
        <f t="shared" ref="W127:Y127" si="96">W88*W114</f>
        <v>410.52159429072833</v>
      </c>
      <c r="X127" s="29">
        <f t="shared" si="96"/>
        <v>408.13337464542121</v>
      </c>
      <c r="Y127" s="29">
        <f t="shared" si="96"/>
        <v>406.16488826322473</v>
      </c>
      <c r="DA127" s="58" t="s">
        <v>1045</v>
      </c>
    </row>
    <row r="128" spans="1:105" ht="12" customHeight="1" x14ac:dyDescent="0.25">
      <c r="A128" s="28" t="s">
        <v>27</v>
      </c>
      <c r="B128" s="29">
        <f t="shared" ref="B128:Q128" si="97">B89*B115</f>
        <v>60.518101983506874</v>
      </c>
      <c r="C128" s="29">
        <f t="shared" si="97"/>
        <v>77.93076210947298</v>
      </c>
      <c r="D128" s="29">
        <f t="shared" si="97"/>
        <v>90.623244248871913</v>
      </c>
      <c r="E128" s="29">
        <f t="shared" si="97"/>
        <v>107.64418262790714</v>
      </c>
      <c r="F128" s="29">
        <f t="shared" si="97"/>
        <v>118.28668293935762</v>
      </c>
      <c r="G128" s="29">
        <f t="shared" si="97"/>
        <v>139.474001779454</v>
      </c>
      <c r="H128" s="29">
        <f t="shared" si="97"/>
        <v>162.68866263903854</v>
      </c>
      <c r="I128" s="29">
        <f t="shared" si="97"/>
        <v>180.15505342484815</v>
      </c>
      <c r="J128" s="29">
        <f t="shared" si="97"/>
        <v>197.25429724090867</v>
      </c>
      <c r="K128" s="29">
        <f t="shared" si="97"/>
        <v>214.94289330990063</v>
      </c>
      <c r="L128" s="29">
        <f t="shared" si="97"/>
        <v>235.42698037767988</v>
      </c>
      <c r="M128" s="29">
        <f t="shared" si="97"/>
        <v>245.7138479266672</v>
      </c>
      <c r="N128" s="29">
        <f t="shared" si="97"/>
        <v>251.66505709545706</v>
      </c>
      <c r="O128" s="29">
        <f t="shared" si="97"/>
        <v>252.56686970743323</v>
      </c>
      <c r="P128" s="29">
        <f t="shared" si="97"/>
        <v>258.06368463713466</v>
      </c>
      <c r="Q128" s="29">
        <f t="shared" si="97"/>
        <v>278.47912929145269</v>
      </c>
      <c r="R128" s="29">
        <f t="shared" ref="R128:V128" si="98">R89*R115</f>
        <v>298.02710039914501</v>
      </c>
      <c r="S128" s="29">
        <f t="shared" si="98"/>
        <v>317.96405375792801</v>
      </c>
      <c r="T128" s="29">
        <f t="shared" si="98"/>
        <v>343.99215643257975</v>
      </c>
      <c r="U128" s="29">
        <f t="shared" si="98"/>
        <v>364.98692143822245</v>
      </c>
      <c r="V128" s="29">
        <f t="shared" si="98"/>
        <v>386.17368803000318</v>
      </c>
      <c r="W128" s="29">
        <f t="shared" ref="W128:Y128" si="99">W89*W115</f>
        <v>401.74824403960423</v>
      </c>
      <c r="X128" s="29">
        <f t="shared" si="99"/>
        <v>413.06263849945617</v>
      </c>
      <c r="Y128" s="29">
        <f t="shared" si="99"/>
        <v>420.63576227041199</v>
      </c>
      <c r="DA128" s="58" t="s">
        <v>1046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DA129" s="57"/>
    </row>
    <row r="130" spans="1:105" ht="12" customHeight="1" x14ac:dyDescent="0.25">
      <c r="A130" s="30" t="s">
        <v>44</v>
      </c>
      <c r="B130" s="31">
        <f t="shared" ref="B130:Q130" si="100">B91*B117</f>
        <v>445.74277640088553</v>
      </c>
      <c r="C130" s="31">
        <f t="shared" si="100"/>
        <v>468.71979390868427</v>
      </c>
      <c r="D130" s="31">
        <f t="shared" si="100"/>
        <v>499.35885493740716</v>
      </c>
      <c r="E130" s="31">
        <f t="shared" si="100"/>
        <v>509.1524291169365</v>
      </c>
      <c r="F130" s="31">
        <f t="shared" si="100"/>
        <v>512.66414214477129</v>
      </c>
      <c r="G130" s="31">
        <f t="shared" si="100"/>
        <v>534.52314916157491</v>
      </c>
      <c r="H130" s="31">
        <f t="shared" si="100"/>
        <v>531.99805131338132</v>
      </c>
      <c r="I130" s="31">
        <f t="shared" si="100"/>
        <v>534.30181006680914</v>
      </c>
      <c r="J130" s="31">
        <f t="shared" si="100"/>
        <v>532.94731617791376</v>
      </c>
      <c r="K130" s="31">
        <f t="shared" si="100"/>
        <v>536.27237252254577</v>
      </c>
      <c r="L130" s="31">
        <f t="shared" si="100"/>
        <v>535.14503329288425</v>
      </c>
      <c r="M130" s="31">
        <f t="shared" si="100"/>
        <v>523.13369373980561</v>
      </c>
      <c r="N130" s="31">
        <f t="shared" si="100"/>
        <v>520.94446736954842</v>
      </c>
      <c r="O130" s="31">
        <f t="shared" si="100"/>
        <v>512.1544443958071</v>
      </c>
      <c r="P130" s="31">
        <f t="shared" si="100"/>
        <v>501.97914076028081</v>
      </c>
      <c r="Q130" s="31">
        <f t="shared" si="100"/>
        <v>491.7390532695498</v>
      </c>
      <c r="R130" s="31">
        <f t="shared" ref="R130:V130" si="101">R91*R117</f>
        <v>464.85788671090432</v>
      </c>
      <c r="S130" s="31">
        <f t="shared" si="101"/>
        <v>444.02726035289879</v>
      </c>
      <c r="T130" s="31">
        <f t="shared" si="101"/>
        <v>421.58711553300952</v>
      </c>
      <c r="U130" s="31">
        <f t="shared" si="101"/>
        <v>392.02622030418161</v>
      </c>
      <c r="V130" s="31">
        <f t="shared" si="101"/>
        <v>369.50146821160047</v>
      </c>
      <c r="W130" s="31">
        <f t="shared" ref="W130:Y130" si="102">W91*W117</f>
        <v>356.73031270511319</v>
      </c>
      <c r="X130" s="31">
        <f t="shared" si="102"/>
        <v>343.92794091887959</v>
      </c>
      <c r="Y130" s="31">
        <f t="shared" si="102"/>
        <v>328.75667212414089</v>
      </c>
      <c r="DA130" s="59" t="s">
        <v>1047</v>
      </c>
    </row>
    <row r="131" spans="1:105" ht="12" customHeight="1" x14ac:dyDescent="0.25">
      <c r="A131" s="32" t="s">
        <v>25</v>
      </c>
      <c r="B131" s="33">
        <f t="shared" ref="B131:Q131" si="103">B92*B118</f>
        <v>2799.9388947291473</v>
      </c>
      <c r="C131" s="33">
        <f t="shared" si="103"/>
        <v>3480.9470791593344</v>
      </c>
      <c r="D131" s="33">
        <f t="shared" si="103"/>
        <v>3855.4855542447303</v>
      </c>
      <c r="E131" s="33">
        <f t="shared" si="103"/>
        <v>4006.6260352589679</v>
      </c>
      <c r="F131" s="33">
        <f t="shared" si="103"/>
        <v>4051.740332603913</v>
      </c>
      <c r="G131" s="33">
        <f t="shared" si="103"/>
        <v>4119.0243597373137</v>
      </c>
      <c r="H131" s="33">
        <f t="shared" si="103"/>
        <v>4164.1788615908881</v>
      </c>
      <c r="I131" s="33">
        <f t="shared" si="103"/>
        <v>4309.6788907331575</v>
      </c>
      <c r="J131" s="33">
        <f t="shared" si="103"/>
        <v>4422.2443354471061</v>
      </c>
      <c r="K131" s="33">
        <f t="shared" si="103"/>
        <v>4664.4110303244361</v>
      </c>
      <c r="L131" s="33">
        <f t="shared" si="103"/>
        <v>4936.4374607193395</v>
      </c>
      <c r="M131" s="33">
        <f t="shared" si="103"/>
        <v>5283.4233115600355</v>
      </c>
      <c r="N131" s="33">
        <f t="shared" si="103"/>
        <v>5583.660372370633</v>
      </c>
      <c r="O131" s="33">
        <f t="shared" si="103"/>
        <v>5710.9547761556014</v>
      </c>
      <c r="P131" s="33">
        <f t="shared" si="103"/>
        <v>5838.6671867194809</v>
      </c>
      <c r="Q131" s="33">
        <f t="shared" si="103"/>
        <v>5974.7885641126786</v>
      </c>
      <c r="R131" s="33">
        <f t="shared" ref="R131:V131" si="104">R92*R118</f>
        <v>6150.0888292200561</v>
      </c>
      <c r="S131" s="33">
        <f t="shared" si="104"/>
        <v>6089.5415813116833</v>
      </c>
      <c r="T131" s="33">
        <f t="shared" si="104"/>
        <v>6205.7282400827326</v>
      </c>
      <c r="U131" s="33">
        <f t="shared" si="104"/>
        <v>6183.3595176974713</v>
      </c>
      <c r="V131" s="33">
        <f t="shared" si="104"/>
        <v>6261.0617500831504</v>
      </c>
      <c r="W131" s="33">
        <f t="shared" ref="W131:Y131" si="105">W92*W118</f>
        <v>6289.5034520789022</v>
      </c>
      <c r="X131" s="33">
        <f t="shared" si="105"/>
        <v>6304.8882595897958</v>
      </c>
      <c r="Y131" s="33">
        <f t="shared" si="105"/>
        <v>6299.1652294555761</v>
      </c>
      <c r="DA131" s="60" t="s">
        <v>1048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6">SUM(B134,B139,B142)</f>
        <v>1466.0420512831092</v>
      </c>
      <c r="C133" s="19">
        <f t="shared" ref="C133:Q133" si="107">SUM(C134,C139,C142)</f>
        <v>1555.8454248998132</v>
      </c>
      <c r="D133" s="19">
        <f t="shared" si="107"/>
        <v>1627.9457453008781</v>
      </c>
      <c r="E133" s="19">
        <f t="shared" si="107"/>
        <v>1677.43820328574</v>
      </c>
      <c r="F133" s="19">
        <f t="shared" si="107"/>
        <v>1706.0466571915481</v>
      </c>
      <c r="G133" s="19">
        <f t="shared" si="107"/>
        <v>1759.1727455011294</v>
      </c>
      <c r="H133" s="19">
        <f t="shared" si="107"/>
        <v>1796.1605235653528</v>
      </c>
      <c r="I133" s="19">
        <f t="shared" si="107"/>
        <v>1845.6190352159467</v>
      </c>
      <c r="J133" s="19">
        <f t="shared" si="107"/>
        <v>1902.1856707739096</v>
      </c>
      <c r="K133" s="19">
        <f t="shared" si="107"/>
        <v>1964.8392569676475</v>
      </c>
      <c r="L133" s="19">
        <f t="shared" si="107"/>
        <v>2036.4709766453634</v>
      </c>
      <c r="M133" s="19">
        <f t="shared" si="107"/>
        <v>2059.0376999970172</v>
      </c>
      <c r="N133" s="19">
        <f t="shared" si="107"/>
        <v>2082.581041722829</v>
      </c>
      <c r="O133" s="19">
        <f t="shared" si="107"/>
        <v>1985.6824628221648</v>
      </c>
      <c r="P133" s="19">
        <f t="shared" si="107"/>
        <v>1848.5442611518688</v>
      </c>
      <c r="Q133" s="19">
        <f t="shared" si="107"/>
        <v>1832.4130683827648</v>
      </c>
      <c r="R133" s="19">
        <f t="shared" ref="R133:V133" si="108">SUM(R134,R139,R142)</f>
        <v>2013.2705423535888</v>
      </c>
      <c r="S133" s="19">
        <f t="shared" si="108"/>
        <v>2002.4310468297933</v>
      </c>
      <c r="T133" s="19">
        <f t="shared" si="108"/>
        <v>1901.4354613633211</v>
      </c>
      <c r="U133" s="19">
        <f t="shared" si="108"/>
        <v>2068.6300310214756</v>
      </c>
      <c r="V133" s="19">
        <f t="shared" si="108"/>
        <v>1974.4248509194026</v>
      </c>
      <c r="W133" s="19">
        <f t="shared" ref="W133:Y133" si="109">SUM(W134,W139,W142)</f>
        <v>2196.6882916248105</v>
      </c>
      <c r="X133" s="19">
        <f t="shared" si="109"/>
        <v>2137.2031515493563</v>
      </c>
      <c r="Y133" s="19">
        <f t="shared" si="109"/>
        <v>2103.0415972768897</v>
      </c>
      <c r="DA133" s="56" t="s">
        <v>277</v>
      </c>
    </row>
    <row r="134" spans="1:105" ht="12.95" customHeight="1" x14ac:dyDescent="0.25">
      <c r="A134" s="23" t="s">
        <v>110</v>
      </c>
      <c r="B134" s="22">
        <f t="shared" ref="B134" si="110">SUM(B135:B138)</f>
        <v>913.91518764301236</v>
      </c>
      <c r="C134" s="22">
        <f t="shared" ref="C134:Q134" si="111">SUM(C135:C138)</f>
        <v>914.74783234399194</v>
      </c>
      <c r="D134" s="22">
        <f t="shared" si="111"/>
        <v>914.43904219100352</v>
      </c>
      <c r="E134" s="22">
        <f t="shared" si="111"/>
        <v>912.08378981366229</v>
      </c>
      <c r="F134" s="22">
        <f t="shared" si="111"/>
        <v>909.42170430360852</v>
      </c>
      <c r="G134" s="22">
        <f t="shared" si="111"/>
        <v>903.93551717868843</v>
      </c>
      <c r="H134" s="22">
        <f t="shared" si="111"/>
        <v>894.80596509762131</v>
      </c>
      <c r="I134" s="22">
        <f t="shared" si="111"/>
        <v>882.44127527583441</v>
      </c>
      <c r="J134" s="22">
        <f t="shared" si="111"/>
        <v>864.82983285196804</v>
      </c>
      <c r="K134" s="22">
        <f t="shared" si="111"/>
        <v>850.93103725805906</v>
      </c>
      <c r="L134" s="22">
        <f t="shared" si="111"/>
        <v>838.36074898190725</v>
      </c>
      <c r="M134" s="22">
        <f t="shared" si="111"/>
        <v>821.96734963221593</v>
      </c>
      <c r="N134" s="22">
        <f t="shared" si="111"/>
        <v>804.52433030556938</v>
      </c>
      <c r="O134" s="22">
        <f t="shared" si="111"/>
        <v>772.8327406441847</v>
      </c>
      <c r="P134" s="22">
        <f t="shared" si="111"/>
        <v>730.34633109283061</v>
      </c>
      <c r="Q134" s="22">
        <f t="shared" si="111"/>
        <v>709.26880403949224</v>
      </c>
      <c r="R134" s="22">
        <f t="shared" ref="R134:V134" si="112">SUM(R135:R138)</f>
        <v>714.56152986709253</v>
      </c>
      <c r="S134" s="22">
        <f t="shared" si="112"/>
        <v>695.61983380857203</v>
      </c>
      <c r="T134" s="22">
        <f t="shared" si="112"/>
        <v>660.79690520901204</v>
      </c>
      <c r="U134" s="22">
        <f t="shared" si="112"/>
        <v>673.09580246824839</v>
      </c>
      <c r="V134" s="22">
        <f t="shared" si="112"/>
        <v>643.97027057229491</v>
      </c>
      <c r="W134" s="22">
        <f t="shared" ref="W134:Y134" si="113">SUM(W135:W138)</f>
        <v>669.32293404913946</v>
      </c>
      <c r="X134" s="22">
        <f t="shared" si="113"/>
        <v>661.59233032127872</v>
      </c>
      <c r="Y134" s="22">
        <f t="shared" si="113"/>
        <v>658.12755937746556</v>
      </c>
      <c r="DA134" s="57"/>
    </row>
    <row r="135" spans="1:105" ht="12" customHeight="1" x14ac:dyDescent="0.25">
      <c r="A135" s="28" t="s">
        <v>32</v>
      </c>
      <c r="B135" s="29">
        <f>B5*1000*11630/RES_summary!B$6</f>
        <v>588.517621169476</v>
      </c>
      <c r="C135" s="29">
        <f>C5*1000*11630/RES_summary!C$6</f>
        <v>585.95878298127991</v>
      </c>
      <c r="D135" s="29">
        <f>D5*1000*11630/RES_summary!D$6</f>
        <v>581.88881118598761</v>
      </c>
      <c r="E135" s="29">
        <f>E5*1000*11630/RES_summary!E$6</f>
        <v>576.31096847692265</v>
      </c>
      <c r="F135" s="29">
        <f>F5*1000*11630/RES_summary!F$6</f>
        <v>569.47908927728497</v>
      </c>
      <c r="G135" s="29">
        <f>G5*1000*11630/RES_summary!G$6</f>
        <v>563.49230620290791</v>
      </c>
      <c r="H135" s="29">
        <f>H5*1000*11630/RES_summary!H$6</f>
        <v>553.87360241215026</v>
      </c>
      <c r="I135" s="29">
        <f>I5*1000*11630/RES_summary!I$6</f>
        <v>542.96999252109651</v>
      </c>
      <c r="J135" s="29">
        <f>J5*1000*11630/RES_summary!J$6</f>
        <v>530.15743600314977</v>
      </c>
      <c r="K135" s="29">
        <f>K5*1000*11630/RES_summary!K$6</f>
        <v>519.6822365958111</v>
      </c>
      <c r="L135" s="29">
        <f>L5*1000*11630/RES_summary!L$6</f>
        <v>508.13649617667016</v>
      </c>
      <c r="M135" s="29">
        <f>M5*1000*11630/RES_summary!M$6</f>
        <v>495.8441449461792</v>
      </c>
      <c r="N135" s="29">
        <f>N5*1000*11630/RES_summary!N$6</f>
        <v>484.01231986496094</v>
      </c>
      <c r="O135" s="29">
        <f>O5*1000*11630/RES_summary!O$6</f>
        <v>470.122780217144</v>
      </c>
      <c r="P135" s="29">
        <f>P5*1000*11630/RES_summary!P$6</f>
        <v>455.01609430736357</v>
      </c>
      <c r="Q135" s="29">
        <f>Q5*1000*11630/RES_summary!Q$6</f>
        <v>438.49533067195131</v>
      </c>
      <c r="R135" s="29">
        <f>R5*1000*11630/RES_summary!R$6</f>
        <v>420.61273171013767</v>
      </c>
      <c r="S135" s="29">
        <f>S5*1000*11630/RES_summary!S$6</f>
        <v>401.06411160274456</v>
      </c>
      <c r="T135" s="29">
        <f>T5*1000*11630/RES_summary!T$6</f>
        <v>382.86567448697809</v>
      </c>
      <c r="U135" s="29">
        <f>U5*1000*11630/RES_summary!U$6</f>
        <v>366.50533324630976</v>
      </c>
      <c r="V135" s="29">
        <f>V5*1000*11630/RES_summary!V$6</f>
        <v>353.71881738154906</v>
      </c>
      <c r="W135" s="29">
        <f>W5*1000*11630/RES_summary!W$6</f>
        <v>342.30733703650429</v>
      </c>
      <c r="X135" s="29">
        <f>X5*1000*11630/RES_summary!X$6</f>
        <v>330.99671230395262</v>
      </c>
      <c r="Y135" s="29">
        <f>Y5*1000*11630/RES_summary!Y$6</f>
        <v>322.52992432429136</v>
      </c>
      <c r="DA135" s="58" t="s">
        <v>1049</v>
      </c>
    </row>
    <row r="136" spans="1:105" ht="12" customHeight="1" x14ac:dyDescent="0.25">
      <c r="A136" s="28" t="s">
        <v>47</v>
      </c>
      <c r="B136" s="29">
        <f>B6*1000*11630/RES_summary!B$6</f>
        <v>300.61875235269054</v>
      </c>
      <c r="C136" s="29">
        <f>C6*1000*11630/RES_summary!C$6</f>
        <v>300.84329653170863</v>
      </c>
      <c r="D136" s="29">
        <f>D6*1000*11630/RES_summary!D$6</f>
        <v>301.73610882289637</v>
      </c>
      <c r="E136" s="29">
        <f>E6*1000*11630/RES_summary!E$6</f>
        <v>302.05571347677409</v>
      </c>
      <c r="F136" s="29">
        <f>F6*1000*11630/RES_summary!F$6</f>
        <v>303.33694301243315</v>
      </c>
      <c r="G136" s="29">
        <f>G6*1000*11630/RES_summary!G$6</f>
        <v>301.0453531122792</v>
      </c>
      <c r="H136" s="29">
        <f>H6*1000*11630/RES_summary!H$6</f>
        <v>298.74068474652842</v>
      </c>
      <c r="I136" s="29">
        <f>I6*1000*11630/RES_summary!I$6</f>
        <v>294.53833173226462</v>
      </c>
      <c r="J136" s="29">
        <f>J6*1000*11630/RES_summary!J$6</f>
        <v>287.28373405754189</v>
      </c>
      <c r="K136" s="29">
        <f>K6*1000*11630/RES_summary!K$6</f>
        <v>281.44163060074209</v>
      </c>
      <c r="L136" s="29">
        <f>L6*1000*11630/RES_summary!L$6</f>
        <v>277.89482435011621</v>
      </c>
      <c r="M136" s="29">
        <f>M6*1000*11630/RES_summary!M$6</f>
        <v>270.6218166159012</v>
      </c>
      <c r="N136" s="29">
        <f>N6*1000*11630/RES_summary!N$6</f>
        <v>259.09713335279116</v>
      </c>
      <c r="O136" s="29">
        <f>O6*1000*11630/RES_summary!O$6</f>
        <v>237.59447850761774</v>
      </c>
      <c r="P136" s="29">
        <f>P6*1000*11630/RES_summary!P$6</f>
        <v>209.98138796880511</v>
      </c>
      <c r="Q136" s="29">
        <f>Q6*1000*11630/RES_summary!Q$6</f>
        <v>201.20713339460849</v>
      </c>
      <c r="R136" s="29">
        <f>R6*1000*11630/RES_summary!R$6</f>
        <v>217.27710777743337</v>
      </c>
      <c r="S136" s="29">
        <f>S6*1000*11630/RES_summary!S$6</f>
        <v>210.94259612072256</v>
      </c>
      <c r="T136" s="29">
        <f>T6*1000*11630/RES_summary!T$6</f>
        <v>192.06392873912554</v>
      </c>
      <c r="U136" s="29">
        <f>U6*1000*11630/RES_summary!U$6</f>
        <v>204.09727048263542</v>
      </c>
      <c r="V136" s="29">
        <f>V6*1000*11630/RES_summary!V$6</f>
        <v>184.64404831287823</v>
      </c>
      <c r="W136" s="29">
        <f>W6*1000*11630/RES_summary!W$6</f>
        <v>196.64706808528206</v>
      </c>
      <c r="X136" s="29">
        <f>X6*1000*11630/RES_summary!X$6</f>
        <v>194.23824452290012</v>
      </c>
      <c r="Y136" s="29">
        <f>Y6*1000*11630/RES_summary!Y$6</f>
        <v>191.57366851034973</v>
      </c>
      <c r="DA136" s="58" t="s">
        <v>1050</v>
      </c>
    </row>
    <row r="137" spans="1:105" ht="12" customHeight="1" x14ac:dyDescent="0.25">
      <c r="A137" s="28" t="s">
        <v>46</v>
      </c>
      <c r="B137" s="29">
        <f>B7*1000*11630/RES_summary!B$6</f>
        <v>5.4546210955729171</v>
      </c>
      <c r="C137" s="29">
        <f>C7*1000*11630/RES_summary!C$6</f>
        <v>6.0376859961139795</v>
      </c>
      <c r="D137" s="29">
        <f>D7*1000*11630/RES_summary!D$6</f>
        <v>6.4544369516590612</v>
      </c>
      <c r="E137" s="29">
        <f>E7*1000*11630/RES_summary!E$6</f>
        <v>6.9702985475245614</v>
      </c>
      <c r="F137" s="29">
        <f>F7*1000*11630/RES_summary!F$6</f>
        <v>7.5631217505538446</v>
      </c>
      <c r="G137" s="29">
        <f>G7*1000*11630/RES_summary!G$6</f>
        <v>8.0551459189447669</v>
      </c>
      <c r="H137" s="29">
        <f>H7*1000*11630/RES_summary!H$6</f>
        <v>8.7075969755094853</v>
      </c>
      <c r="I137" s="29">
        <f>I7*1000*11630/RES_summary!I$6</f>
        <v>9.4386721099588247</v>
      </c>
      <c r="J137" s="29">
        <f>J7*1000*11630/RES_summary!J$6</f>
        <v>10.138128129854788</v>
      </c>
      <c r="K137" s="29">
        <f>K7*1000*11630/RES_summary!K$6</f>
        <v>10.818937153054181</v>
      </c>
      <c r="L137" s="29">
        <f>L7*1000*11630/RES_summary!L$6</f>
        <v>11.568640052482356</v>
      </c>
      <c r="M137" s="29">
        <f>M7*1000*11630/RES_summary!M$6</f>
        <v>12.024778523712365</v>
      </c>
      <c r="N137" s="29">
        <f>N7*1000*11630/RES_summary!N$6</f>
        <v>12.791076855011758</v>
      </c>
      <c r="O137" s="29">
        <f>O7*1000*11630/RES_summary!O$6</f>
        <v>13.208408114752871</v>
      </c>
      <c r="P137" s="29">
        <f>P7*1000*11630/RES_summary!P$6</f>
        <v>12.956946678425311</v>
      </c>
      <c r="Q137" s="29">
        <f>Q7*1000*11630/RES_summary!Q$6</f>
        <v>13.349235736389849</v>
      </c>
      <c r="R137" s="29">
        <f>R7*1000*11630/RES_summary!R$6</f>
        <v>16.163716733326286</v>
      </c>
      <c r="S137" s="29">
        <f>S7*1000*11630/RES_summary!S$6</f>
        <v>17.191817916585702</v>
      </c>
      <c r="T137" s="29">
        <f>T7*1000*11630/RES_summary!T$6</f>
        <v>17.015885865018745</v>
      </c>
      <c r="U137" s="29">
        <f>U7*1000*11630/RES_summary!U$6</f>
        <v>19.487616938961338</v>
      </c>
      <c r="V137" s="29">
        <f>V7*1000*11630/RES_summary!V$6</f>
        <v>18.512703432751834</v>
      </c>
      <c r="W137" s="29">
        <f>W7*1000*11630/RES_summary!W$6</f>
        <v>21.269569459217454</v>
      </c>
      <c r="X137" s="29">
        <f>X7*1000*11630/RES_summary!X$6</f>
        <v>22.088909138174902</v>
      </c>
      <c r="Y137" s="29">
        <f>Y7*1000*11630/RES_summary!Y$6</f>
        <v>23.21003729258333</v>
      </c>
      <c r="DA137" s="58" t="s">
        <v>1051</v>
      </c>
    </row>
    <row r="138" spans="1:105" ht="12" customHeight="1" x14ac:dyDescent="0.25">
      <c r="A138" s="28" t="s">
        <v>45</v>
      </c>
      <c r="B138" s="29">
        <f>B8*1000*11630/RES_summary!B$6</f>
        <v>19.324193025272983</v>
      </c>
      <c r="C138" s="29">
        <f>C8*1000*11630/RES_summary!C$6</f>
        <v>21.908066834889517</v>
      </c>
      <c r="D138" s="29">
        <f>D8*1000*11630/RES_summary!D$6</f>
        <v>24.359685230460524</v>
      </c>
      <c r="E138" s="29">
        <f>E8*1000*11630/RES_summary!E$6</f>
        <v>26.746809312440959</v>
      </c>
      <c r="F138" s="29">
        <f>F8*1000*11630/RES_summary!F$6</f>
        <v>29.042550263336601</v>
      </c>
      <c r="G138" s="29">
        <f>G8*1000*11630/RES_summary!G$6</f>
        <v>31.342711944556616</v>
      </c>
      <c r="H138" s="29">
        <f>H8*1000*11630/RES_summary!H$6</f>
        <v>33.4840809634332</v>
      </c>
      <c r="I138" s="29">
        <f>I8*1000*11630/RES_summary!I$6</f>
        <v>35.494278912514446</v>
      </c>
      <c r="J138" s="29">
        <f>J8*1000*11630/RES_summary!J$6</f>
        <v>37.250534661421582</v>
      </c>
      <c r="K138" s="29">
        <f>K8*1000*11630/RES_summary!K$6</f>
        <v>38.988232908451643</v>
      </c>
      <c r="L138" s="29">
        <f>L8*1000*11630/RES_summary!L$6</f>
        <v>40.760788402638433</v>
      </c>
      <c r="M138" s="29">
        <f>M8*1000*11630/RES_summary!M$6</f>
        <v>43.476609546423212</v>
      </c>
      <c r="N138" s="29">
        <f>N8*1000*11630/RES_summary!N$6</f>
        <v>48.623800232805479</v>
      </c>
      <c r="O138" s="29">
        <f>O8*1000*11630/RES_summary!O$6</f>
        <v>51.907073804670141</v>
      </c>
      <c r="P138" s="29">
        <f>P8*1000*11630/RES_summary!P$6</f>
        <v>52.391902138236553</v>
      </c>
      <c r="Q138" s="29">
        <f>Q8*1000*11630/RES_summary!Q$6</f>
        <v>56.217104236542738</v>
      </c>
      <c r="R138" s="29">
        <f>R8*1000*11630/RES_summary!R$6</f>
        <v>60.507973646195239</v>
      </c>
      <c r="S138" s="29">
        <f>S8*1000*11630/RES_summary!S$6</f>
        <v>66.421308168519175</v>
      </c>
      <c r="T138" s="29">
        <f>T8*1000*11630/RES_summary!T$6</f>
        <v>68.851416117889755</v>
      </c>
      <c r="U138" s="29">
        <f>U8*1000*11630/RES_summary!U$6</f>
        <v>83.005581800341986</v>
      </c>
      <c r="V138" s="29">
        <f>V8*1000*11630/RES_summary!V$6</f>
        <v>87.094701445115888</v>
      </c>
      <c r="W138" s="29">
        <f>W8*1000*11630/RES_summary!W$6</f>
        <v>109.0989594681357</v>
      </c>
      <c r="X138" s="29">
        <f>X8*1000*11630/RES_summary!X$6</f>
        <v>114.26846435625099</v>
      </c>
      <c r="Y138" s="29">
        <f>Y8*1000*11630/RES_summary!Y$6</f>
        <v>120.81392925024112</v>
      </c>
      <c r="DA138" s="58" t="s">
        <v>1052</v>
      </c>
    </row>
    <row r="139" spans="1:105" ht="12.95" customHeight="1" x14ac:dyDescent="0.25">
      <c r="A139" s="23" t="s">
        <v>109</v>
      </c>
      <c r="B139" s="22">
        <f t="shared" ref="B139" si="114">SUM(B140:B141)</f>
        <v>206.01920440010406</v>
      </c>
      <c r="C139" s="22">
        <f t="shared" ref="C139:Q139" si="115">SUM(C140:C141)</f>
        <v>255.33357022734378</v>
      </c>
      <c r="D139" s="22">
        <f t="shared" si="115"/>
        <v>296.39936093899667</v>
      </c>
      <c r="E139" s="22">
        <f t="shared" si="115"/>
        <v>337.02111892159297</v>
      </c>
      <c r="F139" s="22">
        <f t="shared" si="115"/>
        <v>364.55105867362585</v>
      </c>
      <c r="G139" s="22">
        <f t="shared" si="115"/>
        <v>408.14204825069612</v>
      </c>
      <c r="H139" s="22">
        <f t="shared" si="115"/>
        <v>454.06489359828572</v>
      </c>
      <c r="I139" s="22">
        <f t="shared" si="115"/>
        <v>509.46627969434701</v>
      </c>
      <c r="J139" s="22">
        <f t="shared" si="115"/>
        <v>581.82983397114674</v>
      </c>
      <c r="K139" s="22">
        <f t="shared" si="115"/>
        <v>649.27562643217584</v>
      </c>
      <c r="L139" s="22">
        <f t="shared" si="115"/>
        <v>724.70227462925118</v>
      </c>
      <c r="M139" s="22">
        <f t="shared" si="115"/>
        <v>756.54373731968212</v>
      </c>
      <c r="N139" s="22">
        <f t="shared" si="115"/>
        <v>793.89514284588097</v>
      </c>
      <c r="O139" s="22">
        <f t="shared" si="115"/>
        <v>754.65497652629836</v>
      </c>
      <c r="P139" s="22">
        <f t="shared" si="115"/>
        <v>696.21381425152606</v>
      </c>
      <c r="Q139" s="22">
        <f t="shared" si="115"/>
        <v>704.62878627772488</v>
      </c>
      <c r="R139" s="22">
        <f t="shared" ref="R139:V139" si="116">SUM(R140:R141)</f>
        <v>836.94722237260544</v>
      </c>
      <c r="S139" s="22">
        <f t="shared" si="116"/>
        <v>851.46070478348429</v>
      </c>
      <c r="T139" s="22">
        <f t="shared" si="116"/>
        <v>817.46505345751439</v>
      </c>
      <c r="U139" s="22">
        <f t="shared" si="116"/>
        <v>944.99344881334287</v>
      </c>
      <c r="V139" s="22">
        <f t="shared" si="116"/>
        <v>911.36968202591788</v>
      </c>
      <c r="W139" s="22">
        <f t="shared" ref="W139:Y139" si="117">SUM(W140:W141)</f>
        <v>1058.3220276547099</v>
      </c>
      <c r="X139" s="22">
        <f t="shared" si="117"/>
        <v>1025.0617445427633</v>
      </c>
      <c r="Y139" s="22">
        <f t="shared" si="117"/>
        <v>1008.9840571937457</v>
      </c>
      <c r="DA139" s="57"/>
    </row>
    <row r="140" spans="1:105" ht="12" customHeight="1" x14ac:dyDescent="0.25">
      <c r="A140" s="28" t="s">
        <v>28</v>
      </c>
      <c r="B140" s="29">
        <f>B10*1000*11630/RES_summary!B$6</f>
        <v>163.56568306638061</v>
      </c>
      <c r="C140" s="29">
        <f>C10*1000*11630/RES_summary!C$6</f>
        <v>199.39627356954873</v>
      </c>
      <c r="D140" s="29">
        <f>D10*1000*11630/RES_summary!D$6</f>
        <v>229.99697806902205</v>
      </c>
      <c r="E140" s="29">
        <f>E10*1000*11630/RES_summary!E$6</f>
        <v>256.62958304168063</v>
      </c>
      <c r="F140" s="29">
        <f>F10*1000*11630/RES_summary!F$6</f>
        <v>274.62448176141066</v>
      </c>
      <c r="G140" s="29">
        <f>G10*1000*11630/RES_summary!G$6</f>
        <v>300.20455596903128</v>
      </c>
      <c r="H140" s="29">
        <f>H10*1000*11630/RES_summary!H$6</f>
        <v>326.19431738670852</v>
      </c>
      <c r="I140" s="29">
        <f>I10*1000*11630/RES_summary!I$6</f>
        <v>365.64731775328801</v>
      </c>
      <c r="J140" s="29">
        <f>J10*1000*11630/RES_summary!J$6</f>
        <v>422.25492478600228</v>
      </c>
      <c r="K140" s="29">
        <f>K10*1000*11630/RES_summary!K$6</f>
        <v>473.22183322276624</v>
      </c>
      <c r="L140" s="29">
        <f>L10*1000*11630/RES_summary!L$6</f>
        <v>530.53845450140932</v>
      </c>
      <c r="M140" s="29">
        <f>M10*1000*11630/RES_summary!M$6</f>
        <v>553.68960231905271</v>
      </c>
      <c r="N140" s="29">
        <f>N10*1000*11630/RES_summary!N$6</f>
        <v>588.82421080249912</v>
      </c>
      <c r="O140" s="29">
        <f>O10*1000*11630/RES_summary!O$6</f>
        <v>560.9957168908636</v>
      </c>
      <c r="P140" s="29">
        <f>P10*1000*11630/RES_summary!P$6</f>
        <v>514.67208742469347</v>
      </c>
      <c r="Q140" s="29">
        <f>Q10*1000*11630/RES_summary!Q$6</f>
        <v>511.15108837989857</v>
      </c>
      <c r="R140" s="29">
        <f>R10*1000*11630/RES_summary!R$6</f>
        <v>604.42386275440924</v>
      </c>
      <c r="S140" s="29">
        <f>S10*1000*11630/RES_summary!S$6</f>
        <v>601.0590935519084</v>
      </c>
      <c r="T140" s="29">
        <f>T10*1000*11630/RES_summary!T$6</f>
        <v>562.29519884016895</v>
      </c>
      <c r="U140" s="29">
        <f>U10*1000*11630/RES_summary!U$6</f>
        <v>645.79726948812436</v>
      </c>
      <c r="V140" s="29">
        <f>V10*1000*11630/RES_summary!V$6</f>
        <v>609.48328370732759</v>
      </c>
      <c r="W140" s="29">
        <f>W10*1000*11630/RES_summary!W$6</f>
        <v>701.50094935063316</v>
      </c>
      <c r="X140" s="29">
        <f>X10*1000*11630/RES_summary!X$6</f>
        <v>668.98701222305488</v>
      </c>
      <c r="Y140" s="29">
        <f>Y10*1000*11630/RES_summary!Y$6</f>
        <v>651.78490670742417</v>
      </c>
      <c r="DA140" s="58" t="s">
        <v>1053</v>
      </c>
    </row>
    <row r="141" spans="1:105" ht="12" customHeight="1" x14ac:dyDescent="0.25">
      <c r="A141" s="28" t="s">
        <v>27</v>
      </c>
      <c r="B141" s="29">
        <f>B11*1000*11630/RES_summary!B$6</f>
        <v>42.453521333723437</v>
      </c>
      <c r="C141" s="29">
        <f>C11*1000*11630/RES_summary!C$6</f>
        <v>55.937296657795052</v>
      </c>
      <c r="D141" s="29">
        <f>D11*1000*11630/RES_summary!D$6</f>
        <v>66.40238286997463</v>
      </c>
      <c r="E141" s="29">
        <f>E11*1000*11630/RES_summary!E$6</f>
        <v>80.39153587991234</v>
      </c>
      <c r="F141" s="29">
        <f>F11*1000*11630/RES_summary!F$6</f>
        <v>89.926576912215168</v>
      </c>
      <c r="G141" s="29">
        <f>G11*1000*11630/RES_summary!G$6</f>
        <v>107.93749228166483</v>
      </c>
      <c r="H141" s="29">
        <f>H11*1000*11630/RES_summary!H$6</f>
        <v>127.8705762115772</v>
      </c>
      <c r="I141" s="29">
        <f>I11*1000*11630/RES_summary!I$6</f>
        <v>143.81896194105903</v>
      </c>
      <c r="J141" s="29">
        <f>J11*1000*11630/RES_summary!J$6</f>
        <v>159.57490918514449</v>
      </c>
      <c r="K141" s="29">
        <f>K11*1000*11630/RES_summary!K$6</f>
        <v>176.05379320940966</v>
      </c>
      <c r="L141" s="29">
        <f>L11*1000*11630/RES_summary!L$6</f>
        <v>194.16382012784192</v>
      </c>
      <c r="M141" s="29">
        <f>M11*1000*11630/RES_summary!M$6</f>
        <v>202.85413500062944</v>
      </c>
      <c r="N141" s="29">
        <f>N11*1000*11630/RES_summary!N$6</f>
        <v>205.07093204338182</v>
      </c>
      <c r="O141" s="29">
        <f>O11*1000*11630/RES_summary!O$6</f>
        <v>193.65925963543475</v>
      </c>
      <c r="P141" s="29">
        <f>P11*1000*11630/RES_summary!P$6</f>
        <v>181.54172682683262</v>
      </c>
      <c r="Q141" s="29">
        <f>Q11*1000*11630/RES_summary!Q$6</f>
        <v>193.47769789782629</v>
      </c>
      <c r="R141" s="29">
        <f>R11*1000*11630/RES_summary!R$6</f>
        <v>232.52335961819625</v>
      </c>
      <c r="S141" s="29">
        <f>S11*1000*11630/RES_summary!S$6</f>
        <v>250.40161123157586</v>
      </c>
      <c r="T141" s="29">
        <f>T11*1000*11630/RES_summary!T$6</f>
        <v>255.16985461734546</v>
      </c>
      <c r="U141" s="29">
        <f>U11*1000*11630/RES_summary!U$6</f>
        <v>299.19617932521851</v>
      </c>
      <c r="V141" s="29">
        <f>V11*1000*11630/RES_summary!V$6</f>
        <v>301.88639831859035</v>
      </c>
      <c r="W141" s="29">
        <f>W11*1000*11630/RES_summary!W$6</f>
        <v>356.82107830407682</v>
      </c>
      <c r="X141" s="29">
        <f>X11*1000*11630/RES_summary!X$6</f>
        <v>356.07473231970857</v>
      </c>
      <c r="Y141" s="29">
        <f>Y11*1000*11630/RES_summary!Y$6</f>
        <v>357.19915048632157</v>
      </c>
      <c r="DA141" s="58" t="s">
        <v>1054</v>
      </c>
    </row>
    <row r="142" spans="1:105" ht="12.95" customHeight="1" x14ac:dyDescent="0.25">
      <c r="A142" s="23" t="s">
        <v>108</v>
      </c>
      <c r="B142" s="22">
        <f t="shared" ref="B142" si="118">SUM(B143:B144)</f>
        <v>346.1076592399927</v>
      </c>
      <c r="C142" s="22">
        <f t="shared" ref="C142:Q142" si="119">SUM(C143:C144)</f>
        <v>385.76402232847755</v>
      </c>
      <c r="D142" s="22">
        <f t="shared" si="119"/>
        <v>417.10734217087804</v>
      </c>
      <c r="E142" s="22">
        <f t="shared" si="119"/>
        <v>428.3332945504846</v>
      </c>
      <c r="F142" s="22">
        <f t="shared" si="119"/>
        <v>432.07389421431378</v>
      </c>
      <c r="G142" s="22">
        <f t="shared" si="119"/>
        <v>447.09518007174489</v>
      </c>
      <c r="H142" s="22">
        <f t="shared" si="119"/>
        <v>447.28966486944591</v>
      </c>
      <c r="I142" s="22">
        <f t="shared" si="119"/>
        <v>453.71148024576524</v>
      </c>
      <c r="J142" s="22">
        <f t="shared" si="119"/>
        <v>455.5260039507948</v>
      </c>
      <c r="K142" s="22">
        <f t="shared" si="119"/>
        <v>464.63259327741247</v>
      </c>
      <c r="L142" s="22">
        <f t="shared" si="119"/>
        <v>473.40795303420515</v>
      </c>
      <c r="M142" s="22">
        <f t="shared" si="119"/>
        <v>480.52661304511912</v>
      </c>
      <c r="N142" s="22">
        <f t="shared" si="119"/>
        <v>484.16156857137878</v>
      </c>
      <c r="O142" s="22">
        <f t="shared" si="119"/>
        <v>458.19474565168179</v>
      </c>
      <c r="P142" s="22">
        <f t="shared" si="119"/>
        <v>421.98411580751224</v>
      </c>
      <c r="Q142" s="22">
        <f t="shared" si="119"/>
        <v>418.51547806554754</v>
      </c>
      <c r="R142" s="22">
        <f t="shared" ref="R142:V142" si="120">SUM(R143:R144)</f>
        <v>461.76179011389087</v>
      </c>
      <c r="S142" s="22">
        <f t="shared" si="120"/>
        <v>455.35050823773713</v>
      </c>
      <c r="T142" s="22">
        <f t="shared" si="120"/>
        <v>423.17350269679474</v>
      </c>
      <c r="U142" s="22">
        <f t="shared" si="120"/>
        <v>450.54077973988456</v>
      </c>
      <c r="V142" s="22">
        <f t="shared" si="120"/>
        <v>419.08489832119</v>
      </c>
      <c r="W142" s="22">
        <f t="shared" ref="W142:Y142" si="121">SUM(W143:W144)</f>
        <v>469.04332992096118</v>
      </c>
      <c r="X142" s="22">
        <f t="shared" si="121"/>
        <v>450.54907668531445</v>
      </c>
      <c r="Y142" s="22">
        <f t="shared" si="121"/>
        <v>435.9299807056783</v>
      </c>
      <c r="DA142" s="57"/>
    </row>
    <row r="143" spans="1:105" ht="12" customHeight="1" x14ac:dyDescent="0.25">
      <c r="A143" s="30" t="s">
        <v>44</v>
      </c>
      <c r="B143" s="31">
        <f>B13*1000*11630/RES_summary!B$6</f>
        <v>236.80202145837762</v>
      </c>
      <c r="C143" s="31">
        <f>C13*1000*11630/RES_summary!C$6</f>
        <v>249.95463152468227</v>
      </c>
      <c r="D143" s="31">
        <f>D13*1000*11630/RES_summary!D$6</f>
        <v>267.03633034309632</v>
      </c>
      <c r="E143" s="31">
        <f>E13*1000*11630/RES_summary!E$6</f>
        <v>272.91158619208801</v>
      </c>
      <c r="F143" s="31">
        <f>F13*1000*11630/RES_summary!F$6</f>
        <v>275.49518846598079</v>
      </c>
      <c r="G143" s="31">
        <f>G13*1000*11630/RES_summary!G$6</f>
        <v>288.37722663989683</v>
      </c>
      <c r="H143" s="31">
        <f>H13*1000*11630/RES_summary!H$6</f>
        <v>287.64961301003223</v>
      </c>
      <c r="I143" s="31">
        <f>I13*1000*11630/RES_summary!I$6</f>
        <v>289.45358649237238</v>
      </c>
      <c r="J143" s="31">
        <f>J13*1000*11630/RES_summary!J$6</f>
        <v>288.48536715518043</v>
      </c>
      <c r="K143" s="31">
        <f>K13*1000*11630/RES_summary!K$6</f>
        <v>290.07409078540377</v>
      </c>
      <c r="L143" s="31">
        <f>L13*1000*11630/RES_summary!L$6</f>
        <v>289.98423207256849</v>
      </c>
      <c r="M143" s="31">
        <f>M13*1000*11630/RES_summary!M$6</f>
        <v>284.49434738196283</v>
      </c>
      <c r="N143" s="31">
        <f>N13*1000*11630/RES_summary!N$6</f>
        <v>280.28496121151812</v>
      </c>
      <c r="O143" s="31">
        <f>O13*1000*11630/RES_summary!O$6</f>
        <v>261.44849959872425</v>
      </c>
      <c r="P143" s="31">
        <f>P13*1000*11630/RES_summary!P$6</f>
        <v>237.01993603654518</v>
      </c>
      <c r="Q143" s="31">
        <f>Q13*1000*11630/RES_summary!Q$6</f>
        <v>231.19195296760503</v>
      </c>
      <c r="R143" s="31">
        <f>R13*1000*11630/RES_summary!R$6</f>
        <v>242.83601010503872</v>
      </c>
      <c r="S143" s="31">
        <f>S13*1000*11630/RES_summary!S$6</f>
        <v>234.9458355198002</v>
      </c>
      <c r="T143" s="31">
        <f>T13*1000*11630/RES_summary!T$6</f>
        <v>212.05549340080182</v>
      </c>
      <c r="U143" s="31">
        <f>U13*1000*11630/RES_summary!U$6</f>
        <v>219.20086088276506</v>
      </c>
      <c r="V143" s="31">
        <f>V13*1000*11630/RES_summary!V$6</f>
        <v>197.25509358840563</v>
      </c>
      <c r="W143" s="31">
        <f>W13*1000*11630/RES_summary!W$6</f>
        <v>216.32314881989606</v>
      </c>
      <c r="X143" s="31">
        <f>X13*1000*11630/RES_summary!X$6</f>
        <v>203.04403163307722</v>
      </c>
      <c r="Y143" s="31">
        <f>Y13*1000*11630/RES_summary!Y$6</f>
        <v>191.50073339515774</v>
      </c>
      <c r="DA143" s="59" t="s">
        <v>1055</v>
      </c>
    </row>
    <row r="144" spans="1:105" ht="12" customHeight="1" x14ac:dyDescent="0.25">
      <c r="A144" s="32" t="s">
        <v>25</v>
      </c>
      <c r="B144" s="33">
        <f>B14*1000*11630/RES_summary!B$6</f>
        <v>109.3056377816151</v>
      </c>
      <c r="C144" s="33">
        <f>C14*1000*11630/RES_summary!C$6</f>
        <v>135.80939080379528</v>
      </c>
      <c r="D144" s="33">
        <f>D14*1000*11630/RES_summary!D$6</f>
        <v>150.07101182778175</v>
      </c>
      <c r="E144" s="33">
        <f>E14*1000*11630/RES_summary!E$6</f>
        <v>155.42170835839659</v>
      </c>
      <c r="F144" s="33">
        <f>F14*1000*11630/RES_summary!F$6</f>
        <v>156.57870574833302</v>
      </c>
      <c r="G144" s="33">
        <f>G14*1000*11630/RES_summary!G$6</f>
        <v>158.71795343184806</v>
      </c>
      <c r="H144" s="33">
        <f>H14*1000*11630/RES_summary!H$6</f>
        <v>159.64005185941369</v>
      </c>
      <c r="I144" s="33">
        <f>I14*1000*11630/RES_summary!I$6</f>
        <v>164.25789375339286</v>
      </c>
      <c r="J144" s="33">
        <f>J14*1000*11630/RES_summary!J$6</f>
        <v>167.04063679561435</v>
      </c>
      <c r="K144" s="33">
        <f>K14*1000*11630/RES_summary!K$6</f>
        <v>174.5585024920087</v>
      </c>
      <c r="L144" s="33">
        <f>L14*1000*11630/RES_summary!L$6</f>
        <v>183.42372096163666</v>
      </c>
      <c r="M144" s="33">
        <f>M14*1000*11630/RES_summary!M$6</f>
        <v>196.03226566315632</v>
      </c>
      <c r="N144" s="33">
        <f>N14*1000*11630/RES_summary!N$6</f>
        <v>203.87660735986063</v>
      </c>
      <c r="O144" s="33">
        <f>O14*1000*11630/RES_summary!O$6</f>
        <v>196.74624605295753</v>
      </c>
      <c r="P144" s="33">
        <f>P14*1000*11630/RES_summary!P$6</f>
        <v>184.96417977096706</v>
      </c>
      <c r="Q144" s="33">
        <f>Q14*1000*11630/RES_summary!Q$6</f>
        <v>187.32352509794254</v>
      </c>
      <c r="R144" s="33">
        <f>R14*1000*11630/RES_summary!R$6</f>
        <v>218.92578000885214</v>
      </c>
      <c r="S144" s="33">
        <f>S14*1000*11630/RES_summary!S$6</f>
        <v>220.40467271793693</v>
      </c>
      <c r="T144" s="33">
        <f>T14*1000*11630/RES_summary!T$6</f>
        <v>211.11800929599292</v>
      </c>
      <c r="U144" s="33">
        <f>U14*1000*11630/RES_summary!U$6</f>
        <v>231.33991885711947</v>
      </c>
      <c r="V144" s="33">
        <f>V14*1000*11630/RES_summary!V$6</f>
        <v>221.82980473278437</v>
      </c>
      <c r="W144" s="33">
        <f>W14*1000*11630/RES_summary!W$6</f>
        <v>252.72018110106512</v>
      </c>
      <c r="X144" s="33">
        <f>X14*1000*11630/RES_summary!X$6</f>
        <v>247.50504505223722</v>
      </c>
      <c r="Y144" s="33">
        <f>Y14*1000*11630/RES_summary!Y$6</f>
        <v>244.42924731052057</v>
      </c>
      <c r="DA144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Y27 W139:Y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27.950437526191905</v>
      </c>
      <c r="C3" s="49">
        <f t="shared" ref="C3:W3" si="0">C5*C11/11630</f>
        <v>28.077099314978067</v>
      </c>
      <c r="D3" s="49">
        <f t="shared" si="0"/>
        <v>28.122240947076254</v>
      </c>
      <c r="E3" s="49">
        <f t="shared" si="0"/>
        <v>28.116145757544903</v>
      </c>
      <c r="F3" s="49">
        <f t="shared" si="0"/>
        <v>28.038692243349562</v>
      </c>
      <c r="G3" s="49">
        <f t="shared" si="0"/>
        <v>27.582100485334099</v>
      </c>
      <c r="H3" s="49">
        <f t="shared" si="0"/>
        <v>27.396312384282364</v>
      </c>
      <c r="I3" s="49">
        <f t="shared" si="0"/>
        <v>27.141543260716421</v>
      </c>
      <c r="J3" s="49">
        <f t="shared" si="0"/>
        <v>26.961217948141268</v>
      </c>
      <c r="K3" s="49">
        <f t="shared" si="0"/>
        <v>26.398517080193784</v>
      </c>
      <c r="L3" s="49">
        <f t="shared" si="0"/>
        <v>25.773836551557846</v>
      </c>
      <c r="M3" s="49">
        <f t="shared" si="0"/>
        <v>25.095171004315628</v>
      </c>
      <c r="N3" s="49">
        <f t="shared" si="0"/>
        <v>24.494935436591557</v>
      </c>
      <c r="O3" s="49">
        <f t="shared" si="0"/>
        <v>23.792133737429538</v>
      </c>
      <c r="P3" s="49">
        <f t="shared" si="0"/>
        <v>23.064777557742779</v>
      </c>
      <c r="Q3" s="49">
        <f t="shared" si="0"/>
        <v>22.281180666086126</v>
      </c>
      <c r="R3" s="49">
        <f t="shared" si="0"/>
        <v>21.535154866448966</v>
      </c>
      <c r="S3" s="49">
        <f t="shared" si="0"/>
        <v>20.936822581994246</v>
      </c>
      <c r="T3" s="49">
        <f t="shared" si="0"/>
        <v>20.170239417867503</v>
      </c>
      <c r="U3" s="49">
        <f t="shared" si="0"/>
        <v>19.758671226606836</v>
      </c>
      <c r="V3" s="49">
        <f t="shared" si="0"/>
        <v>19.284305874223847</v>
      </c>
      <c r="W3" s="49">
        <f t="shared" si="0"/>
        <v>18.713232777279877</v>
      </c>
      <c r="X3" s="49">
        <f t="shared" ref="X3:Y3" si="1">X5*X11/11630</f>
        <v>18.275657596057421</v>
      </c>
      <c r="Y3" s="49">
        <f t="shared" si="1"/>
        <v>18.115476970517076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37.107715574156622</v>
      </c>
      <c r="C5" s="49">
        <f t="shared" ref="C5:W5" si="2">C7*C13/1000000</f>
        <v>37.275875003789373</v>
      </c>
      <c r="D5" s="49">
        <f t="shared" si="2"/>
        <v>37.335806188869505</v>
      </c>
      <c r="E5" s="49">
        <f t="shared" si="2"/>
        <v>37.32771405938896</v>
      </c>
      <c r="F5" s="49">
        <f t="shared" si="2"/>
        <v>37.224884793396754</v>
      </c>
      <c r="G5" s="49">
        <f t="shared" si="2"/>
        <v>36.618701900049714</v>
      </c>
      <c r="H5" s="49">
        <f t="shared" si="2"/>
        <v>36.372044866347494</v>
      </c>
      <c r="I5" s="49">
        <f t="shared" si="2"/>
        <v>36.033806863257084</v>
      </c>
      <c r="J5" s="49">
        <f t="shared" si="2"/>
        <v>35.794402367224087</v>
      </c>
      <c r="K5" s="49">
        <f t="shared" si="2"/>
        <v>35.047346306239021</v>
      </c>
      <c r="L5" s="49">
        <f t="shared" si="2"/>
        <v>34.218004462855923</v>
      </c>
      <c r="M5" s="49">
        <f t="shared" si="2"/>
        <v>33.3169907283323</v>
      </c>
      <c r="N5" s="49">
        <f t="shared" si="2"/>
        <v>32.5201026401324</v>
      </c>
      <c r="O5" s="49">
        <f t="shared" si="2"/>
        <v>31.587045133139924</v>
      </c>
      <c r="P5" s="49">
        <f t="shared" si="2"/>
        <v>30.621388469925655</v>
      </c>
      <c r="Q5" s="49">
        <f t="shared" si="2"/>
        <v>29.581065199381477</v>
      </c>
      <c r="R5" s="49">
        <f t="shared" si="2"/>
        <v>28.590622271324374</v>
      </c>
      <c r="S5" s="49">
        <f t="shared" si="2"/>
        <v>27.796261030661324</v>
      </c>
      <c r="T5" s="49">
        <f t="shared" si="2"/>
        <v>26.778525619840078</v>
      </c>
      <c r="U5" s="49">
        <f t="shared" si="2"/>
        <v>26.232117165004293</v>
      </c>
      <c r="V5" s="49">
        <f t="shared" si="2"/>
        <v>25.60233759329034</v>
      </c>
      <c r="W5" s="49">
        <f t="shared" si="2"/>
        <v>24.844166347005142</v>
      </c>
      <c r="X5" s="49">
        <f t="shared" ref="X5:Y5" si="3">X7*X13/1000000</f>
        <v>24.263230347277155</v>
      </c>
      <c r="Y5" s="49">
        <f t="shared" si="3"/>
        <v>24.050570452866857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621499</v>
      </c>
      <c r="C7" s="35">
        <v>632050</v>
      </c>
      <c r="D7" s="35">
        <v>642549</v>
      </c>
      <c r="E7" s="35">
        <v>653731</v>
      </c>
      <c r="F7" s="35">
        <v>664900</v>
      </c>
      <c r="G7" s="35">
        <v>666140</v>
      </c>
      <c r="H7" s="35">
        <v>678314</v>
      </c>
      <c r="I7" s="35">
        <v>690722</v>
      </c>
      <c r="J7" s="35">
        <v>708023</v>
      </c>
      <c r="K7" s="35">
        <v>712514</v>
      </c>
      <c r="L7" s="35">
        <v>716729</v>
      </c>
      <c r="M7" s="35">
        <v>719924</v>
      </c>
      <c r="N7" s="35">
        <v>728275</v>
      </c>
      <c r="O7" s="35">
        <v>733615</v>
      </c>
      <c r="P7" s="35">
        <v>739605</v>
      </c>
      <c r="Q7" s="35">
        <v>745783</v>
      </c>
      <c r="R7" s="35">
        <v>755392</v>
      </c>
      <c r="S7" s="35">
        <v>774038</v>
      </c>
      <c r="T7" s="35">
        <v>784884</v>
      </c>
      <c r="U7" s="35">
        <v>807099</v>
      </c>
      <c r="V7" s="35">
        <v>821733</v>
      </c>
      <c r="W7" s="35">
        <v>829703</v>
      </c>
      <c r="X7" s="35">
        <v>843771</v>
      </c>
      <c r="Y7" s="35">
        <v>864210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43229.266249368899</v>
      </c>
      <c r="D8" s="52">
        <v>43387.461370651377</v>
      </c>
      <c r="E8" s="52">
        <v>44282.008521710406</v>
      </c>
      <c r="F8" s="52">
        <v>44481.916399153532</v>
      </c>
      <c r="G8" s="52">
        <v>34767.193755527376</v>
      </c>
      <c r="H8" s="52">
        <v>45916.849399677245</v>
      </c>
      <c r="I8" s="52">
        <v>46367.892197108944</v>
      </c>
      <c r="J8" s="52">
        <v>51479.331070354092</v>
      </c>
      <c r="K8" s="52">
        <v>38889.174999335664</v>
      </c>
      <c r="L8" s="52">
        <v>38834.43302173831</v>
      </c>
      <c r="M8" s="52">
        <v>38037.114233379369</v>
      </c>
      <c r="N8" s="52">
        <v>43417.227788582677</v>
      </c>
      <c r="O8" s="52">
        <v>40631.782900555176</v>
      </c>
      <c r="P8" s="52">
        <v>41508.78884176549</v>
      </c>
      <c r="Q8" s="52">
        <v>41925.254944325192</v>
      </c>
      <c r="R8" s="52">
        <v>45586.190600372618</v>
      </c>
      <c r="S8" s="52">
        <v>54854.605262458557</v>
      </c>
      <c r="T8" s="52">
        <v>47287.508443935076</v>
      </c>
      <c r="U8" s="52">
        <v>65444.266249368899</v>
      </c>
      <c r="V8" s="52">
        <v>58021.461370651377</v>
      </c>
      <c r="W8" s="52">
        <v>52252.008521710406</v>
      </c>
      <c r="X8" s="52">
        <v>58549.916399153532</v>
      </c>
      <c r="Y8" s="52">
        <v>55206.193755527376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32678.266249368899</v>
      </c>
      <c r="D9" s="36">
        <v>32888.461370651377</v>
      </c>
      <c r="E9" s="36">
        <v>33100.008521710406</v>
      </c>
      <c r="F9" s="36">
        <v>33312.916399153532</v>
      </c>
      <c r="G9" s="36">
        <v>33527.193755527376</v>
      </c>
      <c r="H9" s="36">
        <v>33742.849399677245</v>
      </c>
      <c r="I9" s="36">
        <v>33959.892197108944</v>
      </c>
      <c r="J9" s="36">
        <v>34178.331070354092</v>
      </c>
      <c r="K9" s="36">
        <v>34398.174999335664</v>
      </c>
      <c r="L9" s="36">
        <v>34619.43302173831</v>
      </c>
      <c r="M9" s="36">
        <v>34842.114233379369</v>
      </c>
      <c r="N9" s="36">
        <v>35066.227788582677</v>
      </c>
      <c r="O9" s="36">
        <v>35291.782900555176</v>
      </c>
      <c r="P9" s="36">
        <v>35518.78884176549</v>
      </c>
      <c r="Q9" s="36">
        <v>35747.254944325192</v>
      </c>
      <c r="R9" s="36">
        <v>35977.190600372618</v>
      </c>
      <c r="S9" s="36">
        <v>36208.605262458557</v>
      </c>
      <c r="T9" s="36">
        <v>36441.508443935076</v>
      </c>
      <c r="U9" s="36">
        <v>43229.266249368899</v>
      </c>
      <c r="V9" s="36">
        <v>43387.461370651377</v>
      </c>
      <c r="W9" s="36">
        <v>44282.008521710406</v>
      </c>
      <c r="X9" s="36">
        <v>44481.916399153532</v>
      </c>
      <c r="Y9" s="36">
        <v>34767.193755527376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8759.9999999999964</v>
      </c>
      <c r="C11" s="54">
        <v>8760</v>
      </c>
      <c r="D11" s="54">
        <v>8759.9999999999982</v>
      </c>
      <c r="E11" s="54">
        <v>8759.9999999999982</v>
      </c>
      <c r="F11" s="54">
        <v>8759.9999999999964</v>
      </c>
      <c r="G11" s="54">
        <v>8760.0000000000018</v>
      </c>
      <c r="H11" s="54">
        <v>8759.9999999999964</v>
      </c>
      <c r="I11" s="54">
        <v>8759.9999999999982</v>
      </c>
      <c r="J11" s="54">
        <v>8759.9999999999982</v>
      </c>
      <c r="K11" s="54">
        <v>8759.9999999999964</v>
      </c>
      <c r="L11" s="54">
        <v>8759.9999999999964</v>
      </c>
      <c r="M11" s="54">
        <v>8759.9999999999945</v>
      </c>
      <c r="N11" s="54">
        <v>8760</v>
      </c>
      <c r="O11" s="54">
        <v>8759.9999999999945</v>
      </c>
      <c r="P11" s="54">
        <v>8759.9999999999927</v>
      </c>
      <c r="Q11" s="54">
        <v>8759.9999999999964</v>
      </c>
      <c r="R11" s="54">
        <v>8759.9999999999982</v>
      </c>
      <c r="S11" s="54">
        <v>8759.9999999999964</v>
      </c>
      <c r="T11" s="54">
        <v>8759.9999999999982</v>
      </c>
      <c r="U11" s="54">
        <v>8759.9999999999964</v>
      </c>
      <c r="V11" s="54">
        <v>8759.9999999999982</v>
      </c>
      <c r="W11" s="54">
        <v>8759.9999999999964</v>
      </c>
      <c r="X11" s="54">
        <v>8759.9999999999964</v>
      </c>
      <c r="Y11" s="54">
        <v>8759.9999999999964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59.706798521247208</v>
      </c>
      <c r="C13" s="35">
        <v>58.976149044837236</v>
      </c>
      <c r="D13" s="35">
        <v>58.105772771990161</v>
      </c>
      <c r="E13" s="35">
        <v>57.099501261817103</v>
      </c>
      <c r="F13" s="35">
        <v>55.985689266651761</v>
      </c>
      <c r="G13" s="35">
        <v>54.971480319527004</v>
      </c>
      <c r="H13" s="35">
        <v>53.621250433202754</v>
      </c>
      <c r="I13" s="35">
        <v>52.168320776313884</v>
      </c>
      <c r="J13" s="35">
        <v>50.555423153236674</v>
      </c>
      <c r="K13" s="35">
        <v>49.188291466889105</v>
      </c>
      <c r="L13" s="35">
        <v>47.741900303819044</v>
      </c>
      <c r="M13" s="35">
        <v>46.2784831847977</v>
      </c>
      <c r="N13" s="35">
        <v>44.65360288370794</v>
      </c>
      <c r="O13" s="35">
        <v>43.056705674147778</v>
      </c>
      <c r="P13" s="35">
        <v>41.40235459458178</v>
      </c>
      <c r="Q13" s="35">
        <v>39.664440191559045</v>
      </c>
      <c r="R13" s="35">
        <v>37.848722612000621</v>
      </c>
      <c r="S13" s="35">
        <v>35.910718893208504</v>
      </c>
      <c r="T13" s="35">
        <v>34.117813103388627</v>
      </c>
      <c r="U13" s="35">
        <v>32.50173419246498</v>
      </c>
      <c r="V13" s="35">
        <v>31.156516281189074</v>
      </c>
      <c r="W13" s="35">
        <v>29.943445241255176</v>
      </c>
      <c r="X13" s="35">
        <v>28.755705454770492</v>
      </c>
      <c r="Y13" s="35">
        <v>27.829544269178619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49.024058756454863</v>
      </c>
      <c r="D14" s="36">
        <v>46.640108867495542</v>
      </c>
      <c r="E14" s="36">
        <v>44.447022076964231</v>
      </c>
      <c r="F14" s="36">
        <v>42.403261241754912</v>
      </c>
      <c r="G14" s="36">
        <v>40.141822173242446</v>
      </c>
      <c r="H14" s="36">
        <v>38.504829927410448</v>
      </c>
      <c r="I14" s="36">
        <v>36.434661100057198</v>
      </c>
      <c r="J14" s="36">
        <v>34.990241588714859</v>
      </c>
      <c r="K14" s="36">
        <v>33.601865897674443</v>
      </c>
      <c r="L14" s="36">
        <v>31.870522437467589</v>
      </c>
      <c r="M14" s="36">
        <v>31.00385988346488</v>
      </c>
      <c r="N14" s="36">
        <v>29.868422636006695</v>
      </c>
      <c r="O14" s="36">
        <v>28.896144355273304</v>
      </c>
      <c r="P14" s="36">
        <v>27.826793749220379</v>
      </c>
      <c r="Q14" s="36">
        <v>26.094793688365851</v>
      </c>
      <c r="R14" s="36">
        <v>25.394531265580142</v>
      </c>
      <c r="S14" s="36">
        <v>24.930243357595621</v>
      </c>
      <c r="T14" s="36">
        <v>24.489985405430001</v>
      </c>
      <c r="U14" s="36">
        <v>24.033665955982347</v>
      </c>
      <c r="V14" s="36">
        <v>24.022427515114469</v>
      </c>
      <c r="W14" s="36">
        <v>23.157620124570347</v>
      </c>
      <c r="X14" s="36">
        <v>22.292812734026224</v>
      </c>
      <c r="Y14" s="36">
        <v>21.428005343482106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1.1252048093304341</v>
      </c>
      <c r="C16" s="44">
        <f>C7/RES_summary!C$6</f>
        <v>1.1341919252641004</v>
      </c>
      <c r="D16" s="44">
        <f>D7/RES_summary!D$6</f>
        <v>1.1431852672892473</v>
      </c>
      <c r="E16" s="44">
        <f>E7/RES_summary!E$6</f>
        <v>1.1521803498852632</v>
      </c>
      <c r="F16" s="44">
        <f>F7/RES_summary!F$6</f>
        <v>1.1611722443334132</v>
      </c>
      <c r="G16" s="44">
        <f>G7/RES_summary!G$6</f>
        <v>1.1701632438680347</v>
      </c>
      <c r="H16" s="44">
        <f>H7/RES_summary!H$6</f>
        <v>1.1791515429652191</v>
      </c>
      <c r="I16" s="44">
        <f>I7/RES_summary!I$6</f>
        <v>1.1881324707448684</v>
      </c>
      <c r="J16" s="44">
        <f>J7/RES_summary!J$6</f>
        <v>1.1971070851896626</v>
      </c>
      <c r="K16" s="44">
        <f>K7/RES_summary!K$6</f>
        <v>1.2060686489249697</v>
      </c>
      <c r="L16" s="44">
        <f>L7/RES_summary!L$6</f>
        <v>1.2150008476012883</v>
      </c>
      <c r="M16" s="44">
        <f>M7/RES_summary!M$6</f>
        <v>1.223100002378501</v>
      </c>
      <c r="N16" s="44">
        <f>N7/RES_summary!N$6</f>
        <v>1.2373592355735576</v>
      </c>
      <c r="O16" s="44">
        <f>O7/RES_summary!O$6</f>
        <v>1.2464256891645076</v>
      </c>
      <c r="P16" s="44">
        <f>P7/RES_summary!P$6</f>
        <v>1.2545778380899877</v>
      </c>
      <c r="Q16" s="44">
        <f>Q7/RES_summary!Q$6</f>
        <v>1.2620005313451323</v>
      </c>
      <c r="R16" s="44">
        <f>R7/RES_summary!R$6</f>
        <v>1.2686069359308085</v>
      </c>
      <c r="S16" s="44">
        <f>S7/RES_summary!S$6</f>
        <v>1.274927815286194</v>
      </c>
      <c r="T16" s="44">
        <f>T7/RES_summary!T$6</f>
        <v>1.2810354254563854</v>
      </c>
      <c r="U16" s="44">
        <f>U7/RES_summary!U$6</f>
        <v>1.2872700303835021</v>
      </c>
      <c r="V16" s="44">
        <f>V7/RES_summary!V$6</f>
        <v>1.2960004920724293</v>
      </c>
      <c r="W16" s="44">
        <f>W7/RES_summary!W$6</f>
        <v>1.3049994652305485</v>
      </c>
      <c r="X16" s="44">
        <f>X7/RES_summary!X$6</f>
        <v>1.3140005512825106</v>
      </c>
      <c r="Y16" s="44">
        <f>Y7/RES_summary!Y$6</f>
        <v>1.3229999081473316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4">B13*B16</f>
        <v>67.182376845830603</v>
      </c>
      <c r="C17" s="52">
        <f t="shared" si="4"/>
        <v>66.890272029826477</v>
      </c>
      <c r="D17" s="52">
        <f t="shared" si="4"/>
        <v>66.425663377395836</v>
      </c>
      <c r="E17" s="52">
        <f t="shared" si="4"/>
        <v>65.788923342114458</v>
      </c>
      <c r="F17" s="52">
        <f t="shared" si="4"/>
        <v>65.0090284563111</v>
      </c>
      <c r="G17" s="52">
        <f t="shared" si="4"/>
        <v>64.325605730925545</v>
      </c>
      <c r="H17" s="52">
        <f t="shared" si="4"/>
        <v>63.227580184035446</v>
      </c>
      <c r="I17" s="52">
        <f t="shared" si="4"/>
        <v>61.982875858572662</v>
      </c>
      <c r="J17" s="52">
        <f t="shared" si="4"/>
        <v>60.520255251501133</v>
      </c>
      <c r="K17" s="52">
        <f t="shared" si="4"/>
        <v>59.32445623239856</v>
      </c>
      <c r="L17" s="52">
        <f t="shared" si="4"/>
        <v>58.006449335236347</v>
      </c>
      <c r="M17" s="52">
        <f t="shared" si="4"/>
        <v>56.603212893399487</v>
      </c>
      <c r="N17" s="52">
        <f t="shared" si="4"/>
        <v>55.252547929790069</v>
      </c>
      <c r="O17" s="52">
        <f t="shared" si="4"/>
        <v>53.666984043053006</v>
      </c>
      <c r="P17" s="52">
        <f t="shared" si="4"/>
        <v>51.942476519105476</v>
      </c>
      <c r="Q17" s="52">
        <f t="shared" si="4"/>
        <v>50.056544597254735</v>
      </c>
      <c r="R17" s="52">
        <f t="shared" ref="R17:V17" si="5">R13*R16</f>
        <v>48.015152021705219</v>
      </c>
      <c r="S17" s="52">
        <f t="shared" si="5"/>
        <v>45.783574383874971</v>
      </c>
      <c r="T17" s="52">
        <f t="shared" si="5"/>
        <v>43.706127224540893</v>
      </c>
      <c r="U17" s="52">
        <f t="shared" si="5"/>
        <v>41.838508361450906</v>
      </c>
      <c r="V17" s="52">
        <f t="shared" si="5"/>
        <v>40.378860431683691</v>
      </c>
      <c r="W17" s="52">
        <f t="shared" ref="W17:Y17" si="6">W13*W16</f>
        <v>39.076180026998216</v>
      </c>
      <c r="X17" s="52">
        <f t="shared" si="6"/>
        <v>37.785012820085925</v>
      </c>
      <c r="Y17" s="52">
        <f t="shared" si="6"/>
        <v>36.81848451190541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588.517621169476</v>
      </c>
      <c r="C18" s="36">
        <f>C3*11630*1000/RES_summary!C$6</f>
        <v>585.95878298128002</v>
      </c>
      <c r="D18" s="36">
        <f>D3*11630*1000/RES_summary!D$6</f>
        <v>581.88881118598749</v>
      </c>
      <c r="E18" s="36">
        <f>E3*11630*1000/RES_summary!E$6</f>
        <v>576.31096847692265</v>
      </c>
      <c r="F18" s="36">
        <f>F3*11630*1000/RES_summary!F$6</f>
        <v>569.47908927728497</v>
      </c>
      <c r="G18" s="36">
        <f>G3*11630*1000/RES_summary!G$6</f>
        <v>563.49230620290791</v>
      </c>
      <c r="H18" s="36">
        <f>H3*11630*1000/RES_summary!H$6</f>
        <v>553.87360241215026</v>
      </c>
      <c r="I18" s="36">
        <f>I3*11630*1000/RES_summary!I$6</f>
        <v>542.96999252109651</v>
      </c>
      <c r="J18" s="36">
        <f>J3*11630*1000/RES_summary!J$6</f>
        <v>530.15743600314977</v>
      </c>
      <c r="K18" s="36">
        <f>K3*11630*1000/RES_summary!K$6</f>
        <v>519.6822365958111</v>
      </c>
      <c r="L18" s="36">
        <f>L3*11630*1000/RES_summary!L$6</f>
        <v>508.13649617667028</v>
      </c>
      <c r="M18" s="36">
        <f>M3*11630*1000/RES_summary!M$6</f>
        <v>495.8441449461792</v>
      </c>
      <c r="N18" s="36">
        <f>N3*11630*1000/RES_summary!N$6</f>
        <v>484.01231986496094</v>
      </c>
      <c r="O18" s="36">
        <f>O3*11630*1000/RES_summary!O$6</f>
        <v>470.122780217144</v>
      </c>
      <c r="P18" s="36">
        <f>P3*11630*1000/RES_summary!P$6</f>
        <v>455.01609430736363</v>
      </c>
      <c r="Q18" s="36">
        <f>Q3*11630*1000/RES_summary!Q$6</f>
        <v>438.49533067195131</v>
      </c>
      <c r="R18" s="36">
        <f>R3*11630*1000/RES_summary!R$6</f>
        <v>420.61273171013767</v>
      </c>
      <c r="S18" s="36">
        <f>S3*11630*1000/RES_summary!S$6</f>
        <v>401.0641116027445</v>
      </c>
      <c r="T18" s="36">
        <f>T3*11630*1000/RES_summary!T$6</f>
        <v>382.86567448697815</v>
      </c>
      <c r="U18" s="36">
        <f>U3*11630*1000/RES_summary!U$6</f>
        <v>366.50533324630976</v>
      </c>
      <c r="V18" s="36">
        <f>V3*11630*1000/RES_summary!V$6</f>
        <v>353.71881738154906</v>
      </c>
      <c r="W18" s="36">
        <f>W3*11630*1000/RES_summary!W$6</f>
        <v>342.30733703650424</v>
      </c>
      <c r="X18" s="36">
        <f>X3*11630*1000/RES_summary!X$6</f>
        <v>330.99671230395256</v>
      </c>
      <c r="Y18" s="36">
        <f>Y3*11630*1000/RES_summary!Y$6</f>
        <v>322.5299243242913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14.277271154835953</v>
      </c>
      <c r="C3" s="49">
        <f t="shared" ref="C3:W3" si="0">C5*C11/11630</f>
        <v>14.415360534387681</v>
      </c>
      <c r="D3" s="49">
        <f t="shared" si="0"/>
        <v>14.582675232156195</v>
      </c>
      <c r="E3" s="49">
        <f t="shared" si="0"/>
        <v>14.736215223278842</v>
      </c>
      <c r="F3" s="49">
        <f t="shared" si="0"/>
        <v>14.935001743361337</v>
      </c>
      <c r="G3" s="49">
        <f t="shared" si="0"/>
        <v>14.735717043128142</v>
      </c>
      <c r="H3" s="49">
        <f t="shared" si="0"/>
        <v>14.776644139686065</v>
      </c>
      <c r="I3" s="49">
        <f t="shared" si="0"/>
        <v>14.723143051666707</v>
      </c>
      <c r="J3" s="49">
        <f t="shared" si="0"/>
        <v>14.609847643135243</v>
      </c>
      <c r="K3" s="49">
        <f t="shared" si="0"/>
        <v>14.29650884578872</v>
      </c>
      <c r="L3" s="49">
        <f t="shared" si="0"/>
        <v>14.095456309899705</v>
      </c>
      <c r="M3" s="49">
        <f t="shared" si="0"/>
        <v>13.696442389597518</v>
      </c>
      <c r="N3" s="49">
        <f t="shared" si="0"/>
        <v>13.112409111927688</v>
      </c>
      <c r="O3" s="49">
        <f t="shared" si="0"/>
        <v>12.024262268927009</v>
      </c>
      <c r="P3" s="49">
        <f t="shared" si="0"/>
        <v>10.643961972683563</v>
      </c>
      <c r="Q3" s="49">
        <f t="shared" si="0"/>
        <v>10.223900180648673</v>
      </c>
      <c r="R3" s="49">
        <f t="shared" si="0"/>
        <v>11.124475823394041</v>
      </c>
      <c r="S3" s="49">
        <f t="shared" si="0"/>
        <v>11.011874616044835</v>
      </c>
      <c r="T3" s="49">
        <f t="shared" si="0"/>
        <v>10.118367052348971</v>
      </c>
      <c r="U3" s="49">
        <f t="shared" si="0"/>
        <v>11.003089177433807</v>
      </c>
      <c r="V3" s="49">
        <f t="shared" si="0"/>
        <v>10.066561716674581</v>
      </c>
      <c r="W3" s="49">
        <f t="shared" si="0"/>
        <v>10.750287714858583</v>
      </c>
      <c r="X3" s="49">
        <f t="shared" ref="X3:Y3" si="1">X5*X11/11630</f>
        <v>10.724673439354305</v>
      </c>
      <c r="Y3" s="49">
        <f t="shared" si="1"/>
        <v>10.760081835282085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393.17050603374071</v>
      </c>
      <c r="C5" s="49">
        <f t="shared" ref="C5:W5" si="2">C7*C13/1000000</f>
        <v>397.55756329781156</v>
      </c>
      <c r="D5" s="49">
        <f t="shared" si="2"/>
        <v>400.10720983741703</v>
      </c>
      <c r="E5" s="49">
        <f t="shared" si="2"/>
        <v>401.53511408770584</v>
      </c>
      <c r="F5" s="49">
        <f t="shared" si="2"/>
        <v>401.87163962346915</v>
      </c>
      <c r="G5" s="49">
        <f t="shared" si="2"/>
        <v>396.52100869521536</v>
      </c>
      <c r="H5" s="49">
        <f t="shared" si="2"/>
        <v>395.25892930636275</v>
      </c>
      <c r="I5" s="49">
        <f t="shared" si="2"/>
        <v>393.12432872804078</v>
      </c>
      <c r="J5" s="49">
        <f t="shared" si="2"/>
        <v>392.13097982202709</v>
      </c>
      <c r="K5" s="49">
        <f t="shared" si="2"/>
        <v>385.0409813749061</v>
      </c>
      <c r="L5" s="49">
        <f t="shared" si="2"/>
        <v>376.61361241410452</v>
      </c>
      <c r="M5" s="49">
        <f t="shared" si="2"/>
        <v>367.10756097023807</v>
      </c>
      <c r="N5" s="49">
        <f t="shared" si="2"/>
        <v>356.91509911500219</v>
      </c>
      <c r="O5" s="49">
        <f t="shared" si="2"/>
        <v>345.55359678907899</v>
      </c>
      <c r="P5" s="49">
        <f t="shared" si="2"/>
        <v>333.94222742291754</v>
      </c>
      <c r="Q5" s="49">
        <f t="shared" si="2"/>
        <v>321.98447852931463</v>
      </c>
      <c r="R5" s="49">
        <f t="shared" si="2"/>
        <v>311.49502841391842</v>
      </c>
      <c r="S5" s="49">
        <f t="shared" si="2"/>
        <v>305.65084650431311</v>
      </c>
      <c r="T5" s="49">
        <f t="shared" si="2"/>
        <v>298.30460341246061</v>
      </c>
      <c r="U5" s="49">
        <f t="shared" si="2"/>
        <v>295.36951545658843</v>
      </c>
      <c r="V5" s="49">
        <f t="shared" si="2"/>
        <v>294.9839722234932</v>
      </c>
      <c r="W5" s="49">
        <f t="shared" si="2"/>
        <v>291.32690646728378</v>
      </c>
      <c r="X5" s="49">
        <f t="shared" ref="X5:Y5" si="3">X7*X13/1000000</f>
        <v>290.09511668134729</v>
      </c>
      <c r="Y5" s="49">
        <f t="shared" si="3"/>
        <v>290.71190333821136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444016</v>
      </c>
      <c r="C7" s="35">
        <v>453162</v>
      </c>
      <c r="D7" s="35">
        <v>462294</v>
      </c>
      <c r="E7" s="35">
        <v>471945</v>
      </c>
      <c r="F7" s="35">
        <v>481618</v>
      </c>
      <c r="G7" s="35">
        <v>484106</v>
      </c>
      <c r="H7" s="35">
        <v>494549</v>
      </c>
      <c r="I7" s="35">
        <v>505202</v>
      </c>
      <c r="J7" s="35">
        <v>519483</v>
      </c>
      <c r="K7" s="35">
        <v>524403</v>
      </c>
      <c r="L7" s="35">
        <v>529140</v>
      </c>
      <c r="M7" s="35">
        <v>533866</v>
      </c>
      <c r="N7" s="35">
        <v>539132</v>
      </c>
      <c r="O7" s="35">
        <v>543863</v>
      </c>
      <c r="P7" s="35">
        <v>549362</v>
      </c>
      <c r="Q7" s="35">
        <v>554905</v>
      </c>
      <c r="R7" s="35">
        <v>559723</v>
      </c>
      <c r="S7" s="35">
        <v>572109</v>
      </c>
      <c r="T7" s="35">
        <v>578981</v>
      </c>
      <c r="U7" s="35">
        <v>595009</v>
      </c>
      <c r="V7" s="35">
        <v>611861</v>
      </c>
      <c r="W7" s="35">
        <v>623708</v>
      </c>
      <c r="X7" s="35">
        <v>640213</v>
      </c>
      <c r="Y7" s="35">
        <v>661712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36163.354997202172</v>
      </c>
      <c r="D8" s="52">
        <v>36498.164471920871</v>
      </c>
      <c r="E8" s="52">
        <v>37370.477276061138</v>
      </c>
      <c r="F8" s="52">
        <v>37750.351550176449</v>
      </c>
      <c r="G8" s="52">
        <v>30927.846185447823</v>
      </c>
      <c r="H8" s="52">
        <v>39250.020833375165</v>
      </c>
      <c r="I8" s="52">
        <v>39831.935915593232</v>
      </c>
      <c r="J8" s="52">
        <v>43836.652633814607</v>
      </c>
      <c r="K8" s="52">
        <v>34857.232979900902</v>
      </c>
      <c r="L8" s="52">
        <v>35060.739746064006</v>
      </c>
      <c r="M8" s="52">
        <v>35441.236535199219</v>
      </c>
      <c r="N8" s="52">
        <v>36377.787771351403</v>
      </c>
      <c r="O8" s="52">
        <v>36244.458710316627</v>
      </c>
      <c r="P8" s="52">
        <v>37419.315450380673</v>
      </c>
      <c r="Q8" s="52">
        <v>37875.424943195714</v>
      </c>
      <c r="R8" s="52">
        <v>40981.354997202172</v>
      </c>
      <c r="S8" s="52">
        <v>48884.164471920871</v>
      </c>
      <c r="T8" s="52">
        <v>44242.477276061196</v>
      </c>
      <c r="U8" s="52">
        <v>53778.351550176507</v>
      </c>
      <c r="V8" s="52">
        <v>47779.846185447881</v>
      </c>
      <c r="W8" s="52">
        <v>51097.020833375165</v>
      </c>
      <c r="X8" s="52">
        <v>56336.935915593291</v>
      </c>
      <c r="Y8" s="52">
        <v>65335.652633814607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27017.354997202172</v>
      </c>
      <c r="D9" s="36">
        <v>27366.164471920871</v>
      </c>
      <c r="E9" s="36">
        <v>27719.477276061138</v>
      </c>
      <c r="F9" s="36">
        <v>28077.351550176449</v>
      </c>
      <c r="G9" s="36">
        <v>28439.846185447823</v>
      </c>
      <c r="H9" s="36">
        <v>28807.020833375165</v>
      </c>
      <c r="I9" s="36">
        <v>29178.935915593291</v>
      </c>
      <c r="J9" s="36">
        <v>29555.652633814607</v>
      </c>
      <c r="K9" s="36">
        <v>29937.232979900902</v>
      </c>
      <c r="L9" s="36">
        <v>30323.739746063948</v>
      </c>
      <c r="M9" s="36">
        <v>30715.236535199219</v>
      </c>
      <c r="N9" s="36">
        <v>31111.787771351403</v>
      </c>
      <c r="O9" s="36">
        <v>31513.458710316569</v>
      </c>
      <c r="P9" s="36">
        <v>31920.315450380673</v>
      </c>
      <c r="Q9" s="36">
        <v>32332.424943195656</v>
      </c>
      <c r="R9" s="36">
        <v>36163.354997202172</v>
      </c>
      <c r="S9" s="36">
        <v>36498.164471920813</v>
      </c>
      <c r="T9" s="36">
        <v>37370.477276061196</v>
      </c>
      <c r="U9" s="36">
        <v>37750.351550176507</v>
      </c>
      <c r="V9" s="36">
        <v>30927.846185447881</v>
      </c>
      <c r="W9" s="36">
        <v>39250.020833375165</v>
      </c>
      <c r="X9" s="36">
        <v>39831.935915593291</v>
      </c>
      <c r="Y9" s="36">
        <v>43836.652633814607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422.32227744085333</v>
      </c>
      <c r="C11" s="54">
        <v>421.70155593126304</v>
      </c>
      <c r="D11" s="54">
        <v>423.87767273399504</v>
      </c>
      <c r="E11" s="54">
        <v>426.81742401562065</v>
      </c>
      <c r="F11" s="54">
        <v>432.21280913983833</v>
      </c>
      <c r="G11" s="54">
        <v>432.20002333674137</v>
      </c>
      <c r="H11" s="54">
        <v>434.78428595182282</v>
      </c>
      <c r="I11" s="54">
        <v>435.56234294860695</v>
      </c>
      <c r="J11" s="54">
        <v>433.30554542459134</v>
      </c>
      <c r="K11" s="54">
        <v>431.82000337421454</v>
      </c>
      <c r="L11" s="54">
        <v>435.27411511585132</v>
      </c>
      <c r="M11" s="54">
        <v>433.90450627066485</v>
      </c>
      <c r="N11" s="54">
        <v>427.26496679419722</v>
      </c>
      <c r="O11" s="54">
        <v>404.69024628031519</v>
      </c>
      <c r="P11" s="54">
        <v>370.69069909969261</v>
      </c>
      <c r="Q11" s="54">
        <v>369.28475448271843</v>
      </c>
      <c r="R11" s="54">
        <v>415.34420143025233</v>
      </c>
      <c r="S11" s="54">
        <v>419.00129919252242</v>
      </c>
      <c r="T11" s="54">
        <v>394.48472290623391</v>
      </c>
      <c r="U11" s="54">
        <v>433.24012952299</v>
      </c>
      <c r="V11" s="54">
        <v>396.88296242829335</v>
      </c>
      <c r="W11" s="54">
        <v>429.15996891569574</v>
      </c>
      <c r="X11" s="54">
        <v>429.95536611082292</v>
      </c>
      <c r="Y11" s="54">
        <v>430.45967608262771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885.48724828326169</v>
      </c>
      <c r="C13" s="35">
        <v>877.29677973398384</v>
      </c>
      <c r="D13" s="35">
        <v>865.48216035124187</v>
      </c>
      <c r="E13" s="35">
        <v>850.80912836814855</v>
      </c>
      <c r="F13" s="35">
        <v>834.41989216239665</v>
      </c>
      <c r="G13" s="35">
        <v>819.07889738035749</v>
      </c>
      <c r="H13" s="35">
        <v>799.23107580110923</v>
      </c>
      <c r="I13" s="35">
        <v>778.15275618077669</v>
      </c>
      <c r="J13" s="35">
        <v>754.84853175566298</v>
      </c>
      <c r="K13" s="35">
        <v>734.24633607150633</v>
      </c>
      <c r="L13" s="35">
        <v>711.74663116397267</v>
      </c>
      <c r="M13" s="35">
        <v>687.63989647259439</v>
      </c>
      <c r="N13" s="35">
        <v>662.01801991905916</v>
      </c>
      <c r="O13" s="35">
        <v>635.36882779133532</v>
      </c>
      <c r="P13" s="35">
        <v>607.87281869317053</v>
      </c>
      <c r="Q13" s="35">
        <v>580.25153590130674</v>
      </c>
      <c r="R13" s="35">
        <v>556.51639902937427</v>
      </c>
      <c r="S13" s="35">
        <v>534.25281983732668</v>
      </c>
      <c r="T13" s="35">
        <v>515.22347609413885</v>
      </c>
      <c r="U13" s="35">
        <v>496.41184495795602</v>
      </c>
      <c r="V13" s="35">
        <v>482.10945332925814</v>
      </c>
      <c r="W13" s="35">
        <v>467.08861593451388</v>
      </c>
      <c r="X13" s="35">
        <v>453.12281487777864</v>
      </c>
      <c r="Y13" s="35">
        <v>439.33297769756535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782.85271371048918</v>
      </c>
      <c r="D14" s="36">
        <v>733.79131804061001</v>
      </c>
      <c r="E14" s="36">
        <v>695.01782691859285</v>
      </c>
      <c r="F14" s="36">
        <v>667.50801685959482</v>
      </c>
      <c r="G14" s="36">
        <v>641.25028601019108</v>
      </c>
      <c r="H14" s="36">
        <v>617.73649300879663</v>
      </c>
      <c r="I14" s="36">
        <v>595.07464421610416</v>
      </c>
      <c r="J14" s="36">
        <v>574.3550910750231</v>
      </c>
      <c r="K14" s="36">
        <v>557.10215485731942</v>
      </c>
      <c r="L14" s="36">
        <v>525.48565826158062</v>
      </c>
      <c r="M14" s="36">
        <v>499.18966056631473</v>
      </c>
      <c r="N14" s="36">
        <v>477.12163248309946</v>
      </c>
      <c r="O14" s="36">
        <v>456.43566216797655</v>
      </c>
      <c r="P14" s="36">
        <v>445.05525357386921</v>
      </c>
      <c r="Q14" s="36">
        <v>440.18518933258014</v>
      </c>
      <c r="R14" s="36">
        <v>434.85947407683193</v>
      </c>
      <c r="S14" s="36">
        <v>428.31568321752178</v>
      </c>
      <c r="T14" s="36">
        <v>421.01857676818747</v>
      </c>
      <c r="U14" s="36">
        <v>413.9876679255625</v>
      </c>
      <c r="V14" s="36">
        <v>407.01150237116605</v>
      </c>
      <c r="W14" s="36">
        <v>402.94138734745439</v>
      </c>
      <c r="X14" s="36">
        <v>398.87127232374274</v>
      </c>
      <c r="Y14" s="36">
        <v>394.80115730003104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0.80387730088006903</v>
      </c>
      <c r="C16" s="44">
        <f>C7/RES_summary!C$6</f>
        <v>0.81318357920501594</v>
      </c>
      <c r="D16" s="44">
        <f>D7/RES_summary!D$6</f>
        <v>0.82248620720943511</v>
      </c>
      <c r="E16" s="44">
        <f>E7/RES_summary!E$6</f>
        <v>0.83178823587469553</v>
      </c>
      <c r="F16" s="44">
        <f>F7/RES_summary!F$6</f>
        <v>0.84109107229864599</v>
      </c>
      <c r="G16" s="44">
        <f>G7/RES_summary!G$6</f>
        <v>0.85039638414744467</v>
      </c>
      <c r="H16" s="44">
        <f>H7/RES_summary!H$6</f>
        <v>0.85970246290347252</v>
      </c>
      <c r="I16" s="44">
        <f>I7/RES_summary!I$6</f>
        <v>0.86901372836719981</v>
      </c>
      <c r="J16" s="44">
        <f>J7/RES_summary!J$6</f>
        <v>0.87832850053682088</v>
      </c>
      <c r="K16" s="44">
        <f>K7/RES_summary!K$6</f>
        <v>0.88765416216692006</v>
      </c>
      <c r="L16" s="44">
        <f>L7/RES_summary!L$6</f>
        <v>0.89699949143922697</v>
      </c>
      <c r="M16" s="44">
        <f>M7/RES_summary!M$6</f>
        <v>0.90700060821670181</v>
      </c>
      <c r="N16" s="44">
        <f>N7/RES_summary!N$6</f>
        <v>0.91600008155331891</v>
      </c>
      <c r="O16" s="44">
        <f>O7/RES_summary!O$6</f>
        <v>0.92403347067068764</v>
      </c>
      <c r="P16" s="44">
        <f>P7/RES_summary!P$6</f>
        <v>0.93187227004791995</v>
      </c>
      <c r="Q16" s="44">
        <f>Q7/RES_summary!Q$6</f>
        <v>0.93900022506019942</v>
      </c>
      <c r="R16" s="44">
        <f>R7/RES_summary!R$6</f>
        <v>0.94</v>
      </c>
      <c r="S16" s="44">
        <f>S7/RES_summary!S$6</f>
        <v>0.94232799613916784</v>
      </c>
      <c r="T16" s="44">
        <f>T7/RES_summary!T$6</f>
        <v>0.94497425309493299</v>
      </c>
      <c r="U16" s="44">
        <f>U7/RES_summary!U$6</f>
        <v>0.94900037480960464</v>
      </c>
      <c r="V16" s="44">
        <f>V7/RES_summary!V$6</f>
        <v>0.96499977131249282</v>
      </c>
      <c r="W16" s="44">
        <f>W7/RES_summary!W$6</f>
        <v>0.98099995596016287</v>
      </c>
      <c r="X16" s="44">
        <f>X7/RES_summary!X$6</f>
        <v>0.99700064939210986</v>
      </c>
      <c r="Y16" s="44">
        <f>Y7/RES_summary!Y$6</f>
        <v>1.0130002143228927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4">B13*B16</f>
        <v>711.82309911366792</v>
      </c>
      <c r="C17" s="52">
        <f t="shared" si="4"/>
        <v>713.40333536911544</v>
      </c>
      <c r="D17" s="52">
        <f t="shared" si="4"/>
        <v>711.84713947472108</v>
      </c>
      <c r="E17" s="52">
        <f t="shared" si="4"/>
        <v>707.69302395142961</v>
      </c>
      <c r="F17" s="52">
        <f t="shared" si="4"/>
        <v>701.8231218461907</v>
      </c>
      <c r="G17" s="52">
        <f t="shared" si="4"/>
        <v>696.54173266373186</v>
      </c>
      <c r="H17" s="52">
        <f t="shared" si="4"/>
        <v>687.10092429520557</v>
      </c>
      <c r="I17" s="52">
        <f t="shared" si="4"/>
        <v>676.22542788786939</v>
      </c>
      <c r="J17" s="52">
        <f t="shared" si="4"/>
        <v>663.00497902937229</v>
      </c>
      <c r="K17" s="52">
        <f t="shared" si="4"/>
        <v>651.75681626968378</v>
      </c>
      <c r="L17" s="52">
        <f t="shared" si="4"/>
        <v>638.43636618766652</v>
      </c>
      <c r="M17" s="52">
        <f t="shared" si="4"/>
        <v>623.68980433471302</v>
      </c>
      <c r="N17" s="52">
        <f t="shared" si="4"/>
        <v>606.40856023562492</v>
      </c>
      <c r="O17" s="52">
        <f t="shared" si="4"/>
        <v>587.10206309999398</v>
      </c>
      <c r="P17" s="52">
        <f t="shared" si="4"/>
        <v>566.4598234560325</v>
      </c>
      <c r="Q17" s="52">
        <f t="shared" si="4"/>
        <v>544.85632280285336</v>
      </c>
      <c r="R17" s="52">
        <f t="shared" ref="R17:V17" si="5">R13*R16</f>
        <v>523.12541508761183</v>
      </c>
      <c r="S17" s="52">
        <f t="shared" si="5"/>
        <v>503.44138914900793</v>
      </c>
      <c r="T17" s="52">
        <f t="shared" si="5"/>
        <v>486.87291949903391</v>
      </c>
      <c r="U17" s="52">
        <f t="shared" si="5"/>
        <v>471.09502692502764</v>
      </c>
      <c r="V17" s="52">
        <f t="shared" si="5"/>
        <v>465.23551221032506</v>
      </c>
      <c r="W17" s="52">
        <f t="shared" ref="W17:Y17" si="6">W13*W16</f>
        <v>458.21391166125153</v>
      </c>
      <c r="X17" s="52">
        <f t="shared" si="6"/>
        <v>451.76374068752608</v>
      </c>
      <c r="Y17" s="52">
        <f t="shared" si="6"/>
        <v>445.04440056674832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300.61875235269054</v>
      </c>
      <c r="C18" s="36">
        <f>C3*11630*1000/RES_summary!C$6</f>
        <v>300.84329653170863</v>
      </c>
      <c r="D18" s="36">
        <f>D3*11630*1000/RES_summary!D$6</f>
        <v>301.73610882289637</v>
      </c>
      <c r="E18" s="36">
        <f>E3*11630*1000/RES_summary!E$6</f>
        <v>302.05571347677409</v>
      </c>
      <c r="F18" s="36">
        <f>F3*11630*1000/RES_summary!F$6</f>
        <v>303.33694301243315</v>
      </c>
      <c r="G18" s="36">
        <f>G3*11630*1000/RES_summary!G$6</f>
        <v>301.0453531122792</v>
      </c>
      <c r="H18" s="36">
        <f>H3*11630*1000/RES_summary!H$6</f>
        <v>298.74068474652842</v>
      </c>
      <c r="I18" s="36">
        <f>I3*11630*1000/RES_summary!I$6</f>
        <v>294.53833173226468</v>
      </c>
      <c r="J18" s="36">
        <f>J3*11630*1000/RES_summary!J$6</f>
        <v>287.28373405754189</v>
      </c>
      <c r="K18" s="36">
        <f>K3*11630*1000/RES_summary!K$6</f>
        <v>281.44163060074209</v>
      </c>
      <c r="L18" s="36">
        <f>L3*11630*1000/RES_summary!L$6</f>
        <v>277.89482435011621</v>
      </c>
      <c r="M18" s="36">
        <f>M3*11630*1000/RES_summary!M$6</f>
        <v>270.6218166159012</v>
      </c>
      <c r="N18" s="36">
        <f>N3*11630*1000/RES_summary!N$6</f>
        <v>259.09713335279122</v>
      </c>
      <c r="O18" s="36">
        <f>O3*11630*1000/RES_summary!O$6</f>
        <v>237.59447850761774</v>
      </c>
      <c r="P18" s="36">
        <f>P3*11630*1000/RES_summary!P$6</f>
        <v>209.98138796880511</v>
      </c>
      <c r="Q18" s="36">
        <f>Q3*11630*1000/RES_summary!Q$6</f>
        <v>201.20713339460849</v>
      </c>
      <c r="R18" s="36">
        <f>R3*11630*1000/RES_summary!R$6</f>
        <v>217.27710777743337</v>
      </c>
      <c r="S18" s="36">
        <f>S3*11630*1000/RES_summary!S$6</f>
        <v>210.94259612072256</v>
      </c>
      <c r="T18" s="36">
        <f>T3*11630*1000/RES_summary!T$6</f>
        <v>192.06392873912554</v>
      </c>
      <c r="U18" s="36">
        <f>U3*11630*1000/RES_summary!U$6</f>
        <v>204.09727048263542</v>
      </c>
      <c r="V18" s="36">
        <f>V3*11630*1000/RES_summary!V$6</f>
        <v>184.64404831287823</v>
      </c>
      <c r="W18" s="36">
        <f>W3*11630*1000/RES_summary!W$6</f>
        <v>196.64706808528209</v>
      </c>
      <c r="X18" s="36">
        <f>X3*11630*1000/RES_summary!X$6</f>
        <v>194.23824452290012</v>
      </c>
      <c r="Y18" s="36">
        <f>Y3*11630*1000/RES_summary!Y$6</f>
        <v>191.57366851034973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0.25905604297437934</v>
      </c>
      <c r="C3" s="49">
        <f t="shared" ref="C3:W3" si="0">C5*C11/11630</f>
        <v>0.28930483554328817</v>
      </c>
      <c r="D3" s="49">
        <f t="shared" si="0"/>
        <v>0.31193799853672027</v>
      </c>
      <c r="E3" s="49">
        <f t="shared" si="0"/>
        <v>0.34005587374770169</v>
      </c>
      <c r="F3" s="49">
        <f t="shared" si="0"/>
        <v>0.3723754693642638</v>
      </c>
      <c r="G3" s="49">
        <f t="shared" si="0"/>
        <v>0.39428727191948471</v>
      </c>
      <c r="H3" s="49">
        <f t="shared" si="0"/>
        <v>0.4307048500209531</v>
      </c>
      <c r="I3" s="49">
        <f t="shared" si="0"/>
        <v>0.47181268012009225</v>
      </c>
      <c r="J3" s="49">
        <f t="shared" si="0"/>
        <v>0.51557568286861255</v>
      </c>
      <c r="K3" s="49">
        <f t="shared" si="0"/>
        <v>0.54957409954070768</v>
      </c>
      <c r="L3" s="49">
        <f t="shared" si="0"/>
        <v>0.58678768417535188</v>
      </c>
      <c r="M3" s="49">
        <f t="shared" si="0"/>
        <v>0.6085861382397455</v>
      </c>
      <c r="N3" s="49">
        <f t="shared" si="0"/>
        <v>0.64733187331968878</v>
      </c>
      <c r="O3" s="49">
        <f t="shared" si="0"/>
        <v>0.66845561531734055</v>
      </c>
      <c r="P3" s="49">
        <f t="shared" si="0"/>
        <v>0.65678796135844209</v>
      </c>
      <c r="Q3" s="49">
        <f t="shared" si="0"/>
        <v>0.67831220173059248</v>
      </c>
      <c r="R3" s="49">
        <f t="shared" si="0"/>
        <v>0.82757395776948717</v>
      </c>
      <c r="S3" s="49">
        <f t="shared" si="0"/>
        <v>0.89746758976537067</v>
      </c>
      <c r="T3" s="49">
        <f t="shared" si="0"/>
        <v>0.89643578590435591</v>
      </c>
      <c r="U3" s="49">
        <f t="shared" si="0"/>
        <v>1.0505970340906856</v>
      </c>
      <c r="V3" s="49">
        <f t="shared" si="0"/>
        <v>1.009289350786466</v>
      </c>
      <c r="W3" s="49">
        <f t="shared" si="0"/>
        <v>1.1627632869593247</v>
      </c>
      <c r="X3" s="49">
        <f t="shared" ref="X3:Y3" si="1">X5*X11/11630</f>
        <v>1.2196173710299651</v>
      </c>
      <c r="Y3" s="49">
        <f t="shared" si="1"/>
        <v>1.3036337541067311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9.5339483580135376</v>
      </c>
      <c r="C5" s="49">
        <f t="shared" ref="C5:W5" si="2">C7*C13/1000000</f>
        <v>10.72381371072273</v>
      </c>
      <c r="D5" s="49">
        <f t="shared" si="2"/>
        <v>11.68926152234622</v>
      </c>
      <c r="E5" s="49">
        <f t="shared" si="2"/>
        <v>12.768468109281407</v>
      </c>
      <c r="F5" s="49">
        <f t="shared" si="2"/>
        <v>14.160252730547294</v>
      </c>
      <c r="G5" s="49">
        <f t="shared" si="2"/>
        <v>15.180010226763665</v>
      </c>
      <c r="H5" s="49">
        <f t="shared" si="2"/>
        <v>16.810008579914367</v>
      </c>
      <c r="I5" s="49">
        <f t="shared" si="2"/>
        <v>18.681406989863305</v>
      </c>
      <c r="J5" s="49">
        <f t="shared" si="2"/>
        <v>20.768604874713056</v>
      </c>
      <c r="K5" s="49">
        <f t="shared" si="2"/>
        <v>22.575816356836061</v>
      </c>
      <c r="L5" s="49">
        <f t="shared" si="2"/>
        <v>24.587612355932173</v>
      </c>
      <c r="M5" s="49">
        <f t="shared" si="2"/>
        <v>25.806810538049774</v>
      </c>
      <c r="N5" s="49">
        <f t="shared" si="2"/>
        <v>27.907632634284465</v>
      </c>
      <c r="O5" s="49">
        <f t="shared" si="2"/>
        <v>30.370987866527194</v>
      </c>
      <c r="P5" s="49">
        <f t="shared" si="2"/>
        <v>32.362025228682178</v>
      </c>
      <c r="Q5" s="49">
        <f t="shared" si="2"/>
        <v>33.604070145798723</v>
      </c>
      <c r="R5" s="49">
        <f t="shared" si="2"/>
        <v>36.144337696978198</v>
      </c>
      <c r="S5" s="49">
        <f t="shared" si="2"/>
        <v>38.651336552160835</v>
      </c>
      <c r="T5" s="49">
        <f t="shared" si="2"/>
        <v>40.827024418488385</v>
      </c>
      <c r="U5" s="49">
        <f t="shared" si="2"/>
        <v>43.272905691668619</v>
      </c>
      <c r="V5" s="49">
        <f t="shared" si="2"/>
        <v>45.614746615434349</v>
      </c>
      <c r="W5" s="49">
        <f t="shared" si="2"/>
        <v>48.330286613644475</v>
      </c>
      <c r="X5" s="49">
        <f t="shared" ref="X5:Y5" si="3">X7*X13/1000000</f>
        <v>51.576229758992419</v>
      </c>
      <c r="Y5" s="49">
        <f t="shared" si="3"/>
        <v>55.599251600833384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4977</v>
      </c>
      <c r="C7" s="35">
        <v>5647</v>
      </c>
      <c r="D7" s="35">
        <v>6214</v>
      </c>
      <c r="E7" s="35">
        <v>6866</v>
      </c>
      <c r="F7" s="35">
        <v>7725</v>
      </c>
      <c r="G7" s="35">
        <v>8389</v>
      </c>
      <c r="H7" s="35">
        <v>9439</v>
      </c>
      <c r="I7" s="35">
        <v>10670</v>
      </c>
      <c r="J7" s="35">
        <v>12076</v>
      </c>
      <c r="K7" s="35">
        <v>13348</v>
      </c>
      <c r="L7" s="35">
        <v>14779</v>
      </c>
      <c r="M7" s="35">
        <v>15751</v>
      </c>
      <c r="N7" s="35">
        <v>17400</v>
      </c>
      <c r="O7" s="35">
        <v>19557</v>
      </c>
      <c r="P7" s="35">
        <v>21519</v>
      </c>
      <c r="Q7" s="35">
        <v>23116</v>
      </c>
      <c r="R7" s="35">
        <v>26152</v>
      </c>
      <c r="S7" s="35">
        <v>29136</v>
      </c>
      <c r="T7" s="35">
        <v>32087</v>
      </c>
      <c r="U7" s="35">
        <v>35483</v>
      </c>
      <c r="V7" s="35">
        <v>38891</v>
      </c>
      <c r="W7" s="35">
        <v>42599</v>
      </c>
      <c r="X7" s="35">
        <v>46971</v>
      </c>
      <c r="Y7" s="35">
        <v>51872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990.65927529729652</v>
      </c>
      <c r="D8" s="52">
        <v>902.29402115610719</v>
      </c>
      <c r="E8" s="52">
        <v>1002.5966902682003</v>
      </c>
      <c r="F8" s="52">
        <v>1225.5977663520225</v>
      </c>
      <c r="G8" s="52">
        <v>1047.3291243892891</v>
      </c>
      <c r="H8" s="52">
        <v>1450.82409412162</v>
      </c>
      <c r="I8" s="52">
        <v>1650.117526445134</v>
      </c>
      <c r="J8" s="52">
        <v>1844.2458628352506</v>
      </c>
      <c r="K8" s="52">
        <v>1730.2472079400286</v>
      </c>
      <c r="L8" s="52">
        <v>1910.1614054866113</v>
      </c>
      <c r="M8" s="52">
        <v>1473.0301176520261</v>
      </c>
      <c r="N8" s="52">
        <v>2172.8969080564166</v>
      </c>
      <c r="O8" s="52">
        <v>3147.6592752972974</v>
      </c>
      <c r="P8" s="52">
        <v>2864.2940211561072</v>
      </c>
      <c r="Q8" s="52">
        <v>2599.5966902682012</v>
      </c>
      <c r="R8" s="52">
        <v>4261.5977663520243</v>
      </c>
      <c r="S8" s="52">
        <v>4031.3291243892891</v>
      </c>
      <c r="T8" s="52">
        <v>4401.8240941216209</v>
      </c>
      <c r="U8" s="52">
        <v>5046.117526445134</v>
      </c>
      <c r="V8" s="52">
        <v>5252.245862835247</v>
      </c>
      <c r="W8" s="52">
        <v>5438.2472079400322</v>
      </c>
      <c r="X8" s="52">
        <v>6282.1614054866077</v>
      </c>
      <c r="Y8" s="52">
        <v>6374.0301176520297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320.65927529729652</v>
      </c>
      <c r="D9" s="36">
        <v>335.29402115610719</v>
      </c>
      <c r="E9" s="36">
        <v>350.59669026820029</v>
      </c>
      <c r="F9" s="36">
        <v>366.59776635202252</v>
      </c>
      <c r="G9" s="36">
        <v>383.32912438928906</v>
      </c>
      <c r="H9" s="36">
        <v>400.82409412162087</v>
      </c>
      <c r="I9" s="36">
        <v>419.11752644513399</v>
      </c>
      <c r="J9" s="36">
        <v>438.24586283525059</v>
      </c>
      <c r="K9" s="36">
        <v>458.2472079400286</v>
      </c>
      <c r="L9" s="36">
        <v>479.16140548661133</v>
      </c>
      <c r="M9" s="36">
        <v>501.03011765202609</v>
      </c>
      <c r="N9" s="36">
        <v>523.89690805641658</v>
      </c>
      <c r="O9" s="36">
        <v>990.65927529729743</v>
      </c>
      <c r="P9" s="36">
        <v>902.29402115610719</v>
      </c>
      <c r="Q9" s="36">
        <v>1002.5966902682012</v>
      </c>
      <c r="R9" s="36">
        <v>1225.5977663520243</v>
      </c>
      <c r="S9" s="36">
        <v>1047.3291243892891</v>
      </c>
      <c r="T9" s="36">
        <v>1450.8240941216209</v>
      </c>
      <c r="U9" s="36">
        <v>1650.1175264451304</v>
      </c>
      <c r="V9" s="36">
        <v>1844.245862835247</v>
      </c>
      <c r="W9" s="36">
        <v>1730.2472079400322</v>
      </c>
      <c r="X9" s="36">
        <v>1910.1614054866077</v>
      </c>
      <c r="Y9" s="36">
        <v>1473.0301176520297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316.00986985205083</v>
      </c>
      <c r="C11" s="54">
        <v>313.75174244253856</v>
      </c>
      <c r="D11" s="54">
        <v>310.35655383761934</v>
      </c>
      <c r="E11" s="54">
        <v>309.73565331701678</v>
      </c>
      <c r="F11" s="54">
        <v>305.83682305075678</v>
      </c>
      <c r="G11" s="54">
        <v>302.07891193240886</v>
      </c>
      <c r="H11" s="54">
        <v>297.98303682776594</v>
      </c>
      <c r="I11" s="54">
        <v>293.72420785940085</v>
      </c>
      <c r="J11" s="54">
        <v>288.71198753762263</v>
      </c>
      <c r="K11" s="54">
        <v>283.11475769615043</v>
      </c>
      <c r="L11" s="54">
        <v>277.55199114780481</v>
      </c>
      <c r="M11" s="54">
        <v>274.26313597693871</v>
      </c>
      <c r="N11" s="54">
        <v>269.76382358779057</v>
      </c>
      <c r="O11" s="54">
        <v>255.97253669541615</v>
      </c>
      <c r="P11" s="54">
        <v>236.03108694905771</v>
      </c>
      <c r="Q11" s="54">
        <v>234.75641111030913</v>
      </c>
      <c r="R11" s="54">
        <v>266.28472790258917</v>
      </c>
      <c r="S11" s="54">
        <v>270.04365178641513</v>
      </c>
      <c r="T11" s="54">
        <v>255.35900150848326</v>
      </c>
      <c r="U11" s="54">
        <v>282.35782439789119</v>
      </c>
      <c r="V11" s="54">
        <v>257.32983345510638</v>
      </c>
      <c r="W11" s="54">
        <v>279.8025415292941</v>
      </c>
      <c r="X11" s="54">
        <v>275.01331701364734</v>
      </c>
      <c r="Y11" s="54">
        <v>272.68821294770862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1915.6014382185126</v>
      </c>
      <c r="C13" s="35">
        <v>1899.0284594869363</v>
      </c>
      <c r="D13" s="35">
        <v>1881.1170779443546</v>
      </c>
      <c r="E13" s="35">
        <v>1859.6661970989526</v>
      </c>
      <c r="F13" s="35">
        <v>1833.0424246663163</v>
      </c>
      <c r="G13" s="35">
        <v>1809.5136758569156</v>
      </c>
      <c r="H13" s="35">
        <v>1780.9099035824102</v>
      </c>
      <c r="I13" s="35">
        <v>1750.8347694342367</v>
      </c>
      <c r="J13" s="35">
        <v>1719.8248488500378</v>
      </c>
      <c r="K13" s="35">
        <v>1691.3257684174455</v>
      </c>
      <c r="L13" s="35">
        <v>1663.6857944334645</v>
      </c>
      <c r="M13" s="35">
        <v>1638.4236263126006</v>
      </c>
      <c r="N13" s="35">
        <v>1603.8869330048542</v>
      </c>
      <c r="O13" s="35">
        <v>1552.9471732130285</v>
      </c>
      <c r="P13" s="35">
        <v>1503.8814642261341</v>
      </c>
      <c r="Q13" s="35">
        <v>1453.7147493423915</v>
      </c>
      <c r="R13" s="35">
        <v>1382.0869416097505</v>
      </c>
      <c r="S13" s="35">
        <v>1326.5834895716926</v>
      </c>
      <c r="T13" s="35">
        <v>1272.3852157723809</v>
      </c>
      <c r="U13" s="35">
        <v>1219.5390945429817</v>
      </c>
      <c r="V13" s="35">
        <v>1172.8869562478299</v>
      </c>
      <c r="W13" s="35">
        <v>1134.5404026771632</v>
      </c>
      <c r="X13" s="35">
        <v>1098.0441071936391</v>
      </c>
      <c r="Y13" s="35">
        <v>1071.8547887267387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1821.131408783694</v>
      </c>
      <c r="D14" s="36">
        <v>1781.8332861346073</v>
      </c>
      <c r="E14" s="36">
        <v>1746.2755742583302</v>
      </c>
      <c r="F14" s="36">
        <v>1708.5865258798565</v>
      </c>
      <c r="G14" s="36">
        <v>1674.7966588156826</v>
      </c>
      <c r="H14" s="36">
        <v>1652.7279730451648</v>
      </c>
      <c r="I14" s="36">
        <v>1620.6485317145916</v>
      </c>
      <c r="J14" s="36">
        <v>1586.9371589593281</v>
      </c>
      <c r="K14" s="36">
        <v>1551.8190004243647</v>
      </c>
      <c r="L14" s="36">
        <v>1533.7333631441127</v>
      </c>
      <c r="M14" s="36">
        <v>1479.2448368644616</v>
      </c>
      <c r="N14" s="36">
        <v>1428.6916950710622</v>
      </c>
      <c r="O14" s="36">
        <v>1355.7617202663937</v>
      </c>
      <c r="P14" s="36">
        <v>1256.426489861055</v>
      </c>
      <c r="Q14" s="36">
        <v>1151.2766727885676</v>
      </c>
      <c r="R14" s="36">
        <v>1087.457717738577</v>
      </c>
      <c r="S14" s="36">
        <v>1056.9869246375874</v>
      </c>
      <c r="T14" s="36">
        <v>1039.002316507356</v>
      </c>
      <c r="U14" s="36">
        <v>1014.669553916845</v>
      </c>
      <c r="V14" s="36">
        <v>1003.1029299363282</v>
      </c>
      <c r="W14" s="36">
        <v>993.07190063696498</v>
      </c>
      <c r="X14" s="36">
        <v>983.04087133760163</v>
      </c>
      <c r="Y14" s="36">
        <v>973.00984203823839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9.0107053044937661E-3</v>
      </c>
      <c r="C16" s="44">
        <f>C7/RES_summary!C$6</f>
        <v>1.0133346732009137E-2</v>
      </c>
      <c r="D16" s="44">
        <f>D7/RES_summary!D$6</f>
        <v>1.1055582143829316E-2</v>
      </c>
      <c r="E16" s="44">
        <f>E7/RES_summary!E$6</f>
        <v>1.2101109297726767E-2</v>
      </c>
      <c r="F16" s="44">
        <f>F7/RES_summary!F$6</f>
        <v>1.3490834091556048E-2</v>
      </c>
      <c r="G16" s="44">
        <f>G7/RES_summary!G$6</f>
        <v>1.4736390928046572E-2</v>
      </c>
      <c r="H16" s="44">
        <f>H7/RES_summary!H$6</f>
        <v>1.6408346892513942E-2</v>
      </c>
      <c r="I16" s="44">
        <f>I7/RES_summary!I$6</f>
        <v>1.8353800027866126E-2</v>
      </c>
      <c r="J16" s="44">
        <f>J7/RES_summary!J$6</f>
        <v>2.0417790327080288E-2</v>
      </c>
      <c r="K16" s="44">
        <f>K7/RES_summary!K$6</f>
        <v>2.2594088433140255E-2</v>
      </c>
      <c r="L16" s="44">
        <f>L7/RES_summary!L$6</f>
        <v>2.5053398881166301E-2</v>
      </c>
      <c r="M16" s="44">
        <f>M7/RES_summary!M$6</f>
        <v>2.6759835951383436E-2</v>
      </c>
      <c r="N16" s="44">
        <f>N7/RES_summary!N$6</f>
        <v>2.9563078094098937E-2</v>
      </c>
      <c r="O16" s="44">
        <f>O7/RES_summary!O$6</f>
        <v>3.3227710996899293E-2</v>
      </c>
      <c r="P16" s="44">
        <f>P7/RES_summary!P$6</f>
        <v>3.6502268775709258E-2</v>
      </c>
      <c r="Q16" s="44">
        <f>Q7/RES_summary!Q$6</f>
        <v>3.9116477960176192E-2</v>
      </c>
      <c r="R16" s="44">
        <f>R7/RES_summary!R$6</f>
        <v>4.3919724578050212E-2</v>
      </c>
      <c r="S16" s="44">
        <f>S7/RES_summary!S$6</f>
        <v>4.7990275446655788E-2</v>
      </c>
      <c r="T16" s="44">
        <f>T7/RES_summary!T$6</f>
        <v>5.2370265792931227E-2</v>
      </c>
      <c r="U16" s="44">
        <f>U7/RES_summary!U$6</f>
        <v>5.6593060440042427E-2</v>
      </c>
      <c r="V16" s="44">
        <f>V7/RES_summary!V$6</f>
        <v>6.1337143740349778E-2</v>
      </c>
      <c r="W16" s="44">
        <f>W7/RES_summary!W$6</f>
        <v>6.7001893712998667E-2</v>
      </c>
      <c r="X16" s="44">
        <f>X7/RES_summary!X$6</f>
        <v>7.3147714124200527E-2</v>
      </c>
      <c r="Y16" s="44">
        <f>Y7/RES_summary!Y$6</f>
        <v>7.9409693518263366E-2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4">B13*B16</f>
        <v>17.260920040651438</v>
      </c>
      <c r="C17" s="52">
        <f t="shared" si="4"/>
        <v>19.243513833934291</v>
      </c>
      <c r="D17" s="52">
        <f t="shared" si="4"/>
        <v>20.796844377373986</v>
      </c>
      <c r="E17" s="52">
        <f t="shared" si="4"/>
        <v>22.504023908382315</v>
      </c>
      <c r="F17" s="52">
        <f t="shared" si="4"/>
        <v>24.729271233956897</v>
      </c>
      <c r="G17" s="52">
        <f t="shared" si="4"/>
        <v>26.665700917074055</v>
      </c>
      <c r="H17" s="52">
        <f t="shared" si="4"/>
        <v>29.221787482293745</v>
      </c>
      <c r="I17" s="52">
        <f t="shared" si="4"/>
        <v>32.134471240031075</v>
      </c>
      <c r="J17" s="52">
        <f t="shared" si="4"/>
        <v>35.115023163122622</v>
      </c>
      <c r="K17" s="52">
        <f t="shared" si="4"/>
        <v>38.213963980872656</v>
      </c>
      <c r="L17" s="52">
        <f t="shared" si="4"/>
        <v>41.680983820871624</v>
      </c>
      <c r="M17" s="52">
        <f t="shared" si="4"/>
        <v>43.843947458995949</v>
      </c>
      <c r="N17" s="52">
        <f t="shared" si="4"/>
        <v>47.41583465452733</v>
      </c>
      <c r="O17" s="52">
        <f t="shared" si="4"/>
        <v>51.600879864974218</v>
      </c>
      <c r="P17" s="52">
        <f t="shared" si="4"/>
        <v>54.895085413989534</v>
      </c>
      <c r="Q17" s="52">
        <f t="shared" si="4"/>
        <v>56.864200953034718</v>
      </c>
      <c r="R17" s="52">
        <f t="shared" ref="R17:V17" si="5">R13*R16</f>
        <v>60.700877818420011</v>
      </c>
      <c r="S17" s="52">
        <f t="shared" si="5"/>
        <v>63.66310706753135</v>
      </c>
      <c r="T17" s="52">
        <f t="shared" si="5"/>
        <v>66.63515194099574</v>
      </c>
      <c r="U17" s="52">
        <f t="shared" si="5"/>
        <v>69.017449686465582</v>
      </c>
      <c r="V17" s="52">
        <f t="shared" si="5"/>
        <v>71.941535826554485</v>
      </c>
      <c r="W17" s="52">
        <f t="shared" ref="W17:Y17" si="6">W13*W16</f>
        <v>76.016355473277997</v>
      </c>
      <c r="X17" s="52">
        <f t="shared" si="6"/>
        <v>80.319416448763306</v>
      </c>
      <c r="Y17" s="52">
        <f t="shared" si="6"/>
        <v>85.115660268873242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5.4546210955729171</v>
      </c>
      <c r="C18" s="36">
        <f>C3*11630*1000/RES_summary!C$6</f>
        <v>6.0376859961139795</v>
      </c>
      <c r="D18" s="36">
        <f>D3*11630*1000/RES_summary!D$6</f>
        <v>6.4544369516590612</v>
      </c>
      <c r="E18" s="36">
        <f>E3*11630*1000/RES_summary!E$6</f>
        <v>6.9702985475245605</v>
      </c>
      <c r="F18" s="36">
        <f>F3*11630*1000/RES_summary!F$6</f>
        <v>7.5631217505538455</v>
      </c>
      <c r="G18" s="36">
        <f>G3*11630*1000/RES_summary!G$6</f>
        <v>8.0551459189447687</v>
      </c>
      <c r="H18" s="36">
        <f>H3*11630*1000/RES_summary!H$6</f>
        <v>8.7075969755094853</v>
      </c>
      <c r="I18" s="36">
        <f>I3*11630*1000/RES_summary!I$6</f>
        <v>9.4386721099588247</v>
      </c>
      <c r="J18" s="36">
        <f>J3*11630*1000/RES_summary!J$6</f>
        <v>10.138128129854787</v>
      </c>
      <c r="K18" s="36">
        <f>K3*11630*1000/RES_summary!K$6</f>
        <v>10.818937153054179</v>
      </c>
      <c r="L18" s="36">
        <f>L3*11630*1000/RES_summary!L$6</f>
        <v>11.568640052482356</v>
      </c>
      <c r="M18" s="36">
        <f>M3*11630*1000/RES_summary!M$6</f>
        <v>12.024778523712365</v>
      </c>
      <c r="N18" s="36">
        <f>N3*11630*1000/RES_summary!N$6</f>
        <v>12.791076855011758</v>
      </c>
      <c r="O18" s="36">
        <f>O3*11630*1000/RES_summary!O$6</f>
        <v>13.208408114752871</v>
      </c>
      <c r="P18" s="36">
        <f>P3*11630*1000/RES_summary!P$6</f>
        <v>12.956946678425311</v>
      </c>
      <c r="Q18" s="36">
        <f>Q3*11630*1000/RES_summary!Q$6</f>
        <v>13.349235736389849</v>
      </c>
      <c r="R18" s="36">
        <f>R3*11630*1000/RES_summary!R$6</f>
        <v>16.163716733326282</v>
      </c>
      <c r="S18" s="36">
        <f>S3*11630*1000/RES_summary!S$6</f>
        <v>17.191817916585698</v>
      </c>
      <c r="T18" s="36">
        <f>T3*11630*1000/RES_summary!T$6</f>
        <v>17.015885865018742</v>
      </c>
      <c r="U18" s="36">
        <f>U3*11630*1000/RES_summary!U$6</f>
        <v>19.487616938961338</v>
      </c>
      <c r="V18" s="36">
        <f>V3*11630*1000/RES_summary!V$6</f>
        <v>18.512703432751834</v>
      </c>
      <c r="W18" s="36">
        <f>W3*11630*1000/RES_summary!W$6</f>
        <v>21.269569459217454</v>
      </c>
      <c r="X18" s="36">
        <f>X3*11630*1000/RES_summary!X$6</f>
        <v>22.088909138174902</v>
      </c>
      <c r="Y18" s="36">
        <f>Y3*11630*1000/RES_summary!Y$6</f>
        <v>23.210037292583326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0.91776291901619556</v>
      </c>
      <c r="C3" s="49">
        <f t="shared" ref="C3:W3" si="0">C5*C11/11630</f>
        <v>1.0497580822882242</v>
      </c>
      <c r="D3" s="49">
        <f t="shared" si="0"/>
        <v>1.1772849456405605</v>
      </c>
      <c r="E3" s="49">
        <f t="shared" si="0"/>
        <v>1.3048809242088242</v>
      </c>
      <c r="F3" s="49">
        <f t="shared" si="0"/>
        <v>1.4299298150334854</v>
      </c>
      <c r="G3" s="49">
        <f t="shared" si="0"/>
        <v>1.5341785873937825</v>
      </c>
      <c r="H3" s="49">
        <f t="shared" si="0"/>
        <v>1.656226868331963</v>
      </c>
      <c r="I3" s="49">
        <f t="shared" si="0"/>
        <v>1.7742592037892677</v>
      </c>
      <c r="J3" s="49">
        <f t="shared" si="0"/>
        <v>1.8943802642153471</v>
      </c>
      <c r="K3" s="49">
        <f t="shared" si="0"/>
        <v>1.9805016602113164</v>
      </c>
      <c r="L3" s="49">
        <f t="shared" si="0"/>
        <v>2.0674797144210157</v>
      </c>
      <c r="M3" s="49">
        <f t="shared" si="0"/>
        <v>2.200394947436112</v>
      </c>
      <c r="N3" s="49">
        <f t="shared" si="0"/>
        <v>2.4607572958403083</v>
      </c>
      <c r="O3" s="49">
        <f t="shared" si="0"/>
        <v>2.6269308653984291</v>
      </c>
      <c r="P3" s="49">
        <f t="shared" si="0"/>
        <v>2.655746870855022</v>
      </c>
      <c r="Q3" s="49">
        <f t="shared" si="0"/>
        <v>2.8565491315475189</v>
      </c>
      <c r="R3" s="49">
        <f t="shared" si="0"/>
        <v>3.0979770341897637</v>
      </c>
      <c r="S3" s="49">
        <f t="shared" si="0"/>
        <v>3.4674036009626712</v>
      </c>
      <c r="T3" s="49">
        <f t="shared" si="0"/>
        <v>3.627250077244236</v>
      </c>
      <c r="U3" s="49">
        <f t="shared" si="0"/>
        <v>4.4749144200419106</v>
      </c>
      <c r="V3" s="49">
        <f t="shared" si="0"/>
        <v>4.7482937863611401</v>
      </c>
      <c r="W3" s="49">
        <f t="shared" si="0"/>
        <v>5.9642140363135914</v>
      </c>
      <c r="X3" s="49">
        <f t="shared" ref="X3:Y3" si="1">X5*X11/11630</f>
        <v>6.3092207595235292</v>
      </c>
      <c r="Y3" s="49">
        <f t="shared" si="1"/>
        <v>6.7857330064352963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21.577897943028955</v>
      </c>
      <c r="C5" s="49">
        <f t="shared" ref="C5:W5" si="2">C7*C13/1000000</f>
        <v>24.671407284205351</v>
      </c>
      <c r="D5" s="49">
        <f t="shared" si="2"/>
        <v>27.693765330009938</v>
      </c>
      <c r="E5" s="49">
        <f t="shared" si="2"/>
        <v>30.688145144289152</v>
      </c>
      <c r="F5" s="49">
        <f t="shared" si="2"/>
        <v>33.62096731027556</v>
      </c>
      <c r="G5" s="49">
        <f t="shared" si="2"/>
        <v>36.007806242498297</v>
      </c>
      <c r="H5" s="49">
        <f t="shared" si="2"/>
        <v>38.852484437136752</v>
      </c>
      <c r="I5" s="49">
        <f t="shared" si="2"/>
        <v>41.646204171195755</v>
      </c>
      <c r="J5" s="49">
        <f t="shared" si="2"/>
        <v>44.636743604013418</v>
      </c>
      <c r="K5" s="49">
        <f t="shared" si="2"/>
        <v>46.884365635001707</v>
      </c>
      <c r="L5" s="49">
        <f t="shared" si="2"/>
        <v>49.009475314050604</v>
      </c>
      <c r="M5" s="49">
        <f t="shared" si="2"/>
        <v>52.762021207336659</v>
      </c>
      <c r="N5" s="49">
        <f t="shared" si="2"/>
        <v>60.384022917804586</v>
      </c>
      <c r="O5" s="49">
        <f t="shared" si="2"/>
        <v>67.506907856457275</v>
      </c>
      <c r="P5" s="49">
        <f t="shared" si="2"/>
        <v>74.461967053988076</v>
      </c>
      <c r="Q5" s="49">
        <f t="shared" si="2"/>
        <v>80.365880768554447</v>
      </c>
      <c r="R5" s="49">
        <f t="shared" si="2"/>
        <v>77.896825367017414</v>
      </c>
      <c r="S5" s="49">
        <f t="shared" si="2"/>
        <v>85.763878720308242</v>
      </c>
      <c r="T5" s="49">
        <f t="shared" si="2"/>
        <v>94.07402019585048</v>
      </c>
      <c r="U5" s="49">
        <f t="shared" si="2"/>
        <v>104.14136635010026</v>
      </c>
      <c r="V5" s="49">
        <f t="shared" si="2"/>
        <v>115.70738033285738</v>
      </c>
      <c r="W5" s="49">
        <f t="shared" si="2"/>
        <v>126.35936770987763</v>
      </c>
      <c r="X5" s="49">
        <f t="shared" ref="X5:Y5" si="3">X7*X13/1000000</f>
        <v>137.99102785267482</v>
      </c>
      <c r="Y5" s="49">
        <f t="shared" si="3"/>
        <v>150.8126145758379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27617</v>
      </c>
      <c r="C7" s="35">
        <v>32178</v>
      </c>
      <c r="D7" s="35">
        <v>36790</v>
      </c>
      <c r="E7" s="35">
        <v>41513</v>
      </c>
      <c r="F7" s="35">
        <v>46314</v>
      </c>
      <c r="G7" s="35">
        <v>50443</v>
      </c>
      <c r="H7" s="35">
        <v>55433</v>
      </c>
      <c r="I7" s="35">
        <v>60546</v>
      </c>
      <c r="J7" s="35">
        <v>66230</v>
      </c>
      <c r="K7" s="35">
        <v>70832</v>
      </c>
      <c r="L7" s="35">
        <v>75507</v>
      </c>
      <c r="M7" s="35">
        <v>83582</v>
      </c>
      <c r="N7" s="35">
        <v>99469</v>
      </c>
      <c r="O7" s="35">
        <v>115009</v>
      </c>
      <c r="P7" s="35">
        <v>130482</v>
      </c>
      <c r="Q7" s="35">
        <v>144193</v>
      </c>
      <c r="R7" s="35">
        <v>141717</v>
      </c>
      <c r="S7" s="35">
        <v>160874</v>
      </c>
      <c r="T7" s="35">
        <v>181244</v>
      </c>
      <c r="U7" s="35">
        <v>205651</v>
      </c>
      <c r="V7" s="35">
        <v>233332</v>
      </c>
      <c r="W7" s="35">
        <v>259402</v>
      </c>
      <c r="X7" s="35">
        <v>287678</v>
      </c>
      <c r="Y7" s="35">
        <v>318771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5823.2327302295307</v>
      </c>
      <c r="D8" s="52">
        <v>5939.6643201812003</v>
      </c>
      <c r="E8" s="52">
        <v>6119.4877513211613</v>
      </c>
      <c r="F8" s="52">
        <v>6269.878849831468</v>
      </c>
      <c r="G8" s="52">
        <v>5674.0225563675631</v>
      </c>
      <c r="H8" s="52">
        <v>6615.1133985341585</v>
      </c>
      <c r="I8" s="52">
        <v>6822.3559878532542</v>
      </c>
      <c r="J8" s="52">
        <v>7481.9655424940283</v>
      </c>
      <c r="K8" s="52">
        <v>6493.1684370999283</v>
      </c>
      <c r="L8" s="52">
        <v>6664.2027811177395</v>
      </c>
      <c r="M8" s="52">
        <v>10167.31902710603</v>
      </c>
      <c r="N8" s="52">
        <v>18087.780610577072</v>
      </c>
      <c r="O8" s="52">
        <v>17854.864623006928</v>
      </c>
      <c r="P8" s="52">
        <v>17907.86251973288</v>
      </c>
      <c r="Q8" s="52">
        <v>16272.080864547068</v>
      </c>
      <c r="R8" s="52">
        <v>3347.2327302295307</v>
      </c>
      <c r="S8" s="52">
        <v>25096.664320181211</v>
      </c>
      <c r="T8" s="52">
        <v>26489.487751321169</v>
      </c>
      <c r="U8" s="52">
        <v>30676.878849831468</v>
      </c>
      <c r="V8" s="52">
        <v>33355.022556367563</v>
      </c>
      <c r="W8" s="52">
        <v>32685.113398534158</v>
      </c>
      <c r="X8" s="52">
        <v>35098.355987853254</v>
      </c>
      <c r="Y8" s="52">
        <v>38574.965542494028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1262.2327302295307</v>
      </c>
      <c r="D9" s="36">
        <v>1327.6643201811967</v>
      </c>
      <c r="E9" s="36">
        <v>1396.4877513211613</v>
      </c>
      <c r="F9" s="36">
        <v>1468.878849831468</v>
      </c>
      <c r="G9" s="36">
        <v>1545.0225563675631</v>
      </c>
      <c r="H9" s="36">
        <v>1625.1133985341585</v>
      </c>
      <c r="I9" s="36">
        <v>1709.3559878532542</v>
      </c>
      <c r="J9" s="36">
        <v>1797.9655424940283</v>
      </c>
      <c r="K9" s="36">
        <v>1891.1684370999283</v>
      </c>
      <c r="L9" s="36">
        <v>1989.2027811177395</v>
      </c>
      <c r="M9" s="36">
        <v>2092.3190271060303</v>
      </c>
      <c r="N9" s="36">
        <v>2200.7806105770724</v>
      </c>
      <c r="O9" s="36">
        <v>2314.864623006928</v>
      </c>
      <c r="P9" s="36">
        <v>2434.8625197328802</v>
      </c>
      <c r="Q9" s="36">
        <v>2561.0808645470534</v>
      </c>
      <c r="R9" s="36">
        <v>5823.2327302295307</v>
      </c>
      <c r="S9" s="36">
        <v>5939.6643201812112</v>
      </c>
      <c r="T9" s="36">
        <v>6119.4877513211686</v>
      </c>
      <c r="U9" s="36">
        <v>6269.878849831468</v>
      </c>
      <c r="V9" s="36">
        <v>5674.0225563675631</v>
      </c>
      <c r="W9" s="36">
        <v>6615.1133985341294</v>
      </c>
      <c r="X9" s="36">
        <v>6822.3559878532542</v>
      </c>
      <c r="Y9" s="36">
        <v>7481.9655424940283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494.65350037057743</v>
      </c>
      <c r="C11" s="54">
        <v>494.85164572788904</v>
      </c>
      <c r="D11" s="54">
        <v>494.4009510675956</v>
      </c>
      <c r="E11" s="54">
        <v>494.51555567126638</v>
      </c>
      <c r="F11" s="54">
        <v>494.63430350966701</v>
      </c>
      <c r="G11" s="54">
        <v>495.51746782982411</v>
      </c>
      <c r="H11" s="54">
        <v>495.77057317573798</v>
      </c>
      <c r="I11" s="54">
        <v>495.47455646248193</v>
      </c>
      <c r="J11" s="54">
        <v>493.57638335524899</v>
      </c>
      <c r="K11" s="54">
        <v>491.27750789192839</v>
      </c>
      <c r="L11" s="54">
        <v>490.6151091118287</v>
      </c>
      <c r="M11" s="54">
        <v>485.01919852766292</v>
      </c>
      <c r="N11" s="54">
        <v>473.94337057633209</v>
      </c>
      <c r="O11" s="54">
        <v>452.5641439472538</v>
      </c>
      <c r="P11" s="54">
        <v>414.79344865614422</v>
      </c>
      <c r="Q11" s="54">
        <v>413.38023153846416</v>
      </c>
      <c r="R11" s="54">
        <v>462.52812920001651</v>
      </c>
      <c r="S11" s="54">
        <v>470.19682972485469</v>
      </c>
      <c r="T11" s="54">
        <v>448.42261774852057</v>
      </c>
      <c r="U11" s="54">
        <v>499.73662271848349</v>
      </c>
      <c r="V11" s="54">
        <v>477.26131709593722</v>
      </c>
      <c r="W11" s="54">
        <v>548.94077502498328</v>
      </c>
      <c r="X11" s="54">
        <v>531.74643725096598</v>
      </c>
      <c r="Y11" s="54">
        <v>523.2856355338738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781.32664456780071</v>
      </c>
      <c r="C13" s="35">
        <v>766.71661645240079</v>
      </c>
      <c r="D13" s="35">
        <v>752.75252324028099</v>
      </c>
      <c r="E13" s="35">
        <v>739.24180724807047</v>
      </c>
      <c r="F13" s="35">
        <v>725.93529624466817</v>
      </c>
      <c r="G13" s="35">
        <v>713.83157707706323</v>
      </c>
      <c r="H13" s="35">
        <v>700.89088516112702</v>
      </c>
      <c r="I13" s="35">
        <v>687.84402225078043</v>
      </c>
      <c r="J13" s="35">
        <v>673.96562892969075</v>
      </c>
      <c r="K13" s="35">
        <v>661.90938608258557</v>
      </c>
      <c r="L13" s="35">
        <v>649.07194450912641</v>
      </c>
      <c r="M13" s="35">
        <v>631.26057293839176</v>
      </c>
      <c r="N13" s="35">
        <v>607.06373762483372</v>
      </c>
      <c r="O13" s="35">
        <v>586.97065322241974</v>
      </c>
      <c r="P13" s="35">
        <v>570.66849875069408</v>
      </c>
      <c r="Q13" s="35">
        <v>557.34939122255901</v>
      </c>
      <c r="R13" s="35">
        <v>549.66465114994969</v>
      </c>
      <c r="S13" s="35">
        <v>533.11211706247275</v>
      </c>
      <c r="T13" s="35">
        <v>519.04625916361636</v>
      </c>
      <c r="U13" s="35">
        <v>506.39854097524568</v>
      </c>
      <c r="V13" s="35">
        <v>495.89160652142607</v>
      </c>
      <c r="W13" s="35">
        <v>487.11793937547753</v>
      </c>
      <c r="X13" s="35">
        <v>479.6718131128373</v>
      </c>
      <c r="Y13" s="35">
        <v>473.10644498978235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700.59459993272185</v>
      </c>
      <c r="D14" s="36">
        <v>683.48939188541601</v>
      </c>
      <c r="E14" s="36">
        <v>667.62008018023641</v>
      </c>
      <c r="F14" s="36">
        <v>650.80944093704807</v>
      </c>
      <c r="G14" s="36">
        <v>633.41415834480051</v>
      </c>
      <c r="H14" s="36">
        <v>621.97310090996029</v>
      </c>
      <c r="I14" s="36">
        <v>605.25793725396011</v>
      </c>
      <c r="J14" s="36">
        <v>587.45763960280419</v>
      </c>
      <c r="K14" s="36">
        <v>573.71718543064969</v>
      </c>
      <c r="L14" s="36">
        <v>552.10306982397333</v>
      </c>
      <c r="M14" s="36">
        <v>529.86736068156904</v>
      </c>
      <c r="N14" s="36">
        <v>516.4553043559921</v>
      </c>
      <c r="O14" s="36">
        <v>500.230639422862</v>
      </c>
      <c r="P14" s="36">
        <v>494.61414785251065</v>
      </c>
      <c r="Q14" s="36">
        <v>485.79862027067009</v>
      </c>
      <c r="R14" s="36">
        <v>481.19450699288728</v>
      </c>
      <c r="S14" s="36">
        <v>475.23251517948597</v>
      </c>
      <c r="T14" s="36">
        <v>467.9454165029299</v>
      </c>
      <c r="U14" s="36">
        <v>461.18911159468632</v>
      </c>
      <c r="V14" s="36">
        <v>454.50487041670516</v>
      </c>
      <c r="W14" s="36">
        <v>451.77784119420494</v>
      </c>
      <c r="X14" s="36">
        <v>449.05081197170472</v>
      </c>
      <c r="Y14" s="36">
        <v>446.32378274920444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4.9999728429617106E-2</v>
      </c>
      <c r="C16" s="44">
        <f>C7/RES_summary!C$6</f>
        <v>5.7742311163908273E-2</v>
      </c>
      <c r="D16" s="44">
        <f>D7/RES_summary!D$6</f>
        <v>6.5454597211374407E-2</v>
      </c>
      <c r="E16" s="44">
        <f>E7/RES_summary!E$6</f>
        <v>7.3165358327487814E-2</v>
      </c>
      <c r="F16" s="44">
        <f>F7/RES_summary!F$6</f>
        <v>8.0882134642890194E-2</v>
      </c>
      <c r="G16" s="44">
        <f>G7/RES_summary!G$6</f>
        <v>8.8609818522285513E-2</v>
      </c>
      <c r="H16" s="44">
        <f>H7/RES_summary!H$6</f>
        <v>9.6362315212705302E-2</v>
      </c>
      <c r="I16" s="44">
        <f>I7/RES_summary!I$6</f>
        <v>0.10414706433806771</v>
      </c>
      <c r="J16" s="44">
        <f>J7/RES_summary!J$6</f>
        <v>0.11197998123240538</v>
      </c>
      <c r="K16" s="44">
        <f>K7/RES_summary!K$6</f>
        <v>0.11989694874859083</v>
      </c>
      <c r="L16" s="44">
        <f>L7/RES_summary!L$6</f>
        <v>0.12799966095948465</v>
      </c>
      <c r="M16" s="44">
        <f>M7/RES_summary!M$6</f>
        <v>0.1419999116556746</v>
      </c>
      <c r="N16" s="44">
        <f>N7/RES_summary!N$6</f>
        <v>0.16900056407712225</v>
      </c>
      <c r="O16" s="44">
        <f>O7/RES_summary!O$6</f>
        <v>0.19540245508219004</v>
      </c>
      <c r="P16" s="44">
        <f>P7/RES_summary!P$6</f>
        <v>0.22133412493108859</v>
      </c>
      <c r="Q16" s="44">
        <f>Q7/RES_summary!Q$6</f>
        <v>0.24400079194115268</v>
      </c>
      <c r="R16" s="44">
        <f>R7/RES_summary!R$6</f>
        <v>0.23799983205978673</v>
      </c>
      <c r="S16" s="44">
        <f>S7/RES_summary!S$6</f>
        <v>0.26497760750292776</v>
      </c>
      <c r="T16" s="44">
        <f>T7/RES_summary!T$6</f>
        <v>0.29581439378483587</v>
      </c>
      <c r="U16" s="44">
        <f>U7/RES_summary!U$6</f>
        <v>0.32799987240524098</v>
      </c>
      <c r="V16" s="44">
        <f>V7/RES_summary!V$6</f>
        <v>0.36800078226899013</v>
      </c>
      <c r="W16" s="44">
        <f>W7/RES_summary!W$6</f>
        <v>0.40800078013425861</v>
      </c>
      <c r="X16" s="44">
        <f>X7/RES_summary!X$6</f>
        <v>0.44799957641569815</v>
      </c>
      <c r="Y16" s="44">
        <f>Y7/RES_summary!Y$6</f>
        <v>0.48799944888399011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4">B13*B16</f>
        <v>39.066120043214006</v>
      </c>
      <c r="C17" s="52">
        <f t="shared" si="4"/>
        <v>44.271989441733439</v>
      </c>
      <c r="D17" s="52">
        <f t="shared" si="4"/>
        <v>49.271113208538345</v>
      </c>
      <c r="E17" s="52">
        <f t="shared" si="4"/>
        <v>54.086891717964754</v>
      </c>
      <c r="F17" s="52">
        <f t="shared" si="4"/>
        <v>58.715196372887632</v>
      </c>
      <c r="G17" s="52">
        <f t="shared" si="4"/>
        <v>63.252486500275438</v>
      </c>
      <c r="H17" s="52">
        <f t="shared" si="4"/>
        <v>67.539468405608559</v>
      </c>
      <c r="I17" s="52">
        <f t="shared" si="4"/>
        <v>71.636935639907307</v>
      </c>
      <c r="J17" s="52">
        <f t="shared" si="4"/>
        <v>75.470658478833059</v>
      </c>
      <c r="K17" s="52">
        <f t="shared" si="4"/>
        <v>79.360915739354979</v>
      </c>
      <c r="L17" s="52">
        <f t="shared" si="4"/>
        <v>83.080988835481605</v>
      </c>
      <c r="M17" s="52">
        <f t="shared" si="4"/>
        <v>89.638945588962159</v>
      </c>
      <c r="N17" s="52">
        <f t="shared" si="4"/>
        <v>102.59411408936303</v>
      </c>
      <c r="O17" s="52">
        <f t="shared" si="4"/>
        <v>114.69550670085762</v>
      </c>
      <c r="P17" s="52">
        <f t="shared" si="4"/>
        <v>126.30841279672289</v>
      </c>
      <c r="Q17" s="52">
        <f t="shared" si="4"/>
        <v>135.99369284622372</v>
      </c>
      <c r="R17" s="52">
        <f t="shared" ref="R17:V17" si="5">R13*R16</f>
        <v>130.82009466288929</v>
      </c>
      <c r="S17" s="52">
        <f t="shared" si="5"/>
        <v>141.26277331003479</v>
      </c>
      <c r="T17" s="52">
        <f t="shared" si="5"/>
        <v>153.54135450077197</v>
      </c>
      <c r="U17" s="52">
        <f t="shared" si="5"/>
        <v>166.09865682608077</v>
      </c>
      <c r="V17" s="52">
        <f t="shared" si="5"/>
        <v>182.48849912051105</v>
      </c>
      <c r="W17" s="52">
        <f t="shared" ref="W17:Y17" si="6">W13*W16</f>
        <v>198.74449928258733</v>
      </c>
      <c r="X17" s="52">
        <f t="shared" si="6"/>
        <v>214.89276909310104</v>
      </c>
      <c r="Y17" s="52">
        <f t="shared" si="6"/>
        <v>230.87568441847756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19.324193025272983</v>
      </c>
      <c r="C18" s="36">
        <f>C3*11630*1000/RES_summary!C$6</f>
        <v>21.908066834889517</v>
      </c>
      <c r="D18" s="36">
        <f>D3*11630*1000/RES_summary!D$6</f>
        <v>24.359685230460528</v>
      </c>
      <c r="E18" s="36">
        <f>E3*11630*1000/RES_summary!E$6</f>
        <v>26.746809312440959</v>
      </c>
      <c r="F18" s="36">
        <f>F3*11630*1000/RES_summary!F$6</f>
        <v>29.042550263336604</v>
      </c>
      <c r="G18" s="36">
        <f>G3*11630*1000/RES_summary!G$6</f>
        <v>31.342711944556616</v>
      </c>
      <c r="H18" s="36">
        <f>H3*11630*1000/RES_summary!H$6</f>
        <v>33.4840809634332</v>
      </c>
      <c r="I18" s="36">
        <f>I3*11630*1000/RES_summary!I$6</f>
        <v>35.494278912514439</v>
      </c>
      <c r="J18" s="36">
        <f>J3*11630*1000/RES_summary!J$6</f>
        <v>37.250534661421575</v>
      </c>
      <c r="K18" s="36">
        <f>K3*11630*1000/RES_summary!K$6</f>
        <v>38.988232908451643</v>
      </c>
      <c r="L18" s="36">
        <f>L3*11630*1000/RES_summary!L$6</f>
        <v>40.76078840263844</v>
      </c>
      <c r="M18" s="36">
        <f>M3*11630*1000/RES_summary!M$6</f>
        <v>43.476609546423212</v>
      </c>
      <c r="N18" s="36">
        <f>N3*11630*1000/RES_summary!N$6</f>
        <v>48.623800232805479</v>
      </c>
      <c r="O18" s="36">
        <f>O3*11630*1000/RES_summary!O$6</f>
        <v>51.907073804670141</v>
      </c>
      <c r="P18" s="36">
        <f>P3*11630*1000/RES_summary!P$6</f>
        <v>52.391902138236553</v>
      </c>
      <c r="Q18" s="36">
        <f>Q3*11630*1000/RES_summary!Q$6</f>
        <v>56.217104236542738</v>
      </c>
      <c r="R18" s="36">
        <f>R3*11630*1000/RES_summary!R$6</f>
        <v>60.507973646195232</v>
      </c>
      <c r="S18" s="36">
        <f>S3*11630*1000/RES_summary!S$6</f>
        <v>66.421308168519175</v>
      </c>
      <c r="T18" s="36">
        <f>T3*11630*1000/RES_summary!T$6</f>
        <v>68.851416117889755</v>
      </c>
      <c r="U18" s="36">
        <f>U3*11630*1000/RES_summary!U$6</f>
        <v>83.005581800341986</v>
      </c>
      <c r="V18" s="36">
        <f>V3*11630*1000/RES_summary!V$6</f>
        <v>87.094701445115874</v>
      </c>
      <c r="W18" s="36">
        <f>W3*11630*1000/RES_summary!W$6</f>
        <v>109.09895946813573</v>
      </c>
      <c r="X18" s="36">
        <f>X3*11630*1000/RES_summary!X$6</f>
        <v>114.26846435625099</v>
      </c>
      <c r="Y18" s="36">
        <f>Y3*11630*1000/RES_summary!Y$6</f>
        <v>120.8139292502411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7.7682166880424646</v>
      </c>
      <c r="C3" s="49">
        <f t="shared" ref="C3:W3" si="0">C5*C11/11630</f>
        <v>9.5543733427195914</v>
      </c>
      <c r="D3" s="49">
        <f t="shared" si="0"/>
        <v>11.115577942070262</v>
      </c>
      <c r="E3" s="49">
        <f t="shared" si="0"/>
        <v>12.520037197221583</v>
      </c>
      <c r="F3" s="49">
        <f t="shared" si="0"/>
        <v>13.521324086490383</v>
      </c>
      <c r="G3" s="49">
        <f t="shared" si="0"/>
        <v>14.694561288138123</v>
      </c>
      <c r="H3" s="49">
        <f t="shared" si="0"/>
        <v>16.134586263336921</v>
      </c>
      <c r="I3" s="49">
        <f t="shared" si="0"/>
        <v>18.277681326155779</v>
      </c>
      <c r="J3" s="49">
        <f t="shared" si="0"/>
        <v>21.473823214966217</v>
      </c>
      <c r="K3" s="49">
        <f t="shared" si="0"/>
        <v>24.03844843511148</v>
      </c>
      <c r="L3" s="49">
        <f t="shared" si="0"/>
        <v>26.910114730041386</v>
      </c>
      <c r="M3" s="49">
        <f t="shared" si="0"/>
        <v>28.022787795581117</v>
      </c>
      <c r="N3" s="49">
        <f t="shared" si="0"/>
        <v>29.799264264870892</v>
      </c>
      <c r="O3" s="49">
        <f t="shared" si="0"/>
        <v>28.391062258730877</v>
      </c>
      <c r="P3" s="49">
        <f t="shared" si="0"/>
        <v>26.088741387707863</v>
      </c>
      <c r="Q3" s="49">
        <f t="shared" si="0"/>
        <v>25.973024000977318</v>
      </c>
      <c r="R3" s="49">
        <f t="shared" si="0"/>
        <v>30.946189946441354</v>
      </c>
      <c r="S3" s="49">
        <f t="shared" si="0"/>
        <v>31.377196909244653</v>
      </c>
      <c r="T3" s="49">
        <f t="shared" si="0"/>
        <v>29.622997149903469</v>
      </c>
      <c r="U3" s="49">
        <f t="shared" si="0"/>
        <v>34.81558048237418</v>
      </c>
      <c r="V3" s="49">
        <f t="shared" si="0"/>
        <v>33.228263498235783</v>
      </c>
      <c r="W3" s="49">
        <f t="shared" si="0"/>
        <v>38.349603231791946</v>
      </c>
      <c r="X3" s="49">
        <f t="shared" ref="X3:Y3" si="1">X5*X11/11630</f>
        <v>36.937459246938971</v>
      </c>
      <c r="Y3" s="49">
        <f t="shared" si="1"/>
        <v>36.6086789990906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57.713026222328189</v>
      </c>
      <c r="C5" s="49">
        <f t="shared" ref="C5:W5" si="2">C7*C13/1000000</f>
        <v>70.534524123846452</v>
      </c>
      <c r="D5" s="49">
        <f t="shared" si="2"/>
        <v>81.730852397536623</v>
      </c>
      <c r="E5" s="49">
        <f t="shared" si="2"/>
        <v>91.841099610786884</v>
      </c>
      <c r="F5" s="49">
        <f t="shared" si="2"/>
        <v>99.071312628486481</v>
      </c>
      <c r="G5" s="49">
        <f t="shared" si="2"/>
        <v>107.56528078166522</v>
      </c>
      <c r="H5" s="49">
        <f t="shared" si="2"/>
        <v>118.23619070692581</v>
      </c>
      <c r="I5" s="49">
        <f t="shared" si="2"/>
        <v>134.26613225145263</v>
      </c>
      <c r="J5" s="49">
        <f t="shared" si="2"/>
        <v>158.6408384909291</v>
      </c>
      <c r="K5" s="49">
        <f t="shared" si="2"/>
        <v>178.81317358453595</v>
      </c>
      <c r="L5" s="49">
        <f t="shared" si="2"/>
        <v>201.17213874347985</v>
      </c>
      <c r="M5" s="49">
        <f t="shared" si="2"/>
        <v>210.87255951979017</v>
      </c>
      <c r="N5" s="49">
        <f t="shared" si="2"/>
        <v>228.92522551571602</v>
      </c>
      <c r="O5" s="49">
        <f t="shared" si="2"/>
        <v>234.45032402978521</v>
      </c>
      <c r="P5" s="49">
        <f t="shared" si="2"/>
        <v>237.55501896301922</v>
      </c>
      <c r="Q5" s="49">
        <f t="shared" si="2"/>
        <v>242.35603369936939</v>
      </c>
      <c r="R5" s="49">
        <f t="shared" si="2"/>
        <v>254.44716222780556</v>
      </c>
      <c r="S5" s="49">
        <f t="shared" si="2"/>
        <v>252.97221827986633</v>
      </c>
      <c r="T5" s="49">
        <f t="shared" si="2"/>
        <v>250.98257867591454</v>
      </c>
      <c r="U5" s="49">
        <f t="shared" si="2"/>
        <v>264.4083203190641</v>
      </c>
      <c r="V5" s="49">
        <f t="shared" si="2"/>
        <v>261.82270135553227</v>
      </c>
      <c r="W5" s="49">
        <f t="shared" si="2"/>
        <v>261.00470339091356</v>
      </c>
      <c r="X5" s="49">
        <f t="shared" ref="X5:Y5" si="3">X7*X13/1000000</f>
        <v>262.07835706143612</v>
      </c>
      <c r="Y5" s="49">
        <f t="shared" si="3"/>
        <v>265.31502831130365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133482.66218360068</v>
      </c>
      <c r="C7" s="35">
        <v>166167.78445090583</v>
      </c>
      <c r="D7" s="35">
        <v>195733.5106734393</v>
      </c>
      <c r="E7" s="35">
        <v>223367.16821932243</v>
      </c>
      <c r="F7" s="35">
        <v>244499.45595496119</v>
      </c>
      <c r="G7" s="35">
        <v>270322.15023383667</v>
      </c>
      <c r="H7" s="35">
        <v>303500.67041441851</v>
      </c>
      <c r="I7" s="35">
        <v>355929.21702847671</v>
      </c>
      <c r="J7" s="35">
        <v>436297.0226088374</v>
      </c>
      <c r="K7" s="35">
        <v>516823.9548974738</v>
      </c>
      <c r="L7" s="35">
        <v>610728.82173375017</v>
      </c>
      <c r="M7" s="35">
        <v>664777.48894070764</v>
      </c>
      <c r="N7" s="35">
        <v>751802.94054950366</v>
      </c>
      <c r="O7" s="35">
        <v>797872.13552018185</v>
      </c>
      <c r="P7" s="35">
        <v>846182.40248580975</v>
      </c>
      <c r="Q7" s="35">
        <v>942587.13939183811</v>
      </c>
      <c r="R7" s="35">
        <v>1133159.9925917578</v>
      </c>
      <c r="S7" s="35">
        <v>1249309.8480489673</v>
      </c>
      <c r="T7" s="35">
        <v>1363672.6979385484</v>
      </c>
      <c r="U7" s="35">
        <v>1539751.475024045</v>
      </c>
      <c r="V7" s="35">
        <v>1629159.3893067753</v>
      </c>
      <c r="W7" s="35">
        <v>1691877.8234609256</v>
      </c>
      <c r="X7" s="35">
        <v>1763528.6115219262</v>
      </c>
      <c r="Y7" s="35">
        <v>1845610.4831199527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45361.195528933182</v>
      </c>
      <c r="D8" s="52">
        <v>43220.612206651975</v>
      </c>
      <c r="E8" s="52">
        <v>42342.937572190654</v>
      </c>
      <c r="F8" s="52">
        <v>36977.379312673787</v>
      </c>
      <c r="G8" s="52">
        <v>42891.301759023627</v>
      </c>
      <c r="H8" s="52">
        <v>51565.12021346626</v>
      </c>
      <c r="I8" s="52">
        <v>72234.911085352011</v>
      </c>
      <c r="J8" s="52">
        <v>101703.56493054586</v>
      </c>
      <c r="K8" s="52">
        <v>125888.12781756959</v>
      </c>
      <c r="L8" s="52">
        <v>137125.47904292832</v>
      </c>
      <c r="M8" s="52">
        <v>96391.604779148125</v>
      </c>
      <c r="N8" s="52">
        <v>124002.83092146984</v>
      </c>
      <c r="O8" s="52">
        <v>88960.496729701757</v>
      </c>
      <c r="P8" s="52">
        <v>99875.387179094134</v>
      </c>
      <c r="Q8" s="52">
        <v>168639.64799138042</v>
      </c>
      <c r="R8" s="52">
        <v>292276.41813046555</v>
      </c>
      <c r="S8" s="52">
        <v>242037.98327477905</v>
      </c>
      <c r="T8" s="52">
        <v>251488.32893250929</v>
      </c>
      <c r="U8" s="52">
        <v>272470.38186464459</v>
      </c>
      <c r="V8" s="52">
        <v>213410.74520420004</v>
      </c>
      <c r="W8" s="52">
        <v>151678.93088385207</v>
      </c>
      <c r="X8" s="52">
        <v>171526.17524009477</v>
      </c>
      <c r="Y8" s="52">
        <v>250721.5195894069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12676.073261628015</v>
      </c>
      <c r="D9" s="36">
        <v>13654.885984118504</v>
      </c>
      <c r="E9" s="36">
        <v>14709.280026307533</v>
      </c>
      <c r="F9" s="36">
        <v>15845.091577035026</v>
      </c>
      <c r="G9" s="36">
        <v>17068.607480148145</v>
      </c>
      <c r="H9" s="36">
        <v>18386.600032884453</v>
      </c>
      <c r="I9" s="36">
        <v>19806.364471293811</v>
      </c>
      <c r="J9" s="36">
        <v>21335.759350185166</v>
      </c>
      <c r="K9" s="36">
        <v>45361.195528933196</v>
      </c>
      <c r="L9" s="36">
        <v>43220.612206651946</v>
      </c>
      <c r="M9" s="36">
        <v>42342.937572190654</v>
      </c>
      <c r="N9" s="36">
        <v>36977.379312673816</v>
      </c>
      <c r="O9" s="36">
        <v>42891.301759023569</v>
      </c>
      <c r="P9" s="36">
        <v>51565.120213466231</v>
      </c>
      <c r="Q9" s="36">
        <v>72234.911085352069</v>
      </c>
      <c r="R9" s="36">
        <v>101703.56493054586</v>
      </c>
      <c r="S9" s="36">
        <v>125888.12781756953</v>
      </c>
      <c r="T9" s="36">
        <v>137125.4790429282</v>
      </c>
      <c r="U9" s="36">
        <v>96391.604779148009</v>
      </c>
      <c r="V9" s="36">
        <v>124002.83092146972</v>
      </c>
      <c r="W9" s="36">
        <v>88960.496729701757</v>
      </c>
      <c r="X9" s="36">
        <v>99875.387179094134</v>
      </c>
      <c r="Y9" s="36">
        <v>168639.64799138042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1565.4067373611604</v>
      </c>
      <c r="C11" s="54">
        <v>1575.3613334191625</v>
      </c>
      <c r="D11" s="54">
        <v>1581.7059002087867</v>
      </c>
      <c r="E11" s="54">
        <v>1585.4343340918049</v>
      </c>
      <c r="F11" s="54">
        <v>1587.2707744932754</v>
      </c>
      <c r="G11" s="54">
        <v>1588.7816825201496</v>
      </c>
      <c r="H11" s="54">
        <v>1587.0372440171727</v>
      </c>
      <c r="I11" s="54">
        <v>1583.1947361460686</v>
      </c>
      <c r="J11" s="54">
        <v>1574.2514119675243</v>
      </c>
      <c r="K11" s="54">
        <v>1563.4595018704142</v>
      </c>
      <c r="L11" s="54">
        <v>1555.705657180745</v>
      </c>
      <c r="M11" s="54">
        <v>1545.5070247393785</v>
      </c>
      <c r="N11" s="54">
        <v>1513.8805372790002</v>
      </c>
      <c r="O11" s="54">
        <v>1408.3497450278301</v>
      </c>
      <c r="P11" s="54">
        <v>1277.2285917742506</v>
      </c>
      <c r="Q11" s="54">
        <v>1246.3740412011546</v>
      </c>
      <c r="R11" s="54">
        <v>1414.4555039481718</v>
      </c>
      <c r="S11" s="54">
        <v>1442.5172951237012</v>
      </c>
      <c r="T11" s="54">
        <v>1372.6668148478891</v>
      </c>
      <c r="U11" s="54">
        <v>1531.3633115682919</v>
      </c>
      <c r="V11" s="54">
        <v>1475.9786011058077</v>
      </c>
      <c r="W11" s="54">
        <v>1708.8040169059545</v>
      </c>
      <c r="X11" s="54">
        <v>1639.1382175110248</v>
      </c>
      <c r="Y11" s="54">
        <v>1604.7298167364474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432.36346412499597</v>
      </c>
      <c r="C13" s="35">
        <v>424.47773108924031</v>
      </c>
      <c r="D13" s="35">
        <v>417.56187847616917</v>
      </c>
      <c r="E13" s="35">
        <v>411.16651271062739</v>
      </c>
      <c r="F13" s="35">
        <v>405.20054427743281</v>
      </c>
      <c r="G13" s="35">
        <v>397.91515674397408</v>
      </c>
      <c r="H13" s="35">
        <v>389.57472662409225</v>
      </c>
      <c r="I13" s="35">
        <v>377.22706040372753</v>
      </c>
      <c r="J13" s="35">
        <v>363.607428586921</v>
      </c>
      <c r="K13" s="35">
        <v>345.98468567504472</v>
      </c>
      <c r="L13" s="35">
        <v>329.39683143230087</v>
      </c>
      <c r="M13" s="35">
        <v>317.2077319522445</v>
      </c>
      <c r="N13" s="35">
        <v>304.50163622450219</v>
      </c>
      <c r="O13" s="35">
        <v>293.84448158091476</v>
      </c>
      <c r="P13" s="35">
        <v>280.73736615788692</v>
      </c>
      <c r="Q13" s="35">
        <v>257.1179083301929</v>
      </c>
      <c r="R13" s="35">
        <v>224.54654584639482</v>
      </c>
      <c r="S13" s="35">
        <v>202.48957348325567</v>
      </c>
      <c r="T13" s="35">
        <v>184.04898701522924</v>
      </c>
      <c r="U13" s="35">
        <v>171.72142687178467</v>
      </c>
      <c r="V13" s="35">
        <v>160.71030439013128</v>
      </c>
      <c r="W13" s="35">
        <v>154.26923845895635</v>
      </c>
      <c r="X13" s="35">
        <v>148.61020986513077</v>
      </c>
      <c r="Y13" s="35">
        <v>143.75461709710061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403.47633335069713</v>
      </c>
      <c r="D14" s="36">
        <v>395.64923324671582</v>
      </c>
      <c r="E14" s="36">
        <v>388.9669310762726</v>
      </c>
      <c r="F14" s="36">
        <v>380.80177565471939</v>
      </c>
      <c r="G14" s="36">
        <v>370.09392954005745</v>
      </c>
      <c r="H14" s="36">
        <v>361.10851544367119</v>
      </c>
      <c r="I14" s="36">
        <v>340.46542772092897</v>
      </c>
      <c r="J14" s="36">
        <v>330.36707302054913</v>
      </c>
      <c r="K14" s="36">
        <v>305.62456213329409</v>
      </c>
      <c r="L14" s="36">
        <v>287.75955799291199</v>
      </c>
      <c r="M14" s="36">
        <v>271.50106398250222</v>
      </c>
      <c r="N14" s="36">
        <v>259.13696855517901</v>
      </c>
      <c r="O14" s="36">
        <v>240.54394604127754</v>
      </c>
      <c r="P14" s="36">
        <v>217.52405227962683</v>
      </c>
      <c r="Q14" s="36">
        <v>174.30364084316773</v>
      </c>
      <c r="R14" s="36">
        <v>156.32680146607223</v>
      </c>
      <c r="S14" s="36">
        <v>152.86675047230531</v>
      </c>
      <c r="T14" s="36">
        <v>148.99111936547584</v>
      </c>
      <c r="U14" s="36">
        <v>145.32282235116233</v>
      </c>
      <c r="V14" s="36">
        <v>138.45647137141776</v>
      </c>
      <c r="W14" s="36">
        <v>135.6873419439894</v>
      </c>
      <c r="X14" s="36">
        <v>132.91821251656106</v>
      </c>
      <c r="Y14" s="36">
        <v>130.14908308913269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0.24166625119463936</v>
      </c>
      <c r="C16" s="44">
        <f>C7/RES_summary!C$6</f>
        <v>0.29818235798313891</v>
      </c>
      <c r="D16" s="44">
        <f>D7/RES_summary!D$6</f>
        <v>0.34823751296271332</v>
      </c>
      <c r="E16" s="44">
        <f>E7/RES_summary!E$6</f>
        <v>0.39367761668303841</v>
      </c>
      <c r="F16" s="44">
        <f>F7/RES_summary!F$6</f>
        <v>0.42699049783354004</v>
      </c>
      <c r="G16" s="44">
        <f>G7/RES_summary!G$6</f>
        <v>0.4748567031059665</v>
      </c>
      <c r="H16" s="44">
        <f>H7/RES_summary!H$6</f>
        <v>0.52759235960062734</v>
      </c>
      <c r="I16" s="44">
        <f>I7/RES_summary!I$6</f>
        <v>0.61224495533417278</v>
      </c>
      <c r="J16" s="44">
        <f>J7/RES_summary!J$6</f>
        <v>0.73767978866815576</v>
      </c>
      <c r="K16" s="44">
        <f>K7/RES_summary!K$6</f>
        <v>0.87482515293068719</v>
      </c>
      <c r="L16" s="44">
        <f>L7/RES_summary!L$6</f>
        <v>1.0353090722728431</v>
      </c>
      <c r="M16" s="44">
        <f>M7/RES_summary!M$6</f>
        <v>1.1294099770316777</v>
      </c>
      <c r="N16" s="44">
        <f>N7/RES_summary!N$6</f>
        <v>1.277333853036678</v>
      </c>
      <c r="O16" s="44">
        <f>O7/RES_summary!O$6</f>
        <v>1.3555997715162584</v>
      </c>
      <c r="P16" s="44">
        <f>P7/RES_summary!P$6</f>
        <v>1.4353630507371353</v>
      </c>
      <c r="Q16" s="44">
        <f>Q7/RES_summary!Q$6</f>
        <v>1.5950289437431371</v>
      </c>
      <c r="R16" s="44">
        <f>R7/RES_summary!R$6</f>
        <v>1.9030313084083597</v>
      </c>
      <c r="S16" s="44">
        <f>S7/RES_summary!S$6</f>
        <v>2.0577541092150478</v>
      </c>
      <c r="T16" s="44">
        <f>T7/RES_summary!T$6</f>
        <v>2.2256958159256213</v>
      </c>
      <c r="U16" s="44">
        <f>U7/RES_summary!U$6</f>
        <v>2.4558027305661936</v>
      </c>
      <c r="V16" s="44">
        <f>V7/RES_summary!V$6</f>
        <v>2.569437238380349</v>
      </c>
      <c r="W16" s="44">
        <f>W7/RES_summary!W$6</f>
        <v>2.6610722811077365</v>
      </c>
      <c r="X16" s="44">
        <f>X7/RES_summary!X$6</f>
        <v>2.7463346900311714</v>
      </c>
      <c r="Y16" s="44">
        <f>Y7/RES_summary!Y$6</f>
        <v>2.8254041258993183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4">B13*B16</f>
        <v>104.48765752861571</v>
      </c>
      <c r="C17" s="52">
        <f t="shared" si="4"/>
        <v>126.57177076752242</v>
      </c>
      <c r="D17" s="52">
        <f t="shared" si="4"/>
        <v>145.41071006857987</v>
      </c>
      <c r="E17" s="52">
        <f t="shared" si="4"/>
        <v>161.867052783796</v>
      </c>
      <c r="F17" s="52">
        <f t="shared" si="4"/>
        <v>173.01678212344243</v>
      </c>
      <c r="G17" s="52">
        <f t="shared" si="4"/>
        <v>188.95267944733743</v>
      </c>
      <c r="H17" s="52">
        <f t="shared" si="4"/>
        <v>205.53664926037416</v>
      </c>
      <c r="I17" s="52">
        <f t="shared" si="4"/>
        <v>230.95536474772146</v>
      </c>
      <c r="J17" s="52">
        <f t="shared" si="4"/>
        <v>268.22585107817144</v>
      </c>
      <c r="K17" s="52">
        <f t="shared" si="4"/>
        <v>302.67610555734672</v>
      </c>
      <c r="L17" s="52">
        <f t="shared" si="4"/>
        <v>341.0275279597895</v>
      </c>
      <c r="M17" s="52">
        <f t="shared" si="4"/>
        <v>358.257577258455</v>
      </c>
      <c r="N17" s="52">
        <f t="shared" si="4"/>
        <v>388.95024825461627</v>
      </c>
      <c r="O17" s="52">
        <f t="shared" si="4"/>
        <v>398.33551209240147</v>
      </c>
      <c r="P17" s="52">
        <f t="shared" si="4"/>
        <v>402.96004234429279</v>
      </c>
      <c r="Q17" s="52">
        <f t="shared" si="4"/>
        <v>410.11050574135231</v>
      </c>
      <c r="R17" s="52">
        <f t="shared" ref="R17:V17" si="5">R13*R16</f>
        <v>427.31910694064243</v>
      </c>
      <c r="S17" s="52">
        <f t="shared" si="5"/>
        <v>416.67375190837174</v>
      </c>
      <c r="T17" s="52">
        <f t="shared" si="5"/>
        <v>409.63706032514472</v>
      </c>
      <c r="U17" s="52">
        <f t="shared" si="5"/>
        <v>421.71394900845172</v>
      </c>
      <c r="V17" s="52">
        <f t="shared" si="5"/>
        <v>412.93504069144421</v>
      </c>
      <c r="W17" s="52">
        <f t="shared" ref="W17:Y17" si="6">W13*W16</f>
        <v>410.52159429072833</v>
      </c>
      <c r="X17" s="52">
        <f t="shared" si="6"/>
        <v>408.13337464542121</v>
      </c>
      <c r="Y17" s="52">
        <f t="shared" si="6"/>
        <v>406.16488826322473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163.56568306638059</v>
      </c>
      <c r="C18" s="36">
        <f>C3*11630*1000/RES_summary!C$6</f>
        <v>199.39627356954873</v>
      </c>
      <c r="D18" s="36">
        <f>D3*11630*1000/RES_summary!D$6</f>
        <v>229.99697806902202</v>
      </c>
      <c r="E18" s="36">
        <f>E3*11630*1000/RES_summary!E$6</f>
        <v>256.62958304168063</v>
      </c>
      <c r="F18" s="36">
        <f>F3*11630*1000/RES_summary!F$6</f>
        <v>274.62448176141072</v>
      </c>
      <c r="G18" s="36">
        <f>G3*11630*1000/RES_summary!G$6</f>
        <v>300.20455596903122</v>
      </c>
      <c r="H18" s="36">
        <f>H3*11630*1000/RES_summary!H$6</f>
        <v>326.19431738670846</v>
      </c>
      <c r="I18" s="36">
        <f>I3*11630*1000/RES_summary!I$6</f>
        <v>365.64731775328795</v>
      </c>
      <c r="J18" s="36">
        <f>J3*11630*1000/RES_summary!J$6</f>
        <v>422.25492478600228</v>
      </c>
      <c r="K18" s="36">
        <f>K3*11630*1000/RES_summary!K$6</f>
        <v>473.22183322276624</v>
      </c>
      <c r="L18" s="36">
        <f>L3*11630*1000/RES_summary!L$6</f>
        <v>530.53845450140921</v>
      </c>
      <c r="M18" s="36">
        <f>M3*11630*1000/RES_summary!M$6</f>
        <v>553.68960231905271</v>
      </c>
      <c r="N18" s="36">
        <f>N3*11630*1000/RES_summary!N$6</f>
        <v>588.82421080249912</v>
      </c>
      <c r="O18" s="36">
        <f>O3*11630*1000/RES_summary!O$6</f>
        <v>560.99571689086372</v>
      </c>
      <c r="P18" s="36">
        <f>P3*11630*1000/RES_summary!P$6</f>
        <v>514.67208742469347</v>
      </c>
      <c r="Q18" s="36">
        <f>Q3*11630*1000/RES_summary!Q$6</f>
        <v>511.15108837989857</v>
      </c>
      <c r="R18" s="36">
        <f>R3*11630*1000/RES_summary!R$6</f>
        <v>604.42386275440913</v>
      </c>
      <c r="S18" s="36">
        <f>S3*11630*1000/RES_summary!S$6</f>
        <v>601.0590935519084</v>
      </c>
      <c r="T18" s="36">
        <f>T3*11630*1000/RES_summary!T$6</f>
        <v>562.29519884016895</v>
      </c>
      <c r="U18" s="36">
        <f>U3*11630*1000/RES_summary!U$6</f>
        <v>645.79726948812447</v>
      </c>
      <c r="V18" s="36">
        <f>V3*11630*1000/RES_summary!V$6</f>
        <v>609.48328370732759</v>
      </c>
      <c r="W18" s="36">
        <f>W3*11630*1000/RES_summary!W$6</f>
        <v>701.50094935063316</v>
      </c>
      <c r="X18" s="36">
        <f>X3*11630*1000/RES_summary!X$6</f>
        <v>668.98701222305488</v>
      </c>
      <c r="Y18" s="36">
        <f>Y3*11630*1000/RES_summary!Y$6</f>
        <v>651.78490670742428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2.0162429349985214</v>
      </c>
      <c r="C3" s="49">
        <f t="shared" ref="C3:W3" si="0">C5*C11/11630</f>
        <v>2.6803199803261215</v>
      </c>
      <c r="D3" s="49">
        <f t="shared" si="0"/>
        <v>3.2091763488687675</v>
      </c>
      <c r="E3" s="49">
        <f t="shared" si="0"/>
        <v>3.9220147873396338</v>
      </c>
      <c r="F3" s="49">
        <f t="shared" si="0"/>
        <v>4.4275964860086363</v>
      </c>
      <c r="G3" s="49">
        <f t="shared" si="0"/>
        <v>5.2833778304966135</v>
      </c>
      <c r="H3" s="49">
        <f t="shared" si="0"/>
        <v>6.3248767144597631</v>
      </c>
      <c r="I3" s="49">
        <f t="shared" si="0"/>
        <v>7.1891055325362512</v>
      </c>
      <c r="J3" s="49">
        <f t="shared" si="0"/>
        <v>8.1152005299232837</v>
      </c>
      <c r="K3" s="49">
        <f t="shared" si="0"/>
        <v>8.9430785579961984</v>
      </c>
      <c r="L3" s="49">
        <f t="shared" si="0"/>
        <v>9.8484297070863231</v>
      </c>
      <c r="M3" s="49">
        <f t="shared" si="0"/>
        <v>10.266651847478975</v>
      </c>
      <c r="N3" s="49">
        <f t="shared" si="0"/>
        <v>10.378246656460647</v>
      </c>
      <c r="O3" s="49">
        <f t="shared" si="0"/>
        <v>9.8007737523582126</v>
      </c>
      <c r="P3" s="49">
        <f t="shared" si="0"/>
        <v>9.2023548157857693</v>
      </c>
      <c r="Q3" s="49">
        <f t="shared" si="0"/>
        <v>9.8311458302505699</v>
      </c>
      <c r="R3" s="49">
        <f t="shared" si="0"/>
        <v>11.905076051990967</v>
      </c>
      <c r="S3" s="49">
        <f t="shared" si="0"/>
        <v>13.071760740820983</v>
      </c>
      <c r="T3" s="49">
        <f t="shared" si="0"/>
        <v>13.442931562749308</v>
      </c>
      <c r="U3" s="49">
        <f t="shared" si="0"/>
        <v>16.129967024438706</v>
      </c>
      <c r="V3" s="49">
        <f t="shared" si="0"/>
        <v>16.45846745598428</v>
      </c>
      <c r="W3" s="49">
        <f t="shared" si="0"/>
        <v>19.506668936611558</v>
      </c>
      <c r="X3" s="49">
        <f t="shared" ref="X3:Y3" si="1">X5*X11/11630</f>
        <v>19.660315781345261</v>
      </c>
      <c r="Y3" s="49">
        <f t="shared" si="1"/>
        <v>20.06273680831255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33.426750003876137</v>
      </c>
      <c r="C5" s="49">
        <f t="shared" ref="C5:W5" si="2">C7*C13/1000000</f>
        <v>43.428397869983897</v>
      </c>
      <c r="D5" s="49">
        <f t="shared" si="2"/>
        <v>50.936516271719185</v>
      </c>
      <c r="E5" s="49">
        <f t="shared" si="2"/>
        <v>61.075802204517728</v>
      </c>
      <c r="F5" s="49">
        <f t="shared" si="2"/>
        <v>67.732255804588505</v>
      </c>
      <c r="G5" s="49">
        <f t="shared" si="2"/>
        <v>79.398504466991554</v>
      </c>
      <c r="H5" s="49">
        <f t="shared" si="2"/>
        <v>93.587629315082751</v>
      </c>
      <c r="I5" s="49">
        <f t="shared" si="2"/>
        <v>104.7333204635889</v>
      </c>
      <c r="J5" s="49">
        <f t="shared" si="2"/>
        <v>116.66506783164924</v>
      </c>
      <c r="K5" s="49">
        <f t="shared" si="2"/>
        <v>126.98267285226322</v>
      </c>
      <c r="L5" s="49">
        <f t="shared" si="2"/>
        <v>138.87837572479339</v>
      </c>
      <c r="M5" s="49">
        <f t="shared" si="2"/>
        <v>144.62864517272385</v>
      </c>
      <c r="N5" s="49">
        <f t="shared" si="2"/>
        <v>148.12300598478734</v>
      </c>
      <c r="O5" s="49">
        <f t="shared" si="2"/>
        <v>148.65454533805251</v>
      </c>
      <c r="P5" s="49">
        <f t="shared" si="2"/>
        <v>152.1349936857068</v>
      </c>
      <c r="Q5" s="49">
        <f t="shared" si="2"/>
        <v>164.56807689217186</v>
      </c>
      <c r="R5" s="49">
        <f t="shared" si="2"/>
        <v>177.46023693267088</v>
      </c>
      <c r="S5" s="49">
        <f t="shared" si="2"/>
        <v>193.0432902096745</v>
      </c>
      <c r="T5" s="49">
        <f t="shared" si="2"/>
        <v>210.76227428545943</v>
      </c>
      <c r="U5" s="49">
        <f t="shared" si="2"/>
        <v>228.84132493794391</v>
      </c>
      <c r="V5" s="49">
        <f t="shared" si="2"/>
        <v>244.85458541648762</v>
      </c>
      <c r="W5" s="49">
        <f t="shared" si="2"/>
        <v>255.42671258145188</v>
      </c>
      <c r="X5" s="49">
        <f t="shared" ref="X5:Y5" si="3">X7*X13/1000000</f>
        <v>265.24362962340228</v>
      </c>
      <c r="Y5" s="49">
        <f t="shared" si="3"/>
        <v>274.76769263027853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81590.215904656055</v>
      </c>
      <c r="C7" s="35">
        <v>108645.44972841771</v>
      </c>
      <c r="D7" s="35">
        <v>130507.28701039472</v>
      </c>
      <c r="E7" s="35">
        <v>160942.69743112827</v>
      </c>
      <c r="F7" s="35">
        <v>183016.58888908461</v>
      </c>
      <c r="G7" s="35">
        <v>221856.64129902981</v>
      </c>
      <c r="H7" s="35">
        <v>274736.68403405434</v>
      </c>
      <c r="I7" s="35">
        <v>318865.82810593629</v>
      </c>
      <c r="J7" s="35">
        <v>370641.49019431323</v>
      </c>
      <c r="K7" s="35">
        <v>417633.17213394842</v>
      </c>
      <c r="L7" s="35">
        <v>478848.95789096563</v>
      </c>
      <c r="M7" s="35">
        <v>531362.03874736174</v>
      </c>
      <c r="N7" s="35">
        <v>572734.9274101319</v>
      </c>
      <c r="O7" s="35">
        <v>612589.08475418738</v>
      </c>
      <c r="P7" s="35">
        <v>663272.95205689012</v>
      </c>
      <c r="Q7" s="35">
        <v>767166.94250732334</v>
      </c>
      <c r="R7" s="35">
        <v>872188.94777303957</v>
      </c>
      <c r="S7" s="35">
        <v>978074.62807573203</v>
      </c>
      <c r="T7" s="35">
        <v>1085834.5308615507</v>
      </c>
      <c r="U7" s="35">
        <v>1190029.477649593</v>
      </c>
      <c r="V7" s="35">
        <v>1285604.1714097529</v>
      </c>
      <c r="W7" s="35">
        <v>1355705.1231063369</v>
      </c>
      <c r="X7" s="35">
        <v>1421953.3784631675</v>
      </c>
      <c r="Y7" s="35">
        <v>1488052.7712249313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42276.770961213755</v>
      </c>
      <c r="D8" s="52">
        <v>37612.884789937438</v>
      </c>
      <c r="E8" s="52">
        <v>46734.388333259558</v>
      </c>
      <c r="F8" s="52">
        <v>38939.860585327115</v>
      </c>
      <c r="G8" s="52">
        <v>56292.736629291932</v>
      </c>
      <c r="H8" s="52">
        <v>95156.81369623827</v>
      </c>
      <c r="I8" s="52">
        <v>81742.028861819388</v>
      </c>
      <c r="J8" s="52">
        <v>98510.050421636493</v>
      </c>
      <c r="K8" s="52">
        <v>85931.542524962337</v>
      </c>
      <c r="L8" s="52">
        <v>117508.52238630911</v>
      </c>
      <c r="M8" s="52">
        <v>147669.89455263439</v>
      </c>
      <c r="N8" s="52">
        <v>123114.91752458957</v>
      </c>
      <c r="O8" s="52">
        <v>138364.20776569197</v>
      </c>
      <c r="P8" s="52">
        <v>136615.40982766508</v>
      </c>
      <c r="Q8" s="52">
        <v>221402.51283674233</v>
      </c>
      <c r="R8" s="52">
        <v>252691.89981835056</v>
      </c>
      <c r="S8" s="52">
        <v>229000.59782728204</v>
      </c>
      <c r="T8" s="52">
        <v>246124.1105515107</v>
      </c>
      <c r="U8" s="52">
        <v>240810.35661570739</v>
      </c>
      <c r="V8" s="52">
        <v>316977.20659690222</v>
      </c>
      <c r="W8" s="52">
        <v>322792.85151493456</v>
      </c>
      <c r="X8" s="52">
        <v>295248.85318411258</v>
      </c>
      <c r="Y8" s="52">
        <v>312223.50331327459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15221.537137452106</v>
      </c>
      <c r="D9" s="36">
        <v>15751.047507960422</v>
      </c>
      <c r="E9" s="36">
        <v>16298.977912526025</v>
      </c>
      <c r="F9" s="36">
        <v>16865.969127370772</v>
      </c>
      <c r="G9" s="36">
        <v>17452.684219346731</v>
      </c>
      <c r="H9" s="36">
        <v>42276.770961213741</v>
      </c>
      <c r="I9" s="36">
        <v>37612.884789937409</v>
      </c>
      <c r="J9" s="36">
        <v>46734.388333259558</v>
      </c>
      <c r="K9" s="36">
        <v>38939.860585327144</v>
      </c>
      <c r="L9" s="36">
        <v>56292.736629291903</v>
      </c>
      <c r="M9" s="36">
        <v>95156.813696238329</v>
      </c>
      <c r="N9" s="36">
        <v>81742.028861819417</v>
      </c>
      <c r="O9" s="36">
        <v>98510.050421636552</v>
      </c>
      <c r="P9" s="36">
        <v>85931.542524962337</v>
      </c>
      <c r="Q9" s="36">
        <v>117508.52238630911</v>
      </c>
      <c r="R9" s="36">
        <v>147669.89455263433</v>
      </c>
      <c r="S9" s="36">
        <v>123114.91752458957</v>
      </c>
      <c r="T9" s="36">
        <v>138364.20776569215</v>
      </c>
      <c r="U9" s="36">
        <v>136615.40982766519</v>
      </c>
      <c r="V9" s="36">
        <v>221402.51283674245</v>
      </c>
      <c r="W9" s="36">
        <v>252691.89981835056</v>
      </c>
      <c r="X9" s="36">
        <v>229000.59782728204</v>
      </c>
      <c r="Y9" s="36">
        <v>246124.1105515107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701.50120281851173</v>
      </c>
      <c r="C11" s="54">
        <v>717.78197907544291</v>
      </c>
      <c r="D11" s="54">
        <v>732.73014468140946</v>
      </c>
      <c r="E11" s="54">
        <v>746.82657174146755</v>
      </c>
      <c r="F11" s="54">
        <v>760.24261292641108</v>
      </c>
      <c r="G11" s="54">
        <v>773.88969201832401</v>
      </c>
      <c r="H11" s="54">
        <v>785.98332629537242</v>
      </c>
      <c r="I11" s="54">
        <v>798.30656541118469</v>
      </c>
      <c r="J11" s="54">
        <v>808.98064791082356</v>
      </c>
      <c r="K11" s="54">
        <v>819.07240801666626</v>
      </c>
      <c r="L11" s="54">
        <v>824.73053775042149</v>
      </c>
      <c r="M11" s="54">
        <v>825.57062498639016</v>
      </c>
      <c r="N11" s="54">
        <v>814.85659713814789</v>
      </c>
      <c r="O11" s="54">
        <v>766.76430230047401</v>
      </c>
      <c r="P11" s="54">
        <v>703.47645807700474</v>
      </c>
      <c r="Q11" s="54">
        <v>694.76552296791681</v>
      </c>
      <c r="R11" s="54">
        <v>780.20877734534815</v>
      </c>
      <c r="S11" s="54">
        <v>787.5154699789158</v>
      </c>
      <c r="T11" s="54">
        <v>741.7897467884768</v>
      </c>
      <c r="U11" s="54">
        <v>819.74493263003217</v>
      </c>
      <c r="V11" s="54">
        <v>781.73735724619269</v>
      </c>
      <c r="W11" s="54">
        <v>888.17084728539976</v>
      </c>
      <c r="X11" s="54">
        <v>862.03567965679724</v>
      </c>
      <c r="Y11" s="54">
        <v>849.1887341159802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409.69066735817518</v>
      </c>
      <c r="C13" s="35">
        <v>399.72587879697096</v>
      </c>
      <c r="D13" s="35">
        <v>390.29633853059994</v>
      </c>
      <c r="E13" s="35">
        <v>379.48787474904674</v>
      </c>
      <c r="F13" s="35">
        <v>370.08806805833854</v>
      </c>
      <c r="G13" s="35">
        <v>357.88202688949104</v>
      </c>
      <c r="H13" s="35">
        <v>340.64482376689932</v>
      </c>
      <c r="I13" s="35">
        <v>328.45576801285057</v>
      </c>
      <c r="J13" s="35">
        <v>314.76526756485407</v>
      </c>
      <c r="K13" s="35">
        <v>304.05312921727347</v>
      </c>
      <c r="L13" s="35">
        <v>290.02543168615625</v>
      </c>
      <c r="M13" s="35">
        <v>272.18475281687961</v>
      </c>
      <c r="N13" s="35">
        <v>258.62401417456664</v>
      </c>
      <c r="O13" s="35">
        <v>242.66600407629346</v>
      </c>
      <c r="P13" s="35">
        <v>229.37011559708213</v>
      </c>
      <c r="Q13" s="35">
        <v>214.5140356990824</v>
      </c>
      <c r="R13" s="35">
        <v>203.46535849345511</v>
      </c>
      <c r="S13" s="35">
        <v>197.37071657759762</v>
      </c>
      <c r="T13" s="35">
        <v>194.10165020100348</v>
      </c>
      <c r="U13" s="35">
        <v>192.29887094051193</v>
      </c>
      <c r="V13" s="35">
        <v>190.4587670620171</v>
      </c>
      <c r="W13" s="35">
        <v>188.40875366480199</v>
      </c>
      <c r="X13" s="35">
        <v>186.53468787427818</v>
      </c>
      <c r="Y13" s="35">
        <v>184.64915891665319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384.08254000914303</v>
      </c>
      <c r="D14" s="36">
        <v>371.18066441415164</v>
      </c>
      <c r="E14" s="36">
        <v>359.83834753796089</v>
      </c>
      <c r="F14" s="36">
        <v>348.39066045905639</v>
      </c>
      <c r="G14" s="36">
        <v>334.26071699679227</v>
      </c>
      <c r="H14" s="36">
        <v>319.75528856386853</v>
      </c>
      <c r="I14" s="36">
        <v>307.14758447958161</v>
      </c>
      <c r="J14" s="36">
        <v>291.833902389147</v>
      </c>
      <c r="K14" s="36">
        <v>277.94088254824055</v>
      </c>
      <c r="L14" s="36">
        <v>261.36107199937965</v>
      </c>
      <c r="M14" s="36">
        <v>244.98672515334334</v>
      </c>
      <c r="N14" s="36">
        <v>232.3132574224328</v>
      </c>
      <c r="O14" s="36">
        <v>211.61622839590402</v>
      </c>
      <c r="P14" s="36">
        <v>200.30198021067307</v>
      </c>
      <c r="Q14" s="36">
        <v>194.87238890657181</v>
      </c>
      <c r="R14" s="36">
        <v>194.18637457695439</v>
      </c>
      <c r="S14" s="36">
        <v>192.94395396190211</v>
      </c>
      <c r="T14" s="36">
        <v>190.95689472613282</v>
      </c>
      <c r="U14" s="36">
        <v>188.71027146385737</v>
      </c>
      <c r="V14" s="36">
        <v>186.63328414080289</v>
      </c>
      <c r="W14" s="36">
        <v>184.76695129939486</v>
      </c>
      <c r="X14" s="36">
        <v>182.90061845798684</v>
      </c>
      <c r="Y14" s="36">
        <v>181.03428561657879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0.14771657449203857</v>
      </c>
      <c r="C16" s="44">
        <f>C7/RES_summary!C$6</f>
        <v>0.19496051229911893</v>
      </c>
      <c r="D16" s="44">
        <f>D7/RES_summary!D$6</f>
        <v>0.23219086448531182</v>
      </c>
      <c r="E16" s="44">
        <f>E7/RES_summary!E$6</f>
        <v>0.28365644804617712</v>
      </c>
      <c r="F16" s="44">
        <f>F7/RES_summary!F$6</f>
        <v>0.31961766170940586</v>
      </c>
      <c r="G16" s="44">
        <f>G7/RES_summary!G$6</f>
        <v>0.38972060986600371</v>
      </c>
      <c r="H16" s="44">
        <f>H7/RES_summary!H$6</f>
        <v>0.47759029724862384</v>
      </c>
      <c r="I16" s="44">
        <f>I7/RES_summary!I$6</f>
        <v>0.54849106324051444</v>
      </c>
      <c r="J16" s="44">
        <f>J7/RES_summary!J$6</f>
        <v>0.62667110245976076</v>
      </c>
      <c r="K16" s="44">
        <f>K7/RES_summary!K$6</f>
        <v>0.70692544379737166</v>
      </c>
      <c r="L16" s="44">
        <f>L7/RES_summary!L$6</f>
        <v>0.8117459872706656</v>
      </c>
      <c r="M16" s="44">
        <f>M7/RES_summary!M$6</f>
        <v>0.90274655499155931</v>
      </c>
      <c r="N16" s="44">
        <f>N7/RES_summary!N$6</f>
        <v>0.97309237851975949</v>
      </c>
      <c r="O16" s="44">
        <f>O7/RES_summary!O$6</f>
        <v>1.0408003818615934</v>
      </c>
      <c r="P16" s="44">
        <f>P7/RES_summary!P$6</f>
        <v>1.1250972427918919</v>
      </c>
      <c r="Q16" s="44">
        <f>Q7/RES_summary!Q$6</f>
        <v>1.2981860528795408</v>
      </c>
      <c r="R16" s="44">
        <f>R7/RES_summary!R$6</f>
        <v>1.4647559791301361</v>
      </c>
      <c r="S16" s="44">
        <f>S7/RES_summary!S$6</f>
        <v>1.610999135390575</v>
      </c>
      <c r="T16" s="44">
        <f>T7/RES_summary!T$6</f>
        <v>1.7722268516334403</v>
      </c>
      <c r="U16" s="44">
        <f>U7/RES_summary!U$6</f>
        <v>1.8980190557183871</v>
      </c>
      <c r="V16" s="44">
        <f>V7/RES_summary!V$6</f>
        <v>2.0275973324150391</v>
      </c>
      <c r="W16" s="44">
        <f>W7/RES_summary!W$6</f>
        <v>2.1323226029845435</v>
      </c>
      <c r="X16" s="44">
        <f>X7/RES_summary!X$6</f>
        <v>2.214401209805303</v>
      </c>
      <c r="Y16" s="44">
        <f>Y7/RES_summary!Y$6</f>
        <v>2.2780269606333721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4">B13*B16</f>
        <v>60.518101983506874</v>
      </c>
      <c r="C17" s="52">
        <f t="shared" si="4"/>
        <v>77.93076210947298</v>
      </c>
      <c r="D17" s="52">
        <f t="shared" si="4"/>
        <v>90.623244248871913</v>
      </c>
      <c r="E17" s="52">
        <f t="shared" si="4"/>
        <v>107.64418262790714</v>
      </c>
      <c r="F17" s="52">
        <f t="shared" si="4"/>
        <v>118.28668293935762</v>
      </c>
      <c r="G17" s="52">
        <f t="shared" si="4"/>
        <v>139.474001779454</v>
      </c>
      <c r="H17" s="52">
        <f t="shared" si="4"/>
        <v>162.68866263903854</v>
      </c>
      <c r="I17" s="52">
        <f t="shared" si="4"/>
        <v>180.15505342484815</v>
      </c>
      <c r="J17" s="52">
        <f t="shared" si="4"/>
        <v>197.25429724090867</v>
      </c>
      <c r="K17" s="52">
        <f t="shared" si="4"/>
        <v>214.94289330990063</v>
      </c>
      <c r="L17" s="52">
        <f t="shared" si="4"/>
        <v>235.42698037767988</v>
      </c>
      <c r="M17" s="52">
        <f t="shared" si="4"/>
        <v>245.7138479266672</v>
      </c>
      <c r="N17" s="52">
        <f t="shared" si="4"/>
        <v>251.66505709545706</v>
      </c>
      <c r="O17" s="52">
        <f t="shared" si="4"/>
        <v>252.56686970743323</v>
      </c>
      <c r="P17" s="52">
        <f t="shared" si="4"/>
        <v>258.06368463713466</v>
      </c>
      <c r="Q17" s="52">
        <f t="shared" si="4"/>
        <v>278.47912929145269</v>
      </c>
      <c r="R17" s="52">
        <f t="shared" ref="R17:V17" si="5">R13*R16</f>
        <v>298.02710039914501</v>
      </c>
      <c r="S17" s="52">
        <f t="shared" si="5"/>
        <v>317.96405375792801</v>
      </c>
      <c r="T17" s="52">
        <f t="shared" si="5"/>
        <v>343.99215643257975</v>
      </c>
      <c r="U17" s="52">
        <f t="shared" si="5"/>
        <v>364.98692143822245</v>
      </c>
      <c r="V17" s="52">
        <f t="shared" si="5"/>
        <v>386.17368803000318</v>
      </c>
      <c r="W17" s="52">
        <f t="shared" ref="W17:Y17" si="6">W13*W16</f>
        <v>401.74824403960423</v>
      </c>
      <c r="X17" s="52">
        <f t="shared" si="6"/>
        <v>413.06263849945617</v>
      </c>
      <c r="Y17" s="52">
        <f t="shared" si="6"/>
        <v>420.63576227041199</v>
      </c>
      <c r="DA17" s="63" t="s">
        <v>1046</v>
      </c>
    </row>
    <row r="18" spans="1:105" ht="12.95" customHeight="1" x14ac:dyDescent="0.25">
      <c r="A18" s="53" t="s">
        <v>42</v>
      </c>
      <c r="B18" s="36">
        <f>B3*11630*1000/RES_summary!B$6</f>
        <v>42.453521333723437</v>
      </c>
      <c r="C18" s="36">
        <f>C3*11630*1000/RES_summary!C$6</f>
        <v>55.937296657795052</v>
      </c>
      <c r="D18" s="36">
        <f>D3*11630*1000/RES_summary!D$6</f>
        <v>66.40238286997463</v>
      </c>
      <c r="E18" s="36">
        <f>E3*11630*1000/RES_summary!E$6</f>
        <v>80.39153587991234</v>
      </c>
      <c r="F18" s="36">
        <f>F3*11630*1000/RES_summary!F$6</f>
        <v>89.926576912215168</v>
      </c>
      <c r="G18" s="36">
        <f>G3*11630*1000/RES_summary!G$6</f>
        <v>107.93749228166483</v>
      </c>
      <c r="H18" s="36">
        <f>H3*11630*1000/RES_summary!H$6</f>
        <v>127.8705762115772</v>
      </c>
      <c r="I18" s="36">
        <f>I3*11630*1000/RES_summary!I$6</f>
        <v>143.818961941059</v>
      </c>
      <c r="J18" s="36">
        <f>J3*11630*1000/RES_summary!J$6</f>
        <v>159.57490918514452</v>
      </c>
      <c r="K18" s="36">
        <f>K3*11630*1000/RES_summary!K$6</f>
        <v>176.05379320940966</v>
      </c>
      <c r="L18" s="36">
        <f>L3*11630*1000/RES_summary!L$6</f>
        <v>194.16382012784192</v>
      </c>
      <c r="M18" s="36">
        <f>M3*11630*1000/RES_summary!M$6</f>
        <v>202.85413500062944</v>
      </c>
      <c r="N18" s="36">
        <f>N3*11630*1000/RES_summary!N$6</f>
        <v>205.07093204338182</v>
      </c>
      <c r="O18" s="36">
        <f>O3*11630*1000/RES_summary!O$6</f>
        <v>193.65925963543475</v>
      </c>
      <c r="P18" s="36">
        <f>P3*11630*1000/RES_summary!P$6</f>
        <v>181.54172682683262</v>
      </c>
      <c r="Q18" s="36">
        <f>Q3*11630*1000/RES_summary!Q$6</f>
        <v>193.47769789782626</v>
      </c>
      <c r="R18" s="36">
        <f>R3*11630*1000/RES_summary!R$6</f>
        <v>232.52335961819625</v>
      </c>
      <c r="S18" s="36">
        <f>S3*11630*1000/RES_summary!S$6</f>
        <v>250.40161123157586</v>
      </c>
      <c r="T18" s="36">
        <f>T3*11630*1000/RES_summary!T$6</f>
        <v>255.16985461734541</v>
      </c>
      <c r="U18" s="36">
        <f>U3*11630*1000/RES_summary!U$6</f>
        <v>299.19617932521857</v>
      </c>
      <c r="V18" s="36">
        <f>V3*11630*1000/RES_summary!V$6</f>
        <v>301.88639831859035</v>
      </c>
      <c r="W18" s="36">
        <f>W3*11630*1000/RES_summary!W$6</f>
        <v>356.82107830407682</v>
      </c>
      <c r="X18" s="36">
        <f>X3*11630*1000/RES_summary!X$6</f>
        <v>356.07473231970863</v>
      </c>
      <c r="Y18" s="36">
        <f>Y3*11630*1000/RES_summary!Y$6</f>
        <v>357.19915048632151</v>
      </c>
      <c r="DA18" s="60" t="s">
        <v>1054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11.24642639195053</v>
      </c>
      <c r="C3" s="49">
        <f t="shared" ref="C3:W3" si="0">C5*C11/11630</f>
        <v>11.976953358136557</v>
      </c>
      <c r="D3" s="49">
        <f t="shared" si="0"/>
        <v>12.90566149265811</v>
      </c>
      <c r="E3" s="49">
        <f t="shared" si="0"/>
        <v>13.314377750918664</v>
      </c>
      <c r="F3" s="49">
        <f t="shared" si="0"/>
        <v>13.564193926284929</v>
      </c>
      <c r="G3" s="49">
        <f t="shared" si="0"/>
        <v>14.11563131440419</v>
      </c>
      <c r="H3" s="49">
        <f t="shared" si="0"/>
        <v>14.228045209088487</v>
      </c>
      <c r="I3" s="49">
        <f t="shared" si="0"/>
        <v>14.468970933871642</v>
      </c>
      <c r="J3" s="49">
        <f t="shared" si="0"/>
        <v>14.670956833800144</v>
      </c>
      <c r="K3" s="49">
        <f t="shared" si="0"/>
        <v>14.735015555430449</v>
      </c>
      <c r="L3" s="49">
        <f t="shared" si="0"/>
        <v>14.708658512434063</v>
      </c>
      <c r="M3" s="49">
        <f t="shared" si="0"/>
        <v>14.398545127696266</v>
      </c>
      <c r="N3" s="49">
        <f t="shared" si="0"/>
        <v>14.184684453154398</v>
      </c>
      <c r="O3" s="49">
        <f t="shared" si="0"/>
        <v>13.23147469056914</v>
      </c>
      <c r="P3" s="49">
        <f t="shared" si="0"/>
        <v>12.014546671706302</v>
      </c>
      <c r="Q3" s="49">
        <f t="shared" si="0"/>
        <v>11.747513171286768</v>
      </c>
      <c r="R3" s="49">
        <f t="shared" si="0"/>
        <v>12.433078436547317</v>
      </c>
      <c r="S3" s="49">
        <f t="shared" si="0"/>
        <v>12.264920077238834</v>
      </c>
      <c r="T3" s="49">
        <f t="shared" si="0"/>
        <v>11.171568403198991</v>
      </c>
      <c r="U3" s="49">
        <f t="shared" si="0"/>
        <v>11.817338930402446</v>
      </c>
      <c r="V3" s="49">
        <f t="shared" si="0"/>
        <v>10.754100073517572</v>
      </c>
      <c r="W3" s="49">
        <f t="shared" si="0"/>
        <v>11.825938275314195</v>
      </c>
      <c r="X3" s="49">
        <f t="shared" ref="X3:Y3" si="1">X5*X11/11630</f>
        <v>11.210876305144675</v>
      </c>
      <c r="Y3" s="49">
        <f t="shared" si="1"/>
        <v>10.75598530252665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246.20290234559428</v>
      </c>
      <c r="C5" s="49">
        <f t="shared" ref="C5:W5" si="2">C7*C13/1000000</f>
        <v>261.20301083169858</v>
      </c>
      <c r="D5" s="49">
        <f t="shared" si="2"/>
        <v>280.67413223581349</v>
      </c>
      <c r="E5" s="49">
        <f t="shared" si="2"/>
        <v>288.88596014694212</v>
      </c>
      <c r="F5" s="49">
        <f t="shared" si="2"/>
        <v>293.55712709765965</v>
      </c>
      <c r="G5" s="49">
        <f t="shared" si="2"/>
        <v>304.28852764635889</v>
      </c>
      <c r="H5" s="49">
        <f t="shared" si="2"/>
        <v>306.0350710063305</v>
      </c>
      <c r="I5" s="49">
        <f t="shared" si="2"/>
        <v>310.61689158414958</v>
      </c>
      <c r="J5" s="49">
        <f t="shared" si="2"/>
        <v>315.2090254168462</v>
      </c>
      <c r="K5" s="49">
        <f t="shared" si="2"/>
        <v>316.81577460463438</v>
      </c>
      <c r="L5" s="49">
        <f t="shared" si="2"/>
        <v>315.68205513947237</v>
      </c>
      <c r="M5" s="49">
        <f t="shared" si="2"/>
        <v>307.91963093741202</v>
      </c>
      <c r="N5" s="49">
        <f t="shared" si="2"/>
        <v>306.6133270486298</v>
      </c>
      <c r="O5" s="49">
        <f t="shared" si="2"/>
        <v>301.44130211026214</v>
      </c>
      <c r="P5" s="49">
        <f t="shared" si="2"/>
        <v>295.92925295670454</v>
      </c>
      <c r="Q5" s="49">
        <f t="shared" si="2"/>
        <v>290.59466874680027</v>
      </c>
      <c r="R5" s="49">
        <f t="shared" si="2"/>
        <v>276.79962864200803</v>
      </c>
      <c r="S5" s="49">
        <f t="shared" si="2"/>
        <v>269.579162387233</v>
      </c>
      <c r="T5" s="49">
        <f t="shared" si="2"/>
        <v>258.30431775149725</v>
      </c>
      <c r="U5" s="49">
        <f t="shared" si="2"/>
        <v>245.79455973741727</v>
      </c>
      <c r="V5" s="49">
        <f t="shared" si="2"/>
        <v>234.28351442396993</v>
      </c>
      <c r="W5" s="49">
        <f t="shared" si="2"/>
        <v>226.80485205415849</v>
      </c>
      <c r="X5" s="49">
        <f t="shared" ref="X5:Y5" si="3">X7*X13/1000000</f>
        <v>220.84954405370843</v>
      </c>
      <c r="Y5" s="49">
        <f t="shared" si="3"/>
        <v>214.7504333649313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3148817.0330761811</v>
      </c>
      <c r="C7" s="35">
        <v>3383369.1383879525</v>
      </c>
      <c r="D7" s="35">
        <v>3711506.0578891826</v>
      </c>
      <c r="E7" s="35">
        <v>3911387.851916905</v>
      </c>
      <c r="F7" s="35">
        <v>4083750.8181003318</v>
      </c>
      <c r="G7" s="35">
        <v>4361046.5518074874</v>
      </c>
      <c r="H7" s="35">
        <v>4511942.935188761</v>
      </c>
      <c r="I7" s="35">
        <v>4714352.3733875761</v>
      </c>
      <c r="J7" s="35">
        <v>4929711.161066494</v>
      </c>
      <c r="K7" s="35">
        <v>5127577.1804831959</v>
      </c>
      <c r="L7" s="35">
        <v>5330934.8496206868</v>
      </c>
      <c r="M7" s="35">
        <v>5462390.0095781283</v>
      </c>
      <c r="N7" s="35">
        <v>5737297.2756185196</v>
      </c>
      <c r="O7" s="35">
        <v>5868510.9291630974</v>
      </c>
      <c r="P7" s="35">
        <v>6030877.241101509</v>
      </c>
      <c r="Q7" s="35">
        <v>6349901.2633094722</v>
      </c>
      <c r="R7" s="35">
        <v>6502915.1716358857</v>
      </c>
      <c r="S7" s="35">
        <v>6928615.80879426</v>
      </c>
      <c r="T7" s="35">
        <v>7357988.9846743532</v>
      </c>
      <c r="U7" s="35">
        <v>7760475.0219636299</v>
      </c>
      <c r="V7" s="35">
        <v>8083845.7025329657</v>
      </c>
      <c r="W7" s="35">
        <v>8508241.279932607</v>
      </c>
      <c r="X7" s="35">
        <v>8964546.2447524015</v>
      </c>
      <c r="Y7" s="35">
        <v>9463111.2925240081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992515.06280510081</v>
      </c>
      <c r="D8" s="52">
        <v>1093467.9688954037</v>
      </c>
      <c r="E8" s="52">
        <v>985991.14709438151</v>
      </c>
      <c r="F8" s="52">
        <v>989411.40800945554</v>
      </c>
      <c r="G8" s="52">
        <v>1189345.7427813448</v>
      </c>
      <c r="H8" s="52">
        <v>1137899.9648674806</v>
      </c>
      <c r="I8" s="52">
        <v>1229490.2986739734</v>
      </c>
      <c r="J8" s="52">
        <v>1249284.60898455</v>
      </c>
      <c r="K8" s="52">
        <v>1305521.8385587884</v>
      </c>
      <c r="L8" s="52">
        <v>1369885.3891321672</v>
      </c>
      <c r="M8" s="52">
        <v>1308648.7163124401</v>
      </c>
      <c r="N8" s="52">
        <v>1346752.0723033417</v>
      </c>
      <c r="O8" s="52">
        <v>950734.44100808725</v>
      </c>
      <c r="P8" s="52">
        <v>999548.26563297585</v>
      </c>
      <c r="Q8" s="52">
        <v>1313162.5968161309</v>
      </c>
      <c r="R8" s="52">
        <v>981065.97299503908</v>
      </c>
      <c r="S8" s="52">
        <v>1096040.3368104137</v>
      </c>
      <c r="T8" s="52">
        <v>1075012.3280565534</v>
      </c>
      <c r="U8" s="52">
        <v>970596.24385193363</v>
      </c>
      <c r="V8" s="52">
        <v>800571.74500026181</v>
      </c>
      <c r="W8" s="52">
        <v>817800.80396596808</v>
      </c>
      <c r="X8" s="52">
        <v>813558.27276961878</v>
      </c>
      <c r="Y8" s="52">
        <v>870399.67720242962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757962.95749332942</v>
      </c>
      <c r="D9" s="36">
        <v>765331.04939417308</v>
      </c>
      <c r="E9" s="36">
        <v>786109.35306665907</v>
      </c>
      <c r="F9" s="36">
        <v>817048.44182602828</v>
      </c>
      <c r="G9" s="36">
        <v>912050.00907418877</v>
      </c>
      <c r="H9" s="36">
        <v>987003.5814862065</v>
      </c>
      <c r="I9" s="36">
        <v>1027080.8604751583</v>
      </c>
      <c r="J9" s="36">
        <v>1033925.8213056317</v>
      </c>
      <c r="K9" s="36">
        <v>1107655.8191420864</v>
      </c>
      <c r="L9" s="36">
        <v>1166527.7199946763</v>
      </c>
      <c r="M9" s="36">
        <v>1177193.5563549986</v>
      </c>
      <c r="N9" s="36">
        <v>1071844.8062629504</v>
      </c>
      <c r="O9" s="36">
        <v>819520.78746350948</v>
      </c>
      <c r="P9" s="36">
        <v>837181.95369456429</v>
      </c>
      <c r="Q9" s="36">
        <v>994138.57460816763</v>
      </c>
      <c r="R9" s="36">
        <v>828052.06466862559</v>
      </c>
      <c r="S9" s="36">
        <v>670339.69965203945</v>
      </c>
      <c r="T9" s="36">
        <v>645639.15217646025</v>
      </c>
      <c r="U9" s="36">
        <v>568110.20656265691</v>
      </c>
      <c r="V9" s="36">
        <v>477201.064430926</v>
      </c>
      <c r="W9" s="36">
        <v>393405.22656632587</v>
      </c>
      <c r="X9" s="36">
        <v>357253.30794982426</v>
      </c>
      <c r="Y9" s="36">
        <v>371834.62943082303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531.25262818708279</v>
      </c>
      <c r="C11" s="54">
        <v>533.27091104963722</v>
      </c>
      <c r="D11" s="54">
        <v>534.7583760711891</v>
      </c>
      <c r="E11" s="54">
        <v>536.01155682478088</v>
      </c>
      <c r="F11" s="54">
        <v>537.37947677289208</v>
      </c>
      <c r="G11" s="54">
        <v>539.50371858025301</v>
      </c>
      <c r="H11" s="54">
        <v>540.69674183935672</v>
      </c>
      <c r="I11" s="54">
        <v>541.74172918519423</v>
      </c>
      <c r="J11" s="54">
        <v>541.30184804022042</v>
      </c>
      <c r="K11" s="54">
        <v>540.90813856574096</v>
      </c>
      <c r="L11" s="54">
        <v>541.87970369120569</v>
      </c>
      <c r="M11" s="54">
        <v>543.82722960961405</v>
      </c>
      <c r="N11" s="54">
        <v>538.0323216153655</v>
      </c>
      <c r="O11" s="54">
        <v>510.48761259341842</v>
      </c>
      <c r="P11" s="54">
        <v>472.17088677741214</v>
      </c>
      <c r="Q11" s="54">
        <v>470.1517022705857</v>
      </c>
      <c r="R11" s="54">
        <v>522.38763081599313</v>
      </c>
      <c r="S11" s="54">
        <v>529.12480043020923</v>
      </c>
      <c r="T11" s="54">
        <v>502.99329744150651</v>
      </c>
      <c r="U11" s="54">
        <v>559.14846897914742</v>
      </c>
      <c r="V11" s="54">
        <v>533.84116318434917</v>
      </c>
      <c r="W11" s="54">
        <v>606.40529025834996</v>
      </c>
      <c r="X11" s="54">
        <v>590.36794478110778</v>
      </c>
      <c r="Y11" s="54">
        <v>582.49991447427021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78.189015036250211</v>
      </c>
      <c r="C13" s="35">
        <v>77.202043332508481</v>
      </c>
      <c r="D13" s="35">
        <v>75.622706216311343</v>
      </c>
      <c r="E13" s="35">
        <v>73.857661547259752</v>
      </c>
      <c r="F13" s="35">
        <v>71.884191806349179</v>
      </c>
      <c r="G13" s="35">
        <v>69.774198470833326</v>
      </c>
      <c r="H13" s="35">
        <v>67.82777960677538</v>
      </c>
      <c r="I13" s="35">
        <v>65.8874999114567</v>
      </c>
      <c r="J13" s="35">
        <v>63.940668148324917</v>
      </c>
      <c r="K13" s="35">
        <v>61.786641810192968</v>
      </c>
      <c r="L13" s="35">
        <v>59.21701616029582</v>
      </c>
      <c r="M13" s="35">
        <v>56.370861545492851</v>
      </c>
      <c r="N13" s="35">
        <v>53.442119576342648</v>
      </c>
      <c r="O13" s="35">
        <v>51.365892600160905</v>
      </c>
      <c r="P13" s="35">
        <v>49.069022818089159</v>
      </c>
      <c r="Q13" s="35">
        <v>45.76365154303938</v>
      </c>
      <c r="R13" s="35">
        <v>42.565468153319884</v>
      </c>
      <c r="S13" s="35">
        <v>38.908083494118003</v>
      </c>
      <c r="T13" s="35">
        <v>35.105287367174441</v>
      </c>
      <c r="U13" s="35">
        <v>31.672617854161199</v>
      </c>
      <c r="V13" s="35">
        <v>28.981690527635912</v>
      </c>
      <c r="W13" s="35">
        <v>26.657078071950846</v>
      </c>
      <c r="X13" s="35">
        <v>24.635886527216886</v>
      </c>
      <c r="Y13" s="35">
        <v>22.693427851217091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74.824542568231195</v>
      </c>
      <c r="D14" s="36">
        <v>72.529187096167888</v>
      </c>
      <c r="E14" s="36">
        <v>70.559886462173395</v>
      </c>
      <c r="F14" s="36">
        <v>68.486157009264048</v>
      </c>
      <c r="G14" s="36">
        <v>66.665089886869097</v>
      </c>
      <c r="H14" s="36">
        <v>64.669199904498285</v>
      </c>
      <c r="I14" s="36">
        <v>62.974089230912938</v>
      </c>
      <c r="J14" s="36">
        <v>60.626943409997118</v>
      </c>
      <c r="K14" s="36">
        <v>57.951367587301448</v>
      </c>
      <c r="L14" s="36">
        <v>54.541725626407462</v>
      </c>
      <c r="M14" s="36">
        <v>50.891517139750469</v>
      </c>
      <c r="N14" s="36">
        <v>47.900935313738437</v>
      </c>
      <c r="O14" s="36">
        <v>45.591314108265806</v>
      </c>
      <c r="P14" s="36">
        <v>41.955126566203027</v>
      </c>
      <c r="Q14" s="36">
        <v>37.77203843693998</v>
      </c>
      <c r="R14" s="36">
        <v>30.877604221785138</v>
      </c>
      <c r="S14" s="36">
        <v>24.455506920760754</v>
      </c>
      <c r="T14" s="36">
        <v>19.135225873088014</v>
      </c>
      <c r="U14" s="36">
        <v>15.277942067050493</v>
      </c>
      <c r="V14" s="36">
        <v>13.573574317036611</v>
      </c>
      <c r="W14" s="36">
        <v>12.759159858014414</v>
      </c>
      <c r="X14" s="36">
        <v>11.944745398992216</v>
      </c>
      <c r="Y14" s="36">
        <v>11.130330939970019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5.7008363156158062</v>
      </c>
      <c r="C16" s="44">
        <f>C7/RES_summary!C$6</f>
        <v>6.0713392246616129</v>
      </c>
      <c r="D16" s="44">
        <f>D7/RES_summary!D$6</f>
        <v>6.6032925813186329</v>
      </c>
      <c r="E16" s="44">
        <f>E7/RES_summary!E$6</f>
        <v>6.8936982088329728</v>
      </c>
      <c r="F16" s="44">
        <f>F7/RES_summary!F$6</f>
        <v>7.1318064411971331</v>
      </c>
      <c r="G16" s="44">
        <f>G7/RES_summary!G$6</f>
        <v>7.6607565672719797</v>
      </c>
      <c r="H16" s="44">
        <f>H7/RES_summary!H$6</f>
        <v>7.843365275961939</v>
      </c>
      <c r="I16" s="44">
        <f>I7/RES_summary!I$6</f>
        <v>8.1093046599860941</v>
      </c>
      <c r="J16" s="44">
        <f>J7/RES_summary!J$6</f>
        <v>8.335028888681947</v>
      </c>
      <c r="K16" s="44">
        <f>K7/RES_summary!K$6</f>
        <v>8.6794225549587427</v>
      </c>
      <c r="L16" s="44">
        <f>L7/RES_summary!L$6</f>
        <v>9.0370144933390186</v>
      </c>
      <c r="M16" s="44">
        <f>M7/RES_summary!M$6</f>
        <v>9.2802146250261259</v>
      </c>
      <c r="N16" s="44">
        <f>N7/RES_summary!N$6</f>
        <v>9.747825713113297</v>
      </c>
      <c r="O16" s="44">
        <f>O7/RES_summary!O$6</f>
        <v>9.970710494266827</v>
      </c>
      <c r="P16" s="44">
        <f>P7/RES_summary!P$6</f>
        <v>10.23006189915866</v>
      </c>
      <c r="Q16" s="44">
        <f>Q7/RES_summary!Q$6</f>
        <v>10.745188303146735</v>
      </c>
      <c r="R16" s="44">
        <f>R7/RES_summary!R$6</f>
        <v>10.921009608927509</v>
      </c>
      <c r="S16" s="44">
        <f>S7/RES_summary!S$6</f>
        <v>11.412211049151917</v>
      </c>
      <c r="T16" s="44">
        <f>T7/RES_summary!T$6</f>
        <v>12.009219896807307</v>
      </c>
      <c r="U16" s="44">
        <f>U7/RES_summary!U$6</f>
        <v>12.377449256303787</v>
      </c>
      <c r="V16" s="44">
        <f>V7/RES_summary!V$6</f>
        <v>12.749479463913845</v>
      </c>
      <c r="W16" s="44">
        <f>W7/RES_summary!W$6</f>
        <v>13.382198594394055</v>
      </c>
      <c r="X16" s="44">
        <f>X7/RES_summary!X$6</f>
        <v>13.960445082376872</v>
      </c>
      <c r="Y16" s="44">
        <f>Y7/RES_summary!Y$6</f>
        <v>14.486867047126555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4">B13*B16</f>
        <v>445.74277640088553</v>
      </c>
      <c r="C17" s="52">
        <f t="shared" si="4"/>
        <v>468.71979390868427</v>
      </c>
      <c r="D17" s="52">
        <f t="shared" si="4"/>
        <v>499.35885493740716</v>
      </c>
      <c r="E17" s="52">
        <f t="shared" si="4"/>
        <v>509.1524291169365</v>
      </c>
      <c r="F17" s="52">
        <f t="shared" si="4"/>
        <v>512.66414214477129</v>
      </c>
      <c r="G17" s="52">
        <f t="shared" si="4"/>
        <v>534.52314916157491</v>
      </c>
      <c r="H17" s="52">
        <f t="shared" si="4"/>
        <v>531.99805131338132</v>
      </c>
      <c r="I17" s="52">
        <f t="shared" si="4"/>
        <v>534.30181006680914</v>
      </c>
      <c r="J17" s="52">
        <f t="shared" si="4"/>
        <v>532.94731617791376</v>
      </c>
      <c r="K17" s="52">
        <f t="shared" si="4"/>
        <v>536.27237252254577</v>
      </c>
      <c r="L17" s="52">
        <f t="shared" si="4"/>
        <v>535.14503329288425</v>
      </c>
      <c r="M17" s="52">
        <f t="shared" si="4"/>
        <v>523.13369373980561</v>
      </c>
      <c r="N17" s="52">
        <f t="shared" si="4"/>
        <v>520.94446736954842</v>
      </c>
      <c r="O17" s="52">
        <f t="shared" si="4"/>
        <v>512.1544443958071</v>
      </c>
      <c r="P17" s="52">
        <f t="shared" si="4"/>
        <v>501.97914076028081</v>
      </c>
      <c r="Q17" s="52">
        <f t="shared" si="4"/>
        <v>491.7390532695498</v>
      </c>
      <c r="R17" s="52">
        <f t="shared" ref="R17:V17" si="5">R13*R16</f>
        <v>464.85788671090432</v>
      </c>
      <c r="S17" s="52">
        <f t="shared" si="5"/>
        <v>444.02726035289879</v>
      </c>
      <c r="T17" s="52">
        <f t="shared" si="5"/>
        <v>421.58711553300952</v>
      </c>
      <c r="U17" s="52">
        <f t="shared" si="5"/>
        <v>392.02622030418161</v>
      </c>
      <c r="V17" s="52">
        <f t="shared" si="5"/>
        <v>369.50146821160047</v>
      </c>
      <c r="W17" s="52">
        <f t="shared" ref="W17:Y17" si="6">W13*W16</f>
        <v>356.73031270511319</v>
      </c>
      <c r="X17" s="52">
        <f t="shared" si="6"/>
        <v>343.92794091887959</v>
      </c>
      <c r="Y17" s="52">
        <f t="shared" si="6"/>
        <v>328.75667212414089</v>
      </c>
      <c r="DA17" s="63" t="s">
        <v>1047</v>
      </c>
    </row>
    <row r="18" spans="1:105" ht="12.95" customHeight="1" x14ac:dyDescent="0.25">
      <c r="A18" s="51" t="s">
        <v>42</v>
      </c>
      <c r="B18" s="52">
        <f>B3*11630*1000/RES_summary!B$6</f>
        <v>236.80202145837762</v>
      </c>
      <c r="C18" s="52">
        <f>C3*11630*1000/RES_summary!C$6</f>
        <v>249.95463152468227</v>
      </c>
      <c r="D18" s="52">
        <f>D3*11630*1000/RES_summary!D$6</f>
        <v>267.03633034309632</v>
      </c>
      <c r="E18" s="52">
        <f>E3*11630*1000/RES_summary!E$6</f>
        <v>272.91158619208801</v>
      </c>
      <c r="F18" s="52">
        <f>F3*11630*1000/RES_summary!F$6</f>
        <v>275.49518846598079</v>
      </c>
      <c r="G18" s="52">
        <f>G3*11630*1000/RES_summary!G$6</f>
        <v>288.37722663989683</v>
      </c>
      <c r="H18" s="52">
        <f>H3*11630*1000/RES_summary!H$6</f>
        <v>287.64961301003223</v>
      </c>
      <c r="I18" s="52">
        <f>I3*11630*1000/RES_summary!I$6</f>
        <v>289.45358649237238</v>
      </c>
      <c r="J18" s="52">
        <f>J3*11630*1000/RES_summary!J$6</f>
        <v>288.48536715518037</v>
      </c>
      <c r="K18" s="52">
        <f>K3*11630*1000/RES_summary!K$6</f>
        <v>290.07409078540371</v>
      </c>
      <c r="L18" s="52">
        <f>L3*11630*1000/RES_summary!L$6</f>
        <v>289.98423207256849</v>
      </c>
      <c r="M18" s="52">
        <f>M3*11630*1000/RES_summary!M$6</f>
        <v>284.49434738196277</v>
      </c>
      <c r="N18" s="52">
        <f>N3*11630*1000/RES_summary!N$6</f>
        <v>280.28496121151812</v>
      </c>
      <c r="O18" s="52">
        <f>O3*11630*1000/RES_summary!O$6</f>
        <v>261.4484995987242</v>
      </c>
      <c r="P18" s="52">
        <f>P3*11630*1000/RES_summary!P$6</f>
        <v>237.01993603654518</v>
      </c>
      <c r="Q18" s="52">
        <f>Q3*11630*1000/RES_summary!Q$6</f>
        <v>231.19195296760503</v>
      </c>
      <c r="R18" s="52">
        <f>R3*11630*1000/RES_summary!R$6</f>
        <v>242.83601010503872</v>
      </c>
      <c r="S18" s="52">
        <f>S3*11630*1000/RES_summary!S$6</f>
        <v>234.94583551980014</v>
      </c>
      <c r="T18" s="52">
        <f>T3*11630*1000/RES_summary!T$6</f>
        <v>212.05549340080182</v>
      </c>
      <c r="U18" s="52">
        <f>U3*11630*1000/RES_summary!U$6</f>
        <v>219.20086088276506</v>
      </c>
      <c r="V18" s="52">
        <f>V3*11630*1000/RES_summary!V$6</f>
        <v>197.25509358840563</v>
      </c>
      <c r="W18" s="52">
        <f>W3*11630*1000/RES_summary!W$6</f>
        <v>216.32314881989606</v>
      </c>
      <c r="X18" s="52">
        <f>X3*11630*1000/RES_summary!X$6</f>
        <v>203.0440316330772</v>
      </c>
      <c r="Y18" s="52">
        <f>Y3*11630*1000/RES_summary!Y$6</f>
        <v>191.50073339515774</v>
      </c>
      <c r="DA18" s="63" t="s">
        <v>1055</v>
      </c>
    </row>
    <row r="19" spans="1:105" ht="12.95" customHeight="1" x14ac:dyDescent="0.25">
      <c r="A19" s="53" t="s">
        <v>119</v>
      </c>
      <c r="B19" s="36"/>
      <c r="C19" s="36">
        <v>107.60027752270793</v>
      </c>
      <c r="D19" s="36">
        <v>116.66050004968751</v>
      </c>
      <c r="E19" s="36">
        <v>121.5527303902302</v>
      </c>
      <c r="F19" s="36">
        <v>125.36093222382331</v>
      </c>
      <c r="G19" s="36">
        <v>132.27666647068924</v>
      </c>
      <c r="H19" s="36">
        <v>137.35545700261792</v>
      </c>
      <c r="I19" s="36">
        <v>141.6061288890759</v>
      </c>
      <c r="J19" s="36">
        <v>146.08854842692469</v>
      </c>
      <c r="K19" s="36">
        <v>148.84121913454092</v>
      </c>
      <c r="L19" s="36">
        <v>154.55772921088209</v>
      </c>
      <c r="M19" s="36">
        <v>158.20672103966405</v>
      </c>
      <c r="N19" s="36">
        <v>166.08074134932991</v>
      </c>
      <c r="O19" s="36">
        <v>169.40878171430339</v>
      </c>
      <c r="P19" s="36">
        <v>173.58805398691308</v>
      </c>
      <c r="Q19" s="36">
        <v>181.91174108680295</v>
      </c>
      <c r="R19" s="36">
        <v>185.24969660025658</v>
      </c>
      <c r="S19" s="36">
        <v>195.15550651976235</v>
      </c>
      <c r="T19" s="36">
        <v>202.30895035460131</v>
      </c>
      <c r="U19" s="36">
        <v>210.60679957732782</v>
      </c>
      <c r="V19" s="36">
        <v>213.29442909678278</v>
      </c>
      <c r="W19" s="36">
        <v>221.09112377611845</v>
      </c>
      <c r="X19" s="36">
        <v>231.47480371227434</v>
      </c>
      <c r="Y19" s="36">
        <v>240.9165733975</v>
      </c>
      <c r="DA19" s="60" t="s">
        <v>1057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5.1912471099923163</v>
      </c>
      <c r="C3" s="49">
        <f t="shared" ref="C3:W3" si="0">C5*C11/11630</f>
        <v>6.5075119005881517</v>
      </c>
      <c r="D3" s="49">
        <f t="shared" si="0"/>
        <v>7.2528171579561</v>
      </c>
      <c r="E3" s="49">
        <f t="shared" si="0"/>
        <v>7.582467877784798</v>
      </c>
      <c r="F3" s="49">
        <f t="shared" si="0"/>
        <v>7.7092596111142502</v>
      </c>
      <c r="G3" s="49">
        <f t="shared" si="0"/>
        <v>7.7690049929580027</v>
      </c>
      <c r="H3" s="49">
        <f t="shared" si="0"/>
        <v>7.8962938669336955</v>
      </c>
      <c r="I3" s="49">
        <f t="shared" si="0"/>
        <v>8.2107902658150209</v>
      </c>
      <c r="J3" s="49">
        <f t="shared" si="0"/>
        <v>8.4948709741687125</v>
      </c>
      <c r="K3" s="49">
        <f t="shared" si="0"/>
        <v>8.867121646707993</v>
      </c>
      <c r="L3" s="49">
        <f t="shared" si="0"/>
        <v>9.3036674974436337</v>
      </c>
      <c r="M3" s="49">
        <f t="shared" si="0"/>
        <v>9.9213901773798607</v>
      </c>
      <c r="N3" s="49">
        <f t="shared" si="0"/>
        <v>10.317804174291306</v>
      </c>
      <c r="O3" s="49">
        <f t="shared" si="0"/>
        <v>9.9570010120910997</v>
      </c>
      <c r="P3" s="49">
        <f t="shared" si="0"/>
        <v>9.3758390438073391</v>
      </c>
      <c r="Q3" s="49">
        <f t="shared" si="0"/>
        <v>9.518435006638386</v>
      </c>
      <c r="R3" s="49">
        <f t="shared" si="0"/>
        <v>11.208886991080911</v>
      </c>
      <c r="S3" s="49">
        <f t="shared" si="0"/>
        <v>11.505825117328635</v>
      </c>
      <c r="T3" s="49">
        <f t="shared" si="0"/>
        <v>11.122179596354977</v>
      </c>
      <c r="U3" s="49">
        <f t="shared" si="0"/>
        <v>12.471767757921844</v>
      </c>
      <c r="V3" s="49">
        <f t="shared" si="0"/>
        <v>12.093882474654869</v>
      </c>
      <c r="W3" s="49">
        <f t="shared" si="0"/>
        <v>13.815688607212724</v>
      </c>
      <c r="X3" s="49">
        <f t="shared" ref="X3:Y3" si="1">X5*X11/11630</f>
        <v>13.665747388202799</v>
      </c>
      <c r="Y3" s="49">
        <f t="shared" si="1"/>
        <v>13.72881108582788</v>
      </c>
      <c r="DA3" s="62" t="s">
        <v>975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1546.5266489313815</v>
      </c>
      <c r="C5" s="49">
        <f t="shared" ref="C5:W5" si="2">C7*C13/1000000</f>
        <v>1939.823897856043</v>
      </c>
      <c r="D5" s="49">
        <f t="shared" si="2"/>
        <v>2167.0489099887814</v>
      </c>
      <c r="E5" s="49">
        <f t="shared" si="2"/>
        <v>2273.3035196414453</v>
      </c>
      <c r="F5" s="49">
        <f t="shared" si="2"/>
        <v>2320.0710835926589</v>
      </c>
      <c r="G5" s="49">
        <f t="shared" si="2"/>
        <v>2344.8411162920202</v>
      </c>
      <c r="H5" s="49">
        <f t="shared" si="2"/>
        <v>2395.468875203328</v>
      </c>
      <c r="I5" s="49">
        <f t="shared" si="2"/>
        <v>2505.436132806612</v>
      </c>
      <c r="J5" s="49">
        <f t="shared" si="2"/>
        <v>2615.5143009785138</v>
      </c>
      <c r="K5" s="49">
        <f t="shared" si="2"/>
        <v>2755.6127620288885</v>
      </c>
      <c r="L5" s="49">
        <f t="shared" si="2"/>
        <v>2912.0044580783388</v>
      </c>
      <c r="M5" s="49">
        <f t="shared" si="2"/>
        <v>3109.8546617241068</v>
      </c>
      <c r="N5" s="49">
        <f t="shared" si="2"/>
        <v>3286.3861526869277</v>
      </c>
      <c r="O5" s="49">
        <f t="shared" si="2"/>
        <v>3361.3252073757831</v>
      </c>
      <c r="P5" s="49">
        <f t="shared" si="2"/>
        <v>3442.0402732508014</v>
      </c>
      <c r="Q5" s="49">
        <f t="shared" si="2"/>
        <v>3530.8192263280798</v>
      </c>
      <c r="R5" s="49">
        <f t="shared" si="2"/>
        <v>3662.0703933590826</v>
      </c>
      <c r="S5" s="49">
        <f t="shared" si="2"/>
        <v>3697.1007534706937</v>
      </c>
      <c r="T5" s="49">
        <f t="shared" si="2"/>
        <v>3802.2186640574901</v>
      </c>
      <c r="U5" s="49">
        <f t="shared" si="2"/>
        <v>3876.8736672035493</v>
      </c>
      <c r="V5" s="49">
        <f t="shared" si="2"/>
        <v>3969.8449858254717</v>
      </c>
      <c r="W5" s="49">
        <f t="shared" si="2"/>
        <v>3998.7908207903411</v>
      </c>
      <c r="X5" s="49">
        <f t="shared" ref="X5:Y5" si="3">X7*X13/1000000</f>
        <v>4048.6146421247322</v>
      </c>
      <c r="Y5" s="49">
        <f t="shared" si="3"/>
        <v>4114.7407111849716</v>
      </c>
      <c r="DA5" s="62" t="s">
        <v>984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156530.59991655298</v>
      </c>
      <c r="C7" s="35">
        <v>200090.39109627847</v>
      </c>
      <c r="D7" s="35">
        <v>226385.32909169997</v>
      </c>
      <c r="E7" s="35">
        <v>239971.17256422219</v>
      </c>
      <c r="F7" s="35">
        <v>247064.75401364669</v>
      </c>
      <c r="G7" s="35">
        <v>251926.0817768769</v>
      </c>
      <c r="H7" s="35">
        <v>259950.87814261226</v>
      </c>
      <c r="I7" s="35">
        <v>274760.82963682187</v>
      </c>
      <c r="J7" s="35">
        <v>289741.13291611243</v>
      </c>
      <c r="K7" s="35">
        <v>310475.05707739526</v>
      </c>
      <c r="L7" s="35">
        <v>332172.81780516135</v>
      </c>
      <c r="M7" s="35">
        <v>358568.08974253468</v>
      </c>
      <c r="N7" s="35">
        <v>383928.43472444767</v>
      </c>
      <c r="O7" s="35">
        <v>396637.39031945303</v>
      </c>
      <c r="P7" s="35">
        <v>411160.89983761479</v>
      </c>
      <c r="Q7" s="35">
        <v>428390.26787438814</v>
      </c>
      <c r="R7" s="35">
        <v>452048.48404698534</v>
      </c>
      <c r="S7" s="35">
        <v>471055.25137085165</v>
      </c>
      <c r="T7" s="35">
        <v>497517.19714001392</v>
      </c>
      <c r="U7" s="35">
        <v>518493.88108310895</v>
      </c>
      <c r="V7" s="35">
        <v>539750.89536117588</v>
      </c>
      <c r="W7" s="35">
        <v>549496.18741467944</v>
      </c>
      <c r="X7" s="35">
        <v>562610.06400275405</v>
      </c>
      <c r="Y7" s="35">
        <v>579390.54758313636</v>
      </c>
      <c r="DA7" s="59" t="s">
        <v>992</v>
      </c>
    </row>
    <row r="8" spans="1:105" ht="12.95" customHeight="1" x14ac:dyDescent="0.25">
      <c r="A8" s="51" t="s">
        <v>116</v>
      </c>
      <c r="B8" s="52"/>
      <c r="C8" s="52">
        <v>61975.435624046571</v>
      </c>
      <c r="D8" s="52">
        <v>45028.15595927462</v>
      </c>
      <c r="E8" s="52">
        <v>32642.11143763538</v>
      </c>
      <c r="F8" s="52">
        <v>26478.470338183542</v>
      </c>
      <c r="G8" s="52">
        <v>24580.504567286145</v>
      </c>
      <c r="H8" s="52">
        <v>28084.02580269656</v>
      </c>
      <c r="I8" s="52">
        <v>35215.097692903335</v>
      </c>
      <c r="J8" s="52">
        <v>35737.331494086277</v>
      </c>
      <c r="K8" s="52">
        <v>82709.359785329405</v>
      </c>
      <c r="L8" s="52">
        <v>66725.916687040706</v>
      </c>
      <c r="M8" s="52">
        <v>59037.383375008707</v>
      </c>
      <c r="N8" s="52">
        <v>51838.815320096561</v>
      </c>
      <c r="O8" s="52">
        <v>37289.460162291478</v>
      </c>
      <c r="P8" s="52">
        <v>42607.535320858296</v>
      </c>
      <c r="Q8" s="52">
        <v>52444.465729676653</v>
      </c>
      <c r="R8" s="52">
        <v>59395.547666683502</v>
      </c>
      <c r="S8" s="52">
        <v>101716.12710919569</v>
      </c>
      <c r="T8" s="52">
        <v>93187.862456202973</v>
      </c>
      <c r="U8" s="52">
        <v>80014.067318103742</v>
      </c>
      <c r="V8" s="52">
        <v>73095.829598163487</v>
      </c>
      <c r="W8" s="52">
        <v>47034.752215795044</v>
      </c>
      <c r="X8" s="52">
        <v>55721.411908932903</v>
      </c>
      <c r="Y8" s="52">
        <v>69224.949310058961</v>
      </c>
      <c r="DA8" s="63" t="s">
        <v>1000</v>
      </c>
    </row>
    <row r="9" spans="1:105" ht="12.95" customHeight="1" x14ac:dyDescent="0.25">
      <c r="A9" s="53" t="s">
        <v>115</v>
      </c>
      <c r="B9" s="36"/>
      <c r="C9" s="36">
        <v>18415.644444321078</v>
      </c>
      <c r="D9" s="36">
        <v>18733.217963853123</v>
      </c>
      <c r="E9" s="36">
        <v>19056.267965113162</v>
      </c>
      <c r="F9" s="36">
        <v>19384.888888759015</v>
      </c>
      <c r="G9" s="36">
        <v>19719.176804055955</v>
      </c>
      <c r="H9" s="36">
        <v>20059.229436961206</v>
      </c>
      <c r="I9" s="36">
        <v>20405.146198693721</v>
      </c>
      <c r="J9" s="36">
        <v>20757.028214795748</v>
      </c>
      <c r="K9" s="36">
        <v>61975.4356240466</v>
      </c>
      <c r="L9" s="36">
        <v>45028.15595927462</v>
      </c>
      <c r="M9" s="36">
        <v>32642.11143763538</v>
      </c>
      <c r="N9" s="36">
        <v>26478.470338183572</v>
      </c>
      <c r="O9" s="36">
        <v>24580.504567286116</v>
      </c>
      <c r="P9" s="36">
        <v>28084.025802696531</v>
      </c>
      <c r="Q9" s="36">
        <v>35215.097692903306</v>
      </c>
      <c r="R9" s="36">
        <v>35737.331494086306</v>
      </c>
      <c r="S9" s="36">
        <v>82709.359785329318</v>
      </c>
      <c r="T9" s="36">
        <v>66725.916687040706</v>
      </c>
      <c r="U9" s="36">
        <v>59037.383375008707</v>
      </c>
      <c r="V9" s="36">
        <v>51838.815320096561</v>
      </c>
      <c r="W9" s="36">
        <v>37289.460162291536</v>
      </c>
      <c r="X9" s="36">
        <v>42607.535320858355</v>
      </c>
      <c r="Y9" s="36">
        <v>52444.465729676653</v>
      </c>
      <c r="DA9" s="60" t="s">
        <v>1008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39.038579730215439</v>
      </c>
      <c r="C11" s="54">
        <v>39.015069093378443</v>
      </c>
      <c r="D11" s="54">
        <v>38.924023891766304</v>
      </c>
      <c r="E11" s="54">
        <v>38.79116917592507</v>
      </c>
      <c r="F11" s="54">
        <v>38.644802700795331</v>
      </c>
      <c r="G11" s="54">
        <v>38.532899922439434</v>
      </c>
      <c r="H11" s="54">
        <v>38.336502144969003</v>
      </c>
      <c r="I11" s="54">
        <v>38.113719819494371</v>
      </c>
      <c r="J11" s="54">
        <v>37.772819438464133</v>
      </c>
      <c r="K11" s="54">
        <v>37.423482055325465</v>
      </c>
      <c r="L11" s="54">
        <v>37.157104171012442</v>
      </c>
      <c r="M11" s="54">
        <v>37.103266973562611</v>
      </c>
      <c r="N11" s="54">
        <v>36.513074535960996</v>
      </c>
      <c r="O11" s="54">
        <v>34.450674845896728</v>
      </c>
      <c r="P11" s="54">
        <v>31.679178459029657</v>
      </c>
      <c r="Q11" s="54">
        <v>31.35232704686716</v>
      </c>
      <c r="R11" s="54">
        <v>35.597173648728571</v>
      </c>
      <c r="S11" s="54">
        <v>36.193967932551971</v>
      </c>
      <c r="T11" s="54">
        <v>34.019860543100151</v>
      </c>
      <c r="U11" s="54">
        <v>37.413305533181202</v>
      </c>
      <c r="V11" s="54">
        <v>35.430061798997329</v>
      </c>
      <c r="W11" s="54">
        <v>40.181261211889819</v>
      </c>
      <c r="X11" s="54">
        <v>39.256055755751049</v>
      </c>
      <c r="Y11" s="54">
        <v>38.803434805542651</v>
      </c>
      <c r="DA11" s="62" t="s">
        <v>1016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9880.027609654855</v>
      </c>
      <c r="C13" s="35">
        <v>9694.7378993459442</v>
      </c>
      <c r="D13" s="35">
        <v>9572.3911027423219</v>
      </c>
      <c r="E13" s="35">
        <v>9473.2358697503678</v>
      </c>
      <c r="F13" s="35">
        <v>9390.5384960920383</v>
      </c>
      <c r="G13" s="35">
        <v>9307.655244560081</v>
      </c>
      <c r="H13" s="35">
        <v>9215.0828353391607</v>
      </c>
      <c r="I13" s="35">
        <v>9118.607394359271</v>
      </c>
      <c r="J13" s="35">
        <v>9027.0728034178464</v>
      </c>
      <c r="K13" s="35">
        <v>8875.4722777680945</v>
      </c>
      <c r="L13" s="35">
        <v>8766.5344723853905</v>
      </c>
      <c r="M13" s="35">
        <v>8672.9822052963464</v>
      </c>
      <c r="N13" s="35">
        <v>8559.892561866709</v>
      </c>
      <c r="O13" s="35">
        <v>8474.5545664985366</v>
      </c>
      <c r="P13" s="35">
        <v>8371.5165391704613</v>
      </c>
      <c r="Q13" s="35">
        <v>8242.0621828023886</v>
      </c>
      <c r="R13" s="35">
        <v>8101.0566843941715</v>
      </c>
      <c r="S13" s="35">
        <v>7848.5501280614017</v>
      </c>
      <c r="T13" s="35">
        <v>7642.3864057656874</v>
      </c>
      <c r="U13" s="35">
        <v>7477.1830655068588</v>
      </c>
      <c r="V13" s="35">
        <v>7354.9576664787901</v>
      </c>
      <c r="W13" s="35">
        <v>7277.1948420683721</v>
      </c>
      <c r="X13" s="35">
        <v>7196.1290797402326</v>
      </c>
      <c r="Y13" s="35">
        <v>7101.8430113317481</v>
      </c>
      <c r="DA13" s="59" t="s">
        <v>1024</v>
      </c>
    </row>
    <row r="14" spans="1:105" ht="12.95" customHeight="1" x14ac:dyDescent="0.25">
      <c r="A14" s="53" t="s">
        <v>112</v>
      </c>
      <c r="B14" s="36"/>
      <c r="C14" s="36">
        <v>9281.8117160752226</v>
      </c>
      <c r="D14" s="36">
        <v>9156.7090423645132</v>
      </c>
      <c r="E14" s="36">
        <v>9023.0395741305383</v>
      </c>
      <c r="F14" s="36">
        <v>8999.4171996641053</v>
      </c>
      <c r="G14" s="36">
        <v>8933.748424975649</v>
      </c>
      <c r="H14" s="36">
        <v>8859.6094208471786</v>
      </c>
      <c r="I14" s="36">
        <v>8847.6445001659122</v>
      </c>
      <c r="J14" s="36">
        <v>8818.7384690605541</v>
      </c>
      <c r="K14" s="36">
        <v>8648.8734454138503</v>
      </c>
      <c r="L14" s="36">
        <v>8522.946511923923</v>
      </c>
      <c r="M14" s="36">
        <v>8340.1607385459247</v>
      </c>
      <c r="N14" s="36">
        <v>8002.1561022103479</v>
      </c>
      <c r="O14" s="36">
        <v>7898.615248654085</v>
      </c>
      <c r="P14" s="36">
        <v>7734.0442945214445</v>
      </c>
      <c r="Q14" s="36">
        <v>7633.7820003027273</v>
      </c>
      <c r="R14" s="36">
        <v>7515.8722260570094</v>
      </c>
      <c r="S14" s="36">
        <v>7377.1305197314105</v>
      </c>
      <c r="T14" s="36">
        <v>7230.7628022503723</v>
      </c>
      <c r="U14" s="36">
        <v>7086.7072388969136</v>
      </c>
      <c r="V14" s="36">
        <v>6946.957353908283</v>
      </c>
      <c r="W14" s="36">
        <v>6877.4877803691998</v>
      </c>
      <c r="X14" s="36">
        <v>6808.0182068301174</v>
      </c>
      <c r="Y14" s="36">
        <v>6738.5486332910341</v>
      </c>
      <c r="DA14" s="60" t="s">
        <v>1032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0.28339383302866694</v>
      </c>
      <c r="C16" s="44">
        <f>C7/RES_summary!C$6</f>
        <v>0.35905530559977045</v>
      </c>
      <c r="D16" s="44">
        <f>D7/RES_summary!D$6</f>
        <v>0.40277141968637298</v>
      </c>
      <c r="E16" s="44">
        <f>E7/RES_summary!E$6</f>
        <v>0.42294165270948203</v>
      </c>
      <c r="F16" s="44">
        <f>F7/RES_summary!F$6</f>
        <v>0.43147049919342573</v>
      </c>
      <c r="G16" s="44">
        <f>G7/RES_summary!G$6</f>
        <v>0.442541569440349</v>
      </c>
      <c r="H16" s="44">
        <f>H7/RES_summary!H$6</f>
        <v>0.45188729564335228</v>
      </c>
      <c r="I16" s="44">
        <f>I7/RES_summary!I$6</f>
        <v>0.47262467878583142</v>
      </c>
      <c r="J16" s="44">
        <f>J7/RES_summary!J$6</f>
        <v>0.48988685831499534</v>
      </c>
      <c r="K16" s="44">
        <f>K7/RES_summary!K$6</f>
        <v>0.52553947377067245</v>
      </c>
      <c r="L16" s="44">
        <f>L7/RES_summary!L$6</f>
        <v>0.56310021665563881</v>
      </c>
      <c r="M16" s="44">
        <f>M7/RES_summary!M$6</f>
        <v>0.60918184616285709</v>
      </c>
      <c r="N16" s="44">
        <f>N7/RES_summary!N$6</f>
        <v>0.65230495967264446</v>
      </c>
      <c r="O16" s="44">
        <f>O7/RES_summary!O$6</f>
        <v>0.67389438953311476</v>
      </c>
      <c r="P16" s="44">
        <f>P7/RES_summary!P$6</f>
        <v>0.69744438291440536</v>
      </c>
      <c r="Q16" s="44">
        <f>Q7/RES_summary!Q$6</f>
        <v>0.72491427892639204</v>
      </c>
      <c r="R16" s="44">
        <f>R7/RES_summary!R$6</f>
        <v>0.75917118825591623</v>
      </c>
      <c r="S16" s="44">
        <f>S7/RES_summary!S$6</f>
        <v>0.7758810840156799</v>
      </c>
      <c r="T16" s="44">
        <f>T7/RES_summary!T$6</f>
        <v>0.81201445603442812</v>
      </c>
      <c r="U16" s="44">
        <f>U7/RES_summary!U$6</f>
        <v>0.82696377279059141</v>
      </c>
      <c r="V16" s="44">
        <f>V7/RES_summary!V$6</f>
        <v>0.85127094321953511</v>
      </c>
      <c r="W16" s="44">
        <f>W7/RES_summary!W$6</f>
        <v>0.86427580799681569</v>
      </c>
      <c r="X16" s="44">
        <f>X7/RES_summary!X$6</f>
        <v>0.87614996753468333</v>
      </c>
      <c r="Y16" s="44">
        <f>Y7/RES_summary!Y$6</f>
        <v>0.88697612991509189</v>
      </c>
      <c r="DA16" s="59" t="s">
        <v>1040</v>
      </c>
    </row>
    <row r="17" spans="1:105" ht="12.95" customHeight="1" x14ac:dyDescent="0.25">
      <c r="A17" s="51" t="s">
        <v>43</v>
      </c>
      <c r="B17" s="52">
        <f t="shared" ref="B17:Q17" si="4">B13*B16</f>
        <v>2799.9388947291473</v>
      </c>
      <c r="C17" s="52">
        <f t="shared" si="4"/>
        <v>3480.9470791593344</v>
      </c>
      <c r="D17" s="52">
        <f t="shared" si="4"/>
        <v>3855.4855542447303</v>
      </c>
      <c r="E17" s="52">
        <f t="shared" si="4"/>
        <v>4006.6260352589679</v>
      </c>
      <c r="F17" s="52">
        <f t="shared" si="4"/>
        <v>4051.740332603913</v>
      </c>
      <c r="G17" s="52">
        <f t="shared" si="4"/>
        <v>4119.0243597373137</v>
      </c>
      <c r="H17" s="52">
        <f t="shared" si="4"/>
        <v>4164.1788615908881</v>
      </c>
      <c r="I17" s="52">
        <f t="shared" si="4"/>
        <v>4309.6788907331575</v>
      </c>
      <c r="J17" s="52">
        <f t="shared" si="4"/>
        <v>4422.2443354471061</v>
      </c>
      <c r="K17" s="52">
        <f t="shared" si="4"/>
        <v>4664.4110303244361</v>
      </c>
      <c r="L17" s="52">
        <f t="shared" si="4"/>
        <v>4936.4374607193395</v>
      </c>
      <c r="M17" s="52">
        <f t="shared" si="4"/>
        <v>5283.4233115600355</v>
      </c>
      <c r="N17" s="52">
        <f t="shared" si="4"/>
        <v>5583.660372370633</v>
      </c>
      <c r="O17" s="52">
        <f t="shared" si="4"/>
        <v>5710.9547761556014</v>
      </c>
      <c r="P17" s="52">
        <f t="shared" si="4"/>
        <v>5838.6671867194809</v>
      </c>
      <c r="Q17" s="52">
        <f t="shared" si="4"/>
        <v>5974.7885641126786</v>
      </c>
      <c r="R17" s="52">
        <f t="shared" ref="R17:V17" si="5">R13*R16</f>
        <v>6150.0888292200561</v>
      </c>
      <c r="S17" s="52">
        <f t="shared" si="5"/>
        <v>6089.5415813116833</v>
      </c>
      <c r="T17" s="52">
        <f t="shared" si="5"/>
        <v>6205.7282400827326</v>
      </c>
      <c r="U17" s="52">
        <f t="shared" si="5"/>
        <v>6183.3595176974713</v>
      </c>
      <c r="V17" s="52">
        <f t="shared" si="5"/>
        <v>6261.0617500831504</v>
      </c>
      <c r="W17" s="52">
        <f t="shared" ref="W17:Y17" si="6">W13*W16</f>
        <v>6289.5034520789022</v>
      </c>
      <c r="X17" s="52">
        <f t="shared" si="6"/>
        <v>6304.8882595897958</v>
      </c>
      <c r="Y17" s="52">
        <f t="shared" si="6"/>
        <v>6299.1652294555761</v>
      </c>
      <c r="DA17" s="63" t="s">
        <v>1048</v>
      </c>
    </row>
    <row r="18" spans="1:105" ht="12.95" customHeight="1" x14ac:dyDescent="0.25">
      <c r="A18" s="53" t="s">
        <v>42</v>
      </c>
      <c r="B18" s="36">
        <f>B3*11630*1000/RES_summary!B$6</f>
        <v>109.3056377816151</v>
      </c>
      <c r="C18" s="36">
        <f>C3*11630*1000/RES_summary!C$6</f>
        <v>135.80939080379531</v>
      </c>
      <c r="D18" s="36">
        <f>D3*11630*1000/RES_summary!D$6</f>
        <v>150.07101182778175</v>
      </c>
      <c r="E18" s="36">
        <f>E3*11630*1000/RES_summary!E$6</f>
        <v>155.42170835839659</v>
      </c>
      <c r="F18" s="36">
        <f>F3*11630*1000/RES_summary!F$6</f>
        <v>156.57870574833302</v>
      </c>
      <c r="G18" s="36">
        <f>G3*11630*1000/RES_summary!G$6</f>
        <v>158.71795343184806</v>
      </c>
      <c r="H18" s="36">
        <f>H3*11630*1000/RES_summary!H$6</f>
        <v>159.64005185941369</v>
      </c>
      <c r="I18" s="36">
        <f>I3*11630*1000/RES_summary!I$6</f>
        <v>164.25789375339284</v>
      </c>
      <c r="J18" s="36">
        <f>J3*11630*1000/RES_summary!J$6</f>
        <v>167.04063679561435</v>
      </c>
      <c r="K18" s="36">
        <f>K3*11630*1000/RES_summary!K$6</f>
        <v>174.5585024920087</v>
      </c>
      <c r="L18" s="36">
        <f>L3*11630*1000/RES_summary!L$6</f>
        <v>183.42372096163663</v>
      </c>
      <c r="M18" s="36">
        <f>M3*11630*1000/RES_summary!M$6</f>
        <v>196.03226566315629</v>
      </c>
      <c r="N18" s="36">
        <f>N3*11630*1000/RES_summary!N$6</f>
        <v>203.87660735986063</v>
      </c>
      <c r="O18" s="36">
        <f>O3*11630*1000/RES_summary!O$6</f>
        <v>196.74624605295756</v>
      </c>
      <c r="P18" s="36">
        <f>P3*11630*1000/RES_summary!P$6</f>
        <v>184.96417977096706</v>
      </c>
      <c r="Q18" s="36">
        <f>Q3*11630*1000/RES_summary!Q$6</f>
        <v>187.32352509794254</v>
      </c>
      <c r="R18" s="36">
        <f>R3*11630*1000/RES_summary!R$6</f>
        <v>218.92578000885214</v>
      </c>
      <c r="S18" s="36">
        <f>S3*11630*1000/RES_summary!S$6</f>
        <v>220.40467271793693</v>
      </c>
      <c r="T18" s="36">
        <f>T3*11630*1000/RES_summary!T$6</f>
        <v>211.11800929599292</v>
      </c>
      <c r="U18" s="36">
        <f>U3*11630*1000/RES_summary!U$6</f>
        <v>231.33991885711947</v>
      </c>
      <c r="V18" s="36">
        <f>V3*11630*1000/RES_summary!V$6</f>
        <v>221.82980473278437</v>
      </c>
      <c r="W18" s="36">
        <f>W3*11630*1000/RES_summary!W$6</f>
        <v>252.72018110106512</v>
      </c>
      <c r="X18" s="36">
        <f>X3*11630*1000/RES_summary!X$6</f>
        <v>247.50504505223722</v>
      </c>
      <c r="Y18" s="36">
        <f>Y3*11630*1000/RES_summary!Y$6</f>
        <v>244.42924731052057</v>
      </c>
      <c r="DA18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18199</v>
      </c>
      <c r="C3" s="120">
        <v>16809</v>
      </c>
      <c r="D3" s="120">
        <v>16354</v>
      </c>
      <c r="E3" s="120">
        <v>15223</v>
      </c>
      <c r="F3" s="120">
        <v>14972</v>
      </c>
      <c r="G3" s="120">
        <v>14465</v>
      </c>
      <c r="H3" s="120">
        <v>12455</v>
      </c>
      <c r="I3" s="120">
        <v>9085</v>
      </c>
      <c r="J3" s="120">
        <v>7292</v>
      </c>
      <c r="K3" s="120">
        <v>5924</v>
      </c>
      <c r="L3" s="120">
        <v>5932</v>
      </c>
      <c r="M3" s="120">
        <v>6438</v>
      </c>
      <c r="N3" s="120">
        <v>6567</v>
      </c>
      <c r="O3" s="120">
        <v>6275</v>
      </c>
      <c r="P3" s="120">
        <v>5094</v>
      </c>
      <c r="Q3" s="120">
        <v>3335</v>
      </c>
      <c r="R3" s="120">
        <v>1719</v>
      </c>
      <c r="S3" s="120">
        <v>991</v>
      </c>
      <c r="T3" s="120">
        <v>755</v>
      </c>
      <c r="U3" s="120">
        <v>745</v>
      </c>
      <c r="V3" s="120">
        <v>603</v>
      </c>
      <c r="W3" s="120">
        <v>414</v>
      </c>
      <c r="X3" s="120">
        <v>0</v>
      </c>
      <c r="Y3" s="120">
        <v>151</v>
      </c>
      <c r="DA3" s="129" t="s">
        <v>336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>
        <v>18199</v>
      </c>
      <c r="C5" s="52">
        <v>16809</v>
      </c>
      <c r="D5" s="52">
        <v>16354</v>
      </c>
      <c r="E5" s="52">
        <v>15223</v>
      </c>
      <c r="F5" s="52">
        <v>14972</v>
      </c>
      <c r="G5" s="52">
        <v>14465</v>
      </c>
      <c r="H5" s="52">
        <v>12455</v>
      </c>
      <c r="I5" s="52">
        <v>9085</v>
      </c>
      <c r="J5" s="52">
        <v>7292</v>
      </c>
      <c r="K5" s="52">
        <v>5924</v>
      </c>
      <c r="L5" s="52">
        <v>5932</v>
      </c>
      <c r="M5" s="52">
        <v>6438</v>
      </c>
      <c r="N5" s="52">
        <v>6567</v>
      </c>
      <c r="O5" s="52">
        <v>6275</v>
      </c>
      <c r="P5" s="52">
        <v>5094</v>
      </c>
      <c r="Q5" s="52">
        <v>3335</v>
      </c>
      <c r="R5" s="52">
        <v>1719</v>
      </c>
      <c r="S5" s="52">
        <v>991</v>
      </c>
      <c r="T5" s="52">
        <v>755</v>
      </c>
      <c r="U5" s="52">
        <v>745</v>
      </c>
      <c r="V5" s="52">
        <v>603</v>
      </c>
      <c r="W5" s="52">
        <v>414</v>
      </c>
      <c r="X5" s="52">
        <v>0</v>
      </c>
      <c r="Y5" s="52">
        <v>151</v>
      </c>
      <c r="DA5" s="63" t="s">
        <v>1059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>
        <v>6</v>
      </c>
      <c r="C8" s="52">
        <v>6</v>
      </c>
      <c r="D8" s="52">
        <v>8</v>
      </c>
      <c r="E8" s="52">
        <v>8</v>
      </c>
      <c r="F8" s="52">
        <v>11</v>
      </c>
      <c r="G8" s="52">
        <v>17</v>
      </c>
      <c r="H8" s="52">
        <v>18</v>
      </c>
      <c r="I8" s="52">
        <v>19</v>
      </c>
      <c r="J8" s="52">
        <v>17</v>
      </c>
      <c r="K8" s="52">
        <v>15</v>
      </c>
      <c r="L8" s="52">
        <v>12</v>
      </c>
      <c r="M8" s="52">
        <v>12</v>
      </c>
      <c r="N8" s="52">
        <v>20</v>
      </c>
      <c r="O8" s="52">
        <v>34</v>
      </c>
      <c r="P8" s="52">
        <v>41</v>
      </c>
      <c r="Q8" s="52">
        <v>43</v>
      </c>
      <c r="R8" s="52">
        <v>42</v>
      </c>
      <c r="S8" s="52">
        <v>37</v>
      </c>
      <c r="T8" s="52">
        <v>30</v>
      </c>
      <c r="U8" s="52">
        <v>21</v>
      </c>
      <c r="V8" s="52">
        <v>13</v>
      </c>
      <c r="W8" s="52">
        <v>4</v>
      </c>
      <c r="X8" s="52">
        <v>0</v>
      </c>
      <c r="Y8" s="52">
        <v>1</v>
      </c>
      <c r="DA8" s="63" t="s">
        <v>1060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>
        <v>16739</v>
      </c>
      <c r="C10" s="52">
        <v>15613</v>
      </c>
      <c r="D10" s="52">
        <v>15066</v>
      </c>
      <c r="E10" s="52">
        <v>14296</v>
      </c>
      <c r="F10" s="52">
        <v>13958</v>
      </c>
      <c r="G10" s="52">
        <v>13286</v>
      </c>
      <c r="H10" s="52">
        <v>11734</v>
      </c>
      <c r="I10" s="52">
        <v>8585</v>
      </c>
      <c r="J10" s="52">
        <v>6920</v>
      </c>
      <c r="K10" s="52">
        <v>5645</v>
      </c>
      <c r="L10" s="52">
        <v>5675</v>
      </c>
      <c r="M10" s="52">
        <v>5672</v>
      </c>
      <c r="N10" s="52">
        <v>5711</v>
      </c>
      <c r="O10" s="52">
        <v>5540</v>
      </c>
      <c r="P10" s="52">
        <v>4903</v>
      </c>
      <c r="Q10" s="52">
        <v>3206</v>
      </c>
      <c r="R10" s="52">
        <v>1652</v>
      </c>
      <c r="S10" s="52">
        <v>951</v>
      </c>
      <c r="T10" s="52">
        <v>725</v>
      </c>
      <c r="U10" s="52">
        <v>718</v>
      </c>
      <c r="V10" s="52">
        <v>586</v>
      </c>
      <c r="W10" s="52">
        <v>379</v>
      </c>
      <c r="X10" s="52">
        <v>0</v>
      </c>
      <c r="Y10" s="52">
        <v>0</v>
      </c>
      <c r="DA10" s="63" t="s">
        <v>1061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1062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1063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>
        <v>1460</v>
      </c>
      <c r="C15" s="52">
        <v>1196</v>
      </c>
      <c r="D15" s="52">
        <v>1288</v>
      </c>
      <c r="E15" s="52">
        <v>927</v>
      </c>
      <c r="F15" s="52">
        <v>1014</v>
      </c>
      <c r="G15" s="52">
        <v>1179</v>
      </c>
      <c r="H15" s="52">
        <v>721</v>
      </c>
      <c r="I15" s="52">
        <v>500</v>
      </c>
      <c r="J15" s="52">
        <v>372</v>
      </c>
      <c r="K15" s="52">
        <v>279</v>
      </c>
      <c r="L15" s="52">
        <v>257</v>
      </c>
      <c r="M15" s="52">
        <v>766</v>
      </c>
      <c r="N15" s="52">
        <v>856</v>
      </c>
      <c r="O15" s="52">
        <v>735</v>
      </c>
      <c r="P15" s="52">
        <v>191</v>
      </c>
      <c r="Q15" s="52">
        <v>129</v>
      </c>
      <c r="R15" s="52">
        <v>67</v>
      </c>
      <c r="S15" s="52">
        <v>40</v>
      </c>
      <c r="T15" s="52">
        <v>30</v>
      </c>
      <c r="U15" s="52">
        <v>27</v>
      </c>
      <c r="V15" s="52">
        <v>17</v>
      </c>
      <c r="W15" s="52">
        <v>35</v>
      </c>
      <c r="X15" s="52">
        <v>0</v>
      </c>
      <c r="Y15" s="52">
        <v>151</v>
      </c>
      <c r="DA15" s="63" t="s">
        <v>1064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1065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>
        <v>6009</v>
      </c>
      <c r="C20" s="52">
        <v>5547</v>
      </c>
      <c r="D20" s="52">
        <v>5418</v>
      </c>
      <c r="E20" s="52">
        <v>5082</v>
      </c>
      <c r="F20" s="52">
        <v>4874</v>
      </c>
      <c r="G20" s="52">
        <v>4756</v>
      </c>
      <c r="H20" s="52">
        <v>4214</v>
      </c>
      <c r="I20" s="52">
        <v>3059</v>
      </c>
      <c r="J20" s="52">
        <v>2436</v>
      </c>
      <c r="K20" s="52">
        <v>1931</v>
      </c>
      <c r="L20" s="52">
        <v>1948</v>
      </c>
      <c r="M20" s="52">
        <v>1914</v>
      </c>
      <c r="N20" s="52">
        <v>1918</v>
      </c>
      <c r="O20" s="52">
        <v>1931</v>
      </c>
      <c r="P20" s="52">
        <v>1828</v>
      </c>
      <c r="Q20" s="52">
        <v>1225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1066</v>
      </c>
    </row>
    <row r="21" spans="1:105" ht="12" customHeight="1" x14ac:dyDescent="0.25">
      <c r="A21" s="97" t="s">
        <v>50</v>
      </c>
      <c r="B21" s="52">
        <v>1697</v>
      </c>
      <c r="C21" s="52">
        <v>1492</v>
      </c>
      <c r="D21" s="52">
        <v>1208</v>
      </c>
      <c r="E21" s="52">
        <v>1073</v>
      </c>
      <c r="F21" s="52">
        <v>990</v>
      </c>
      <c r="G21" s="52">
        <v>887</v>
      </c>
      <c r="H21" s="52">
        <v>678</v>
      </c>
      <c r="I21" s="52">
        <v>488</v>
      </c>
      <c r="J21" s="52">
        <v>516</v>
      </c>
      <c r="K21" s="52">
        <v>450</v>
      </c>
      <c r="L21" s="52">
        <v>454</v>
      </c>
      <c r="M21" s="52">
        <v>535</v>
      </c>
      <c r="N21" s="52">
        <v>512</v>
      </c>
      <c r="O21" s="52">
        <v>512</v>
      </c>
      <c r="P21" s="52">
        <v>384</v>
      </c>
      <c r="Q21" s="52">
        <v>399</v>
      </c>
      <c r="R21" s="52">
        <v>351</v>
      </c>
      <c r="S21" s="52">
        <v>203</v>
      </c>
      <c r="T21" s="52">
        <v>155</v>
      </c>
      <c r="U21" s="52">
        <v>147</v>
      </c>
      <c r="V21" s="52">
        <v>102</v>
      </c>
      <c r="W21" s="52">
        <v>56</v>
      </c>
      <c r="X21" s="52">
        <v>0</v>
      </c>
      <c r="Y21" s="52">
        <v>15</v>
      </c>
      <c r="DA21" s="63" t="s">
        <v>1067</v>
      </c>
    </row>
    <row r="22" spans="1:105" ht="12" customHeight="1" x14ac:dyDescent="0.25">
      <c r="A22" s="109" t="s">
        <v>120</v>
      </c>
      <c r="B22" s="36">
        <v>10493</v>
      </c>
      <c r="C22" s="36">
        <v>9770</v>
      </c>
      <c r="D22" s="36">
        <v>9728</v>
      </c>
      <c r="E22" s="36">
        <v>9068</v>
      </c>
      <c r="F22" s="36">
        <v>9108</v>
      </c>
      <c r="G22" s="36">
        <v>8822</v>
      </c>
      <c r="H22" s="36">
        <v>7563</v>
      </c>
      <c r="I22" s="36">
        <v>5538</v>
      </c>
      <c r="J22" s="36">
        <v>4340</v>
      </c>
      <c r="K22" s="36">
        <v>3543</v>
      </c>
      <c r="L22" s="36">
        <v>3530</v>
      </c>
      <c r="M22" s="36">
        <v>3989</v>
      </c>
      <c r="N22" s="36">
        <v>4137</v>
      </c>
      <c r="O22" s="36">
        <v>3832</v>
      </c>
      <c r="P22" s="36">
        <v>2882</v>
      </c>
      <c r="Q22" s="36">
        <v>1711</v>
      </c>
      <c r="R22" s="36">
        <v>1368</v>
      </c>
      <c r="S22" s="36">
        <v>788</v>
      </c>
      <c r="T22" s="36">
        <v>600</v>
      </c>
      <c r="U22" s="36">
        <v>598</v>
      </c>
      <c r="V22" s="36">
        <v>501</v>
      </c>
      <c r="W22" s="36">
        <v>358</v>
      </c>
      <c r="X22" s="36">
        <v>0</v>
      </c>
      <c r="Y22" s="36">
        <v>136</v>
      </c>
      <c r="DA22" s="60" t="s">
        <v>1068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0</v>
      </c>
      <c r="C24" s="120">
        <v>0</v>
      </c>
      <c r="D24" s="120">
        <v>0</v>
      </c>
      <c r="E24" s="120">
        <v>0</v>
      </c>
      <c r="F24" s="120">
        <v>0</v>
      </c>
      <c r="G24" s="120">
        <v>0</v>
      </c>
      <c r="H24" s="120">
        <v>0</v>
      </c>
      <c r="I24" s="120">
        <v>0</v>
      </c>
      <c r="J24" s="120">
        <v>0</v>
      </c>
      <c r="K24" s="120">
        <v>0</v>
      </c>
      <c r="L24" s="120">
        <v>0</v>
      </c>
      <c r="M24" s="120">
        <v>0</v>
      </c>
      <c r="N24" s="120">
        <v>0</v>
      </c>
      <c r="O24" s="120">
        <v>0</v>
      </c>
      <c r="P24" s="120">
        <v>0</v>
      </c>
      <c r="Q24" s="120">
        <v>0</v>
      </c>
      <c r="R24" s="120">
        <v>0</v>
      </c>
      <c r="S24" s="120">
        <v>0</v>
      </c>
      <c r="T24" s="120">
        <v>0</v>
      </c>
      <c r="U24" s="120">
        <v>0</v>
      </c>
      <c r="V24" s="120">
        <v>0</v>
      </c>
      <c r="W24" s="120">
        <v>0</v>
      </c>
      <c r="X24" s="120">
        <v>0</v>
      </c>
      <c r="Y24" s="120">
        <v>0</v>
      </c>
      <c r="DA24" s="129" t="s">
        <v>337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1069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X29" s="52">
        <v>0</v>
      </c>
      <c r="Y29" s="52">
        <v>0</v>
      </c>
      <c r="DA29" s="63" t="s">
        <v>1070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2">
        <v>0</v>
      </c>
      <c r="Y31" s="52">
        <v>0</v>
      </c>
      <c r="DA31" s="63" t="s">
        <v>1071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1072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2">
        <v>0</v>
      </c>
      <c r="Y35" s="52">
        <v>0</v>
      </c>
      <c r="DA35" s="63" t="s">
        <v>1073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X36" s="52">
        <v>0</v>
      </c>
      <c r="Y36" s="52">
        <v>0</v>
      </c>
      <c r="DA36" s="63" t="s">
        <v>1074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1075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0</v>
      </c>
      <c r="S41" s="36">
        <v>0</v>
      </c>
      <c r="T41" s="36">
        <v>0</v>
      </c>
      <c r="U41" s="36">
        <v>0</v>
      </c>
      <c r="V41" s="36">
        <v>0</v>
      </c>
      <c r="W41" s="36">
        <v>0</v>
      </c>
      <c r="X41" s="36">
        <v>0</v>
      </c>
      <c r="Y41" s="36">
        <v>0</v>
      </c>
      <c r="DA41" s="60" t="s">
        <v>1076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7667</v>
      </c>
      <c r="C43" s="120">
        <v>7051</v>
      </c>
      <c r="D43" s="120">
        <v>6309</v>
      </c>
      <c r="E43" s="120">
        <v>5188</v>
      </c>
      <c r="F43" s="120">
        <v>4013</v>
      </c>
      <c r="G43" s="120">
        <v>3538</v>
      </c>
      <c r="H43" s="120">
        <v>3469</v>
      </c>
      <c r="I43" s="120">
        <v>3277</v>
      </c>
      <c r="J43" s="120">
        <v>3146</v>
      </c>
      <c r="K43" s="120">
        <v>2714</v>
      </c>
      <c r="L43" s="120">
        <v>2490</v>
      </c>
      <c r="M43" s="120">
        <v>2569</v>
      </c>
      <c r="N43" s="120">
        <v>2627</v>
      </c>
      <c r="O43" s="120">
        <v>2605</v>
      </c>
      <c r="P43" s="120">
        <v>2522</v>
      </c>
      <c r="Q43" s="120">
        <v>2325</v>
      </c>
      <c r="R43" s="120">
        <v>1902</v>
      </c>
      <c r="S43" s="120">
        <v>1496</v>
      </c>
      <c r="T43" s="120">
        <v>1282</v>
      </c>
      <c r="U43" s="120">
        <v>1164</v>
      </c>
      <c r="V43" s="120">
        <v>1041</v>
      </c>
      <c r="W43" s="120">
        <v>795</v>
      </c>
      <c r="X43" s="120">
        <v>608</v>
      </c>
      <c r="Y43" s="120">
        <v>620</v>
      </c>
      <c r="DA43" s="129" t="s">
        <v>338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>
        <v>7667</v>
      </c>
      <c r="C45" s="52">
        <v>7051</v>
      </c>
      <c r="D45" s="52">
        <v>6309</v>
      </c>
      <c r="E45" s="52">
        <v>5188</v>
      </c>
      <c r="F45" s="52">
        <v>4013</v>
      </c>
      <c r="G45" s="52">
        <v>3538</v>
      </c>
      <c r="H45" s="52">
        <v>3469</v>
      </c>
      <c r="I45" s="52">
        <v>3277</v>
      </c>
      <c r="J45" s="52">
        <v>3146</v>
      </c>
      <c r="K45" s="52">
        <v>2714</v>
      </c>
      <c r="L45" s="52">
        <v>2490</v>
      </c>
      <c r="M45" s="52">
        <v>2569</v>
      </c>
      <c r="N45" s="52">
        <v>2627</v>
      </c>
      <c r="O45" s="52">
        <v>2605</v>
      </c>
      <c r="P45" s="52">
        <v>2522</v>
      </c>
      <c r="Q45" s="52">
        <v>2325</v>
      </c>
      <c r="R45" s="52">
        <v>1902</v>
      </c>
      <c r="S45" s="52">
        <v>1496</v>
      </c>
      <c r="T45" s="52">
        <v>1282</v>
      </c>
      <c r="U45" s="52">
        <v>1164</v>
      </c>
      <c r="V45" s="52">
        <v>1041</v>
      </c>
      <c r="W45" s="52">
        <v>795</v>
      </c>
      <c r="X45" s="52">
        <v>608</v>
      </c>
      <c r="Y45" s="52">
        <v>620</v>
      </c>
      <c r="DA45" s="63" t="s">
        <v>1077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>
        <v>2</v>
      </c>
      <c r="C48" s="52">
        <v>3</v>
      </c>
      <c r="D48" s="52">
        <v>3</v>
      </c>
      <c r="E48" s="52">
        <v>3</v>
      </c>
      <c r="F48" s="52">
        <v>3</v>
      </c>
      <c r="G48" s="52">
        <v>2</v>
      </c>
      <c r="H48" s="52">
        <v>2</v>
      </c>
      <c r="I48" s="52">
        <v>2</v>
      </c>
      <c r="J48" s="52">
        <v>2</v>
      </c>
      <c r="K48" s="52">
        <v>1</v>
      </c>
      <c r="L48" s="52">
        <v>3</v>
      </c>
      <c r="M48" s="52">
        <v>4</v>
      </c>
      <c r="N48" s="52">
        <v>9</v>
      </c>
      <c r="O48" s="52">
        <v>17</v>
      </c>
      <c r="P48" s="52">
        <v>22</v>
      </c>
      <c r="Q48" s="52">
        <v>23</v>
      </c>
      <c r="R48" s="52">
        <v>23</v>
      </c>
      <c r="S48" s="52">
        <v>21</v>
      </c>
      <c r="T48" s="52">
        <v>16</v>
      </c>
      <c r="U48" s="52">
        <v>13</v>
      </c>
      <c r="V48" s="52">
        <v>8</v>
      </c>
      <c r="W48" s="52">
        <v>3</v>
      </c>
      <c r="X48" s="52">
        <v>1</v>
      </c>
      <c r="Y48" s="52">
        <v>0</v>
      </c>
      <c r="DA48" s="63" t="s">
        <v>1078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>
        <v>7395</v>
      </c>
      <c r="C50" s="52">
        <v>6783</v>
      </c>
      <c r="D50" s="52">
        <v>6086</v>
      </c>
      <c r="E50" s="52">
        <v>5007</v>
      </c>
      <c r="F50" s="52">
        <v>3875</v>
      </c>
      <c r="G50" s="52">
        <v>3416</v>
      </c>
      <c r="H50" s="52">
        <v>3350</v>
      </c>
      <c r="I50" s="52">
        <v>3166</v>
      </c>
      <c r="J50" s="52">
        <v>3040</v>
      </c>
      <c r="K50" s="52">
        <v>2624</v>
      </c>
      <c r="L50" s="52">
        <v>2408</v>
      </c>
      <c r="M50" s="52">
        <v>2486</v>
      </c>
      <c r="N50" s="52">
        <v>2541</v>
      </c>
      <c r="O50" s="52">
        <v>2521</v>
      </c>
      <c r="P50" s="52">
        <v>2441</v>
      </c>
      <c r="Q50" s="52">
        <v>2251</v>
      </c>
      <c r="R50" s="52">
        <v>1841</v>
      </c>
      <c r="S50" s="52">
        <v>1448</v>
      </c>
      <c r="T50" s="52">
        <v>1241</v>
      </c>
      <c r="U50" s="52">
        <v>1126</v>
      </c>
      <c r="V50" s="52">
        <v>1009</v>
      </c>
      <c r="W50" s="52">
        <v>767</v>
      </c>
      <c r="X50" s="52">
        <v>579</v>
      </c>
      <c r="Y50" s="52">
        <v>574</v>
      </c>
      <c r="DA50" s="63" t="s">
        <v>1079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1080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>
        <v>272</v>
      </c>
      <c r="C54" s="52">
        <v>268</v>
      </c>
      <c r="D54" s="52">
        <v>223</v>
      </c>
      <c r="E54" s="52">
        <v>181</v>
      </c>
      <c r="F54" s="52">
        <v>138</v>
      </c>
      <c r="G54" s="52">
        <v>122</v>
      </c>
      <c r="H54" s="52">
        <v>119</v>
      </c>
      <c r="I54" s="52">
        <v>111</v>
      </c>
      <c r="J54" s="52">
        <v>106</v>
      </c>
      <c r="K54" s="52">
        <v>90</v>
      </c>
      <c r="L54" s="52">
        <v>82</v>
      </c>
      <c r="M54" s="52">
        <v>83</v>
      </c>
      <c r="N54" s="52">
        <v>86</v>
      </c>
      <c r="O54" s="52">
        <v>84</v>
      </c>
      <c r="P54" s="52">
        <v>81</v>
      </c>
      <c r="Q54" s="52">
        <v>74</v>
      </c>
      <c r="R54" s="52">
        <v>61</v>
      </c>
      <c r="S54" s="52">
        <v>48</v>
      </c>
      <c r="T54" s="52">
        <v>41</v>
      </c>
      <c r="U54" s="52">
        <v>38</v>
      </c>
      <c r="V54" s="52">
        <v>32</v>
      </c>
      <c r="W54" s="52">
        <v>28</v>
      </c>
      <c r="X54" s="52">
        <v>29</v>
      </c>
      <c r="Y54" s="52">
        <v>46</v>
      </c>
      <c r="DA54" s="63" t="s">
        <v>1081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1082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>
        <v>1067</v>
      </c>
      <c r="C59" s="52">
        <v>936</v>
      </c>
      <c r="D59" s="52">
        <v>758</v>
      </c>
      <c r="E59" s="52">
        <v>610</v>
      </c>
      <c r="F59" s="52">
        <v>447</v>
      </c>
      <c r="G59" s="52">
        <v>356</v>
      </c>
      <c r="H59" s="52">
        <v>304</v>
      </c>
      <c r="I59" s="52">
        <v>279</v>
      </c>
      <c r="J59" s="52">
        <v>294</v>
      </c>
      <c r="K59" s="52">
        <v>280</v>
      </c>
      <c r="L59" s="52">
        <v>291</v>
      </c>
      <c r="M59" s="52">
        <v>312</v>
      </c>
      <c r="N59" s="52">
        <v>301</v>
      </c>
      <c r="O59" s="52">
        <v>326</v>
      </c>
      <c r="P59" s="52">
        <v>325</v>
      </c>
      <c r="Q59" s="52">
        <v>315</v>
      </c>
      <c r="R59" s="52">
        <v>275</v>
      </c>
      <c r="S59" s="52">
        <v>220</v>
      </c>
      <c r="T59" s="52">
        <v>190</v>
      </c>
      <c r="U59" s="52">
        <v>156</v>
      </c>
      <c r="V59" s="52">
        <v>115</v>
      </c>
      <c r="W59" s="52">
        <v>72</v>
      </c>
      <c r="X59" s="52">
        <v>53</v>
      </c>
      <c r="Y59" s="52">
        <v>44</v>
      </c>
      <c r="DA59" s="63" t="s">
        <v>1083</v>
      </c>
    </row>
    <row r="60" spans="1:105" ht="12" customHeight="1" x14ac:dyDescent="0.25">
      <c r="A60" s="109" t="s">
        <v>120</v>
      </c>
      <c r="B60" s="36">
        <v>6600</v>
      </c>
      <c r="C60" s="36">
        <v>6115</v>
      </c>
      <c r="D60" s="36">
        <v>5551</v>
      </c>
      <c r="E60" s="36">
        <v>4578</v>
      </c>
      <c r="F60" s="36">
        <v>3566</v>
      </c>
      <c r="G60" s="36">
        <v>3182</v>
      </c>
      <c r="H60" s="36">
        <v>3165</v>
      </c>
      <c r="I60" s="36">
        <v>2998</v>
      </c>
      <c r="J60" s="36">
        <v>2852</v>
      </c>
      <c r="K60" s="36">
        <v>2434</v>
      </c>
      <c r="L60" s="36">
        <v>2199</v>
      </c>
      <c r="M60" s="36">
        <v>2257</v>
      </c>
      <c r="N60" s="36">
        <v>2326</v>
      </c>
      <c r="O60" s="36">
        <v>2279</v>
      </c>
      <c r="P60" s="36">
        <v>2197</v>
      </c>
      <c r="Q60" s="36">
        <v>2010</v>
      </c>
      <c r="R60" s="36">
        <v>1627</v>
      </c>
      <c r="S60" s="36">
        <v>1276</v>
      </c>
      <c r="T60" s="36">
        <v>1092</v>
      </c>
      <c r="U60" s="36">
        <v>1008</v>
      </c>
      <c r="V60" s="36">
        <v>926</v>
      </c>
      <c r="W60" s="36">
        <v>723</v>
      </c>
      <c r="X60" s="36">
        <v>555</v>
      </c>
      <c r="Y60" s="36">
        <v>576</v>
      </c>
      <c r="DA60" s="60" t="s">
        <v>1084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22390</v>
      </c>
      <c r="C62" s="120">
        <v>21703</v>
      </c>
      <c r="D62" s="120">
        <v>21112</v>
      </c>
      <c r="E62" s="120">
        <v>21612</v>
      </c>
      <c r="F62" s="120">
        <v>22988</v>
      </c>
      <c r="G62" s="120">
        <v>25278</v>
      </c>
      <c r="H62" s="120">
        <v>26854</v>
      </c>
      <c r="I62" s="120">
        <v>27833</v>
      </c>
      <c r="J62" s="120">
        <v>28571</v>
      </c>
      <c r="K62" s="120">
        <v>29187</v>
      </c>
      <c r="L62" s="120">
        <v>29903</v>
      </c>
      <c r="M62" s="120">
        <v>30663</v>
      </c>
      <c r="N62" s="120">
        <v>31442</v>
      </c>
      <c r="O62" s="120">
        <v>31933</v>
      </c>
      <c r="P62" s="120">
        <v>33019</v>
      </c>
      <c r="Q62" s="120">
        <v>33767</v>
      </c>
      <c r="R62" s="120">
        <v>34972</v>
      </c>
      <c r="S62" s="120">
        <v>35379</v>
      </c>
      <c r="T62" s="120">
        <v>36442</v>
      </c>
      <c r="U62" s="120">
        <v>38303</v>
      </c>
      <c r="V62" s="120">
        <v>39122</v>
      </c>
      <c r="W62" s="120">
        <v>40042</v>
      </c>
      <c r="X62" s="120">
        <v>39727</v>
      </c>
      <c r="Y62" s="120">
        <v>39902</v>
      </c>
      <c r="DA62" s="129" t="s">
        <v>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>
        <v>22390</v>
      </c>
      <c r="C64" s="52">
        <v>21703</v>
      </c>
      <c r="D64" s="52">
        <v>21112</v>
      </c>
      <c r="E64" s="52">
        <v>21612</v>
      </c>
      <c r="F64" s="52">
        <v>22988</v>
      </c>
      <c r="G64" s="52">
        <v>25278</v>
      </c>
      <c r="H64" s="52">
        <v>26854</v>
      </c>
      <c r="I64" s="52">
        <v>27833</v>
      </c>
      <c r="J64" s="52">
        <v>28571</v>
      </c>
      <c r="K64" s="52">
        <v>29187</v>
      </c>
      <c r="L64" s="52">
        <v>29903</v>
      </c>
      <c r="M64" s="52">
        <v>30663</v>
      </c>
      <c r="N64" s="52">
        <v>31442</v>
      </c>
      <c r="O64" s="52">
        <v>31933</v>
      </c>
      <c r="P64" s="52">
        <v>33019</v>
      </c>
      <c r="Q64" s="52">
        <v>33767</v>
      </c>
      <c r="R64" s="52">
        <v>34972</v>
      </c>
      <c r="S64" s="52">
        <v>35379</v>
      </c>
      <c r="T64" s="52">
        <v>36442</v>
      </c>
      <c r="U64" s="52">
        <v>38303</v>
      </c>
      <c r="V64" s="52">
        <v>39122</v>
      </c>
      <c r="W64" s="52">
        <v>40042</v>
      </c>
      <c r="X64" s="52">
        <v>39727</v>
      </c>
      <c r="Y64" s="52">
        <v>39902</v>
      </c>
      <c r="DA64" s="63" t="s">
        <v>1085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>
        <v>7</v>
      </c>
      <c r="C67" s="52">
        <v>9</v>
      </c>
      <c r="D67" s="52">
        <v>11</v>
      </c>
      <c r="E67" s="52">
        <v>15</v>
      </c>
      <c r="F67" s="52">
        <v>26</v>
      </c>
      <c r="G67" s="52">
        <v>52</v>
      </c>
      <c r="H67" s="52">
        <v>64</v>
      </c>
      <c r="I67" s="52">
        <v>93</v>
      </c>
      <c r="J67" s="52">
        <v>108</v>
      </c>
      <c r="K67" s="52">
        <v>119</v>
      </c>
      <c r="L67" s="52">
        <v>126</v>
      </c>
      <c r="M67" s="52">
        <v>127</v>
      </c>
      <c r="N67" s="52">
        <v>136</v>
      </c>
      <c r="O67" s="52">
        <v>153</v>
      </c>
      <c r="P67" s="52">
        <v>188</v>
      </c>
      <c r="Q67" s="52">
        <v>212</v>
      </c>
      <c r="R67" s="52">
        <v>243</v>
      </c>
      <c r="S67" s="52">
        <v>269</v>
      </c>
      <c r="T67" s="52">
        <v>290</v>
      </c>
      <c r="U67" s="52">
        <v>323</v>
      </c>
      <c r="V67" s="52">
        <v>379</v>
      </c>
      <c r="W67" s="52">
        <v>418</v>
      </c>
      <c r="X67" s="52">
        <v>572</v>
      </c>
      <c r="Y67" s="52">
        <v>601</v>
      </c>
      <c r="DA67" s="63" t="s">
        <v>1086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>
        <v>21551</v>
      </c>
      <c r="C69" s="52">
        <v>20887</v>
      </c>
      <c r="D69" s="52">
        <v>20311</v>
      </c>
      <c r="E69" s="52">
        <v>20784</v>
      </c>
      <c r="F69" s="52">
        <v>22096</v>
      </c>
      <c r="G69" s="52">
        <v>24292</v>
      </c>
      <c r="H69" s="52">
        <v>25809</v>
      </c>
      <c r="I69" s="52">
        <v>26773</v>
      </c>
      <c r="J69" s="52">
        <v>27501</v>
      </c>
      <c r="K69" s="52">
        <v>28112</v>
      </c>
      <c r="L69" s="52">
        <v>28807</v>
      </c>
      <c r="M69" s="52">
        <v>29545</v>
      </c>
      <c r="N69" s="52">
        <v>30303</v>
      </c>
      <c r="O69" s="52">
        <v>30786</v>
      </c>
      <c r="P69" s="52">
        <v>31847</v>
      </c>
      <c r="Q69" s="52">
        <v>32579</v>
      </c>
      <c r="R69" s="52">
        <v>33760</v>
      </c>
      <c r="S69" s="52">
        <v>34162</v>
      </c>
      <c r="T69" s="52">
        <v>35209</v>
      </c>
      <c r="U69" s="52">
        <v>37029</v>
      </c>
      <c r="V69" s="52">
        <v>37837</v>
      </c>
      <c r="W69" s="52">
        <v>38678</v>
      </c>
      <c r="X69" s="52">
        <v>38326</v>
      </c>
      <c r="Y69" s="52">
        <v>38209</v>
      </c>
      <c r="DA69" s="63" t="s">
        <v>1087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DA70" s="63" t="s">
        <v>1088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>
        <v>839</v>
      </c>
      <c r="C73" s="52">
        <v>816</v>
      </c>
      <c r="D73" s="52">
        <v>801</v>
      </c>
      <c r="E73" s="52">
        <v>828</v>
      </c>
      <c r="F73" s="52">
        <v>892</v>
      </c>
      <c r="G73" s="52">
        <v>986</v>
      </c>
      <c r="H73" s="52">
        <v>1045</v>
      </c>
      <c r="I73" s="52">
        <v>1060</v>
      </c>
      <c r="J73" s="52">
        <v>1070</v>
      </c>
      <c r="K73" s="52">
        <v>1075</v>
      </c>
      <c r="L73" s="52">
        <v>1096</v>
      </c>
      <c r="M73" s="52">
        <v>1118</v>
      </c>
      <c r="N73" s="52">
        <v>1139</v>
      </c>
      <c r="O73" s="52">
        <v>1147</v>
      </c>
      <c r="P73" s="52">
        <v>1172</v>
      </c>
      <c r="Q73" s="52">
        <v>1188</v>
      </c>
      <c r="R73" s="52">
        <v>1212</v>
      </c>
      <c r="S73" s="52">
        <v>1217</v>
      </c>
      <c r="T73" s="52">
        <v>1233</v>
      </c>
      <c r="U73" s="52">
        <v>1274</v>
      </c>
      <c r="V73" s="52">
        <v>1285</v>
      </c>
      <c r="W73" s="52">
        <v>1364</v>
      </c>
      <c r="X73" s="52">
        <v>1401</v>
      </c>
      <c r="Y73" s="52">
        <v>1693</v>
      </c>
      <c r="DA73" s="63" t="s">
        <v>1089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X74" s="52">
        <v>0</v>
      </c>
      <c r="Y74" s="52">
        <v>0</v>
      </c>
      <c r="DA74" s="63" t="s">
        <v>1090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>
        <v>20822</v>
      </c>
      <c r="C78" s="52">
        <v>20222</v>
      </c>
      <c r="D78" s="52">
        <v>19836</v>
      </c>
      <c r="E78" s="52">
        <v>20506</v>
      </c>
      <c r="F78" s="52">
        <v>21956</v>
      </c>
      <c r="G78" s="52">
        <v>24199</v>
      </c>
      <c r="H78" s="52">
        <v>25714</v>
      </c>
      <c r="I78" s="52">
        <v>26592</v>
      </c>
      <c r="J78" s="52">
        <v>27235</v>
      </c>
      <c r="K78" s="52">
        <v>27690</v>
      </c>
      <c r="L78" s="52">
        <v>28517</v>
      </c>
      <c r="M78" s="52">
        <v>29312</v>
      </c>
      <c r="N78" s="52">
        <v>30127</v>
      </c>
      <c r="O78" s="52">
        <v>30600</v>
      </c>
      <c r="P78" s="52">
        <v>31652</v>
      </c>
      <c r="Q78" s="52">
        <v>32377</v>
      </c>
      <c r="R78" s="52">
        <v>33551</v>
      </c>
      <c r="S78" s="52">
        <v>33967</v>
      </c>
      <c r="T78" s="52">
        <v>35025</v>
      </c>
      <c r="U78" s="52">
        <v>36850</v>
      </c>
      <c r="V78" s="52">
        <v>37567</v>
      </c>
      <c r="W78" s="52">
        <v>37518</v>
      </c>
      <c r="X78" s="52">
        <v>36194</v>
      </c>
      <c r="Y78" s="52">
        <v>32427</v>
      </c>
      <c r="DA78" s="63" t="s">
        <v>1091</v>
      </c>
    </row>
    <row r="79" spans="1:105" ht="12" customHeight="1" x14ac:dyDescent="0.25">
      <c r="A79" s="109" t="s">
        <v>120</v>
      </c>
      <c r="B79" s="36">
        <v>1568</v>
      </c>
      <c r="C79" s="36">
        <v>1481</v>
      </c>
      <c r="D79" s="36">
        <v>1276</v>
      </c>
      <c r="E79" s="36">
        <v>1106</v>
      </c>
      <c r="F79" s="36">
        <v>1032</v>
      </c>
      <c r="G79" s="36">
        <v>1079</v>
      </c>
      <c r="H79" s="36">
        <v>1140</v>
      </c>
      <c r="I79" s="36">
        <v>1241</v>
      </c>
      <c r="J79" s="36">
        <v>1336</v>
      </c>
      <c r="K79" s="36">
        <v>1497</v>
      </c>
      <c r="L79" s="36">
        <v>1386</v>
      </c>
      <c r="M79" s="36">
        <v>1351</v>
      </c>
      <c r="N79" s="36">
        <v>1315</v>
      </c>
      <c r="O79" s="36">
        <v>1333</v>
      </c>
      <c r="P79" s="36">
        <v>1367</v>
      </c>
      <c r="Q79" s="36">
        <v>1390</v>
      </c>
      <c r="R79" s="36">
        <v>1421</v>
      </c>
      <c r="S79" s="36">
        <v>1412</v>
      </c>
      <c r="T79" s="36">
        <v>1417</v>
      </c>
      <c r="U79" s="36">
        <v>1453</v>
      </c>
      <c r="V79" s="36">
        <v>1555</v>
      </c>
      <c r="W79" s="36">
        <v>2524</v>
      </c>
      <c r="X79" s="36">
        <v>3533</v>
      </c>
      <c r="Y79" s="36">
        <v>7475</v>
      </c>
      <c r="DA79" s="60" t="s">
        <v>1092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>
        <v>162944</v>
      </c>
      <c r="C81" s="120">
        <v>161032</v>
      </c>
      <c r="D81" s="120">
        <v>167762</v>
      </c>
      <c r="E81" s="120">
        <v>175559</v>
      </c>
      <c r="F81" s="120">
        <v>177556</v>
      </c>
      <c r="G81" s="120">
        <v>178392</v>
      </c>
      <c r="H81" s="120">
        <v>187296</v>
      </c>
      <c r="I81" s="120">
        <v>209224</v>
      </c>
      <c r="J81" s="120">
        <v>228157</v>
      </c>
      <c r="K81" s="120">
        <v>239594</v>
      </c>
      <c r="L81" s="120">
        <v>240599</v>
      </c>
      <c r="M81" s="120">
        <v>238928</v>
      </c>
      <c r="N81" s="120">
        <v>241568</v>
      </c>
      <c r="O81" s="120">
        <v>246140</v>
      </c>
      <c r="P81" s="120">
        <v>253355</v>
      </c>
      <c r="Q81" s="120">
        <v>258524</v>
      </c>
      <c r="R81" s="120">
        <v>261149</v>
      </c>
      <c r="S81" s="120">
        <v>263706</v>
      </c>
      <c r="T81" s="120">
        <v>266168</v>
      </c>
      <c r="U81" s="120">
        <v>269768</v>
      </c>
      <c r="V81" s="120">
        <v>276772</v>
      </c>
      <c r="W81" s="120">
        <v>279151</v>
      </c>
      <c r="X81" s="120">
        <v>281304</v>
      </c>
      <c r="Y81" s="120">
        <v>282080</v>
      </c>
      <c r="DA81" s="129" t="s">
        <v>340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>
        <v>162944</v>
      </c>
      <c r="C83" s="52">
        <v>161032</v>
      </c>
      <c r="D83" s="52">
        <v>167762</v>
      </c>
      <c r="E83" s="52">
        <v>175559</v>
      </c>
      <c r="F83" s="52">
        <v>177556</v>
      </c>
      <c r="G83" s="52">
        <v>178392</v>
      </c>
      <c r="H83" s="52">
        <v>187296</v>
      </c>
      <c r="I83" s="52">
        <v>209224</v>
      </c>
      <c r="J83" s="52">
        <v>228157</v>
      </c>
      <c r="K83" s="52">
        <v>239594</v>
      </c>
      <c r="L83" s="52">
        <v>240599</v>
      </c>
      <c r="M83" s="52">
        <v>238928</v>
      </c>
      <c r="N83" s="52">
        <v>241568</v>
      </c>
      <c r="O83" s="52">
        <v>246140</v>
      </c>
      <c r="P83" s="52">
        <v>253355</v>
      </c>
      <c r="Q83" s="52">
        <v>258524</v>
      </c>
      <c r="R83" s="52">
        <v>261149</v>
      </c>
      <c r="S83" s="52">
        <v>263706</v>
      </c>
      <c r="T83" s="52">
        <v>266168</v>
      </c>
      <c r="U83" s="52">
        <v>269768</v>
      </c>
      <c r="V83" s="52">
        <v>276772</v>
      </c>
      <c r="W83" s="52">
        <v>279151</v>
      </c>
      <c r="X83" s="52">
        <v>281304</v>
      </c>
      <c r="Y83" s="52">
        <v>282080</v>
      </c>
      <c r="DA83" s="63" t="s">
        <v>1093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>
        <v>52</v>
      </c>
      <c r="C86" s="52">
        <v>63</v>
      </c>
      <c r="D86" s="52">
        <v>97</v>
      </c>
      <c r="E86" s="52">
        <v>129</v>
      </c>
      <c r="F86" s="52">
        <v>209</v>
      </c>
      <c r="G86" s="52">
        <v>334</v>
      </c>
      <c r="H86" s="52">
        <v>393</v>
      </c>
      <c r="I86" s="52">
        <v>632</v>
      </c>
      <c r="J86" s="52">
        <v>821</v>
      </c>
      <c r="K86" s="52">
        <v>962</v>
      </c>
      <c r="L86" s="52">
        <v>1053</v>
      </c>
      <c r="M86" s="52">
        <v>1075</v>
      </c>
      <c r="N86" s="52">
        <v>1125</v>
      </c>
      <c r="O86" s="52">
        <v>1220</v>
      </c>
      <c r="P86" s="52">
        <v>1468</v>
      </c>
      <c r="Q86" s="52">
        <v>1636</v>
      </c>
      <c r="R86" s="52">
        <v>1825</v>
      </c>
      <c r="S86" s="52">
        <v>2000</v>
      </c>
      <c r="T86" s="52">
        <v>2124</v>
      </c>
      <c r="U86" s="52">
        <v>2301</v>
      </c>
      <c r="V86" s="52">
        <v>2641</v>
      </c>
      <c r="W86" s="52">
        <v>2833</v>
      </c>
      <c r="X86" s="52">
        <v>4191</v>
      </c>
      <c r="Y86" s="52">
        <v>4451</v>
      </c>
      <c r="DA86" s="63" t="s">
        <v>1094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>
        <v>146019</v>
      </c>
      <c r="C88" s="52">
        <v>144742</v>
      </c>
      <c r="D88" s="52">
        <v>151564</v>
      </c>
      <c r="E88" s="52">
        <v>159396</v>
      </c>
      <c r="F88" s="52">
        <v>161998</v>
      </c>
      <c r="G88" s="52">
        <v>163675</v>
      </c>
      <c r="H88" s="52">
        <v>172788</v>
      </c>
      <c r="I88" s="52">
        <v>194053</v>
      </c>
      <c r="J88" s="52">
        <v>212603</v>
      </c>
      <c r="K88" s="52">
        <v>223842</v>
      </c>
      <c r="L88" s="52">
        <v>225138</v>
      </c>
      <c r="M88" s="52">
        <v>223003</v>
      </c>
      <c r="N88" s="52">
        <v>225617</v>
      </c>
      <c r="O88" s="52">
        <v>230114</v>
      </c>
      <c r="P88" s="52">
        <v>237303</v>
      </c>
      <c r="Q88" s="52">
        <v>241508</v>
      </c>
      <c r="R88" s="52">
        <v>244210</v>
      </c>
      <c r="S88" s="52">
        <v>246841</v>
      </c>
      <c r="T88" s="52">
        <v>250564</v>
      </c>
      <c r="U88" s="52">
        <v>251612</v>
      </c>
      <c r="V88" s="52">
        <v>258124</v>
      </c>
      <c r="W88" s="52">
        <v>260461</v>
      </c>
      <c r="X88" s="52">
        <v>264865</v>
      </c>
      <c r="Y88" s="52">
        <v>267535</v>
      </c>
      <c r="DA88" s="63" t="s">
        <v>1095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X89" s="52">
        <v>0</v>
      </c>
      <c r="Y89" s="52">
        <v>0</v>
      </c>
      <c r="DA89" s="63" t="s">
        <v>1096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X92" s="52">
        <v>0</v>
      </c>
      <c r="Y92" s="52">
        <v>0</v>
      </c>
      <c r="DA92" s="63" t="s">
        <v>1097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X93" s="52">
        <v>0</v>
      </c>
      <c r="Y93" s="52">
        <v>0</v>
      </c>
      <c r="DA93" s="63" t="s">
        <v>1098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>
        <v>16925</v>
      </c>
      <c r="C96" s="52">
        <v>16290</v>
      </c>
      <c r="D96" s="52">
        <v>16198</v>
      </c>
      <c r="E96" s="52">
        <v>16163</v>
      </c>
      <c r="F96" s="52">
        <v>15558</v>
      </c>
      <c r="G96" s="52">
        <v>14717</v>
      </c>
      <c r="H96" s="52">
        <v>14508</v>
      </c>
      <c r="I96" s="52">
        <v>15171</v>
      </c>
      <c r="J96" s="52">
        <v>15554</v>
      </c>
      <c r="K96" s="52">
        <v>15752</v>
      </c>
      <c r="L96" s="52">
        <v>15461</v>
      </c>
      <c r="M96" s="52">
        <v>15925</v>
      </c>
      <c r="N96" s="52">
        <v>15951</v>
      </c>
      <c r="O96" s="52">
        <v>16026</v>
      </c>
      <c r="P96" s="52">
        <v>16052</v>
      </c>
      <c r="Q96" s="52">
        <v>17016</v>
      </c>
      <c r="R96" s="52">
        <v>16939</v>
      </c>
      <c r="S96" s="52">
        <v>16865</v>
      </c>
      <c r="T96" s="52">
        <v>15604</v>
      </c>
      <c r="U96" s="52">
        <v>18156</v>
      </c>
      <c r="V96" s="52">
        <v>18648</v>
      </c>
      <c r="W96" s="52">
        <v>18690</v>
      </c>
      <c r="X96" s="52">
        <v>16439</v>
      </c>
      <c r="Y96" s="52">
        <v>14545</v>
      </c>
      <c r="DA96" s="63" t="s">
        <v>1099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0</v>
      </c>
      <c r="S97" s="52">
        <v>0</v>
      </c>
      <c r="T97" s="52">
        <v>0</v>
      </c>
      <c r="U97" s="52">
        <v>0</v>
      </c>
      <c r="V97" s="52">
        <v>0</v>
      </c>
      <c r="W97" s="52">
        <v>0</v>
      </c>
      <c r="X97" s="52">
        <v>0</v>
      </c>
      <c r="Y97" s="52">
        <v>0</v>
      </c>
      <c r="DA97" s="63" t="s">
        <v>1100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>
        <v>100986</v>
      </c>
      <c r="C101" s="52">
        <v>102388</v>
      </c>
      <c r="D101" s="52">
        <v>106058</v>
      </c>
      <c r="E101" s="52">
        <v>112720</v>
      </c>
      <c r="F101" s="52">
        <v>115840</v>
      </c>
      <c r="G101" s="52">
        <v>118119</v>
      </c>
      <c r="H101" s="52">
        <v>125492</v>
      </c>
      <c r="I101" s="52">
        <v>140108</v>
      </c>
      <c r="J101" s="52">
        <v>152731</v>
      </c>
      <c r="K101" s="52">
        <v>158365</v>
      </c>
      <c r="L101" s="52">
        <v>162054</v>
      </c>
      <c r="M101" s="52">
        <v>161232</v>
      </c>
      <c r="N101" s="52">
        <v>164138</v>
      </c>
      <c r="O101" s="52">
        <v>164874</v>
      </c>
      <c r="P101" s="52">
        <v>164644</v>
      </c>
      <c r="Q101" s="52">
        <v>160082</v>
      </c>
      <c r="R101" s="52">
        <v>156103</v>
      </c>
      <c r="S101" s="52">
        <v>154627</v>
      </c>
      <c r="T101" s="52">
        <v>156557</v>
      </c>
      <c r="U101" s="52">
        <v>154956</v>
      </c>
      <c r="V101" s="52">
        <v>163328</v>
      </c>
      <c r="W101" s="52">
        <v>166488</v>
      </c>
      <c r="X101" s="52">
        <v>175995</v>
      </c>
      <c r="Y101" s="52">
        <v>175085</v>
      </c>
      <c r="DA101" s="63" t="s">
        <v>1101</v>
      </c>
    </row>
    <row r="102" spans="1:105" ht="12" customHeight="1" x14ac:dyDescent="0.25">
      <c r="A102" s="97" t="s">
        <v>50</v>
      </c>
      <c r="B102" s="52">
        <v>8624</v>
      </c>
      <c r="C102" s="52">
        <v>7666</v>
      </c>
      <c r="D102" s="52">
        <v>6220</v>
      </c>
      <c r="E102" s="52">
        <v>6070</v>
      </c>
      <c r="F102" s="52">
        <v>5572</v>
      </c>
      <c r="G102" s="52">
        <v>5117</v>
      </c>
      <c r="H102" s="52">
        <v>4957</v>
      </c>
      <c r="I102" s="52">
        <v>5832</v>
      </c>
      <c r="J102" s="52">
        <v>7398</v>
      </c>
      <c r="K102" s="52">
        <v>9367</v>
      </c>
      <c r="L102" s="52">
        <v>9995</v>
      </c>
      <c r="M102" s="52">
        <v>10088</v>
      </c>
      <c r="N102" s="52">
        <v>9769</v>
      </c>
      <c r="O102" s="52">
        <v>10933</v>
      </c>
      <c r="P102" s="52">
        <v>15927</v>
      </c>
      <c r="Q102" s="52">
        <v>21666</v>
      </c>
      <c r="R102" s="52">
        <v>24656</v>
      </c>
      <c r="S102" s="52">
        <v>24912</v>
      </c>
      <c r="T102" s="52">
        <v>24514</v>
      </c>
      <c r="U102" s="52">
        <v>23067</v>
      </c>
      <c r="V102" s="52">
        <v>18264</v>
      </c>
      <c r="W102" s="52">
        <v>14497</v>
      </c>
      <c r="X102" s="52">
        <v>11630</v>
      </c>
      <c r="Y102" s="52">
        <v>9611</v>
      </c>
      <c r="DA102" s="63" t="s">
        <v>1102</v>
      </c>
    </row>
    <row r="103" spans="1:105" ht="12" customHeight="1" x14ac:dyDescent="0.25">
      <c r="A103" s="109" t="s">
        <v>120</v>
      </c>
      <c r="B103" s="36">
        <v>53334</v>
      </c>
      <c r="C103" s="36">
        <v>50978</v>
      </c>
      <c r="D103" s="36">
        <v>55484</v>
      </c>
      <c r="E103" s="36">
        <v>56769</v>
      </c>
      <c r="F103" s="36">
        <v>56144</v>
      </c>
      <c r="G103" s="36">
        <v>55156</v>
      </c>
      <c r="H103" s="36">
        <v>56847</v>
      </c>
      <c r="I103" s="36">
        <v>63284</v>
      </c>
      <c r="J103" s="36">
        <v>68028</v>
      </c>
      <c r="K103" s="36">
        <v>71862</v>
      </c>
      <c r="L103" s="36">
        <v>68550</v>
      </c>
      <c r="M103" s="36">
        <v>67608</v>
      </c>
      <c r="N103" s="36">
        <v>67661</v>
      </c>
      <c r="O103" s="36">
        <v>70333</v>
      </c>
      <c r="P103" s="36">
        <v>72784</v>
      </c>
      <c r="Q103" s="36">
        <v>76776</v>
      </c>
      <c r="R103" s="36">
        <v>80390</v>
      </c>
      <c r="S103" s="36">
        <v>84167</v>
      </c>
      <c r="T103" s="36">
        <v>85097</v>
      </c>
      <c r="U103" s="36">
        <v>91745</v>
      </c>
      <c r="V103" s="36">
        <v>95180</v>
      </c>
      <c r="W103" s="36">
        <v>98166</v>
      </c>
      <c r="X103" s="36">
        <v>93679</v>
      </c>
      <c r="Y103" s="36">
        <v>97384</v>
      </c>
      <c r="DA103" s="60" t="s">
        <v>1103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>
        <v>0</v>
      </c>
      <c r="C105" s="120">
        <v>0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L105" s="120">
        <v>0</v>
      </c>
      <c r="M105" s="120">
        <v>0</v>
      </c>
      <c r="N105" s="120">
        <v>0</v>
      </c>
      <c r="O105" s="120">
        <v>0</v>
      </c>
      <c r="P105" s="120">
        <v>0</v>
      </c>
      <c r="Q105" s="120">
        <v>0</v>
      </c>
      <c r="R105" s="120">
        <v>0</v>
      </c>
      <c r="S105" s="120">
        <v>0</v>
      </c>
      <c r="T105" s="120">
        <v>0</v>
      </c>
      <c r="U105" s="120">
        <v>0</v>
      </c>
      <c r="V105" s="120">
        <v>0</v>
      </c>
      <c r="W105" s="120">
        <v>0</v>
      </c>
      <c r="X105" s="120">
        <v>0</v>
      </c>
      <c r="Y105" s="120">
        <v>0</v>
      </c>
      <c r="DA105" s="129" t="s">
        <v>341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1104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1105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1106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1107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1108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1109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1110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1111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>
        <v>326066</v>
      </c>
      <c r="C124" s="120">
        <v>335573</v>
      </c>
      <c r="D124" s="120">
        <v>335349</v>
      </c>
      <c r="E124" s="120">
        <v>334355</v>
      </c>
      <c r="F124" s="120">
        <v>337357</v>
      </c>
      <c r="G124" s="120">
        <v>330685</v>
      </c>
      <c r="H124" s="120">
        <v>326206</v>
      </c>
      <c r="I124" s="120">
        <v>309555</v>
      </c>
      <c r="J124" s="120">
        <v>298590</v>
      </c>
      <c r="K124" s="120">
        <v>285410</v>
      </c>
      <c r="L124" s="120">
        <v>282721</v>
      </c>
      <c r="M124" s="120">
        <v>281817</v>
      </c>
      <c r="N124" s="120">
        <v>278564</v>
      </c>
      <c r="O124" s="120">
        <v>274553</v>
      </c>
      <c r="P124" s="120">
        <v>268545</v>
      </c>
      <c r="Q124" s="120">
        <v>265635</v>
      </c>
      <c r="R124" s="120">
        <v>267015</v>
      </c>
      <c r="S124" s="120">
        <v>275358</v>
      </c>
      <c r="T124" s="120">
        <v>276616</v>
      </c>
      <c r="U124" s="120">
        <v>284692</v>
      </c>
      <c r="V124" s="120">
        <v>283995</v>
      </c>
      <c r="W124" s="120">
        <v>284037</v>
      </c>
      <c r="X124" s="120">
        <v>289208</v>
      </c>
      <c r="Y124" s="120">
        <v>300323</v>
      </c>
      <c r="DA124" s="129" t="s">
        <v>342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>
        <v>326066</v>
      </c>
      <c r="C126" s="52">
        <v>335573</v>
      </c>
      <c r="D126" s="52">
        <v>335349</v>
      </c>
      <c r="E126" s="52">
        <v>334355</v>
      </c>
      <c r="F126" s="52">
        <v>337357</v>
      </c>
      <c r="G126" s="52">
        <v>330685</v>
      </c>
      <c r="H126" s="52">
        <v>326206</v>
      </c>
      <c r="I126" s="52">
        <v>309555</v>
      </c>
      <c r="J126" s="52">
        <v>298590</v>
      </c>
      <c r="K126" s="52">
        <v>285410</v>
      </c>
      <c r="L126" s="52">
        <v>282721</v>
      </c>
      <c r="M126" s="52">
        <v>281817</v>
      </c>
      <c r="N126" s="52">
        <v>278564</v>
      </c>
      <c r="O126" s="52">
        <v>274553</v>
      </c>
      <c r="P126" s="52">
        <v>268545</v>
      </c>
      <c r="Q126" s="52">
        <v>265635</v>
      </c>
      <c r="R126" s="52">
        <v>267015</v>
      </c>
      <c r="S126" s="52">
        <v>275358</v>
      </c>
      <c r="T126" s="52">
        <v>276616</v>
      </c>
      <c r="U126" s="52">
        <v>284692</v>
      </c>
      <c r="V126" s="52">
        <v>283995</v>
      </c>
      <c r="W126" s="52">
        <v>284037</v>
      </c>
      <c r="X126" s="52">
        <v>289208</v>
      </c>
      <c r="Y126" s="52">
        <v>300323</v>
      </c>
      <c r="DA126" s="63" t="s">
        <v>1112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>
        <v>104</v>
      </c>
      <c r="C129" s="52">
        <v>137</v>
      </c>
      <c r="D129" s="52">
        <v>191</v>
      </c>
      <c r="E129" s="52">
        <v>235</v>
      </c>
      <c r="F129" s="52">
        <v>352</v>
      </c>
      <c r="G129" s="52">
        <v>536</v>
      </c>
      <c r="H129" s="52">
        <v>604</v>
      </c>
      <c r="I129" s="52">
        <v>728</v>
      </c>
      <c r="J129" s="52">
        <v>795</v>
      </c>
      <c r="K129" s="52">
        <v>807</v>
      </c>
      <c r="L129" s="52">
        <v>848</v>
      </c>
      <c r="M129" s="52">
        <v>865</v>
      </c>
      <c r="N129" s="52">
        <v>1022</v>
      </c>
      <c r="O129" s="52">
        <v>1251</v>
      </c>
      <c r="P129" s="52">
        <v>1486</v>
      </c>
      <c r="Q129" s="52">
        <v>1636</v>
      </c>
      <c r="R129" s="52">
        <v>1791</v>
      </c>
      <c r="S129" s="52">
        <v>2042</v>
      </c>
      <c r="T129" s="52">
        <v>2218</v>
      </c>
      <c r="U129" s="52">
        <v>2450</v>
      </c>
      <c r="V129" s="52">
        <v>2709</v>
      </c>
      <c r="W129" s="52">
        <v>2848</v>
      </c>
      <c r="X129" s="52">
        <v>4001</v>
      </c>
      <c r="Y129" s="52">
        <v>4273</v>
      </c>
      <c r="DA129" s="63" t="s">
        <v>1113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>
        <v>324989</v>
      </c>
      <c r="C131" s="52">
        <v>332892</v>
      </c>
      <c r="D131" s="52">
        <v>333175</v>
      </c>
      <c r="E131" s="52">
        <v>332251</v>
      </c>
      <c r="F131" s="52">
        <v>334293</v>
      </c>
      <c r="G131" s="52">
        <v>328559</v>
      </c>
      <c r="H131" s="52">
        <v>324247</v>
      </c>
      <c r="I131" s="52">
        <v>307663</v>
      </c>
      <c r="J131" s="52">
        <v>296584</v>
      </c>
      <c r="K131" s="52">
        <v>283183</v>
      </c>
      <c r="L131" s="52">
        <v>279438</v>
      </c>
      <c r="M131" s="52">
        <v>278988</v>
      </c>
      <c r="N131" s="52">
        <v>276305</v>
      </c>
      <c r="O131" s="52">
        <v>272346</v>
      </c>
      <c r="P131" s="52">
        <v>266395</v>
      </c>
      <c r="Q131" s="52">
        <v>263434</v>
      </c>
      <c r="R131" s="52">
        <v>264678</v>
      </c>
      <c r="S131" s="52">
        <v>272852</v>
      </c>
      <c r="T131" s="52">
        <v>272988</v>
      </c>
      <c r="U131" s="52">
        <v>281962</v>
      </c>
      <c r="V131" s="52">
        <v>281985</v>
      </c>
      <c r="W131" s="52">
        <v>280085</v>
      </c>
      <c r="X131" s="52">
        <v>282494</v>
      </c>
      <c r="Y131" s="52">
        <v>291654</v>
      </c>
      <c r="DA131" s="63" t="s">
        <v>1114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X132" s="52">
        <v>0</v>
      </c>
      <c r="Y132" s="52">
        <v>0</v>
      </c>
      <c r="DA132" s="63" t="s">
        <v>1115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>
        <v>1077</v>
      </c>
      <c r="C135" s="52">
        <v>2681</v>
      </c>
      <c r="D135" s="52">
        <v>2174</v>
      </c>
      <c r="E135" s="52">
        <v>2104</v>
      </c>
      <c r="F135" s="52">
        <v>3064</v>
      </c>
      <c r="G135" s="52">
        <v>2126</v>
      </c>
      <c r="H135" s="52">
        <v>1959</v>
      </c>
      <c r="I135" s="52">
        <v>1892</v>
      </c>
      <c r="J135" s="52">
        <v>2006</v>
      </c>
      <c r="K135" s="52">
        <v>2227</v>
      </c>
      <c r="L135" s="52">
        <v>3283</v>
      </c>
      <c r="M135" s="52">
        <v>2829</v>
      </c>
      <c r="N135" s="52">
        <v>2259</v>
      </c>
      <c r="O135" s="52">
        <v>2207</v>
      </c>
      <c r="P135" s="52">
        <v>2150</v>
      </c>
      <c r="Q135" s="52">
        <v>2201</v>
      </c>
      <c r="R135" s="52">
        <v>2337</v>
      </c>
      <c r="S135" s="52">
        <v>2506</v>
      </c>
      <c r="T135" s="52">
        <v>3628</v>
      </c>
      <c r="U135" s="52">
        <v>2730</v>
      </c>
      <c r="V135" s="52">
        <v>2010</v>
      </c>
      <c r="W135" s="52">
        <v>3952</v>
      </c>
      <c r="X135" s="52">
        <v>6714</v>
      </c>
      <c r="Y135" s="52">
        <v>8669</v>
      </c>
      <c r="DA135" s="63" t="s">
        <v>1116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X136" s="52">
        <v>0</v>
      </c>
      <c r="Y136" s="52">
        <v>0</v>
      </c>
      <c r="DA136" s="63" t="s">
        <v>1117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>
        <v>45387</v>
      </c>
      <c r="C140" s="52">
        <v>41985</v>
      </c>
      <c r="D140" s="52">
        <v>34344</v>
      </c>
      <c r="E140" s="52">
        <v>32871</v>
      </c>
      <c r="F140" s="52">
        <v>31132</v>
      </c>
      <c r="G140" s="52">
        <v>28840</v>
      </c>
      <c r="H140" s="52">
        <v>26801</v>
      </c>
      <c r="I140" s="52">
        <v>25546</v>
      </c>
      <c r="J140" s="52">
        <v>27775</v>
      </c>
      <c r="K140" s="52">
        <v>31086</v>
      </c>
      <c r="L140" s="52">
        <v>35179</v>
      </c>
      <c r="M140" s="52">
        <v>36105</v>
      </c>
      <c r="N140" s="52">
        <v>34648</v>
      </c>
      <c r="O140" s="52">
        <v>36404</v>
      </c>
      <c r="P140" s="52">
        <v>40728</v>
      </c>
      <c r="Q140" s="52">
        <v>46265</v>
      </c>
      <c r="R140" s="52">
        <v>51236</v>
      </c>
      <c r="S140" s="52">
        <v>51628</v>
      </c>
      <c r="T140" s="52">
        <v>50865</v>
      </c>
      <c r="U140" s="52">
        <v>47150</v>
      </c>
      <c r="V140" s="52">
        <v>37375</v>
      </c>
      <c r="W140" s="52">
        <v>30689</v>
      </c>
      <c r="X140" s="52">
        <v>30218</v>
      </c>
      <c r="Y140" s="52">
        <v>28226</v>
      </c>
      <c r="DA140" s="63" t="s">
        <v>1118</v>
      </c>
    </row>
    <row r="141" spans="1:105" ht="12" customHeight="1" x14ac:dyDescent="0.25">
      <c r="A141" s="109" t="s">
        <v>120</v>
      </c>
      <c r="B141" s="36">
        <v>280679</v>
      </c>
      <c r="C141" s="36">
        <v>293588</v>
      </c>
      <c r="D141" s="36">
        <v>301005</v>
      </c>
      <c r="E141" s="36">
        <v>301484</v>
      </c>
      <c r="F141" s="36">
        <v>306225</v>
      </c>
      <c r="G141" s="36">
        <v>301845</v>
      </c>
      <c r="H141" s="36">
        <v>299405</v>
      </c>
      <c r="I141" s="36">
        <v>284009</v>
      </c>
      <c r="J141" s="36">
        <v>270815</v>
      </c>
      <c r="K141" s="36">
        <v>254324</v>
      </c>
      <c r="L141" s="36">
        <v>247542</v>
      </c>
      <c r="M141" s="36">
        <v>245712</v>
      </c>
      <c r="N141" s="36">
        <v>243916</v>
      </c>
      <c r="O141" s="36">
        <v>238149</v>
      </c>
      <c r="P141" s="36">
        <v>227817</v>
      </c>
      <c r="Q141" s="36">
        <v>219370</v>
      </c>
      <c r="R141" s="36">
        <v>215779</v>
      </c>
      <c r="S141" s="36">
        <v>223730</v>
      </c>
      <c r="T141" s="36">
        <v>225751</v>
      </c>
      <c r="U141" s="36">
        <v>237542</v>
      </c>
      <c r="V141" s="36">
        <v>246620</v>
      </c>
      <c r="W141" s="36">
        <v>253348</v>
      </c>
      <c r="X141" s="36">
        <v>258990</v>
      </c>
      <c r="Y141" s="36">
        <v>272097</v>
      </c>
      <c r="DA141" s="60" t="s">
        <v>1119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0</v>
      </c>
      <c r="C143" s="120">
        <v>0</v>
      </c>
      <c r="D143" s="120">
        <v>0</v>
      </c>
      <c r="E143" s="120">
        <v>0</v>
      </c>
      <c r="F143" s="120">
        <v>0</v>
      </c>
      <c r="G143" s="120">
        <v>0</v>
      </c>
      <c r="H143" s="120">
        <v>0</v>
      </c>
      <c r="I143" s="120">
        <v>0</v>
      </c>
      <c r="J143" s="120">
        <v>0</v>
      </c>
      <c r="K143" s="120">
        <v>0</v>
      </c>
      <c r="L143" s="120">
        <v>0</v>
      </c>
      <c r="M143" s="120">
        <v>0</v>
      </c>
      <c r="N143" s="120">
        <v>0</v>
      </c>
      <c r="O143" s="120">
        <v>0</v>
      </c>
      <c r="P143" s="120">
        <v>0</v>
      </c>
      <c r="Q143" s="120">
        <v>0</v>
      </c>
      <c r="R143" s="120">
        <v>0</v>
      </c>
      <c r="S143" s="120">
        <v>0</v>
      </c>
      <c r="T143" s="120">
        <v>0</v>
      </c>
      <c r="U143" s="120">
        <v>0</v>
      </c>
      <c r="V143" s="120">
        <v>0</v>
      </c>
      <c r="W143" s="120">
        <v>0</v>
      </c>
      <c r="X143" s="120">
        <v>0</v>
      </c>
      <c r="Y143" s="120">
        <v>0</v>
      </c>
      <c r="DA143" s="129" t="s">
        <v>343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0</v>
      </c>
      <c r="S145" s="52">
        <v>0</v>
      </c>
      <c r="T145" s="52">
        <v>0</v>
      </c>
      <c r="U145" s="52">
        <v>0</v>
      </c>
      <c r="V145" s="52">
        <v>0</v>
      </c>
      <c r="W145" s="52">
        <v>0</v>
      </c>
      <c r="X145" s="52">
        <v>0</v>
      </c>
      <c r="Y145" s="52">
        <v>0</v>
      </c>
      <c r="DA145" s="63" t="s">
        <v>1120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0</v>
      </c>
      <c r="S147" s="52">
        <v>0</v>
      </c>
      <c r="T147" s="52">
        <v>0</v>
      </c>
      <c r="U147" s="52">
        <v>0</v>
      </c>
      <c r="V147" s="52">
        <v>0</v>
      </c>
      <c r="W147" s="52">
        <v>0</v>
      </c>
      <c r="X147" s="52">
        <v>0</v>
      </c>
      <c r="Y147" s="52">
        <v>0</v>
      </c>
      <c r="DA147" s="63" t="s">
        <v>1121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X149" s="52">
        <v>0</v>
      </c>
      <c r="Y149" s="52">
        <v>0</v>
      </c>
      <c r="DA149" s="63" t="s">
        <v>1122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X150" s="52">
        <v>0</v>
      </c>
      <c r="Y150" s="52">
        <v>0</v>
      </c>
      <c r="DA150" s="63" t="s">
        <v>1123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0</v>
      </c>
      <c r="S153" s="52">
        <v>0</v>
      </c>
      <c r="T153" s="52">
        <v>0</v>
      </c>
      <c r="U153" s="52">
        <v>0</v>
      </c>
      <c r="V153" s="52">
        <v>0</v>
      </c>
      <c r="W153" s="52">
        <v>0</v>
      </c>
      <c r="X153" s="52">
        <v>0</v>
      </c>
      <c r="Y153" s="52">
        <v>0</v>
      </c>
      <c r="DA153" s="63" t="s">
        <v>1124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X154" s="52">
        <v>0</v>
      </c>
      <c r="Y154" s="52">
        <v>0</v>
      </c>
      <c r="DA154" s="63" t="s">
        <v>1125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X158" s="52">
        <v>0</v>
      </c>
      <c r="Y158" s="52">
        <v>0</v>
      </c>
      <c r="DA158" s="63" t="s">
        <v>1126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0</v>
      </c>
      <c r="S159" s="36">
        <v>0</v>
      </c>
      <c r="T159" s="36">
        <v>0</v>
      </c>
      <c r="U159" s="36">
        <v>0</v>
      </c>
      <c r="V159" s="36">
        <v>0</v>
      </c>
      <c r="W159" s="36">
        <v>0</v>
      </c>
      <c r="X159" s="36">
        <v>0</v>
      </c>
      <c r="Y159" s="36">
        <v>0</v>
      </c>
      <c r="DA159" s="60" t="s">
        <v>1127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15077</v>
      </c>
      <c r="C161" s="120">
        <v>15101</v>
      </c>
      <c r="D161" s="120">
        <v>15183</v>
      </c>
      <c r="E161" s="120">
        <v>15449</v>
      </c>
      <c r="F161" s="120">
        <v>15725</v>
      </c>
      <c r="G161" s="120">
        <v>16913</v>
      </c>
      <c r="H161" s="120">
        <v>18976</v>
      </c>
      <c r="I161" s="120">
        <v>22377</v>
      </c>
      <c r="J161" s="120">
        <v>25689</v>
      </c>
      <c r="K161" s="120">
        <v>27945</v>
      </c>
      <c r="L161" s="120">
        <v>28255</v>
      </c>
      <c r="M161" s="120">
        <v>28191</v>
      </c>
      <c r="N161" s="120">
        <v>27804</v>
      </c>
      <c r="O161" s="120">
        <v>27069</v>
      </c>
      <c r="P161" s="120">
        <v>26990</v>
      </c>
      <c r="Q161" s="120">
        <v>27367</v>
      </c>
      <c r="R161" s="120">
        <v>28693</v>
      </c>
      <c r="S161" s="120">
        <v>30193</v>
      </c>
      <c r="T161" s="120">
        <v>31432</v>
      </c>
      <c r="U161" s="120">
        <v>32313</v>
      </c>
      <c r="V161" s="120">
        <v>32520</v>
      </c>
      <c r="W161" s="120">
        <v>31349</v>
      </c>
      <c r="X161" s="120">
        <v>31292</v>
      </c>
      <c r="Y161" s="120">
        <v>30144</v>
      </c>
      <c r="DA161" s="129" t="s">
        <v>344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>
        <v>15077</v>
      </c>
      <c r="C163" s="52">
        <v>15101</v>
      </c>
      <c r="D163" s="52">
        <v>15183</v>
      </c>
      <c r="E163" s="52">
        <v>15449</v>
      </c>
      <c r="F163" s="52">
        <v>15725</v>
      </c>
      <c r="G163" s="52">
        <v>16913</v>
      </c>
      <c r="H163" s="52">
        <v>18976</v>
      </c>
      <c r="I163" s="52">
        <v>22377</v>
      </c>
      <c r="J163" s="52">
        <v>25689</v>
      </c>
      <c r="K163" s="52">
        <v>27945</v>
      </c>
      <c r="L163" s="52">
        <v>28255</v>
      </c>
      <c r="M163" s="52">
        <v>28191</v>
      </c>
      <c r="N163" s="52">
        <v>27804</v>
      </c>
      <c r="O163" s="52">
        <v>27069</v>
      </c>
      <c r="P163" s="52">
        <v>26990</v>
      </c>
      <c r="Q163" s="52">
        <v>27367</v>
      </c>
      <c r="R163" s="52">
        <v>28693</v>
      </c>
      <c r="S163" s="52">
        <v>30193</v>
      </c>
      <c r="T163" s="52">
        <v>31432</v>
      </c>
      <c r="U163" s="52">
        <v>32313</v>
      </c>
      <c r="V163" s="52">
        <v>32520</v>
      </c>
      <c r="W163" s="52">
        <v>31349</v>
      </c>
      <c r="X163" s="52">
        <v>31292</v>
      </c>
      <c r="Y163" s="52">
        <v>30144</v>
      </c>
      <c r="DA163" s="63" t="s">
        <v>1128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>
        <v>24</v>
      </c>
      <c r="C165" s="52">
        <v>26</v>
      </c>
      <c r="D165" s="52">
        <v>32</v>
      </c>
      <c r="E165" s="52">
        <v>34</v>
      </c>
      <c r="F165" s="52">
        <v>40</v>
      </c>
      <c r="G165" s="52">
        <v>54</v>
      </c>
      <c r="H165" s="52">
        <v>77</v>
      </c>
      <c r="I165" s="52">
        <v>131</v>
      </c>
      <c r="J165" s="52">
        <v>214</v>
      </c>
      <c r="K165" s="52">
        <v>289</v>
      </c>
      <c r="L165" s="52">
        <v>352</v>
      </c>
      <c r="M165" s="52">
        <v>371</v>
      </c>
      <c r="N165" s="52">
        <v>376</v>
      </c>
      <c r="O165" s="52">
        <v>361</v>
      </c>
      <c r="P165" s="52">
        <v>341</v>
      </c>
      <c r="Q165" s="52">
        <v>328</v>
      </c>
      <c r="R165" s="52">
        <v>355</v>
      </c>
      <c r="S165" s="52">
        <v>443</v>
      </c>
      <c r="T165" s="52">
        <v>575</v>
      </c>
      <c r="U165" s="52">
        <v>745</v>
      </c>
      <c r="V165" s="52">
        <v>927</v>
      </c>
      <c r="W165" s="52">
        <v>1055</v>
      </c>
      <c r="X165" s="52">
        <v>1233</v>
      </c>
      <c r="Y165" s="52">
        <v>1309</v>
      </c>
      <c r="DA165" s="63" t="s">
        <v>1129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X167" s="52">
        <v>0</v>
      </c>
      <c r="Y167" s="52">
        <v>0</v>
      </c>
      <c r="DA167" s="63" t="s">
        <v>1130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2">
        <v>0</v>
      </c>
      <c r="Y168" s="52">
        <v>0</v>
      </c>
      <c r="DA168" s="63" t="s">
        <v>1131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>
        <v>15077</v>
      </c>
      <c r="C171" s="52">
        <v>15101</v>
      </c>
      <c r="D171" s="52">
        <v>15183</v>
      </c>
      <c r="E171" s="52">
        <v>15449</v>
      </c>
      <c r="F171" s="52">
        <v>15725</v>
      </c>
      <c r="G171" s="52">
        <v>16913</v>
      </c>
      <c r="H171" s="52">
        <v>18976</v>
      </c>
      <c r="I171" s="52">
        <v>22377</v>
      </c>
      <c r="J171" s="52">
        <v>25689</v>
      </c>
      <c r="K171" s="52">
        <v>27945</v>
      </c>
      <c r="L171" s="52">
        <v>28255</v>
      </c>
      <c r="M171" s="52">
        <v>28191</v>
      </c>
      <c r="N171" s="52">
        <v>27804</v>
      </c>
      <c r="O171" s="52">
        <v>27069</v>
      </c>
      <c r="P171" s="52">
        <v>26990</v>
      </c>
      <c r="Q171" s="52">
        <v>27367</v>
      </c>
      <c r="R171" s="52">
        <v>28693</v>
      </c>
      <c r="S171" s="52">
        <v>30193</v>
      </c>
      <c r="T171" s="52">
        <v>31432</v>
      </c>
      <c r="U171" s="52">
        <v>32313</v>
      </c>
      <c r="V171" s="52">
        <v>32520</v>
      </c>
      <c r="W171" s="52">
        <v>31349</v>
      </c>
      <c r="X171" s="52">
        <v>31292</v>
      </c>
      <c r="Y171" s="52">
        <v>30144</v>
      </c>
      <c r="DA171" s="63" t="s">
        <v>1132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X172" s="52">
        <v>0</v>
      </c>
      <c r="Y172" s="52">
        <v>0</v>
      </c>
      <c r="DA172" s="63" t="s">
        <v>1133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>
        <v>2099</v>
      </c>
      <c r="C176" s="52">
        <v>1916</v>
      </c>
      <c r="D176" s="52">
        <v>1564</v>
      </c>
      <c r="E176" s="52">
        <v>1526</v>
      </c>
      <c r="F176" s="52">
        <v>1458</v>
      </c>
      <c r="G176" s="52">
        <v>1502</v>
      </c>
      <c r="H176" s="52">
        <v>1625</v>
      </c>
      <c r="I176" s="52">
        <v>2013</v>
      </c>
      <c r="J176" s="52">
        <v>2686</v>
      </c>
      <c r="K176" s="52">
        <v>3320</v>
      </c>
      <c r="L176" s="52">
        <v>3613</v>
      </c>
      <c r="M176" s="52">
        <v>3673</v>
      </c>
      <c r="N176" s="52">
        <v>3526</v>
      </c>
      <c r="O176" s="52">
        <v>3619</v>
      </c>
      <c r="P176" s="52">
        <v>4481</v>
      </c>
      <c r="Q176" s="52">
        <v>5527</v>
      </c>
      <c r="R176" s="52">
        <v>6352</v>
      </c>
      <c r="S176" s="52">
        <v>6470</v>
      </c>
      <c r="T176" s="52">
        <v>6500</v>
      </c>
      <c r="U176" s="52">
        <v>6100</v>
      </c>
      <c r="V176" s="52">
        <v>4907</v>
      </c>
      <c r="W176" s="52">
        <v>3983</v>
      </c>
      <c r="X176" s="52">
        <v>3628</v>
      </c>
      <c r="Y176" s="52">
        <v>2975</v>
      </c>
      <c r="DA176" s="63" t="s">
        <v>1134</v>
      </c>
    </row>
    <row r="177" spans="1:105" ht="12" customHeight="1" x14ac:dyDescent="0.25">
      <c r="A177" s="109" t="s">
        <v>120</v>
      </c>
      <c r="B177" s="36">
        <v>12978</v>
      </c>
      <c r="C177" s="36">
        <v>13185</v>
      </c>
      <c r="D177" s="36">
        <v>13619</v>
      </c>
      <c r="E177" s="36">
        <v>13923</v>
      </c>
      <c r="F177" s="36">
        <v>14267</v>
      </c>
      <c r="G177" s="36">
        <v>15411</v>
      </c>
      <c r="H177" s="36">
        <v>17351</v>
      </c>
      <c r="I177" s="36">
        <v>20364</v>
      </c>
      <c r="J177" s="36">
        <v>23003</v>
      </c>
      <c r="K177" s="36">
        <v>24625</v>
      </c>
      <c r="L177" s="36">
        <v>24642</v>
      </c>
      <c r="M177" s="36">
        <v>24518</v>
      </c>
      <c r="N177" s="36">
        <v>24278</v>
      </c>
      <c r="O177" s="36">
        <v>23450</v>
      </c>
      <c r="P177" s="36">
        <v>22509</v>
      </c>
      <c r="Q177" s="36">
        <v>21840</v>
      </c>
      <c r="R177" s="36">
        <v>22341</v>
      </c>
      <c r="S177" s="36">
        <v>23723</v>
      </c>
      <c r="T177" s="36">
        <v>24932</v>
      </c>
      <c r="U177" s="36">
        <v>26213</v>
      </c>
      <c r="V177" s="36">
        <v>27613</v>
      </c>
      <c r="W177" s="36">
        <v>27366</v>
      </c>
      <c r="X177" s="36">
        <v>27664</v>
      </c>
      <c r="Y177" s="36">
        <v>27169</v>
      </c>
      <c r="DA177" s="60" t="s">
        <v>1135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1137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1422</v>
      </c>
      <c r="D5" s="52">
        <v>1422</v>
      </c>
      <c r="E5" s="52">
        <v>1421</v>
      </c>
      <c r="F5" s="52">
        <v>1424</v>
      </c>
      <c r="G5" s="52">
        <v>1426</v>
      </c>
      <c r="H5" s="52">
        <v>2010</v>
      </c>
      <c r="I5" s="52">
        <v>3370</v>
      </c>
      <c r="J5" s="52">
        <v>1793</v>
      </c>
      <c r="K5" s="52">
        <v>1368</v>
      </c>
      <c r="L5" s="52">
        <v>281</v>
      </c>
      <c r="M5" s="52">
        <v>1422</v>
      </c>
      <c r="N5" s="52">
        <v>1422</v>
      </c>
      <c r="O5" s="52">
        <v>1143</v>
      </c>
      <c r="P5" s="52">
        <v>1182</v>
      </c>
      <c r="Q5" s="52">
        <v>1759</v>
      </c>
      <c r="R5" s="52">
        <v>1616</v>
      </c>
      <c r="S5" s="52">
        <v>728</v>
      </c>
      <c r="T5" s="52">
        <v>236</v>
      </c>
      <c r="U5" s="52">
        <v>19</v>
      </c>
      <c r="V5" s="52">
        <v>142</v>
      </c>
      <c r="W5" s="52">
        <v>189</v>
      </c>
      <c r="X5" s="52">
        <v>414</v>
      </c>
      <c r="Y5" s="52">
        <v>0</v>
      </c>
      <c r="DA5" s="63" t="s">
        <v>1138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1</v>
      </c>
      <c r="D8" s="52">
        <v>1</v>
      </c>
      <c r="E8" s="52">
        <v>1</v>
      </c>
      <c r="F8" s="52">
        <v>1</v>
      </c>
      <c r="G8" s="52">
        <v>1</v>
      </c>
      <c r="H8" s="52">
        <v>1</v>
      </c>
      <c r="I8" s="52">
        <v>0</v>
      </c>
      <c r="J8" s="52">
        <v>2</v>
      </c>
      <c r="K8" s="52">
        <v>2</v>
      </c>
      <c r="L8" s="52">
        <v>4</v>
      </c>
      <c r="M8" s="52">
        <v>2</v>
      </c>
      <c r="N8" s="52">
        <v>4</v>
      </c>
      <c r="O8" s="52">
        <v>4</v>
      </c>
      <c r="P8" s="52">
        <v>1</v>
      </c>
      <c r="Q8" s="52">
        <v>0</v>
      </c>
      <c r="R8" s="52">
        <v>1</v>
      </c>
      <c r="S8" s="52">
        <v>5</v>
      </c>
      <c r="T8" s="52">
        <v>7</v>
      </c>
      <c r="U8" s="52">
        <v>9</v>
      </c>
      <c r="V8" s="52">
        <v>8</v>
      </c>
      <c r="W8" s="52">
        <v>9</v>
      </c>
      <c r="X8" s="52">
        <v>4</v>
      </c>
      <c r="Y8" s="52">
        <v>0</v>
      </c>
      <c r="DA8" s="63" t="s">
        <v>1139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1308</v>
      </c>
      <c r="D10" s="52">
        <v>1307</v>
      </c>
      <c r="E10" s="52">
        <v>1308</v>
      </c>
      <c r="F10" s="52">
        <v>1327</v>
      </c>
      <c r="G10" s="52">
        <v>1297</v>
      </c>
      <c r="H10" s="52">
        <v>1798</v>
      </c>
      <c r="I10" s="52">
        <v>4888</v>
      </c>
      <c r="J10" s="52">
        <v>3009</v>
      </c>
      <c r="K10" s="52">
        <v>2319</v>
      </c>
      <c r="L10" s="52">
        <v>282</v>
      </c>
      <c r="M10" s="52">
        <v>1422</v>
      </c>
      <c r="N10" s="52">
        <v>1423</v>
      </c>
      <c r="O10" s="52">
        <v>1146</v>
      </c>
      <c r="P10" s="52">
        <v>1223</v>
      </c>
      <c r="Q10" s="52">
        <v>2787</v>
      </c>
      <c r="R10" s="52">
        <v>2306</v>
      </c>
      <c r="S10" s="52">
        <v>1060</v>
      </c>
      <c r="T10" s="52">
        <v>390</v>
      </c>
      <c r="U10" s="52">
        <v>19</v>
      </c>
      <c r="V10" s="52">
        <v>258</v>
      </c>
      <c r="W10" s="52">
        <v>320</v>
      </c>
      <c r="X10" s="52">
        <v>379</v>
      </c>
      <c r="Y10" s="52">
        <v>0</v>
      </c>
      <c r="DA10" s="63" t="s">
        <v>1140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1141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1142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264</v>
      </c>
      <c r="D15" s="52">
        <v>192</v>
      </c>
      <c r="E15" s="52">
        <v>361</v>
      </c>
      <c r="F15" s="52">
        <v>101</v>
      </c>
      <c r="G15" s="52">
        <v>238</v>
      </c>
      <c r="H15" s="52">
        <v>458</v>
      </c>
      <c r="I15" s="52">
        <v>221</v>
      </c>
      <c r="J15" s="52">
        <v>128</v>
      </c>
      <c r="K15" s="52">
        <v>93</v>
      </c>
      <c r="L15" s="52">
        <v>22</v>
      </c>
      <c r="M15" s="52">
        <v>23</v>
      </c>
      <c r="N15" s="52">
        <v>102</v>
      </c>
      <c r="O15" s="52">
        <v>140</v>
      </c>
      <c r="P15" s="52">
        <v>544</v>
      </c>
      <c r="Q15" s="52">
        <v>62</v>
      </c>
      <c r="R15" s="52">
        <v>64</v>
      </c>
      <c r="S15" s="52">
        <v>27</v>
      </c>
      <c r="T15" s="52">
        <v>10</v>
      </c>
      <c r="U15" s="52">
        <v>3</v>
      </c>
      <c r="V15" s="52">
        <v>19</v>
      </c>
      <c r="W15" s="52">
        <v>6</v>
      </c>
      <c r="X15" s="52">
        <v>35</v>
      </c>
      <c r="Y15" s="52">
        <v>0</v>
      </c>
      <c r="DA15" s="63" t="s">
        <v>1143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1144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939</v>
      </c>
      <c r="D20" s="52">
        <v>940</v>
      </c>
      <c r="E20" s="52">
        <v>946</v>
      </c>
      <c r="F20" s="52">
        <v>969</v>
      </c>
      <c r="G20" s="52">
        <v>1013</v>
      </c>
      <c r="H20" s="52">
        <v>1096</v>
      </c>
      <c r="I20" s="52">
        <v>1386</v>
      </c>
      <c r="J20" s="52">
        <v>863</v>
      </c>
      <c r="K20" s="52">
        <v>682</v>
      </c>
      <c r="L20" s="52">
        <v>256</v>
      </c>
      <c r="M20" s="52">
        <v>583</v>
      </c>
      <c r="N20" s="52">
        <v>591</v>
      </c>
      <c r="O20" s="52">
        <v>513</v>
      </c>
      <c r="P20" s="52">
        <v>375</v>
      </c>
      <c r="Q20" s="52">
        <v>860</v>
      </c>
      <c r="R20" s="52">
        <v>1225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1145</v>
      </c>
    </row>
    <row r="21" spans="1:105" ht="12" customHeight="1" x14ac:dyDescent="0.25">
      <c r="A21" s="97" t="s">
        <v>50</v>
      </c>
      <c r="B21" s="52"/>
      <c r="C21" s="52">
        <v>265</v>
      </c>
      <c r="D21" s="52">
        <v>284</v>
      </c>
      <c r="E21" s="52">
        <v>247</v>
      </c>
      <c r="F21" s="52">
        <v>268</v>
      </c>
      <c r="G21" s="52">
        <v>270</v>
      </c>
      <c r="H21" s="52">
        <v>286</v>
      </c>
      <c r="I21" s="52">
        <v>222</v>
      </c>
      <c r="J21" s="52">
        <v>67</v>
      </c>
      <c r="K21" s="52">
        <v>131</v>
      </c>
      <c r="L21" s="52">
        <v>9</v>
      </c>
      <c r="M21" s="52">
        <v>112</v>
      </c>
      <c r="N21" s="52">
        <v>146</v>
      </c>
      <c r="O21" s="52">
        <v>114</v>
      </c>
      <c r="P21" s="52">
        <v>133</v>
      </c>
      <c r="Q21" s="52">
        <v>233</v>
      </c>
      <c r="R21" s="52">
        <v>85</v>
      </c>
      <c r="S21" s="52">
        <v>148</v>
      </c>
      <c r="T21" s="52">
        <v>48</v>
      </c>
      <c r="U21" s="52">
        <v>8</v>
      </c>
      <c r="V21" s="52">
        <v>46</v>
      </c>
      <c r="W21" s="52">
        <v>46</v>
      </c>
      <c r="X21" s="52">
        <v>56</v>
      </c>
      <c r="Y21" s="52">
        <v>0</v>
      </c>
      <c r="DA21" s="63" t="s">
        <v>1146</v>
      </c>
    </row>
    <row r="22" spans="1:105" ht="12" customHeight="1" x14ac:dyDescent="0.25">
      <c r="A22" s="109" t="s">
        <v>120</v>
      </c>
      <c r="B22" s="36"/>
      <c r="C22" s="36">
        <v>1640</v>
      </c>
      <c r="D22" s="36">
        <v>1641</v>
      </c>
      <c r="E22" s="36">
        <v>1655</v>
      </c>
      <c r="F22" s="36">
        <v>1697</v>
      </c>
      <c r="G22" s="36">
        <v>1782</v>
      </c>
      <c r="H22" s="36">
        <v>1991</v>
      </c>
      <c r="I22" s="36">
        <v>2288</v>
      </c>
      <c r="J22" s="36">
        <v>1734</v>
      </c>
      <c r="K22" s="36">
        <v>1130</v>
      </c>
      <c r="L22" s="36">
        <v>85</v>
      </c>
      <c r="M22" s="36">
        <v>934</v>
      </c>
      <c r="N22" s="36">
        <v>1249</v>
      </c>
      <c r="O22" s="36">
        <v>915</v>
      </c>
      <c r="P22" s="36">
        <v>959</v>
      </c>
      <c r="Q22" s="36">
        <v>1686</v>
      </c>
      <c r="R22" s="36">
        <v>455</v>
      </c>
      <c r="S22" s="36">
        <v>581</v>
      </c>
      <c r="T22" s="36">
        <v>189</v>
      </c>
      <c r="U22" s="36">
        <v>15</v>
      </c>
      <c r="V22" s="36">
        <v>297</v>
      </c>
      <c r="W22" s="36">
        <v>221</v>
      </c>
      <c r="X22" s="36">
        <v>358</v>
      </c>
      <c r="Y22" s="36">
        <v>0</v>
      </c>
      <c r="DA22" s="60" t="s">
        <v>1147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1148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1149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X29" s="52">
        <v>0</v>
      </c>
      <c r="Y29" s="52">
        <v>0</v>
      </c>
      <c r="DA29" s="63" t="s">
        <v>1150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2">
        <v>0</v>
      </c>
      <c r="Y31" s="52">
        <v>0</v>
      </c>
      <c r="DA31" s="63" t="s">
        <v>1151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1152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2">
        <v>0</v>
      </c>
      <c r="Y35" s="52">
        <v>0</v>
      </c>
      <c r="DA35" s="63" t="s">
        <v>1153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X36" s="52">
        <v>0</v>
      </c>
      <c r="Y36" s="52">
        <v>0</v>
      </c>
      <c r="DA36" s="63" t="s">
        <v>1154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1155</v>
      </c>
    </row>
    <row r="41" spans="1:105" ht="12" customHeight="1" x14ac:dyDescent="0.25">
      <c r="A41" s="109" t="s">
        <v>120</v>
      </c>
      <c r="B41" s="36"/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0</v>
      </c>
      <c r="S41" s="36">
        <v>0</v>
      </c>
      <c r="T41" s="36">
        <v>0</v>
      </c>
      <c r="U41" s="36">
        <v>0</v>
      </c>
      <c r="V41" s="36">
        <v>0</v>
      </c>
      <c r="W41" s="36">
        <v>0</v>
      </c>
      <c r="X41" s="36">
        <v>0</v>
      </c>
      <c r="Y41" s="36">
        <v>0</v>
      </c>
      <c r="DA41" s="60" t="s">
        <v>1156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1157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616</v>
      </c>
      <c r="D45" s="52">
        <v>742</v>
      </c>
      <c r="E45" s="52">
        <v>1121</v>
      </c>
      <c r="F45" s="52">
        <v>1175</v>
      </c>
      <c r="G45" s="52">
        <v>475</v>
      </c>
      <c r="H45" s="52">
        <v>69</v>
      </c>
      <c r="I45" s="52">
        <v>192</v>
      </c>
      <c r="J45" s="52">
        <v>402</v>
      </c>
      <c r="K45" s="52">
        <v>599</v>
      </c>
      <c r="L45" s="52">
        <v>599</v>
      </c>
      <c r="M45" s="52">
        <v>601</v>
      </c>
      <c r="N45" s="52">
        <v>602</v>
      </c>
      <c r="O45" s="52">
        <v>489</v>
      </c>
      <c r="P45" s="52">
        <v>83</v>
      </c>
      <c r="Q45" s="52">
        <v>197</v>
      </c>
      <c r="R45" s="52">
        <v>423</v>
      </c>
      <c r="S45" s="52">
        <v>406</v>
      </c>
      <c r="T45" s="52">
        <v>214</v>
      </c>
      <c r="U45" s="52">
        <v>118</v>
      </c>
      <c r="V45" s="52">
        <v>123</v>
      </c>
      <c r="W45" s="52">
        <v>246</v>
      </c>
      <c r="X45" s="52">
        <v>187</v>
      </c>
      <c r="Y45" s="52">
        <v>18</v>
      </c>
      <c r="DA45" s="63" t="s">
        <v>1158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0</v>
      </c>
      <c r="D48" s="52">
        <v>1</v>
      </c>
      <c r="E48" s="52">
        <v>0</v>
      </c>
      <c r="F48" s="52">
        <v>0</v>
      </c>
      <c r="G48" s="52">
        <v>1</v>
      </c>
      <c r="H48" s="52">
        <v>0</v>
      </c>
      <c r="I48" s="52">
        <v>0</v>
      </c>
      <c r="J48" s="52">
        <v>1</v>
      </c>
      <c r="K48" s="52">
        <v>1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1</v>
      </c>
      <c r="R48" s="52">
        <v>0</v>
      </c>
      <c r="S48" s="52">
        <v>2</v>
      </c>
      <c r="T48" s="52">
        <v>5</v>
      </c>
      <c r="U48" s="52">
        <v>3</v>
      </c>
      <c r="V48" s="52">
        <v>5</v>
      </c>
      <c r="W48" s="52">
        <v>5</v>
      </c>
      <c r="X48" s="52">
        <v>2</v>
      </c>
      <c r="Y48" s="52">
        <v>1</v>
      </c>
      <c r="DA48" s="63" t="s">
        <v>1159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646</v>
      </c>
      <c r="D50" s="52">
        <v>879</v>
      </c>
      <c r="E50" s="52">
        <v>1820</v>
      </c>
      <c r="F50" s="52">
        <v>2008</v>
      </c>
      <c r="G50" s="52">
        <v>862</v>
      </c>
      <c r="H50" s="52">
        <v>131</v>
      </c>
      <c r="I50" s="52">
        <v>358</v>
      </c>
      <c r="J50" s="52">
        <v>385</v>
      </c>
      <c r="K50" s="52">
        <v>775</v>
      </c>
      <c r="L50" s="52">
        <v>653</v>
      </c>
      <c r="M50" s="52">
        <v>576</v>
      </c>
      <c r="N50" s="52">
        <v>579</v>
      </c>
      <c r="O50" s="52">
        <v>469</v>
      </c>
      <c r="P50" s="52">
        <v>144</v>
      </c>
      <c r="Q50" s="52">
        <v>358</v>
      </c>
      <c r="R50" s="52">
        <v>739</v>
      </c>
      <c r="S50" s="52">
        <v>673</v>
      </c>
      <c r="T50" s="52">
        <v>365</v>
      </c>
      <c r="U50" s="52">
        <v>192</v>
      </c>
      <c r="V50" s="52">
        <v>201</v>
      </c>
      <c r="W50" s="52">
        <v>391</v>
      </c>
      <c r="X50" s="52">
        <v>262</v>
      </c>
      <c r="Y50" s="52">
        <v>18</v>
      </c>
      <c r="DA50" s="63" t="s">
        <v>1160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1161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42</v>
      </c>
      <c r="D54" s="52">
        <v>45</v>
      </c>
      <c r="E54" s="52">
        <v>42</v>
      </c>
      <c r="F54" s="52">
        <v>43</v>
      </c>
      <c r="G54" s="52">
        <v>45</v>
      </c>
      <c r="H54" s="52">
        <v>47</v>
      </c>
      <c r="I54" s="52">
        <v>24</v>
      </c>
      <c r="J54" s="52">
        <v>17</v>
      </c>
      <c r="K54" s="52">
        <v>16</v>
      </c>
      <c r="L54" s="52">
        <v>12</v>
      </c>
      <c r="M54" s="52">
        <v>26</v>
      </c>
      <c r="N54" s="52">
        <v>23</v>
      </c>
      <c r="O54" s="52">
        <v>20</v>
      </c>
      <c r="P54" s="52">
        <v>3</v>
      </c>
      <c r="Q54" s="52">
        <v>7</v>
      </c>
      <c r="R54" s="52">
        <v>13</v>
      </c>
      <c r="S54" s="52">
        <v>13</v>
      </c>
      <c r="T54" s="52">
        <v>11</v>
      </c>
      <c r="U54" s="52">
        <v>18</v>
      </c>
      <c r="V54" s="52">
        <v>13</v>
      </c>
      <c r="W54" s="52">
        <v>6</v>
      </c>
      <c r="X54" s="52">
        <v>0</v>
      </c>
      <c r="Y54" s="52">
        <v>0</v>
      </c>
      <c r="DA54" s="63" t="s">
        <v>1162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1163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167</v>
      </c>
      <c r="D59" s="52">
        <v>178</v>
      </c>
      <c r="E59" s="52">
        <v>156</v>
      </c>
      <c r="F59" s="52">
        <v>168</v>
      </c>
      <c r="G59" s="52">
        <v>169</v>
      </c>
      <c r="H59" s="52">
        <v>171</v>
      </c>
      <c r="I59" s="52">
        <v>75</v>
      </c>
      <c r="J59" s="52">
        <v>25</v>
      </c>
      <c r="K59" s="52">
        <v>41</v>
      </c>
      <c r="L59" s="52">
        <v>47</v>
      </c>
      <c r="M59" s="52">
        <v>61</v>
      </c>
      <c r="N59" s="52">
        <v>65</v>
      </c>
      <c r="O59" s="52">
        <v>57</v>
      </c>
      <c r="P59" s="52">
        <v>21</v>
      </c>
      <c r="Q59" s="52">
        <v>34</v>
      </c>
      <c r="R59" s="52">
        <v>60</v>
      </c>
      <c r="S59" s="52">
        <v>64</v>
      </c>
      <c r="T59" s="52">
        <v>54</v>
      </c>
      <c r="U59" s="52">
        <v>48</v>
      </c>
      <c r="V59" s="52">
        <v>42</v>
      </c>
      <c r="W59" s="52">
        <v>43</v>
      </c>
      <c r="X59" s="52">
        <v>21</v>
      </c>
      <c r="Y59" s="52">
        <v>14</v>
      </c>
      <c r="DA59" s="63" t="s">
        <v>1164</v>
      </c>
    </row>
    <row r="60" spans="1:105" ht="12" customHeight="1" x14ac:dyDescent="0.25">
      <c r="A60" s="109" t="s">
        <v>120</v>
      </c>
      <c r="B60" s="36"/>
      <c r="C60" s="36">
        <v>1031</v>
      </c>
      <c r="D60" s="36">
        <v>1032</v>
      </c>
      <c r="E60" s="36">
        <v>1041</v>
      </c>
      <c r="F60" s="36">
        <v>1057</v>
      </c>
      <c r="G60" s="36">
        <v>1089</v>
      </c>
      <c r="H60" s="36">
        <v>1134</v>
      </c>
      <c r="I60" s="36">
        <v>583</v>
      </c>
      <c r="J60" s="36">
        <v>377</v>
      </c>
      <c r="K60" s="36">
        <v>559</v>
      </c>
      <c r="L60" s="36">
        <v>556</v>
      </c>
      <c r="M60" s="36">
        <v>551</v>
      </c>
      <c r="N60" s="36">
        <v>567</v>
      </c>
      <c r="O60" s="36">
        <v>489</v>
      </c>
      <c r="P60" s="36">
        <v>129</v>
      </c>
      <c r="Q60" s="36">
        <v>247</v>
      </c>
      <c r="R60" s="36">
        <v>442</v>
      </c>
      <c r="S60" s="36">
        <v>414</v>
      </c>
      <c r="T60" s="36">
        <v>354</v>
      </c>
      <c r="U60" s="36">
        <v>340</v>
      </c>
      <c r="V60" s="36">
        <v>313</v>
      </c>
      <c r="W60" s="36">
        <v>312</v>
      </c>
      <c r="X60" s="36">
        <v>178</v>
      </c>
      <c r="Y60" s="36">
        <v>34</v>
      </c>
      <c r="DA60" s="60" t="s">
        <v>1165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1166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1749</v>
      </c>
      <c r="D64" s="52">
        <v>1749</v>
      </c>
      <c r="E64" s="52">
        <v>1752</v>
      </c>
      <c r="F64" s="52">
        <v>1756</v>
      </c>
      <c r="G64" s="52">
        <v>1769</v>
      </c>
      <c r="H64" s="52">
        <v>1792</v>
      </c>
      <c r="I64" s="52">
        <v>1834</v>
      </c>
      <c r="J64" s="52">
        <v>1895</v>
      </c>
      <c r="K64" s="52">
        <v>1981</v>
      </c>
      <c r="L64" s="52">
        <v>2100</v>
      </c>
      <c r="M64" s="52">
        <v>2253</v>
      </c>
      <c r="N64" s="52">
        <v>2445</v>
      </c>
      <c r="O64" s="52">
        <v>2327</v>
      </c>
      <c r="P64" s="52">
        <v>1206</v>
      </c>
      <c r="Q64" s="52">
        <v>1538</v>
      </c>
      <c r="R64" s="52">
        <v>1921</v>
      </c>
      <c r="S64" s="52">
        <v>2368</v>
      </c>
      <c r="T64" s="52">
        <v>2662</v>
      </c>
      <c r="U64" s="52">
        <v>2969</v>
      </c>
      <c r="V64" s="52">
        <v>3114</v>
      </c>
      <c r="W64" s="52">
        <v>3095</v>
      </c>
      <c r="X64" s="52">
        <v>2900</v>
      </c>
      <c r="Y64" s="52">
        <v>2799</v>
      </c>
      <c r="DA64" s="63" t="s">
        <v>1167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1</v>
      </c>
      <c r="D67" s="52">
        <v>1</v>
      </c>
      <c r="E67" s="52">
        <v>1</v>
      </c>
      <c r="F67" s="52">
        <v>1</v>
      </c>
      <c r="G67" s="52">
        <v>1</v>
      </c>
      <c r="H67" s="52">
        <v>2</v>
      </c>
      <c r="I67" s="52">
        <v>1</v>
      </c>
      <c r="J67" s="52">
        <v>5</v>
      </c>
      <c r="K67" s="52">
        <v>6</v>
      </c>
      <c r="L67" s="52">
        <v>11</v>
      </c>
      <c r="M67" s="52">
        <v>14</v>
      </c>
      <c r="N67" s="52">
        <v>21</v>
      </c>
      <c r="O67" s="52">
        <v>21</v>
      </c>
      <c r="P67" s="52">
        <v>20</v>
      </c>
      <c r="Q67" s="52">
        <v>23</v>
      </c>
      <c r="R67" s="52">
        <v>20</v>
      </c>
      <c r="S67" s="52">
        <v>23</v>
      </c>
      <c r="T67" s="52">
        <v>26</v>
      </c>
      <c r="U67" s="52">
        <v>30</v>
      </c>
      <c r="V67" s="52">
        <v>42</v>
      </c>
      <c r="W67" s="52">
        <v>47</v>
      </c>
      <c r="X67" s="52">
        <v>55</v>
      </c>
      <c r="Y67" s="52">
        <v>48</v>
      </c>
      <c r="DA67" s="63" t="s">
        <v>1168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1684</v>
      </c>
      <c r="D69" s="52">
        <v>1683</v>
      </c>
      <c r="E69" s="52">
        <v>1686</v>
      </c>
      <c r="F69" s="52">
        <v>1690</v>
      </c>
      <c r="G69" s="52">
        <v>1702</v>
      </c>
      <c r="H69" s="52">
        <v>1726</v>
      </c>
      <c r="I69" s="52">
        <v>1774</v>
      </c>
      <c r="J69" s="52">
        <v>1885</v>
      </c>
      <c r="K69" s="52">
        <v>1965</v>
      </c>
      <c r="L69" s="52">
        <v>2080</v>
      </c>
      <c r="M69" s="52">
        <v>2229</v>
      </c>
      <c r="N69" s="52">
        <v>2420</v>
      </c>
      <c r="O69" s="52">
        <v>2306</v>
      </c>
      <c r="P69" s="52">
        <v>1185</v>
      </c>
      <c r="Q69" s="52">
        <v>1521</v>
      </c>
      <c r="R69" s="52">
        <v>1902</v>
      </c>
      <c r="S69" s="52">
        <v>2345</v>
      </c>
      <c r="T69" s="52">
        <v>2641</v>
      </c>
      <c r="U69" s="52">
        <v>2950</v>
      </c>
      <c r="V69" s="52">
        <v>3086</v>
      </c>
      <c r="W69" s="52">
        <v>3075</v>
      </c>
      <c r="X69" s="52">
        <v>2881</v>
      </c>
      <c r="Y69" s="52">
        <v>2786</v>
      </c>
      <c r="DA69" s="63" t="s">
        <v>1169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DA70" s="63" t="s">
        <v>1170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131</v>
      </c>
      <c r="D73" s="52">
        <v>131</v>
      </c>
      <c r="E73" s="52">
        <v>133</v>
      </c>
      <c r="F73" s="52">
        <v>137</v>
      </c>
      <c r="G73" s="52">
        <v>145</v>
      </c>
      <c r="H73" s="52">
        <v>162</v>
      </c>
      <c r="I73" s="52">
        <v>107</v>
      </c>
      <c r="J73" s="52">
        <v>94</v>
      </c>
      <c r="K73" s="52">
        <v>144</v>
      </c>
      <c r="L73" s="52">
        <v>164</v>
      </c>
      <c r="M73" s="52">
        <v>186</v>
      </c>
      <c r="N73" s="52">
        <v>194</v>
      </c>
      <c r="O73" s="52">
        <v>187</v>
      </c>
      <c r="P73" s="52">
        <v>161</v>
      </c>
      <c r="Q73" s="52">
        <v>146</v>
      </c>
      <c r="R73" s="52">
        <v>151</v>
      </c>
      <c r="S73" s="52">
        <v>182</v>
      </c>
      <c r="T73" s="52">
        <v>197</v>
      </c>
      <c r="U73" s="52">
        <v>199</v>
      </c>
      <c r="V73" s="52">
        <v>191</v>
      </c>
      <c r="W73" s="52">
        <v>189</v>
      </c>
      <c r="X73" s="52">
        <v>183</v>
      </c>
      <c r="Y73" s="52">
        <v>181</v>
      </c>
      <c r="DA73" s="63" t="s">
        <v>1171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X74" s="52">
        <v>0</v>
      </c>
      <c r="Y74" s="52">
        <v>0</v>
      </c>
      <c r="DA74" s="63" t="s">
        <v>1172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3253</v>
      </c>
      <c r="D78" s="52">
        <v>3259</v>
      </c>
      <c r="E78" s="52">
        <v>3294</v>
      </c>
      <c r="F78" s="52">
        <v>3400</v>
      </c>
      <c r="G78" s="52">
        <v>3616</v>
      </c>
      <c r="H78" s="52">
        <v>4000</v>
      </c>
      <c r="I78" s="52">
        <v>2669</v>
      </c>
      <c r="J78" s="52">
        <v>2847</v>
      </c>
      <c r="K78" s="52">
        <v>3527</v>
      </c>
      <c r="L78" s="52">
        <v>4095</v>
      </c>
      <c r="M78" s="52">
        <v>4762</v>
      </c>
      <c r="N78" s="52">
        <v>5190</v>
      </c>
      <c r="O78" s="52">
        <v>5090</v>
      </c>
      <c r="P78" s="52">
        <v>3684</v>
      </c>
      <c r="Q78" s="52">
        <v>3923</v>
      </c>
      <c r="R78" s="52">
        <v>4374</v>
      </c>
      <c r="S78" s="52">
        <v>4938</v>
      </c>
      <c r="T78" s="52">
        <v>5406</v>
      </c>
      <c r="U78" s="52">
        <v>5655</v>
      </c>
      <c r="V78" s="52">
        <v>5664</v>
      </c>
      <c r="W78" s="52">
        <v>5488</v>
      </c>
      <c r="X78" s="52">
        <v>5309</v>
      </c>
      <c r="Y78" s="52">
        <v>5511</v>
      </c>
      <c r="DA78" s="63" t="s">
        <v>1173</v>
      </c>
    </row>
    <row r="79" spans="1:105" ht="12" customHeight="1" x14ac:dyDescent="0.25">
      <c r="A79" s="109" t="s">
        <v>120</v>
      </c>
      <c r="B79" s="36"/>
      <c r="C79" s="36">
        <v>245</v>
      </c>
      <c r="D79" s="36">
        <v>245</v>
      </c>
      <c r="E79" s="36">
        <v>248</v>
      </c>
      <c r="F79" s="36">
        <v>250</v>
      </c>
      <c r="G79" s="36">
        <v>259</v>
      </c>
      <c r="H79" s="36">
        <v>274</v>
      </c>
      <c r="I79" s="36">
        <v>147</v>
      </c>
      <c r="J79" s="36">
        <v>85</v>
      </c>
      <c r="K79" s="36">
        <v>135</v>
      </c>
      <c r="L79" s="36">
        <v>135</v>
      </c>
      <c r="M79" s="36">
        <v>192</v>
      </c>
      <c r="N79" s="36">
        <v>248</v>
      </c>
      <c r="O79" s="36">
        <v>272</v>
      </c>
      <c r="P79" s="36">
        <v>255</v>
      </c>
      <c r="Q79" s="36">
        <v>202</v>
      </c>
      <c r="R79" s="36">
        <v>183</v>
      </c>
      <c r="S79" s="36">
        <v>198</v>
      </c>
      <c r="T79" s="36">
        <v>150</v>
      </c>
      <c r="U79" s="36">
        <v>213</v>
      </c>
      <c r="V79" s="36">
        <v>243</v>
      </c>
      <c r="W79" s="36">
        <v>257</v>
      </c>
      <c r="X79" s="36">
        <v>245</v>
      </c>
      <c r="Y79" s="36">
        <v>235</v>
      </c>
      <c r="DA79" s="60" t="s">
        <v>1174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1175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12730</v>
      </c>
      <c r="D83" s="52">
        <v>12733</v>
      </c>
      <c r="E83" s="52">
        <v>12753</v>
      </c>
      <c r="F83" s="52">
        <v>12818</v>
      </c>
      <c r="G83" s="52">
        <v>12956</v>
      </c>
      <c r="H83" s="52">
        <v>13192</v>
      </c>
      <c r="I83" s="52">
        <v>13544</v>
      </c>
      <c r="J83" s="52">
        <v>14044</v>
      </c>
      <c r="K83" s="52">
        <v>14756</v>
      </c>
      <c r="L83" s="52">
        <v>15702</v>
      </c>
      <c r="M83" s="52">
        <v>16943</v>
      </c>
      <c r="N83" s="52">
        <v>18488</v>
      </c>
      <c r="O83" s="52">
        <v>17833</v>
      </c>
      <c r="P83" s="52">
        <v>9890</v>
      </c>
      <c r="Q83" s="52">
        <v>12535</v>
      </c>
      <c r="R83" s="52">
        <v>15615</v>
      </c>
      <c r="S83" s="52">
        <v>19124</v>
      </c>
      <c r="T83" s="52">
        <v>20969</v>
      </c>
      <c r="U83" s="52">
        <v>21326</v>
      </c>
      <c r="V83" s="52">
        <v>21489</v>
      </c>
      <c r="W83" s="52">
        <v>22835</v>
      </c>
      <c r="X83" s="52">
        <v>24553</v>
      </c>
      <c r="Y83" s="52">
        <v>24850</v>
      </c>
      <c r="DA83" s="63" t="s">
        <v>1176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8</v>
      </c>
      <c r="D86" s="52">
        <v>8</v>
      </c>
      <c r="E86" s="52">
        <v>8</v>
      </c>
      <c r="F86" s="52">
        <v>9</v>
      </c>
      <c r="G86" s="52">
        <v>12</v>
      </c>
      <c r="H86" s="52">
        <v>17</v>
      </c>
      <c r="I86" s="52">
        <v>20</v>
      </c>
      <c r="J86" s="52">
        <v>28</v>
      </c>
      <c r="K86" s="52">
        <v>52</v>
      </c>
      <c r="L86" s="52">
        <v>75</v>
      </c>
      <c r="M86" s="52">
        <v>97</v>
      </c>
      <c r="N86" s="52">
        <v>135</v>
      </c>
      <c r="O86" s="52">
        <v>163</v>
      </c>
      <c r="P86" s="52">
        <v>170</v>
      </c>
      <c r="Q86" s="52">
        <v>209</v>
      </c>
      <c r="R86" s="52">
        <v>190</v>
      </c>
      <c r="S86" s="52">
        <v>185</v>
      </c>
      <c r="T86" s="52">
        <v>196</v>
      </c>
      <c r="U86" s="52">
        <v>230</v>
      </c>
      <c r="V86" s="52">
        <v>288</v>
      </c>
      <c r="W86" s="52">
        <v>347</v>
      </c>
      <c r="X86" s="52">
        <v>393</v>
      </c>
      <c r="Y86" s="52">
        <v>392</v>
      </c>
      <c r="DA86" s="63" t="s">
        <v>1177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11408</v>
      </c>
      <c r="D88" s="52">
        <v>11409</v>
      </c>
      <c r="E88" s="52">
        <v>11431</v>
      </c>
      <c r="F88" s="52">
        <v>11491</v>
      </c>
      <c r="G88" s="52">
        <v>11620</v>
      </c>
      <c r="H88" s="52">
        <v>11838</v>
      </c>
      <c r="I88" s="52">
        <v>12365</v>
      </c>
      <c r="J88" s="52">
        <v>13854</v>
      </c>
      <c r="K88" s="52">
        <v>14471</v>
      </c>
      <c r="L88" s="52">
        <v>15406</v>
      </c>
      <c r="M88" s="52">
        <v>16645</v>
      </c>
      <c r="N88" s="52">
        <v>18208</v>
      </c>
      <c r="O88" s="52">
        <v>17533</v>
      </c>
      <c r="P88" s="52">
        <v>9584</v>
      </c>
      <c r="Q88" s="52">
        <v>12247</v>
      </c>
      <c r="R88" s="52">
        <v>15330</v>
      </c>
      <c r="S88" s="52">
        <v>18828</v>
      </c>
      <c r="T88" s="52">
        <v>20664</v>
      </c>
      <c r="U88" s="52">
        <v>21003</v>
      </c>
      <c r="V88" s="52">
        <v>21178</v>
      </c>
      <c r="W88" s="52">
        <v>22521</v>
      </c>
      <c r="X88" s="52">
        <v>24223</v>
      </c>
      <c r="Y88" s="52">
        <v>24503</v>
      </c>
      <c r="DA88" s="63" t="s">
        <v>1178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X89" s="52">
        <v>0</v>
      </c>
      <c r="Y89" s="52">
        <v>0</v>
      </c>
      <c r="DA89" s="63" t="s">
        <v>1179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X92" s="52">
        <v>0</v>
      </c>
      <c r="Y92" s="52">
        <v>0</v>
      </c>
      <c r="DA92" s="63" t="s">
        <v>1180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X93" s="52">
        <v>0</v>
      </c>
      <c r="Y93" s="52">
        <v>0</v>
      </c>
      <c r="DA93" s="63" t="s">
        <v>1181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2645</v>
      </c>
      <c r="D96" s="52">
        <v>2647</v>
      </c>
      <c r="E96" s="52">
        <v>2679</v>
      </c>
      <c r="F96" s="52">
        <v>2758</v>
      </c>
      <c r="G96" s="52">
        <v>2926</v>
      </c>
      <c r="H96" s="52">
        <v>3198</v>
      </c>
      <c r="I96" s="52">
        <v>2026</v>
      </c>
      <c r="J96" s="52">
        <v>1545</v>
      </c>
      <c r="K96" s="52">
        <v>2328</v>
      </c>
      <c r="L96" s="52">
        <v>2473</v>
      </c>
      <c r="M96" s="52">
        <v>2439</v>
      </c>
      <c r="N96" s="52">
        <v>2347</v>
      </c>
      <c r="O96" s="52">
        <v>2449</v>
      </c>
      <c r="P96" s="52">
        <v>2596</v>
      </c>
      <c r="Q96" s="52">
        <v>2411</v>
      </c>
      <c r="R96" s="52">
        <v>2300</v>
      </c>
      <c r="S96" s="52">
        <v>2509</v>
      </c>
      <c r="T96" s="52">
        <v>2516</v>
      </c>
      <c r="U96" s="52">
        <v>2672</v>
      </c>
      <c r="V96" s="52">
        <v>2551</v>
      </c>
      <c r="W96" s="52">
        <v>2647</v>
      </c>
      <c r="X96" s="52">
        <v>2719</v>
      </c>
      <c r="Y96" s="52">
        <v>2779</v>
      </c>
      <c r="DA96" s="63" t="s">
        <v>1182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0</v>
      </c>
      <c r="S97" s="52">
        <v>0</v>
      </c>
      <c r="T97" s="52">
        <v>0</v>
      </c>
      <c r="U97" s="52">
        <v>0</v>
      </c>
      <c r="V97" s="52">
        <v>0</v>
      </c>
      <c r="W97" s="52">
        <v>0</v>
      </c>
      <c r="X97" s="52">
        <v>0</v>
      </c>
      <c r="Y97" s="52">
        <v>0</v>
      </c>
      <c r="DA97" s="63" t="s">
        <v>1183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15779</v>
      </c>
      <c r="D101" s="52">
        <v>15812</v>
      </c>
      <c r="E101" s="52">
        <v>16053</v>
      </c>
      <c r="F101" s="52">
        <v>16726</v>
      </c>
      <c r="G101" s="52">
        <v>18094</v>
      </c>
      <c r="H101" s="52">
        <v>20383</v>
      </c>
      <c r="I101" s="52">
        <v>14399</v>
      </c>
      <c r="J101" s="52">
        <v>16840</v>
      </c>
      <c r="K101" s="52">
        <v>19626</v>
      </c>
      <c r="L101" s="52">
        <v>21657</v>
      </c>
      <c r="M101" s="52">
        <v>23710</v>
      </c>
      <c r="N101" s="52">
        <v>25141</v>
      </c>
      <c r="O101" s="52">
        <v>26418</v>
      </c>
      <c r="P101" s="52">
        <v>22260</v>
      </c>
      <c r="Q101" s="52">
        <v>26544</v>
      </c>
      <c r="R101" s="52">
        <v>26859</v>
      </c>
      <c r="S101" s="52">
        <v>26199</v>
      </c>
      <c r="T101" s="52">
        <v>26414</v>
      </c>
      <c r="U101" s="52">
        <v>25901</v>
      </c>
      <c r="V101" s="52">
        <v>25924</v>
      </c>
      <c r="W101" s="52">
        <v>24711</v>
      </c>
      <c r="X101" s="52">
        <v>24078</v>
      </c>
      <c r="Y101" s="52">
        <v>25579</v>
      </c>
      <c r="DA101" s="63" t="s">
        <v>1184</v>
      </c>
    </row>
    <row r="102" spans="1:105" ht="12" customHeight="1" x14ac:dyDescent="0.25">
      <c r="A102" s="97" t="s">
        <v>50</v>
      </c>
      <c r="B102" s="52"/>
      <c r="C102" s="52">
        <v>1347</v>
      </c>
      <c r="D102" s="52">
        <v>1446</v>
      </c>
      <c r="E102" s="52">
        <v>1255</v>
      </c>
      <c r="F102" s="52">
        <v>1365</v>
      </c>
      <c r="G102" s="52">
        <v>1392</v>
      </c>
      <c r="H102" s="52">
        <v>1448</v>
      </c>
      <c r="I102" s="52">
        <v>736</v>
      </c>
      <c r="J102" s="52">
        <v>370</v>
      </c>
      <c r="K102" s="52">
        <v>570</v>
      </c>
      <c r="L102" s="52">
        <v>734</v>
      </c>
      <c r="M102" s="52">
        <v>1149</v>
      </c>
      <c r="N102" s="52">
        <v>1222</v>
      </c>
      <c r="O102" s="52">
        <v>1403</v>
      </c>
      <c r="P102" s="52">
        <v>1564</v>
      </c>
      <c r="Q102" s="52">
        <v>1816</v>
      </c>
      <c r="R102" s="52">
        <v>2009</v>
      </c>
      <c r="S102" s="52">
        <v>2112</v>
      </c>
      <c r="T102" s="52">
        <v>2043</v>
      </c>
      <c r="U102" s="52">
        <v>2559</v>
      </c>
      <c r="V102" s="52">
        <v>4895</v>
      </c>
      <c r="W102" s="52">
        <v>3848</v>
      </c>
      <c r="X102" s="52">
        <v>4755</v>
      </c>
      <c r="Y102" s="52">
        <v>4344</v>
      </c>
      <c r="DA102" s="63" t="s">
        <v>1185</v>
      </c>
    </row>
    <row r="103" spans="1:105" ht="12" customHeight="1" x14ac:dyDescent="0.25">
      <c r="A103" s="109" t="s">
        <v>120</v>
      </c>
      <c r="B103" s="36"/>
      <c r="C103" s="36">
        <v>8333</v>
      </c>
      <c r="D103" s="36">
        <v>8345</v>
      </c>
      <c r="E103" s="36">
        <v>8440</v>
      </c>
      <c r="F103" s="36">
        <v>8751</v>
      </c>
      <c r="G103" s="36">
        <v>9390</v>
      </c>
      <c r="H103" s="36">
        <v>10461</v>
      </c>
      <c r="I103" s="36">
        <v>7070</v>
      </c>
      <c r="J103" s="36">
        <v>6243</v>
      </c>
      <c r="K103" s="36">
        <v>9153</v>
      </c>
      <c r="L103" s="36">
        <v>10708</v>
      </c>
      <c r="M103" s="36">
        <v>9903</v>
      </c>
      <c r="N103" s="36">
        <v>10189</v>
      </c>
      <c r="O103" s="36">
        <v>10885</v>
      </c>
      <c r="P103" s="36">
        <v>11332</v>
      </c>
      <c r="Q103" s="36">
        <v>11633</v>
      </c>
      <c r="R103" s="36">
        <v>10821</v>
      </c>
      <c r="S103" s="36">
        <v>10804</v>
      </c>
      <c r="T103" s="36">
        <v>9932</v>
      </c>
      <c r="U103" s="36">
        <v>11314</v>
      </c>
      <c r="V103" s="36">
        <v>12660</v>
      </c>
      <c r="W103" s="36">
        <v>14146</v>
      </c>
      <c r="X103" s="36">
        <v>14494</v>
      </c>
      <c r="Y103" s="36">
        <v>14767</v>
      </c>
      <c r="DA103" s="60" t="s">
        <v>1186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1187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1188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1189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1190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1191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1192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1193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1194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1195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1196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25474</v>
      </c>
      <c r="D126" s="52">
        <v>25482</v>
      </c>
      <c r="E126" s="52">
        <v>25540</v>
      </c>
      <c r="F126" s="52">
        <v>25685</v>
      </c>
      <c r="G126" s="52">
        <v>25957</v>
      </c>
      <c r="H126" s="52">
        <v>26391</v>
      </c>
      <c r="I126" s="52">
        <v>27018</v>
      </c>
      <c r="J126" s="52">
        <v>27876</v>
      </c>
      <c r="K126" s="52">
        <v>28969</v>
      </c>
      <c r="L126" s="52">
        <v>30332</v>
      </c>
      <c r="M126" s="52">
        <v>31990</v>
      </c>
      <c r="N126" s="52">
        <v>33976</v>
      </c>
      <c r="O126" s="52">
        <v>31243</v>
      </c>
      <c r="P126" s="52">
        <v>13645</v>
      </c>
      <c r="Q126" s="52">
        <v>16887</v>
      </c>
      <c r="R126" s="52">
        <v>20593</v>
      </c>
      <c r="S126" s="52">
        <v>24800</v>
      </c>
      <c r="T126" s="52">
        <v>22551</v>
      </c>
      <c r="U126" s="52">
        <v>21950</v>
      </c>
      <c r="V126" s="52">
        <v>21416</v>
      </c>
      <c r="W126" s="52">
        <v>20004</v>
      </c>
      <c r="X126" s="52">
        <v>20305</v>
      </c>
      <c r="Y126" s="52">
        <v>20171</v>
      </c>
      <c r="DA126" s="63" t="s">
        <v>1197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16</v>
      </c>
      <c r="D129" s="52">
        <v>16</v>
      </c>
      <c r="E129" s="52">
        <v>17</v>
      </c>
      <c r="F129" s="52">
        <v>19</v>
      </c>
      <c r="G129" s="52">
        <v>23</v>
      </c>
      <c r="H129" s="52">
        <v>32</v>
      </c>
      <c r="I129" s="52">
        <v>35</v>
      </c>
      <c r="J129" s="52">
        <v>52</v>
      </c>
      <c r="K129" s="52">
        <v>81</v>
      </c>
      <c r="L129" s="52">
        <v>101</v>
      </c>
      <c r="M129" s="52">
        <v>117</v>
      </c>
      <c r="N129" s="52">
        <v>153</v>
      </c>
      <c r="O129" s="52">
        <v>156</v>
      </c>
      <c r="P129" s="52">
        <v>131</v>
      </c>
      <c r="Q129" s="52">
        <v>134</v>
      </c>
      <c r="R129" s="52">
        <v>139</v>
      </c>
      <c r="S129" s="52">
        <v>174</v>
      </c>
      <c r="T129" s="52">
        <v>222</v>
      </c>
      <c r="U129" s="52">
        <v>272</v>
      </c>
      <c r="V129" s="52">
        <v>343</v>
      </c>
      <c r="W129" s="52">
        <v>355</v>
      </c>
      <c r="X129" s="52">
        <v>350</v>
      </c>
      <c r="Y129" s="52">
        <v>359</v>
      </c>
      <c r="DA129" s="63" t="s">
        <v>1198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25390</v>
      </c>
      <c r="D131" s="52">
        <v>25398</v>
      </c>
      <c r="E131" s="52">
        <v>25537</v>
      </c>
      <c r="F131" s="52">
        <v>25677</v>
      </c>
      <c r="G131" s="52">
        <v>25817</v>
      </c>
      <c r="H131" s="52">
        <v>26388</v>
      </c>
      <c r="I131" s="52">
        <v>27011</v>
      </c>
      <c r="J131" s="52">
        <v>27753</v>
      </c>
      <c r="K131" s="52">
        <v>28890</v>
      </c>
      <c r="L131" s="52">
        <v>30306</v>
      </c>
      <c r="M131" s="52">
        <v>31955</v>
      </c>
      <c r="N131" s="52">
        <v>33922</v>
      </c>
      <c r="O131" s="52">
        <v>31233</v>
      </c>
      <c r="P131" s="52">
        <v>13620</v>
      </c>
      <c r="Q131" s="52">
        <v>16845</v>
      </c>
      <c r="R131" s="52">
        <v>20489</v>
      </c>
      <c r="S131" s="52">
        <v>24725</v>
      </c>
      <c r="T131" s="52">
        <v>22494</v>
      </c>
      <c r="U131" s="52">
        <v>21942</v>
      </c>
      <c r="V131" s="52">
        <v>21412</v>
      </c>
      <c r="W131" s="52">
        <v>19996</v>
      </c>
      <c r="X131" s="52">
        <v>20294</v>
      </c>
      <c r="Y131" s="52">
        <v>20139</v>
      </c>
      <c r="DA131" s="63" t="s">
        <v>1199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X132" s="52">
        <v>0</v>
      </c>
      <c r="Y132" s="52">
        <v>0</v>
      </c>
      <c r="DA132" s="63" t="s">
        <v>1200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168</v>
      </c>
      <c r="D135" s="52">
        <v>507</v>
      </c>
      <c r="E135" s="52">
        <v>70</v>
      </c>
      <c r="F135" s="52">
        <v>67</v>
      </c>
      <c r="G135" s="52">
        <v>938</v>
      </c>
      <c r="H135" s="52">
        <v>167</v>
      </c>
      <c r="I135" s="52">
        <v>67</v>
      </c>
      <c r="J135" s="52">
        <v>408</v>
      </c>
      <c r="K135" s="52">
        <v>708</v>
      </c>
      <c r="L135" s="52">
        <v>192</v>
      </c>
      <c r="M135" s="52">
        <v>454</v>
      </c>
      <c r="N135" s="52">
        <v>571</v>
      </c>
      <c r="O135" s="52">
        <v>113</v>
      </c>
      <c r="P135" s="52">
        <v>200</v>
      </c>
      <c r="Q135" s="52">
        <v>315</v>
      </c>
      <c r="R135" s="52">
        <v>605</v>
      </c>
      <c r="S135" s="52">
        <v>630</v>
      </c>
      <c r="T135" s="52">
        <v>453</v>
      </c>
      <c r="U135" s="52">
        <v>898</v>
      </c>
      <c r="V135" s="52">
        <v>720</v>
      </c>
      <c r="W135" s="52">
        <v>58</v>
      </c>
      <c r="X135" s="52">
        <v>117</v>
      </c>
      <c r="Y135" s="52">
        <v>216</v>
      </c>
      <c r="DA135" s="63" t="s">
        <v>1201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X136" s="52">
        <v>0</v>
      </c>
      <c r="Y136" s="52">
        <v>0</v>
      </c>
      <c r="DA136" s="63" t="s">
        <v>1202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7092</v>
      </c>
      <c r="D140" s="52">
        <v>7641</v>
      </c>
      <c r="E140" s="52">
        <v>6607</v>
      </c>
      <c r="F140" s="52">
        <v>7232</v>
      </c>
      <c r="G140" s="52">
        <v>7437</v>
      </c>
      <c r="H140" s="52">
        <v>7807</v>
      </c>
      <c r="I140" s="52">
        <v>4147</v>
      </c>
      <c r="J140" s="52">
        <v>2884</v>
      </c>
      <c r="K140" s="52">
        <v>3432</v>
      </c>
      <c r="L140" s="52">
        <v>3602</v>
      </c>
      <c r="M140" s="52">
        <v>5387</v>
      </c>
      <c r="N140" s="52">
        <v>5543</v>
      </c>
      <c r="O140" s="52">
        <v>5291</v>
      </c>
      <c r="P140" s="52">
        <v>3996</v>
      </c>
      <c r="Q140" s="52">
        <v>4881</v>
      </c>
      <c r="R140" s="52">
        <v>6176</v>
      </c>
      <c r="S140" s="52">
        <v>7511</v>
      </c>
      <c r="T140" s="52">
        <v>7340</v>
      </c>
      <c r="U140" s="52">
        <v>6922</v>
      </c>
      <c r="V140" s="52">
        <v>10029</v>
      </c>
      <c r="W140" s="52">
        <v>6869</v>
      </c>
      <c r="X140" s="52">
        <v>7013</v>
      </c>
      <c r="Y140" s="52">
        <v>7901</v>
      </c>
      <c r="DA140" s="63" t="s">
        <v>1203</v>
      </c>
    </row>
    <row r="141" spans="1:105" ht="12" customHeight="1" x14ac:dyDescent="0.25">
      <c r="A141" s="109" t="s">
        <v>120</v>
      </c>
      <c r="B141" s="36"/>
      <c r="C141" s="36">
        <v>43856</v>
      </c>
      <c r="D141" s="36">
        <v>43967</v>
      </c>
      <c r="E141" s="36">
        <v>44733</v>
      </c>
      <c r="F141" s="36">
        <v>46752</v>
      </c>
      <c r="G141" s="36">
        <v>50582</v>
      </c>
      <c r="H141" s="36">
        <v>56806</v>
      </c>
      <c r="I141" s="36">
        <v>39669</v>
      </c>
      <c r="J141" s="36">
        <v>42200</v>
      </c>
      <c r="K141" s="36">
        <v>50956</v>
      </c>
      <c r="L141" s="36">
        <v>48541</v>
      </c>
      <c r="M141" s="36">
        <v>47413</v>
      </c>
      <c r="N141" s="36">
        <v>48098</v>
      </c>
      <c r="O141" s="36">
        <v>43002</v>
      </c>
      <c r="P141" s="36">
        <v>27822</v>
      </c>
      <c r="Q141" s="36">
        <v>29989</v>
      </c>
      <c r="R141" s="36">
        <v>35779</v>
      </c>
      <c r="S141" s="36">
        <v>40718</v>
      </c>
      <c r="T141" s="36">
        <v>41535</v>
      </c>
      <c r="U141" s="36">
        <v>40133</v>
      </c>
      <c r="V141" s="36">
        <v>35915</v>
      </c>
      <c r="W141" s="36">
        <v>31246</v>
      </c>
      <c r="X141" s="36">
        <v>29114</v>
      </c>
      <c r="Y141" s="36">
        <v>33932</v>
      </c>
      <c r="DA141" s="60" t="s">
        <v>1204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1205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0</v>
      </c>
      <c r="S145" s="52">
        <v>0</v>
      </c>
      <c r="T145" s="52">
        <v>0</v>
      </c>
      <c r="U145" s="52">
        <v>0</v>
      </c>
      <c r="V145" s="52">
        <v>0</v>
      </c>
      <c r="W145" s="52">
        <v>0</v>
      </c>
      <c r="X145" s="52">
        <v>0</v>
      </c>
      <c r="Y145" s="52">
        <v>0</v>
      </c>
      <c r="DA145" s="63" t="s">
        <v>1206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0</v>
      </c>
      <c r="S147" s="52">
        <v>0</v>
      </c>
      <c r="T147" s="52">
        <v>0</v>
      </c>
      <c r="U147" s="52">
        <v>0</v>
      </c>
      <c r="V147" s="52">
        <v>0</v>
      </c>
      <c r="W147" s="52">
        <v>0</v>
      </c>
      <c r="X147" s="52">
        <v>0</v>
      </c>
      <c r="Y147" s="52">
        <v>0</v>
      </c>
      <c r="DA147" s="63" t="s">
        <v>1207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X149" s="52">
        <v>0</v>
      </c>
      <c r="Y149" s="52">
        <v>0</v>
      </c>
      <c r="DA149" s="63" t="s">
        <v>1208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X150" s="52">
        <v>0</v>
      </c>
      <c r="Y150" s="52">
        <v>0</v>
      </c>
      <c r="DA150" s="63" t="s">
        <v>1209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0</v>
      </c>
      <c r="S153" s="52">
        <v>0</v>
      </c>
      <c r="T153" s="52">
        <v>0</v>
      </c>
      <c r="U153" s="52">
        <v>0</v>
      </c>
      <c r="V153" s="52">
        <v>0</v>
      </c>
      <c r="W153" s="52">
        <v>0</v>
      </c>
      <c r="X153" s="52">
        <v>0</v>
      </c>
      <c r="Y153" s="52">
        <v>0</v>
      </c>
      <c r="DA153" s="63" t="s">
        <v>1210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X154" s="52">
        <v>0</v>
      </c>
      <c r="Y154" s="52">
        <v>0</v>
      </c>
      <c r="DA154" s="63" t="s">
        <v>1211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X158" s="52">
        <v>0</v>
      </c>
      <c r="Y158" s="52">
        <v>0</v>
      </c>
      <c r="DA158" s="63" t="s">
        <v>1212</v>
      </c>
    </row>
    <row r="159" spans="1:105" ht="12" customHeight="1" x14ac:dyDescent="0.25">
      <c r="A159" s="109" t="s">
        <v>120</v>
      </c>
      <c r="B159" s="36"/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0</v>
      </c>
      <c r="S159" s="36">
        <v>0</v>
      </c>
      <c r="T159" s="36">
        <v>0</v>
      </c>
      <c r="U159" s="36">
        <v>0</v>
      </c>
      <c r="V159" s="36">
        <v>0</v>
      </c>
      <c r="W159" s="36">
        <v>0</v>
      </c>
      <c r="X159" s="36">
        <v>0</v>
      </c>
      <c r="Y159" s="36">
        <v>0</v>
      </c>
      <c r="DA159" s="60" t="s">
        <v>1213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1214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1178</v>
      </c>
      <c r="D163" s="52">
        <v>1178</v>
      </c>
      <c r="E163" s="52">
        <v>1180</v>
      </c>
      <c r="F163" s="52">
        <v>1187</v>
      </c>
      <c r="G163" s="52">
        <v>1196</v>
      </c>
      <c r="H163" s="52">
        <v>1217</v>
      </c>
      <c r="I163" s="52">
        <v>1247</v>
      </c>
      <c r="J163" s="52">
        <v>1297</v>
      </c>
      <c r="K163" s="52">
        <v>1367</v>
      </c>
      <c r="L163" s="52">
        <v>1463</v>
      </c>
      <c r="M163" s="52">
        <v>1602</v>
      </c>
      <c r="N163" s="52">
        <v>1772</v>
      </c>
      <c r="O163" s="52">
        <v>1748</v>
      </c>
      <c r="P163" s="52">
        <v>1062</v>
      </c>
      <c r="Q163" s="52">
        <v>1358</v>
      </c>
      <c r="R163" s="52">
        <v>1702</v>
      </c>
      <c r="S163" s="52">
        <v>2089</v>
      </c>
      <c r="T163" s="52">
        <v>2294</v>
      </c>
      <c r="U163" s="52">
        <v>2509</v>
      </c>
      <c r="V163" s="52">
        <v>2716</v>
      </c>
      <c r="W163" s="52">
        <v>2961</v>
      </c>
      <c r="X163" s="52">
        <v>3028</v>
      </c>
      <c r="Y163" s="52">
        <v>2939</v>
      </c>
      <c r="DA163" s="63" t="s">
        <v>1215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4</v>
      </c>
      <c r="D165" s="52">
        <v>3</v>
      </c>
      <c r="E165" s="52">
        <v>4</v>
      </c>
      <c r="F165" s="52">
        <v>4</v>
      </c>
      <c r="G165" s="52">
        <v>5</v>
      </c>
      <c r="H165" s="52">
        <v>4</v>
      </c>
      <c r="I165" s="52">
        <v>4</v>
      </c>
      <c r="J165" s="52">
        <v>3</v>
      </c>
      <c r="K165" s="52">
        <v>15</v>
      </c>
      <c r="L165" s="52">
        <v>11</v>
      </c>
      <c r="M165" s="52">
        <v>22</v>
      </c>
      <c r="N165" s="52">
        <v>29</v>
      </c>
      <c r="O165" s="52">
        <v>46</v>
      </c>
      <c r="P165" s="52">
        <v>57</v>
      </c>
      <c r="Q165" s="52">
        <v>68</v>
      </c>
      <c r="R165" s="52">
        <v>71</v>
      </c>
      <c r="S165" s="52">
        <v>63</v>
      </c>
      <c r="T165" s="52">
        <v>49</v>
      </c>
      <c r="U165" s="52">
        <v>44</v>
      </c>
      <c r="V165" s="52">
        <v>48</v>
      </c>
      <c r="W165" s="52">
        <v>64</v>
      </c>
      <c r="X165" s="52">
        <v>84</v>
      </c>
      <c r="Y165" s="52">
        <v>126</v>
      </c>
      <c r="DA165" s="63" t="s">
        <v>1216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X167" s="52">
        <v>0</v>
      </c>
      <c r="Y167" s="52">
        <v>0</v>
      </c>
      <c r="DA167" s="63" t="s">
        <v>1217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2">
        <v>0</v>
      </c>
      <c r="Y168" s="52">
        <v>0</v>
      </c>
      <c r="DA168" s="63" t="s">
        <v>1218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2356</v>
      </c>
      <c r="D171" s="52">
        <v>2360</v>
      </c>
      <c r="E171" s="52">
        <v>2393</v>
      </c>
      <c r="F171" s="52">
        <v>2481</v>
      </c>
      <c r="G171" s="52">
        <v>2661</v>
      </c>
      <c r="H171" s="52">
        <v>2960</v>
      </c>
      <c r="I171" s="52">
        <v>2010</v>
      </c>
      <c r="J171" s="52">
        <v>2132</v>
      </c>
      <c r="K171" s="52">
        <v>2727</v>
      </c>
      <c r="L171" s="52">
        <v>3081</v>
      </c>
      <c r="M171" s="52">
        <v>3589</v>
      </c>
      <c r="N171" s="52">
        <v>4203</v>
      </c>
      <c r="O171" s="52">
        <v>4767</v>
      </c>
      <c r="P171" s="52">
        <v>4469</v>
      </c>
      <c r="Q171" s="52">
        <v>4831</v>
      </c>
      <c r="R171" s="52">
        <v>4616</v>
      </c>
      <c r="S171" s="52">
        <v>4234</v>
      </c>
      <c r="T171" s="52">
        <v>3845</v>
      </c>
      <c r="U171" s="52">
        <v>4058</v>
      </c>
      <c r="V171" s="52">
        <v>4392</v>
      </c>
      <c r="W171" s="52">
        <v>4817</v>
      </c>
      <c r="X171" s="52">
        <v>5236</v>
      </c>
      <c r="Y171" s="52">
        <v>5635</v>
      </c>
      <c r="DA171" s="63" t="s">
        <v>1219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X172" s="52">
        <v>0</v>
      </c>
      <c r="Y172" s="52">
        <v>0</v>
      </c>
      <c r="DA172" s="63" t="s">
        <v>1220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328</v>
      </c>
      <c r="D176" s="52">
        <v>352</v>
      </c>
      <c r="E176" s="52">
        <v>306</v>
      </c>
      <c r="F176" s="52">
        <v>333</v>
      </c>
      <c r="G176" s="52">
        <v>343</v>
      </c>
      <c r="H176" s="52">
        <v>360</v>
      </c>
      <c r="I176" s="52">
        <v>189</v>
      </c>
      <c r="J176" s="52">
        <v>142</v>
      </c>
      <c r="K176" s="52">
        <v>180</v>
      </c>
      <c r="L176" s="52">
        <v>233</v>
      </c>
      <c r="M176" s="52">
        <v>367</v>
      </c>
      <c r="N176" s="52">
        <v>451</v>
      </c>
      <c r="O176" s="52">
        <v>549</v>
      </c>
      <c r="P176" s="52">
        <v>547</v>
      </c>
      <c r="Q176" s="52">
        <v>654</v>
      </c>
      <c r="R176" s="52">
        <v>699</v>
      </c>
      <c r="S176" s="52">
        <v>678</v>
      </c>
      <c r="T176" s="52">
        <v>630</v>
      </c>
      <c r="U176" s="52">
        <v>674</v>
      </c>
      <c r="V176" s="52">
        <v>1218</v>
      </c>
      <c r="W176" s="52">
        <v>936</v>
      </c>
      <c r="X176" s="52">
        <v>1142</v>
      </c>
      <c r="Y176" s="52">
        <v>1141</v>
      </c>
      <c r="DA176" s="63" t="s">
        <v>1221</v>
      </c>
    </row>
    <row r="177" spans="1:105" ht="12" customHeight="1" x14ac:dyDescent="0.25">
      <c r="A177" s="109" t="s">
        <v>120</v>
      </c>
      <c r="B177" s="36"/>
      <c r="C177" s="36">
        <v>2028</v>
      </c>
      <c r="D177" s="36">
        <v>2032</v>
      </c>
      <c r="E177" s="36">
        <v>2063</v>
      </c>
      <c r="F177" s="36">
        <v>2149</v>
      </c>
      <c r="G177" s="36">
        <v>2318</v>
      </c>
      <c r="H177" s="36">
        <v>2600</v>
      </c>
      <c r="I177" s="36">
        <v>1822</v>
      </c>
      <c r="J177" s="36">
        <v>1992</v>
      </c>
      <c r="K177" s="36">
        <v>2539</v>
      </c>
      <c r="L177" s="36">
        <v>2848</v>
      </c>
      <c r="M177" s="36">
        <v>3218</v>
      </c>
      <c r="N177" s="36">
        <v>3740</v>
      </c>
      <c r="O177" s="36">
        <v>4236</v>
      </c>
      <c r="P177" s="36">
        <v>3911</v>
      </c>
      <c r="Q177" s="36">
        <v>4179</v>
      </c>
      <c r="R177" s="36">
        <v>3915</v>
      </c>
      <c r="S177" s="36">
        <v>3555</v>
      </c>
      <c r="T177" s="36">
        <v>3209</v>
      </c>
      <c r="U177" s="36">
        <v>3376</v>
      </c>
      <c r="V177" s="36">
        <v>3481</v>
      </c>
      <c r="W177" s="36">
        <v>3753</v>
      </c>
      <c r="X177" s="36">
        <v>3979</v>
      </c>
      <c r="Y177" s="36">
        <v>4478</v>
      </c>
      <c r="DA177" s="60" t="s">
        <v>1222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1224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32</v>
      </c>
      <c r="D5" s="52">
        <v>967</v>
      </c>
      <c r="E5" s="52">
        <v>290</v>
      </c>
      <c r="F5" s="52">
        <v>1173</v>
      </c>
      <c r="G5" s="52">
        <v>919</v>
      </c>
      <c r="H5" s="52">
        <v>0</v>
      </c>
      <c r="I5" s="52">
        <v>0</v>
      </c>
      <c r="J5" s="52">
        <v>0</v>
      </c>
      <c r="K5" s="52">
        <v>0</v>
      </c>
      <c r="L5" s="52">
        <v>289</v>
      </c>
      <c r="M5" s="52">
        <v>1928</v>
      </c>
      <c r="N5" s="52">
        <v>1551</v>
      </c>
      <c r="O5" s="52">
        <v>851</v>
      </c>
      <c r="P5" s="52">
        <v>1</v>
      </c>
      <c r="Q5" s="52">
        <v>0</v>
      </c>
      <c r="R5" s="52">
        <v>0</v>
      </c>
      <c r="S5" s="52">
        <v>0</v>
      </c>
      <c r="T5" s="52">
        <v>0</v>
      </c>
      <c r="U5" s="52">
        <v>9</v>
      </c>
      <c r="V5" s="52">
        <v>0</v>
      </c>
      <c r="W5" s="52">
        <v>0</v>
      </c>
      <c r="X5" s="52">
        <v>0</v>
      </c>
      <c r="Y5" s="52">
        <v>151</v>
      </c>
      <c r="DA5" s="63" t="s">
        <v>1225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1</v>
      </c>
      <c r="D8" s="52">
        <v>3</v>
      </c>
      <c r="E8" s="52">
        <v>1</v>
      </c>
      <c r="F8" s="52">
        <v>4</v>
      </c>
      <c r="G8" s="52">
        <v>7</v>
      </c>
      <c r="H8" s="52">
        <v>2</v>
      </c>
      <c r="I8" s="52">
        <v>1</v>
      </c>
      <c r="J8" s="52">
        <v>0</v>
      </c>
      <c r="K8" s="52">
        <v>0</v>
      </c>
      <c r="L8" s="52">
        <v>1</v>
      </c>
      <c r="M8" s="52">
        <v>2</v>
      </c>
      <c r="N8" s="52">
        <v>12</v>
      </c>
      <c r="O8" s="52">
        <v>18</v>
      </c>
      <c r="P8" s="52">
        <v>8</v>
      </c>
      <c r="Q8" s="52">
        <v>2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X8" s="52">
        <v>0</v>
      </c>
      <c r="Y8" s="52">
        <v>1</v>
      </c>
      <c r="DA8" s="63" t="s">
        <v>1226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182</v>
      </c>
      <c r="D10" s="52">
        <v>760</v>
      </c>
      <c r="E10" s="52">
        <v>538</v>
      </c>
      <c r="F10" s="52">
        <v>989</v>
      </c>
      <c r="G10" s="52">
        <v>625</v>
      </c>
      <c r="H10" s="52">
        <v>246</v>
      </c>
      <c r="I10" s="52">
        <v>1739</v>
      </c>
      <c r="J10" s="52">
        <v>1344</v>
      </c>
      <c r="K10" s="52">
        <v>1044</v>
      </c>
      <c r="L10" s="52">
        <v>312</v>
      </c>
      <c r="M10" s="52">
        <v>1419</v>
      </c>
      <c r="N10" s="52">
        <v>1462</v>
      </c>
      <c r="O10" s="52">
        <v>975</v>
      </c>
      <c r="P10" s="52">
        <v>586</v>
      </c>
      <c r="Q10" s="52">
        <v>1090</v>
      </c>
      <c r="R10" s="52">
        <v>752</v>
      </c>
      <c r="S10" s="52">
        <v>359</v>
      </c>
      <c r="T10" s="52">
        <v>164</v>
      </c>
      <c r="U10" s="52">
        <v>12</v>
      </c>
      <c r="V10" s="52">
        <v>126</v>
      </c>
      <c r="W10" s="52">
        <v>113</v>
      </c>
      <c r="X10" s="52">
        <v>0</v>
      </c>
      <c r="Y10" s="52">
        <v>0</v>
      </c>
      <c r="DA10" s="63" t="s">
        <v>1227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1228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1229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284</v>
      </c>
      <c r="E15" s="52">
        <v>0</v>
      </c>
      <c r="F15" s="52">
        <v>188</v>
      </c>
      <c r="G15" s="52">
        <v>403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532</v>
      </c>
      <c r="N15" s="52">
        <v>192</v>
      </c>
      <c r="O15" s="52">
        <v>19</v>
      </c>
      <c r="P15" s="52">
        <v>0</v>
      </c>
      <c r="Q15" s="52">
        <v>0</v>
      </c>
      <c r="R15" s="52">
        <v>2</v>
      </c>
      <c r="S15" s="52">
        <v>0</v>
      </c>
      <c r="T15" s="52">
        <v>0</v>
      </c>
      <c r="U15" s="52">
        <v>0</v>
      </c>
      <c r="V15" s="52">
        <v>9</v>
      </c>
      <c r="W15" s="52">
        <v>24</v>
      </c>
      <c r="X15" s="52">
        <v>0</v>
      </c>
      <c r="Y15" s="52">
        <v>151</v>
      </c>
      <c r="DA15" s="63" t="s">
        <v>1230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1231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477</v>
      </c>
      <c r="D20" s="52">
        <v>811</v>
      </c>
      <c r="E20" s="52">
        <v>610</v>
      </c>
      <c r="F20" s="52">
        <v>761</v>
      </c>
      <c r="G20" s="52">
        <v>895</v>
      </c>
      <c r="H20" s="52">
        <v>554</v>
      </c>
      <c r="I20" s="52">
        <v>231</v>
      </c>
      <c r="J20" s="52">
        <v>240</v>
      </c>
      <c r="K20" s="52">
        <v>177</v>
      </c>
      <c r="L20" s="52">
        <v>273</v>
      </c>
      <c r="M20" s="52">
        <v>549</v>
      </c>
      <c r="N20" s="52">
        <v>595</v>
      </c>
      <c r="O20" s="52">
        <v>526</v>
      </c>
      <c r="P20" s="52">
        <v>272</v>
      </c>
      <c r="Q20" s="52">
        <v>257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1232</v>
      </c>
    </row>
    <row r="21" spans="1:105" ht="12" customHeight="1" x14ac:dyDescent="0.25">
      <c r="A21" s="97" t="s">
        <v>50</v>
      </c>
      <c r="B21" s="52"/>
      <c r="C21" s="52">
        <v>60</v>
      </c>
      <c r="D21" s="52">
        <v>0</v>
      </c>
      <c r="E21" s="52">
        <v>112</v>
      </c>
      <c r="F21" s="52">
        <v>185</v>
      </c>
      <c r="G21" s="52">
        <v>167</v>
      </c>
      <c r="H21" s="52">
        <v>77</v>
      </c>
      <c r="I21" s="52">
        <v>32</v>
      </c>
      <c r="J21" s="52">
        <v>95</v>
      </c>
      <c r="K21" s="52">
        <v>65</v>
      </c>
      <c r="L21" s="52">
        <v>13</v>
      </c>
      <c r="M21" s="52">
        <v>193</v>
      </c>
      <c r="N21" s="52">
        <v>123</v>
      </c>
      <c r="O21" s="52">
        <v>114</v>
      </c>
      <c r="P21" s="52">
        <v>5</v>
      </c>
      <c r="Q21" s="52">
        <v>248</v>
      </c>
      <c r="R21" s="52">
        <v>37</v>
      </c>
      <c r="S21" s="52">
        <v>0</v>
      </c>
      <c r="T21" s="52">
        <v>0</v>
      </c>
      <c r="U21" s="52">
        <v>0</v>
      </c>
      <c r="V21" s="52">
        <v>1</v>
      </c>
      <c r="W21" s="52">
        <v>0</v>
      </c>
      <c r="X21" s="52">
        <v>0</v>
      </c>
      <c r="Y21" s="52">
        <v>15</v>
      </c>
      <c r="DA21" s="63" t="s">
        <v>1233</v>
      </c>
    </row>
    <row r="22" spans="1:105" ht="12" customHeight="1" x14ac:dyDescent="0.25">
      <c r="A22" s="109" t="s">
        <v>120</v>
      </c>
      <c r="B22" s="36"/>
      <c r="C22" s="36">
        <v>917</v>
      </c>
      <c r="D22" s="36">
        <v>1599</v>
      </c>
      <c r="E22" s="36">
        <v>995</v>
      </c>
      <c r="F22" s="36">
        <v>1737</v>
      </c>
      <c r="G22" s="36">
        <v>1496</v>
      </c>
      <c r="H22" s="36">
        <v>732</v>
      </c>
      <c r="I22" s="36">
        <v>263</v>
      </c>
      <c r="J22" s="36">
        <v>536</v>
      </c>
      <c r="K22" s="36">
        <v>333</v>
      </c>
      <c r="L22" s="36">
        <v>72</v>
      </c>
      <c r="M22" s="36">
        <v>1393</v>
      </c>
      <c r="N22" s="36">
        <v>1397</v>
      </c>
      <c r="O22" s="36">
        <v>610</v>
      </c>
      <c r="P22" s="36">
        <v>9</v>
      </c>
      <c r="Q22" s="36">
        <v>515</v>
      </c>
      <c r="R22" s="36">
        <v>112</v>
      </c>
      <c r="S22" s="36">
        <v>1</v>
      </c>
      <c r="T22" s="36">
        <v>1</v>
      </c>
      <c r="U22" s="36">
        <v>13</v>
      </c>
      <c r="V22" s="36">
        <v>200</v>
      </c>
      <c r="W22" s="36">
        <v>78</v>
      </c>
      <c r="X22" s="36">
        <v>0</v>
      </c>
      <c r="Y22" s="36">
        <v>136</v>
      </c>
      <c r="DA22" s="60" t="s">
        <v>1234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1235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1236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X29" s="52">
        <v>0</v>
      </c>
      <c r="Y29" s="52">
        <v>0</v>
      </c>
      <c r="DA29" s="63" t="s">
        <v>1237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2">
        <v>0</v>
      </c>
      <c r="Y31" s="52">
        <v>0</v>
      </c>
      <c r="DA31" s="63" t="s">
        <v>1238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1239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2">
        <v>0</v>
      </c>
      <c r="Y35" s="52">
        <v>0</v>
      </c>
      <c r="DA35" s="63" t="s">
        <v>1240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X36" s="52">
        <v>0</v>
      </c>
      <c r="Y36" s="52">
        <v>0</v>
      </c>
      <c r="DA36" s="63" t="s">
        <v>1241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1242</v>
      </c>
    </row>
    <row r="41" spans="1:105" ht="12" customHeight="1" x14ac:dyDescent="0.25">
      <c r="A41" s="109" t="s">
        <v>120</v>
      </c>
      <c r="B41" s="36"/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0</v>
      </c>
      <c r="S41" s="36">
        <v>0</v>
      </c>
      <c r="T41" s="36">
        <v>0</v>
      </c>
      <c r="U41" s="36">
        <v>0</v>
      </c>
      <c r="V41" s="36">
        <v>0</v>
      </c>
      <c r="W41" s="36">
        <v>0</v>
      </c>
      <c r="X41" s="36">
        <v>0</v>
      </c>
      <c r="Y41" s="36">
        <v>0</v>
      </c>
      <c r="DA41" s="60" t="s">
        <v>1243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1244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271</v>
      </c>
      <c r="K45" s="52">
        <v>167</v>
      </c>
      <c r="L45" s="52">
        <v>375</v>
      </c>
      <c r="M45" s="52">
        <v>680</v>
      </c>
      <c r="N45" s="52">
        <v>660</v>
      </c>
      <c r="O45" s="52">
        <v>467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X45" s="52">
        <v>0</v>
      </c>
      <c r="Y45" s="52">
        <v>30</v>
      </c>
      <c r="DA45" s="63" t="s">
        <v>1245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1</v>
      </c>
      <c r="D48" s="52">
        <v>1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1</v>
      </c>
      <c r="K48" s="52">
        <v>0</v>
      </c>
      <c r="L48" s="52">
        <v>2</v>
      </c>
      <c r="M48" s="52">
        <v>1</v>
      </c>
      <c r="N48" s="52">
        <v>5</v>
      </c>
      <c r="O48" s="52">
        <v>8</v>
      </c>
      <c r="P48" s="52">
        <v>5</v>
      </c>
      <c r="Q48" s="52">
        <v>2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X48" s="52">
        <v>0</v>
      </c>
      <c r="Y48" s="52">
        <v>0</v>
      </c>
      <c r="DA48" s="63" t="s">
        <v>1246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34</v>
      </c>
      <c r="D50" s="52">
        <v>182</v>
      </c>
      <c r="E50" s="52">
        <v>741</v>
      </c>
      <c r="F50" s="52">
        <v>876</v>
      </c>
      <c r="G50" s="52">
        <v>403</v>
      </c>
      <c r="H50" s="52">
        <v>65</v>
      </c>
      <c r="I50" s="52">
        <v>174</v>
      </c>
      <c r="J50" s="52">
        <v>259</v>
      </c>
      <c r="K50" s="52">
        <v>359</v>
      </c>
      <c r="L50" s="52">
        <v>437</v>
      </c>
      <c r="M50" s="52">
        <v>654</v>
      </c>
      <c r="N50" s="52">
        <v>634</v>
      </c>
      <c r="O50" s="52">
        <v>449</v>
      </c>
      <c r="P50" s="52">
        <v>64</v>
      </c>
      <c r="Q50" s="52">
        <v>168</v>
      </c>
      <c r="R50" s="52">
        <v>329</v>
      </c>
      <c r="S50" s="52">
        <v>280</v>
      </c>
      <c r="T50" s="52">
        <v>158</v>
      </c>
      <c r="U50" s="52">
        <v>77</v>
      </c>
      <c r="V50" s="52">
        <v>84</v>
      </c>
      <c r="W50" s="52">
        <v>149</v>
      </c>
      <c r="X50" s="52">
        <v>74</v>
      </c>
      <c r="Y50" s="52">
        <v>13</v>
      </c>
      <c r="DA50" s="63" t="s">
        <v>1247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1248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38</v>
      </c>
      <c r="D54" s="52">
        <v>0</v>
      </c>
      <c r="E54" s="52">
        <v>0</v>
      </c>
      <c r="F54" s="52">
        <v>0</v>
      </c>
      <c r="G54" s="52">
        <v>29</v>
      </c>
      <c r="H54" s="52">
        <v>44</v>
      </c>
      <c r="I54" s="52">
        <v>16</v>
      </c>
      <c r="J54" s="52">
        <v>12</v>
      </c>
      <c r="K54" s="52">
        <v>0</v>
      </c>
      <c r="L54" s="52">
        <v>4</v>
      </c>
      <c r="M54" s="52">
        <v>27</v>
      </c>
      <c r="N54" s="52">
        <v>26</v>
      </c>
      <c r="O54" s="52">
        <v>18</v>
      </c>
      <c r="P54" s="52">
        <v>0</v>
      </c>
      <c r="Q54" s="52">
        <v>0</v>
      </c>
      <c r="R54" s="52">
        <v>0</v>
      </c>
      <c r="S54" s="52">
        <v>0</v>
      </c>
      <c r="T54" s="52">
        <v>4</v>
      </c>
      <c r="U54" s="52">
        <v>15</v>
      </c>
      <c r="V54" s="52">
        <v>7</v>
      </c>
      <c r="W54" s="52">
        <v>2</v>
      </c>
      <c r="X54" s="52">
        <v>1</v>
      </c>
      <c r="Y54" s="52">
        <v>17</v>
      </c>
      <c r="DA54" s="63" t="s">
        <v>1249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1250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36</v>
      </c>
      <c r="D59" s="52">
        <v>0</v>
      </c>
      <c r="E59" s="52">
        <v>8</v>
      </c>
      <c r="F59" s="52">
        <v>5</v>
      </c>
      <c r="G59" s="52">
        <v>78</v>
      </c>
      <c r="H59" s="52">
        <v>119</v>
      </c>
      <c r="I59" s="52">
        <v>50</v>
      </c>
      <c r="J59" s="52">
        <v>40</v>
      </c>
      <c r="K59" s="52">
        <v>27</v>
      </c>
      <c r="L59" s="52">
        <v>58</v>
      </c>
      <c r="M59" s="52">
        <v>82</v>
      </c>
      <c r="N59" s="52">
        <v>54</v>
      </c>
      <c r="O59" s="52">
        <v>82</v>
      </c>
      <c r="P59" s="52">
        <v>20</v>
      </c>
      <c r="Q59" s="52">
        <v>24</v>
      </c>
      <c r="R59" s="52">
        <v>20</v>
      </c>
      <c r="S59" s="52">
        <v>9</v>
      </c>
      <c r="T59" s="52">
        <v>24</v>
      </c>
      <c r="U59" s="52">
        <v>14</v>
      </c>
      <c r="V59" s="52">
        <v>1</v>
      </c>
      <c r="W59" s="52">
        <v>0</v>
      </c>
      <c r="X59" s="52">
        <v>2</v>
      </c>
      <c r="Y59" s="52">
        <v>5</v>
      </c>
      <c r="DA59" s="63" t="s">
        <v>1251</v>
      </c>
    </row>
    <row r="60" spans="1:105" ht="12" customHeight="1" x14ac:dyDescent="0.25">
      <c r="A60" s="109" t="s">
        <v>120</v>
      </c>
      <c r="B60" s="36"/>
      <c r="C60" s="36">
        <v>546</v>
      </c>
      <c r="D60" s="36">
        <v>468</v>
      </c>
      <c r="E60" s="36">
        <v>68</v>
      </c>
      <c r="F60" s="36">
        <v>45</v>
      </c>
      <c r="G60" s="36">
        <v>705</v>
      </c>
      <c r="H60" s="36">
        <v>1117</v>
      </c>
      <c r="I60" s="36">
        <v>416</v>
      </c>
      <c r="J60" s="36">
        <v>231</v>
      </c>
      <c r="K60" s="36">
        <v>141</v>
      </c>
      <c r="L60" s="36">
        <v>321</v>
      </c>
      <c r="M60" s="36">
        <v>609</v>
      </c>
      <c r="N60" s="36">
        <v>636</v>
      </c>
      <c r="O60" s="36">
        <v>442</v>
      </c>
      <c r="P60" s="36">
        <v>47</v>
      </c>
      <c r="Q60" s="36">
        <v>60</v>
      </c>
      <c r="R60" s="36">
        <v>59</v>
      </c>
      <c r="S60" s="36">
        <v>63</v>
      </c>
      <c r="T60" s="36">
        <v>170</v>
      </c>
      <c r="U60" s="36">
        <v>256</v>
      </c>
      <c r="V60" s="36">
        <v>231</v>
      </c>
      <c r="W60" s="36">
        <v>109</v>
      </c>
      <c r="X60" s="36">
        <v>10</v>
      </c>
      <c r="Y60" s="36">
        <v>55</v>
      </c>
      <c r="DA60" s="60" t="s">
        <v>1252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1253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1062</v>
      </c>
      <c r="D64" s="52">
        <v>1158</v>
      </c>
      <c r="E64" s="52">
        <v>2252</v>
      </c>
      <c r="F64" s="52">
        <v>3132</v>
      </c>
      <c r="G64" s="52">
        <v>4059</v>
      </c>
      <c r="H64" s="52">
        <v>3368</v>
      </c>
      <c r="I64" s="52">
        <v>2813</v>
      </c>
      <c r="J64" s="52">
        <v>2633</v>
      </c>
      <c r="K64" s="52">
        <v>2597</v>
      </c>
      <c r="L64" s="52">
        <v>2816</v>
      </c>
      <c r="M64" s="52">
        <v>3013</v>
      </c>
      <c r="N64" s="52">
        <v>3224</v>
      </c>
      <c r="O64" s="52">
        <v>2818</v>
      </c>
      <c r="P64" s="52">
        <v>2292</v>
      </c>
      <c r="Q64" s="52">
        <v>2286</v>
      </c>
      <c r="R64" s="52">
        <v>3126</v>
      </c>
      <c r="S64" s="52">
        <v>2775</v>
      </c>
      <c r="T64" s="52">
        <v>3725</v>
      </c>
      <c r="U64" s="52">
        <v>4830</v>
      </c>
      <c r="V64" s="52">
        <v>3933</v>
      </c>
      <c r="W64" s="52">
        <v>4015</v>
      </c>
      <c r="X64" s="52">
        <v>2585</v>
      </c>
      <c r="Y64" s="52">
        <v>2974</v>
      </c>
      <c r="DA64" s="63" t="s">
        <v>1254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3</v>
      </c>
      <c r="D67" s="52">
        <v>3</v>
      </c>
      <c r="E67" s="52">
        <v>5</v>
      </c>
      <c r="F67" s="52">
        <v>12</v>
      </c>
      <c r="G67" s="52">
        <v>27</v>
      </c>
      <c r="H67" s="52">
        <v>14</v>
      </c>
      <c r="I67" s="52">
        <v>30</v>
      </c>
      <c r="J67" s="52">
        <v>20</v>
      </c>
      <c r="K67" s="52">
        <v>17</v>
      </c>
      <c r="L67" s="52">
        <v>18</v>
      </c>
      <c r="M67" s="52">
        <v>15</v>
      </c>
      <c r="N67" s="52">
        <v>30</v>
      </c>
      <c r="O67" s="52">
        <v>38</v>
      </c>
      <c r="P67" s="52">
        <v>55</v>
      </c>
      <c r="Q67" s="52">
        <v>47</v>
      </c>
      <c r="R67" s="52">
        <v>51</v>
      </c>
      <c r="S67" s="52">
        <v>49</v>
      </c>
      <c r="T67" s="52">
        <v>47</v>
      </c>
      <c r="U67" s="52">
        <v>63</v>
      </c>
      <c r="V67" s="52">
        <v>98</v>
      </c>
      <c r="W67" s="52">
        <v>86</v>
      </c>
      <c r="X67" s="52">
        <v>209</v>
      </c>
      <c r="Y67" s="52">
        <v>77</v>
      </c>
      <c r="DA67" s="63" t="s">
        <v>1255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1020</v>
      </c>
      <c r="D69" s="52">
        <v>1107</v>
      </c>
      <c r="E69" s="52">
        <v>2159</v>
      </c>
      <c r="F69" s="52">
        <v>3002</v>
      </c>
      <c r="G69" s="52">
        <v>3898</v>
      </c>
      <c r="H69" s="52">
        <v>3243</v>
      </c>
      <c r="I69" s="52">
        <v>2738</v>
      </c>
      <c r="J69" s="52">
        <v>2613</v>
      </c>
      <c r="K69" s="52">
        <v>2576</v>
      </c>
      <c r="L69" s="52">
        <v>2775</v>
      </c>
      <c r="M69" s="52">
        <v>2967</v>
      </c>
      <c r="N69" s="52">
        <v>3178</v>
      </c>
      <c r="O69" s="52">
        <v>2789</v>
      </c>
      <c r="P69" s="52">
        <v>2246</v>
      </c>
      <c r="Q69" s="52">
        <v>2253</v>
      </c>
      <c r="R69" s="52">
        <v>3083</v>
      </c>
      <c r="S69" s="52">
        <v>2747</v>
      </c>
      <c r="T69" s="52">
        <v>3688</v>
      </c>
      <c r="U69" s="52">
        <v>4770</v>
      </c>
      <c r="V69" s="52">
        <v>3894</v>
      </c>
      <c r="W69" s="52">
        <v>3916</v>
      </c>
      <c r="X69" s="52">
        <v>2529</v>
      </c>
      <c r="Y69" s="52">
        <v>2669</v>
      </c>
      <c r="DA69" s="63" t="s">
        <v>1256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DA70" s="63" t="s">
        <v>1257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108</v>
      </c>
      <c r="D73" s="52">
        <v>116</v>
      </c>
      <c r="E73" s="52">
        <v>160</v>
      </c>
      <c r="F73" s="52">
        <v>201</v>
      </c>
      <c r="G73" s="52">
        <v>239</v>
      </c>
      <c r="H73" s="52">
        <v>221</v>
      </c>
      <c r="I73" s="52">
        <v>122</v>
      </c>
      <c r="J73" s="52">
        <v>104</v>
      </c>
      <c r="K73" s="52">
        <v>149</v>
      </c>
      <c r="L73" s="52">
        <v>185</v>
      </c>
      <c r="M73" s="52">
        <v>208</v>
      </c>
      <c r="N73" s="52">
        <v>215</v>
      </c>
      <c r="O73" s="52">
        <v>195</v>
      </c>
      <c r="P73" s="52">
        <v>186</v>
      </c>
      <c r="Q73" s="52">
        <v>162</v>
      </c>
      <c r="R73" s="52">
        <v>175</v>
      </c>
      <c r="S73" s="52">
        <v>187</v>
      </c>
      <c r="T73" s="52">
        <v>213</v>
      </c>
      <c r="U73" s="52">
        <v>240</v>
      </c>
      <c r="V73" s="52">
        <v>202</v>
      </c>
      <c r="W73" s="52">
        <v>268</v>
      </c>
      <c r="X73" s="52">
        <v>220</v>
      </c>
      <c r="Y73" s="52">
        <v>473</v>
      </c>
      <c r="DA73" s="63" t="s">
        <v>1258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X74" s="52">
        <v>0</v>
      </c>
      <c r="Y74" s="52">
        <v>0</v>
      </c>
      <c r="DA74" s="63" t="s">
        <v>1259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2653</v>
      </c>
      <c r="D78" s="52">
        <v>2873</v>
      </c>
      <c r="E78" s="52">
        <v>3964</v>
      </c>
      <c r="F78" s="52">
        <v>4850</v>
      </c>
      <c r="G78" s="52">
        <v>5859</v>
      </c>
      <c r="H78" s="52">
        <v>5515</v>
      </c>
      <c r="I78" s="52">
        <v>3547</v>
      </c>
      <c r="J78" s="52">
        <v>3490</v>
      </c>
      <c r="K78" s="52">
        <v>3982</v>
      </c>
      <c r="L78" s="52">
        <v>4922</v>
      </c>
      <c r="M78" s="52">
        <v>5557</v>
      </c>
      <c r="N78" s="52">
        <v>6005</v>
      </c>
      <c r="O78" s="52">
        <v>5563</v>
      </c>
      <c r="P78" s="52">
        <v>4736</v>
      </c>
      <c r="Q78" s="52">
        <v>4648</v>
      </c>
      <c r="R78" s="52">
        <v>5548</v>
      </c>
      <c r="S78" s="52">
        <v>5354</v>
      </c>
      <c r="T78" s="52">
        <v>6464</v>
      </c>
      <c r="U78" s="52">
        <v>7480</v>
      </c>
      <c r="V78" s="52">
        <v>6381</v>
      </c>
      <c r="W78" s="52">
        <v>5439</v>
      </c>
      <c r="X78" s="52">
        <v>3985</v>
      </c>
      <c r="Y78" s="52">
        <v>1744</v>
      </c>
      <c r="DA78" s="63" t="s">
        <v>1260</v>
      </c>
    </row>
    <row r="79" spans="1:105" ht="12" customHeight="1" x14ac:dyDescent="0.25">
      <c r="A79" s="109" t="s">
        <v>120</v>
      </c>
      <c r="B79" s="36"/>
      <c r="C79" s="36">
        <v>158</v>
      </c>
      <c r="D79" s="36">
        <v>40</v>
      </c>
      <c r="E79" s="36">
        <v>78</v>
      </c>
      <c r="F79" s="36">
        <v>176</v>
      </c>
      <c r="G79" s="36">
        <v>306</v>
      </c>
      <c r="H79" s="36">
        <v>335</v>
      </c>
      <c r="I79" s="36">
        <v>248</v>
      </c>
      <c r="J79" s="36">
        <v>180</v>
      </c>
      <c r="K79" s="36">
        <v>296</v>
      </c>
      <c r="L79" s="36">
        <v>24</v>
      </c>
      <c r="M79" s="36">
        <v>157</v>
      </c>
      <c r="N79" s="36">
        <v>212</v>
      </c>
      <c r="O79" s="36">
        <v>290</v>
      </c>
      <c r="P79" s="36">
        <v>289</v>
      </c>
      <c r="Q79" s="36">
        <v>225</v>
      </c>
      <c r="R79" s="36">
        <v>214</v>
      </c>
      <c r="S79" s="36">
        <v>189</v>
      </c>
      <c r="T79" s="36">
        <v>155</v>
      </c>
      <c r="U79" s="36">
        <v>249</v>
      </c>
      <c r="V79" s="36">
        <v>345</v>
      </c>
      <c r="W79" s="36">
        <v>1226</v>
      </c>
      <c r="X79" s="36">
        <v>1254</v>
      </c>
      <c r="Y79" s="36">
        <v>4177</v>
      </c>
      <c r="DA79" s="60" t="s">
        <v>1261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1262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10818</v>
      </c>
      <c r="D83" s="52">
        <v>19463</v>
      </c>
      <c r="E83" s="52">
        <v>20550</v>
      </c>
      <c r="F83" s="52">
        <v>14815</v>
      </c>
      <c r="G83" s="52">
        <v>13792</v>
      </c>
      <c r="H83" s="52">
        <v>22096</v>
      </c>
      <c r="I83" s="52">
        <v>35472</v>
      </c>
      <c r="J83" s="52">
        <v>32977</v>
      </c>
      <c r="K83" s="52">
        <v>26193</v>
      </c>
      <c r="L83" s="52">
        <v>16707</v>
      </c>
      <c r="M83" s="52">
        <v>15272</v>
      </c>
      <c r="N83" s="52">
        <v>21128</v>
      </c>
      <c r="O83" s="52">
        <v>22405</v>
      </c>
      <c r="P83" s="52">
        <v>17105</v>
      </c>
      <c r="Q83" s="52">
        <v>17704</v>
      </c>
      <c r="R83" s="52">
        <v>18240</v>
      </c>
      <c r="S83" s="52">
        <v>21681</v>
      </c>
      <c r="T83" s="52">
        <v>23431</v>
      </c>
      <c r="U83" s="52">
        <v>24926</v>
      </c>
      <c r="V83" s="52">
        <v>28493</v>
      </c>
      <c r="W83" s="52">
        <v>25214</v>
      </c>
      <c r="X83" s="52">
        <v>26706</v>
      </c>
      <c r="Y83" s="52">
        <v>25626</v>
      </c>
      <c r="DA83" s="63" t="s">
        <v>1263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19</v>
      </c>
      <c r="D86" s="52">
        <v>42</v>
      </c>
      <c r="E86" s="52">
        <v>40</v>
      </c>
      <c r="F86" s="52">
        <v>89</v>
      </c>
      <c r="G86" s="52">
        <v>137</v>
      </c>
      <c r="H86" s="52">
        <v>76</v>
      </c>
      <c r="I86" s="52">
        <v>259</v>
      </c>
      <c r="J86" s="52">
        <v>217</v>
      </c>
      <c r="K86" s="52">
        <v>193</v>
      </c>
      <c r="L86" s="52">
        <v>166</v>
      </c>
      <c r="M86" s="52">
        <v>119</v>
      </c>
      <c r="N86" s="52">
        <v>185</v>
      </c>
      <c r="O86" s="52">
        <v>258</v>
      </c>
      <c r="P86" s="52">
        <v>418</v>
      </c>
      <c r="Q86" s="52">
        <v>377</v>
      </c>
      <c r="R86" s="52">
        <v>379</v>
      </c>
      <c r="S86" s="52">
        <v>360</v>
      </c>
      <c r="T86" s="52">
        <v>320</v>
      </c>
      <c r="U86" s="52">
        <v>407</v>
      </c>
      <c r="V86" s="52">
        <v>628</v>
      </c>
      <c r="W86" s="52">
        <v>539</v>
      </c>
      <c r="X86" s="52">
        <v>1751</v>
      </c>
      <c r="Y86" s="52">
        <v>652</v>
      </c>
      <c r="DA86" s="63" t="s">
        <v>1264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10131</v>
      </c>
      <c r="D88" s="52">
        <v>18231</v>
      </c>
      <c r="E88" s="52">
        <v>19263</v>
      </c>
      <c r="F88" s="52">
        <v>14093</v>
      </c>
      <c r="G88" s="52">
        <v>13297</v>
      </c>
      <c r="H88" s="52">
        <v>20951</v>
      </c>
      <c r="I88" s="52">
        <v>33630</v>
      </c>
      <c r="J88" s="52">
        <v>32404</v>
      </c>
      <c r="K88" s="52">
        <v>25710</v>
      </c>
      <c r="L88" s="52">
        <v>16702</v>
      </c>
      <c r="M88" s="52">
        <v>14510</v>
      </c>
      <c r="N88" s="52">
        <v>20822</v>
      </c>
      <c r="O88" s="52">
        <v>22030</v>
      </c>
      <c r="P88" s="52">
        <v>16773</v>
      </c>
      <c r="Q88" s="52">
        <v>16452</v>
      </c>
      <c r="R88" s="52">
        <v>18032</v>
      </c>
      <c r="S88" s="52">
        <v>21459</v>
      </c>
      <c r="T88" s="52">
        <v>24387</v>
      </c>
      <c r="U88" s="52">
        <v>22051</v>
      </c>
      <c r="V88" s="52">
        <v>27690</v>
      </c>
      <c r="W88" s="52">
        <v>24858</v>
      </c>
      <c r="X88" s="52">
        <v>28627</v>
      </c>
      <c r="Y88" s="52">
        <v>27173</v>
      </c>
      <c r="DA88" s="63" t="s">
        <v>1265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X89" s="52">
        <v>0</v>
      </c>
      <c r="Y89" s="52">
        <v>0</v>
      </c>
      <c r="DA89" s="63" t="s">
        <v>1266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X92" s="52">
        <v>0</v>
      </c>
      <c r="Y92" s="52">
        <v>0</v>
      </c>
      <c r="DA92" s="63" t="s">
        <v>1267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X93" s="52">
        <v>0</v>
      </c>
      <c r="Y93" s="52">
        <v>0</v>
      </c>
      <c r="DA93" s="63" t="s">
        <v>1268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2010</v>
      </c>
      <c r="D96" s="52">
        <v>2555</v>
      </c>
      <c r="E96" s="52">
        <v>2644</v>
      </c>
      <c r="F96" s="52">
        <v>2153</v>
      </c>
      <c r="G96" s="52">
        <v>2085</v>
      </c>
      <c r="H96" s="52">
        <v>2989</v>
      </c>
      <c r="I96" s="52">
        <v>2689</v>
      </c>
      <c r="J96" s="52">
        <v>1928</v>
      </c>
      <c r="K96" s="52">
        <v>2526</v>
      </c>
      <c r="L96" s="52">
        <v>2182</v>
      </c>
      <c r="M96" s="52">
        <v>2903</v>
      </c>
      <c r="N96" s="52">
        <v>2373</v>
      </c>
      <c r="O96" s="52">
        <v>2524</v>
      </c>
      <c r="P96" s="52">
        <v>2622</v>
      </c>
      <c r="Q96" s="52">
        <v>3375</v>
      </c>
      <c r="R96" s="52">
        <v>2223</v>
      </c>
      <c r="S96" s="52">
        <v>2435</v>
      </c>
      <c r="T96" s="52">
        <v>1255</v>
      </c>
      <c r="U96" s="52">
        <v>5224</v>
      </c>
      <c r="V96" s="52">
        <v>3043</v>
      </c>
      <c r="W96" s="52">
        <v>2689</v>
      </c>
      <c r="X96" s="52">
        <v>468</v>
      </c>
      <c r="Y96" s="52">
        <v>885</v>
      </c>
      <c r="DA96" s="63" t="s">
        <v>1269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0</v>
      </c>
      <c r="S97" s="52">
        <v>0</v>
      </c>
      <c r="T97" s="52">
        <v>0</v>
      </c>
      <c r="U97" s="52">
        <v>0</v>
      </c>
      <c r="V97" s="52">
        <v>0</v>
      </c>
      <c r="W97" s="52">
        <v>0</v>
      </c>
      <c r="X97" s="52">
        <v>0</v>
      </c>
      <c r="Y97" s="52">
        <v>0</v>
      </c>
      <c r="DA97" s="63" t="s">
        <v>1270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17181</v>
      </c>
      <c r="D101" s="52">
        <v>19482</v>
      </c>
      <c r="E101" s="52">
        <v>22715</v>
      </c>
      <c r="F101" s="52">
        <v>19846</v>
      </c>
      <c r="G101" s="52">
        <v>20373</v>
      </c>
      <c r="H101" s="52">
        <v>27756</v>
      </c>
      <c r="I101" s="52">
        <v>29015</v>
      </c>
      <c r="J101" s="52">
        <v>29463</v>
      </c>
      <c r="K101" s="52">
        <v>25260</v>
      </c>
      <c r="L101" s="52">
        <v>25346</v>
      </c>
      <c r="M101" s="52">
        <v>22888</v>
      </c>
      <c r="N101" s="52">
        <v>28047</v>
      </c>
      <c r="O101" s="52">
        <v>27154</v>
      </c>
      <c r="P101" s="52">
        <v>22030</v>
      </c>
      <c r="Q101" s="52">
        <v>21982</v>
      </c>
      <c r="R101" s="52">
        <v>22880</v>
      </c>
      <c r="S101" s="52">
        <v>24723</v>
      </c>
      <c r="T101" s="52">
        <v>28344</v>
      </c>
      <c r="U101" s="52">
        <v>24300</v>
      </c>
      <c r="V101" s="52">
        <v>34296</v>
      </c>
      <c r="W101" s="52">
        <v>27871</v>
      </c>
      <c r="X101" s="52">
        <v>33585</v>
      </c>
      <c r="Y101" s="52">
        <v>24669</v>
      </c>
      <c r="DA101" s="63" t="s">
        <v>1271</v>
      </c>
    </row>
    <row r="102" spans="1:105" ht="12" customHeight="1" x14ac:dyDescent="0.25">
      <c r="A102" s="97" t="s">
        <v>50</v>
      </c>
      <c r="B102" s="52"/>
      <c r="C102" s="52">
        <v>389</v>
      </c>
      <c r="D102" s="52">
        <v>0</v>
      </c>
      <c r="E102" s="52">
        <v>1105</v>
      </c>
      <c r="F102" s="52">
        <v>867</v>
      </c>
      <c r="G102" s="52">
        <v>937</v>
      </c>
      <c r="H102" s="52">
        <v>1288</v>
      </c>
      <c r="I102" s="52">
        <v>1611</v>
      </c>
      <c r="J102" s="52">
        <v>1936</v>
      </c>
      <c r="K102" s="52">
        <v>2539</v>
      </c>
      <c r="L102" s="52">
        <v>1362</v>
      </c>
      <c r="M102" s="52">
        <v>1242</v>
      </c>
      <c r="N102" s="52">
        <v>903</v>
      </c>
      <c r="O102" s="52">
        <v>2567</v>
      </c>
      <c r="P102" s="52">
        <v>6558</v>
      </c>
      <c r="Q102" s="52">
        <v>7555</v>
      </c>
      <c r="R102" s="52">
        <v>4999</v>
      </c>
      <c r="S102" s="52">
        <v>2368</v>
      </c>
      <c r="T102" s="52">
        <v>1645</v>
      </c>
      <c r="U102" s="52">
        <v>1112</v>
      </c>
      <c r="V102" s="52">
        <v>92</v>
      </c>
      <c r="W102" s="52">
        <v>81</v>
      </c>
      <c r="X102" s="52">
        <v>1888</v>
      </c>
      <c r="Y102" s="52">
        <v>2325</v>
      </c>
      <c r="DA102" s="63" t="s">
        <v>1272</v>
      </c>
    </row>
    <row r="103" spans="1:105" ht="12" customHeight="1" x14ac:dyDescent="0.25">
      <c r="A103" s="109" t="s">
        <v>120</v>
      </c>
      <c r="B103" s="36"/>
      <c r="C103" s="36">
        <v>5977</v>
      </c>
      <c r="D103" s="36">
        <v>12851</v>
      </c>
      <c r="E103" s="36">
        <v>9725</v>
      </c>
      <c r="F103" s="36">
        <v>8126</v>
      </c>
      <c r="G103" s="36">
        <v>8402</v>
      </c>
      <c r="H103" s="36">
        <v>12152</v>
      </c>
      <c r="I103" s="36">
        <v>13507</v>
      </c>
      <c r="J103" s="36">
        <v>10987</v>
      </c>
      <c r="K103" s="36">
        <v>12987</v>
      </c>
      <c r="L103" s="36">
        <v>7396</v>
      </c>
      <c r="M103" s="36">
        <v>8961</v>
      </c>
      <c r="N103" s="36">
        <v>10242</v>
      </c>
      <c r="O103" s="36">
        <v>13557</v>
      </c>
      <c r="P103" s="36">
        <v>13783</v>
      </c>
      <c r="Q103" s="36">
        <v>15625</v>
      </c>
      <c r="R103" s="36">
        <v>14435</v>
      </c>
      <c r="S103" s="36">
        <v>14581</v>
      </c>
      <c r="T103" s="36">
        <v>10862</v>
      </c>
      <c r="U103" s="36">
        <v>17962</v>
      </c>
      <c r="V103" s="36">
        <v>16095</v>
      </c>
      <c r="W103" s="36">
        <v>17132</v>
      </c>
      <c r="X103" s="36">
        <v>10007</v>
      </c>
      <c r="Y103" s="36">
        <v>18472</v>
      </c>
      <c r="DA103" s="60" t="s">
        <v>1273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1274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1275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1276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1277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1278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1279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1280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1281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1282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1283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34981</v>
      </c>
      <c r="D126" s="52">
        <v>25258</v>
      </c>
      <c r="E126" s="52">
        <v>24546</v>
      </c>
      <c r="F126" s="52">
        <v>28687</v>
      </c>
      <c r="G126" s="52">
        <v>19285</v>
      </c>
      <c r="H126" s="52">
        <v>21912</v>
      </c>
      <c r="I126" s="52">
        <v>10367</v>
      </c>
      <c r="J126" s="52">
        <v>16911</v>
      </c>
      <c r="K126" s="52">
        <v>15789</v>
      </c>
      <c r="L126" s="52">
        <v>27643</v>
      </c>
      <c r="M126" s="52">
        <v>31086</v>
      </c>
      <c r="N126" s="52">
        <v>30723</v>
      </c>
      <c r="O126" s="52">
        <v>27232</v>
      </c>
      <c r="P126" s="52">
        <v>7637</v>
      </c>
      <c r="Q126" s="52">
        <v>13977</v>
      </c>
      <c r="R126" s="52">
        <v>21973</v>
      </c>
      <c r="S126" s="52">
        <v>33143</v>
      </c>
      <c r="T126" s="52">
        <v>23809</v>
      </c>
      <c r="U126" s="52">
        <v>30026</v>
      </c>
      <c r="V126" s="52">
        <v>20719</v>
      </c>
      <c r="W126" s="52">
        <v>20046</v>
      </c>
      <c r="X126" s="52">
        <v>25476</v>
      </c>
      <c r="Y126" s="52">
        <v>31286</v>
      </c>
      <c r="DA126" s="63" t="s">
        <v>1284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49</v>
      </c>
      <c r="D129" s="52">
        <v>70</v>
      </c>
      <c r="E129" s="52">
        <v>61</v>
      </c>
      <c r="F129" s="52">
        <v>136</v>
      </c>
      <c r="G129" s="52">
        <v>207</v>
      </c>
      <c r="H129" s="52">
        <v>100</v>
      </c>
      <c r="I129" s="52">
        <v>159</v>
      </c>
      <c r="J129" s="52">
        <v>119</v>
      </c>
      <c r="K129" s="52">
        <v>93</v>
      </c>
      <c r="L129" s="52">
        <v>142</v>
      </c>
      <c r="M129" s="52">
        <v>134</v>
      </c>
      <c r="N129" s="52">
        <v>310</v>
      </c>
      <c r="O129" s="52">
        <v>385</v>
      </c>
      <c r="P129" s="52">
        <v>366</v>
      </c>
      <c r="Q129" s="52">
        <v>284</v>
      </c>
      <c r="R129" s="52">
        <v>294</v>
      </c>
      <c r="S129" s="52">
        <v>425</v>
      </c>
      <c r="T129" s="52">
        <v>398</v>
      </c>
      <c r="U129" s="52">
        <v>504</v>
      </c>
      <c r="V129" s="52">
        <v>602</v>
      </c>
      <c r="W129" s="52">
        <v>494</v>
      </c>
      <c r="X129" s="52">
        <v>1503</v>
      </c>
      <c r="Y129" s="52">
        <v>631</v>
      </c>
      <c r="DA129" s="63" t="s">
        <v>1285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33293</v>
      </c>
      <c r="D131" s="52">
        <v>25681</v>
      </c>
      <c r="E131" s="52">
        <v>24613</v>
      </c>
      <c r="F131" s="52">
        <v>27719</v>
      </c>
      <c r="G131" s="52">
        <v>20083</v>
      </c>
      <c r="H131" s="52">
        <v>22076</v>
      </c>
      <c r="I131" s="52">
        <v>10427</v>
      </c>
      <c r="J131" s="52">
        <v>16674</v>
      </c>
      <c r="K131" s="52">
        <v>15489</v>
      </c>
      <c r="L131" s="52">
        <v>26561</v>
      </c>
      <c r="M131" s="52">
        <v>31505</v>
      </c>
      <c r="N131" s="52">
        <v>31239</v>
      </c>
      <c r="O131" s="52">
        <v>27274</v>
      </c>
      <c r="P131" s="52">
        <v>7669</v>
      </c>
      <c r="Q131" s="52">
        <v>13884</v>
      </c>
      <c r="R131" s="52">
        <v>21733</v>
      </c>
      <c r="S131" s="52">
        <v>32899</v>
      </c>
      <c r="T131" s="52">
        <v>22630</v>
      </c>
      <c r="U131" s="52">
        <v>30916</v>
      </c>
      <c r="V131" s="52">
        <v>21435</v>
      </c>
      <c r="W131" s="52">
        <v>18096</v>
      </c>
      <c r="X131" s="52">
        <v>22703</v>
      </c>
      <c r="Y131" s="52">
        <v>29299</v>
      </c>
      <c r="DA131" s="63" t="s">
        <v>1286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X132" s="52">
        <v>0</v>
      </c>
      <c r="Y132" s="52">
        <v>0</v>
      </c>
      <c r="DA132" s="63" t="s">
        <v>1287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1772</v>
      </c>
      <c r="D135" s="52">
        <v>0</v>
      </c>
      <c r="E135" s="52">
        <v>0</v>
      </c>
      <c r="F135" s="52">
        <v>1027</v>
      </c>
      <c r="G135" s="52">
        <v>0</v>
      </c>
      <c r="H135" s="52">
        <v>0</v>
      </c>
      <c r="I135" s="52">
        <v>0</v>
      </c>
      <c r="J135" s="52">
        <v>522</v>
      </c>
      <c r="K135" s="52">
        <v>929</v>
      </c>
      <c r="L135" s="52">
        <v>1248</v>
      </c>
      <c r="M135" s="52">
        <v>0</v>
      </c>
      <c r="N135" s="52">
        <v>1</v>
      </c>
      <c r="O135" s="52">
        <v>61</v>
      </c>
      <c r="P135" s="52">
        <v>143</v>
      </c>
      <c r="Q135" s="52">
        <v>366</v>
      </c>
      <c r="R135" s="52">
        <v>741</v>
      </c>
      <c r="S135" s="52">
        <v>799</v>
      </c>
      <c r="T135" s="52">
        <v>1575</v>
      </c>
      <c r="U135" s="52">
        <v>0</v>
      </c>
      <c r="V135" s="52">
        <v>0</v>
      </c>
      <c r="W135" s="52">
        <v>2000</v>
      </c>
      <c r="X135" s="52">
        <v>2879</v>
      </c>
      <c r="Y135" s="52">
        <v>2171</v>
      </c>
      <c r="DA135" s="63" t="s">
        <v>1288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X136" s="52">
        <v>0</v>
      </c>
      <c r="Y136" s="52">
        <v>0</v>
      </c>
      <c r="DA136" s="63" t="s">
        <v>1289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3690</v>
      </c>
      <c r="D140" s="52">
        <v>0</v>
      </c>
      <c r="E140" s="52">
        <v>5134</v>
      </c>
      <c r="F140" s="52">
        <v>5493</v>
      </c>
      <c r="G140" s="52">
        <v>5145</v>
      </c>
      <c r="H140" s="52">
        <v>5768</v>
      </c>
      <c r="I140" s="52">
        <v>2892</v>
      </c>
      <c r="J140" s="52">
        <v>5113</v>
      </c>
      <c r="K140" s="52">
        <v>6743</v>
      </c>
      <c r="L140" s="52">
        <v>7695</v>
      </c>
      <c r="M140" s="52">
        <v>6313</v>
      </c>
      <c r="N140" s="52">
        <v>4086</v>
      </c>
      <c r="O140" s="52">
        <v>7047</v>
      </c>
      <c r="P140" s="52">
        <v>8320</v>
      </c>
      <c r="Q140" s="52">
        <v>10418</v>
      </c>
      <c r="R140" s="52">
        <v>11147</v>
      </c>
      <c r="S140" s="52">
        <v>7903</v>
      </c>
      <c r="T140" s="52">
        <v>6577</v>
      </c>
      <c r="U140" s="52">
        <v>3207</v>
      </c>
      <c r="V140" s="52">
        <v>254</v>
      </c>
      <c r="W140" s="52">
        <v>183</v>
      </c>
      <c r="X140" s="52">
        <v>6542</v>
      </c>
      <c r="Y140" s="52">
        <v>5909</v>
      </c>
      <c r="DA140" s="63" t="s">
        <v>1290</v>
      </c>
    </row>
    <row r="141" spans="1:105" ht="12" customHeight="1" x14ac:dyDescent="0.25">
      <c r="A141" s="109" t="s">
        <v>120</v>
      </c>
      <c r="B141" s="36"/>
      <c r="C141" s="36">
        <v>56765</v>
      </c>
      <c r="D141" s="36">
        <v>51384</v>
      </c>
      <c r="E141" s="36">
        <v>45212</v>
      </c>
      <c r="F141" s="36">
        <v>51493</v>
      </c>
      <c r="G141" s="36">
        <v>46202</v>
      </c>
      <c r="H141" s="36">
        <v>54366</v>
      </c>
      <c r="I141" s="36">
        <v>24273</v>
      </c>
      <c r="J141" s="36">
        <v>29006</v>
      </c>
      <c r="K141" s="36">
        <v>34465</v>
      </c>
      <c r="L141" s="36">
        <v>41759</v>
      </c>
      <c r="M141" s="36">
        <v>45583</v>
      </c>
      <c r="N141" s="36">
        <v>46302</v>
      </c>
      <c r="O141" s="36">
        <v>37235</v>
      </c>
      <c r="P141" s="36">
        <v>17490</v>
      </c>
      <c r="Q141" s="36">
        <v>21542</v>
      </c>
      <c r="R141" s="36">
        <v>32188</v>
      </c>
      <c r="S141" s="36">
        <v>48669</v>
      </c>
      <c r="T141" s="36">
        <v>43556</v>
      </c>
      <c r="U141" s="36">
        <v>51924</v>
      </c>
      <c r="V141" s="36">
        <v>44993</v>
      </c>
      <c r="W141" s="36">
        <v>37974</v>
      </c>
      <c r="X141" s="36">
        <v>34756</v>
      </c>
      <c r="Y141" s="36">
        <v>47039</v>
      </c>
      <c r="DA141" s="60" t="s">
        <v>1291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1292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0</v>
      </c>
      <c r="S145" s="52">
        <v>0</v>
      </c>
      <c r="T145" s="52">
        <v>0</v>
      </c>
      <c r="U145" s="52">
        <v>0</v>
      </c>
      <c r="V145" s="52">
        <v>0</v>
      </c>
      <c r="W145" s="52">
        <v>0</v>
      </c>
      <c r="X145" s="52">
        <v>0</v>
      </c>
      <c r="Y145" s="52">
        <v>0</v>
      </c>
      <c r="DA145" s="63" t="s">
        <v>1293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0</v>
      </c>
      <c r="S147" s="52">
        <v>0</v>
      </c>
      <c r="T147" s="52">
        <v>0</v>
      </c>
      <c r="U147" s="52">
        <v>0</v>
      </c>
      <c r="V147" s="52">
        <v>0</v>
      </c>
      <c r="W147" s="52">
        <v>0</v>
      </c>
      <c r="X147" s="52">
        <v>0</v>
      </c>
      <c r="Y147" s="52">
        <v>0</v>
      </c>
      <c r="DA147" s="63" t="s">
        <v>1294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X149" s="52">
        <v>0</v>
      </c>
      <c r="Y149" s="52">
        <v>0</v>
      </c>
      <c r="DA149" s="63" t="s">
        <v>1295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X150" s="52">
        <v>0</v>
      </c>
      <c r="Y150" s="52">
        <v>0</v>
      </c>
      <c r="DA150" s="63" t="s">
        <v>1296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0</v>
      </c>
      <c r="S153" s="52">
        <v>0</v>
      </c>
      <c r="T153" s="52">
        <v>0</v>
      </c>
      <c r="U153" s="52">
        <v>0</v>
      </c>
      <c r="V153" s="52">
        <v>0</v>
      </c>
      <c r="W153" s="52">
        <v>0</v>
      </c>
      <c r="X153" s="52">
        <v>0</v>
      </c>
      <c r="Y153" s="52">
        <v>0</v>
      </c>
      <c r="DA153" s="63" t="s">
        <v>1297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X154" s="52">
        <v>0</v>
      </c>
      <c r="Y154" s="52">
        <v>0</v>
      </c>
      <c r="DA154" s="63" t="s">
        <v>1298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X158" s="52">
        <v>0</v>
      </c>
      <c r="Y158" s="52">
        <v>0</v>
      </c>
      <c r="DA158" s="63" t="s">
        <v>1299</v>
      </c>
    </row>
    <row r="159" spans="1:105" ht="12" customHeight="1" x14ac:dyDescent="0.25">
      <c r="A159" s="109" t="s">
        <v>120</v>
      </c>
      <c r="B159" s="36"/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0</v>
      </c>
      <c r="S159" s="36">
        <v>0</v>
      </c>
      <c r="T159" s="36">
        <v>0</v>
      </c>
      <c r="U159" s="36">
        <v>0</v>
      </c>
      <c r="V159" s="36">
        <v>0</v>
      </c>
      <c r="W159" s="36">
        <v>0</v>
      </c>
      <c r="X159" s="36">
        <v>0</v>
      </c>
      <c r="Y159" s="36">
        <v>0</v>
      </c>
      <c r="DA159" s="60" t="s">
        <v>1300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1301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1202</v>
      </c>
      <c r="D163" s="52">
        <v>1260</v>
      </c>
      <c r="E163" s="52">
        <v>1446</v>
      </c>
      <c r="F163" s="52">
        <v>1463</v>
      </c>
      <c r="G163" s="52">
        <v>2384</v>
      </c>
      <c r="H163" s="52">
        <v>3280</v>
      </c>
      <c r="I163" s="52">
        <v>4648</v>
      </c>
      <c r="J163" s="52">
        <v>4609</v>
      </c>
      <c r="K163" s="52">
        <v>3623</v>
      </c>
      <c r="L163" s="52">
        <v>1773</v>
      </c>
      <c r="M163" s="52">
        <v>1538</v>
      </c>
      <c r="N163" s="52">
        <v>1385</v>
      </c>
      <c r="O163" s="52">
        <v>1013</v>
      </c>
      <c r="P163" s="52">
        <v>983</v>
      </c>
      <c r="Q163" s="52">
        <v>1735</v>
      </c>
      <c r="R163" s="52">
        <v>3028</v>
      </c>
      <c r="S163" s="52">
        <v>3589</v>
      </c>
      <c r="T163" s="52">
        <v>3533</v>
      </c>
      <c r="U163" s="52">
        <v>3390</v>
      </c>
      <c r="V163" s="52">
        <v>2923</v>
      </c>
      <c r="W163" s="52">
        <v>1790</v>
      </c>
      <c r="X163" s="52">
        <v>2971</v>
      </c>
      <c r="Y163" s="52">
        <v>1791</v>
      </c>
      <c r="DA163" s="63" t="s">
        <v>1302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6</v>
      </c>
      <c r="D165" s="52">
        <v>9</v>
      </c>
      <c r="E165" s="52">
        <v>6</v>
      </c>
      <c r="F165" s="52">
        <v>10</v>
      </c>
      <c r="G165" s="52">
        <v>19</v>
      </c>
      <c r="H165" s="52">
        <v>27</v>
      </c>
      <c r="I165" s="52">
        <v>58</v>
      </c>
      <c r="J165" s="52">
        <v>86</v>
      </c>
      <c r="K165" s="52">
        <v>90</v>
      </c>
      <c r="L165" s="52">
        <v>74</v>
      </c>
      <c r="M165" s="52">
        <v>41</v>
      </c>
      <c r="N165" s="52">
        <v>34</v>
      </c>
      <c r="O165" s="52">
        <v>31</v>
      </c>
      <c r="P165" s="52">
        <v>37</v>
      </c>
      <c r="Q165" s="52">
        <v>55</v>
      </c>
      <c r="R165" s="52">
        <v>98</v>
      </c>
      <c r="S165" s="52">
        <v>151</v>
      </c>
      <c r="T165" s="52">
        <v>181</v>
      </c>
      <c r="U165" s="52">
        <v>214</v>
      </c>
      <c r="V165" s="52">
        <v>230</v>
      </c>
      <c r="W165" s="52">
        <v>192</v>
      </c>
      <c r="X165" s="52">
        <v>262</v>
      </c>
      <c r="Y165" s="52">
        <v>202</v>
      </c>
      <c r="DA165" s="63" t="s">
        <v>1303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X167" s="52">
        <v>0</v>
      </c>
      <c r="Y167" s="52">
        <v>0</v>
      </c>
      <c r="DA167" s="63" t="s">
        <v>1304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2">
        <v>0</v>
      </c>
      <c r="Y168" s="52">
        <v>0</v>
      </c>
      <c r="DA168" s="63" t="s">
        <v>1305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2380</v>
      </c>
      <c r="D171" s="52">
        <v>2442</v>
      </c>
      <c r="E171" s="52">
        <v>2659</v>
      </c>
      <c r="F171" s="52">
        <v>2757</v>
      </c>
      <c r="G171" s="52">
        <v>3849</v>
      </c>
      <c r="H171" s="52">
        <v>5023</v>
      </c>
      <c r="I171" s="52">
        <v>5411</v>
      </c>
      <c r="J171" s="52">
        <v>5444</v>
      </c>
      <c r="K171" s="52">
        <v>4983</v>
      </c>
      <c r="L171" s="52">
        <v>3391</v>
      </c>
      <c r="M171" s="52">
        <v>3525</v>
      </c>
      <c r="N171" s="52">
        <v>3816</v>
      </c>
      <c r="O171" s="52">
        <v>4032</v>
      </c>
      <c r="P171" s="52">
        <v>4390</v>
      </c>
      <c r="Q171" s="52">
        <v>5208</v>
      </c>
      <c r="R171" s="52">
        <v>5942</v>
      </c>
      <c r="S171" s="52">
        <v>5734</v>
      </c>
      <c r="T171" s="52">
        <v>5084</v>
      </c>
      <c r="U171" s="52">
        <v>4939</v>
      </c>
      <c r="V171" s="52">
        <v>4599</v>
      </c>
      <c r="W171" s="52">
        <v>3646</v>
      </c>
      <c r="X171" s="52">
        <v>5179</v>
      </c>
      <c r="Y171" s="52">
        <v>4487</v>
      </c>
      <c r="DA171" s="63" t="s">
        <v>1306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X172" s="52">
        <v>0</v>
      </c>
      <c r="Y172" s="52">
        <v>0</v>
      </c>
      <c r="DA172" s="63" t="s">
        <v>1307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145</v>
      </c>
      <c r="D176" s="52">
        <v>0</v>
      </c>
      <c r="E176" s="52">
        <v>268</v>
      </c>
      <c r="F176" s="52">
        <v>265</v>
      </c>
      <c r="G176" s="52">
        <v>387</v>
      </c>
      <c r="H176" s="52">
        <v>483</v>
      </c>
      <c r="I176" s="52">
        <v>577</v>
      </c>
      <c r="J176" s="52">
        <v>815</v>
      </c>
      <c r="K176" s="52">
        <v>814</v>
      </c>
      <c r="L176" s="52">
        <v>526</v>
      </c>
      <c r="M176" s="52">
        <v>427</v>
      </c>
      <c r="N176" s="52">
        <v>304</v>
      </c>
      <c r="O176" s="52">
        <v>642</v>
      </c>
      <c r="P176" s="52">
        <v>1409</v>
      </c>
      <c r="Q176" s="52">
        <v>1700</v>
      </c>
      <c r="R176" s="52">
        <v>1524</v>
      </c>
      <c r="S176" s="52">
        <v>796</v>
      </c>
      <c r="T176" s="52">
        <v>660</v>
      </c>
      <c r="U176" s="52">
        <v>274</v>
      </c>
      <c r="V176" s="52">
        <v>25</v>
      </c>
      <c r="W176" s="52">
        <v>12</v>
      </c>
      <c r="X176" s="52">
        <v>787</v>
      </c>
      <c r="Y176" s="52">
        <v>488</v>
      </c>
      <c r="DA176" s="63" t="s">
        <v>1308</v>
      </c>
    </row>
    <row r="177" spans="1:105" ht="12" customHeight="1" x14ac:dyDescent="0.25">
      <c r="A177" s="109" t="s">
        <v>120</v>
      </c>
      <c r="B177" s="36"/>
      <c r="C177" s="36">
        <v>2235</v>
      </c>
      <c r="D177" s="36">
        <v>2466</v>
      </c>
      <c r="E177" s="36">
        <v>2367</v>
      </c>
      <c r="F177" s="36">
        <v>2493</v>
      </c>
      <c r="G177" s="36">
        <v>3462</v>
      </c>
      <c r="H177" s="36">
        <v>4540</v>
      </c>
      <c r="I177" s="36">
        <v>4835</v>
      </c>
      <c r="J177" s="36">
        <v>4631</v>
      </c>
      <c r="K177" s="36">
        <v>4161</v>
      </c>
      <c r="L177" s="36">
        <v>2865</v>
      </c>
      <c r="M177" s="36">
        <v>3094</v>
      </c>
      <c r="N177" s="36">
        <v>3500</v>
      </c>
      <c r="O177" s="36">
        <v>3408</v>
      </c>
      <c r="P177" s="36">
        <v>2970</v>
      </c>
      <c r="Q177" s="36">
        <v>3510</v>
      </c>
      <c r="R177" s="36">
        <v>4416</v>
      </c>
      <c r="S177" s="36">
        <v>4937</v>
      </c>
      <c r="T177" s="36">
        <v>4418</v>
      </c>
      <c r="U177" s="36">
        <v>4657</v>
      </c>
      <c r="V177" s="36">
        <v>4881</v>
      </c>
      <c r="W177" s="36">
        <v>3506</v>
      </c>
      <c r="X177" s="36">
        <v>4277</v>
      </c>
      <c r="Y177" s="36">
        <v>3983</v>
      </c>
      <c r="DA177" s="60" t="s">
        <v>1309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1311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11</v>
      </c>
      <c r="D5" s="52">
        <v>357</v>
      </c>
      <c r="E5" s="52">
        <v>108</v>
      </c>
      <c r="F5" s="52">
        <v>438</v>
      </c>
      <c r="G5" s="52">
        <v>302</v>
      </c>
      <c r="H5" s="52">
        <v>0</v>
      </c>
      <c r="I5" s="52">
        <v>0</v>
      </c>
      <c r="J5" s="52">
        <v>0</v>
      </c>
      <c r="K5" s="52">
        <v>0</v>
      </c>
      <c r="L5" s="52">
        <v>80</v>
      </c>
      <c r="M5" s="52">
        <v>494</v>
      </c>
      <c r="N5" s="52">
        <v>361</v>
      </c>
      <c r="O5" s="52">
        <v>212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4</v>
      </c>
      <c r="V5" s="52">
        <v>0</v>
      </c>
      <c r="W5" s="52">
        <v>0</v>
      </c>
      <c r="X5" s="52">
        <v>0</v>
      </c>
      <c r="Y5" s="52">
        <v>63</v>
      </c>
      <c r="DA5" s="63" t="s">
        <v>1312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1</v>
      </c>
      <c r="E8" s="52">
        <v>0</v>
      </c>
      <c r="F8" s="52">
        <v>3</v>
      </c>
      <c r="G8" s="52">
        <v>3</v>
      </c>
      <c r="H8" s="52">
        <v>0</v>
      </c>
      <c r="I8" s="52">
        <v>0</v>
      </c>
      <c r="J8" s="52">
        <v>0</v>
      </c>
      <c r="K8" s="52">
        <v>0</v>
      </c>
      <c r="L8" s="52">
        <v>1</v>
      </c>
      <c r="M8" s="52">
        <v>1</v>
      </c>
      <c r="N8" s="52">
        <v>4</v>
      </c>
      <c r="O8" s="52">
        <v>4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X8" s="52">
        <v>0</v>
      </c>
      <c r="Y8" s="52">
        <v>1</v>
      </c>
      <c r="DA8" s="63" t="s">
        <v>1313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11</v>
      </c>
      <c r="D10" s="52">
        <v>252</v>
      </c>
      <c r="E10" s="52">
        <v>108</v>
      </c>
      <c r="F10" s="52">
        <v>368</v>
      </c>
      <c r="G10" s="52">
        <v>169</v>
      </c>
      <c r="H10" s="52">
        <v>0</v>
      </c>
      <c r="I10" s="52">
        <v>0</v>
      </c>
      <c r="J10" s="52">
        <v>0</v>
      </c>
      <c r="K10" s="52">
        <v>0</v>
      </c>
      <c r="L10" s="52">
        <v>80</v>
      </c>
      <c r="M10" s="52">
        <v>358</v>
      </c>
      <c r="N10" s="52">
        <v>316</v>
      </c>
      <c r="O10" s="52">
        <v>207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4</v>
      </c>
      <c r="V10" s="52">
        <v>0</v>
      </c>
      <c r="W10" s="52">
        <v>0</v>
      </c>
      <c r="X10" s="52">
        <v>0</v>
      </c>
      <c r="Y10" s="52">
        <v>0</v>
      </c>
      <c r="DA10" s="63" t="s">
        <v>1314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1315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1316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105</v>
      </c>
      <c r="E15" s="52">
        <v>0</v>
      </c>
      <c r="F15" s="52">
        <v>70</v>
      </c>
      <c r="G15" s="52">
        <v>133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136</v>
      </c>
      <c r="N15" s="52">
        <v>45</v>
      </c>
      <c r="O15" s="52">
        <v>5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X15" s="52">
        <v>0</v>
      </c>
      <c r="Y15" s="52">
        <v>63</v>
      </c>
      <c r="DA15" s="63" t="s">
        <v>1317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1318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18</v>
      </c>
      <c r="E20" s="52">
        <v>8</v>
      </c>
      <c r="F20" s="52">
        <v>33</v>
      </c>
      <c r="G20" s="52">
        <v>37</v>
      </c>
      <c r="H20" s="52">
        <v>0</v>
      </c>
      <c r="I20" s="52">
        <v>0</v>
      </c>
      <c r="J20" s="52">
        <v>0</v>
      </c>
      <c r="K20" s="52">
        <v>0</v>
      </c>
      <c r="L20" s="52">
        <v>57</v>
      </c>
      <c r="M20" s="52">
        <v>118</v>
      </c>
      <c r="N20" s="52">
        <v>92</v>
      </c>
      <c r="O20" s="52">
        <v>79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1319</v>
      </c>
    </row>
    <row r="21" spans="1:105" ht="12" customHeight="1" x14ac:dyDescent="0.25">
      <c r="A21" s="97" t="s">
        <v>50</v>
      </c>
      <c r="B21" s="52"/>
      <c r="C21" s="52">
        <v>1</v>
      </c>
      <c r="D21" s="52">
        <v>0</v>
      </c>
      <c r="E21" s="52">
        <v>10</v>
      </c>
      <c r="F21" s="52">
        <v>39</v>
      </c>
      <c r="G21" s="52">
        <v>27</v>
      </c>
      <c r="H21" s="52">
        <v>0</v>
      </c>
      <c r="I21" s="52">
        <v>0</v>
      </c>
      <c r="J21" s="52">
        <v>0</v>
      </c>
      <c r="K21" s="52">
        <v>0</v>
      </c>
      <c r="L21" s="52">
        <v>4</v>
      </c>
      <c r="M21" s="52">
        <v>46</v>
      </c>
      <c r="N21" s="52">
        <v>22</v>
      </c>
      <c r="O21" s="52">
        <v>21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7</v>
      </c>
      <c r="DA21" s="63" t="s">
        <v>1320</v>
      </c>
    </row>
    <row r="22" spans="1:105" ht="12" customHeight="1" x14ac:dyDescent="0.25">
      <c r="A22" s="109" t="s">
        <v>120</v>
      </c>
      <c r="B22" s="36"/>
      <c r="C22" s="36">
        <v>10</v>
      </c>
      <c r="D22" s="36">
        <v>339</v>
      </c>
      <c r="E22" s="36">
        <v>90</v>
      </c>
      <c r="F22" s="36">
        <v>366</v>
      </c>
      <c r="G22" s="36">
        <v>238</v>
      </c>
      <c r="H22" s="36">
        <v>0</v>
      </c>
      <c r="I22" s="36">
        <v>0</v>
      </c>
      <c r="J22" s="36">
        <v>0</v>
      </c>
      <c r="K22" s="36">
        <v>0</v>
      </c>
      <c r="L22" s="36">
        <v>19</v>
      </c>
      <c r="M22" s="36">
        <v>330</v>
      </c>
      <c r="N22" s="36">
        <v>247</v>
      </c>
      <c r="O22" s="36">
        <v>112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4</v>
      </c>
      <c r="V22" s="36">
        <v>0</v>
      </c>
      <c r="W22" s="36">
        <v>0</v>
      </c>
      <c r="X22" s="36">
        <v>0</v>
      </c>
      <c r="Y22" s="36">
        <v>56</v>
      </c>
      <c r="DA22" s="60" t="s">
        <v>1321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1322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1323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X29" s="52">
        <v>0</v>
      </c>
      <c r="Y29" s="52">
        <v>0</v>
      </c>
      <c r="DA29" s="63" t="s">
        <v>1324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2">
        <v>0</v>
      </c>
      <c r="Y31" s="52">
        <v>0</v>
      </c>
      <c r="DA31" s="63" t="s">
        <v>1325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1326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2">
        <v>0</v>
      </c>
      <c r="Y35" s="52">
        <v>0</v>
      </c>
      <c r="DA35" s="63" t="s">
        <v>1327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X36" s="52">
        <v>0</v>
      </c>
      <c r="Y36" s="52">
        <v>0</v>
      </c>
      <c r="DA36" s="63" t="s">
        <v>1328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1329</v>
      </c>
    </row>
    <row r="41" spans="1:105" ht="12" customHeight="1" x14ac:dyDescent="0.25">
      <c r="A41" s="109" t="s">
        <v>120</v>
      </c>
      <c r="B41" s="36"/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0</v>
      </c>
      <c r="S41" s="36">
        <v>0</v>
      </c>
      <c r="T41" s="36">
        <v>0</v>
      </c>
      <c r="U41" s="36">
        <v>0</v>
      </c>
      <c r="V41" s="36">
        <v>0</v>
      </c>
      <c r="W41" s="36">
        <v>0</v>
      </c>
      <c r="X41" s="36">
        <v>0</v>
      </c>
      <c r="Y41" s="36">
        <v>0</v>
      </c>
      <c r="DA41" s="60" t="s">
        <v>1330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1331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111</v>
      </c>
      <c r="K45" s="52">
        <v>47</v>
      </c>
      <c r="L45" s="52">
        <v>103</v>
      </c>
      <c r="M45" s="52">
        <v>174</v>
      </c>
      <c r="N45" s="52">
        <v>153</v>
      </c>
      <c r="O45" s="52">
        <v>116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X45" s="52">
        <v>0</v>
      </c>
      <c r="Y45" s="52">
        <v>12</v>
      </c>
      <c r="DA45" s="63" t="s">
        <v>1332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1</v>
      </c>
      <c r="K48" s="52">
        <v>0</v>
      </c>
      <c r="L48" s="52">
        <v>1</v>
      </c>
      <c r="M48" s="52">
        <v>0</v>
      </c>
      <c r="N48" s="52">
        <v>2</v>
      </c>
      <c r="O48" s="52">
        <v>2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X48" s="52">
        <v>0</v>
      </c>
      <c r="Y48" s="52">
        <v>0</v>
      </c>
      <c r="DA48" s="63" t="s">
        <v>1333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106</v>
      </c>
      <c r="K50" s="52">
        <v>47</v>
      </c>
      <c r="L50" s="52">
        <v>102</v>
      </c>
      <c r="M50" s="52">
        <v>167</v>
      </c>
      <c r="N50" s="52">
        <v>147</v>
      </c>
      <c r="O50" s="52">
        <v>111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X50" s="52">
        <v>0</v>
      </c>
      <c r="Y50" s="52">
        <v>5</v>
      </c>
      <c r="DA50" s="63" t="s">
        <v>1334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1335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5</v>
      </c>
      <c r="K54" s="52">
        <v>0</v>
      </c>
      <c r="L54" s="52">
        <v>1</v>
      </c>
      <c r="M54" s="52">
        <v>7</v>
      </c>
      <c r="N54" s="52">
        <v>6</v>
      </c>
      <c r="O54" s="52">
        <v>5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7</v>
      </c>
      <c r="DA54" s="63" t="s">
        <v>1336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1337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17</v>
      </c>
      <c r="K59" s="52">
        <v>8</v>
      </c>
      <c r="L59" s="52">
        <v>16</v>
      </c>
      <c r="M59" s="52">
        <v>21</v>
      </c>
      <c r="N59" s="52">
        <v>12</v>
      </c>
      <c r="O59" s="52">
        <v>18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1</v>
      </c>
      <c r="DA59" s="63" t="s">
        <v>1338</v>
      </c>
    </row>
    <row r="60" spans="1:105" ht="12" customHeight="1" x14ac:dyDescent="0.25">
      <c r="A60" s="109" t="s">
        <v>120</v>
      </c>
      <c r="B60" s="36"/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94</v>
      </c>
      <c r="K60" s="36">
        <v>39</v>
      </c>
      <c r="L60" s="36">
        <v>87</v>
      </c>
      <c r="M60" s="36">
        <v>153</v>
      </c>
      <c r="N60" s="36">
        <v>141</v>
      </c>
      <c r="O60" s="36">
        <v>98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X60" s="36">
        <v>0</v>
      </c>
      <c r="Y60" s="36">
        <v>11</v>
      </c>
      <c r="DA60" s="60" t="s">
        <v>1339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1340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392</v>
      </c>
      <c r="D64" s="52">
        <v>427</v>
      </c>
      <c r="E64" s="52">
        <v>843</v>
      </c>
      <c r="F64" s="52">
        <v>1170</v>
      </c>
      <c r="G64" s="52">
        <v>1336</v>
      </c>
      <c r="H64" s="52">
        <v>1278</v>
      </c>
      <c r="I64" s="52">
        <v>1027</v>
      </c>
      <c r="J64" s="52">
        <v>1083</v>
      </c>
      <c r="K64" s="52">
        <v>738</v>
      </c>
      <c r="L64" s="52">
        <v>779</v>
      </c>
      <c r="M64" s="52">
        <v>772</v>
      </c>
      <c r="N64" s="52">
        <v>752</v>
      </c>
      <c r="O64" s="52">
        <v>704</v>
      </c>
      <c r="P64" s="52">
        <v>1197</v>
      </c>
      <c r="Q64" s="52">
        <v>969</v>
      </c>
      <c r="R64" s="52">
        <v>1229</v>
      </c>
      <c r="S64" s="52">
        <v>1157</v>
      </c>
      <c r="T64" s="52">
        <v>1345</v>
      </c>
      <c r="U64" s="52">
        <v>2181</v>
      </c>
      <c r="V64" s="52">
        <v>1518</v>
      </c>
      <c r="W64" s="52">
        <v>1295</v>
      </c>
      <c r="X64" s="52">
        <v>946</v>
      </c>
      <c r="Y64" s="52">
        <v>1250</v>
      </c>
      <c r="DA64" s="63" t="s">
        <v>1341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1</v>
      </c>
      <c r="D67" s="52">
        <v>1</v>
      </c>
      <c r="E67" s="52">
        <v>3</v>
      </c>
      <c r="F67" s="52">
        <v>7</v>
      </c>
      <c r="G67" s="52">
        <v>12</v>
      </c>
      <c r="H67" s="52">
        <v>6</v>
      </c>
      <c r="I67" s="52">
        <v>13</v>
      </c>
      <c r="J67" s="52">
        <v>9</v>
      </c>
      <c r="K67" s="52">
        <v>7</v>
      </c>
      <c r="L67" s="52">
        <v>8</v>
      </c>
      <c r="M67" s="52">
        <v>2</v>
      </c>
      <c r="N67" s="52">
        <v>9</v>
      </c>
      <c r="O67" s="52">
        <v>13</v>
      </c>
      <c r="P67" s="52">
        <v>28</v>
      </c>
      <c r="Q67" s="52">
        <v>13</v>
      </c>
      <c r="R67" s="52">
        <v>16</v>
      </c>
      <c r="S67" s="52">
        <v>15</v>
      </c>
      <c r="T67" s="52">
        <v>18</v>
      </c>
      <c r="U67" s="52">
        <v>28</v>
      </c>
      <c r="V67" s="52">
        <v>36</v>
      </c>
      <c r="W67" s="52">
        <v>25</v>
      </c>
      <c r="X67" s="52">
        <v>78</v>
      </c>
      <c r="Y67" s="52">
        <v>19</v>
      </c>
      <c r="DA67" s="63" t="s">
        <v>1342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352</v>
      </c>
      <c r="D69" s="52">
        <v>384</v>
      </c>
      <c r="E69" s="52">
        <v>783</v>
      </c>
      <c r="F69" s="52">
        <v>1095</v>
      </c>
      <c r="G69" s="52">
        <v>1257</v>
      </c>
      <c r="H69" s="52">
        <v>1194</v>
      </c>
      <c r="I69" s="52">
        <v>982</v>
      </c>
      <c r="J69" s="52">
        <v>1040</v>
      </c>
      <c r="K69" s="52">
        <v>695</v>
      </c>
      <c r="L69" s="52">
        <v>728</v>
      </c>
      <c r="M69" s="52">
        <v>719</v>
      </c>
      <c r="N69" s="52">
        <v>702</v>
      </c>
      <c r="O69" s="52">
        <v>655</v>
      </c>
      <c r="P69" s="52">
        <v>1099</v>
      </c>
      <c r="Q69" s="52">
        <v>900</v>
      </c>
      <c r="R69" s="52">
        <v>1160</v>
      </c>
      <c r="S69" s="52">
        <v>1079</v>
      </c>
      <c r="T69" s="52">
        <v>1268</v>
      </c>
      <c r="U69" s="52">
        <v>2072</v>
      </c>
      <c r="V69" s="52">
        <v>1440</v>
      </c>
      <c r="W69" s="52">
        <v>1208</v>
      </c>
      <c r="X69" s="52">
        <v>866</v>
      </c>
      <c r="Y69" s="52">
        <v>1051</v>
      </c>
      <c r="DA69" s="63" t="s">
        <v>1343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DA70" s="63" t="s">
        <v>1344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40</v>
      </c>
      <c r="D73" s="52">
        <v>43</v>
      </c>
      <c r="E73" s="52">
        <v>60</v>
      </c>
      <c r="F73" s="52">
        <v>75</v>
      </c>
      <c r="G73" s="52">
        <v>79</v>
      </c>
      <c r="H73" s="52">
        <v>84</v>
      </c>
      <c r="I73" s="52">
        <v>45</v>
      </c>
      <c r="J73" s="52">
        <v>43</v>
      </c>
      <c r="K73" s="52">
        <v>43</v>
      </c>
      <c r="L73" s="52">
        <v>51</v>
      </c>
      <c r="M73" s="52">
        <v>53</v>
      </c>
      <c r="N73" s="52">
        <v>50</v>
      </c>
      <c r="O73" s="52">
        <v>49</v>
      </c>
      <c r="P73" s="52">
        <v>98</v>
      </c>
      <c r="Q73" s="52">
        <v>69</v>
      </c>
      <c r="R73" s="52">
        <v>69</v>
      </c>
      <c r="S73" s="52">
        <v>78</v>
      </c>
      <c r="T73" s="52">
        <v>77</v>
      </c>
      <c r="U73" s="52">
        <v>109</v>
      </c>
      <c r="V73" s="52">
        <v>78</v>
      </c>
      <c r="W73" s="52">
        <v>87</v>
      </c>
      <c r="X73" s="52">
        <v>80</v>
      </c>
      <c r="Y73" s="52">
        <v>199</v>
      </c>
      <c r="DA73" s="63" t="s">
        <v>1345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X74" s="52">
        <v>0</v>
      </c>
      <c r="Y74" s="52">
        <v>0</v>
      </c>
      <c r="DA74" s="63" t="s">
        <v>1346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334</v>
      </c>
      <c r="D78" s="52">
        <v>412</v>
      </c>
      <c r="E78" s="52">
        <v>814</v>
      </c>
      <c r="F78" s="52">
        <v>1104</v>
      </c>
      <c r="G78" s="52">
        <v>1235</v>
      </c>
      <c r="H78" s="52">
        <v>1151</v>
      </c>
      <c r="I78" s="52">
        <v>938</v>
      </c>
      <c r="J78" s="52">
        <v>1014</v>
      </c>
      <c r="K78" s="52">
        <v>666</v>
      </c>
      <c r="L78" s="52">
        <v>773</v>
      </c>
      <c r="M78" s="52">
        <v>739</v>
      </c>
      <c r="N78" s="52">
        <v>712</v>
      </c>
      <c r="O78" s="52">
        <v>651</v>
      </c>
      <c r="P78" s="52">
        <v>1094</v>
      </c>
      <c r="Q78" s="52">
        <v>902</v>
      </c>
      <c r="R78" s="52">
        <v>1162</v>
      </c>
      <c r="S78" s="52">
        <v>1096</v>
      </c>
      <c r="T78" s="52">
        <v>1298</v>
      </c>
      <c r="U78" s="52">
        <v>2081</v>
      </c>
      <c r="V78" s="52">
        <v>1409</v>
      </c>
      <c r="W78" s="52">
        <v>976</v>
      </c>
      <c r="X78" s="52">
        <v>627</v>
      </c>
      <c r="Y78" s="52">
        <v>208</v>
      </c>
      <c r="DA78" s="63" t="s">
        <v>1347</v>
      </c>
    </row>
    <row r="79" spans="1:105" ht="12" customHeight="1" x14ac:dyDescent="0.25">
      <c r="A79" s="109" t="s">
        <v>120</v>
      </c>
      <c r="B79" s="36"/>
      <c r="C79" s="36">
        <v>58</v>
      </c>
      <c r="D79" s="36">
        <v>15</v>
      </c>
      <c r="E79" s="36">
        <v>29</v>
      </c>
      <c r="F79" s="36">
        <v>66</v>
      </c>
      <c r="G79" s="36">
        <v>101</v>
      </c>
      <c r="H79" s="36">
        <v>127</v>
      </c>
      <c r="I79" s="36">
        <v>89</v>
      </c>
      <c r="J79" s="36">
        <v>69</v>
      </c>
      <c r="K79" s="36">
        <v>72</v>
      </c>
      <c r="L79" s="36">
        <v>6</v>
      </c>
      <c r="M79" s="36">
        <v>33</v>
      </c>
      <c r="N79" s="36">
        <v>40</v>
      </c>
      <c r="O79" s="36">
        <v>53</v>
      </c>
      <c r="P79" s="36">
        <v>103</v>
      </c>
      <c r="Q79" s="36">
        <v>67</v>
      </c>
      <c r="R79" s="36">
        <v>67</v>
      </c>
      <c r="S79" s="36">
        <v>61</v>
      </c>
      <c r="T79" s="36">
        <v>47</v>
      </c>
      <c r="U79" s="36">
        <v>100</v>
      </c>
      <c r="V79" s="36">
        <v>109</v>
      </c>
      <c r="W79" s="36">
        <v>319</v>
      </c>
      <c r="X79" s="36">
        <v>319</v>
      </c>
      <c r="Y79" s="36">
        <v>1042</v>
      </c>
      <c r="DA79" s="60" t="s">
        <v>1348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1349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3997</v>
      </c>
      <c r="D83" s="52">
        <v>7185</v>
      </c>
      <c r="E83" s="52">
        <v>7698</v>
      </c>
      <c r="F83" s="52">
        <v>5538</v>
      </c>
      <c r="G83" s="52">
        <v>4541</v>
      </c>
      <c r="H83" s="52">
        <v>8387</v>
      </c>
      <c r="I83" s="52">
        <v>12961</v>
      </c>
      <c r="J83" s="52">
        <v>13568</v>
      </c>
      <c r="K83" s="52">
        <v>7450</v>
      </c>
      <c r="L83" s="52">
        <v>4627</v>
      </c>
      <c r="M83" s="52">
        <v>3914</v>
      </c>
      <c r="N83" s="52">
        <v>4929</v>
      </c>
      <c r="O83" s="52">
        <v>5599</v>
      </c>
      <c r="P83" s="52">
        <v>8939</v>
      </c>
      <c r="Q83" s="52">
        <v>7508</v>
      </c>
      <c r="R83" s="52">
        <v>7175</v>
      </c>
      <c r="S83" s="52">
        <v>9042</v>
      </c>
      <c r="T83" s="52">
        <v>8465</v>
      </c>
      <c r="U83" s="52">
        <v>11259</v>
      </c>
      <c r="V83" s="52">
        <v>11003</v>
      </c>
      <c r="W83" s="52">
        <v>8139</v>
      </c>
      <c r="X83" s="52">
        <v>9778</v>
      </c>
      <c r="Y83" s="52">
        <v>10776</v>
      </c>
      <c r="DA83" s="63" t="s">
        <v>1350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7</v>
      </c>
      <c r="D86" s="52">
        <v>23</v>
      </c>
      <c r="E86" s="52">
        <v>23</v>
      </c>
      <c r="F86" s="52">
        <v>33</v>
      </c>
      <c r="G86" s="52">
        <v>42</v>
      </c>
      <c r="H86" s="52">
        <v>42</v>
      </c>
      <c r="I86" s="52">
        <v>166</v>
      </c>
      <c r="J86" s="52">
        <v>117</v>
      </c>
      <c r="K86" s="52">
        <v>73</v>
      </c>
      <c r="L86" s="52">
        <v>46</v>
      </c>
      <c r="M86" s="52">
        <v>11</v>
      </c>
      <c r="N86" s="52">
        <v>57</v>
      </c>
      <c r="O86" s="52">
        <v>100</v>
      </c>
      <c r="P86" s="52">
        <v>206</v>
      </c>
      <c r="Q86" s="52">
        <v>104</v>
      </c>
      <c r="R86" s="52">
        <v>95</v>
      </c>
      <c r="S86" s="52">
        <v>115</v>
      </c>
      <c r="T86" s="52">
        <v>115</v>
      </c>
      <c r="U86" s="52">
        <v>147</v>
      </c>
      <c r="V86" s="52">
        <v>260</v>
      </c>
      <c r="W86" s="52">
        <v>160</v>
      </c>
      <c r="X86" s="52">
        <v>808</v>
      </c>
      <c r="Y86" s="52">
        <v>167</v>
      </c>
      <c r="DA86" s="63" t="s">
        <v>1351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3254</v>
      </c>
      <c r="D88" s="52">
        <v>6242</v>
      </c>
      <c r="E88" s="52">
        <v>6708</v>
      </c>
      <c r="F88" s="52">
        <v>4733</v>
      </c>
      <c r="G88" s="52">
        <v>3854</v>
      </c>
      <c r="H88" s="52">
        <v>7253</v>
      </c>
      <c r="I88" s="52">
        <v>11978</v>
      </c>
      <c r="J88" s="52">
        <v>12775</v>
      </c>
      <c r="K88" s="52">
        <v>6732</v>
      </c>
      <c r="L88" s="52">
        <v>4023</v>
      </c>
      <c r="M88" s="52">
        <v>3170</v>
      </c>
      <c r="N88" s="52">
        <v>4376</v>
      </c>
      <c r="O88" s="52">
        <v>4968</v>
      </c>
      <c r="P88" s="52">
        <v>7569</v>
      </c>
      <c r="Q88" s="52">
        <v>6076</v>
      </c>
      <c r="R88" s="52">
        <v>6300</v>
      </c>
      <c r="S88" s="52">
        <v>8026</v>
      </c>
      <c r="T88" s="52">
        <v>8012</v>
      </c>
      <c r="U88" s="52">
        <v>8899</v>
      </c>
      <c r="V88" s="52">
        <v>9828</v>
      </c>
      <c r="W88" s="52">
        <v>7271</v>
      </c>
      <c r="X88" s="52">
        <v>9606</v>
      </c>
      <c r="Y88" s="52">
        <v>10403</v>
      </c>
      <c r="DA88" s="63" t="s">
        <v>1352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X89" s="52">
        <v>0</v>
      </c>
      <c r="Y89" s="52">
        <v>0</v>
      </c>
      <c r="DA89" s="63" t="s">
        <v>1353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X92" s="52">
        <v>0</v>
      </c>
      <c r="Y92" s="52">
        <v>0</v>
      </c>
      <c r="DA92" s="63" t="s">
        <v>1354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X93" s="52">
        <v>0</v>
      </c>
      <c r="Y93" s="52">
        <v>0</v>
      </c>
      <c r="DA93" s="63" t="s">
        <v>1355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743</v>
      </c>
      <c r="D96" s="52">
        <v>943</v>
      </c>
      <c r="E96" s="52">
        <v>990</v>
      </c>
      <c r="F96" s="52">
        <v>805</v>
      </c>
      <c r="G96" s="52">
        <v>687</v>
      </c>
      <c r="H96" s="52">
        <v>1134</v>
      </c>
      <c r="I96" s="52">
        <v>983</v>
      </c>
      <c r="J96" s="52">
        <v>793</v>
      </c>
      <c r="K96" s="52">
        <v>718</v>
      </c>
      <c r="L96" s="52">
        <v>604</v>
      </c>
      <c r="M96" s="52">
        <v>744</v>
      </c>
      <c r="N96" s="52">
        <v>553</v>
      </c>
      <c r="O96" s="52">
        <v>631</v>
      </c>
      <c r="P96" s="52">
        <v>1370</v>
      </c>
      <c r="Q96" s="52">
        <v>1432</v>
      </c>
      <c r="R96" s="52">
        <v>875</v>
      </c>
      <c r="S96" s="52">
        <v>1016</v>
      </c>
      <c r="T96" s="52">
        <v>453</v>
      </c>
      <c r="U96" s="52">
        <v>2360</v>
      </c>
      <c r="V96" s="52">
        <v>1175</v>
      </c>
      <c r="W96" s="52">
        <v>868</v>
      </c>
      <c r="X96" s="52">
        <v>172</v>
      </c>
      <c r="Y96" s="52">
        <v>373</v>
      </c>
      <c r="DA96" s="63" t="s">
        <v>1356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0</v>
      </c>
      <c r="S97" s="52">
        <v>0</v>
      </c>
      <c r="T97" s="52">
        <v>0</v>
      </c>
      <c r="U97" s="52">
        <v>0</v>
      </c>
      <c r="V97" s="52">
        <v>0</v>
      </c>
      <c r="W97" s="52">
        <v>0</v>
      </c>
      <c r="X97" s="52">
        <v>0</v>
      </c>
      <c r="Y97" s="52">
        <v>0</v>
      </c>
      <c r="DA97" s="63" t="s">
        <v>1357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1645</v>
      </c>
      <c r="D101" s="52">
        <v>2441</v>
      </c>
      <c r="E101" s="52">
        <v>3641</v>
      </c>
      <c r="F101" s="52">
        <v>2388</v>
      </c>
      <c r="G101" s="52">
        <v>2071</v>
      </c>
      <c r="H101" s="52">
        <v>3994</v>
      </c>
      <c r="I101" s="52">
        <v>7490</v>
      </c>
      <c r="J101" s="52">
        <v>8575</v>
      </c>
      <c r="K101" s="52">
        <v>3944</v>
      </c>
      <c r="L101" s="52">
        <v>3028</v>
      </c>
      <c r="M101" s="52">
        <v>2245</v>
      </c>
      <c r="N101" s="52">
        <v>2941</v>
      </c>
      <c r="O101" s="52">
        <v>2677</v>
      </c>
      <c r="P101" s="52">
        <v>3204</v>
      </c>
      <c r="Q101" s="52">
        <v>2492</v>
      </c>
      <c r="R101" s="52">
        <v>2877</v>
      </c>
      <c r="S101" s="52">
        <v>4291</v>
      </c>
      <c r="T101" s="52">
        <v>5050</v>
      </c>
      <c r="U101" s="52">
        <v>4978</v>
      </c>
      <c r="V101" s="52">
        <v>6213</v>
      </c>
      <c r="W101" s="52">
        <v>4042</v>
      </c>
      <c r="X101" s="52">
        <v>6325</v>
      </c>
      <c r="Y101" s="52">
        <v>4437</v>
      </c>
      <c r="DA101" s="63" t="s">
        <v>1358</v>
      </c>
    </row>
    <row r="102" spans="1:105" ht="12" customHeight="1" x14ac:dyDescent="0.25">
      <c r="A102" s="97" t="s">
        <v>50</v>
      </c>
      <c r="B102" s="52"/>
      <c r="C102" s="52">
        <v>144</v>
      </c>
      <c r="D102" s="52">
        <v>0</v>
      </c>
      <c r="E102" s="52">
        <v>414</v>
      </c>
      <c r="F102" s="52">
        <v>304</v>
      </c>
      <c r="G102" s="52">
        <v>248</v>
      </c>
      <c r="H102" s="52">
        <v>421</v>
      </c>
      <c r="I102" s="52">
        <v>583</v>
      </c>
      <c r="J102" s="52">
        <v>749</v>
      </c>
      <c r="K102" s="52">
        <v>574</v>
      </c>
      <c r="L102" s="52">
        <v>249</v>
      </c>
      <c r="M102" s="52">
        <v>203</v>
      </c>
      <c r="N102" s="52">
        <v>161</v>
      </c>
      <c r="O102" s="52">
        <v>465</v>
      </c>
      <c r="P102" s="52">
        <v>1849</v>
      </c>
      <c r="Q102" s="52">
        <v>1636</v>
      </c>
      <c r="R102" s="52">
        <v>1106</v>
      </c>
      <c r="S102" s="52">
        <v>664</v>
      </c>
      <c r="T102" s="52">
        <v>448</v>
      </c>
      <c r="U102" s="52">
        <v>366</v>
      </c>
      <c r="V102" s="52">
        <v>28</v>
      </c>
      <c r="W102" s="52">
        <v>21</v>
      </c>
      <c r="X102" s="52">
        <v>548</v>
      </c>
      <c r="Y102" s="52">
        <v>709</v>
      </c>
      <c r="DA102" s="63" t="s">
        <v>1359</v>
      </c>
    </row>
    <row r="103" spans="1:105" ht="12" customHeight="1" x14ac:dyDescent="0.25">
      <c r="A103" s="109" t="s">
        <v>120</v>
      </c>
      <c r="B103" s="36"/>
      <c r="C103" s="36">
        <v>2208</v>
      </c>
      <c r="D103" s="36">
        <v>4744</v>
      </c>
      <c r="E103" s="36">
        <v>3643</v>
      </c>
      <c r="F103" s="36">
        <v>2846</v>
      </c>
      <c r="G103" s="36">
        <v>2222</v>
      </c>
      <c r="H103" s="36">
        <v>3972</v>
      </c>
      <c r="I103" s="36">
        <v>4888</v>
      </c>
      <c r="J103" s="36">
        <v>4244</v>
      </c>
      <c r="K103" s="36">
        <v>2932</v>
      </c>
      <c r="L103" s="36">
        <v>1350</v>
      </c>
      <c r="M103" s="36">
        <v>1466</v>
      </c>
      <c r="N103" s="36">
        <v>1827</v>
      </c>
      <c r="O103" s="36">
        <v>2457</v>
      </c>
      <c r="P103" s="36">
        <v>3886</v>
      </c>
      <c r="Q103" s="36">
        <v>3380</v>
      </c>
      <c r="R103" s="36">
        <v>3192</v>
      </c>
      <c r="S103" s="36">
        <v>4087</v>
      </c>
      <c r="T103" s="36">
        <v>2967</v>
      </c>
      <c r="U103" s="36">
        <v>5915</v>
      </c>
      <c r="V103" s="36">
        <v>4762</v>
      </c>
      <c r="W103" s="36">
        <v>4076</v>
      </c>
      <c r="X103" s="36">
        <v>2905</v>
      </c>
      <c r="Y103" s="36">
        <v>5630</v>
      </c>
      <c r="DA103" s="60" t="s">
        <v>1360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1361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1362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1363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1364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1365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1366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1367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1368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1369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1370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12927</v>
      </c>
      <c r="D126" s="52">
        <v>9326</v>
      </c>
      <c r="E126" s="52">
        <v>9198</v>
      </c>
      <c r="F126" s="52">
        <v>10728</v>
      </c>
      <c r="G126" s="52">
        <v>6353</v>
      </c>
      <c r="H126" s="52">
        <v>8315</v>
      </c>
      <c r="I126" s="52">
        <v>3787</v>
      </c>
      <c r="J126" s="52">
        <v>6956</v>
      </c>
      <c r="K126" s="52">
        <v>4490</v>
      </c>
      <c r="L126" s="52">
        <v>7659</v>
      </c>
      <c r="M126" s="52">
        <v>7971</v>
      </c>
      <c r="N126" s="52">
        <v>7171</v>
      </c>
      <c r="O126" s="52">
        <v>6807</v>
      </c>
      <c r="P126" s="52">
        <v>3989</v>
      </c>
      <c r="Q126" s="52">
        <v>5926</v>
      </c>
      <c r="R126" s="52">
        <v>8645</v>
      </c>
      <c r="S126" s="52">
        <v>13826</v>
      </c>
      <c r="T126" s="52">
        <v>8605</v>
      </c>
      <c r="U126" s="52">
        <v>13564</v>
      </c>
      <c r="V126" s="52">
        <v>8000</v>
      </c>
      <c r="W126" s="52">
        <v>6469</v>
      </c>
      <c r="X126" s="52">
        <v>9326</v>
      </c>
      <c r="Y126" s="52">
        <v>13160</v>
      </c>
      <c r="DA126" s="63" t="s">
        <v>1371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24</v>
      </c>
      <c r="D129" s="52">
        <v>30</v>
      </c>
      <c r="E129" s="52">
        <v>28</v>
      </c>
      <c r="F129" s="52">
        <v>64</v>
      </c>
      <c r="G129" s="52">
        <v>59</v>
      </c>
      <c r="H129" s="52">
        <v>42</v>
      </c>
      <c r="I129" s="52">
        <v>48</v>
      </c>
      <c r="J129" s="52">
        <v>60</v>
      </c>
      <c r="K129" s="52">
        <v>44</v>
      </c>
      <c r="L129" s="52">
        <v>76</v>
      </c>
      <c r="M129" s="52">
        <v>22</v>
      </c>
      <c r="N129" s="52">
        <v>84</v>
      </c>
      <c r="O129" s="52">
        <v>122</v>
      </c>
      <c r="P129" s="52">
        <v>92</v>
      </c>
      <c r="Q129" s="52">
        <v>82</v>
      </c>
      <c r="R129" s="52">
        <v>115</v>
      </c>
      <c r="S129" s="52">
        <v>176</v>
      </c>
      <c r="T129" s="52">
        <v>117</v>
      </c>
      <c r="U129" s="52">
        <v>177</v>
      </c>
      <c r="V129" s="52">
        <v>189</v>
      </c>
      <c r="W129" s="52">
        <v>127</v>
      </c>
      <c r="X129" s="52">
        <v>770</v>
      </c>
      <c r="Y129" s="52">
        <v>204</v>
      </c>
      <c r="DA129" s="63" t="s">
        <v>1372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12272</v>
      </c>
      <c r="D131" s="52">
        <v>9326</v>
      </c>
      <c r="E131" s="52">
        <v>9198</v>
      </c>
      <c r="F131" s="52">
        <v>10344</v>
      </c>
      <c r="G131" s="52">
        <v>6353</v>
      </c>
      <c r="H131" s="52">
        <v>8315</v>
      </c>
      <c r="I131" s="52">
        <v>3787</v>
      </c>
      <c r="J131" s="52">
        <v>6741</v>
      </c>
      <c r="K131" s="52">
        <v>4226</v>
      </c>
      <c r="L131" s="52">
        <v>7313</v>
      </c>
      <c r="M131" s="52">
        <v>7971</v>
      </c>
      <c r="N131" s="52">
        <v>7171</v>
      </c>
      <c r="O131" s="52">
        <v>6792</v>
      </c>
      <c r="P131" s="52">
        <v>3914</v>
      </c>
      <c r="Q131" s="52">
        <v>5771</v>
      </c>
      <c r="R131" s="52">
        <v>8353</v>
      </c>
      <c r="S131" s="52">
        <v>13493</v>
      </c>
      <c r="T131" s="52">
        <v>8036</v>
      </c>
      <c r="U131" s="52">
        <v>13564</v>
      </c>
      <c r="V131" s="52">
        <v>8000</v>
      </c>
      <c r="W131" s="52">
        <v>5824</v>
      </c>
      <c r="X131" s="52">
        <v>8272</v>
      </c>
      <c r="Y131" s="52">
        <v>12247</v>
      </c>
      <c r="DA131" s="63" t="s">
        <v>1373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X132" s="52">
        <v>0</v>
      </c>
      <c r="Y132" s="52">
        <v>0</v>
      </c>
      <c r="DA132" s="63" t="s">
        <v>1374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655</v>
      </c>
      <c r="D135" s="52">
        <v>0</v>
      </c>
      <c r="E135" s="52">
        <v>0</v>
      </c>
      <c r="F135" s="52">
        <v>384</v>
      </c>
      <c r="G135" s="52">
        <v>0</v>
      </c>
      <c r="H135" s="52">
        <v>0</v>
      </c>
      <c r="I135" s="52">
        <v>0</v>
      </c>
      <c r="J135" s="52">
        <v>215</v>
      </c>
      <c r="K135" s="52">
        <v>264</v>
      </c>
      <c r="L135" s="52">
        <v>346</v>
      </c>
      <c r="M135" s="52">
        <v>0</v>
      </c>
      <c r="N135" s="52">
        <v>0</v>
      </c>
      <c r="O135" s="52">
        <v>15</v>
      </c>
      <c r="P135" s="52">
        <v>75</v>
      </c>
      <c r="Q135" s="52">
        <v>155</v>
      </c>
      <c r="R135" s="52">
        <v>292</v>
      </c>
      <c r="S135" s="52">
        <v>333</v>
      </c>
      <c r="T135" s="52">
        <v>569</v>
      </c>
      <c r="U135" s="52">
        <v>0</v>
      </c>
      <c r="V135" s="52">
        <v>0</v>
      </c>
      <c r="W135" s="52">
        <v>645</v>
      </c>
      <c r="X135" s="52">
        <v>1054</v>
      </c>
      <c r="Y135" s="52">
        <v>913</v>
      </c>
      <c r="DA135" s="63" t="s">
        <v>1375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X136" s="52">
        <v>0</v>
      </c>
      <c r="Y136" s="52">
        <v>0</v>
      </c>
      <c r="DA136" s="63" t="s">
        <v>1376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789</v>
      </c>
      <c r="D140" s="52">
        <v>0</v>
      </c>
      <c r="E140" s="52">
        <v>938</v>
      </c>
      <c r="F140" s="52">
        <v>1034</v>
      </c>
      <c r="G140" s="52">
        <v>637</v>
      </c>
      <c r="H140" s="52">
        <v>797</v>
      </c>
      <c r="I140" s="52">
        <v>403</v>
      </c>
      <c r="J140" s="52">
        <v>1043</v>
      </c>
      <c r="K140" s="52">
        <v>735</v>
      </c>
      <c r="L140" s="52">
        <v>1192</v>
      </c>
      <c r="M140" s="52">
        <v>970</v>
      </c>
      <c r="N140" s="52">
        <v>582</v>
      </c>
      <c r="O140" s="52">
        <v>1084</v>
      </c>
      <c r="P140" s="52">
        <v>1286</v>
      </c>
      <c r="Q140" s="52">
        <v>1932</v>
      </c>
      <c r="R140" s="52">
        <v>2224</v>
      </c>
      <c r="S140" s="52">
        <v>1933</v>
      </c>
      <c r="T140" s="52">
        <v>1130</v>
      </c>
      <c r="U140" s="52">
        <v>790</v>
      </c>
      <c r="V140" s="52">
        <v>47</v>
      </c>
      <c r="W140" s="52">
        <v>33</v>
      </c>
      <c r="X140" s="52">
        <v>1480</v>
      </c>
      <c r="Y140" s="52">
        <v>1473</v>
      </c>
      <c r="DA140" s="63" t="s">
        <v>1377</v>
      </c>
    </row>
    <row r="141" spans="1:105" ht="12" customHeight="1" x14ac:dyDescent="0.25">
      <c r="A141" s="109" t="s">
        <v>120</v>
      </c>
      <c r="B141" s="36"/>
      <c r="C141" s="36">
        <v>12138</v>
      </c>
      <c r="D141" s="36">
        <v>9326</v>
      </c>
      <c r="E141" s="36">
        <v>8260</v>
      </c>
      <c r="F141" s="36">
        <v>9694</v>
      </c>
      <c r="G141" s="36">
        <v>5716</v>
      </c>
      <c r="H141" s="36">
        <v>7518</v>
      </c>
      <c r="I141" s="36">
        <v>3384</v>
      </c>
      <c r="J141" s="36">
        <v>5913</v>
      </c>
      <c r="K141" s="36">
        <v>3755</v>
      </c>
      <c r="L141" s="36">
        <v>6467</v>
      </c>
      <c r="M141" s="36">
        <v>7001</v>
      </c>
      <c r="N141" s="36">
        <v>6589</v>
      </c>
      <c r="O141" s="36">
        <v>5723</v>
      </c>
      <c r="P141" s="36">
        <v>2703</v>
      </c>
      <c r="Q141" s="36">
        <v>3994</v>
      </c>
      <c r="R141" s="36">
        <v>6421</v>
      </c>
      <c r="S141" s="36">
        <v>11893</v>
      </c>
      <c r="T141" s="36">
        <v>7475</v>
      </c>
      <c r="U141" s="36">
        <v>12774</v>
      </c>
      <c r="V141" s="36">
        <v>7953</v>
      </c>
      <c r="W141" s="36">
        <v>6436</v>
      </c>
      <c r="X141" s="36">
        <v>7846</v>
      </c>
      <c r="Y141" s="36">
        <v>11687</v>
      </c>
      <c r="DA141" s="60" t="s">
        <v>1378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1379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0</v>
      </c>
      <c r="S145" s="52">
        <v>0</v>
      </c>
      <c r="T145" s="52">
        <v>0</v>
      </c>
      <c r="U145" s="52">
        <v>0</v>
      </c>
      <c r="V145" s="52">
        <v>0</v>
      </c>
      <c r="W145" s="52">
        <v>0</v>
      </c>
      <c r="X145" s="52">
        <v>0</v>
      </c>
      <c r="Y145" s="52">
        <v>0</v>
      </c>
      <c r="DA145" s="63" t="s">
        <v>1380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0</v>
      </c>
      <c r="S147" s="52">
        <v>0</v>
      </c>
      <c r="T147" s="52">
        <v>0</v>
      </c>
      <c r="U147" s="52">
        <v>0</v>
      </c>
      <c r="V147" s="52">
        <v>0</v>
      </c>
      <c r="W147" s="52">
        <v>0</v>
      </c>
      <c r="X147" s="52">
        <v>0</v>
      </c>
      <c r="Y147" s="52">
        <v>0</v>
      </c>
      <c r="DA147" s="63" t="s">
        <v>1381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X149" s="52">
        <v>0</v>
      </c>
      <c r="Y149" s="52">
        <v>0</v>
      </c>
      <c r="DA149" s="63" t="s">
        <v>1382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X150" s="52">
        <v>0</v>
      </c>
      <c r="Y150" s="52">
        <v>0</v>
      </c>
      <c r="DA150" s="63" t="s">
        <v>1383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0</v>
      </c>
      <c r="S153" s="52">
        <v>0</v>
      </c>
      <c r="T153" s="52">
        <v>0</v>
      </c>
      <c r="U153" s="52">
        <v>0</v>
      </c>
      <c r="V153" s="52">
        <v>0</v>
      </c>
      <c r="W153" s="52">
        <v>0</v>
      </c>
      <c r="X153" s="52">
        <v>0</v>
      </c>
      <c r="Y153" s="52">
        <v>0</v>
      </c>
      <c r="DA153" s="63" t="s">
        <v>1384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X154" s="52">
        <v>0</v>
      </c>
      <c r="Y154" s="52">
        <v>0</v>
      </c>
      <c r="DA154" s="63" t="s">
        <v>1385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X158" s="52">
        <v>0</v>
      </c>
      <c r="Y158" s="52">
        <v>0</v>
      </c>
      <c r="DA158" s="63" t="s">
        <v>1386</v>
      </c>
    </row>
    <row r="159" spans="1:105" ht="12" customHeight="1" x14ac:dyDescent="0.25">
      <c r="A159" s="109" t="s">
        <v>120</v>
      </c>
      <c r="B159" s="36"/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0</v>
      </c>
      <c r="S159" s="36">
        <v>0</v>
      </c>
      <c r="T159" s="36">
        <v>0</v>
      </c>
      <c r="U159" s="36">
        <v>0</v>
      </c>
      <c r="V159" s="36">
        <v>0</v>
      </c>
      <c r="W159" s="36">
        <v>0</v>
      </c>
      <c r="X159" s="36">
        <v>0</v>
      </c>
      <c r="Y159" s="36">
        <v>0</v>
      </c>
      <c r="DA159" s="60" t="s">
        <v>1387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1388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444</v>
      </c>
      <c r="D163" s="52">
        <v>465</v>
      </c>
      <c r="E163" s="52">
        <v>541</v>
      </c>
      <c r="F163" s="52">
        <v>546</v>
      </c>
      <c r="G163" s="52">
        <v>785</v>
      </c>
      <c r="H163" s="52">
        <v>1244</v>
      </c>
      <c r="I163" s="52">
        <v>1698</v>
      </c>
      <c r="J163" s="52">
        <v>1896</v>
      </c>
      <c r="K163" s="52">
        <v>1030</v>
      </c>
      <c r="L163" s="52">
        <v>491</v>
      </c>
      <c r="M163" s="52">
        <v>394</v>
      </c>
      <c r="N163" s="52">
        <v>323</v>
      </c>
      <c r="O163" s="52">
        <v>253</v>
      </c>
      <c r="P163" s="52">
        <v>513</v>
      </c>
      <c r="Q163" s="52">
        <v>735</v>
      </c>
      <c r="R163" s="52">
        <v>1191</v>
      </c>
      <c r="S163" s="52">
        <v>1496</v>
      </c>
      <c r="T163" s="52">
        <v>1276</v>
      </c>
      <c r="U163" s="52">
        <v>1531</v>
      </c>
      <c r="V163" s="52">
        <v>1128</v>
      </c>
      <c r="W163" s="52">
        <v>577</v>
      </c>
      <c r="X163" s="52">
        <v>1087</v>
      </c>
      <c r="Y163" s="52">
        <v>753</v>
      </c>
      <c r="DA163" s="63" t="s">
        <v>1389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1</v>
      </c>
      <c r="D165" s="52">
        <v>1</v>
      </c>
      <c r="E165" s="52">
        <v>2</v>
      </c>
      <c r="F165" s="52">
        <v>3</v>
      </c>
      <c r="G165" s="52">
        <v>7</v>
      </c>
      <c r="H165" s="52">
        <v>13</v>
      </c>
      <c r="I165" s="52">
        <v>25</v>
      </c>
      <c r="J165" s="52">
        <v>33</v>
      </c>
      <c r="K165" s="52">
        <v>20</v>
      </c>
      <c r="L165" s="52">
        <v>11</v>
      </c>
      <c r="M165" s="52">
        <v>5</v>
      </c>
      <c r="N165" s="52">
        <v>8</v>
      </c>
      <c r="O165" s="52">
        <v>7</v>
      </c>
      <c r="P165" s="52">
        <v>16</v>
      </c>
      <c r="Q165" s="52">
        <v>25</v>
      </c>
      <c r="R165" s="52">
        <v>45</v>
      </c>
      <c r="S165" s="52">
        <v>63</v>
      </c>
      <c r="T165" s="52">
        <v>58</v>
      </c>
      <c r="U165" s="52">
        <v>75</v>
      </c>
      <c r="V165" s="52">
        <v>64</v>
      </c>
      <c r="W165" s="52">
        <v>34</v>
      </c>
      <c r="X165" s="52">
        <v>91</v>
      </c>
      <c r="Y165" s="52">
        <v>58</v>
      </c>
      <c r="DA165" s="63" t="s">
        <v>1390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X167" s="52">
        <v>0</v>
      </c>
      <c r="Y167" s="52">
        <v>0</v>
      </c>
      <c r="DA167" s="63" t="s">
        <v>1391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2">
        <v>0</v>
      </c>
      <c r="Y168" s="52">
        <v>0</v>
      </c>
      <c r="DA168" s="63" t="s">
        <v>1392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444</v>
      </c>
      <c r="D171" s="52">
        <v>465</v>
      </c>
      <c r="E171" s="52">
        <v>541</v>
      </c>
      <c r="F171" s="52">
        <v>546</v>
      </c>
      <c r="G171" s="52">
        <v>785</v>
      </c>
      <c r="H171" s="52">
        <v>1244</v>
      </c>
      <c r="I171" s="52">
        <v>1698</v>
      </c>
      <c r="J171" s="52">
        <v>1896</v>
      </c>
      <c r="K171" s="52">
        <v>1030</v>
      </c>
      <c r="L171" s="52">
        <v>491</v>
      </c>
      <c r="M171" s="52">
        <v>394</v>
      </c>
      <c r="N171" s="52">
        <v>323</v>
      </c>
      <c r="O171" s="52">
        <v>253</v>
      </c>
      <c r="P171" s="52">
        <v>513</v>
      </c>
      <c r="Q171" s="52">
        <v>735</v>
      </c>
      <c r="R171" s="52">
        <v>1191</v>
      </c>
      <c r="S171" s="52">
        <v>1496</v>
      </c>
      <c r="T171" s="52">
        <v>1276</v>
      </c>
      <c r="U171" s="52">
        <v>1531</v>
      </c>
      <c r="V171" s="52">
        <v>1128</v>
      </c>
      <c r="W171" s="52">
        <v>577</v>
      </c>
      <c r="X171" s="52">
        <v>1087</v>
      </c>
      <c r="Y171" s="52">
        <v>753</v>
      </c>
      <c r="DA171" s="63" t="s">
        <v>1393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X172" s="52">
        <v>0</v>
      </c>
      <c r="Y172" s="52">
        <v>0</v>
      </c>
      <c r="DA172" s="63" t="s">
        <v>1394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27</v>
      </c>
      <c r="D176" s="52">
        <v>0</v>
      </c>
      <c r="E176" s="52">
        <v>55</v>
      </c>
      <c r="F176" s="52">
        <v>53</v>
      </c>
      <c r="G176" s="52">
        <v>79</v>
      </c>
      <c r="H176" s="52">
        <v>119</v>
      </c>
      <c r="I176" s="52">
        <v>181</v>
      </c>
      <c r="J176" s="52">
        <v>284</v>
      </c>
      <c r="K176" s="52">
        <v>169</v>
      </c>
      <c r="L176" s="52">
        <v>76</v>
      </c>
      <c r="M176" s="52">
        <v>48</v>
      </c>
      <c r="N176" s="52">
        <v>26</v>
      </c>
      <c r="O176" s="52">
        <v>40</v>
      </c>
      <c r="P176" s="52">
        <v>165</v>
      </c>
      <c r="Q176" s="52">
        <v>240</v>
      </c>
      <c r="R176" s="52">
        <v>306</v>
      </c>
      <c r="S176" s="52">
        <v>209</v>
      </c>
      <c r="T176" s="52">
        <v>168</v>
      </c>
      <c r="U176" s="52">
        <v>89</v>
      </c>
      <c r="V176" s="52">
        <v>7</v>
      </c>
      <c r="W176" s="52">
        <v>3</v>
      </c>
      <c r="X176" s="52">
        <v>173</v>
      </c>
      <c r="Y176" s="52">
        <v>84</v>
      </c>
      <c r="DA176" s="63" t="s">
        <v>1395</v>
      </c>
    </row>
    <row r="177" spans="1:105" ht="12" customHeight="1" x14ac:dyDescent="0.25">
      <c r="A177" s="109" t="s">
        <v>120</v>
      </c>
      <c r="B177" s="36"/>
      <c r="C177" s="36">
        <v>417</v>
      </c>
      <c r="D177" s="36">
        <v>465</v>
      </c>
      <c r="E177" s="36">
        <v>486</v>
      </c>
      <c r="F177" s="36">
        <v>493</v>
      </c>
      <c r="G177" s="36">
        <v>706</v>
      </c>
      <c r="H177" s="36">
        <v>1125</v>
      </c>
      <c r="I177" s="36">
        <v>1517</v>
      </c>
      <c r="J177" s="36">
        <v>1612</v>
      </c>
      <c r="K177" s="36">
        <v>861</v>
      </c>
      <c r="L177" s="36">
        <v>415</v>
      </c>
      <c r="M177" s="36">
        <v>346</v>
      </c>
      <c r="N177" s="36">
        <v>297</v>
      </c>
      <c r="O177" s="36">
        <v>213</v>
      </c>
      <c r="P177" s="36">
        <v>348</v>
      </c>
      <c r="Q177" s="36">
        <v>495</v>
      </c>
      <c r="R177" s="36">
        <v>885</v>
      </c>
      <c r="S177" s="36">
        <v>1287</v>
      </c>
      <c r="T177" s="36">
        <v>1108</v>
      </c>
      <c r="U177" s="36">
        <v>1442</v>
      </c>
      <c r="V177" s="36">
        <v>1121</v>
      </c>
      <c r="W177" s="36">
        <v>574</v>
      </c>
      <c r="X177" s="36">
        <v>914</v>
      </c>
      <c r="Y177" s="36">
        <v>669</v>
      </c>
      <c r="DA177" s="60" t="s">
        <v>1396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1398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21</v>
      </c>
      <c r="D5" s="52">
        <v>610</v>
      </c>
      <c r="E5" s="52">
        <v>182</v>
      </c>
      <c r="F5" s="52">
        <v>735</v>
      </c>
      <c r="G5" s="52">
        <v>617</v>
      </c>
      <c r="H5" s="52">
        <v>0</v>
      </c>
      <c r="I5" s="52">
        <v>0</v>
      </c>
      <c r="J5" s="52">
        <v>0</v>
      </c>
      <c r="K5" s="52">
        <v>0</v>
      </c>
      <c r="L5" s="52">
        <v>209</v>
      </c>
      <c r="M5" s="52">
        <v>1434</v>
      </c>
      <c r="N5" s="52">
        <v>1190</v>
      </c>
      <c r="O5" s="52">
        <v>639</v>
      </c>
      <c r="P5" s="52">
        <v>1</v>
      </c>
      <c r="Q5" s="52">
        <v>0</v>
      </c>
      <c r="R5" s="52">
        <v>0</v>
      </c>
      <c r="S5" s="52">
        <v>0</v>
      </c>
      <c r="T5" s="52">
        <v>0</v>
      </c>
      <c r="U5" s="52">
        <v>5</v>
      </c>
      <c r="V5" s="52">
        <v>0</v>
      </c>
      <c r="W5" s="52">
        <v>0</v>
      </c>
      <c r="X5" s="52">
        <v>0</v>
      </c>
      <c r="Y5" s="52">
        <v>88</v>
      </c>
      <c r="DA5" s="63" t="s">
        <v>1399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1</v>
      </c>
      <c r="D8" s="52">
        <v>2</v>
      </c>
      <c r="E8" s="52">
        <v>1</v>
      </c>
      <c r="F8" s="52">
        <v>1</v>
      </c>
      <c r="G8" s="52">
        <v>4</v>
      </c>
      <c r="H8" s="52">
        <v>2</v>
      </c>
      <c r="I8" s="52">
        <v>1</v>
      </c>
      <c r="J8" s="52">
        <v>0</v>
      </c>
      <c r="K8" s="52">
        <v>0</v>
      </c>
      <c r="L8" s="52">
        <v>0</v>
      </c>
      <c r="M8" s="52">
        <v>1</v>
      </c>
      <c r="N8" s="52">
        <v>8</v>
      </c>
      <c r="O8" s="52">
        <v>14</v>
      </c>
      <c r="P8" s="52">
        <v>8</v>
      </c>
      <c r="Q8" s="52">
        <v>2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X8" s="52">
        <v>0</v>
      </c>
      <c r="Y8" s="52">
        <v>0</v>
      </c>
      <c r="DA8" s="63" t="s">
        <v>1400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171</v>
      </c>
      <c r="D10" s="52">
        <f>RES_hhdet_in!D10-RES_hhdet_in_new!D10</f>
        <v>508</v>
      </c>
      <c r="E10" s="52">
        <f>RES_hhdet_in!E10-RES_hhdet_in_new!E10</f>
        <v>430</v>
      </c>
      <c r="F10" s="52">
        <f>RES_hhdet_in!F10-RES_hhdet_in_new!F10</f>
        <v>621</v>
      </c>
      <c r="G10" s="52">
        <f>RES_hhdet_in!G10-RES_hhdet_in_new!G10</f>
        <v>456</v>
      </c>
      <c r="H10" s="52">
        <f>RES_hhdet_in!H10-RES_hhdet_in_new!H10</f>
        <v>246</v>
      </c>
      <c r="I10" s="52">
        <f>RES_hhdet_in!I10-RES_hhdet_in_new!I10</f>
        <v>1739</v>
      </c>
      <c r="J10" s="52">
        <f>RES_hhdet_in!J10-RES_hhdet_in_new!J10</f>
        <v>1344</v>
      </c>
      <c r="K10" s="52">
        <f>RES_hhdet_in!K10-RES_hhdet_in_new!K10</f>
        <v>1044</v>
      </c>
      <c r="L10" s="52">
        <f>RES_hhdet_in!L10-RES_hhdet_in_new!L10</f>
        <v>232</v>
      </c>
      <c r="M10" s="52">
        <f>RES_hhdet_in!M10-RES_hhdet_in_new!M10</f>
        <v>1061</v>
      </c>
      <c r="N10" s="52">
        <f>RES_hhdet_in!N10-RES_hhdet_in_new!N10</f>
        <v>1146</v>
      </c>
      <c r="O10" s="52">
        <f>RES_hhdet_in!O10-RES_hhdet_in_new!O10</f>
        <v>768</v>
      </c>
      <c r="P10" s="52">
        <f>RES_hhdet_in!P10-RES_hhdet_in_new!P10</f>
        <v>586</v>
      </c>
      <c r="Q10" s="52">
        <f>RES_hhdet_in!Q10-RES_hhdet_in_new!Q10</f>
        <v>1090</v>
      </c>
      <c r="R10" s="52">
        <f>RES_hhdet_in!R10-RES_hhdet_in_new!R10</f>
        <v>752</v>
      </c>
      <c r="S10" s="52">
        <f>RES_hhdet_in!S10-RES_hhdet_in_new!S10</f>
        <v>359</v>
      </c>
      <c r="T10" s="52">
        <f>RES_hhdet_in!T10-RES_hhdet_in_new!T10</f>
        <v>164</v>
      </c>
      <c r="U10" s="52">
        <f>RES_hhdet_in!U10-RES_hhdet_in_new!U10</f>
        <v>8</v>
      </c>
      <c r="V10" s="52">
        <f>RES_hhdet_in!V10-RES_hhdet_in_new!V10</f>
        <v>126</v>
      </c>
      <c r="W10" s="52">
        <f>RES_hhdet_in!W10-RES_hhdet_in_new!W10</f>
        <v>113</v>
      </c>
      <c r="X10" s="52">
        <f>RES_hhdet_in!X10-RES_hhdet_in_new!X10</f>
        <v>0</v>
      </c>
      <c r="Y10" s="52">
        <f>RES_hhdet_in!Y10-RES_hhdet_in_new!Y10</f>
        <v>0</v>
      </c>
      <c r="DA10" s="63" t="s">
        <v>1401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0</v>
      </c>
      <c r="D11" s="52">
        <f>RES_hhdet_in!D11-RES_hhdet_in_new!D11</f>
        <v>0</v>
      </c>
      <c r="E11" s="52">
        <f>RES_hhdet_in!E11-RES_hhdet_in_new!E11</f>
        <v>0</v>
      </c>
      <c r="F11" s="52">
        <f>RES_hhdet_in!F11-RES_hhdet_in_new!F11</f>
        <v>0</v>
      </c>
      <c r="G11" s="52">
        <f>RES_hhdet_in!G11-RES_hhdet_in_new!G11</f>
        <v>0</v>
      </c>
      <c r="H11" s="52">
        <f>RES_hhdet_in!H11-RES_hhdet_in_new!H11</f>
        <v>0</v>
      </c>
      <c r="I11" s="52">
        <f>RES_hhdet_in!I11-RES_hhdet_in_new!I11</f>
        <v>0</v>
      </c>
      <c r="J11" s="52">
        <f>RES_hhdet_in!J11-RES_hhdet_in_new!J11</f>
        <v>0</v>
      </c>
      <c r="K11" s="52">
        <f>RES_hhdet_in!K11-RES_hhdet_in_new!K11</f>
        <v>0</v>
      </c>
      <c r="L11" s="52">
        <f>RES_hhdet_in!L11-RES_hhdet_in_new!L11</f>
        <v>0</v>
      </c>
      <c r="M11" s="52">
        <f>RES_hhdet_in!M11-RES_hhdet_in_new!M11</f>
        <v>0</v>
      </c>
      <c r="N11" s="52">
        <f>RES_hhdet_in!N11-RES_hhdet_in_new!N11</f>
        <v>0</v>
      </c>
      <c r="O11" s="52">
        <f>RES_hhdet_in!O11-RES_hhdet_in_new!O11</f>
        <v>0</v>
      </c>
      <c r="P11" s="52">
        <f>RES_hhdet_in!P11-RES_hhdet_in_new!P11</f>
        <v>0</v>
      </c>
      <c r="Q11" s="52">
        <f>RES_hhdet_in!Q11-RES_hhdet_in_new!Q11</f>
        <v>0</v>
      </c>
      <c r="R11" s="52">
        <f>RES_hhdet_in!R11-RES_hhdet_in_new!R11</f>
        <v>0</v>
      </c>
      <c r="S11" s="52">
        <f>RES_hhdet_in!S11-RES_hhdet_in_new!S11</f>
        <v>0</v>
      </c>
      <c r="T11" s="52">
        <f>RES_hhdet_in!T11-RES_hhdet_in_new!T11</f>
        <v>0</v>
      </c>
      <c r="U11" s="52">
        <f>RES_hhdet_in!U11-RES_hhdet_in_new!U11</f>
        <v>0</v>
      </c>
      <c r="V11" s="52">
        <f>RES_hhdet_in!V11-RES_hhdet_in_new!V11</f>
        <v>0</v>
      </c>
      <c r="W11" s="52">
        <f>RES_hhdet_in!W11-RES_hhdet_in_new!W11</f>
        <v>0</v>
      </c>
      <c r="X11" s="52">
        <f>RES_hhdet_in!X11-RES_hhdet_in_new!X11</f>
        <v>0</v>
      </c>
      <c r="Y11" s="52">
        <f>RES_hhdet_in!Y11-RES_hhdet_in_new!Y11</f>
        <v>0</v>
      </c>
      <c r="DA11" s="63" t="s">
        <v>1402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0</v>
      </c>
      <c r="G12" s="52">
        <f>RES_hhdet_in!G12-RES_hhdet_in_new!G12</f>
        <v>0</v>
      </c>
      <c r="H12" s="52">
        <f>RES_hhdet_in!H12-RES_hhdet_in_new!H12</f>
        <v>0</v>
      </c>
      <c r="I12" s="52">
        <f>RES_hhdet_in!I12-RES_hhdet_in_new!I12</f>
        <v>0</v>
      </c>
      <c r="J12" s="52">
        <f>RES_hhdet_in!J12-RES_hhdet_in_new!J12</f>
        <v>0</v>
      </c>
      <c r="K12" s="52">
        <f>RES_hhdet_in!K12-RES_hhdet_in_new!K12</f>
        <v>0</v>
      </c>
      <c r="L12" s="52">
        <f>RES_hhdet_in!L12-RES_hhdet_in_new!L12</f>
        <v>0</v>
      </c>
      <c r="M12" s="52">
        <f>RES_hhdet_in!M12-RES_hhdet_in_new!M12</f>
        <v>0</v>
      </c>
      <c r="N12" s="52">
        <f>RES_hhdet_in!N12-RES_hhdet_in_new!N12</f>
        <v>0</v>
      </c>
      <c r="O12" s="52">
        <f>RES_hhdet_in!O12-RES_hhdet_in_new!O12</f>
        <v>0</v>
      </c>
      <c r="P12" s="52">
        <f>RES_hhdet_in!P12-RES_hhdet_in_new!P12</f>
        <v>0</v>
      </c>
      <c r="Q12" s="52">
        <f>RES_hhdet_in!Q12-RES_hhdet_in_new!Q12</f>
        <v>0</v>
      </c>
      <c r="R12" s="52">
        <f>RES_hhdet_in!R12-RES_hhdet_in_new!R12</f>
        <v>0</v>
      </c>
      <c r="S12" s="52">
        <f>RES_hhdet_in!S12-RES_hhdet_in_new!S12</f>
        <v>0</v>
      </c>
      <c r="T12" s="52">
        <f>RES_hhdet_in!T12-RES_hhdet_in_new!T12</f>
        <v>0</v>
      </c>
      <c r="U12" s="52">
        <f>RES_hhdet_in!U12-RES_hhdet_in_new!U12</f>
        <v>0</v>
      </c>
      <c r="V12" s="52">
        <f>RES_hhdet_in!V12-RES_hhdet_in_new!V12</f>
        <v>0</v>
      </c>
      <c r="W12" s="52">
        <f>RES_hhdet_in!W12-RES_hhdet_in_new!W12</f>
        <v>0</v>
      </c>
      <c r="X12" s="52">
        <f>RES_hhdet_in!X12-RES_hhdet_in_new!X12</f>
        <v>0</v>
      </c>
      <c r="Y12" s="52">
        <f>RES_hhdet_in!Y12-RES_hhdet_in_new!Y12</f>
        <v>0</v>
      </c>
      <c r="DA12" s="63" t="s">
        <v>1403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X13" s="52">
        <f>RES_hhdet_in!X13-RES_hhdet_in_new!X13</f>
        <v>0</v>
      </c>
      <c r="Y13" s="52">
        <f>RES_hhdet_in!Y13-RES_hhdet_in_new!Y13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X14" s="52">
        <f>RES_hhdet_in!X14-RES_hhdet_in_new!X14</f>
        <v>0</v>
      </c>
      <c r="Y14" s="52">
        <f>RES_hhdet_in!Y14-RES_hhdet_in_new!Y14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0</v>
      </c>
      <c r="D15" s="52">
        <f>RES_hhdet_in!D15-RES_hhdet_in_new!D15</f>
        <v>179</v>
      </c>
      <c r="E15" s="52">
        <f>RES_hhdet_in!E15-RES_hhdet_in_new!E15</f>
        <v>0</v>
      </c>
      <c r="F15" s="52">
        <f>RES_hhdet_in!F15-RES_hhdet_in_new!F15</f>
        <v>118</v>
      </c>
      <c r="G15" s="52">
        <f>RES_hhdet_in!G15-RES_hhdet_in_new!G15</f>
        <v>270</v>
      </c>
      <c r="H15" s="52">
        <f>RES_hhdet_in!H15-RES_hhdet_in_new!H15</f>
        <v>0</v>
      </c>
      <c r="I15" s="52">
        <f>RES_hhdet_in!I15-RES_hhdet_in_new!I15</f>
        <v>0</v>
      </c>
      <c r="J15" s="52">
        <f>RES_hhdet_in!J15-RES_hhdet_in_new!J15</f>
        <v>0</v>
      </c>
      <c r="K15" s="52">
        <f>RES_hhdet_in!K15-RES_hhdet_in_new!K15</f>
        <v>0</v>
      </c>
      <c r="L15" s="52">
        <f>RES_hhdet_in!L15-RES_hhdet_in_new!L15</f>
        <v>0</v>
      </c>
      <c r="M15" s="52">
        <f>RES_hhdet_in!M15-RES_hhdet_in_new!M15</f>
        <v>396</v>
      </c>
      <c r="N15" s="52">
        <f>RES_hhdet_in!N15-RES_hhdet_in_new!N15</f>
        <v>147</v>
      </c>
      <c r="O15" s="52">
        <f>RES_hhdet_in!O15-RES_hhdet_in_new!O15</f>
        <v>14</v>
      </c>
      <c r="P15" s="52">
        <f>RES_hhdet_in!P15-RES_hhdet_in_new!P15</f>
        <v>0</v>
      </c>
      <c r="Q15" s="52">
        <f>RES_hhdet_in!Q15-RES_hhdet_in_new!Q15</f>
        <v>0</v>
      </c>
      <c r="R15" s="52">
        <f>RES_hhdet_in!R15-RES_hhdet_in_new!R15</f>
        <v>2</v>
      </c>
      <c r="S15" s="52">
        <f>RES_hhdet_in!S15-RES_hhdet_in_new!S15</f>
        <v>0</v>
      </c>
      <c r="T15" s="52">
        <f>RES_hhdet_in!T15-RES_hhdet_in_new!T15</f>
        <v>0</v>
      </c>
      <c r="U15" s="52">
        <f>RES_hhdet_in!U15-RES_hhdet_in_new!U15</f>
        <v>0</v>
      </c>
      <c r="V15" s="52">
        <f>RES_hhdet_in!V15-RES_hhdet_in_new!V15</f>
        <v>9</v>
      </c>
      <c r="W15" s="52">
        <f>RES_hhdet_in!W15-RES_hhdet_in_new!W15</f>
        <v>24</v>
      </c>
      <c r="X15" s="52">
        <f>RES_hhdet_in!X15-RES_hhdet_in_new!X15</f>
        <v>0</v>
      </c>
      <c r="Y15" s="52">
        <f>RES_hhdet_in!Y15-RES_hhdet_in_new!Y15</f>
        <v>88</v>
      </c>
      <c r="DA15" s="63" t="s">
        <v>1404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0</v>
      </c>
      <c r="D16" s="52">
        <f>RES_hhdet_in!D16-RES_hhdet_in_new!D16</f>
        <v>0</v>
      </c>
      <c r="E16" s="52">
        <f>RES_hhdet_in!E16-RES_hhdet_in_new!E16</f>
        <v>0</v>
      </c>
      <c r="F16" s="52">
        <f>RES_hhdet_in!F16-RES_hhdet_in_new!F16</f>
        <v>0</v>
      </c>
      <c r="G16" s="52">
        <f>RES_hhdet_in!G16-RES_hhdet_in_new!G16</f>
        <v>0</v>
      </c>
      <c r="H16" s="52">
        <f>RES_hhdet_in!H16-RES_hhdet_in_new!H16</f>
        <v>0</v>
      </c>
      <c r="I16" s="52">
        <f>RES_hhdet_in!I16-RES_hhdet_in_new!I16</f>
        <v>0</v>
      </c>
      <c r="J16" s="52">
        <f>RES_hhdet_in!J16-RES_hhdet_in_new!J16</f>
        <v>0</v>
      </c>
      <c r="K16" s="52">
        <f>RES_hhdet_in!K16-RES_hhdet_in_new!K16</f>
        <v>0</v>
      </c>
      <c r="L16" s="52">
        <f>RES_hhdet_in!L16-RES_hhdet_in_new!L16</f>
        <v>0</v>
      </c>
      <c r="M16" s="52">
        <f>RES_hhdet_in!M16-RES_hhdet_in_new!M16</f>
        <v>0</v>
      </c>
      <c r="N16" s="52">
        <f>RES_hhdet_in!N16-RES_hhdet_in_new!N16</f>
        <v>0</v>
      </c>
      <c r="O16" s="52">
        <f>RES_hhdet_in!O16-RES_hhdet_in_new!O16</f>
        <v>0</v>
      </c>
      <c r="P16" s="52">
        <f>RES_hhdet_in!P16-RES_hhdet_in_new!P16</f>
        <v>0</v>
      </c>
      <c r="Q16" s="52">
        <f>RES_hhdet_in!Q16-RES_hhdet_in_new!Q16</f>
        <v>0</v>
      </c>
      <c r="R16" s="52">
        <f>RES_hhdet_in!R16-RES_hhdet_in_new!R16</f>
        <v>0</v>
      </c>
      <c r="S16" s="52">
        <f>RES_hhdet_in!S16-RES_hhdet_in_new!S16</f>
        <v>0</v>
      </c>
      <c r="T16" s="52">
        <f>RES_hhdet_in!T16-RES_hhdet_in_new!T16</f>
        <v>0</v>
      </c>
      <c r="U16" s="52">
        <f>RES_hhdet_in!U16-RES_hhdet_in_new!U16</f>
        <v>0</v>
      </c>
      <c r="V16" s="52">
        <f>RES_hhdet_in!V16-RES_hhdet_in_new!V16</f>
        <v>0</v>
      </c>
      <c r="W16" s="52">
        <f>RES_hhdet_in!W16-RES_hhdet_in_new!W16</f>
        <v>0</v>
      </c>
      <c r="X16" s="52">
        <f>RES_hhdet_in!X16-RES_hhdet_in_new!X16</f>
        <v>0</v>
      </c>
      <c r="Y16" s="52">
        <f>RES_hhdet_in!Y16-RES_hhdet_in_new!Y16</f>
        <v>0</v>
      </c>
      <c r="DA16" s="63" t="s">
        <v>1405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477</v>
      </c>
      <c r="D20" s="52">
        <v>793</v>
      </c>
      <c r="E20" s="52">
        <v>602</v>
      </c>
      <c r="F20" s="52">
        <v>728</v>
      </c>
      <c r="G20" s="52">
        <v>858</v>
      </c>
      <c r="H20" s="52">
        <v>554</v>
      </c>
      <c r="I20" s="52">
        <v>231</v>
      </c>
      <c r="J20" s="52">
        <v>240</v>
      </c>
      <c r="K20" s="52">
        <v>177</v>
      </c>
      <c r="L20" s="52">
        <v>216</v>
      </c>
      <c r="M20" s="52">
        <v>431</v>
      </c>
      <c r="N20" s="52">
        <v>503</v>
      </c>
      <c r="O20" s="52">
        <v>447</v>
      </c>
      <c r="P20" s="52">
        <v>272</v>
      </c>
      <c r="Q20" s="52">
        <v>257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1406</v>
      </c>
    </row>
    <row r="21" spans="1:105" ht="12" customHeight="1" x14ac:dyDescent="0.25">
      <c r="A21" s="97" t="s">
        <v>50</v>
      </c>
      <c r="B21" s="52"/>
      <c r="C21" s="52">
        <v>59</v>
      </c>
      <c r="D21" s="52">
        <v>0</v>
      </c>
      <c r="E21" s="52">
        <v>102</v>
      </c>
      <c r="F21" s="52">
        <v>146</v>
      </c>
      <c r="G21" s="52">
        <v>140</v>
      </c>
      <c r="H21" s="52">
        <v>77</v>
      </c>
      <c r="I21" s="52">
        <v>32</v>
      </c>
      <c r="J21" s="52">
        <v>95</v>
      </c>
      <c r="K21" s="52">
        <v>65</v>
      </c>
      <c r="L21" s="52">
        <v>9</v>
      </c>
      <c r="M21" s="52">
        <v>147</v>
      </c>
      <c r="N21" s="52">
        <v>101</v>
      </c>
      <c r="O21" s="52">
        <v>93</v>
      </c>
      <c r="P21" s="52">
        <v>5</v>
      </c>
      <c r="Q21" s="52">
        <v>248</v>
      </c>
      <c r="R21" s="52">
        <v>37</v>
      </c>
      <c r="S21" s="52">
        <v>0</v>
      </c>
      <c r="T21" s="52">
        <v>0</v>
      </c>
      <c r="U21" s="52">
        <v>0</v>
      </c>
      <c r="V21" s="52">
        <v>1</v>
      </c>
      <c r="W21" s="52">
        <v>0</v>
      </c>
      <c r="X21" s="52">
        <v>0</v>
      </c>
      <c r="Y21" s="52">
        <v>8</v>
      </c>
      <c r="DA21" s="63" t="s">
        <v>1407</v>
      </c>
    </row>
    <row r="22" spans="1:105" ht="12" customHeight="1" x14ac:dyDescent="0.25">
      <c r="A22" s="109" t="s">
        <v>120</v>
      </c>
      <c r="B22" s="36"/>
      <c r="C22" s="36">
        <v>907</v>
      </c>
      <c r="D22" s="36">
        <v>1260</v>
      </c>
      <c r="E22" s="36">
        <v>905</v>
      </c>
      <c r="F22" s="36">
        <v>1371</v>
      </c>
      <c r="G22" s="36">
        <v>1258</v>
      </c>
      <c r="H22" s="36">
        <v>732</v>
      </c>
      <c r="I22" s="36">
        <v>263</v>
      </c>
      <c r="J22" s="36">
        <v>536</v>
      </c>
      <c r="K22" s="36">
        <v>333</v>
      </c>
      <c r="L22" s="36">
        <v>53</v>
      </c>
      <c r="M22" s="36">
        <v>1063</v>
      </c>
      <c r="N22" s="36">
        <v>1150</v>
      </c>
      <c r="O22" s="36">
        <v>498</v>
      </c>
      <c r="P22" s="36">
        <v>9</v>
      </c>
      <c r="Q22" s="36">
        <v>515</v>
      </c>
      <c r="R22" s="36">
        <v>112</v>
      </c>
      <c r="S22" s="36">
        <v>1</v>
      </c>
      <c r="T22" s="36">
        <v>1</v>
      </c>
      <c r="U22" s="36">
        <v>9</v>
      </c>
      <c r="V22" s="36">
        <v>200</v>
      </c>
      <c r="W22" s="36">
        <v>78</v>
      </c>
      <c r="X22" s="36">
        <v>0</v>
      </c>
      <c r="Y22" s="36">
        <v>80</v>
      </c>
      <c r="DA22" s="60" t="s">
        <v>1408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1409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1410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X29" s="52">
        <v>0</v>
      </c>
      <c r="Y29" s="52">
        <v>0</v>
      </c>
      <c r="DA29" s="63" t="s">
        <v>1411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0</v>
      </c>
      <c r="D31" s="52">
        <f>RES_hhdet_in!D31-RES_hhdet_in_new!D31</f>
        <v>0</v>
      </c>
      <c r="E31" s="52">
        <f>RES_hhdet_in!E31-RES_hhdet_in_new!E31</f>
        <v>0</v>
      </c>
      <c r="F31" s="52">
        <f>RES_hhdet_in!F31-RES_hhdet_in_new!F31</f>
        <v>0</v>
      </c>
      <c r="G31" s="52">
        <f>RES_hhdet_in!G31-RES_hhdet_in_new!G31</f>
        <v>0</v>
      </c>
      <c r="H31" s="52">
        <f>RES_hhdet_in!H31-RES_hhdet_in_new!H31</f>
        <v>0</v>
      </c>
      <c r="I31" s="52">
        <f>RES_hhdet_in!I31-RES_hhdet_in_new!I31</f>
        <v>0</v>
      </c>
      <c r="J31" s="52">
        <f>RES_hhdet_in!J31-RES_hhdet_in_new!J31</f>
        <v>0</v>
      </c>
      <c r="K31" s="52">
        <f>RES_hhdet_in!K31-RES_hhdet_in_new!K31</f>
        <v>0</v>
      </c>
      <c r="L31" s="52">
        <f>RES_hhdet_in!L31-RES_hhdet_in_new!L31</f>
        <v>0</v>
      </c>
      <c r="M31" s="52">
        <f>RES_hhdet_in!M31-RES_hhdet_in_new!M31</f>
        <v>0</v>
      </c>
      <c r="N31" s="52">
        <f>RES_hhdet_in!N31-RES_hhdet_in_new!N31</f>
        <v>0</v>
      </c>
      <c r="O31" s="52">
        <f>RES_hhdet_in!O31-RES_hhdet_in_new!O31</f>
        <v>0</v>
      </c>
      <c r="P31" s="52">
        <f>RES_hhdet_in!P31-RES_hhdet_in_new!P31</f>
        <v>0</v>
      </c>
      <c r="Q31" s="52">
        <f>RES_hhdet_in!Q31-RES_hhdet_in_new!Q31</f>
        <v>0</v>
      </c>
      <c r="R31" s="52">
        <f>RES_hhdet_in!R31-RES_hhdet_in_new!R31</f>
        <v>0</v>
      </c>
      <c r="S31" s="52">
        <f>RES_hhdet_in!S31-RES_hhdet_in_new!S31</f>
        <v>0</v>
      </c>
      <c r="T31" s="52">
        <f>RES_hhdet_in!T31-RES_hhdet_in_new!T31</f>
        <v>0</v>
      </c>
      <c r="U31" s="52">
        <f>RES_hhdet_in!U31-RES_hhdet_in_new!U31</f>
        <v>0</v>
      </c>
      <c r="V31" s="52">
        <f>RES_hhdet_in!V31-RES_hhdet_in_new!V31</f>
        <v>0</v>
      </c>
      <c r="W31" s="52">
        <f>RES_hhdet_in!W31-RES_hhdet_in_new!W31</f>
        <v>0</v>
      </c>
      <c r="X31" s="52">
        <f>RES_hhdet_in!X31-RES_hhdet_in_new!X31</f>
        <v>0</v>
      </c>
      <c r="Y31" s="52">
        <f>RES_hhdet_in!Y31-RES_hhdet_in_new!Y31</f>
        <v>0</v>
      </c>
      <c r="DA31" s="63" t="s">
        <v>1412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0</v>
      </c>
      <c r="D32" s="52">
        <f>RES_hhdet_in!D32-RES_hhdet_in_new!D32</f>
        <v>0</v>
      </c>
      <c r="E32" s="52">
        <f>RES_hhdet_in!E32-RES_hhdet_in_new!E32</f>
        <v>0</v>
      </c>
      <c r="F32" s="52">
        <f>RES_hhdet_in!F32-RES_hhdet_in_new!F32</f>
        <v>0</v>
      </c>
      <c r="G32" s="52">
        <f>RES_hhdet_in!G32-RES_hhdet_in_new!G32</f>
        <v>0</v>
      </c>
      <c r="H32" s="52">
        <f>RES_hhdet_in!H32-RES_hhdet_in_new!H32</f>
        <v>0</v>
      </c>
      <c r="I32" s="52">
        <f>RES_hhdet_in!I32-RES_hhdet_in_new!I32</f>
        <v>0</v>
      </c>
      <c r="J32" s="52">
        <f>RES_hhdet_in!J32-RES_hhdet_in_new!J32</f>
        <v>0</v>
      </c>
      <c r="K32" s="52">
        <f>RES_hhdet_in!K32-RES_hhdet_in_new!K32</f>
        <v>0</v>
      </c>
      <c r="L32" s="52">
        <f>RES_hhdet_in!L32-RES_hhdet_in_new!L32</f>
        <v>0</v>
      </c>
      <c r="M32" s="52">
        <f>RES_hhdet_in!M32-RES_hhdet_in_new!M32</f>
        <v>0</v>
      </c>
      <c r="N32" s="52">
        <f>RES_hhdet_in!N32-RES_hhdet_in_new!N32</f>
        <v>0</v>
      </c>
      <c r="O32" s="52">
        <f>RES_hhdet_in!O32-RES_hhdet_in_new!O32</f>
        <v>0</v>
      </c>
      <c r="P32" s="52">
        <f>RES_hhdet_in!P32-RES_hhdet_in_new!P32</f>
        <v>0</v>
      </c>
      <c r="Q32" s="52">
        <f>RES_hhdet_in!Q32-RES_hhdet_in_new!Q32</f>
        <v>0</v>
      </c>
      <c r="R32" s="52">
        <f>RES_hhdet_in!R32-RES_hhdet_in_new!R32</f>
        <v>0</v>
      </c>
      <c r="S32" s="52">
        <f>RES_hhdet_in!S32-RES_hhdet_in_new!S32</f>
        <v>0</v>
      </c>
      <c r="T32" s="52">
        <f>RES_hhdet_in!T32-RES_hhdet_in_new!T32</f>
        <v>0</v>
      </c>
      <c r="U32" s="52">
        <f>RES_hhdet_in!U32-RES_hhdet_in_new!U32</f>
        <v>0</v>
      </c>
      <c r="V32" s="52">
        <f>RES_hhdet_in!V32-RES_hhdet_in_new!V32</f>
        <v>0</v>
      </c>
      <c r="W32" s="52">
        <f>RES_hhdet_in!W32-RES_hhdet_in_new!W32</f>
        <v>0</v>
      </c>
      <c r="X32" s="52">
        <f>RES_hhdet_in!X32-RES_hhdet_in_new!X32</f>
        <v>0</v>
      </c>
      <c r="Y32" s="52">
        <f>RES_hhdet_in!Y32-RES_hhdet_in_new!Y32</f>
        <v>0</v>
      </c>
      <c r="DA32" s="63" t="s">
        <v>1413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X33" s="52">
        <f>RES_hhdet_in!X33-RES_hhdet_in_new!X33</f>
        <v>0</v>
      </c>
      <c r="Y33" s="52">
        <f>RES_hhdet_in!Y33-RES_hhdet_in_new!Y33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X34" s="52">
        <f>RES_hhdet_in!X34-RES_hhdet_in_new!X34</f>
        <v>0</v>
      </c>
      <c r="Y34" s="52">
        <f>RES_hhdet_in!Y34-RES_hhdet_in_new!Y34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0</v>
      </c>
      <c r="D35" s="52">
        <f>RES_hhdet_in!D35-RES_hhdet_in_new!D35</f>
        <v>0</v>
      </c>
      <c r="E35" s="52">
        <f>RES_hhdet_in!E35-RES_hhdet_in_new!E35</f>
        <v>0</v>
      </c>
      <c r="F35" s="52">
        <f>RES_hhdet_in!F35-RES_hhdet_in_new!F35</f>
        <v>0</v>
      </c>
      <c r="G35" s="52">
        <f>RES_hhdet_in!G35-RES_hhdet_in_new!G35</f>
        <v>0</v>
      </c>
      <c r="H35" s="52">
        <f>RES_hhdet_in!H35-RES_hhdet_in_new!H35</f>
        <v>0</v>
      </c>
      <c r="I35" s="52">
        <f>RES_hhdet_in!I35-RES_hhdet_in_new!I35</f>
        <v>0</v>
      </c>
      <c r="J35" s="52">
        <f>RES_hhdet_in!J35-RES_hhdet_in_new!J35</f>
        <v>0</v>
      </c>
      <c r="K35" s="52">
        <f>RES_hhdet_in!K35-RES_hhdet_in_new!K35</f>
        <v>0</v>
      </c>
      <c r="L35" s="52">
        <f>RES_hhdet_in!L35-RES_hhdet_in_new!L35</f>
        <v>0</v>
      </c>
      <c r="M35" s="52">
        <f>RES_hhdet_in!M35-RES_hhdet_in_new!M35</f>
        <v>0</v>
      </c>
      <c r="N35" s="52">
        <f>RES_hhdet_in!N35-RES_hhdet_in_new!N35</f>
        <v>0</v>
      </c>
      <c r="O35" s="52">
        <f>RES_hhdet_in!O35-RES_hhdet_in_new!O35</f>
        <v>0</v>
      </c>
      <c r="P35" s="52">
        <f>RES_hhdet_in!P35-RES_hhdet_in_new!P35</f>
        <v>0</v>
      </c>
      <c r="Q35" s="52">
        <f>RES_hhdet_in!Q35-RES_hhdet_in_new!Q35</f>
        <v>0</v>
      </c>
      <c r="R35" s="52">
        <f>RES_hhdet_in!R35-RES_hhdet_in_new!R35</f>
        <v>0</v>
      </c>
      <c r="S35" s="52">
        <f>RES_hhdet_in!S35-RES_hhdet_in_new!S35</f>
        <v>0</v>
      </c>
      <c r="T35" s="52">
        <f>RES_hhdet_in!T35-RES_hhdet_in_new!T35</f>
        <v>0</v>
      </c>
      <c r="U35" s="52">
        <f>RES_hhdet_in!U35-RES_hhdet_in_new!U35</f>
        <v>0</v>
      </c>
      <c r="V35" s="52">
        <f>RES_hhdet_in!V35-RES_hhdet_in_new!V35</f>
        <v>0</v>
      </c>
      <c r="W35" s="52">
        <f>RES_hhdet_in!W35-RES_hhdet_in_new!W35</f>
        <v>0</v>
      </c>
      <c r="X35" s="52">
        <f>RES_hhdet_in!X35-RES_hhdet_in_new!X35</f>
        <v>0</v>
      </c>
      <c r="Y35" s="52">
        <f>RES_hhdet_in!Y35-RES_hhdet_in_new!Y35</f>
        <v>0</v>
      </c>
      <c r="DA35" s="63" t="s">
        <v>1414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0</v>
      </c>
      <c r="D36" s="52">
        <f>RES_hhdet_in!D36-RES_hhdet_in_new!D36</f>
        <v>0</v>
      </c>
      <c r="E36" s="52">
        <f>RES_hhdet_in!E36-RES_hhdet_in_new!E36</f>
        <v>0</v>
      </c>
      <c r="F36" s="52">
        <f>RES_hhdet_in!F36-RES_hhdet_in_new!F36</f>
        <v>0</v>
      </c>
      <c r="G36" s="52">
        <f>RES_hhdet_in!G36-RES_hhdet_in_new!G36</f>
        <v>0</v>
      </c>
      <c r="H36" s="52">
        <f>RES_hhdet_in!H36-RES_hhdet_in_new!H36</f>
        <v>0</v>
      </c>
      <c r="I36" s="52">
        <f>RES_hhdet_in!I36-RES_hhdet_in_new!I36</f>
        <v>0</v>
      </c>
      <c r="J36" s="52">
        <f>RES_hhdet_in!J36-RES_hhdet_in_new!J36</f>
        <v>0</v>
      </c>
      <c r="K36" s="52">
        <f>RES_hhdet_in!K36-RES_hhdet_in_new!K36</f>
        <v>0</v>
      </c>
      <c r="L36" s="52">
        <f>RES_hhdet_in!L36-RES_hhdet_in_new!L36</f>
        <v>0</v>
      </c>
      <c r="M36" s="52">
        <f>RES_hhdet_in!M36-RES_hhdet_in_new!M36</f>
        <v>0</v>
      </c>
      <c r="N36" s="52">
        <f>RES_hhdet_in!N36-RES_hhdet_in_new!N36</f>
        <v>0</v>
      </c>
      <c r="O36" s="52">
        <f>RES_hhdet_in!O36-RES_hhdet_in_new!O36</f>
        <v>0</v>
      </c>
      <c r="P36" s="52">
        <f>RES_hhdet_in!P36-RES_hhdet_in_new!P36</f>
        <v>0</v>
      </c>
      <c r="Q36" s="52">
        <f>RES_hhdet_in!Q36-RES_hhdet_in_new!Q36</f>
        <v>0</v>
      </c>
      <c r="R36" s="52">
        <f>RES_hhdet_in!R36-RES_hhdet_in_new!R36</f>
        <v>0</v>
      </c>
      <c r="S36" s="52">
        <f>RES_hhdet_in!S36-RES_hhdet_in_new!S36</f>
        <v>0</v>
      </c>
      <c r="T36" s="52">
        <f>RES_hhdet_in!T36-RES_hhdet_in_new!T36</f>
        <v>0</v>
      </c>
      <c r="U36" s="52">
        <f>RES_hhdet_in!U36-RES_hhdet_in_new!U36</f>
        <v>0</v>
      </c>
      <c r="V36" s="52">
        <f>RES_hhdet_in!V36-RES_hhdet_in_new!V36</f>
        <v>0</v>
      </c>
      <c r="W36" s="52">
        <f>RES_hhdet_in!W36-RES_hhdet_in_new!W36</f>
        <v>0</v>
      </c>
      <c r="X36" s="52">
        <f>RES_hhdet_in!X36-RES_hhdet_in_new!X36</f>
        <v>0</v>
      </c>
      <c r="Y36" s="52">
        <f>RES_hhdet_in!Y36-RES_hhdet_in_new!Y36</f>
        <v>0</v>
      </c>
      <c r="DA36" s="63" t="s">
        <v>1415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1416</v>
      </c>
    </row>
    <row r="41" spans="1:105" ht="12" customHeight="1" x14ac:dyDescent="0.25">
      <c r="A41" s="109" t="s">
        <v>120</v>
      </c>
      <c r="B41" s="36"/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0</v>
      </c>
      <c r="S41" s="36">
        <v>0</v>
      </c>
      <c r="T41" s="36">
        <v>0</v>
      </c>
      <c r="U41" s="36">
        <v>0</v>
      </c>
      <c r="V41" s="36">
        <v>0</v>
      </c>
      <c r="W41" s="36">
        <v>0</v>
      </c>
      <c r="X41" s="36">
        <v>0</v>
      </c>
      <c r="Y41" s="36">
        <v>0</v>
      </c>
      <c r="DA41" s="60" t="s">
        <v>1417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1418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160</v>
      </c>
      <c r="K45" s="52">
        <v>120</v>
      </c>
      <c r="L45" s="52">
        <v>272</v>
      </c>
      <c r="M45" s="52">
        <v>506</v>
      </c>
      <c r="N45" s="52">
        <v>507</v>
      </c>
      <c r="O45" s="52">
        <v>351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X45" s="52">
        <v>0</v>
      </c>
      <c r="Y45" s="52">
        <v>18</v>
      </c>
      <c r="DA45" s="63" t="s">
        <v>1419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1</v>
      </c>
      <c r="D48" s="52">
        <v>1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1</v>
      </c>
      <c r="M48" s="52">
        <v>1</v>
      </c>
      <c r="N48" s="52">
        <v>3</v>
      </c>
      <c r="O48" s="52">
        <v>6</v>
      </c>
      <c r="P48" s="52">
        <v>5</v>
      </c>
      <c r="Q48" s="52">
        <v>2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X48" s="52">
        <v>0</v>
      </c>
      <c r="Y48" s="52">
        <v>0</v>
      </c>
      <c r="DA48" s="63" t="s">
        <v>1420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34</v>
      </c>
      <c r="D50" s="52">
        <f>RES_hhdet_in!D50-RES_hhdet_in_new!D50</f>
        <v>182</v>
      </c>
      <c r="E50" s="52">
        <f>RES_hhdet_in!E50-RES_hhdet_in_new!E50</f>
        <v>741</v>
      </c>
      <c r="F50" s="52">
        <f>RES_hhdet_in!F50-RES_hhdet_in_new!F50</f>
        <v>876</v>
      </c>
      <c r="G50" s="52">
        <f>RES_hhdet_in!G50-RES_hhdet_in_new!G50</f>
        <v>403</v>
      </c>
      <c r="H50" s="52">
        <f>RES_hhdet_in!H50-RES_hhdet_in_new!H50</f>
        <v>65</v>
      </c>
      <c r="I50" s="52">
        <f>RES_hhdet_in!I50-RES_hhdet_in_new!I50</f>
        <v>174</v>
      </c>
      <c r="J50" s="52">
        <f>RES_hhdet_in!J50-RES_hhdet_in_new!J50</f>
        <v>153</v>
      </c>
      <c r="K50" s="52">
        <f>RES_hhdet_in!K50-RES_hhdet_in_new!K50</f>
        <v>312</v>
      </c>
      <c r="L50" s="52">
        <f>RES_hhdet_in!L50-RES_hhdet_in_new!L50</f>
        <v>335</v>
      </c>
      <c r="M50" s="52">
        <f>RES_hhdet_in!M50-RES_hhdet_in_new!M50</f>
        <v>487</v>
      </c>
      <c r="N50" s="52">
        <f>RES_hhdet_in!N50-RES_hhdet_in_new!N50</f>
        <v>487</v>
      </c>
      <c r="O50" s="52">
        <f>RES_hhdet_in!O50-RES_hhdet_in_new!O50</f>
        <v>338</v>
      </c>
      <c r="P50" s="52">
        <f>RES_hhdet_in!P50-RES_hhdet_in_new!P50</f>
        <v>64</v>
      </c>
      <c r="Q50" s="52">
        <f>RES_hhdet_in!Q50-RES_hhdet_in_new!Q50</f>
        <v>168</v>
      </c>
      <c r="R50" s="52">
        <f>RES_hhdet_in!R50-RES_hhdet_in_new!R50</f>
        <v>329</v>
      </c>
      <c r="S50" s="52">
        <f>RES_hhdet_in!S50-RES_hhdet_in_new!S50</f>
        <v>280</v>
      </c>
      <c r="T50" s="52">
        <f>RES_hhdet_in!T50-RES_hhdet_in_new!T50</f>
        <v>158</v>
      </c>
      <c r="U50" s="52">
        <f>RES_hhdet_in!U50-RES_hhdet_in_new!U50</f>
        <v>77</v>
      </c>
      <c r="V50" s="52">
        <f>RES_hhdet_in!V50-RES_hhdet_in_new!V50</f>
        <v>84</v>
      </c>
      <c r="W50" s="52">
        <f>RES_hhdet_in!W50-RES_hhdet_in_new!W50</f>
        <v>149</v>
      </c>
      <c r="X50" s="52">
        <f>RES_hhdet_in!X50-RES_hhdet_in_new!X50</f>
        <v>74</v>
      </c>
      <c r="Y50" s="52">
        <f>RES_hhdet_in!Y50-RES_hhdet_in_new!Y50</f>
        <v>8</v>
      </c>
      <c r="DA50" s="63" t="s">
        <v>1421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0</v>
      </c>
      <c r="D51" s="52">
        <f>RES_hhdet_in!D51-RES_hhdet_in_new!D51</f>
        <v>0</v>
      </c>
      <c r="E51" s="52">
        <f>RES_hhdet_in!E51-RES_hhdet_in_new!E51</f>
        <v>0</v>
      </c>
      <c r="F51" s="52">
        <f>RES_hhdet_in!F51-RES_hhdet_in_new!F51</f>
        <v>0</v>
      </c>
      <c r="G51" s="52">
        <f>RES_hhdet_in!G51-RES_hhdet_in_new!G51</f>
        <v>0</v>
      </c>
      <c r="H51" s="52">
        <f>RES_hhdet_in!H51-RES_hhdet_in_new!H51</f>
        <v>0</v>
      </c>
      <c r="I51" s="52">
        <f>RES_hhdet_in!I51-RES_hhdet_in_new!I51</f>
        <v>0</v>
      </c>
      <c r="J51" s="52">
        <f>RES_hhdet_in!J51-RES_hhdet_in_new!J51</f>
        <v>0</v>
      </c>
      <c r="K51" s="52">
        <f>RES_hhdet_in!K51-RES_hhdet_in_new!K51</f>
        <v>0</v>
      </c>
      <c r="L51" s="52">
        <f>RES_hhdet_in!L51-RES_hhdet_in_new!L51</f>
        <v>0</v>
      </c>
      <c r="M51" s="52">
        <f>RES_hhdet_in!M51-RES_hhdet_in_new!M51</f>
        <v>0</v>
      </c>
      <c r="N51" s="52">
        <f>RES_hhdet_in!N51-RES_hhdet_in_new!N51</f>
        <v>0</v>
      </c>
      <c r="O51" s="52">
        <f>RES_hhdet_in!O51-RES_hhdet_in_new!O51</f>
        <v>0</v>
      </c>
      <c r="P51" s="52">
        <f>RES_hhdet_in!P51-RES_hhdet_in_new!P51</f>
        <v>0</v>
      </c>
      <c r="Q51" s="52">
        <f>RES_hhdet_in!Q51-RES_hhdet_in_new!Q51</f>
        <v>0</v>
      </c>
      <c r="R51" s="52">
        <f>RES_hhdet_in!R51-RES_hhdet_in_new!R51</f>
        <v>0</v>
      </c>
      <c r="S51" s="52">
        <f>RES_hhdet_in!S51-RES_hhdet_in_new!S51</f>
        <v>0</v>
      </c>
      <c r="T51" s="52">
        <f>RES_hhdet_in!T51-RES_hhdet_in_new!T51</f>
        <v>0</v>
      </c>
      <c r="U51" s="52">
        <f>RES_hhdet_in!U51-RES_hhdet_in_new!U51</f>
        <v>0</v>
      </c>
      <c r="V51" s="52">
        <f>RES_hhdet_in!V51-RES_hhdet_in_new!V51</f>
        <v>0</v>
      </c>
      <c r="W51" s="52">
        <f>RES_hhdet_in!W51-RES_hhdet_in_new!W51</f>
        <v>0</v>
      </c>
      <c r="X51" s="52">
        <f>RES_hhdet_in!X51-RES_hhdet_in_new!X51</f>
        <v>0</v>
      </c>
      <c r="Y51" s="52">
        <f>RES_hhdet_in!Y51-RES_hhdet_in_new!Y51</f>
        <v>0</v>
      </c>
      <c r="DA51" s="63" t="s">
        <v>1422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X52" s="52">
        <f>RES_hhdet_in!X52-RES_hhdet_in_new!X52</f>
        <v>0</v>
      </c>
      <c r="Y52" s="52">
        <f>RES_hhdet_in!Y52-RES_hhdet_in_new!Y52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X53" s="52">
        <f>RES_hhdet_in!X53-RES_hhdet_in_new!X53</f>
        <v>0</v>
      </c>
      <c r="Y53" s="52">
        <f>RES_hhdet_in!Y53-RES_hhdet_in_new!Y53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38</v>
      </c>
      <c r="D54" s="52">
        <f>RES_hhdet_in!D54-RES_hhdet_in_new!D54</f>
        <v>0</v>
      </c>
      <c r="E54" s="52">
        <f>RES_hhdet_in!E54-RES_hhdet_in_new!E54</f>
        <v>0</v>
      </c>
      <c r="F54" s="52">
        <f>RES_hhdet_in!F54-RES_hhdet_in_new!F54</f>
        <v>0</v>
      </c>
      <c r="G54" s="52">
        <f>RES_hhdet_in!G54-RES_hhdet_in_new!G54</f>
        <v>29</v>
      </c>
      <c r="H54" s="52">
        <f>RES_hhdet_in!H54-RES_hhdet_in_new!H54</f>
        <v>44</v>
      </c>
      <c r="I54" s="52">
        <f>RES_hhdet_in!I54-RES_hhdet_in_new!I54</f>
        <v>16</v>
      </c>
      <c r="J54" s="52">
        <f>RES_hhdet_in!J54-RES_hhdet_in_new!J54</f>
        <v>7</v>
      </c>
      <c r="K54" s="52">
        <f>RES_hhdet_in!K54-RES_hhdet_in_new!K54</f>
        <v>0</v>
      </c>
      <c r="L54" s="52">
        <f>RES_hhdet_in!L54-RES_hhdet_in_new!L54</f>
        <v>3</v>
      </c>
      <c r="M54" s="52">
        <f>RES_hhdet_in!M54-RES_hhdet_in_new!M54</f>
        <v>20</v>
      </c>
      <c r="N54" s="52">
        <f>RES_hhdet_in!N54-RES_hhdet_in_new!N54</f>
        <v>20</v>
      </c>
      <c r="O54" s="52">
        <f>RES_hhdet_in!O54-RES_hhdet_in_new!O54</f>
        <v>13</v>
      </c>
      <c r="P54" s="52">
        <f>RES_hhdet_in!P54-RES_hhdet_in_new!P54</f>
        <v>0</v>
      </c>
      <c r="Q54" s="52">
        <f>RES_hhdet_in!Q54-RES_hhdet_in_new!Q54</f>
        <v>0</v>
      </c>
      <c r="R54" s="52">
        <f>RES_hhdet_in!R54-RES_hhdet_in_new!R54</f>
        <v>0</v>
      </c>
      <c r="S54" s="52">
        <f>RES_hhdet_in!S54-RES_hhdet_in_new!S54</f>
        <v>0</v>
      </c>
      <c r="T54" s="52">
        <f>RES_hhdet_in!T54-RES_hhdet_in_new!T54</f>
        <v>4</v>
      </c>
      <c r="U54" s="52">
        <f>RES_hhdet_in!U54-RES_hhdet_in_new!U54</f>
        <v>15</v>
      </c>
      <c r="V54" s="52">
        <f>RES_hhdet_in!V54-RES_hhdet_in_new!V54</f>
        <v>7</v>
      </c>
      <c r="W54" s="52">
        <f>RES_hhdet_in!W54-RES_hhdet_in_new!W54</f>
        <v>2</v>
      </c>
      <c r="X54" s="52">
        <f>RES_hhdet_in!X54-RES_hhdet_in_new!X54</f>
        <v>1</v>
      </c>
      <c r="Y54" s="52">
        <f>RES_hhdet_in!Y54-RES_hhdet_in_new!Y54</f>
        <v>10</v>
      </c>
      <c r="DA54" s="63" t="s">
        <v>1423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0</v>
      </c>
      <c r="D55" s="52">
        <f>RES_hhdet_in!D55-RES_hhdet_in_new!D55</f>
        <v>0</v>
      </c>
      <c r="E55" s="52">
        <f>RES_hhdet_in!E55-RES_hhdet_in_new!E55</f>
        <v>0</v>
      </c>
      <c r="F55" s="52">
        <f>RES_hhdet_in!F55-RES_hhdet_in_new!F55</f>
        <v>0</v>
      </c>
      <c r="G55" s="52">
        <f>RES_hhdet_in!G55-RES_hhdet_in_new!G55</f>
        <v>0</v>
      </c>
      <c r="H55" s="52">
        <f>RES_hhdet_in!H55-RES_hhdet_in_new!H55</f>
        <v>0</v>
      </c>
      <c r="I55" s="52">
        <f>RES_hhdet_in!I55-RES_hhdet_in_new!I55</f>
        <v>0</v>
      </c>
      <c r="J55" s="52">
        <f>RES_hhdet_in!J55-RES_hhdet_in_new!J55</f>
        <v>0</v>
      </c>
      <c r="K55" s="52">
        <f>RES_hhdet_in!K55-RES_hhdet_in_new!K55</f>
        <v>0</v>
      </c>
      <c r="L55" s="52">
        <f>RES_hhdet_in!L55-RES_hhdet_in_new!L55</f>
        <v>0</v>
      </c>
      <c r="M55" s="52">
        <f>RES_hhdet_in!M55-RES_hhdet_in_new!M55</f>
        <v>0</v>
      </c>
      <c r="N55" s="52">
        <f>RES_hhdet_in!N55-RES_hhdet_in_new!N55</f>
        <v>0</v>
      </c>
      <c r="O55" s="52">
        <f>RES_hhdet_in!O55-RES_hhdet_in_new!O55</f>
        <v>0</v>
      </c>
      <c r="P55" s="52">
        <f>RES_hhdet_in!P55-RES_hhdet_in_new!P55</f>
        <v>0</v>
      </c>
      <c r="Q55" s="52">
        <f>RES_hhdet_in!Q55-RES_hhdet_in_new!Q55</f>
        <v>0</v>
      </c>
      <c r="R55" s="52">
        <f>RES_hhdet_in!R55-RES_hhdet_in_new!R55</f>
        <v>0</v>
      </c>
      <c r="S55" s="52">
        <f>RES_hhdet_in!S55-RES_hhdet_in_new!S55</f>
        <v>0</v>
      </c>
      <c r="T55" s="52">
        <f>RES_hhdet_in!T55-RES_hhdet_in_new!T55</f>
        <v>0</v>
      </c>
      <c r="U55" s="52">
        <f>RES_hhdet_in!U55-RES_hhdet_in_new!U55</f>
        <v>0</v>
      </c>
      <c r="V55" s="52">
        <f>RES_hhdet_in!V55-RES_hhdet_in_new!V55</f>
        <v>0</v>
      </c>
      <c r="W55" s="52">
        <f>RES_hhdet_in!W55-RES_hhdet_in_new!W55</f>
        <v>0</v>
      </c>
      <c r="X55" s="52">
        <f>RES_hhdet_in!X55-RES_hhdet_in_new!X55</f>
        <v>0</v>
      </c>
      <c r="Y55" s="52">
        <f>RES_hhdet_in!Y55-RES_hhdet_in_new!Y55</f>
        <v>0</v>
      </c>
      <c r="DA55" s="63" t="s">
        <v>1424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36</v>
      </c>
      <c r="D59" s="52">
        <v>0</v>
      </c>
      <c r="E59" s="52">
        <v>8</v>
      </c>
      <c r="F59" s="52">
        <v>5</v>
      </c>
      <c r="G59" s="52">
        <v>78</v>
      </c>
      <c r="H59" s="52">
        <v>119</v>
      </c>
      <c r="I59" s="52">
        <v>50</v>
      </c>
      <c r="J59" s="52">
        <v>23</v>
      </c>
      <c r="K59" s="52">
        <v>19</v>
      </c>
      <c r="L59" s="52">
        <v>42</v>
      </c>
      <c r="M59" s="52">
        <v>61</v>
      </c>
      <c r="N59" s="52">
        <v>42</v>
      </c>
      <c r="O59" s="52">
        <v>64</v>
      </c>
      <c r="P59" s="52">
        <v>20</v>
      </c>
      <c r="Q59" s="52">
        <v>24</v>
      </c>
      <c r="R59" s="52">
        <v>20</v>
      </c>
      <c r="S59" s="52">
        <v>9</v>
      </c>
      <c r="T59" s="52">
        <v>24</v>
      </c>
      <c r="U59" s="52">
        <v>14</v>
      </c>
      <c r="V59" s="52">
        <v>1</v>
      </c>
      <c r="W59" s="52">
        <v>0</v>
      </c>
      <c r="X59" s="52">
        <v>2</v>
      </c>
      <c r="Y59" s="52">
        <v>4</v>
      </c>
      <c r="DA59" s="63" t="s">
        <v>1425</v>
      </c>
    </row>
    <row r="60" spans="1:105" ht="12" customHeight="1" x14ac:dyDescent="0.25">
      <c r="A60" s="109" t="s">
        <v>120</v>
      </c>
      <c r="B60" s="36"/>
      <c r="C60" s="36">
        <v>546</v>
      </c>
      <c r="D60" s="36">
        <v>468</v>
      </c>
      <c r="E60" s="36">
        <v>68</v>
      </c>
      <c r="F60" s="36">
        <v>45</v>
      </c>
      <c r="G60" s="36">
        <v>705</v>
      </c>
      <c r="H60" s="36">
        <v>1117</v>
      </c>
      <c r="I60" s="36">
        <v>416</v>
      </c>
      <c r="J60" s="36">
        <v>137</v>
      </c>
      <c r="K60" s="36">
        <v>102</v>
      </c>
      <c r="L60" s="36">
        <v>234</v>
      </c>
      <c r="M60" s="36">
        <v>456</v>
      </c>
      <c r="N60" s="36">
        <v>495</v>
      </c>
      <c r="O60" s="36">
        <v>344</v>
      </c>
      <c r="P60" s="36">
        <v>47</v>
      </c>
      <c r="Q60" s="36">
        <v>60</v>
      </c>
      <c r="R60" s="36">
        <v>59</v>
      </c>
      <c r="S60" s="36">
        <v>63</v>
      </c>
      <c r="T60" s="36">
        <v>170</v>
      </c>
      <c r="U60" s="36">
        <v>256</v>
      </c>
      <c r="V60" s="36">
        <v>231</v>
      </c>
      <c r="W60" s="36">
        <v>109</v>
      </c>
      <c r="X60" s="36">
        <v>10</v>
      </c>
      <c r="Y60" s="36">
        <v>44</v>
      </c>
      <c r="DA60" s="60" t="s">
        <v>1426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1427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670</v>
      </c>
      <c r="D64" s="52">
        <v>731</v>
      </c>
      <c r="E64" s="52">
        <v>1409</v>
      </c>
      <c r="F64" s="52">
        <v>1962</v>
      </c>
      <c r="G64" s="52">
        <v>2723</v>
      </c>
      <c r="H64" s="52">
        <v>2090</v>
      </c>
      <c r="I64" s="52">
        <v>1786</v>
      </c>
      <c r="J64" s="52">
        <v>1550</v>
      </c>
      <c r="K64" s="52">
        <v>1859</v>
      </c>
      <c r="L64" s="52">
        <v>2037</v>
      </c>
      <c r="M64" s="52">
        <v>2241</v>
      </c>
      <c r="N64" s="52">
        <v>2472</v>
      </c>
      <c r="O64" s="52">
        <v>2114</v>
      </c>
      <c r="P64" s="52">
        <v>1095</v>
      </c>
      <c r="Q64" s="52">
        <v>1317</v>
      </c>
      <c r="R64" s="52">
        <v>1897</v>
      </c>
      <c r="S64" s="52">
        <v>1618</v>
      </c>
      <c r="T64" s="52">
        <v>2380</v>
      </c>
      <c r="U64" s="52">
        <v>2649</v>
      </c>
      <c r="V64" s="52">
        <v>2415</v>
      </c>
      <c r="W64" s="52">
        <v>2720</v>
      </c>
      <c r="X64" s="52">
        <v>1639</v>
      </c>
      <c r="Y64" s="52">
        <v>1724</v>
      </c>
      <c r="DA64" s="63" t="s">
        <v>1428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2</v>
      </c>
      <c r="D67" s="52">
        <v>2</v>
      </c>
      <c r="E67" s="52">
        <v>2</v>
      </c>
      <c r="F67" s="52">
        <v>5</v>
      </c>
      <c r="G67" s="52">
        <v>15</v>
      </c>
      <c r="H67" s="52">
        <v>8</v>
      </c>
      <c r="I67" s="52">
        <v>17</v>
      </c>
      <c r="J67" s="52">
        <v>11</v>
      </c>
      <c r="K67" s="52">
        <v>10</v>
      </c>
      <c r="L67" s="52">
        <v>10</v>
      </c>
      <c r="M67" s="52">
        <v>13</v>
      </c>
      <c r="N67" s="52">
        <v>21</v>
      </c>
      <c r="O67" s="52">
        <v>25</v>
      </c>
      <c r="P67" s="52">
        <v>27</v>
      </c>
      <c r="Q67" s="52">
        <v>34</v>
      </c>
      <c r="R67" s="52">
        <v>35</v>
      </c>
      <c r="S67" s="52">
        <v>34</v>
      </c>
      <c r="T67" s="52">
        <v>29</v>
      </c>
      <c r="U67" s="52">
        <v>35</v>
      </c>
      <c r="V67" s="52">
        <v>62</v>
      </c>
      <c r="W67" s="52">
        <v>61</v>
      </c>
      <c r="X67" s="52">
        <v>131</v>
      </c>
      <c r="Y67" s="52">
        <v>58</v>
      </c>
      <c r="DA67" s="63" t="s">
        <v>1429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668</v>
      </c>
      <c r="D69" s="52">
        <f>RES_hhdet_in!D69-RES_hhdet_in_new!D69</f>
        <v>723</v>
      </c>
      <c r="E69" s="52">
        <f>RES_hhdet_in!E69-RES_hhdet_in_new!E69</f>
        <v>1376</v>
      </c>
      <c r="F69" s="52">
        <f>RES_hhdet_in!F69-RES_hhdet_in_new!F69</f>
        <v>1907</v>
      </c>
      <c r="G69" s="52">
        <f>RES_hhdet_in!G69-RES_hhdet_in_new!G69</f>
        <v>2641</v>
      </c>
      <c r="H69" s="52">
        <f>RES_hhdet_in!H69-RES_hhdet_in_new!H69</f>
        <v>2049</v>
      </c>
      <c r="I69" s="52">
        <f>RES_hhdet_in!I69-RES_hhdet_in_new!I69</f>
        <v>1756</v>
      </c>
      <c r="J69" s="52">
        <f>RES_hhdet_in!J69-RES_hhdet_in_new!J69</f>
        <v>1573</v>
      </c>
      <c r="K69" s="52">
        <f>RES_hhdet_in!K69-RES_hhdet_in_new!K69</f>
        <v>1881</v>
      </c>
      <c r="L69" s="52">
        <f>RES_hhdet_in!L69-RES_hhdet_in_new!L69</f>
        <v>2047</v>
      </c>
      <c r="M69" s="52">
        <f>RES_hhdet_in!M69-RES_hhdet_in_new!M69</f>
        <v>2248</v>
      </c>
      <c r="N69" s="52">
        <f>RES_hhdet_in!N69-RES_hhdet_in_new!N69</f>
        <v>2476</v>
      </c>
      <c r="O69" s="52">
        <f>RES_hhdet_in!O69-RES_hhdet_in_new!O69</f>
        <v>2134</v>
      </c>
      <c r="P69" s="52">
        <f>RES_hhdet_in!P69-RES_hhdet_in_new!P69</f>
        <v>1147</v>
      </c>
      <c r="Q69" s="52">
        <f>RES_hhdet_in!Q69-RES_hhdet_in_new!Q69</f>
        <v>1353</v>
      </c>
      <c r="R69" s="52">
        <f>RES_hhdet_in!R69-RES_hhdet_in_new!R69</f>
        <v>1923</v>
      </c>
      <c r="S69" s="52">
        <f>RES_hhdet_in!S69-RES_hhdet_in_new!S69</f>
        <v>1668</v>
      </c>
      <c r="T69" s="52">
        <f>RES_hhdet_in!T69-RES_hhdet_in_new!T69</f>
        <v>2420</v>
      </c>
      <c r="U69" s="52">
        <f>RES_hhdet_in!U69-RES_hhdet_in_new!U69</f>
        <v>2698</v>
      </c>
      <c r="V69" s="52">
        <f>RES_hhdet_in!V69-RES_hhdet_in_new!V69</f>
        <v>2454</v>
      </c>
      <c r="W69" s="52">
        <f>RES_hhdet_in!W69-RES_hhdet_in_new!W69</f>
        <v>2708</v>
      </c>
      <c r="X69" s="52">
        <f>RES_hhdet_in!X69-RES_hhdet_in_new!X69</f>
        <v>1663</v>
      </c>
      <c r="Y69" s="52">
        <f>RES_hhdet_in!Y69-RES_hhdet_in_new!Y69</f>
        <v>1618</v>
      </c>
      <c r="DA69" s="63" t="s">
        <v>1430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0</v>
      </c>
      <c r="D70" s="52">
        <f>RES_hhdet_in!D70-RES_hhdet_in_new!D70</f>
        <v>0</v>
      </c>
      <c r="E70" s="52">
        <f>RES_hhdet_in!E70-RES_hhdet_in_new!E70</f>
        <v>0</v>
      </c>
      <c r="F70" s="52">
        <f>RES_hhdet_in!F70-RES_hhdet_in_new!F70</f>
        <v>0</v>
      </c>
      <c r="G70" s="52">
        <f>RES_hhdet_in!G70-RES_hhdet_in_new!G70</f>
        <v>0</v>
      </c>
      <c r="H70" s="52">
        <f>RES_hhdet_in!H70-RES_hhdet_in_new!H70</f>
        <v>0</v>
      </c>
      <c r="I70" s="52">
        <f>RES_hhdet_in!I70-RES_hhdet_in_new!I70</f>
        <v>0</v>
      </c>
      <c r="J70" s="52">
        <f>RES_hhdet_in!J70-RES_hhdet_in_new!J70</f>
        <v>0</v>
      </c>
      <c r="K70" s="52">
        <f>RES_hhdet_in!K70-RES_hhdet_in_new!K70</f>
        <v>0</v>
      </c>
      <c r="L70" s="52">
        <f>RES_hhdet_in!L70-RES_hhdet_in_new!L70</f>
        <v>0</v>
      </c>
      <c r="M70" s="52">
        <f>RES_hhdet_in!M70-RES_hhdet_in_new!M70</f>
        <v>0</v>
      </c>
      <c r="N70" s="52">
        <f>RES_hhdet_in!N70-RES_hhdet_in_new!N70</f>
        <v>0</v>
      </c>
      <c r="O70" s="52">
        <f>RES_hhdet_in!O70-RES_hhdet_in_new!O70</f>
        <v>0</v>
      </c>
      <c r="P70" s="52">
        <f>RES_hhdet_in!P70-RES_hhdet_in_new!P70</f>
        <v>0</v>
      </c>
      <c r="Q70" s="52">
        <f>RES_hhdet_in!Q70-RES_hhdet_in_new!Q70</f>
        <v>0</v>
      </c>
      <c r="R70" s="52">
        <f>RES_hhdet_in!R70-RES_hhdet_in_new!R70</f>
        <v>0</v>
      </c>
      <c r="S70" s="52">
        <f>RES_hhdet_in!S70-RES_hhdet_in_new!S70</f>
        <v>0</v>
      </c>
      <c r="T70" s="52">
        <f>RES_hhdet_in!T70-RES_hhdet_in_new!T70</f>
        <v>0</v>
      </c>
      <c r="U70" s="52">
        <f>RES_hhdet_in!U70-RES_hhdet_in_new!U70</f>
        <v>0</v>
      </c>
      <c r="V70" s="52">
        <f>RES_hhdet_in!V70-RES_hhdet_in_new!V70</f>
        <v>0</v>
      </c>
      <c r="W70" s="52">
        <f>RES_hhdet_in!W70-RES_hhdet_in_new!W70</f>
        <v>0</v>
      </c>
      <c r="X70" s="52">
        <f>RES_hhdet_in!X70-RES_hhdet_in_new!X70</f>
        <v>0</v>
      </c>
      <c r="Y70" s="52">
        <f>RES_hhdet_in!Y70-RES_hhdet_in_new!Y70</f>
        <v>0</v>
      </c>
      <c r="DA70" s="63" t="s">
        <v>1431</v>
      </c>
    </row>
    <row r="71" spans="1:105" ht="12" hidden="1" customHeight="1" x14ac:dyDescent="0.25">
      <c r="A71" s="108" t="s">
        <v>189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X71" s="52">
        <f>RES_hhdet_in!X71-RES_hhdet_in_new!X71</f>
        <v>0</v>
      </c>
      <c r="Y71" s="52">
        <f>RES_hhdet_in!Y71-RES_hhdet_in_new!Y71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X72" s="52">
        <f>RES_hhdet_in!X72-RES_hhdet_in_new!X72</f>
        <v>0</v>
      </c>
      <c r="Y72" s="52">
        <f>RES_hhdet_in!Y72-RES_hhdet_in_new!Y72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68</v>
      </c>
      <c r="D73" s="52">
        <f>RES_hhdet_in!D73-RES_hhdet_in_new!D73</f>
        <v>73</v>
      </c>
      <c r="E73" s="52">
        <f>RES_hhdet_in!E73-RES_hhdet_in_new!E73</f>
        <v>100</v>
      </c>
      <c r="F73" s="52">
        <f>RES_hhdet_in!F73-RES_hhdet_in_new!F73</f>
        <v>126</v>
      </c>
      <c r="G73" s="52">
        <f>RES_hhdet_in!G73-RES_hhdet_in_new!G73</f>
        <v>160</v>
      </c>
      <c r="H73" s="52">
        <f>RES_hhdet_in!H73-RES_hhdet_in_new!H73</f>
        <v>137</v>
      </c>
      <c r="I73" s="52">
        <f>RES_hhdet_in!I73-RES_hhdet_in_new!I73</f>
        <v>77</v>
      </c>
      <c r="J73" s="52">
        <f>RES_hhdet_in!J73-RES_hhdet_in_new!J73</f>
        <v>61</v>
      </c>
      <c r="K73" s="52">
        <f>RES_hhdet_in!K73-RES_hhdet_in_new!K73</f>
        <v>106</v>
      </c>
      <c r="L73" s="52">
        <f>RES_hhdet_in!L73-RES_hhdet_in_new!L73</f>
        <v>134</v>
      </c>
      <c r="M73" s="52">
        <f>RES_hhdet_in!M73-RES_hhdet_in_new!M73</f>
        <v>155</v>
      </c>
      <c r="N73" s="52">
        <f>RES_hhdet_in!N73-RES_hhdet_in_new!N73</f>
        <v>165</v>
      </c>
      <c r="O73" s="52">
        <f>RES_hhdet_in!O73-RES_hhdet_in_new!O73</f>
        <v>146</v>
      </c>
      <c r="P73" s="52">
        <f>RES_hhdet_in!P73-RES_hhdet_in_new!P73</f>
        <v>88</v>
      </c>
      <c r="Q73" s="52">
        <f>RES_hhdet_in!Q73-RES_hhdet_in_new!Q73</f>
        <v>93</v>
      </c>
      <c r="R73" s="52">
        <f>RES_hhdet_in!R73-RES_hhdet_in_new!R73</f>
        <v>106</v>
      </c>
      <c r="S73" s="52">
        <f>RES_hhdet_in!S73-RES_hhdet_in_new!S73</f>
        <v>109</v>
      </c>
      <c r="T73" s="52">
        <f>RES_hhdet_in!T73-RES_hhdet_in_new!T73</f>
        <v>136</v>
      </c>
      <c r="U73" s="52">
        <f>RES_hhdet_in!U73-RES_hhdet_in_new!U73</f>
        <v>131</v>
      </c>
      <c r="V73" s="52">
        <f>RES_hhdet_in!V73-RES_hhdet_in_new!V73</f>
        <v>124</v>
      </c>
      <c r="W73" s="52">
        <f>RES_hhdet_in!W73-RES_hhdet_in_new!W73</f>
        <v>181</v>
      </c>
      <c r="X73" s="52">
        <f>RES_hhdet_in!X73-RES_hhdet_in_new!X73</f>
        <v>140</v>
      </c>
      <c r="Y73" s="52">
        <f>RES_hhdet_in!Y73-RES_hhdet_in_new!Y73</f>
        <v>274</v>
      </c>
      <c r="DA73" s="63" t="s">
        <v>1432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0</v>
      </c>
      <c r="D74" s="52">
        <f>RES_hhdet_in!D74-RES_hhdet_in_new!D74</f>
        <v>0</v>
      </c>
      <c r="E74" s="52">
        <f>RES_hhdet_in!E74-RES_hhdet_in_new!E74</f>
        <v>0</v>
      </c>
      <c r="F74" s="52">
        <f>RES_hhdet_in!F74-RES_hhdet_in_new!F74</f>
        <v>0</v>
      </c>
      <c r="G74" s="52">
        <f>RES_hhdet_in!G74-RES_hhdet_in_new!G74</f>
        <v>0</v>
      </c>
      <c r="H74" s="52">
        <f>RES_hhdet_in!H74-RES_hhdet_in_new!H74</f>
        <v>0</v>
      </c>
      <c r="I74" s="52">
        <f>RES_hhdet_in!I74-RES_hhdet_in_new!I74</f>
        <v>0</v>
      </c>
      <c r="J74" s="52">
        <f>RES_hhdet_in!J74-RES_hhdet_in_new!J74</f>
        <v>0</v>
      </c>
      <c r="K74" s="52">
        <f>RES_hhdet_in!K74-RES_hhdet_in_new!K74</f>
        <v>0</v>
      </c>
      <c r="L74" s="52">
        <f>RES_hhdet_in!L74-RES_hhdet_in_new!L74</f>
        <v>0</v>
      </c>
      <c r="M74" s="52">
        <f>RES_hhdet_in!M74-RES_hhdet_in_new!M74</f>
        <v>0</v>
      </c>
      <c r="N74" s="52">
        <f>RES_hhdet_in!N74-RES_hhdet_in_new!N74</f>
        <v>0</v>
      </c>
      <c r="O74" s="52">
        <f>RES_hhdet_in!O74-RES_hhdet_in_new!O74</f>
        <v>0</v>
      </c>
      <c r="P74" s="52">
        <f>RES_hhdet_in!P74-RES_hhdet_in_new!P74</f>
        <v>0</v>
      </c>
      <c r="Q74" s="52">
        <f>RES_hhdet_in!Q74-RES_hhdet_in_new!Q74</f>
        <v>0</v>
      </c>
      <c r="R74" s="52">
        <f>RES_hhdet_in!R74-RES_hhdet_in_new!R74</f>
        <v>0</v>
      </c>
      <c r="S74" s="52">
        <f>RES_hhdet_in!S74-RES_hhdet_in_new!S74</f>
        <v>0</v>
      </c>
      <c r="T74" s="52">
        <f>RES_hhdet_in!T74-RES_hhdet_in_new!T74</f>
        <v>0</v>
      </c>
      <c r="U74" s="52">
        <f>RES_hhdet_in!U74-RES_hhdet_in_new!U74</f>
        <v>0</v>
      </c>
      <c r="V74" s="52">
        <f>RES_hhdet_in!V74-RES_hhdet_in_new!V74</f>
        <v>0</v>
      </c>
      <c r="W74" s="52">
        <f>RES_hhdet_in!W74-RES_hhdet_in_new!W74</f>
        <v>0</v>
      </c>
      <c r="X74" s="52">
        <f>RES_hhdet_in!X74-RES_hhdet_in_new!X74</f>
        <v>0</v>
      </c>
      <c r="Y74" s="52">
        <f>RES_hhdet_in!Y74-RES_hhdet_in_new!Y74</f>
        <v>0</v>
      </c>
      <c r="DA74" s="63" t="s">
        <v>1433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2319</v>
      </c>
      <c r="D78" s="52">
        <v>2461</v>
      </c>
      <c r="E78" s="52">
        <v>3150</v>
      </c>
      <c r="F78" s="52">
        <v>3746</v>
      </c>
      <c r="G78" s="52">
        <v>4624</v>
      </c>
      <c r="H78" s="52">
        <v>4364</v>
      </c>
      <c r="I78" s="52">
        <v>2609</v>
      </c>
      <c r="J78" s="52">
        <v>2476</v>
      </c>
      <c r="K78" s="52">
        <v>3316</v>
      </c>
      <c r="L78" s="52">
        <v>4149</v>
      </c>
      <c r="M78" s="52">
        <v>4818</v>
      </c>
      <c r="N78" s="52">
        <v>5293</v>
      </c>
      <c r="O78" s="52">
        <v>4912</v>
      </c>
      <c r="P78" s="52">
        <v>3642</v>
      </c>
      <c r="Q78" s="52">
        <v>3746</v>
      </c>
      <c r="R78" s="52">
        <v>4386</v>
      </c>
      <c r="S78" s="52">
        <v>4258</v>
      </c>
      <c r="T78" s="52">
        <v>5166</v>
      </c>
      <c r="U78" s="52">
        <v>5399</v>
      </c>
      <c r="V78" s="52">
        <v>4972</v>
      </c>
      <c r="W78" s="52">
        <v>4463</v>
      </c>
      <c r="X78" s="52">
        <v>3358</v>
      </c>
      <c r="Y78" s="52">
        <v>1536</v>
      </c>
      <c r="DA78" s="63" t="s">
        <v>1434</v>
      </c>
    </row>
    <row r="79" spans="1:105" ht="12" customHeight="1" x14ac:dyDescent="0.25">
      <c r="A79" s="109" t="s">
        <v>120</v>
      </c>
      <c r="B79" s="36"/>
      <c r="C79" s="36">
        <v>100</v>
      </c>
      <c r="D79" s="36">
        <v>25</v>
      </c>
      <c r="E79" s="36">
        <v>49</v>
      </c>
      <c r="F79" s="36">
        <v>110</v>
      </c>
      <c r="G79" s="36">
        <v>205</v>
      </c>
      <c r="H79" s="36">
        <v>208</v>
      </c>
      <c r="I79" s="36">
        <v>159</v>
      </c>
      <c r="J79" s="36">
        <v>111</v>
      </c>
      <c r="K79" s="36">
        <v>224</v>
      </c>
      <c r="L79" s="36">
        <v>18</v>
      </c>
      <c r="M79" s="36">
        <v>124</v>
      </c>
      <c r="N79" s="36">
        <v>172</v>
      </c>
      <c r="O79" s="36">
        <v>237</v>
      </c>
      <c r="P79" s="36">
        <v>186</v>
      </c>
      <c r="Q79" s="36">
        <v>158</v>
      </c>
      <c r="R79" s="36">
        <v>147</v>
      </c>
      <c r="S79" s="36">
        <v>128</v>
      </c>
      <c r="T79" s="36">
        <v>108</v>
      </c>
      <c r="U79" s="36">
        <v>149</v>
      </c>
      <c r="V79" s="36">
        <v>236</v>
      </c>
      <c r="W79" s="36">
        <v>907</v>
      </c>
      <c r="X79" s="36">
        <v>935</v>
      </c>
      <c r="Y79" s="36">
        <v>3135</v>
      </c>
      <c r="DA79" s="60" t="s">
        <v>1435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1436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6821</v>
      </c>
      <c r="D83" s="52">
        <v>12278</v>
      </c>
      <c r="E83" s="52">
        <v>12852</v>
      </c>
      <c r="F83" s="52">
        <v>9277</v>
      </c>
      <c r="G83" s="52">
        <v>9251</v>
      </c>
      <c r="H83" s="52">
        <v>13709</v>
      </c>
      <c r="I83" s="52">
        <v>22511</v>
      </c>
      <c r="J83" s="52">
        <v>19409</v>
      </c>
      <c r="K83" s="52">
        <v>18743</v>
      </c>
      <c r="L83" s="52">
        <v>12080</v>
      </c>
      <c r="M83" s="52">
        <v>11358</v>
      </c>
      <c r="N83" s="52">
        <v>16199</v>
      </c>
      <c r="O83" s="52">
        <v>16806</v>
      </c>
      <c r="P83" s="52">
        <v>8166</v>
      </c>
      <c r="Q83" s="52">
        <v>10196</v>
      </c>
      <c r="R83" s="52">
        <v>11065</v>
      </c>
      <c r="S83" s="52">
        <v>12639</v>
      </c>
      <c r="T83" s="52">
        <v>14966</v>
      </c>
      <c r="U83" s="52">
        <v>13667</v>
      </c>
      <c r="V83" s="52">
        <v>17490</v>
      </c>
      <c r="W83" s="52">
        <v>17075</v>
      </c>
      <c r="X83" s="52">
        <v>16928</v>
      </c>
      <c r="Y83" s="52">
        <v>14850</v>
      </c>
      <c r="DA83" s="63" t="s">
        <v>1437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12</v>
      </c>
      <c r="D86" s="52">
        <v>19</v>
      </c>
      <c r="E86" s="52">
        <v>17</v>
      </c>
      <c r="F86" s="52">
        <v>56</v>
      </c>
      <c r="G86" s="52">
        <v>95</v>
      </c>
      <c r="H86" s="52">
        <v>34</v>
      </c>
      <c r="I86" s="52">
        <v>93</v>
      </c>
      <c r="J86" s="52">
        <v>100</v>
      </c>
      <c r="K86" s="52">
        <v>120</v>
      </c>
      <c r="L86" s="52">
        <v>120</v>
      </c>
      <c r="M86" s="52">
        <v>108</v>
      </c>
      <c r="N86" s="52">
        <v>128</v>
      </c>
      <c r="O86" s="52">
        <v>158</v>
      </c>
      <c r="P86" s="52">
        <v>212</v>
      </c>
      <c r="Q86" s="52">
        <v>273</v>
      </c>
      <c r="R86" s="52">
        <v>284</v>
      </c>
      <c r="S86" s="52">
        <v>245</v>
      </c>
      <c r="T86" s="52">
        <v>205</v>
      </c>
      <c r="U86" s="52">
        <v>260</v>
      </c>
      <c r="V86" s="52">
        <v>368</v>
      </c>
      <c r="W86" s="52">
        <v>379</v>
      </c>
      <c r="X86" s="52">
        <v>943</v>
      </c>
      <c r="Y86" s="52">
        <v>485</v>
      </c>
      <c r="DA86" s="63" t="s">
        <v>1438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6877</v>
      </c>
      <c r="D88" s="52">
        <f>RES_hhdet_in!D88-RES_hhdet_in_new!D88</f>
        <v>11989</v>
      </c>
      <c r="E88" s="52">
        <f>RES_hhdet_in!E88-RES_hhdet_in_new!E88</f>
        <v>12555</v>
      </c>
      <c r="F88" s="52">
        <f>RES_hhdet_in!F88-RES_hhdet_in_new!F88</f>
        <v>9360</v>
      </c>
      <c r="G88" s="52">
        <f>RES_hhdet_in!G88-RES_hhdet_in_new!G88</f>
        <v>9443</v>
      </c>
      <c r="H88" s="52">
        <f>RES_hhdet_in!H88-RES_hhdet_in_new!H88</f>
        <v>13698</v>
      </c>
      <c r="I88" s="52">
        <f>RES_hhdet_in!I88-RES_hhdet_in_new!I88</f>
        <v>21652</v>
      </c>
      <c r="J88" s="52">
        <f>RES_hhdet_in!J88-RES_hhdet_in_new!J88</f>
        <v>19629</v>
      </c>
      <c r="K88" s="52">
        <f>RES_hhdet_in!K88-RES_hhdet_in_new!K88</f>
        <v>18978</v>
      </c>
      <c r="L88" s="52">
        <f>RES_hhdet_in!L88-RES_hhdet_in_new!L88</f>
        <v>12679</v>
      </c>
      <c r="M88" s="52">
        <f>RES_hhdet_in!M88-RES_hhdet_in_new!M88</f>
        <v>11340</v>
      </c>
      <c r="N88" s="52">
        <f>RES_hhdet_in!N88-RES_hhdet_in_new!N88</f>
        <v>16446</v>
      </c>
      <c r="O88" s="52">
        <f>RES_hhdet_in!O88-RES_hhdet_in_new!O88</f>
        <v>17062</v>
      </c>
      <c r="P88" s="52">
        <f>RES_hhdet_in!P88-RES_hhdet_in_new!P88</f>
        <v>9204</v>
      </c>
      <c r="Q88" s="52">
        <f>RES_hhdet_in!Q88-RES_hhdet_in_new!Q88</f>
        <v>10376</v>
      </c>
      <c r="R88" s="52">
        <f>RES_hhdet_in!R88-RES_hhdet_in_new!R88</f>
        <v>11732</v>
      </c>
      <c r="S88" s="52">
        <f>RES_hhdet_in!S88-RES_hhdet_in_new!S88</f>
        <v>13433</v>
      </c>
      <c r="T88" s="52">
        <f>RES_hhdet_in!T88-RES_hhdet_in_new!T88</f>
        <v>16375</v>
      </c>
      <c r="U88" s="52">
        <f>RES_hhdet_in!U88-RES_hhdet_in_new!U88</f>
        <v>13152</v>
      </c>
      <c r="V88" s="52">
        <f>RES_hhdet_in!V88-RES_hhdet_in_new!V88</f>
        <v>17862</v>
      </c>
      <c r="W88" s="52">
        <f>RES_hhdet_in!W88-RES_hhdet_in_new!W88</f>
        <v>17587</v>
      </c>
      <c r="X88" s="52">
        <f>RES_hhdet_in!X88-RES_hhdet_in_new!X88</f>
        <v>19021</v>
      </c>
      <c r="Y88" s="52">
        <f>RES_hhdet_in!Y88-RES_hhdet_in_new!Y88</f>
        <v>16770</v>
      </c>
      <c r="DA88" s="63" t="s">
        <v>1439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0</v>
      </c>
      <c r="D89" s="52">
        <f>RES_hhdet_in!D89-RES_hhdet_in_new!D89</f>
        <v>0</v>
      </c>
      <c r="E89" s="52">
        <f>RES_hhdet_in!E89-RES_hhdet_in_new!E89</f>
        <v>0</v>
      </c>
      <c r="F89" s="52">
        <f>RES_hhdet_in!F89-RES_hhdet_in_new!F89</f>
        <v>0</v>
      </c>
      <c r="G89" s="52">
        <f>RES_hhdet_in!G89-RES_hhdet_in_new!G89</f>
        <v>0</v>
      </c>
      <c r="H89" s="52">
        <f>RES_hhdet_in!H89-RES_hhdet_in_new!H89</f>
        <v>0</v>
      </c>
      <c r="I89" s="52">
        <f>RES_hhdet_in!I89-RES_hhdet_in_new!I89</f>
        <v>0</v>
      </c>
      <c r="J89" s="52">
        <f>RES_hhdet_in!J89-RES_hhdet_in_new!J89</f>
        <v>0</v>
      </c>
      <c r="K89" s="52">
        <f>RES_hhdet_in!K89-RES_hhdet_in_new!K89</f>
        <v>0</v>
      </c>
      <c r="L89" s="52">
        <f>RES_hhdet_in!L89-RES_hhdet_in_new!L89</f>
        <v>0</v>
      </c>
      <c r="M89" s="52">
        <f>RES_hhdet_in!M89-RES_hhdet_in_new!M89</f>
        <v>0</v>
      </c>
      <c r="N89" s="52">
        <f>RES_hhdet_in!N89-RES_hhdet_in_new!N89</f>
        <v>0</v>
      </c>
      <c r="O89" s="52">
        <f>RES_hhdet_in!O89-RES_hhdet_in_new!O89</f>
        <v>0</v>
      </c>
      <c r="P89" s="52">
        <f>RES_hhdet_in!P89-RES_hhdet_in_new!P89</f>
        <v>0</v>
      </c>
      <c r="Q89" s="52">
        <f>RES_hhdet_in!Q89-RES_hhdet_in_new!Q89</f>
        <v>0</v>
      </c>
      <c r="R89" s="52">
        <f>RES_hhdet_in!R89-RES_hhdet_in_new!R89</f>
        <v>0</v>
      </c>
      <c r="S89" s="52">
        <f>RES_hhdet_in!S89-RES_hhdet_in_new!S89</f>
        <v>0</v>
      </c>
      <c r="T89" s="52">
        <f>RES_hhdet_in!T89-RES_hhdet_in_new!T89</f>
        <v>0</v>
      </c>
      <c r="U89" s="52">
        <f>RES_hhdet_in!U89-RES_hhdet_in_new!U89</f>
        <v>0</v>
      </c>
      <c r="V89" s="52">
        <f>RES_hhdet_in!V89-RES_hhdet_in_new!V89</f>
        <v>0</v>
      </c>
      <c r="W89" s="52">
        <f>RES_hhdet_in!W89-RES_hhdet_in_new!W89</f>
        <v>0</v>
      </c>
      <c r="X89" s="52">
        <f>RES_hhdet_in!X89-RES_hhdet_in_new!X89</f>
        <v>0</v>
      </c>
      <c r="Y89" s="52">
        <f>RES_hhdet_in!Y89-RES_hhdet_in_new!Y89</f>
        <v>0</v>
      </c>
      <c r="DA89" s="63" t="s">
        <v>1440</v>
      </c>
    </row>
    <row r="90" spans="1:105" ht="12" hidden="1" customHeight="1" x14ac:dyDescent="0.25">
      <c r="A90" s="108" t="s">
        <v>202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X90" s="52">
        <f>RES_hhdet_in!X90-RES_hhdet_in_new!X90</f>
        <v>0</v>
      </c>
      <c r="Y90" s="52">
        <f>RES_hhdet_in!Y90-RES_hhdet_in_new!Y90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X91" s="52">
        <f>RES_hhdet_in!X91-RES_hhdet_in_new!X91</f>
        <v>0</v>
      </c>
      <c r="Y91" s="52">
        <f>RES_hhdet_in!Y91-RES_hhdet_in_new!Y91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0</v>
      </c>
      <c r="D92" s="52">
        <f>RES_hhdet_in!D92-RES_hhdet_in_new!D92</f>
        <v>0</v>
      </c>
      <c r="E92" s="52">
        <f>RES_hhdet_in!E92-RES_hhdet_in_new!E92</f>
        <v>0</v>
      </c>
      <c r="F92" s="52">
        <f>RES_hhdet_in!F92-RES_hhdet_in_new!F92</f>
        <v>0</v>
      </c>
      <c r="G92" s="52">
        <f>RES_hhdet_in!G92-RES_hhdet_in_new!G92</f>
        <v>0</v>
      </c>
      <c r="H92" s="52">
        <f>RES_hhdet_in!H92-RES_hhdet_in_new!H92</f>
        <v>0</v>
      </c>
      <c r="I92" s="52">
        <f>RES_hhdet_in!I92-RES_hhdet_in_new!I92</f>
        <v>0</v>
      </c>
      <c r="J92" s="52">
        <f>RES_hhdet_in!J92-RES_hhdet_in_new!J92</f>
        <v>0</v>
      </c>
      <c r="K92" s="52">
        <f>RES_hhdet_in!K92-RES_hhdet_in_new!K92</f>
        <v>0</v>
      </c>
      <c r="L92" s="52">
        <f>RES_hhdet_in!L92-RES_hhdet_in_new!L92</f>
        <v>0</v>
      </c>
      <c r="M92" s="52">
        <f>RES_hhdet_in!M92-RES_hhdet_in_new!M92</f>
        <v>0</v>
      </c>
      <c r="N92" s="52">
        <f>RES_hhdet_in!N92-RES_hhdet_in_new!N92</f>
        <v>0</v>
      </c>
      <c r="O92" s="52">
        <f>RES_hhdet_in!O92-RES_hhdet_in_new!O92</f>
        <v>0</v>
      </c>
      <c r="P92" s="52">
        <f>RES_hhdet_in!P92-RES_hhdet_in_new!P92</f>
        <v>0</v>
      </c>
      <c r="Q92" s="52">
        <f>RES_hhdet_in!Q92-RES_hhdet_in_new!Q92</f>
        <v>0</v>
      </c>
      <c r="R92" s="52">
        <f>RES_hhdet_in!R92-RES_hhdet_in_new!R92</f>
        <v>0</v>
      </c>
      <c r="S92" s="52">
        <f>RES_hhdet_in!S92-RES_hhdet_in_new!S92</f>
        <v>0</v>
      </c>
      <c r="T92" s="52">
        <f>RES_hhdet_in!T92-RES_hhdet_in_new!T92</f>
        <v>0</v>
      </c>
      <c r="U92" s="52">
        <f>RES_hhdet_in!U92-RES_hhdet_in_new!U92</f>
        <v>0</v>
      </c>
      <c r="V92" s="52">
        <f>RES_hhdet_in!V92-RES_hhdet_in_new!V92</f>
        <v>0</v>
      </c>
      <c r="W92" s="52">
        <f>RES_hhdet_in!W92-RES_hhdet_in_new!W92</f>
        <v>0</v>
      </c>
      <c r="X92" s="52">
        <f>RES_hhdet_in!X92-RES_hhdet_in_new!X92</f>
        <v>0</v>
      </c>
      <c r="Y92" s="52">
        <f>RES_hhdet_in!Y92-RES_hhdet_in_new!Y92</f>
        <v>0</v>
      </c>
      <c r="DA92" s="63" t="s">
        <v>1441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0</v>
      </c>
      <c r="D93" s="52">
        <f>RES_hhdet_in!D93-RES_hhdet_in_new!D93</f>
        <v>0</v>
      </c>
      <c r="E93" s="52">
        <f>RES_hhdet_in!E93-RES_hhdet_in_new!E93</f>
        <v>0</v>
      </c>
      <c r="F93" s="52">
        <f>RES_hhdet_in!F93-RES_hhdet_in_new!F93</f>
        <v>0</v>
      </c>
      <c r="G93" s="52">
        <f>RES_hhdet_in!G93-RES_hhdet_in_new!G93</f>
        <v>0</v>
      </c>
      <c r="H93" s="52">
        <f>RES_hhdet_in!H93-RES_hhdet_in_new!H93</f>
        <v>0</v>
      </c>
      <c r="I93" s="52">
        <f>RES_hhdet_in!I93-RES_hhdet_in_new!I93</f>
        <v>0</v>
      </c>
      <c r="J93" s="52">
        <f>RES_hhdet_in!J93-RES_hhdet_in_new!J93</f>
        <v>0</v>
      </c>
      <c r="K93" s="52">
        <f>RES_hhdet_in!K93-RES_hhdet_in_new!K93</f>
        <v>0</v>
      </c>
      <c r="L93" s="52">
        <f>RES_hhdet_in!L93-RES_hhdet_in_new!L93</f>
        <v>0</v>
      </c>
      <c r="M93" s="52">
        <f>RES_hhdet_in!M93-RES_hhdet_in_new!M93</f>
        <v>0</v>
      </c>
      <c r="N93" s="52">
        <f>RES_hhdet_in!N93-RES_hhdet_in_new!N93</f>
        <v>0</v>
      </c>
      <c r="O93" s="52">
        <f>RES_hhdet_in!O93-RES_hhdet_in_new!O93</f>
        <v>0</v>
      </c>
      <c r="P93" s="52">
        <f>RES_hhdet_in!P93-RES_hhdet_in_new!P93</f>
        <v>0</v>
      </c>
      <c r="Q93" s="52">
        <f>RES_hhdet_in!Q93-RES_hhdet_in_new!Q93</f>
        <v>0</v>
      </c>
      <c r="R93" s="52">
        <f>RES_hhdet_in!R93-RES_hhdet_in_new!R93</f>
        <v>0</v>
      </c>
      <c r="S93" s="52">
        <f>RES_hhdet_in!S93-RES_hhdet_in_new!S93</f>
        <v>0</v>
      </c>
      <c r="T93" s="52">
        <f>RES_hhdet_in!T93-RES_hhdet_in_new!T93</f>
        <v>0</v>
      </c>
      <c r="U93" s="52">
        <f>RES_hhdet_in!U93-RES_hhdet_in_new!U93</f>
        <v>0</v>
      </c>
      <c r="V93" s="52">
        <f>RES_hhdet_in!V93-RES_hhdet_in_new!V93</f>
        <v>0</v>
      </c>
      <c r="W93" s="52">
        <f>RES_hhdet_in!W93-RES_hhdet_in_new!W93</f>
        <v>0</v>
      </c>
      <c r="X93" s="52">
        <f>RES_hhdet_in!X93-RES_hhdet_in_new!X93</f>
        <v>0</v>
      </c>
      <c r="Y93" s="52">
        <f>RES_hhdet_in!Y93-RES_hhdet_in_new!Y93</f>
        <v>0</v>
      </c>
      <c r="DA93" s="63" t="s">
        <v>1442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X94" s="52">
        <f>RES_hhdet_in!X94-RES_hhdet_in_new!X94</f>
        <v>0</v>
      </c>
      <c r="Y94" s="52">
        <f>RES_hhdet_in!Y94-RES_hhdet_in_new!Y94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X95" s="52">
        <f>RES_hhdet_in!X95-RES_hhdet_in_new!X95</f>
        <v>0</v>
      </c>
      <c r="Y95" s="52">
        <f>RES_hhdet_in!Y95-RES_hhdet_in_new!Y95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1267</v>
      </c>
      <c r="D96" s="52">
        <f>RES_hhdet_in!D96-RES_hhdet_in_new!D96</f>
        <v>1612</v>
      </c>
      <c r="E96" s="52">
        <f>RES_hhdet_in!E96-RES_hhdet_in_new!E96</f>
        <v>1654</v>
      </c>
      <c r="F96" s="52">
        <f>RES_hhdet_in!F96-RES_hhdet_in_new!F96</f>
        <v>1348</v>
      </c>
      <c r="G96" s="52">
        <f>RES_hhdet_in!G96-RES_hhdet_in_new!G96</f>
        <v>1398</v>
      </c>
      <c r="H96" s="52">
        <f>RES_hhdet_in!H96-RES_hhdet_in_new!H96</f>
        <v>1855</v>
      </c>
      <c r="I96" s="52">
        <f>RES_hhdet_in!I96-RES_hhdet_in_new!I96</f>
        <v>1706</v>
      </c>
      <c r="J96" s="52">
        <f>RES_hhdet_in!J96-RES_hhdet_in_new!J96</f>
        <v>1135</v>
      </c>
      <c r="K96" s="52">
        <f>RES_hhdet_in!K96-RES_hhdet_in_new!K96</f>
        <v>1808</v>
      </c>
      <c r="L96" s="52">
        <f>RES_hhdet_in!L96-RES_hhdet_in_new!L96</f>
        <v>1578</v>
      </c>
      <c r="M96" s="52">
        <f>RES_hhdet_in!M96-RES_hhdet_in_new!M96</f>
        <v>2159</v>
      </c>
      <c r="N96" s="52">
        <f>RES_hhdet_in!N96-RES_hhdet_in_new!N96</f>
        <v>1820</v>
      </c>
      <c r="O96" s="52">
        <f>RES_hhdet_in!O96-RES_hhdet_in_new!O96</f>
        <v>1893</v>
      </c>
      <c r="P96" s="52">
        <f>RES_hhdet_in!P96-RES_hhdet_in_new!P96</f>
        <v>1252</v>
      </c>
      <c r="Q96" s="52">
        <f>RES_hhdet_in!Q96-RES_hhdet_in_new!Q96</f>
        <v>1943</v>
      </c>
      <c r="R96" s="52">
        <f>RES_hhdet_in!R96-RES_hhdet_in_new!R96</f>
        <v>1348</v>
      </c>
      <c r="S96" s="52">
        <f>RES_hhdet_in!S96-RES_hhdet_in_new!S96</f>
        <v>1419</v>
      </c>
      <c r="T96" s="52">
        <f>RES_hhdet_in!T96-RES_hhdet_in_new!T96</f>
        <v>802</v>
      </c>
      <c r="U96" s="52">
        <f>RES_hhdet_in!U96-RES_hhdet_in_new!U96</f>
        <v>2864</v>
      </c>
      <c r="V96" s="52">
        <f>RES_hhdet_in!V96-RES_hhdet_in_new!V96</f>
        <v>1868</v>
      </c>
      <c r="W96" s="52">
        <f>RES_hhdet_in!W96-RES_hhdet_in_new!W96</f>
        <v>1821</v>
      </c>
      <c r="X96" s="52">
        <f>RES_hhdet_in!X96-RES_hhdet_in_new!X96</f>
        <v>296</v>
      </c>
      <c r="Y96" s="52">
        <f>RES_hhdet_in!Y96-RES_hhdet_in_new!Y96</f>
        <v>512</v>
      </c>
      <c r="DA96" s="63" t="s">
        <v>1443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0</v>
      </c>
      <c r="D97" s="52">
        <f>RES_hhdet_in!D97-RES_hhdet_in_new!D97</f>
        <v>0</v>
      </c>
      <c r="E97" s="52">
        <f>RES_hhdet_in!E97-RES_hhdet_in_new!E97</f>
        <v>0</v>
      </c>
      <c r="F97" s="52">
        <f>RES_hhdet_in!F97-RES_hhdet_in_new!F97</f>
        <v>0</v>
      </c>
      <c r="G97" s="52">
        <f>RES_hhdet_in!G97-RES_hhdet_in_new!G97</f>
        <v>0</v>
      </c>
      <c r="H97" s="52">
        <f>RES_hhdet_in!H97-RES_hhdet_in_new!H97</f>
        <v>0</v>
      </c>
      <c r="I97" s="52">
        <f>RES_hhdet_in!I97-RES_hhdet_in_new!I97</f>
        <v>0</v>
      </c>
      <c r="J97" s="52">
        <f>RES_hhdet_in!J97-RES_hhdet_in_new!J97</f>
        <v>0</v>
      </c>
      <c r="K97" s="52">
        <f>RES_hhdet_in!K97-RES_hhdet_in_new!K97</f>
        <v>0</v>
      </c>
      <c r="L97" s="52">
        <f>RES_hhdet_in!L97-RES_hhdet_in_new!L97</f>
        <v>0</v>
      </c>
      <c r="M97" s="52">
        <f>RES_hhdet_in!M97-RES_hhdet_in_new!M97</f>
        <v>0</v>
      </c>
      <c r="N97" s="52">
        <f>RES_hhdet_in!N97-RES_hhdet_in_new!N97</f>
        <v>0</v>
      </c>
      <c r="O97" s="52">
        <f>RES_hhdet_in!O97-RES_hhdet_in_new!O97</f>
        <v>0</v>
      </c>
      <c r="P97" s="52">
        <f>RES_hhdet_in!P97-RES_hhdet_in_new!P97</f>
        <v>0</v>
      </c>
      <c r="Q97" s="52">
        <f>RES_hhdet_in!Q97-RES_hhdet_in_new!Q97</f>
        <v>0</v>
      </c>
      <c r="R97" s="52">
        <f>RES_hhdet_in!R97-RES_hhdet_in_new!R97</f>
        <v>0</v>
      </c>
      <c r="S97" s="52">
        <f>RES_hhdet_in!S97-RES_hhdet_in_new!S97</f>
        <v>0</v>
      </c>
      <c r="T97" s="52">
        <f>RES_hhdet_in!T97-RES_hhdet_in_new!T97</f>
        <v>0</v>
      </c>
      <c r="U97" s="52">
        <f>RES_hhdet_in!U97-RES_hhdet_in_new!U97</f>
        <v>0</v>
      </c>
      <c r="V97" s="52">
        <f>RES_hhdet_in!V97-RES_hhdet_in_new!V97</f>
        <v>0</v>
      </c>
      <c r="W97" s="52">
        <f>RES_hhdet_in!W97-RES_hhdet_in_new!W97</f>
        <v>0</v>
      </c>
      <c r="X97" s="52">
        <f>RES_hhdet_in!X97-RES_hhdet_in_new!X97</f>
        <v>0</v>
      </c>
      <c r="Y97" s="52">
        <f>RES_hhdet_in!Y97-RES_hhdet_in_new!Y97</f>
        <v>0</v>
      </c>
      <c r="DA97" s="63" t="s">
        <v>1444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15536</v>
      </c>
      <c r="D101" s="52">
        <v>17041</v>
      </c>
      <c r="E101" s="52">
        <v>19074</v>
      </c>
      <c r="F101" s="52">
        <v>17458</v>
      </c>
      <c r="G101" s="52">
        <v>18302</v>
      </c>
      <c r="H101" s="52">
        <v>23762</v>
      </c>
      <c r="I101" s="52">
        <v>21525</v>
      </c>
      <c r="J101" s="52">
        <v>20888</v>
      </c>
      <c r="K101" s="52">
        <v>21316</v>
      </c>
      <c r="L101" s="52">
        <v>22318</v>
      </c>
      <c r="M101" s="52">
        <v>20643</v>
      </c>
      <c r="N101" s="52">
        <v>25106</v>
      </c>
      <c r="O101" s="52">
        <v>24477</v>
      </c>
      <c r="P101" s="52">
        <v>18826</v>
      </c>
      <c r="Q101" s="52">
        <v>19490</v>
      </c>
      <c r="R101" s="52">
        <v>20003</v>
      </c>
      <c r="S101" s="52">
        <v>20432</v>
      </c>
      <c r="T101" s="52">
        <v>23294</v>
      </c>
      <c r="U101" s="52">
        <v>19322</v>
      </c>
      <c r="V101" s="52">
        <v>28083</v>
      </c>
      <c r="W101" s="52">
        <v>23829</v>
      </c>
      <c r="X101" s="52">
        <v>27260</v>
      </c>
      <c r="Y101" s="52">
        <v>20232</v>
      </c>
      <c r="DA101" s="63" t="s">
        <v>1445</v>
      </c>
    </row>
    <row r="102" spans="1:105" ht="12" customHeight="1" x14ac:dyDescent="0.25">
      <c r="A102" s="97" t="s">
        <v>50</v>
      </c>
      <c r="B102" s="52"/>
      <c r="C102" s="52">
        <v>245</v>
      </c>
      <c r="D102" s="52">
        <v>0</v>
      </c>
      <c r="E102" s="52">
        <v>691</v>
      </c>
      <c r="F102" s="52">
        <v>563</v>
      </c>
      <c r="G102" s="52">
        <v>689</v>
      </c>
      <c r="H102" s="52">
        <v>867</v>
      </c>
      <c r="I102" s="52">
        <v>1028</v>
      </c>
      <c r="J102" s="52">
        <v>1187</v>
      </c>
      <c r="K102" s="52">
        <v>1965</v>
      </c>
      <c r="L102" s="52">
        <v>1113</v>
      </c>
      <c r="M102" s="52">
        <v>1039</v>
      </c>
      <c r="N102" s="52">
        <v>742</v>
      </c>
      <c r="O102" s="52">
        <v>2102</v>
      </c>
      <c r="P102" s="52">
        <v>4709</v>
      </c>
      <c r="Q102" s="52">
        <v>5919</v>
      </c>
      <c r="R102" s="52">
        <v>3893</v>
      </c>
      <c r="S102" s="52">
        <v>1704</v>
      </c>
      <c r="T102" s="52">
        <v>1197</v>
      </c>
      <c r="U102" s="52">
        <v>746</v>
      </c>
      <c r="V102" s="52">
        <v>64</v>
      </c>
      <c r="W102" s="52">
        <v>60</v>
      </c>
      <c r="X102" s="52">
        <v>1340</v>
      </c>
      <c r="Y102" s="52">
        <v>1616</v>
      </c>
      <c r="DA102" s="63" t="s">
        <v>1446</v>
      </c>
    </row>
    <row r="103" spans="1:105" ht="12" customHeight="1" x14ac:dyDescent="0.25">
      <c r="A103" s="109" t="s">
        <v>120</v>
      </c>
      <c r="B103" s="36"/>
      <c r="C103" s="36">
        <v>3769</v>
      </c>
      <c r="D103" s="36">
        <v>8107</v>
      </c>
      <c r="E103" s="36">
        <v>6082</v>
      </c>
      <c r="F103" s="36">
        <v>5280</v>
      </c>
      <c r="G103" s="36">
        <v>6180</v>
      </c>
      <c r="H103" s="36">
        <v>8180</v>
      </c>
      <c r="I103" s="36">
        <v>8619</v>
      </c>
      <c r="J103" s="36">
        <v>6743</v>
      </c>
      <c r="K103" s="36">
        <v>10055</v>
      </c>
      <c r="L103" s="36">
        <v>6046</v>
      </c>
      <c r="M103" s="36">
        <v>7495</v>
      </c>
      <c r="N103" s="36">
        <v>8415</v>
      </c>
      <c r="O103" s="36">
        <v>11100</v>
      </c>
      <c r="P103" s="36">
        <v>9897</v>
      </c>
      <c r="Q103" s="36">
        <v>12245</v>
      </c>
      <c r="R103" s="36">
        <v>11243</v>
      </c>
      <c r="S103" s="36">
        <v>10494</v>
      </c>
      <c r="T103" s="36">
        <v>7895</v>
      </c>
      <c r="U103" s="36">
        <v>12047</v>
      </c>
      <c r="V103" s="36">
        <v>11333</v>
      </c>
      <c r="W103" s="36">
        <v>13056</v>
      </c>
      <c r="X103" s="36">
        <v>7102</v>
      </c>
      <c r="Y103" s="36">
        <v>12842</v>
      </c>
      <c r="DA103" s="60" t="s">
        <v>1447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1448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1449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1450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0</v>
      </c>
      <c r="D112" s="52">
        <f>RES_hhdet_in!D112-RES_hhdet_in_new!D112</f>
        <v>0</v>
      </c>
      <c r="E112" s="52">
        <f>RES_hhdet_in!E112-RES_hhdet_in_new!E112</f>
        <v>0</v>
      </c>
      <c r="F112" s="52">
        <f>RES_hhdet_in!F112-RES_hhdet_in_new!F112</f>
        <v>0</v>
      </c>
      <c r="G112" s="52">
        <f>RES_hhdet_in!G112-RES_hhdet_in_new!G112</f>
        <v>0</v>
      </c>
      <c r="H112" s="52">
        <f>RES_hhdet_in!H112-RES_hhdet_in_new!H112</f>
        <v>0</v>
      </c>
      <c r="I112" s="52">
        <f>RES_hhdet_in!I112-RES_hhdet_in_new!I112</f>
        <v>0</v>
      </c>
      <c r="J112" s="52">
        <f>RES_hhdet_in!J112-RES_hhdet_in_new!J112</f>
        <v>0</v>
      </c>
      <c r="K112" s="52">
        <f>RES_hhdet_in!K112-RES_hhdet_in_new!K112</f>
        <v>0</v>
      </c>
      <c r="L112" s="52">
        <f>RES_hhdet_in!L112-RES_hhdet_in_new!L112</f>
        <v>0</v>
      </c>
      <c r="M112" s="52">
        <f>RES_hhdet_in!M112-RES_hhdet_in_new!M112</f>
        <v>0</v>
      </c>
      <c r="N112" s="52">
        <f>RES_hhdet_in!N112-RES_hhdet_in_new!N112</f>
        <v>0</v>
      </c>
      <c r="O112" s="52">
        <f>RES_hhdet_in!O112-RES_hhdet_in_new!O112</f>
        <v>0</v>
      </c>
      <c r="P112" s="52">
        <f>RES_hhdet_in!P112-RES_hhdet_in_new!P112</f>
        <v>0</v>
      </c>
      <c r="Q112" s="52">
        <f>RES_hhdet_in!Q112-RES_hhdet_in_new!Q112</f>
        <v>0</v>
      </c>
      <c r="R112" s="52">
        <f>RES_hhdet_in!R112-RES_hhdet_in_new!R112</f>
        <v>0</v>
      </c>
      <c r="S112" s="52">
        <f>RES_hhdet_in!S112-RES_hhdet_in_new!S112</f>
        <v>0</v>
      </c>
      <c r="T112" s="52">
        <f>RES_hhdet_in!T112-RES_hhdet_in_new!T112</f>
        <v>0</v>
      </c>
      <c r="U112" s="52">
        <f>RES_hhdet_in!U112-RES_hhdet_in_new!U112</f>
        <v>0</v>
      </c>
      <c r="V112" s="52">
        <f>RES_hhdet_in!V112-RES_hhdet_in_new!V112</f>
        <v>0</v>
      </c>
      <c r="W112" s="52">
        <f>RES_hhdet_in!W112-RES_hhdet_in_new!W112</f>
        <v>0</v>
      </c>
      <c r="X112" s="52">
        <f>RES_hhdet_in!X112-RES_hhdet_in_new!X112</f>
        <v>0</v>
      </c>
      <c r="Y112" s="52">
        <f>RES_hhdet_in!Y112-RES_hhdet_in_new!Y112</f>
        <v>0</v>
      </c>
      <c r="DA112" s="63" t="s">
        <v>1451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X113" s="52">
        <f>RES_hhdet_in!X113-RES_hhdet_in_new!X113</f>
        <v>0</v>
      </c>
      <c r="Y113" s="52">
        <f>RES_hhdet_in!Y113-RES_hhdet_in_new!Y113</f>
        <v>0</v>
      </c>
      <c r="DA113" s="63" t="s">
        <v>1452</v>
      </c>
    </row>
    <row r="114" spans="1:105" ht="12" hidden="1" customHeight="1" x14ac:dyDescent="0.25">
      <c r="A114" s="108" t="s">
        <v>197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X114" s="52">
        <f>RES_hhdet_in!X114-RES_hhdet_in_new!X114</f>
        <v>0</v>
      </c>
      <c r="Y114" s="52">
        <f>RES_hhdet_in!Y114-RES_hhdet_in_new!Y114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X115" s="52">
        <f>RES_hhdet_in!X115-RES_hhdet_in_new!X115</f>
        <v>0</v>
      </c>
      <c r="Y115" s="52">
        <f>RES_hhdet_in!Y115-RES_hhdet_in_new!Y115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0</v>
      </c>
      <c r="D116" s="52">
        <f>RES_hhdet_in!D116-RES_hhdet_in_new!D116</f>
        <v>0</v>
      </c>
      <c r="E116" s="52">
        <f>RES_hhdet_in!E116-RES_hhdet_in_new!E116</f>
        <v>0</v>
      </c>
      <c r="F116" s="52">
        <f>RES_hhdet_in!F116-RES_hhdet_in_new!F116</f>
        <v>0</v>
      </c>
      <c r="G116" s="52">
        <f>RES_hhdet_in!G116-RES_hhdet_in_new!G116</f>
        <v>0</v>
      </c>
      <c r="H116" s="52">
        <f>RES_hhdet_in!H116-RES_hhdet_in_new!H116</f>
        <v>0</v>
      </c>
      <c r="I116" s="52">
        <f>RES_hhdet_in!I116-RES_hhdet_in_new!I116</f>
        <v>0</v>
      </c>
      <c r="J116" s="52">
        <f>RES_hhdet_in!J116-RES_hhdet_in_new!J116</f>
        <v>0</v>
      </c>
      <c r="K116" s="52">
        <f>RES_hhdet_in!K116-RES_hhdet_in_new!K116</f>
        <v>0</v>
      </c>
      <c r="L116" s="52">
        <f>RES_hhdet_in!L116-RES_hhdet_in_new!L116</f>
        <v>0</v>
      </c>
      <c r="M116" s="52">
        <f>RES_hhdet_in!M116-RES_hhdet_in_new!M116</f>
        <v>0</v>
      </c>
      <c r="N116" s="52">
        <f>RES_hhdet_in!N116-RES_hhdet_in_new!N116</f>
        <v>0</v>
      </c>
      <c r="O116" s="52">
        <f>RES_hhdet_in!O116-RES_hhdet_in_new!O116</f>
        <v>0</v>
      </c>
      <c r="P116" s="52">
        <f>RES_hhdet_in!P116-RES_hhdet_in_new!P116</f>
        <v>0</v>
      </c>
      <c r="Q116" s="52">
        <f>RES_hhdet_in!Q116-RES_hhdet_in_new!Q116</f>
        <v>0</v>
      </c>
      <c r="R116" s="52">
        <f>RES_hhdet_in!R116-RES_hhdet_in_new!R116</f>
        <v>0</v>
      </c>
      <c r="S116" s="52">
        <f>RES_hhdet_in!S116-RES_hhdet_in_new!S116</f>
        <v>0</v>
      </c>
      <c r="T116" s="52">
        <f>RES_hhdet_in!T116-RES_hhdet_in_new!T116</f>
        <v>0</v>
      </c>
      <c r="U116" s="52">
        <f>RES_hhdet_in!U116-RES_hhdet_in_new!U116</f>
        <v>0</v>
      </c>
      <c r="V116" s="52">
        <f>RES_hhdet_in!V116-RES_hhdet_in_new!V116</f>
        <v>0</v>
      </c>
      <c r="W116" s="52">
        <f>RES_hhdet_in!W116-RES_hhdet_in_new!W116</f>
        <v>0</v>
      </c>
      <c r="X116" s="52">
        <f>RES_hhdet_in!X116-RES_hhdet_in_new!X116</f>
        <v>0</v>
      </c>
      <c r="Y116" s="52">
        <f>RES_hhdet_in!Y116-RES_hhdet_in_new!Y116</f>
        <v>0</v>
      </c>
      <c r="DA116" s="63" t="s">
        <v>1453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0</v>
      </c>
      <c r="F117" s="52">
        <f>RES_hhdet_in!F117-RES_hhdet_in_new!F117</f>
        <v>0</v>
      </c>
      <c r="G117" s="52">
        <f>RES_hhdet_in!G117-RES_hhdet_in_new!G117</f>
        <v>0</v>
      </c>
      <c r="H117" s="52">
        <f>RES_hhdet_in!H117-RES_hhdet_in_new!H117</f>
        <v>0</v>
      </c>
      <c r="I117" s="52">
        <f>RES_hhdet_in!I117-RES_hhdet_in_new!I117</f>
        <v>0</v>
      </c>
      <c r="J117" s="52">
        <f>RES_hhdet_in!J117-RES_hhdet_in_new!J117</f>
        <v>0</v>
      </c>
      <c r="K117" s="52">
        <f>RES_hhdet_in!K117-RES_hhdet_in_new!K117</f>
        <v>0</v>
      </c>
      <c r="L117" s="52">
        <f>RES_hhdet_in!L117-RES_hhdet_in_new!L117</f>
        <v>0</v>
      </c>
      <c r="M117" s="52">
        <f>RES_hhdet_in!M117-RES_hhdet_in_new!M117</f>
        <v>0</v>
      </c>
      <c r="N117" s="52">
        <f>RES_hhdet_in!N117-RES_hhdet_in_new!N117</f>
        <v>0</v>
      </c>
      <c r="O117" s="52">
        <f>RES_hhdet_in!O117-RES_hhdet_in_new!O117</f>
        <v>0</v>
      </c>
      <c r="P117" s="52">
        <f>RES_hhdet_in!P117-RES_hhdet_in_new!P117</f>
        <v>0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0</v>
      </c>
      <c r="T117" s="52">
        <f>RES_hhdet_in!T117-RES_hhdet_in_new!T117</f>
        <v>0</v>
      </c>
      <c r="U117" s="52">
        <f>RES_hhdet_in!U117-RES_hhdet_in_new!U117</f>
        <v>0</v>
      </c>
      <c r="V117" s="52">
        <f>RES_hhdet_in!V117-RES_hhdet_in_new!V117</f>
        <v>0</v>
      </c>
      <c r="W117" s="52">
        <f>RES_hhdet_in!W117-RES_hhdet_in_new!W117</f>
        <v>0</v>
      </c>
      <c r="X117" s="52">
        <f>RES_hhdet_in!X117-RES_hhdet_in_new!X117</f>
        <v>0</v>
      </c>
      <c r="Y117" s="52">
        <f>RES_hhdet_in!Y117-RES_hhdet_in_new!Y117</f>
        <v>0</v>
      </c>
      <c r="DA117" s="63" t="s">
        <v>1454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1455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1456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1457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22054</v>
      </c>
      <c r="D126" s="52">
        <v>15932</v>
      </c>
      <c r="E126" s="52">
        <v>15348</v>
      </c>
      <c r="F126" s="52">
        <v>17959</v>
      </c>
      <c r="G126" s="52">
        <v>12932</v>
      </c>
      <c r="H126" s="52">
        <v>13597</v>
      </c>
      <c r="I126" s="52">
        <v>6580</v>
      </c>
      <c r="J126" s="52">
        <v>9955</v>
      </c>
      <c r="K126" s="52">
        <v>11299</v>
      </c>
      <c r="L126" s="52">
        <v>19984</v>
      </c>
      <c r="M126" s="52">
        <v>23115</v>
      </c>
      <c r="N126" s="52">
        <v>23552</v>
      </c>
      <c r="O126" s="52">
        <v>20425</v>
      </c>
      <c r="P126" s="52">
        <v>3648</v>
      </c>
      <c r="Q126" s="52">
        <v>8051</v>
      </c>
      <c r="R126" s="52">
        <v>13328</v>
      </c>
      <c r="S126" s="52">
        <v>19317</v>
      </c>
      <c r="T126" s="52">
        <v>15204</v>
      </c>
      <c r="U126" s="52">
        <v>16462</v>
      </c>
      <c r="V126" s="52">
        <v>12719</v>
      </c>
      <c r="W126" s="52">
        <v>13577</v>
      </c>
      <c r="X126" s="52">
        <v>16150</v>
      </c>
      <c r="Y126" s="52">
        <v>18126</v>
      </c>
      <c r="DA126" s="63" t="s">
        <v>1458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25</v>
      </c>
      <c r="D129" s="52">
        <v>40</v>
      </c>
      <c r="E129" s="52">
        <v>33</v>
      </c>
      <c r="F129" s="52">
        <v>72</v>
      </c>
      <c r="G129" s="52">
        <v>148</v>
      </c>
      <c r="H129" s="52">
        <v>58</v>
      </c>
      <c r="I129" s="52">
        <v>111</v>
      </c>
      <c r="J129" s="52">
        <v>59</v>
      </c>
      <c r="K129" s="52">
        <v>49</v>
      </c>
      <c r="L129" s="52">
        <v>66</v>
      </c>
      <c r="M129" s="52">
        <v>112</v>
      </c>
      <c r="N129" s="52">
        <v>226</v>
      </c>
      <c r="O129" s="52">
        <v>263</v>
      </c>
      <c r="P129" s="52">
        <v>274</v>
      </c>
      <c r="Q129" s="52">
        <v>202</v>
      </c>
      <c r="R129" s="52">
        <v>179</v>
      </c>
      <c r="S129" s="52">
        <v>249</v>
      </c>
      <c r="T129" s="52">
        <v>281</v>
      </c>
      <c r="U129" s="52">
        <v>327</v>
      </c>
      <c r="V129" s="52">
        <v>413</v>
      </c>
      <c r="W129" s="52">
        <v>367</v>
      </c>
      <c r="X129" s="52">
        <v>733</v>
      </c>
      <c r="Y129" s="52">
        <v>427</v>
      </c>
      <c r="DA129" s="63" t="s">
        <v>1459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21021</v>
      </c>
      <c r="D131" s="52">
        <f>RES_hhdet_in!D131-RES_hhdet_in_new!D131</f>
        <v>16355</v>
      </c>
      <c r="E131" s="52">
        <f>RES_hhdet_in!E131-RES_hhdet_in_new!E131</f>
        <v>15415</v>
      </c>
      <c r="F131" s="52">
        <f>RES_hhdet_in!F131-RES_hhdet_in_new!F131</f>
        <v>17375</v>
      </c>
      <c r="G131" s="52">
        <f>RES_hhdet_in!G131-RES_hhdet_in_new!G131</f>
        <v>13730</v>
      </c>
      <c r="H131" s="52">
        <f>RES_hhdet_in!H131-RES_hhdet_in_new!H131</f>
        <v>13761</v>
      </c>
      <c r="I131" s="52">
        <f>RES_hhdet_in!I131-RES_hhdet_in_new!I131</f>
        <v>6640</v>
      </c>
      <c r="J131" s="52">
        <f>RES_hhdet_in!J131-RES_hhdet_in_new!J131</f>
        <v>9933</v>
      </c>
      <c r="K131" s="52">
        <f>RES_hhdet_in!K131-RES_hhdet_in_new!K131</f>
        <v>11263</v>
      </c>
      <c r="L131" s="52">
        <f>RES_hhdet_in!L131-RES_hhdet_in_new!L131</f>
        <v>19248</v>
      </c>
      <c r="M131" s="52">
        <f>RES_hhdet_in!M131-RES_hhdet_in_new!M131</f>
        <v>23534</v>
      </c>
      <c r="N131" s="52">
        <f>RES_hhdet_in!N131-RES_hhdet_in_new!N131</f>
        <v>24068</v>
      </c>
      <c r="O131" s="52">
        <f>RES_hhdet_in!O131-RES_hhdet_in_new!O131</f>
        <v>20482</v>
      </c>
      <c r="P131" s="52">
        <f>RES_hhdet_in!P131-RES_hhdet_in_new!P131</f>
        <v>3755</v>
      </c>
      <c r="Q131" s="52">
        <f>RES_hhdet_in!Q131-RES_hhdet_in_new!Q131</f>
        <v>8113</v>
      </c>
      <c r="R131" s="52">
        <f>RES_hhdet_in!R131-RES_hhdet_in_new!R131</f>
        <v>13380</v>
      </c>
      <c r="S131" s="52">
        <f>RES_hhdet_in!S131-RES_hhdet_in_new!S131</f>
        <v>19406</v>
      </c>
      <c r="T131" s="52">
        <f>RES_hhdet_in!T131-RES_hhdet_in_new!T131</f>
        <v>14594</v>
      </c>
      <c r="U131" s="52">
        <f>RES_hhdet_in!U131-RES_hhdet_in_new!U131</f>
        <v>17352</v>
      </c>
      <c r="V131" s="52">
        <f>RES_hhdet_in!V131-RES_hhdet_in_new!V131</f>
        <v>13435</v>
      </c>
      <c r="W131" s="52">
        <f>RES_hhdet_in!W131-RES_hhdet_in_new!W131</f>
        <v>12272</v>
      </c>
      <c r="X131" s="52">
        <f>RES_hhdet_in!X131-RES_hhdet_in_new!X131</f>
        <v>14431</v>
      </c>
      <c r="Y131" s="52">
        <f>RES_hhdet_in!Y131-RES_hhdet_in_new!Y131</f>
        <v>17052</v>
      </c>
      <c r="DA131" s="63" t="s">
        <v>1460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0</v>
      </c>
      <c r="D132" s="52">
        <f>RES_hhdet_in!D132-RES_hhdet_in_new!D132</f>
        <v>0</v>
      </c>
      <c r="E132" s="52">
        <f>RES_hhdet_in!E132-RES_hhdet_in_new!E132</f>
        <v>0</v>
      </c>
      <c r="F132" s="52">
        <f>RES_hhdet_in!F132-RES_hhdet_in_new!F132</f>
        <v>0</v>
      </c>
      <c r="G132" s="52">
        <f>RES_hhdet_in!G132-RES_hhdet_in_new!G132</f>
        <v>0</v>
      </c>
      <c r="H132" s="52">
        <f>RES_hhdet_in!H132-RES_hhdet_in_new!H132</f>
        <v>0</v>
      </c>
      <c r="I132" s="52">
        <f>RES_hhdet_in!I132-RES_hhdet_in_new!I132</f>
        <v>0</v>
      </c>
      <c r="J132" s="52">
        <f>RES_hhdet_in!J132-RES_hhdet_in_new!J132</f>
        <v>0</v>
      </c>
      <c r="K132" s="52">
        <f>RES_hhdet_in!K132-RES_hhdet_in_new!K132</f>
        <v>0</v>
      </c>
      <c r="L132" s="52">
        <f>RES_hhdet_in!L132-RES_hhdet_in_new!L132</f>
        <v>0</v>
      </c>
      <c r="M132" s="52">
        <f>RES_hhdet_in!M132-RES_hhdet_in_new!M132</f>
        <v>0</v>
      </c>
      <c r="N132" s="52">
        <f>RES_hhdet_in!N132-RES_hhdet_in_new!N132</f>
        <v>0</v>
      </c>
      <c r="O132" s="52">
        <f>RES_hhdet_in!O132-RES_hhdet_in_new!O132</f>
        <v>0</v>
      </c>
      <c r="P132" s="52">
        <f>RES_hhdet_in!P132-RES_hhdet_in_new!P132</f>
        <v>0</v>
      </c>
      <c r="Q132" s="52">
        <f>RES_hhdet_in!Q132-RES_hhdet_in_new!Q132</f>
        <v>0</v>
      </c>
      <c r="R132" s="52">
        <f>RES_hhdet_in!R132-RES_hhdet_in_new!R132</f>
        <v>0</v>
      </c>
      <c r="S132" s="52">
        <f>RES_hhdet_in!S132-RES_hhdet_in_new!S132</f>
        <v>0</v>
      </c>
      <c r="T132" s="52">
        <f>RES_hhdet_in!T132-RES_hhdet_in_new!T132</f>
        <v>0</v>
      </c>
      <c r="U132" s="52">
        <f>RES_hhdet_in!U132-RES_hhdet_in_new!U132</f>
        <v>0</v>
      </c>
      <c r="V132" s="52">
        <f>RES_hhdet_in!V132-RES_hhdet_in_new!V132</f>
        <v>0</v>
      </c>
      <c r="W132" s="52">
        <f>RES_hhdet_in!W132-RES_hhdet_in_new!W132</f>
        <v>0</v>
      </c>
      <c r="X132" s="52">
        <f>RES_hhdet_in!X132-RES_hhdet_in_new!X132</f>
        <v>0</v>
      </c>
      <c r="Y132" s="52">
        <f>RES_hhdet_in!Y132-RES_hhdet_in_new!Y132</f>
        <v>0</v>
      </c>
      <c r="DA132" s="63" t="s">
        <v>1461</v>
      </c>
    </row>
    <row r="133" spans="1:105" ht="12" hidden="1" customHeight="1" x14ac:dyDescent="0.25">
      <c r="A133" s="108" t="s">
        <v>198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X133" s="52">
        <f>RES_hhdet_in!X133-RES_hhdet_in_new!X133</f>
        <v>0</v>
      </c>
      <c r="Y133" s="52">
        <f>RES_hhdet_in!Y133-RES_hhdet_in_new!Y133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X134" s="52">
        <f>RES_hhdet_in!X134-RES_hhdet_in_new!X134</f>
        <v>0</v>
      </c>
      <c r="Y134" s="52">
        <f>RES_hhdet_in!Y134-RES_hhdet_in_new!Y134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1117</v>
      </c>
      <c r="D135" s="52">
        <f>RES_hhdet_in!D135-RES_hhdet_in_new!D135</f>
        <v>0</v>
      </c>
      <c r="E135" s="52">
        <f>RES_hhdet_in!E135-RES_hhdet_in_new!E135</f>
        <v>0</v>
      </c>
      <c r="F135" s="52">
        <f>RES_hhdet_in!F135-RES_hhdet_in_new!F135</f>
        <v>643</v>
      </c>
      <c r="G135" s="52">
        <f>RES_hhdet_in!G135-RES_hhdet_in_new!G135</f>
        <v>0</v>
      </c>
      <c r="H135" s="52">
        <f>RES_hhdet_in!H135-RES_hhdet_in_new!H135</f>
        <v>0</v>
      </c>
      <c r="I135" s="52">
        <f>RES_hhdet_in!I135-RES_hhdet_in_new!I135</f>
        <v>0</v>
      </c>
      <c r="J135" s="52">
        <f>RES_hhdet_in!J135-RES_hhdet_in_new!J135</f>
        <v>307</v>
      </c>
      <c r="K135" s="52">
        <f>RES_hhdet_in!K135-RES_hhdet_in_new!K135</f>
        <v>665</v>
      </c>
      <c r="L135" s="52">
        <f>RES_hhdet_in!L135-RES_hhdet_in_new!L135</f>
        <v>902</v>
      </c>
      <c r="M135" s="52">
        <f>RES_hhdet_in!M135-RES_hhdet_in_new!M135</f>
        <v>0</v>
      </c>
      <c r="N135" s="52">
        <f>RES_hhdet_in!N135-RES_hhdet_in_new!N135</f>
        <v>1</v>
      </c>
      <c r="O135" s="52">
        <f>RES_hhdet_in!O135-RES_hhdet_in_new!O135</f>
        <v>46</v>
      </c>
      <c r="P135" s="52">
        <f>RES_hhdet_in!P135-RES_hhdet_in_new!P135</f>
        <v>68</v>
      </c>
      <c r="Q135" s="52">
        <f>RES_hhdet_in!Q135-RES_hhdet_in_new!Q135</f>
        <v>211</v>
      </c>
      <c r="R135" s="52">
        <f>RES_hhdet_in!R135-RES_hhdet_in_new!R135</f>
        <v>449</v>
      </c>
      <c r="S135" s="52">
        <f>RES_hhdet_in!S135-RES_hhdet_in_new!S135</f>
        <v>466</v>
      </c>
      <c r="T135" s="52">
        <f>RES_hhdet_in!T135-RES_hhdet_in_new!T135</f>
        <v>1006</v>
      </c>
      <c r="U135" s="52">
        <f>RES_hhdet_in!U135-RES_hhdet_in_new!U135</f>
        <v>0</v>
      </c>
      <c r="V135" s="52">
        <f>RES_hhdet_in!V135-RES_hhdet_in_new!V135</f>
        <v>0</v>
      </c>
      <c r="W135" s="52">
        <f>RES_hhdet_in!W135-RES_hhdet_in_new!W135</f>
        <v>1355</v>
      </c>
      <c r="X135" s="52">
        <f>RES_hhdet_in!X135-RES_hhdet_in_new!X135</f>
        <v>1825</v>
      </c>
      <c r="Y135" s="52">
        <f>RES_hhdet_in!Y135-RES_hhdet_in_new!Y135</f>
        <v>1258</v>
      </c>
      <c r="DA135" s="63" t="s">
        <v>1462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0</v>
      </c>
      <c r="D136" s="52">
        <f>RES_hhdet_in!D136-RES_hhdet_in_new!D136</f>
        <v>0</v>
      </c>
      <c r="E136" s="52">
        <f>RES_hhdet_in!E136-RES_hhdet_in_new!E136</f>
        <v>0</v>
      </c>
      <c r="F136" s="52">
        <f>RES_hhdet_in!F136-RES_hhdet_in_new!F136</f>
        <v>0</v>
      </c>
      <c r="G136" s="52">
        <f>RES_hhdet_in!G136-RES_hhdet_in_new!G136</f>
        <v>0</v>
      </c>
      <c r="H136" s="52">
        <f>RES_hhdet_in!H136-RES_hhdet_in_new!H136</f>
        <v>0</v>
      </c>
      <c r="I136" s="52">
        <f>RES_hhdet_in!I136-RES_hhdet_in_new!I136</f>
        <v>0</v>
      </c>
      <c r="J136" s="52">
        <f>RES_hhdet_in!J136-RES_hhdet_in_new!J136</f>
        <v>0</v>
      </c>
      <c r="K136" s="52">
        <f>RES_hhdet_in!K136-RES_hhdet_in_new!K136</f>
        <v>0</v>
      </c>
      <c r="L136" s="52">
        <f>RES_hhdet_in!L136-RES_hhdet_in_new!L136</f>
        <v>0</v>
      </c>
      <c r="M136" s="52">
        <f>RES_hhdet_in!M136-RES_hhdet_in_new!M136</f>
        <v>0</v>
      </c>
      <c r="N136" s="52">
        <f>RES_hhdet_in!N136-RES_hhdet_in_new!N136</f>
        <v>0</v>
      </c>
      <c r="O136" s="52">
        <f>RES_hhdet_in!O136-RES_hhdet_in_new!O136</f>
        <v>0</v>
      </c>
      <c r="P136" s="52">
        <f>RES_hhdet_in!P136-RES_hhdet_in_new!P136</f>
        <v>0</v>
      </c>
      <c r="Q136" s="52">
        <f>RES_hhdet_in!Q136-RES_hhdet_in_new!Q136</f>
        <v>0</v>
      </c>
      <c r="R136" s="52">
        <f>RES_hhdet_in!R136-RES_hhdet_in_new!R136</f>
        <v>0</v>
      </c>
      <c r="S136" s="52">
        <f>RES_hhdet_in!S136-RES_hhdet_in_new!S136</f>
        <v>0</v>
      </c>
      <c r="T136" s="52">
        <f>RES_hhdet_in!T136-RES_hhdet_in_new!T136</f>
        <v>0</v>
      </c>
      <c r="U136" s="52">
        <f>RES_hhdet_in!U136-RES_hhdet_in_new!U136</f>
        <v>0</v>
      </c>
      <c r="V136" s="52">
        <f>RES_hhdet_in!V136-RES_hhdet_in_new!V136</f>
        <v>0</v>
      </c>
      <c r="W136" s="52">
        <f>RES_hhdet_in!W136-RES_hhdet_in_new!W136</f>
        <v>0</v>
      </c>
      <c r="X136" s="52">
        <f>RES_hhdet_in!X136-RES_hhdet_in_new!X136</f>
        <v>0</v>
      </c>
      <c r="Y136" s="52">
        <f>RES_hhdet_in!Y136-RES_hhdet_in_new!Y136</f>
        <v>0</v>
      </c>
      <c r="DA136" s="63" t="s">
        <v>1463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2901</v>
      </c>
      <c r="D140" s="52">
        <v>0</v>
      </c>
      <c r="E140" s="52">
        <v>4196</v>
      </c>
      <c r="F140" s="52">
        <v>4459</v>
      </c>
      <c r="G140" s="52">
        <v>4508</v>
      </c>
      <c r="H140" s="52">
        <v>4971</v>
      </c>
      <c r="I140" s="52">
        <v>2489</v>
      </c>
      <c r="J140" s="52">
        <v>4070</v>
      </c>
      <c r="K140" s="52">
        <v>6008</v>
      </c>
      <c r="L140" s="52">
        <v>6503</v>
      </c>
      <c r="M140" s="52">
        <v>5343</v>
      </c>
      <c r="N140" s="52">
        <v>3504</v>
      </c>
      <c r="O140" s="52">
        <v>5963</v>
      </c>
      <c r="P140" s="52">
        <v>7034</v>
      </c>
      <c r="Q140" s="52">
        <v>8486</v>
      </c>
      <c r="R140" s="52">
        <v>8923</v>
      </c>
      <c r="S140" s="52">
        <v>5970</v>
      </c>
      <c r="T140" s="52">
        <v>5447</v>
      </c>
      <c r="U140" s="52">
        <v>2417</v>
      </c>
      <c r="V140" s="52">
        <v>207</v>
      </c>
      <c r="W140" s="52">
        <v>150</v>
      </c>
      <c r="X140" s="52">
        <v>5062</v>
      </c>
      <c r="Y140" s="52">
        <v>4436</v>
      </c>
      <c r="DA140" s="63" t="s">
        <v>1464</v>
      </c>
    </row>
    <row r="141" spans="1:105" ht="12" customHeight="1" x14ac:dyDescent="0.25">
      <c r="A141" s="109" t="s">
        <v>120</v>
      </c>
      <c r="B141" s="36"/>
      <c r="C141" s="36">
        <v>44627</v>
      </c>
      <c r="D141" s="36">
        <v>42058</v>
      </c>
      <c r="E141" s="36">
        <v>36952</v>
      </c>
      <c r="F141" s="36">
        <v>41799</v>
      </c>
      <c r="G141" s="36">
        <v>40486</v>
      </c>
      <c r="H141" s="36">
        <v>46848</v>
      </c>
      <c r="I141" s="36">
        <v>20889</v>
      </c>
      <c r="J141" s="36">
        <v>23093</v>
      </c>
      <c r="K141" s="36">
        <v>30710</v>
      </c>
      <c r="L141" s="36">
        <v>35292</v>
      </c>
      <c r="M141" s="36">
        <v>38582</v>
      </c>
      <c r="N141" s="36">
        <v>39713</v>
      </c>
      <c r="O141" s="36">
        <v>31512</v>
      </c>
      <c r="P141" s="36">
        <v>14787</v>
      </c>
      <c r="Q141" s="36">
        <v>17548</v>
      </c>
      <c r="R141" s="36">
        <v>25767</v>
      </c>
      <c r="S141" s="36">
        <v>36776</v>
      </c>
      <c r="T141" s="36">
        <v>36081</v>
      </c>
      <c r="U141" s="36">
        <v>39150</v>
      </c>
      <c r="V141" s="36">
        <v>37040</v>
      </c>
      <c r="W141" s="36">
        <v>31538</v>
      </c>
      <c r="X141" s="36">
        <v>26910</v>
      </c>
      <c r="Y141" s="36">
        <v>35352</v>
      </c>
      <c r="DA141" s="60" t="s">
        <v>1465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1466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0</v>
      </c>
      <c r="S145" s="52">
        <v>0</v>
      </c>
      <c r="T145" s="52">
        <v>0</v>
      </c>
      <c r="U145" s="52">
        <v>0</v>
      </c>
      <c r="V145" s="52">
        <v>0</v>
      </c>
      <c r="W145" s="52">
        <v>0</v>
      </c>
      <c r="X145" s="52">
        <v>0</v>
      </c>
      <c r="Y145" s="52">
        <v>0</v>
      </c>
      <c r="DA145" s="63" t="s">
        <v>1467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0</v>
      </c>
      <c r="S147" s="52">
        <v>0</v>
      </c>
      <c r="T147" s="52">
        <v>0</v>
      </c>
      <c r="U147" s="52">
        <v>0</v>
      </c>
      <c r="V147" s="52">
        <v>0</v>
      </c>
      <c r="W147" s="52">
        <v>0</v>
      </c>
      <c r="X147" s="52">
        <v>0</v>
      </c>
      <c r="Y147" s="52">
        <v>0</v>
      </c>
      <c r="DA147" s="63" t="s">
        <v>1468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0</v>
      </c>
      <c r="D149" s="52">
        <f>RES_hhdet_in!D149-RES_hhdet_in_new!D149</f>
        <v>0</v>
      </c>
      <c r="E149" s="52">
        <f>RES_hhdet_in!E149-RES_hhdet_in_new!E149</f>
        <v>0</v>
      </c>
      <c r="F149" s="52">
        <f>RES_hhdet_in!F149-RES_hhdet_in_new!F149</f>
        <v>0</v>
      </c>
      <c r="G149" s="52">
        <f>RES_hhdet_in!G149-RES_hhdet_in_new!G149</f>
        <v>0</v>
      </c>
      <c r="H149" s="52">
        <f>RES_hhdet_in!H149-RES_hhdet_in_new!H149</f>
        <v>0</v>
      </c>
      <c r="I149" s="52">
        <f>RES_hhdet_in!I149-RES_hhdet_in_new!I149</f>
        <v>0</v>
      </c>
      <c r="J149" s="52">
        <f>RES_hhdet_in!J149-RES_hhdet_in_new!J149</f>
        <v>0</v>
      </c>
      <c r="K149" s="52">
        <f>RES_hhdet_in!K149-RES_hhdet_in_new!K149</f>
        <v>0</v>
      </c>
      <c r="L149" s="52">
        <f>RES_hhdet_in!L149-RES_hhdet_in_new!L149</f>
        <v>0</v>
      </c>
      <c r="M149" s="52">
        <f>RES_hhdet_in!M149-RES_hhdet_in_new!M149</f>
        <v>0</v>
      </c>
      <c r="N149" s="52">
        <f>RES_hhdet_in!N149-RES_hhdet_in_new!N149</f>
        <v>0</v>
      </c>
      <c r="O149" s="52">
        <f>RES_hhdet_in!O149-RES_hhdet_in_new!O149</f>
        <v>0</v>
      </c>
      <c r="P149" s="52">
        <f>RES_hhdet_in!P149-RES_hhdet_in_new!P149</f>
        <v>0</v>
      </c>
      <c r="Q149" s="52">
        <f>RES_hhdet_in!Q149-RES_hhdet_in_new!Q149</f>
        <v>0</v>
      </c>
      <c r="R149" s="52">
        <f>RES_hhdet_in!R149-RES_hhdet_in_new!R149</f>
        <v>0</v>
      </c>
      <c r="S149" s="52">
        <f>RES_hhdet_in!S149-RES_hhdet_in_new!S149</f>
        <v>0</v>
      </c>
      <c r="T149" s="52">
        <f>RES_hhdet_in!T149-RES_hhdet_in_new!T149</f>
        <v>0</v>
      </c>
      <c r="U149" s="52">
        <f>RES_hhdet_in!U149-RES_hhdet_in_new!U149</f>
        <v>0</v>
      </c>
      <c r="V149" s="52">
        <f>RES_hhdet_in!V149-RES_hhdet_in_new!V149</f>
        <v>0</v>
      </c>
      <c r="W149" s="52">
        <f>RES_hhdet_in!W149-RES_hhdet_in_new!W149</f>
        <v>0</v>
      </c>
      <c r="X149" s="52">
        <f>RES_hhdet_in!X149-RES_hhdet_in_new!X149</f>
        <v>0</v>
      </c>
      <c r="Y149" s="52">
        <f>RES_hhdet_in!Y149-RES_hhdet_in_new!Y149</f>
        <v>0</v>
      </c>
      <c r="DA149" s="63" t="s">
        <v>1469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0</v>
      </c>
      <c r="E150" s="52">
        <f>RES_hhdet_in!E150-RES_hhdet_in_new!E150</f>
        <v>0</v>
      </c>
      <c r="F150" s="52">
        <f>RES_hhdet_in!F150-RES_hhdet_in_new!F150</f>
        <v>0</v>
      </c>
      <c r="G150" s="52">
        <f>RES_hhdet_in!G150-RES_hhdet_in_new!G150</f>
        <v>0</v>
      </c>
      <c r="H150" s="52">
        <f>RES_hhdet_in!H150-RES_hhdet_in_new!H150</f>
        <v>0</v>
      </c>
      <c r="I150" s="52">
        <f>RES_hhdet_in!I150-RES_hhdet_in_new!I150</f>
        <v>0</v>
      </c>
      <c r="J150" s="52">
        <f>RES_hhdet_in!J150-RES_hhdet_in_new!J150</f>
        <v>0</v>
      </c>
      <c r="K150" s="52">
        <f>RES_hhdet_in!K150-RES_hhdet_in_new!K150</f>
        <v>0</v>
      </c>
      <c r="L150" s="52">
        <f>RES_hhdet_in!L150-RES_hhdet_in_new!L150</f>
        <v>0</v>
      </c>
      <c r="M150" s="52">
        <f>RES_hhdet_in!M150-RES_hhdet_in_new!M150</f>
        <v>0</v>
      </c>
      <c r="N150" s="52">
        <f>RES_hhdet_in!N150-RES_hhdet_in_new!N150</f>
        <v>0</v>
      </c>
      <c r="O150" s="52">
        <f>RES_hhdet_in!O150-RES_hhdet_in_new!O150</f>
        <v>0</v>
      </c>
      <c r="P150" s="52">
        <f>RES_hhdet_in!P150-RES_hhdet_in_new!P150</f>
        <v>0</v>
      </c>
      <c r="Q150" s="52">
        <f>RES_hhdet_in!Q150-RES_hhdet_in_new!Q150</f>
        <v>0</v>
      </c>
      <c r="R150" s="52">
        <f>RES_hhdet_in!R150-RES_hhdet_in_new!R150</f>
        <v>0</v>
      </c>
      <c r="S150" s="52">
        <f>RES_hhdet_in!S150-RES_hhdet_in_new!S150</f>
        <v>0</v>
      </c>
      <c r="T150" s="52">
        <f>RES_hhdet_in!T150-RES_hhdet_in_new!T150</f>
        <v>0</v>
      </c>
      <c r="U150" s="52">
        <f>RES_hhdet_in!U150-RES_hhdet_in_new!U150</f>
        <v>0</v>
      </c>
      <c r="V150" s="52">
        <f>RES_hhdet_in!V150-RES_hhdet_in_new!V150</f>
        <v>0</v>
      </c>
      <c r="W150" s="52">
        <f>RES_hhdet_in!W150-RES_hhdet_in_new!W150</f>
        <v>0</v>
      </c>
      <c r="X150" s="52">
        <f>RES_hhdet_in!X150-RES_hhdet_in_new!X150</f>
        <v>0</v>
      </c>
      <c r="Y150" s="52">
        <f>RES_hhdet_in!Y150-RES_hhdet_in_new!Y150</f>
        <v>0</v>
      </c>
      <c r="DA150" s="63" t="s">
        <v>1470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X151" s="52">
        <f>RES_hhdet_in!X151-RES_hhdet_in_new!X151</f>
        <v>0</v>
      </c>
      <c r="Y151" s="52">
        <f>RES_hhdet_in!Y151-RES_hhdet_in_new!Y151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X152" s="52">
        <f>RES_hhdet_in!X152-RES_hhdet_in_new!X152</f>
        <v>0</v>
      </c>
      <c r="Y152" s="52">
        <f>RES_hhdet_in!Y152-RES_hhdet_in_new!Y152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0</v>
      </c>
      <c r="D153" s="52">
        <f>RES_hhdet_in!D153-RES_hhdet_in_new!D153</f>
        <v>0</v>
      </c>
      <c r="E153" s="52">
        <f>RES_hhdet_in!E153-RES_hhdet_in_new!E153</f>
        <v>0</v>
      </c>
      <c r="F153" s="52">
        <f>RES_hhdet_in!F153-RES_hhdet_in_new!F153</f>
        <v>0</v>
      </c>
      <c r="G153" s="52">
        <f>RES_hhdet_in!G153-RES_hhdet_in_new!G153</f>
        <v>0</v>
      </c>
      <c r="H153" s="52">
        <f>RES_hhdet_in!H153-RES_hhdet_in_new!H153</f>
        <v>0</v>
      </c>
      <c r="I153" s="52">
        <f>RES_hhdet_in!I153-RES_hhdet_in_new!I153</f>
        <v>0</v>
      </c>
      <c r="J153" s="52">
        <f>RES_hhdet_in!J153-RES_hhdet_in_new!J153</f>
        <v>0</v>
      </c>
      <c r="K153" s="52">
        <f>RES_hhdet_in!K153-RES_hhdet_in_new!K153</f>
        <v>0</v>
      </c>
      <c r="L153" s="52">
        <f>RES_hhdet_in!L153-RES_hhdet_in_new!L153</f>
        <v>0</v>
      </c>
      <c r="M153" s="52">
        <f>RES_hhdet_in!M153-RES_hhdet_in_new!M153</f>
        <v>0</v>
      </c>
      <c r="N153" s="52">
        <f>RES_hhdet_in!N153-RES_hhdet_in_new!N153</f>
        <v>0</v>
      </c>
      <c r="O153" s="52">
        <f>RES_hhdet_in!O153-RES_hhdet_in_new!O153</f>
        <v>0</v>
      </c>
      <c r="P153" s="52">
        <f>RES_hhdet_in!P153-RES_hhdet_in_new!P153</f>
        <v>0</v>
      </c>
      <c r="Q153" s="52">
        <f>RES_hhdet_in!Q153-RES_hhdet_in_new!Q153</f>
        <v>0</v>
      </c>
      <c r="R153" s="52">
        <f>RES_hhdet_in!R153-RES_hhdet_in_new!R153</f>
        <v>0</v>
      </c>
      <c r="S153" s="52">
        <f>RES_hhdet_in!S153-RES_hhdet_in_new!S153</f>
        <v>0</v>
      </c>
      <c r="T153" s="52">
        <f>RES_hhdet_in!T153-RES_hhdet_in_new!T153</f>
        <v>0</v>
      </c>
      <c r="U153" s="52">
        <f>RES_hhdet_in!U153-RES_hhdet_in_new!U153</f>
        <v>0</v>
      </c>
      <c r="V153" s="52">
        <f>RES_hhdet_in!V153-RES_hhdet_in_new!V153</f>
        <v>0</v>
      </c>
      <c r="W153" s="52">
        <f>RES_hhdet_in!W153-RES_hhdet_in_new!W153</f>
        <v>0</v>
      </c>
      <c r="X153" s="52">
        <f>RES_hhdet_in!X153-RES_hhdet_in_new!X153</f>
        <v>0</v>
      </c>
      <c r="Y153" s="52">
        <f>RES_hhdet_in!Y153-RES_hhdet_in_new!Y153</f>
        <v>0</v>
      </c>
      <c r="DA153" s="63" t="s">
        <v>1471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0</v>
      </c>
      <c r="D154" s="52">
        <f>RES_hhdet_in!D154-RES_hhdet_in_new!D154</f>
        <v>0</v>
      </c>
      <c r="E154" s="52">
        <f>RES_hhdet_in!E154-RES_hhdet_in_new!E154</f>
        <v>0</v>
      </c>
      <c r="F154" s="52">
        <f>RES_hhdet_in!F154-RES_hhdet_in_new!F154</f>
        <v>0</v>
      </c>
      <c r="G154" s="52">
        <f>RES_hhdet_in!G154-RES_hhdet_in_new!G154</f>
        <v>0</v>
      </c>
      <c r="H154" s="52">
        <f>RES_hhdet_in!H154-RES_hhdet_in_new!H154</f>
        <v>0</v>
      </c>
      <c r="I154" s="52">
        <f>RES_hhdet_in!I154-RES_hhdet_in_new!I154</f>
        <v>0</v>
      </c>
      <c r="J154" s="52">
        <f>RES_hhdet_in!J154-RES_hhdet_in_new!J154</f>
        <v>0</v>
      </c>
      <c r="K154" s="52">
        <f>RES_hhdet_in!K154-RES_hhdet_in_new!K154</f>
        <v>0</v>
      </c>
      <c r="L154" s="52">
        <f>RES_hhdet_in!L154-RES_hhdet_in_new!L154</f>
        <v>0</v>
      </c>
      <c r="M154" s="52">
        <f>RES_hhdet_in!M154-RES_hhdet_in_new!M154</f>
        <v>0</v>
      </c>
      <c r="N154" s="52">
        <f>RES_hhdet_in!N154-RES_hhdet_in_new!N154</f>
        <v>0</v>
      </c>
      <c r="O154" s="52">
        <f>RES_hhdet_in!O154-RES_hhdet_in_new!O154</f>
        <v>0</v>
      </c>
      <c r="P154" s="52">
        <f>RES_hhdet_in!P154-RES_hhdet_in_new!P154</f>
        <v>0</v>
      </c>
      <c r="Q154" s="52">
        <f>RES_hhdet_in!Q154-RES_hhdet_in_new!Q154</f>
        <v>0</v>
      </c>
      <c r="R154" s="52">
        <f>RES_hhdet_in!R154-RES_hhdet_in_new!R154</f>
        <v>0</v>
      </c>
      <c r="S154" s="52">
        <f>RES_hhdet_in!S154-RES_hhdet_in_new!S154</f>
        <v>0</v>
      </c>
      <c r="T154" s="52">
        <f>RES_hhdet_in!T154-RES_hhdet_in_new!T154</f>
        <v>0</v>
      </c>
      <c r="U154" s="52">
        <f>RES_hhdet_in!U154-RES_hhdet_in_new!U154</f>
        <v>0</v>
      </c>
      <c r="V154" s="52">
        <f>RES_hhdet_in!V154-RES_hhdet_in_new!V154</f>
        <v>0</v>
      </c>
      <c r="W154" s="52">
        <f>RES_hhdet_in!W154-RES_hhdet_in_new!W154</f>
        <v>0</v>
      </c>
      <c r="X154" s="52">
        <f>RES_hhdet_in!X154-RES_hhdet_in_new!X154</f>
        <v>0</v>
      </c>
      <c r="Y154" s="52">
        <f>RES_hhdet_in!Y154-RES_hhdet_in_new!Y154</f>
        <v>0</v>
      </c>
      <c r="DA154" s="63" t="s">
        <v>1472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X158" s="52">
        <v>0</v>
      </c>
      <c r="Y158" s="52">
        <v>0</v>
      </c>
      <c r="DA158" s="63" t="s">
        <v>1473</v>
      </c>
    </row>
    <row r="159" spans="1:105" ht="12" customHeight="1" x14ac:dyDescent="0.25">
      <c r="A159" s="109" t="s">
        <v>120</v>
      </c>
      <c r="B159" s="36"/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0</v>
      </c>
      <c r="S159" s="36">
        <v>0</v>
      </c>
      <c r="T159" s="36">
        <v>0</v>
      </c>
      <c r="U159" s="36">
        <v>0</v>
      </c>
      <c r="V159" s="36">
        <v>0</v>
      </c>
      <c r="W159" s="36">
        <v>0</v>
      </c>
      <c r="X159" s="36">
        <v>0</v>
      </c>
      <c r="Y159" s="36">
        <v>0</v>
      </c>
      <c r="DA159" s="60" t="s">
        <v>1474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1475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758</v>
      </c>
      <c r="D163" s="52">
        <v>795</v>
      </c>
      <c r="E163" s="52">
        <v>905</v>
      </c>
      <c r="F163" s="52">
        <v>917</v>
      </c>
      <c r="G163" s="52">
        <v>1599</v>
      </c>
      <c r="H163" s="52">
        <v>2036</v>
      </c>
      <c r="I163" s="52">
        <v>2950</v>
      </c>
      <c r="J163" s="52">
        <v>2713</v>
      </c>
      <c r="K163" s="52">
        <v>2593</v>
      </c>
      <c r="L163" s="52">
        <v>1282</v>
      </c>
      <c r="M163" s="52">
        <v>1144</v>
      </c>
      <c r="N163" s="52">
        <v>1062</v>
      </c>
      <c r="O163" s="52">
        <v>760</v>
      </c>
      <c r="P163" s="52">
        <v>470</v>
      </c>
      <c r="Q163" s="52">
        <v>1000</v>
      </c>
      <c r="R163" s="52">
        <v>1837</v>
      </c>
      <c r="S163" s="52">
        <v>2093</v>
      </c>
      <c r="T163" s="52">
        <v>2257</v>
      </c>
      <c r="U163" s="52">
        <v>1859</v>
      </c>
      <c r="V163" s="52">
        <v>1795</v>
      </c>
      <c r="W163" s="52">
        <v>1213</v>
      </c>
      <c r="X163" s="52">
        <v>1884</v>
      </c>
      <c r="Y163" s="52">
        <v>1038</v>
      </c>
      <c r="DA163" s="63" t="s">
        <v>1476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5</v>
      </c>
      <c r="D165" s="52">
        <v>8</v>
      </c>
      <c r="E165" s="52">
        <v>4</v>
      </c>
      <c r="F165" s="52">
        <v>7</v>
      </c>
      <c r="G165" s="52">
        <v>12</v>
      </c>
      <c r="H165" s="52">
        <v>14</v>
      </c>
      <c r="I165" s="52">
        <v>33</v>
      </c>
      <c r="J165" s="52">
        <v>53</v>
      </c>
      <c r="K165" s="52">
        <v>70</v>
      </c>
      <c r="L165" s="52">
        <v>63</v>
      </c>
      <c r="M165" s="52">
        <v>36</v>
      </c>
      <c r="N165" s="52">
        <v>26</v>
      </c>
      <c r="O165" s="52">
        <v>24</v>
      </c>
      <c r="P165" s="52">
        <v>21</v>
      </c>
      <c r="Q165" s="52">
        <v>30</v>
      </c>
      <c r="R165" s="52">
        <v>53</v>
      </c>
      <c r="S165" s="52">
        <v>88</v>
      </c>
      <c r="T165" s="52">
        <v>123</v>
      </c>
      <c r="U165" s="52">
        <v>139</v>
      </c>
      <c r="V165" s="52">
        <v>166</v>
      </c>
      <c r="W165" s="52">
        <v>158</v>
      </c>
      <c r="X165" s="52">
        <v>171</v>
      </c>
      <c r="Y165" s="52">
        <v>144</v>
      </c>
      <c r="DA165" s="63" t="s">
        <v>1477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0</v>
      </c>
      <c r="D167" s="52">
        <f>RES_hhdet_in!D167-RES_hhdet_in_new!D167</f>
        <v>0</v>
      </c>
      <c r="E167" s="52">
        <f>RES_hhdet_in!E167-RES_hhdet_in_new!E167</f>
        <v>0</v>
      </c>
      <c r="F167" s="52">
        <f>RES_hhdet_in!F167-RES_hhdet_in_new!F167</f>
        <v>0</v>
      </c>
      <c r="G167" s="52">
        <f>RES_hhdet_in!G167-RES_hhdet_in_new!G167</f>
        <v>0</v>
      </c>
      <c r="H167" s="52">
        <f>RES_hhdet_in!H167-RES_hhdet_in_new!H167</f>
        <v>0</v>
      </c>
      <c r="I167" s="52">
        <f>RES_hhdet_in!I167-RES_hhdet_in_new!I167</f>
        <v>0</v>
      </c>
      <c r="J167" s="52">
        <f>RES_hhdet_in!J167-RES_hhdet_in_new!J167</f>
        <v>0</v>
      </c>
      <c r="K167" s="52">
        <f>RES_hhdet_in!K167-RES_hhdet_in_new!K167</f>
        <v>0</v>
      </c>
      <c r="L167" s="52">
        <f>RES_hhdet_in!L167-RES_hhdet_in_new!L167</f>
        <v>0</v>
      </c>
      <c r="M167" s="52">
        <f>RES_hhdet_in!M167-RES_hhdet_in_new!M167</f>
        <v>0</v>
      </c>
      <c r="N167" s="52">
        <f>RES_hhdet_in!N167-RES_hhdet_in_new!N167</f>
        <v>0</v>
      </c>
      <c r="O167" s="52">
        <f>RES_hhdet_in!O167-RES_hhdet_in_new!O167</f>
        <v>0</v>
      </c>
      <c r="P167" s="52">
        <f>RES_hhdet_in!P167-RES_hhdet_in_new!P167</f>
        <v>0</v>
      </c>
      <c r="Q167" s="52">
        <f>RES_hhdet_in!Q167-RES_hhdet_in_new!Q167</f>
        <v>0</v>
      </c>
      <c r="R167" s="52">
        <f>RES_hhdet_in!R167-RES_hhdet_in_new!R167</f>
        <v>0</v>
      </c>
      <c r="S167" s="52">
        <f>RES_hhdet_in!S167-RES_hhdet_in_new!S167</f>
        <v>0</v>
      </c>
      <c r="T167" s="52">
        <f>RES_hhdet_in!T167-RES_hhdet_in_new!T167</f>
        <v>0</v>
      </c>
      <c r="U167" s="52">
        <f>RES_hhdet_in!U167-RES_hhdet_in_new!U167</f>
        <v>0</v>
      </c>
      <c r="V167" s="52">
        <f>RES_hhdet_in!V167-RES_hhdet_in_new!V167</f>
        <v>0</v>
      </c>
      <c r="W167" s="52">
        <f>RES_hhdet_in!W167-RES_hhdet_in_new!W167</f>
        <v>0</v>
      </c>
      <c r="X167" s="52">
        <f>RES_hhdet_in!X167-RES_hhdet_in_new!X167</f>
        <v>0</v>
      </c>
      <c r="Y167" s="52">
        <f>RES_hhdet_in!Y167-RES_hhdet_in_new!Y167</f>
        <v>0</v>
      </c>
      <c r="DA167" s="63" t="s">
        <v>1478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0</v>
      </c>
      <c r="D168" s="52">
        <f>RES_hhdet_in!D168-RES_hhdet_in_new!D168</f>
        <v>0</v>
      </c>
      <c r="E168" s="52">
        <f>RES_hhdet_in!E168-RES_hhdet_in_new!E168</f>
        <v>0</v>
      </c>
      <c r="F168" s="52">
        <f>RES_hhdet_in!F168-RES_hhdet_in_new!F168</f>
        <v>0</v>
      </c>
      <c r="G168" s="52">
        <f>RES_hhdet_in!G168-RES_hhdet_in_new!G168</f>
        <v>0</v>
      </c>
      <c r="H168" s="52">
        <f>RES_hhdet_in!H168-RES_hhdet_in_new!H168</f>
        <v>0</v>
      </c>
      <c r="I168" s="52">
        <f>RES_hhdet_in!I168-RES_hhdet_in_new!I168</f>
        <v>0</v>
      </c>
      <c r="J168" s="52">
        <f>RES_hhdet_in!J168-RES_hhdet_in_new!J168</f>
        <v>0</v>
      </c>
      <c r="K168" s="52">
        <f>RES_hhdet_in!K168-RES_hhdet_in_new!K168</f>
        <v>0</v>
      </c>
      <c r="L168" s="52">
        <f>RES_hhdet_in!L168-RES_hhdet_in_new!L168</f>
        <v>0</v>
      </c>
      <c r="M168" s="52">
        <f>RES_hhdet_in!M168-RES_hhdet_in_new!M168</f>
        <v>0</v>
      </c>
      <c r="N168" s="52">
        <f>RES_hhdet_in!N168-RES_hhdet_in_new!N168</f>
        <v>0</v>
      </c>
      <c r="O168" s="52">
        <f>RES_hhdet_in!O168-RES_hhdet_in_new!O168</f>
        <v>0</v>
      </c>
      <c r="P168" s="52">
        <f>RES_hhdet_in!P168-RES_hhdet_in_new!P168</f>
        <v>0</v>
      </c>
      <c r="Q168" s="52">
        <f>RES_hhdet_in!Q168-RES_hhdet_in_new!Q168</f>
        <v>0</v>
      </c>
      <c r="R168" s="52">
        <f>RES_hhdet_in!R168-RES_hhdet_in_new!R168</f>
        <v>0</v>
      </c>
      <c r="S168" s="52">
        <f>RES_hhdet_in!S168-RES_hhdet_in_new!S168</f>
        <v>0</v>
      </c>
      <c r="T168" s="52">
        <f>RES_hhdet_in!T168-RES_hhdet_in_new!T168</f>
        <v>0</v>
      </c>
      <c r="U168" s="52">
        <f>RES_hhdet_in!U168-RES_hhdet_in_new!U168</f>
        <v>0</v>
      </c>
      <c r="V168" s="52">
        <f>RES_hhdet_in!V168-RES_hhdet_in_new!V168</f>
        <v>0</v>
      </c>
      <c r="W168" s="52">
        <f>RES_hhdet_in!W168-RES_hhdet_in_new!W168</f>
        <v>0</v>
      </c>
      <c r="X168" s="52">
        <f>RES_hhdet_in!X168-RES_hhdet_in_new!X168</f>
        <v>0</v>
      </c>
      <c r="Y168" s="52">
        <f>RES_hhdet_in!Y168-RES_hhdet_in_new!Y168</f>
        <v>0</v>
      </c>
      <c r="DA168" s="63" t="s">
        <v>1479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X169" s="52">
        <f>RES_hhdet_in!X169-RES_hhdet_in_new!X169</f>
        <v>0</v>
      </c>
      <c r="Y169" s="52">
        <f>RES_hhdet_in!Y169-RES_hhdet_in_new!Y169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X170" s="52">
        <f>RES_hhdet_in!X170-RES_hhdet_in_new!X170</f>
        <v>0</v>
      </c>
      <c r="Y170" s="52">
        <f>RES_hhdet_in!Y170-RES_hhdet_in_new!Y170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1936</v>
      </c>
      <c r="D171" s="52">
        <f>RES_hhdet_in!D171-RES_hhdet_in_new!D171</f>
        <v>1977</v>
      </c>
      <c r="E171" s="52">
        <f>RES_hhdet_in!E171-RES_hhdet_in_new!E171</f>
        <v>2118</v>
      </c>
      <c r="F171" s="52">
        <f>RES_hhdet_in!F171-RES_hhdet_in_new!F171</f>
        <v>2211</v>
      </c>
      <c r="G171" s="52">
        <f>RES_hhdet_in!G171-RES_hhdet_in_new!G171</f>
        <v>3064</v>
      </c>
      <c r="H171" s="52">
        <f>RES_hhdet_in!H171-RES_hhdet_in_new!H171</f>
        <v>3779</v>
      </c>
      <c r="I171" s="52">
        <f>RES_hhdet_in!I171-RES_hhdet_in_new!I171</f>
        <v>3713</v>
      </c>
      <c r="J171" s="52">
        <f>RES_hhdet_in!J171-RES_hhdet_in_new!J171</f>
        <v>3548</v>
      </c>
      <c r="K171" s="52">
        <f>RES_hhdet_in!K171-RES_hhdet_in_new!K171</f>
        <v>3953</v>
      </c>
      <c r="L171" s="52">
        <f>RES_hhdet_in!L171-RES_hhdet_in_new!L171</f>
        <v>2900</v>
      </c>
      <c r="M171" s="52">
        <f>RES_hhdet_in!M171-RES_hhdet_in_new!M171</f>
        <v>3131</v>
      </c>
      <c r="N171" s="52">
        <f>RES_hhdet_in!N171-RES_hhdet_in_new!N171</f>
        <v>3493</v>
      </c>
      <c r="O171" s="52">
        <f>RES_hhdet_in!O171-RES_hhdet_in_new!O171</f>
        <v>3779</v>
      </c>
      <c r="P171" s="52">
        <f>RES_hhdet_in!P171-RES_hhdet_in_new!P171</f>
        <v>3877</v>
      </c>
      <c r="Q171" s="52">
        <f>RES_hhdet_in!Q171-RES_hhdet_in_new!Q171</f>
        <v>4473</v>
      </c>
      <c r="R171" s="52">
        <f>RES_hhdet_in!R171-RES_hhdet_in_new!R171</f>
        <v>4751</v>
      </c>
      <c r="S171" s="52">
        <f>RES_hhdet_in!S171-RES_hhdet_in_new!S171</f>
        <v>4238</v>
      </c>
      <c r="T171" s="52">
        <f>RES_hhdet_in!T171-RES_hhdet_in_new!T171</f>
        <v>3808</v>
      </c>
      <c r="U171" s="52">
        <f>RES_hhdet_in!U171-RES_hhdet_in_new!U171</f>
        <v>3408</v>
      </c>
      <c r="V171" s="52">
        <f>RES_hhdet_in!V171-RES_hhdet_in_new!V171</f>
        <v>3471</v>
      </c>
      <c r="W171" s="52">
        <f>RES_hhdet_in!W171-RES_hhdet_in_new!W171</f>
        <v>3069</v>
      </c>
      <c r="X171" s="52">
        <f>RES_hhdet_in!X171-RES_hhdet_in_new!X171</f>
        <v>4092</v>
      </c>
      <c r="Y171" s="52">
        <f>RES_hhdet_in!Y171-RES_hhdet_in_new!Y171</f>
        <v>3734</v>
      </c>
      <c r="DA171" s="63" t="s">
        <v>1480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0</v>
      </c>
      <c r="D172" s="52">
        <f>RES_hhdet_in!D172-RES_hhdet_in_new!D172</f>
        <v>0</v>
      </c>
      <c r="E172" s="52">
        <f>RES_hhdet_in!E172-RES_hhdet_in_new!E172</f>
        <v>0</v>
      </c>
      <c r="F172" s="52">
        <f>RES_hhdet_in!F172-RES_hhdet_in_new!F172</f>
        <v>0</v>
      </c>
      <c r="G172" s="52">
        <f>RES_hhdet_in!G172-RES_hhdet_in_new!G172</f>
        <v>0</v>
      </c>
      <c r="H172" s="52">
        <f>RES_hhdet_in!H172-RES_hhdet_in_new!H172</f>
        <v>0</v>
      </c>
      <c r="I172" s="52">
        <f>RES_hhdet_in!I172-RES_hhdet_in_new!I172</f>
        <v>0</v>
      </c>
      <c r="J172" s="52">
        <f>RES_hhdet_in!J172-RES_hhdet_in_new!J172</f>
        <v>0</v>
      </c>
      <c r="K172" s="52">
        <f>RES_hhdet_in!K172-RES_hhdet_in_new!K172</f>
        <v>0</v>
      </c>
      <c r="L172" s="52">
        <f>RES_hhdet_in!L172-RES_hhdet_in_new!L172</f>
        <v>0</v>
      </c>
      <c r="M172" s="52">
        <f>RES_hhdet_in!M172-RES_hhdet_in_new!M172</f>
        <v>0</v>
      </c>
      <c r="N172" s="52">
        <f>RES_hhdet_in!N172-RES_hhdet_in_new!N172</f>
        <v>0</v>
      </c>
      <c r="O172" s="52">
        <f>RES_hhdet_in!O172-RES_hhdet_in_new!O172</f>
        <v>0</v>
      </c>
      <c r="P172" s="52">
        <f>RES_hhdet_in!P172-RES_hhdet_in_new!P172</f>
        <v>0</v>
      </c>
      <c r="Q172" s="52">
        <f>RES_hhdet_in!Q172-RES_hhdet_in_new!Q172</f>
        <v>0</v>
      </c>
      <c r="R172" s="52">
        <f>RES_hhdet_in!R172-RES_hhdet_in_new!R172</f>
        <v>0</v>
      </c>
      <c r="S172" s="52">
        <f>RES_hhdet_in!S172-RES_hhdet_in_new!S172</f>
        <v>0</v>
      </c>
      <c r="T172" s="52">
        <f>RES_hhdet_in!T172-RES_hhdet_in_new!T172</f>
        <v>0</v>
      </c>
      <c r="U172" s="52">
        <f>RES_hhdet_in!U172-RES_hhdet_in_new!U172</f>
        <v>0</v>
      </c>
      <c r="V172" s="52">
        <f>RES_hhdet_in!V172-RES_hhdet_in_new!V172</f>
        <v>0</v>
      </c>
      <c r="W172" s="52">
        <f>RES_hhdet_in!W172-RES_hhdet_in_new!W172</f>
        <v>0</v>
      </c>
      <c r="X172" s="52">
        <f>RES_hhdet_in!X172-RES_hhdet_in_new!X172</f>
        <v>0</v>
      </c>
      <c r="Y172" s="52">
        <f>RES_hhdet_in!Y172-RES_hhdet_in_new!Y172</f>
        <v>0</v>
      </c>
      <c r="DA172" s="63" t="s">
        <v>1481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118</v>
      </c>
      <c r="D176" s="52">
        <v>0</v>
      </c>
      <c r="E176" s="52">
        <v>213</v>
      </c>
      <c r="F176" s="52">
        <v>212</v>
      </c>
      <c r="G176" s="52">
        <v>308</v>
      </c>
      <c r="H176" s="52">
        <v>364</v>
      </c>
      <c r="I176" s="52">
        <v>396</v>
      </c>
      <c r="J176" s="52">
        <v>531</v>
      </c>
      <c r="K176" s="52">
        <v>645</v>
      </c>
      <c r="L176" s="52">
        <v>450</v>
      </c>
      <c r="M176" s="52">
        <v>379</v>
      </c>
      <c r="N176" s="52">
        <v>278</v>
      </c>
      <c r="O176" s="52">
        <v>602</v>
      </c>
      <c r="P176" s="52">
        <v>1244</v>
      </c>
      <c r="Q176" s="52">
        <v>1460</v>
      </c>
      <c r="R176" s="52">
        <v>1218</v>
      </c>
      <c r="S176" s="52">
        <v>587</v>
      </c>
      <c r="T176" s="52">
        <v>492</v>
      </c>
      <c r="U176" s="52">
        <v>185</v>
      </c>
      <c r="V176" s="52">
        <v>18</v>
      </c>
      <c r="W176" s="52">
        <v>9</v>
      </c>
      <c r="X176" s="52">
        <v>614</v>
      </c>
      <c r="Y176" s="52">
        <v>404</v>
      </c>
      <c r="DA176" s="63" t="s">
        <v>1482</v>
      </c>
    </row>
    <row r="177" spans="1:105" ht="12" customHeight="1" x14ac:dyDescent="0.25">
      <c r="A177" s="109" t="s">
        <v>120</v>
      </c>
      <c r="B177" s="36"/>
      <c r="C177" s="36">
        <v>1818</v>
      </c>
      <c r="D177" s="36">
        <v>2001</v>
      </c>
      <c r="E177" s="36">
        <v>1881</v>
      </c>
      <c r="F177" s="36">
        <v>2000</v>
      </c>
      <c r="G177" s="36">
        <v>2756</v>
      </c>
      <c r="H177" s="36">
        <v>3415</v>
      </c>
      <c r="I177" s="36">
        <v>3318</v>
      </c>
      <c r="J177" s="36">
        <v>3019</v>
      </c>
      <c r="K177" s="36">
        <v>3300</v>
      </c>
      <c r="L177" s="36">
        <v>2450</v>
      </c>
      <c r="M177" s="36">
        <v>2748</v>
      </c>
      <c r="N177" s="36">
        <v>3203</v>
      </c>
      <c r="O177" s="36">
        <v>3195</v>
      </c>
      <c r="P177" s="36">
        <v>2622</v>
      </c>
      <c r="Q177" s="36">
        <v>3015</v>
      </c>
      <c r="R177" s="36">
        <v>3531</v>
      </c>
      <c r="S177" s="36">
        <v>3650</v>
      </c>
      <c r="T177" s="36">
        <v>3310</v>
      </c>
      <c r="U177" s="36">
        <v>3215</v>
      </c>
      <c r="V177" s="36">
        <v>3760</v>
      </c>
      <c r="W177" s="36">
        <v>2932</v>
      </c>
      <c r="X177" s="36">
        <v>3363</v>
      </c>
      <c r="Y177" s="36">
        <v>3314</v>
      </c>
      <c r="DA177" s="60" t="s">
        <v>1483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G3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1484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X2" s="140">
        <v>2021</v>
      </c>
      <c r="Y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1485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X5" s="52">
        <v>0</v>
      </c>
      <c r="Y5" s="52">
        <v>151</v>
      </c>
      <c r="DA5" s="63" t="s">
        <v>1486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X8" s="52">
        <v>0</v>
      </c>
      <c r="Y8" s="52">
        <v>1</v>
      </c>
      <c r="DA8" s="63" t="s">
        <v>1487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DA10" s="63" t="s">
        <v>1488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1489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1490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X15" s="52">
        <v>0</v>
      </c>
      <c r="Y15" s="52">
        <v>151</v>
      </c>
      <c r="DA15" s="63" t="s">
        <v>1491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1492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1493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15</v>
      </c>
      <c r="DA21" s="63" t="s">
        <v>1494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X22" s="36">
        <v>0</v>
      </c>
      <c r="Y22" s="36">
        <v>136</v>
      </c>
      <c r="DA22" s="60" t="s">
        <v>1495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1496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1497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X29" s="52">
        <v>0</v>
      </c>
      <c r="Y29" s="52">
        <v>0</v>
      </c>
      <c r="DA29" s="63" t="s">
        <v>1498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2">
        <v>0</v>
      </c>
      <c r="Y31" s="52">
        <v>0</v>
      </c>
      <c r="DA31" s="63" t="s">
        <v>1499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1500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2">
        <v>0</v>
      </c>
      <c r="Y35" s="52">
        <v>0</v>
      </c>
      <c r="DA35" s="63" t="s">
        <v>1501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X36" s="52">
        <v>0</v>
      </c>
      <c r="Y36" s="52">
        <v>0</v>
      </c>
      <c r="DA36" s="63" t="s">
        <v>1502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1503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0</v>
      </c>
      <c r="S41" s="36">
        <v>0</v>
      </c>
      <c r="T41" s="36">
        <v>0</v>
      </c>
      <c r="U41" s="36">
        <v>0</v>
      </c>
      <c r="V41" s="36">
        <v>0</v>
      </c>
      <c r="W41" s="36">
        <v>0</v>
      </c>
      <c r="X41" s="36">
        <v>0</v>
      </c>
      <c r="Y41" s="36">
        <v>0</v>
      </c>
      <c r="DA41" s="60" t="s">
        <v>1504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1505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47</v>
      </c>
      <c r="K45" s="52">
        <v>40</v>
      </c>
      <c r="L45" s="52">
        <v>89</v>
      </c>
      <c r="M45" s="52">
        <v>150</v>
      </c>
      <c r="N45" s="52">
        <v>148</v>
      </c>
      <c r="O45" s="52">
        <v>116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X45" s="52">
        <v>0</v>
      </c>
      <c r="Y45" s="52">
        <v>30</v>
      </c>
      <c r="DA45" s="63" t="s">
        <v>1506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X48" s="52">
        <v>0</v>
      </c>
      <c r="Y48" s="52">
        <v>0</v>
      </c>
      <c r="DA48" s="63" t="s">
        <v>1507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3</v>
      </c>
      <c r="K50" s="52">
        <v>10</v>
      </c>
      <c r="L50" s="52">
        <v>29</v>
      </c>
      <c r="M50" s="52">
        <v>38</v>
      </c>
      <c r="N50" s="52">
        <v>37</v>
      </c>
      <c r="O50" s="52">
        <v>28</v>
      </c>
      <c r="P50" s="52">
        <v>23</v>
      </c>
      <c r="Q50" s="52">
        <v>31</v>
      </c>
      <c r="R50" s="52">
        <v>53</v>
      </c>
      <c r="S50" s="52">
        <v>52</v>
      </c>
      <c r="T50" s="52">
        <v>42</v>
      </c>
      <c r="U50" s="52">
        <v>28</v>
      </c>
      <c r="V50" s="52">
        <v>32</v>
      </c>
      <c r="W50" s="52">
        <v>82</v>
      </c>
      <c r="X50" s="52">
        <v>73</v>
      </c>
      <c r="Y50" s="52">
        <v>13</v>
      </c>
      <c r="DA50" s="63" t="s">
        <v>1508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1509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4</v>
      </c>
      <c r="U54" s="52">
        <v>15</v>
      </c>
      <c r="V54" s="52">
        <v>7</v>
      </c>
      <c r="W54" s="52">
        <v>2</v>
      </c>
      <c r="X54" s="52">
        <v>1</v>
      </c>
      <c r="Y54" s="52">
        <v>17</v>
      </c>
      <c r="DA54" s="63" t="s">
        <v>1510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1511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6</v>
      </c>
      <c r="S59" s="52">
        <v>6</v>
      </c>
      <c r="T59" s="52">
        <v>15</v>
      </c>
      <c r="U59" s="52">
        <v>9</v>
      </c>
      <c r="V59" s="52">
        <v>1</v>
      </c>
      <c r="W59" s="52">
        <v>0</v>
      </c>
      <c r="X59" s="52">
        <v>2</v>
      </c>
      <c r="Y59" s="52">
        <v>5</v>
      </c>
      <c r="DA59" s="63" t="s">
        <v>1512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20</v>
      </c>
      <c r="S60" s="36">
        <v>37</v>
      </c>
      <c r="T60" s="36">
        <v>94</v>
      </c>
      <c r="U60" s="36">
        <v>134</v>
      </c>
      <c r="V60" s="36">
        <v>142</v>
      </c>
      <c r="W60" s="36">
        <v>84</v>
      </c>
      <c r="X60" s="36">
        <v>10</v>
      </c>
      <c r="Y60" s="36">
        <v>55</v>
      </c>
      <c r="DA60" s="60" t="s">
        <v>1513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1514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464</v>
      </c>
      <c r="K64" s="52">
        <v>857</v>
      </c>
      <c r="L64" s="52">
        <v>1305</v>
      </c>
      <c r="M64" s="52">
        <v>1741</v>
      </c>
      <c r="N64" s="52">
        <v>2177</v>
      </c>
      <c r="O64" s="52">
        <v>2132</v>
      </c>
      <c r="P64" s="52">
        <v>1883</v>
      </c>
      <c r="Q64" s="52">
        <v>2002</v>
      </c>
      <c r="R64" s="52">
        <v>2864</v>
      </c>
      <c r="S64" s="52">
        <v>2630</v>
      </c>
      <c r="T64" s="52">
        <v>3613</v>
      </c>
      <c r="U64" s="52">
        <v>4756</v>
      </c>
      <c r="V64" s="52">
        <v>3909</v>
      </c>
      <c r="W64" s="52">
        <v>4010</v>
      </c>
      <c r="X64" s="52">
        <v>2585</v>
      </c>
      <c r="Y64" s="52">
        <v>2974</v>
      </c>
      <c r="DA64" s="63" t="s">
        <v>1515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16</v>
      </c>
      <c r="S67" s="52">
        <v>29</v>
      </c>
      <c r="T67" s="52">
        <v>36</v>
      </c>
      <c r="U67" s="52">
        <v>56</v>
      </c>
      <c r="V67" s="52">
        <v>93</v>
      </c>
      <c r="W67" s="52">
        <v>85</v>
      </c>
      <c r="X67" s="52">
        <v>209</v>
      </c>
      <c r="Y67" s="52">
        <v>77</v>
      </c>
      <c r="DA67" s="63" t="s">
        <v>1516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396</v>
      </c>
      <c r="K69" s="52">
        <v>748</v>
      </c>
      <c r="L69" s="52">
        <v>1161</v>
      </c>
      <c r="M69" s="52">
        <v>1571</v>
      </c>
      <c r="N69" s="52">
        <v>2001</v>
      </c>
      <c r="O69" s="52">
        <v>1980</v>
      </c>
      <c r="P69" s="52">
        <v>1755</v>
      </c>
      <c r="Q69" s="52">
        <v>1936</v>
      </c>
      <c r="R69" s="52">
        <v>2818</v>
      </c>
      <c r="S69" s="52">
        <v>2597</v>
      </c>
      <c r="T69" s="52">
        <v>3573</v>
      </c>
      <c r="U69" s="52">
        <v>4693</v>
      </c>
      <c r="V69" s="52">
        <v>3870</v>
      </c>
      <c r="W69" s="52">
        <v>3912</v>
      </c>
      <c r="X69" s="52">
        <v>2529</v>
      </c>
      <c r="Y69" s="52">
        <v>2669</v>
      </c>
      <c r="DA69" s="63" t="s">
        <v>1517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DA70" s="63" t="s">
        <v>1518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57</v>
      </c>
      <c r="S73" s="52">
        <v>109</v>
      </c>
      <c r="T73" s="52">
        <v>164</v>
      </c>
      <c r="U73" s="52">
        <v>211</v>
      </c>
      <c r="V73" s="52">
        <v>193</v>
      </c>
      <c r="W73" s="52">
        <v>266</v>
      </c>
      <c r="X73" s="52">
        <v>220</v>
      </c>
      <c r="Y73" s="52">
        <v>473</v>
      </c>
      <c r="DA73" s="63" t="s">
        <v>1519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X74" s="52">
        <v>0</v>
      </c>
      <c r="Y74" s="52">
        <v>0</v>
      </c>
      <c r="DA74" s="63" t="s">
        <v>1520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  <c r="Q78" s="52">
        <v>0</v>
      </c>
      <c r="R78" s="52">
        <v>1776</v>
      </c>
      <c r="S78" s="52">
        <v>2952</v>
      </c>
      <c r="T78" s="52">
        <v>4661</v>
      </c>
      <c r="U78" s="52">
        <v>6281</v>
      </c>
      <c r="V78" s="52">
        <v>5814</v>
      </c>
      <c r="W78" s="52">
        <v>5235</v>
      </c>
      <c r="X78" s="52">
        <v>3964</v>
      </c>
      <c r="Y78" s="52">
        <v>1744</v>
      </c>
      <c r="DA78" s="63" t="s">
        <v>1521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68</v>
      </c>
      <c r="S79" s="36">
        <v>112</v>
      </c>
      <c r="T79" s="36">
        <v>120</v>
      </c>
      <c r="U79" s="36">
        <v>220</v>
      </c>
      <c r="V79" s="36">
        <v>325</v>
      </c>
      <c r="W79" s="36">
        <v>1203</v>
      </c>
      <c r="X79" s="36">
        <v>1250</v>
      </c>
      <c r="Y79" s="36">
        <v>4177</v>
      </c>
      <c r="DA79" s="60" t="s">
        <v>1522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1523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0</v>
      </c>
      <c r="I83" s="52">
        <v>0</v>
      </c>
      <c r="J83" s="52">
        <v>5806</v>
      </c>
      <c r="K83" s="52">
        <v>8646</v>
      </c>
      <c r="L83" s="52">
        <v>7745</v>
      </c>
      <c r="M83" s="52">
        <v>8830</v>
      </c>
      <c r="N83" s="52">
        <v>14264</v>
      </c>
      <c r="O83" s="52">
        <v>16935</v>
      </c>
      <c r="P83" s="52">
        <v>14058</v>
      </c>
      <c r="Q83" s="52">
        <v>15492</v>
      </c>
      <c r="R83" s="52">
        <v>16712</v>
      </c>
      <c r="S83" s="52">
        <v>20539</v>
      </c>
      <c r="T83" s="52">
        <v>22716</v>
      </c>
      <c r="U83" s="52">
        <v>24538</v>
      </c>
      <c r="V83" s="52">
        <v>28305</v>
      </c>
      <c r="W83" s="52">
        <v>25166</v>
      </c>
      <c r="X83" s="52">
        <v>26702</v>
      </c>
      <c r="Y83" s="52">
        <v>25626</v>
      </c>
      <c r="DA83" s="63" t="s">
        <v>1524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0</v>
      </c>
      <c r="Q86" s="52">
        <v>0</v>
      </c>
      <c r="R86" s="52">
        <v>121</v>
      </c>
      <c r="S86" s="52">
        <v>210</v>
      </c>
      <c r="T86" s="52">
        <v>243</v>
      </c>
      <c r="U86" s="52">
        <v>356</v>
      </c>
      <c r="V86" s="52">
        <v>593</v>
      </c>
      <c r="W86" s="52">
        <v>531</v>
      </c>
      <c r="X86" s="52">
        <v>1745</v>
      </c>
      <c r="Y86" s="52">
        <v>652</v>
      </c>
      <c r="DA86" s="63" t="s">
        <v>1525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0</v>
      </c>
      <c r="I88" s="52">
        <v>0</v>
      </c>
      <c r="J88" s="52">
        <v>4640</v>
      </c>
      <c r="K88" s="52">
        <v>6977</v>
      </c>
      <c r="L88" s="52">
        <v>6190</v>
      </c>
      <c r="M88" s="52">
        <v>6704</v>
      </c>
      <c r="N88" s="52">
        <v>12442</v>
      </c>
      <c r="O88" s="52">
        <v>15105</v>
      </c>
      <c r="P88" s="52">
        <v>12402</v>
      </c>
      <c r="Q88" s="52">
        <v>13583</v>
      </c>
      <c r="R88" s="52">
        <v>16273</v>
      </c>
      <c r="S88" s="52">
        <v>20099</v>
      </c>
      <c r="T88" s="52">
        <v>23475</v>
      </c>
      <c r="U88" s="52">
        <v>21585</v>
      </c>
      <c r="V88" s="52">
        <v>27477</v>
      </c>
      <c r="W88" s="52">
        <v>24793</v>
      </c>
      <c r="X88" s="52">
        <v>28617</v>
      </c>
      <c r="Y88" s="52">
        <v>27173</v>
      </c>
      <c r="DA88" s="63" t="s">
        <v>1526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X89" s="52">
        <v>0</v>
      </c>
      <c r="Y89" s="52">
        <v>0</v>
      </c>
      <c r="DA89" s="63" t="s">
        <v>1527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X92" s="52">
        <v>0</v>
      </c>
      <c r="Y92" s="52">
        <v>0</v>
      </c>
      <c r="DA92" s="63" t="s">
        <v>1528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X93" s="52">
        <v>0</v>
      </c>
      <c r="Y93" s="52">
        <v>0</v>
      </c>
      <c r="DA93" s="63" t="s">
        <v>1529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0</v>
      </c>
      <c r="Q96" s="52">
        <v>0</v>
      </c>
      <c r="R96" s="52">
        <v>735</v>
      </c>
      <c r="S96" s="52">
        <v>1406</v>
      </c>
      <c r="T96" s="52">
        <v>949</v>
      </c>
      <c r="U96" s="52">
        <v>4572</v>
      </c>
      <c r="V96" s="52">
        <v>2882</v>
      </c>
      <c r="W96" s="52">
        <v>2648</v>
      </c>
      <c r="X96" s="52">
        <v>468</v>
      </c>
      <c r="Y96" s="52">
        <v>885</v>
      </c>
      <c r="DA96" s="63" t="s">
        <v>1530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0</v>
      </c>
      <c r="S97" s="52">
        <v>0</v>
      </c>
      <c r="T97" s="52">
        <v>0</v>
      </c>
      <c r="U97" s="52">
        <v>0</v>
      </c>
      <c r="V97" s="52">
        <v>0</v>
      </c>
      <c r="W97" s="52">
        <v>0</v>
      </c>
      <c r="X97" s="52">
        <v>0</v>
      </c>
      <c r="Y97" s="52">
        <v>0</v>
      </c>
      <c r="DA97" s="63" t="s">
        <v>1531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7013</v>
      </c>
      <c r="S101" s="52">
        <v>13476</v>
      </c>
      <c r="T101" s="52">
        <v>20383</v>
      </c>
      <c r="U101" s="52">
        <v>19672</v>
      </c>
      <c r="V101" s="52">
        <v>30162</v>
      </c>
      <c r="W101" s="52">
        <v>26292</v>
      </c>
      <c r="X101" s="52">
        <v>33418</v>
      </c>
      <c r="Y101" s="52">
        <v>24669</v>
      </c>
      <c r="DA101" s="63" t="s">
        <v>1532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1645</v>
      </c>
      <c r="S102" s="52">
        <v>1373</v>
      </c>
      <c r="T102" s="52">
        <v>1249</v>
      </c>
      <c r="U102" s="52">
        <v>966</v>
      </c>
      <c r="V102" s="52">
        <v>90</v>
      </c>
      <c r="W102" s="52">
        <v>81</v>
      </c>
      <c r="X102" s="52">
        <v>1882</v>
      </c>
      <c r="Y102" s="52">
        <v>2325</v>
      </c>
      <c r="DA102" s="63" t="s">
        <v>1533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0</v>
      </c>
      <c r="Q103" s="36">
        <v>0</v>
      </c>
      <c r="R103" s="36">
        <v>4743</v>
      </c>
      <c r="S103" s="36">
        <v>8432</v>
      </c>
      <c r="T103" s="36">
        <v>8206</v>
      </c>
      <c r="U103" s="36">
        <v>15663</v>
      </c>
      <c r="V103" s="36">
        <v>15159</v>
      </c>
      <c r="W103" s="36">
        <v>16742</v>
      </c>
      <c r="X103" s="36">
        <v>9967</v>
      </c>
      <c r="Y103" s="36">
        <v>18472</v>
      </c>
      <c r="DA103" s="60" t="s">
        <v>1534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1535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1536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1537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1538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1539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1540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1541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1542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1543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1544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2977</v>
      </c>
      <c r="K126" s="52">
        <v>5212</v>
      </c>
      <c r="L126" s="52">
        <v>12816</v>
      </c>
      <c r="M126" s="52">
        <v>17974</v>
      </c>
      <c r="N126" s="52">
        <v>20738</v>
      </c>
      <c r="O126" s="52">
        <v>20585</v>
      </c>
      <c r="P126" s="52">
        <v>6275</v>
      </c>
      <c r="Q126" s="52">
        <v>12232</v>
      </c>
      <c r="R126" s="52">
        <v>20132</v>
      </c>
      <c r="S126" s="52">
        <v>31394</v>
      </c>
      <c r="T126" s="52">
        <v>23080</v>
      </c>
      <c r="U126" s="52">
        <v>29558</v>
      </c>
      <c r="V126" s="52">
        <v>20583</v>
      </c>
      <c r="W126" s="52">
        <v>20009</v>
      </c>
      <c r="X126" s="52">
        <v>25472</v>
      </c>
      <c r="Y126" s="52">
        <v>31286</v>
      </c>
      <c r="DA126" s="63" t="s">
        <v>1545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94</v>
      </c>
      <c r="S129" s="52">
        <v>247</v>
      </c>
      <c r="T129" s="52">
        <v>301</v>
      </c>
      <c r="U129" s="52">
        <v>443</v>
      </c>
      <c r="V129" s="52">
        <v>571</v>
      </c>
      <c r="W129" s="52">
        <v>487</v>
      </c>
      <c r="X129" s="52">
        <v>1499</v>
      </c>
      <c r="Y129" s="52">
        <v>631</v>
      </c>
      <c r="DA129" s="63" t="s">
        <v>1546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2666</v>
      </c>
      <c r="K131" s="52">
        <v>4547</v>
      </c>
      <c r="L131" s="52">
        <v>11839</v>
      </c>
      <c r="M131" s="52">
        <v>17992</v>
      </c>
      <c r="N131" s="52">
        <v>20978</v>
      </c>
      <c r="O131" s="52">
        <v>20603</v>
      </c>
      <c r="P131" s="52">
        <v>6274</v>
      </c>
      <c r="Q131" s="52">
        <v>12102</v>
      </c>
      <c r="R131" s="52">
        <v>19833</v>
      </c>
      <c r="S131" s="52">
        <v>31096</v>
      </c>
      <c r="T131" s="52">
        <v>21928</v>
      </c>
      <c r="U131" s="52">
        <v>30440</v>
      </c>
      <c r="V131" s="52">
        <v>21295</v>
      </c>
      <c r="W131" s="52">
        <v>18062</v>
      </c>
      <c r="X131" s="52">
        <v>22700</v>
      </c>
      <c r="Y131" s="52">
        <v>29299</v>
      </c>
      <c r="DA131" s="63" t="s">
        <v>1547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X132" s="52">
        <v>0</v>
      </c>
      <c r="Y132" s="52">
        <v>0</v>
      </c>
      <c r="DA132" s="63" t="s">
        <v>1548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458</v>
      </c>
      <c r="T135" s="52">
        <v>1194</v>
      </c>
      <c r="U135" s="52">
        <v>0</v>
      </c>
      <c r="V135" s="52">
        <v>0</v>
      </c>
      <c r="W135" s="52">
        <v>1970</v>
      </c>
      <c r="X135" s="52">
        <v>2876</v>
      </c>
      <c r="Y135" s="52">
        <v>2171</v>
      </c>
      <c r="DA135" s="63" t="s">
        <v>1549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X136" s="52">
        <v>0</v>
      </c>
      <c r="Y136" s="52">
        <v>0</v>
      </c>
      <c r="DA136" s="63" t="s">
        <v>1550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3497</v>
      </c>
      <c r="S140" s="52">
        <v>4403</v>
      </c>
      <c r="T140" s="52">
        <v>4779</v>
      </c>
      <c r="U140" s="52">
        <v>2695</v>
      </c>
      <c r="V140" s="52">
        <v>234</v>
      </c>
      <c r="W140" s="52">
        <v>179</v>
      </c>
      <c r="X140" s="52">
        <v>6530</v>
      </c>
      <c r="Y140" s="52">
        <v>5909</v>
      </c>
      <c r="DA140" s="63" t="s">
        <v>1551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10091</v>
      </c>
      <c r="S141" s="36">
        <v>27071</v>
      </c>
      <c r="T141" s="36">
        <v>31576</v>
      </c>
      <c r="U141" s="36">
        <v>43953</v>
      </c>
      <c r="V141" s="36">
        <v>40956</v>
      </c>
      <c r="W141" s="36">
        <v>36769</v>
      </c>
      <c r="X141" s="36">
        <v>34642</v>
      </c>
      <c r="Y141" s="36">
        <v>47039</v>
      </c>
      <c r="DA141" s="60" t="s">
        <v>1552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1553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0</v>
      </c>
      <c r="S145" s="52">
        <v>0</v>
      </c>
      <c r="T145" s="52">
        <v>0</v>
      </c>
      <c r="U145" s="52">
        <v>0</v>
      </c>
      <c r="V145" s="52">
        <v>0</v>
      </c>
      <c r="W145" s="52">
        <v>0</v>
      </c>
      <c r="X145" s="52">
        <v>0</v>
      </c>
      <c r="Y145" s="52">
        <v>0</v>
      </c>
      <c r="DA145" s="63" t="s">
        <v>1554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0</v>
      </c>
      <c r="S147" s="52">
        <v>0</v>
      </c>
      <c r="T147" s="52">
        <v>0</v>
      </c>
      <c r="U147" s="52">
        <v>0</v>
      </c>
      <c r="V147" s="52">
        <v>0</v>
      </c>
      <c r="W147" s="52">
        <v>0</v>
      </c>
      <c r="X147" s="52">
        <v>0</v>
      </c>
      <c r="Y147" s="52">
        <v>0</v>
      </c>
      <c r="DA147" s="63" t="s">
        <v>1555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X149" s="52">
        <v>0</v>
      </c>
      <c r="Y149" s="52">
        <v>0</v>
      </c>
      <c r="DA149" s="63" t="s">
        <v>1556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X150" s="52">
        <v>0</v>
      </c>
      <c r="Y150" s="52">
        <v>0</v>
      </c>
      <c r="DA150" s="63" t="s">
        <v>1557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0</v>
      </c>
      <c r="S153" s="52">
        <v>0</v>
      </c>
      <c r="T153" s="52">
        <v>0</v>
      </c>
      <c r="U153" s="52">
        <v>0</v>
      </c>
      <c r="V153" s="52">
        <v>0</v>
      </c>
      <c r="W153" s="52">
        <v>0</v>
      </c>
      <c r="X153" s="52">
        <v>0</v>
      </c>
      <c r="Y153" s="52">
        <v>0</v>
      </c>
      <c r="DA153" s="63" t="s">
        <v>1558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X154" s="52">
        <v>0</v>
      </c>
      <c r="Y154" s="52">
        <v>0</v>
      </c>
      <c r="DA154" s="63" t="s">
        <v>1559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X158" s="52">
        <v>0</v>
      </c>
      <c r="Y158" s="52">
        <v>0</v>
      </c>
      <c r="DA158" s="63" t="s">
        <v>1560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0</v>
      </c>
      <c r="S159" s="36">
        <v>0</v>
      </c>
      <c r="T159" s="36">
        <v>0</v>
      </c>
      <c r="U159" s="36">
        <v>0</v>
      </c>
      <c r="V159" s="36">
        <v>0</v>
      </c>
      <c r="W159" s="36">
        <v>0</v>
      </c>
      <c r="X159" s="36">
        <v>0</v>
      </c>
      <c r="Y159" s="36">
        <v>0</v>
      </c>
      <c r="DA159" s="60" t="s">
        <v>1561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1562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0</v>
      </c>
      <c r="I163" s="52">
        <v>0</v>
      </c>
      <c r="J163" s="52">
        <v>811</v>
      </c>
      <c r="K163" s="52">
        <v>1196</v>
      </c>
      <c r="L163" s="52">
        <v>822</v>
      </c>
      <c r="M163" s="52">
        <v>890</v>
      </c>
      <c r="N163" s="52">
        <v>935</v>
      </c>
      <c r="O163" s="52">
        <v>767</v>
      </c>
      <c r="P163" s="52">
        <v>808</v>
      </c>
      <c r="Q163" s="52">
        <v>1520</v>
      </c>
      <c r="R163" s="52">
        <v>2775</v>
      </c>
      <c r="S163" s="52">
        <v>3401</v>
      </c>
      <c r="T163" s="52">
        <v>3425</v>
      </c>
      <c r="U163" s="52">
        <v>3338</v>
      </c>
      <c r="V163" s="52">
        <v>2906</v>
      </c>
      <c r="W163" s="52">
        <v>1788</v>
      </c>
      <c r="X163" s="52">
        <v>2971</v>
      </c>
      <c r="Y163" s="52">
        <v>1791</v>
      </c>
      <c r="DA163" s="63" t="s">
        <v>1563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0</v>
      </c>
      <c r="Q165" s="52">
        <v>0</v>
      </c>
      <c r="R165" s="52">
        <v>30</v>
      </c>
      <c r="S165" s="52">
        <v>86</v>
      </c>
      <c r="T165" s="52">
        <v>137</v>
      </c>
      <c r="U165" s="52">
        <v>187</v>
      </c>
      <c r="V165" s="52">
        <v>217</v>
      </c>
      <c r="W165" s="52">
        <v>189</v>
      </c>
      <c r="X165" s="52">
        <v>261</v>
      </c>
      <c r="Y165" s="52">
        <v>202</v>
      </c>
      <c r="DA165" s="63" t="s">
        <v>1564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X167" s="52">
        <v>0</v>
      </c>
      <c r="Y167" s="52">
        <v>0</v>
      </c>
      <c r="DA167" s="63" t="s">
        <v>1565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2">
        <v>0</v>
      </c>
      <c r="Y168" s="52">
        <v>0</v>
      </c>
      <c r="DA168" s="63" t="s">
        <v>1566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0</v>
      </c>
      <c r="Q171" s="52">
        <v>0</v>
      </c>
      <c r="R171" s="52">
        <v>1908</v>
      </c>
      <c r="S171" s="52">
        <v>3242</v>
      </c>
      <c r="T171" s="52">
        <v>3717</v>
      </c>
      <c r="U171" s="52">
        <v>4100</v>
      </c>
      <c r="V171" s="52">
        <v>4091</v>
      </c>
      <c r="W171" s="52">
        <v>3439</v>
      </c>
      <c r="X171" s="52">
        <v>5160</v>
      </c>
      <c r="Y171" s="52">
        <v>4487</v>
      </c>
      <c r="DA171" s="63" t="s">
        <v>1567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X172" s="52">
        <v>0</v>
      </c>
      <c r="Y172" s="52">
        <v>0</v>
      </c>
      <c r="DA172" s="63" t="s">
        <v>1568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491</v>
      </c>
      <c r="S176" s="52">
        <v>453</v>
      </c>
      <c r="T176" s="52">
        <v>489</v>
      </c>
      <c r="U176" s="52">
        <v>232</v>
      </c>
      <c r="V176" s="52">
        <v>24</v>
      </c>
      <c r="W176" s="52">
        <v>12</v>
      </c>
      <c r="X176" s="52">
        <v>786</v>
      </c>
      <c r="Y176" s="52">
        <v>488</v>
      </c>
      <c r="DA176" s="63" t="s">
        <v>1569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0</v>
      </c>
      <c r="Q177" s="36">
        <v>0</v>
      </c>
      <c r="R177" s="36">
        <v>1414</v>
      </c>
      <c r="S177" s="36">
        <v>2801</v>
      </c>
      <c r="T177" s="36">
        <v>3216</v>
      </c>
      <c r="U177" s="36">
        <v>3871</v>
      </c>
      <c r="V177" s="36">
        <v>4291</v>
      </c>
      <c r="W177" s="36">
        <v>3332</v>
      </c>
      <c r="X177" s="36">
        <v>4261</v>
      </c>
      <c r="Y177" s="36">
        <v>3983</v>
      </c>
      <c r="DA177" s="60" t="s">
        <v>1570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31.154658832477281</v>
      </c>
      <c r="C3" s="117">
        <f t="shared" si="0"/>
        <v>23.801047200180047</v>
      </c>
      <c r="D3" s="117">
        <f t="shared" si="0"/>
        <v>27.578798352259351</v>
      </c>
      <c r="E3" s="117">
        <f t="shared" si="0"/>
        <v>19.260886797448649</v>
      </c>
      <c r="F3" s="117">
        <f t="shared" si="0"/>
        <v>26.896364145136211</v>
      </c>
      <c r="G3" s="117">
        <f t="shared" si="0"/>
        <v>24.374492988707445</v>
      </c>
      <c r="H3" s="117">
        <f t="shared" si="0"/>
        <v>19.171107511324209</v>
      </c>
      <c r="I3" s="117">
        <f t="shared" si="0"/>
        <v>11.200264651816175</v>
      </c>
      <c r="J3" s="117">
        <f t="shared" si="0"/>
        <v>11.980203407525758</v>
      </c>
      <c r="K3" s="117">
        <f t="shared" si="0"/>
        <v>7.5162649788364568</v>
      </c>
      <c r="L3" s="117">
        <f t="shared" si="0"/>
        <v>8.9584977320127148</v>
      </c>
      <c r="M3" s="117">
        <f t="shared" si="0"/>
        <v>11.130250580117259</v>
      </c>
      <c r="N3" s="117">
        <f t="shared" si="0"/>
        <v>10.284214464756507</v>
      </c>
      <c r="O3" s="117">
        <f t="shared" si="0"/>
        <v>10.215838359998346</v>
      </c>
      <c r="P3" s="117">
        <f t="shared" si="0"/>
        <v>8.4083278400457857</v>
      </c>
      <c r="Q3" s="117">
        <f t="shared" si="0"/>
        <v>4.2913663251494389</v>
      </c>
      <c r="R3" s="117">
        <f t="shared" ref="R3:V3" si="1">R4+R7+R9+R19</f>
        <v>1.0735372424813758</v>
      </c>
      <c r="S3" s="117">
        <f t="shared" si="1"/>
        <v>1.1779778780998096</v>
      </c>
      <c r="T3" s="117">
        <f t="shared" si="1"/>
        <v>1.1067027643187102</v>
      </c>
      <c r="U3" s="117">
        <f t="shared" si="1"/>
        <v>1.2516713808815592</v>
      </c>
      <c r="V3" s="117">
        <f t="shared" si="1"/>
        <v>1.0008360033018273</v>
      </c>
      <c r="W3" s="117">
        <f t="shared" ref="W3:Y3" si="2">W4+W7+W9+W19</f>
        <v>0.62852275306603667</v>
      </c>
      <c r="X3" s="117">
        <f t="shared" si="2"/>
        <v>0</v>
      </c>
      <c r="Y3" s="117">
        <f t="shared" si="2"/>
        <v>0.26521856531017346</v>
      </c>
      <c r="DA3" s="129" t="s">
        <v>1572</v>
      </c>
    </row>
    <row r="4" spans="1:105" ht="12.95" customHeight="1" x14ac:dyDescent="0.25">
      <c r="A4" s="121" t="s">
        <v>57</v>
      </c>
      <c r="B4" s="122">
        <f t="shared" ref="B4:Q4" si="3">SUM(B5:B6)</f>
        <v>25.954741409790827</v>
      </c>
      <c r="C4" s="122">
        <f t="shared" si="3"/>
        <v>19.567039303187848</v>
      </c>
      <c r="D4" s="122">
        <f t="shared" si="3"/>
        <v>22.97695336585387</v>
      </c>
      <c r="E4" s="122">
        <f t="shared" si="3"/>
        <v>15.943661992247247</v>
      </c>
      <c r="F4" s="122">
        <f t="shared" si="3"/>
        <v>22.514756399619127</v>
      </c>
      <c r="G4" s="122">
        <f t="shared" si="3"/>
        <v>20.313479220065069</v>
      </c>
      <c r="H4" s="122">
        <f t="shared" si="3"/>
        <v>15.847580183379165</v>
      </c>
      <c r="I4" s="122">
        <f t="shared" si="3"/>
        <v>9.5122108245020573</v>
      </c>
      <c r="J4" s="122">
        <f t="shared" si="3"/>
        <v>10.317163076683277</v>
      </c>
      <c r="K4" s="122">
        <f t="shared" si="3"/>
        <v>6.5110665073375529</v>
      </c>
      <c r="L4" s="122">
        <f t="shared" si="3"/>
        <v>7.7777731812234983</v>
      </c>
      <c r="M4" s="122">
        <f t="shared" si="3"/>
        <v>9.6319079055178936</v>
      </c>
      <c r="N4" s="122">
        <f t="shared" si="3"/>
        <v>8.8415176859742957</v>
      </c>
      <c r="O4" s="122">
        <f t="shared" si="3"/>
        <v>8.8178945594982974</v>
      </c>
      <c r="P4" s="122">
        <f t="shared" si="3"/>
        <v>7.3288378830898218</v>
      </c>
      <c r="Q4" s="122">
        <f t="shared" si="3"/>
        <v>3.6868645749821476</v>
      </c>
      <c r="R4" s="122">
        <f t="shared" ref="R4:V4" si="4">SUM(R5:R6)</f>
        <v>0.86541446458572568</v>
      </c>
      <c r="S4" s="122">
        <f t="shared" si="4"/>
        <v>1.0101269375760267</v>
      </c>
      <c r="T4" s="122">
        <f t="shared" si="4"/>
        <v>0.96674723256634343</v>
      </c>
      <c r="U4" s="122">
        <f t="shared" si="4"/>
        <v>1.0919301589972819</v>
      </c>
      <c r="V4" s="122">
        <f t="shared" si="4"/>
        <v>0.87891248183163728</v>
      </c>
      <c r="W4" s="122">
        <f t="shared" ref="W4:Y4" si="5">SUM(W5:W6)</f>
        <v>0.54603237023668827</v>
      </c>
      <c r="X4" s="122">
        <f t="shared" si="5"/>
        <v>0</v>
      </c>
      <c r="Y4" s="122">
        <f t="shared" si="5"/>
        <v>0.23968972184057613</v>
      </c>
      <c r="DA4" s="130" t="s">
        <v>1573</v>
      </c>
    </row>
    <row r="5" spans="1:105" ht="12" customHeight="1" x14ac:dyDescent="0.25">
      <c r="A5" s="97" t="s">
        <v>51</v>
      </c>
      <c r="B5" s="98">
        <v>25.812186811418268</v>
      </c>
      <c r="C5" s="98">
        <v>19.461798473452543</v>
      </c>
      <c r="D5" s="98">
        <v>22.855557801559691</v>
      </c>
      <c r="E5" s="98">
        <v>15.861038136628007</v>
      </c>
      <c r="F5" s="98">
        <v>22.399232721457484</v>
      </c>
      <c r="G5" s="98">
        <v>20.211086393763612</v>
      </c>
      <c r="H5" s="98">
        <v>15.768677835226203</v>
      </c>
      <c r="I5" s="98">
        <v>9.4656818797160618</v>
      </c>
      <c r="J5" s="98">
        <v>10.267642175337064</v>
      </c>
      <c r="K5" s="98">
        <v>6.4804264435635295</v>
      </c>
      <c r="L5" s="98">
        <v>7.7409803128178858</v>
      </c>
      <c r="M5" s="98">
        <v>9.5851924425812474</v>
      </c>
      <c r="N5" s="98">
        <v>8.7975753903324456</v>
      </c>
      <c r="O5" s="98">
        <v>8.7732857601683598</v>
      </c>
      <c r="P5" s="98">
        <v>7.2919958773907139</v>
      </c>
      <c r="Q5" s="98">
        <v>3.6684286549716112</v>
      </c>
      <c r="R5" s="98">
        <v>0.86112150959381528</v>
      </c>
      <c r="S5" s="98">
        <v>1.0051407764035665</v>
      </c>
      <c r="T5" s="98">
        <v>0.96197068921551254</v>
      </c>
      <c r="U5" s="98">
        <v>1.0865326188734561</v>
      </c>
      <c r="V5" s="98">
        <v>0.87453775355326069</v>
      </c>
      <c r="W5" s="98">
        <v>0.54330676405355027</v>
      </c>
      <c r="X5" s="98">
        <v>0</v>
      </c>
      <c r="Y5" s="98">
        <v>0.23826311263972483</v>
      </c>
      <c r="DA5" s="63" t="s">
        <v>1574</v>
      </c>
    </row>
    <row r="6" spans="1:105" ht="12" customHeight="1" x14ac:dyDescent="0.25">
      <c r="A6" s="97" t="s">
        <v>53</v>
      </c>
      <c r="B6" s="98">
        <v>0.14255459837255888</v>
      </c>
      <c r="C6" s="98">
        <v>0.10524082973530427</v>
      </c>
      <c r="D6" s="98">
        <v>0.1213955642941804</v>
      </c>
      <c r="E6" s="98">
        <v>8.2623855619238518E-2</v>
      </c>
      <c r="F6" s="98">
        <v>0.11552367816164431</v>
      </c>
      <c r="G6" s="98">
        <v>0.10239282630145778</v>
      </c>
      <c r="H6" s="98">
        <v>7.890234815296171E-2</v>
      </c>
      <c r="I6" s="98">
        <v>4.6528944785996201E-2</v>
      </c>
      <c r="J6" s="98">
        <v>4.9520901346213404E-2</v>
      </c>
      <c r="K6" s="98">
        <v>3.064006377402376E-2</v>
      </c>
      <c r="L6" s="98">
        <v>3.6792868405612557E-2</v>
      </c>
      <c r="M6" s="98">
        <v>4.6715462936646746E-2</v>
      </c>
      <c r="N6" s="98">
        <v>4.3942295641849878E-2</v>
      </c>
      <c r="O6" s="98">
        <v>4.4608799329938387E-2</v>
      </c>
      <c r="P6" s="98">
        <v>3.6842005699107824E-2</v>
      </c>
      <c r="Q6" s="98">
        <v>1.8435920010536417E-2</v>
      </c>
      <c r="R6" s="98">
        <v>4.2929549919103679E-3</v>
      </c>
      <c r="S6" s="98">
        <v>4.9861611724601029E-3</v>
      </c>
      <c r="T6" s="98">
        <v>4.7765433508308672E-3</v>
      </c>
      <c r="U6" s="98">
        <v>5.3975401238257484E-3</v>
      </c>
      <c r="V6" s="98">
        <v>4.3747282783766208E-3</v>
      </c>
      <c r="W6" s="98">
        <v>2.7256061831379946E-3</v>
      </c>
      <c r="X6" s="98">
        <v>0</v>
      </c>
      <c r="Y6" s="98">
        <v>1.4266092008513153E-3</v>
      </c>
      <c r="DA6" s="63" t="s">
        <v>1575</v>
      </c>
    </row>
    <row r="7" spans="1:105" ht="12.95" customHeight="1" x14ac:dyDescent="0.25">
      <c r="A7" s="121" t="s">
        <v>92</v>
      </c>
      <c r="B7" s="122">
        <f t="shared" ref="B7:Y7" si="6">B8</f>
        <v>3.3877620723801915E-5</v>
      </c>
      <c r="C7" s="122">
        <f t="shared" si="6"/>
        <v>3.6389585910964528E-5</v>
      </c>
      <c r="D7" s="122">
        <f t="shared" si="6"/>
        <v>4.4056973441408637E-5</v>
      </c>
      <c r="E7" s="122">
        <f t="shared" si="6"/>
        <v>4.1744277228031241E-5</v>
      </c>
      <c r="F7" s="122">
        <f t="shared" si="6"/>
        <v>5.3537055168126143E-5</v>
      </c>
      <c r="G7" s="122">
        <f t="shared" si="6"/>
        <v>7.76428384494068E-5</v>
      </c>
      <c r="H7" s="122">
        <f t="shared" si="6"/>
        <v>8.7761753090489846E-5</v>
      </c>
      <c r="I7" s="122">
        <f t="shared" si="6"/>
        <v>8.6004338196612153E-5</v>
      </c>
      <c r="J7" s="122">
        <f t="shared" si="6"/>
        <v>7.8087986995367109E-5</v>
      </c>
      <c r="K7" s="122">
        <f t="shared" si="6"/>
        <v>6.9397814891810266E-5</v>
      </c>
      <c r="L7" s="122">
        <f t="shared" si="6"/>
        <v>1.0898220906525591E-4</v>
      </c>
      <c r="M7" s="122">
        <f t="shared" si="6"/>
        <v>7.2172509191635524E-5</v>
      </c>
      <c r="N7" s="122">
        <f t="shared" si="6"/>
        <v>8.4207945382646138E-5</v>
      </c>
      <c r="O7" s="122">
        <f t="shared" si="6"/>
        <v>1.2700311890062921E-4</v>
      </c>
      <c r="P7" s="122">
        <f t="shared" si="6"/>
        <v>1.7213441371663238E-4</v>
      </c>
      <c r="Q7" s="122">
        <f t="shared" si="6"/>
        <v>1.6717015042844513E-4</v>
      </c>
      <c r="R7" s="122">
        <f t="shared" si="6"/>
        <v>1.8267400916682975E-4</v>
      </c>
      <c r="S7" s="122">
        <f t="shared" si="6"/>
        <v>1.6587069413861609E-4</v>
      </c>
      <c r="T7" s="122">
        <f t="shared" si="6"/>
        <v>1.879998874877016E-4</v>
      </c>
      <c r="U7" s="122">
        <f t="shared" si="6"/>
        <v>9.128329807070481E-5</v>
      </c>
      <c r="V7" s="122">
        <f t="shared" si="6"/>
        <v>5.9604379612034658E-5</v>
      </c>
      <c r="W7" s="122">
        <f t="shared" si="6"/>
        <v>2.8817536424923021E-5</v>
      </c>
      <c r="X7" s="122">
        <f t="shared" si="6"/>
        <v>0</v>
      </c>
      <c r="Y7" s="122">
        <f t="shared" si="6"/>
        <v>2.4176211121954205E-6</v>
      </c>
      <c r="DA7" s="130" t="s">
        <v>1576</v>
      </c>
    </row>
    <row r="8" spans="1:105" ht="12" customHeight="1" x14ac:dyDescent="0.25">
      <c r="A8" s="97" t="s">
        <v>53</v>
      </c>
      <c r="B8" s="98">
        <v>3.3877620723801915E-5</v>
      </c>
      <c r="C8" s="98">
        <v>3.6389585910964528E-5</v>
      </c>
      <c r="D8" s="98">
        <v>4.4056973441408637E-5</v>
      </c>
      <c r="E8" s="98">
        <v>4.1744277228031241E-5</v>
      </c>
      <c r="F8" s="98">
        <v>5.3537055168126143E-5</v>
      </c>
      <c r="G8" s="98">
        <v>7.76428384494068E-5</v>
      </c>
      <c r="H8" s="98">
        <v>8.7761753090489846E-5</v>
      </c>
      <c r="I8" s="98">
        <v>8.6004338196612153E-5</v>
      </c>
      <c r="J8" s="98">
        <v>7.8087986995367109E-5</v>
      </c>
      <c r="K8" s="98">
        <v>6.9397814891810266E-5</v>
      </c>
      <c r="L8" s="98">
        <v>1.0898220906525591E-4</v>
      </c>
      <c r="M8" s="98">
        <v>7.2172509191635524E-5</v>
      </c>
      <c r="N8" s="98">
        <v>8.4207945382646138E-5</v>
      </c>
      <c r="O8" s="98">
        <v>1.2700311890062921E-4</v>
      </c>
      <c r="P8" s="98">
        <v>1.7213441371663238E-4</v>
      </c>
      <c r="Q8" s="98">
        <v>1.6717015042844513E-4</v>
      </c>
      <c r="R8" s="98">
        <v>1.8267400916682975E-4</v>
      </c>
      <c r="S8" s="98">
        <v>1.6587069413861609E-4</v>
      </c>
      <c r="T8" s="98">
        <v>1.879998874877016E-4</v>
      </c>
      <c r="U8" s="98">
        <v>9.128329807070481E-5</v>
      </c>
      <c r="V8" s="98">
        <v>5.9604379612034658E-5</v>
      </c>
      <c r="W8" s="98">
        <v>2.8817536424923021E-5</v>
      </c>
      <c r="X8" s="98">
        <v>0</v>
      </c>
      <c r="Y8" s="98">
        <v>2.4176211121954205E-6</v>
      </c>
      <c r="DA8" s="63" t="s">
        <v>1577</v>
      </c>
    </row>
    <row r="9" spans="1:105" ht="12" customHeight="1" x14ac:dyDescent="0.25">
      <c r="A9" s="121" t="s">
        <v>55</v>
      </c>
      <c r="B9" s="122">
        <v>3.3279246131743605</v>
      </c>
      <c r="C9" s="122">
        <v>2.5729507135020047</v>
      </c>
      <c r="D9" s="122">
        <v>3.1282616862670514</v>
      </c>
      <c r="E9" s="122">
        <v>2.098945686797252</v>
      </c>
      <c r="F9" s="122">
        <v>2.9856638936544693</v>
      </c>
      <c r="G9" s="122">
        <v>2.8647219079491268</v>
      </c>
      <c r="H9" s="122">
        <v>2.2851996804125125</v>
      </c>
      <c r="I9" s="122">
        <v>1.0986450174151889</v>
      </c>
      <c r="J9" s="122">
        <v>1.14212614612976</v>
      </c>
      <c r="K9" s="122">
        <v>0.6680520772976315</v>
      </c>
      <c r="L9" s="122">
        <v>0.78280902983494038</v>
      </c>
      <c r="M9" s="122">
        <v>1.0502020599607353</v>
      </c>
      <c r="N9" s="122">
        <v>0.99807485726406842</v>
      </c>
      <c r="O9" s="122">
        <v>0.98254212197827973</v>
      </c>
      <c r="P9" s="122">
        <v>0.75181638085714741</v>
      </c>
      <c r="Q9" s="122">
        <v>0.38089157371542159</v>
      </c>
      <c r="R9" s="122">
        <v>9.3022591597698503E-2</v>
      </c>
      <c r="S9" s="122">
        <v>0.10189288707400006</v>
      </c>
      <c r="T9" s="122">
        <v>9.2692877721283276E-2</v>
      </c>
      <c r="U9" s="122">
        <v>0.10854119864505782</v>
      </c>
      <c r="V9" s="122">
        <v>8.6620009997178643E-2</v>
      </c>
      <c r="W9" s="122">
        <v>5.6901144197172904E-2</v>
      </c>
      <c r="X9" s="122">
        <v>0</v>
      </c>
      <c r="Y9" s="122">
        <v>1.73560545579006E-2</v>
      </c>
      <c r="DA9" s="130" t="s">
        <v>1578</v>
      </c>
    </row>
    <row r="10" spans="1:105" ht="12" customHeight="1" x14ac:dyDescent="0.25">
      <c r="A10" s="97" t="s">
        <v>143</v>
      </c>
      <c r="B10" s="98">
        <v>3.1065317531627765</v>
      </c>
      <c r="C10" s="98">
        <v>2.3804949654849623</v>
      </c>
      <c r="D10" s="98">
        <v>2.9261301195636649</v>
      </c>
      <c r="E10" s="98">
        <v>1.9558012937250309</v>
      </c>
      <c r="F10" s="98">
        <v>2.8319671893967744</v>
      </c>
      <c r="G10" s="98">
        <v>2.6908559590213601</v>
      </c>
      <c r="H10" s="98">
        <v>2.1785184041704131</v>
      </c>
      <c r="I10" s="98">
        <v>1.0274485248345322</v>
      </c>
      <c r="J10" s="98">
        <v>1.0904194129581544</v>
      </c>
      <c r="K10" s="98">
        <v>0.63087659797519002</v>
      </c>
      <c r="L10" s="98">
        <v>0.74647072377330503</v>
      </c>
      <c r="M10" s="98">
        <v>0.95240190154792326</v>
      </c>
      <c r="N10" s="98">
        <v>0.88502707455720508</v>
      </c>
      <c r="O10" s="98">
        <v>0.88860876548369028</v>
      </c>
      <c r="P10" s="98">
        <v>0.72934739193191889</v>
      </c>
      <c r="Q10" s="98">
        <v>0.36553045461088812</v>
      </c>
      <c r="R10" s="98">
        <v>8.4278318437138608E-2</v>
      </c>
      <c r="S10" s="98">
        <v>9.6664898574936181E-2</v>
      </c>
      <c r="T10" s="98">
        <v>8.8932148273739381E-2</v>
      </c>
      <c r="U10" s="98">
        <v>0.1048689288479539</v>
      </c>
      <c r="V10" s="98">
        <v>8.4533613600651578E-2</v>
      </c>
      <c r="W10" s="98">
        <v>5.2394009807154876E-2</v>
      </c>
      <c r="X10" s="98">
        <v>0</v>
      </c>
      <c r="Y10" s="98">
        <v>0</v>
      </c>
      <c r="DA10" s="63" t="s">
        <v>1579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1580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1581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1582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1583</v>
      </c>
    </row>
    <row r="15" spans="1:105" ht="12" customHeight="1" x14ac:dyDescent="0.25">
      <c r="A15" s="106" t="s">
        <v>122</v>
      </c>
      <c r="B15" s="101">
        <v>0.22139286001158384</v>
      </c>
      <c r="C15" s="101">
        <v>0.19245574801704216</v>
      </c>
      <c r="D15" s="101">
        <v>0.20213156670338669</v>
      </c>
      <c r="E15" s="101">
        <v>0.14314439307222124</v>
      </c>
      <c r="F15" s="101">
        <v>0.15369670425769477</v>
      </c>
      <c r="G15" s="101">
        <v>0.17386594892776674</v>
      </c>
      <c r="H15" s="101">
        <v>0.10668127624209925</v>
      </c>
      <c r="I15" s="101">
        <v>7.119649258065669E-2</v>
      </c>
      <c r="J15" s="101">
        <v>5.170673317160572E-2</v>
      </c>
      <c r="K15" s="101">
        <v>3.7175479322441432E-2</v>
      </c>
      <c r="L15" s="101">
        <v>3.6338306061635309E-2</v>
      </c>
      <c r="M15" s="101">
        <v>9.7800158412812116E-2</v>
      </c>
      <c r="N15" s="101">
        <v>0.11304778270686332</v>
      </c>
      <c r="O15" s="101">
        <v>9.3933356494589421E-2</v>
      </c>
      <c r="P15" s="101">
        <v>2.2468988925228497E-2</v>
      </c>
      <c r="Q15" s="101">
        <v>1.5361119104533463E-2</v>
      </c>
      <c r="R15" s="101">
        <v>8.7442731605598956E-3</v>
      </c>
      <c r="S15" s="101">
        <v>5.2279884990638825E-3</v>
      </c>
      <c r="T15" s="101">
        <v>3.7607294475438917E-3</v>
      </c>
      <c r="U15" s="101">
        <v>3.6722697971039164E-3</v>
      </c>
      <c r="V15" s="101">
        <v>2.0863963965270585E-3</v>
      </c>
      <c r="W15" s="101">
        <v>4.5071343900180277E-3</v>
      </c>
      <c r="X15" s="101">
        <v>0</v>
      </c>
      <c r="Y15" s="101">
        <v>1.73560545579006E-2</v>
      </c>
      <c r="DA15" s="131" t="s">
        <v>1584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1585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1586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1587</v>
      </c>
    </row>
    <row r="19" spans="1:105" ht="12" customHeight="1" x14ac:dyDescent="0.25">
      <c r="A19" s="121" t="s">
        <v>54</v>
      </c>
      <c r="B19" s="122">
        <v>1.8719589318913714</v>
      </c>
      <c r="C19" s="122">
        <v>1.6610207939042814</v>
      </c>
      <c r="D19" s="122">
        <v>1.4735392431649905</v>
      </c>
      <c r="E19" s="122">
        <v>1.2182373741269208</v>
      </c>
      <c r="F19" s="122">
        <v>1.3958903148074464</v>
      </c>
      <c r="G19" s="122">
        <v>1.1962142178548008</v>
      </c>
      <c r="H19" s="122">
        <v>1.038239885779439</v>
      </c>
      <c r="I19" s="122">
        <v>0.5893228055607318</v>
      </c>
      <c r="J19" s="122">
        <v>0.52083609672572606</v>
      </c>
      <c r="K19" s="122">
        <v>0.3370769963863805</v>
      </c>
      <c r="L19" s="122">
        <v>0.39780653874521132</v>
      </c>
      <c r="M19" s="122">
        <v>0.44806844212943853</v>
      </c>
      <c r="N19" s="122">
        <v>0.44453771357276117</v>
      </c>
      <c r="O19" s="122">
        <v>0.41527467540286844</v>
      </c>
      <c r="P19" s="122">
        <v>0.32750144168510154</v>
      </c>
      <c r="Q19" s="122">
        <v>0.22344300630144093</v>
      </c>
      <c r="R19" s="122">
        <v>0.11491751228878488</v>
      </c>
      <c r="S19" s="122">
        <v>6.5792182755644177E-2</v>
      </c>
      <c r="T19" s="122">
        <v>4.7074654143595782E-2</v>
      </c>
      <c r="U19" s="122">
        <v>5.1108739941149048E-2</v>
      </c>
      <c r="V19" s="122">
        <v>3.524390709339937E-2</v>
      </c>
      <c r="W19" s="122">
        <v>2.5560421095750515E-2</v>
      </c>
      <c r="X19" s="122">
        <v>0</v>
      </c>
      <c r="Y19" s="122">
        <v>8.1703712905845157E-3</v>
      </c>
      <c r="DA19" s="130" t="s">
        <v>1588</v>
      </c>
    </row>
    <row r="20" spans="1:105" ht="12" customHeight="1" x14ac:dyDescent="0.25">
      <c r="A20" s="97" t="s">
        <v>51</v>
      </c>
      <c r="B20" s="98">
        <v>0.74465202871216185</v>
      </c>
      <c r="C20" s="98">
        <v>0.56682092047780241</v>
      </c>
      <c r="D20" s="98">
        <v>0.58632583640028657</v>
      </c>
      <c r="E20" s="98">
        <v>0.41050364789287475</v>
      </c>
      <c r="F20" s="98">
        <v>0.59476741502707819</v>
      </c>
      <c r="G20" s="98">
        <v>0.49358645203016838</v>
      </c>
      <c r="H20" s="98">
        <v>0.41024142182436474</v>
      </c>
      <c r="I20" s="98">
        <v>0.19663743723788571</v>
      </c>
      <c r="J20" s="98">
        <v>0.21175784420692895</v>
      </c>
      <c r="K20" s="98">
        <v>0.10469007969945673</v>
      </c>
      <c r="L20" s="98">
        <v>0.14161173211044237</v>
      </c>
      <c r="M20" s="98">
        <v>0.17392758192414259</v>
      </c>
      <c r="N20" s="98">
        <v>0.16795643450845513</v>
      </c>
      <c r="O20" s="98">
        <v>0.16759816566351399</v>
      </c>
      <c r="P20" s="98">
        <v>0.14899207031623191</v>
      </c>
      <c r="Q20" s="98">
        <v>0.10129454475972118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1589</v>
      </c>
    </row>
    <row r="21" spans="1:105" ht="12" customHeight="1" x14ac:dyDescent="0.25">
      <c r="A21" s="97" t="s">
        <v>50</v>
      </c>
      <c r="B21" s="98">
        <v>0.18794761600995183</v>
      </c>
      <c r="C21" s="98">
        <v>0.21029700331956486</v>
      </c>
      <c r="D21" s="98">
        <v>8.9365561249411016E-2</v>
      </c>
      <c r="E21" s="98">
        <v>0.11079510163714294</v>
      </c>
      <c r="F21" s="98">
        <v>0.10878897029232321</v>
      </c>
      <c r="G21" s="98">
        <v>7.8853714272884651E-2</v>
      </c>
      <c r="H21" s="98">
        <v>6.43739031156709E-2</v>
      </c>
      <c r="I21" s="98">
        <v>3.1055858953912413E-2</v>
      </c>
      <c r="J21" s="98">
        <v>4.3518718362942146E-2</v>
      </c>
      <c r="K21" s="98">
        <v>3.2982185768419693E-2</v>
      </c>
      <c r="L21" s="98">
        <v>3.9502270184754551E-2</v>
      </c>
      <c r="M21" s="98">
        <v>4.5422779506085698E-2</v>
      </c>
      <c r="N21" s="98">
        <v>3.421856830142251E-2</v>
      </c>
      <c r="O21" s="98">
        <v>3.2202309229679482E-2</v>
      </c>
      <c r="P21" s="98">
        <v>2.6981759747767491E-2</v>
      </c>
      <c r="Q21" s="98">
        <v>2.9179158305457593E-2</v>
      </c>
      <c r="R21" s="98">
        <v>3.2216770714850691E-2</v>
      </c>
      <c r="S21" s="98">
        <v>1.8566345906394069E-2</v>
      </c>
      <c r="T21" s="98">
        <v>1.238652404592447E-2</v>
      </c>
      <c r="U21" s="98">
        <v>1.4059340100937925E-2</v>
      </c>
      <c r="V21" s="98">
        <v>7.3828320572908628E-3</v>
      </c>
      <c r="W21" s="98">
        <v>4.2514850725948678E-3</v>
      </c>
      <c r="X21" s="98">
        <v>0</v>
      </c>
      <c r="Y21" s="98">
        <v>1.1763101351516638E-3</v>
      </c>
      <c r="DA21" s="63" t="s">
        <v>1590</v>
      </c>
    </row>
    <row r="22" spans="1:105" ht="12" customHeight="1" x14ac:dyDescent="0.25">
      <c r="A22" s="109" t="s">
        <v>120</v>
      </c>
      <c r="B22" s="33">
        <v>0.93935928716925776</v>
      </c>
      <c r="C22" s="33">
        <v>0.88390287010691404</v>
      </c>
      <c r="D22" s="33">
        <v>0.79784784551529286</v>
      </c>
      <c r="E22" s="33">
        <v>0.69693862459690303</v>
      </c>
      <c r="F22" s="33">
        <v>0.69233392948804506</v>
      </c>
      <c r="G22" s="33">
        <v>0.6237740515517477</v>
      </c>
      <c r="H22" s="33">
        <v>0.56362456083940338</v>
      </c>
      <c r="I22" s="33">
        <v>0.36162950936893373</v>
      </c>
      <c r="J22" s="33">
        <v>0.26555953415585498</v>
      </c>
      <c r="K22" s="33">
        <v>0.19940473091850408</v>
      </c>
      <c r="L22" s="33">
        <v>0.21669253645001441</v>
      </c>
      <c r="M22" s="33">
        <v>0.22871808069921024</v>
      </c>
      <c r="N22" s="33">
        <v>0.24236271076288357</v>
      </c>
      <c r="O22" s="33">
        <v>0.215474200509675</v>
      </c>
      <c r="P22" s="33">
        <v>0.15152761162110218</v>
      </c>
      <c r="Q22" s="33">
        <v>9.2969303236262138E-2</v>
      </c>
      <c r="R22" s="33">
        <v>8.27007415739342E-2</v>
      </c>
      <c r="S22" s="33">
        <v>4.7225836849250108E-2</v>
      </c>
      <c r="T22" s="33">
        <v>3.4688130097671313E-2</v>
      </c>
      <c r="U22" s="33">
        <v>3.7049399840211127E-2</v>
      </c>
      <c r="V22" s="33">
        <v>2.7861075036108504E-2</v>
      </c>
      <c r="W22" s="33">
        <v>2.1308936023155648E-2</v>
      </c>
      <c r="X22" s="33">
        <v>0</v>
      </c>
      <c r="Y22" s="33">
        <v>6.9940611554328517E-3</v>
      </c>
      <c r="DA22" s="60" t="s">
        <v>1591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0</v>
      </c>
      <c r="C24" s="117">
        <f t="shared" si="7"/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:Y24" si="9">W25+W28+W30+W39</f>
        <v>0</v>
      </c>
      <c r="X24" s="117">
        <f t="shared" si="9"/>
        <v>0</v>
      </c>
      <c r="Y24" s="117">
        <f t="shared" si="9"/>
        <v>0</v>
      </c>
      <c r="DA24" s="129" t="s">
        <v>1592</v>
      </c>
    </row>
    <row r="25" spans="1:105" ht="12.95" customHeight="1" x14ac:dyDescent="0.25">
      <c r="A25" s="121" t="s">
        <v>57</v>
      </c>
      <c r="B25" s="122">
        <f t="shared" ref="B25:Q25" si="10">SUM(B26:B27)</f>
        <v>0</v>
      </c>
      <c r="C25" s="122">
        <f t="shared" si="10"/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:Y25" si="12">SUM(W26:W27)</f>
        <v>0</v>
      </c>
      <c r="X25" s="122">
        <f t="shared" si="12"/>
        <v>0</v>
      </c>
      <c r="Y25" s="122">
        <f t="shared" si="12"/>
        <v>0</v>
      </c>
      <c r="DA25" s="130" t="s">
        <v>1593</v>
      </c>
    </row>
    <row r="26" spans="1:105" ht="12" customHeight="1" x14ac:dyDescent="0.25">
      <c r="A26" s="97" t="s">
        <v>74</v>
      </c>
      <c r="B26" s="98">
        <v>0</v>
      </c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X26" s="98">
        <v>0</v>
      </c>
      <c r="Y26" s="98">
        <v>0</v>
      </c>
      <c r="DA26" s="63" t="s">
        <v>1594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1595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1596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1597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X30" s="122">
        <v>0</v>
      </c>
      <c r="Y30" s="122">
        <v>0</v>
      </c>
      <c r="DA30" s="130" t="s">
        <v>1598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1599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1600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1601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1602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1603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1604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1605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1606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X39" s="122">
        <v>0</v>
      </c>
      <c r="Y39" s="122">
        <v>0</v>
      </c>
      <c r="DA39" s="130" t="s">
        <v>1607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1608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1609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15.024805778699118</v>
      </c>
      <c r="C43" s="117">
        <f t="shared" si="14"/>
        <v>17.038633205041883</v>
      </c>
      <c r="D43" s="117">
        <f t="shared" si="14"/>
        <v>12.777202106557098</v>
      </c>
      <c r="E43" s="117">
        <f t="shared" si="14"/>
        <v>10.634421925340535</v>
      </c>
      <c r="F43" s="117">
        <f t="shared" si="14"/>
        <v>6.456431368402324</v>
      </c>
      <c r="G43" s="117">
        <f t="shared" si="14"/>
        <v>6.3878764581347864</v>
      </c>
      <c r="H43" s="117">
        <f t="shared" si="14"/>
        <v>7.4119573308105497</v>
      </c>
      <c r="I43" s="117">
        <f t="shared" si="14"/>
        <v>6.3401995702533904</v>
      </c>
      <c r="J43" s="117">
        <f t="shared" si="14"/>
        <v>7.3433547911193333</v>
      </c>
      <c r="K43" s="117">
        <f t="shared" si="14"/>
        <v>5.2618576934999188</v>
      </c>
      <c r="L43" s="117">
        <f t="shared" si="14"/>
        <v>4.2465843938425376</v>
      </c>
      <c r="M43" s="117">
        <f t="shared" si="14"/>
        <v>5.2621869393306246</v>
      </c>
      <c r="N43" s="117">
        <f t="shared" si="14"/>
        <v>5.2662899247941573</v>
      </c>
      <c r="O43" s="117">
        <f t="shared" si="14"/>
        <v>4.2402973177574435</v>
      </c>
      <c r="P43" s="117">
        <f t="shared" si="14"/>
        <v>4.2287756310352078</v>
      </c>
      <c r="Q43" s="117">
        <f t="shared" si="14"/>
        <v>4.2229468439804618</v>
      </c>
      <c r="R43" s="117">
        <f t="shared" ref="R43:V43" si="15">R44+R47+R49+R58</f>
        <v>3.1932040274704931</v>
      </c>
      <c r="S43" s="117">
        <f t="shared" si="15"/>
        <v>2.1437811769285027</v>
      </c>
      <c r="T43" s="117">
        <f t="shared" si="15"/>
        <v>2.1230302751927157</v>
      </c>
      <c r="U43" s="117">
        <f t="shared" si="15"/>
        <v>2.1199106444542304</v>
      </c>
      <c r="V43" s="117">
        <f t="shared" si="15"/>
        <v>2.1026935743069237</v>
      </c>
      <c r="W43" s="117">
        <f t="shared" ref="W43:Y43" si="16">W44+W47+W49+W58</f>
        <v>1.0716859849193336</v>
      </c>
      <c r="X43" s="117">
        <f t="shared" si="16"/>
        <v>1.0484487947130845</v>
      </c>
      <c r="Y43" s="117">
        <f t="shared" si="16"/>
        <v>1.0602377887763026</v>
      </c>
      <c r="DA43" s="129" t="s">
        <v>1610</v>
      </c>
    </row>
    <row r="44" spans="1:105" ht="12.95" customHeight="1" x14ac:dyDescent="0.25">
      <c r="A44" s="121" t="s">
        <v>57</v>
      </c>
      <c r="B44" s="122">
        <f t="shared" ref="B44:Q44" si="17">SUM(B45:B46)</f>
        <v>12.902475039267642</v>
      </c>
      <c r="C44" s="122">
        <f t="shared" si="17"/>
        <v>14.726685391936664</v>
      </c>
      <c r="D44" s="122">
        <f t="shared" si="17"/>
        <v>10.999268546899241</v>
      </c>
      <c r="E44" s="122">
        <f t="shared" si="17"/>
        <v>9.2091942405569416</v>
      </c>
      <c r="F44" s="122">
        <f t="shared" si="17"/>
        <v>5.5194524886585015</v>
      </c>
      <c r="G44" s="122">
        <f t="shared" si="17"/>
        <v>5.4963434665821804</v>
      </c>
      <c r="H44" s="122">
        <f t="shared" si="17"/>
        <v>6.3869125051995823</v>
      </c>
      <c r="I44" s="122">
        <f t="shared" si="17"/>
        <v>5.5944433503501241</v>
      </c>
      <c r="J44" s="122">
        <f t="shared" si="17"/>
        <v>6.528011074708286</v>
      </c>
      <c r="K44" s="122">
        <f t="shared" si="17"/>
        <v>4.690191619290256</v>
      </c>
      <c r="L44" s="122">
        <f t="shared" si="17"/>
        <v>3.7525191112372438</v>
      </c>
      <c r="M44" s="122">
        <f t="shared" si="17"/>
        <v>4.6734784055715695</v>
      </c>
      <c r="N44" s="122">
        <f t="shared" si="17"/>
        <v>4.6623257965996139</v>
      </c>
      <c r="O44" s="122">
        <f t="shared" si="17"/>
        <v>3.7232306656344427</v>
      </c>
      <c r="P44" s="122">
        <f t="shared" si="17"/>
        <v>3.7261980287387511</v>
      </c>
      <c r="Q44" s="122">
        <f t="shared" si="17"/>
        <v>3.7266943635332512</v>
      </c>
      <c r="R44" s="122">
        <f t="shared" ref="R44:V44" si="18">SUM(R45:R46)</f>
        <v>2.8017657485470422</v>
      </c>
      <c r="S44" s="122">
        <f t="shared" si="18"/>
        <v>1.8733434841428247</v>
      </c>
      <c r="T44" s="122">
        <f t="shared" si="18"/>
        <v>1.8815091903659047</v>
      </c>
      <c r="U44" s="122">
        <f t="shared" si="18"/>
        <v>1.8768561491142655</v>
      </c>
      <c r="V44" s="122">
        <f t="shared" si="18"/>
        <v>1.8794230633026756</v>
      </c>
      <c r="W44" s="122">
        <f t="shared" ref="W44:Y44" si="19">SUM(W45:W46)</f>
        <v>0.94147408722158732</v>
      </c>
      <c r="X44" s="122">
        <f t="shared" si="19"/>
        <v>0.94558087482066144</v>
      </c>
      <c r="Y44" s="122">
        <f t="shared" si="19"/>
        <v>0.94886372552444953</v>
      </c>
      <c r="DA44" s="130" t="s">
        <v>1611</v>
      </c>
    </row>
    <row r="45" spans="1:105" ht="12" customHeight="1" x14ac:dyDescent="0.25">
      <c r="A45" s="97" t="s">
        <v>211</v>
      </c>
      <c r="B45" s="98">
        <v>12.772401961972925</v>
      </c>
      <c r="C45" s="98">
        <v>14.581303745385201</v>
      </c>
      <c r="D45" s="98">
        <v>10.892988706110952</v>
      </c>
      <c r="E45" s="98">
        <v>9.1220463879219871</v>
      </c>
      <c r="F45" s="98">
        <v>5.4680475157641748</v>
      </c>
      <c r="G45" s="98">
        <v>5.4463374507213711</v>
      </c>
      <c r="H45" s="98">
        <v>6.3296192945026313</v>
      </c>
      <c r="I45" s="98">
        <v>5.5452173591310947</v>
      </c>
      <c r="J45" s="98">
        <v>6.4708179063743367</v>
      </c>
      <c r="K45" s="98">
        <v>4.6493486354827303</v>
      </c>
      <c r="L45" s="98">
        <v>3.7187717095782213</v>
      </c>
      <c r="M45" s="98">
        <v>4.6293957621577499</v>
      </c>
      <c r="N45" s="98">
        <v>4.615583340338909</v>
      </c>
      <c r="O45" s="98">
        <v>3.6836902353714365</v>
      </c>
      <c r="P45" s="98">
        <v>3.6868605525318752</v>
      </c>
      <c r="Q45" s="98">
        <v>3.6875583944207784</v>
      </c>
      <c r="R45" s="98">
        <v>2.7725804042333837</v>
      </c>
      <c r="S45" s="98">
        <v>1.8539259151439649</v>
      </c>
      <c r="T45" s="98">
        <v>1.8620920234121687</v>
      </c>
      <c r="U45" s="98">
        <v>1.857530989515225</v>
      </c>
      <c r="V45" s="98">
        <v>1.8600658308035642</v>
      </c>
      <c r="W45" s="98">
        <v>0.93180580459190421</v>
      </c>
      <c r="X45" s="98">
        <v>0.93586197394882542</v>
      </c>
      <c r="Y45" s="98">
        <v>0.93906203923687814</v>
      </c>
      <c r="DA45" s="63" t="s">
        <v>1612</v>
      </c>
    </row>
    <row r="46" spans="1:105" ht="12" customHeight="1" x14ac:dyDescent="0.25">
      <c r="A46" s="97" t="s">
        <v>53</v>
      </c>
      <c r="B46" s="98">
        <v>0.13007307729471843</v>
      </c>
      <c r="C46" s="98">
        <v>0.14538164655146307</v>
      </c>
      <c r="D46" s="98">
        <v>0.1062798407882895</v>
      </c>
      <c r="E46" s="98">
        <v>8.714785263495442E-2</v>
      </c>
      <c r="F46" s="98">
        <v>5.1404972894327036E-2</v>
      </c>
      <c r="G46" s="98">
        <v>5.0006015860809307E-2</v>
      </c>
      <c r="H46" s="98">
        <v>5.7293210696951265E-2</v>
      </c>
      <c r="I46" s="98">
        <v>4.92259912190295E-2</v>
      </c>
      <c r="J46" s="98">
        <v>5.7193168333949204E-2</v>
      </c>
      <c r="K46" s="98">
        <v>4.0842983807525754E-2</v>
      </c>
      <c r="L46" s="98">
        <v>3.3747401659022361E-2</v>
      </c>
      <c r="M46" s="98">
        <v>4.4082643413819921E-2</v>
      </c>
      <c r="N46" s="98">
        <v>4.6742456260704765E-2</v>
      </c>
      <c r="O46" s="98">
        <v>3.9540430263006195E-2</v>
      </c>
      <c r="P46" s="98">
        <v>3.9337476206875784E-2</v>
      </c>
      <c r="Q46" s="98">
        <v>3.9135969112472718E-2</v>
      </c>
      <c r="R46" s="98">
        <v>2.9185344313658518E-2</v>
      </c>
      <c r="S46" s="98">
        <v>1.9417568998859831E-2</v>
      </c>
      <c r="T46" s="98">
        <v>1.9417166953735923E-2</v>
      </c>
      <c r="U46" s="98">
        <v>1.9325159599040537E-2</v>
      </c>
      <c r="V46" s="98">
        <v>1.9357232499111286E-2</v>
      </c>
      <c r="W46" s="98">
        <v>9.6682826296830959E-3</v>
      </c>
      <c r="X46" s="98">
        <v>9.7189008718360417E-3</v>
      </c>
      <c r="Y46" s="98">
        <v>9.8016862875713543E-3</v>
      </c>
      <c r="DA46" s="63" t="s">
        <v>1613</v>
      </c>
    </row>
    <row r="47" spans="1:105" ht="12.95" customHeight="1" x14ac:dyDescent="0.25">
      <c r="A47" s="121" t="s">
        <v>92</v>
      </c>
      <c r="B47" s="122">
        <f t="shared" ref="B47:Y47" si="20">B48</f>
        <v>1.1292540241267306E-5</v>
      </c>
      <c r="C47" s="122">
        <f t="shared" si="20"/>
        <v>1.7387299650992629E-5</v>
      </c>
      <c r="D47" s="122">
        <f t="shared" si="20"/>
        <v>1.5647899645544972E-5</v>
      </c>
      <c r="E47" s="122">
        <f t="shared" si="20"/>
        <v>1.5462649729159118E-5</v>
      </c>
      <c r="F47" s="122">
        <f t="shared" si="20"/>
        <v>1.5787638572797565E-5</v>
      </c>
      <c r="G47" s="122">
        <f t="shared" si="20"/>
        <v>9.5692008540169861E-6</v>
      </c>
      <c r="H47" s="122">
        <f t="shared" si="20"/>
        <v>1.061184969939239E-5</v>
      </c>
      <c r="I47" s="122">
        <f t="shared" si="20"/>
        <v>9.9166975205931964E-6</v>
      </c>
      <c r="J47" s="122">
        <f t="shared" si="20"/>
        <v>8.7402201891158869E-6</v>
      </c>
      <c r="K47" s="122">
        <f t="shared" si="20"/>
        <v>3.8370510855080143E-6</v>
      </c>
      <c r="L47" s="122">
        <f t="shared" si="20"/>
        <v>2.2032917105534559E-5</v>
      </c>
      <c r="M47" s="122">
        <f t="shared" si="20"/>
        <v>2.0207015403675458E-5</v>
      </c>
      <c r="N47" s="122">
        <f t="shared" si="20"/>
        <v>3.6085460278978395E-5</v>
      </c>
      <c r="O47" s="122">
        <f t="shared" si="20"/>
        <v>6.4780802617995462E-5</v>
      </c>
      <c r="P47" s="122">
        <f t="shared" si="20"/>
        <v>9.4382330201058125E-5</v>
      </c>
      <c r="Q47" s="122">
        <f t="shared" si="20"/>
        <v>8.9667386525432138E-5</v>
      </c>
      <c r="R47" s="122">
        <f t="shared" si="20"/>
        <v>1.0045221859052394E-4</v>
      </c>
      <c r="S47" s="122">
        <f t="shared" si="20"/>
        <v>9.3485619432022091E-5</v>
      </c>
      <c r="T47" s="122">
        <f t="shared" si="20"/>
        <v>9.8716445347932829E-5</v>
      </c>
      <c r="U47" s="122">
        <f t="shared" si="20"/>
        <v>5.5948813500904152E-5</v>
      </c>
      <c r="V47" s="122">
        <f t="shared" si="20"/>
        <v>3.6209188961611066E-5</v>
      </c>
      <c r="W47" s="122">
        <f t="shared" si="20"/>
        <v>2.1454911413655235E-5</v>
      </c>
      <c r="X47" s="122">
        <f t="shared" si="20"/>
        <v>5.5566177338905977E-6</v>
      </c>
      <c r="Y47" s="122">
        <f t="shared" si="20"/>
        <v>0</v>
      </c>
      <c r="DA47" s="130" t="s">
        <v>1614</v>
      </c>
    </row>
    <row r="48" spans="1:105" ht="12" customHeight="1" x14ac:dyDescent="0.25">
      <c r="A48" s="97" t="s">
        <v>53</v>
      </c>
      <c r="B48" s="98">
        <v>1.1292540241267306E-5</v>
      </c>
      <c r="C48" s="98">
        <v>1.7387299650992629E-5</v>
      </c>
      <c r="D48" s="98">
        <v>1.5647899645544972E-5</v>
      </c>
      <c r="E48" s="98">
        <v>1.5462649729159118E-5</v>
      </c>
      <c r="F48" s="98">
        <v>1.5787638572797565E-5</v>
      </c>
      <c r="G48" s="98">
        <v>9.5692008540169861E-6</v>
      </c>
      <c r="H48" s="98">
        <v>1.061184969939239E-5</v>
      </c>
      <c r="I48" s="98">
        <v>9.9166975205931964E-6</v>
      </c>
      <c r="J48" s="98">
        <v>8.7402201891158869E-6</v>
      </c>
      <c r="K48" s="98">
        <v>3.8370510855080143E-6</v>
      </c>
      <c r="L48" s="98">
        <v>2.2032917105534559E-5</v>
      </c>
      <c r="M48" s="98">
        <v>2.0207015403675458E-5</v>
      </c>
      <c r="N48" s="98">
        <v>3.6085460278978395E-5</v>
      </c>
      <c r="O48" s="98">
        <v>6.4780802617995462E-5</v>
      </c>
      <c r="P48" s="98">
        <v>9.4382330201058125E-5</v>
      </c>
      <c r="Q48" s="98">
        <v>8.9667386525432138E-5</v>
      </c>
      <c r="R48" s="98">
        <v>1.0045221859052394E-4</v>
      </c>
      <c r="S48" s="98">
        <v>9.3485619432022091E-5</v>
      </c>
      <c r="T48" s="98">
        <v>9.8716445347932829E-5</v>
      </c>
      <c r="U48" s="98">
        <v>5.5948813500904152E-5</v>
      </c>
      <c r="V48" s="98">
        <v>3.6209188961611066E-5</v>
      </c>
      <c r="W48" s="98">
        <v>2.1454911413655235E-5</v>
      </c>
      <c r="X48" s="98">
        <v>5.5566177338905977E-6</v>
      </c>
      <c r="Y48" s="98">
        <v>0</v>
      </c>
      <c r="DA48" s="63" t="s">
        <v>1615</v>
      </c>
    </row>
    <row r="49" spans="1:105" ht="12" customHeight="1" x14ac:dyDescent="0.25">
      <c r="A49" s="121" t="s">
        <v>55</v>
      </c>
      <c r="B49" s="122">
        <v>1.4132978294054335</v>
      </c>
      <c r="C49" s="122">
        <v>1.6267246975054961</v>
      </c>
      <c r="D49" s="122">
        <v>1.2659100140873571</v>
      </c>
      <c r="E49" s="122">
        <v>1.0092066682426366</v>
      </c>
      <c r="F49" s="122">
        <v>0.61497554929884013</v>
      </c>
      <c r="G49" s="122">
        <v>0.63378341160360696</v>
      </c>
      <c r="H49" s="122">
        <v>0.76036892737719775</v>
      </c>
      <c r="I49" s="122">
        <v>0.53255136808099202</v>
      </c>
      <c r="J49" s="122">
        <v>0.61615747961412082</v>
      </c>
      <c r="K49" s="122">
        <v>0.41422191596898106</v>
      </c>
      <c r="L49" s="122">
        <v>0.33406689641759418</v>
      </c>
      <c r="M49" s="122">
        <v>0.43290142977938972</v>
      </c>
      <c r="N49" s="122">
        <v>0.44741655978122435</v>
      </c>
      <c r="O49" s="122">
        <v>0.36825714037765878</v>
      </c>
      <c r="P49" s="122">
        <v>0.36399959363546969</v>
      </c>
      <c r="Q49" s="122">
        <v>0.36257312331469532</v>
      </c>
      <c r="R49" s="122">
        <v>0.26640077596719636</v>
      </c>
      <c r="S49" s="122">
        <v>0.17305733249348484</v>
      </c>
      <c r="T49" s="122">
        <v>0.16369962203251276</v>
      </c>
      <c r="U49" s="122">
        <v>0.16798197990774502</v>
      </c>
      <c r="V49" s="122">
        <v>0.16442206811423069</v>
      </c>
      <c r="W49" s="122">
        <v>8.218975995212624E-2</v>
      </c>
      <c r="X49" s="122">
        <v>7.7112741430525045E-2</v>
      </c>
      <c r="Y49" s="122">
        <v>7.6988850179729784E-2</v>
      </c>
      <c r="DA49" s="130" t="s">
        <v>1616</v>
      </c>
    </row>
    <row r="50" spans="1:105" ht="12" customHeight="1" x14ac:dyDescent="0.25">
      <c r="A50" s="97" t="s">
        <v>138</v>
      </c>
      <c r="B50" s="98">
        <v>1.3720520363073849</v>
      </c>
      <c r="C50" s="98">
        <v>1.5837865383637202</v>
      </c>
      <c r="D50" s="98">
        <v>1.2308290067007375</v>
      </c>
      <c r="E50" s="98">
        <v>0.98113503942109137</v>
      </c>
      <c r="F50" s="98">
        <v>0.59386134064167306</v>
      </c>
      <c r="G50" s="98">
        <v>0.61557140568447599</v>
      </c>
      <c r="H50" s="98">
        <v>0.74260770463752379</v>
      </c>
      <c r="I50" s="98">
        <v>0.5166914972747525</v>
      </c>
      <c r="J50" s="98">
        <v>0.60140909276581833</v>
      </c>
      <c r="K50" s="98">
        <v>0.4022420781888108</v>
      </c>
      <c r="L50" s="98">
        <v>0.3225008613590083</v>
      </c>
      <c r="M50" s="98">
        <v>0.42219495151378983</v>
      </c>
      <c r="N50" s="98">
        <v>0.43600737333262884</v>
      </c>
      <c r="O50" s="98">
        <v>0.35758233556579205</v>
      </c>
      <c r="P50" s="98">
        <v>0.35441201840535635</v>
      </c>
      <c r="Q50" s="98">
        <v>0.35371417651645182</v>
      </c>
      <c r="R50" s="98">
        <v>0.25837402396953868</v>
      </c>
      <c r="S50" s="98">
        <v>0.16671037032465097</v>
      </c>
      <c r="T50" s="98">
        <v>0.15854426205644681</v>
      </c>
      <c r="U50" s="98">
        <v>0.16310529595339035</v>
      </c>
      <c r="V50" s="98">
        <v>0.16057045466505201</v>
      </c>
      <c r="W50" s="98">
        <v>7.8512338142404464E-2</v>
      </c>
      <c r="X50" s="98">
        <v>7.4456168785482404E-2</v>
      </c>
      <c r="Y50" s="98">
        <v>7.1256103497429529E-2</v>
      </c>
      <c r="DA50" s="63" t="s">
        <v>1617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1618</v>
      </c>
    </row>
    <row r="52" spans="1:105" ht="12" customHeight="1" x14ac:dyDescent="0.25">
      <c r="A52" s="100" t="s">
        <v>211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1619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1620</v>
      </c>
    </row>
    <row r="54" spans="1:105" ht="12" customHeight="1" x14ac:dyDescent="0.25">
      <c r="A54" s="106" t="s">
        <v>122</v>
      </c>
      <c r="B54" s="101">
        <v>4.1245793098048503E-2</v>
      </c>
      <c r="C54" s="101">
        <v>4.2938159141775914E-2</v>
      </c>
      <c r="D54" s="101">
        <v>3.5081007386619741E-2</v>
      </c>
      <c r="E54" s="101">
        <v>2.8071628821545312E-2</v>
      </c>
      <c r="F54" s="101">
        <v>2.1114208657167073E-2</v>
      </c>
      <c r="G54" s="101">
        <v>1.8212005919130997E-2</v>
      </c>
      <c r="H54" s="101">
        <v>1.7761222739673944E-2</v>
      </c>
      <c r="I54" s="101">
        <v>1.5859870806239563E-2</v>
      </c>
      <c r="J54" s="101">
        <v>1.4748386848302524E-2</v>
      </c>
      <c r="K54" s="101">
        <v>1.1979837780170262E-2</v>
      </c>
      <c r="L54" s="101">
        <v>1.1566035058585904E-2</v>
      </c>
      <c r="M54" s="101">
        <v>1.0706478265599903E-2</v>
      </c>
      <c r="N54" s="101">
        <v>1.1409186448595534E-2</v>
      </c>
      <c r="O54" s="101">
        <v>1.0674804811866716E-2</v>
      </c>
      <c r="P54" s="101">
        <v>9.5875752301133495E-3</v>
      </c>
      <c r="Q54" s="101">
        <v>8.858946798243502E-3</v>
      </c>
      <c r="R54" s="101">
        <v>8.0267519976576756E-3</v>
      </c>
      <c r="S54" s="101">
        <v>6.3469621688338647E-3</v>
      </c>
      <c r="T54" s="101">
        <v>5.1553599760659416E-3</v>
      </c>
      <c r="U54" s="101">
        <v>4.8766839543546844E-3</v>
      </c>
      <c r="V54" s="101">
        <v>3.8516134491786602E-3</v>
      </c>
      <c r="W54" s="101">
        <v>3.6774218097217711E-3</v>
      </c>
      <c r="X54" s="101">
        <v>2.656572645042645E-3</v>
      </c>
      <c r="Y54" s="101">
        <v>5.7327466823002618E-3</v>
      </c>
      <c r="DA54" s="131" t="s">
        <v>1621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1622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1623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1624</v>
      </c>
    </row>
    <row r="58" spans="1:105" ht="12" customHeight="1" x14ac:dyDescent="0.25">
      <c r="A58" s="121" t="s">
        <v>54</v>
      </c>
      <c r="B58" s="122">
        <v>0.7090216174858015</v>
      </c>
      <c r="C58" s="122">
        <v>0.68520572830007231</v>
      </c>
      <c r="D58" s="122">
        <v>0.51200789767085442</v>
      </c>
      <c r="E58" s="122">
        <v>0.41600555389122695</v>
      </c>
      <c r="F58" s="122">
        <v>0.32198754280640951</v>
      </c>
      <c r="G58" s="122">
        <v>0.25774001074814507</v>
      </c>
      <c r="H58" s="122">
        <v>0.26466528638407039</v>
      </c>
      <c r="I58" s="122">
        <v>0.2131949351247534</v>
      </c>
      <c r="J58" s="122">
        <v>0.19917749657673678</v>
      </c>
      <c r="K58" s="122">
        <v>0.15744032118959619</v>
      </c>
      <c r="L58" s="122">
        <v>0.1599763532705949</v>
      </c>
      <c r="M58" s="122">
        <v>0.15578689696426143</v>
      </c>
      <c r="N58" s="122">
        <v>0.15651148295304057</v>
      </c>
      <c r="O58" s="122">
        <v>0.14874473094272381</v>
      </c>
      <c r="P58" s="122">
        <v>0.1384836263307862</v>
      </c>
      <c r="Q58" s="122">
        <v>0.13358968974599014</v>
      </c>
      <c r="R58" s="122">
        <v>0.12493705073766445</v>
      </c>
      <c r="S58" s="122">
        <v>9.7286874672760759E-2</v>
      </c>
      <c r="T58" s="122">
        <v>7.7722746348950392E-2</v>
      </c>
      <c r="U58" s="122">
        <v>7.501656661871918E-2</v>
      </c>
      <c r="V58" s="122">
        <v>5.8812233701056031E-2</v>
      </c>
      <c r="W58" s="122">
        <v>4.8000682834206415E-2</v>
      </c>
      <c r="X58" s="122">
        <v>2.5749621844164176E-2</v>
      </c>
      <c r="Y58" s="122">
        <v>3.4385213072123236E-2</v>
      </c>
      <c r="DA58" s="130" t="s">
        <v>1625</v>
      </c>
    </row>
    <row r="59" spans="1:105" ht="12" customHeight="1" x14ac:dyDescent="0.25">
      <c r="A59" s="97" t="s">
        <v>50</v>
      </c>
      <c r="B59" s="98">
        <v>0.11817330953601568</v>
      </c>
      <c r="C59" s="98">
        <v>0.13193151556292801</v>
      </c>
      <c r="D59" s="98">
        <v>5.6077068584081596E-2</v>
      </c>
      <c r="E59" s="98">
        <v>6.3061578800930357E-2</v>
      </c>
      <c r="F59" s="98">
        <v>4.9296192999987137E-2</v>
      </c>
      <c r="G59" s="98">
        <v>3.1754648094897364E-2</v>
      </c>
      <c r="H59" s="98">
        <v>2.887061830697012E-2</v>
      </c>
      <c r="I59" s="98">
        <v>1.7739501409471083E-2</v>
      </c>
      <c r="J59" s="98">
        <v>2.4777836459710063E-2</v>
      </c>
      <c r="K59" s="98">
        <v>2.0515329706444714E-2</v>
      </c>
      <c r="L59" s="98">
        <v>2.529253602687041E-2</v>
      </c>
      <c r="M59" s="98">
        <v>2.6478375548809507E-2</v>
      </c>
      <c r="N59" s="98">
        <v>2.0118850667391462E-2</v>
      </c>
      <c r="O59" s="98">
        <v>2.0507052972922903E-2</v>
      </c>
      <c r="P59" s="98">
        <v>2.2844041794992401E-2</v>
      </c>
      <c r="Q59" s="98">
        <v>2.3099702204923276E-2</v>
      </c>
      <c r="R59" s="98">
        <v>2.530929108179001E-2</v>
      </c>
      <c r="S59" s="98">
        <v>2.0148864153577518E-2</v>
      </c>
      <c r="T59" s="98">
        <v>1.5119847373794792E-2</v>
      </c>
      <c r="U59" s="98">
        <v>1.4772073276535208E-2</v>
      </c>
      <c r="V59" s="98">
        <v>8.220568442879576E-3</v>
      </c>
      <c r="W59" s="98">
        <v>5.3786815716271291E-3</v>
      </c>
      <c r="X59" s="98">
        <v>2.5365237218777309E-3</v>
      </c>
      <c r="Y59" s="98">
        <v>3.5271564085428116E-3</v>
      </c>
      <c r="DA59" s="63" t="s">
        <v>1626</v>
      </c>
    </row>
    <row r="60" spans="1:105" ht="12" customHeight="1" x14ac:dyDescent="0.25">
      <c r="A60" s="109" t="s">
        <v>120</v>
      </c>
      <c r="B60" s="33">
        <v>0.59084830794978582</v>
      </c>
      <c r="C60" s="33">
        <v>0.55327421273714428</v>
      </c>
      <c r="D60" s="33">
        <v>0.45593082908677285</v>
      </c>
      <c r="E60" s="33">
        <v>0.35294397509029662</v>
      </c>
      <c r="F60" s="33">
        <v>0.27269134980642235</v>
      </c>
      <c r="G60" s="33">
        <v>0.2259853626532477</v>
      </c>
      <c r="H60" s="33">
        <v>0.23579466807710026</v>
      </c>
      <c r="I60" s="33">
        <v>0.19545543371528232</v>
      </c>
      <c r="J60" s="33">
        <v>0.17439966011702671</v>
      </c>
      <c r="K60" s="33">
        <v>0.13692499148315149</v>
      </c>
      <c r="L60" s="33">
        <v>0.1346838172437245</v>
      </c>
      <c r="M60" s="33">
        <v>0.12930852141545193</v>
      </c>
      <c r="N60" s="33">
        <v>0.1363926322856491</v>
      </c>
      <c r="O60" s="33">
        <v>0.1282376779698009</v>
      </c>
      <c r="P60" s="33">
        <v>0.1156395845357938</v>
      </c>
      <c r="Q60" s="33">
        <v>0.11048998754106687</v>
      </c>
      <c r="R60" s="33">
        <v>9.9627759655874448E-2</v>
      </c>
      <c r="S60" s="33">
        <v>7.7138010519183245E-2</v>
      </c>
      <c r="T60" s="33">
        <v>6.2602898975155599E-2</v>
      </c>
      <c r="U60" s="33">
        <v>6.0244493342183972E-2</v>
      </c>
      <c r="V60" s="33">
        <v>5.0591665258176453E-2</v>
      </c>
      <c r="W60" s="33">
        <v>4.2622001262579284E-2</v>
      </c>
      <c r="X60" s="33">
        <v>2.3213098122286446E-2</v>
      </c>
      <c r="Y60" s="33">
        <v>3.0858056663580422E-2</v>
      </c>
      <c r="DA60" s="60" t="s">
        <v>1627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42.583116644585715</v>
      </c>
      <c r="C62" s="117">
        <f t="shared" si="21"/>
        <v>42.290878225571014</v>
      </c>
      <c r="D62" s="117">
        <f t="shared" si="21"/>
        <v>37.413769221676532</v>
      </c>
      <c r="E62" s="117">
        <f t="shared" si="21"/>
        <v>37.892559388545685</v>
      </c>
      <c r="F62" s="117">
        <f t="shared" si="21"/>
        <v>39.149983070113102</v>
      </c>
      <c r="G62" s="117">
        <f t="shared" si="21"/>
        <v>45.59875367027319</v>
      </c>
      <c r="H62" s="117">
        <f t="shared" si="21"/>
        <v>46.30840790324374</v>
      </c>
      <c r="I62" s="117">
        <f t="shared" si="21"/>
        <v>49.544083866499221</v>
      </c>
      <c r="J62" s="117">
        <f t="shared" si="21"/>
        <v>49.843941463227004</v>
      </c>
      <c r="K62" s="117">
        <f t="shared" si="21"/>
        <v>51.362546258540647</v>
      </c>
      <c r="L62" s="117">
        <f t="shared" si="21"/>
        <v>55.655330315086665</v>
      </c>
      <c r="M62" s="117">
        <f t="shared" si="21"/>
        <v>52.384928982169363</v>
      </c>
      <c r="N62" s="117">
        <f t="shared" si="21"/>
        <v>56.088485108082615</v>
      </c>
      <c r="O62" s="117">
        <f t="shared" si="21"/>
        <v>53.007409469246525</v>
      </c>
      <c r="P62" s="117">
        <f t="shared" si="21"/>
        <v>52.933061839219491</v>
      </c>
      <c r="Q62" s="117">
        <f t="shared" si="21"/>
        <v>50.011439700183765</v>
      </c>
      <c r="R62" s="117">
        <f t="shared" ref="R62:V62" si="22">R63+R66+R68+R77</f>
        <v>58.681867465652687</v>
      </c>
      <c r="S62" s="117">
        <f t="shared" si="22"/>
        <v>54.593269973983269</v>
      </c>
      <c r="T62" s="117">
        <f t="shared" si="22"/>
        <v>55.778816325637983</v>
      </c>
      <c r="U62" s="117">
        <f t="shared" si="22"/>
        <v>58.640498501302403</v>
      </c>
      <c r="V62" s="117">
        <f t="shared" si="22"/>
        <v>57.06481143950171</v>
      </c>
      <c r="W62" s="117">
        <f t="shared" ref="W62:Y62" si="23">W63+W66+W68+W77</f>
        <v>61.363826251324326</v>
      </c>
      <c r="X62" s="117">
        <f t="shared" si="23"/>
        <v>49.546981670047366</v>
      </c>
      <c r="Y62" s="117">
        <f t="shared" si="23"/>
        <v>56.423509798078442</v>
      </c>
      <c r="DA62" s="129" t="s">
        <v>1628</v>
      </c>
    </row>
    <row r="63" spans="1:105" ht="12.95" customHeight="1" x14ac:dyDescent="0.25">
      <c r="A63" s="121" t="s">
        <v>57</v>
      </c>
      <c r="B63" s="122">
        <f t="shared" ref="B63:Q63" si="24">SUM(B64:B65)</f>
        <v>35.840573391620367</v>
      </c>
      <c r="C63" s="122">
        <f t="shared" si="24"/>
        <v>35.521461413389652</v>
      </c>
      <c r="D63" s="122">
        <f t="shared" si="24"/>
        <v>31.513448766036557</v>
      </c>
      <c r="E63" s="122">
        <f t="shared" si="24"/>
        <v>32.02734457471874</v>
      </c>
      <c r="F63" s="122">
        <f t="shared" si="24"/>
        <v>32.986324748869293</v>
      </c>
      <c r="G63" s="122">
        <f t="shared" si="24"/>
        <v>38.431139610333197</v>
      </c>
      <c r="H63" s="122">
        <f t="shared" si="24"/>
        <v>38.717561859743029</v>
      </c>
      <c r="I63" s="122">
        <f t="shared" si="24"/>
        <v>42.803485490964505</v>
      </c>
      <c r="J63" s="122">
        <f t="shared" si="24"/>
        <v>43.104698598331446</v>
      </c>
      <c r="K63" s="122">
        <f t="shared" si="24"/>
        <v>45.038638471370739</v>
      </c>
      <c r="L63" s="122">
        <f t="shared" si="24"/>
        <v>48.733321317543684</v>
      </c>
      <c r="M63" s="122">
        <f t="shared" si="24"/>
        <v>45.782659141799243</v>
      </c>
      <c r="N63" s="122">
        <f t="shared" si="24"/>
        <v>49.090733730926075</v>
      </c>
      <c r="O63" s="122">
        <f t="shared" si="24"/>
        <v>46.407571897046068</v>
      </c>
      <c r="P63" s="122">
        <f t="shared" si="24"/>
        <v>46.309647874457966</v>
      </c>
      <c r="Q63" s="122">
        <f t="shared" si="24"/>
        <v>43.532034895535823</v>
      </c>
      <c r="R63" s="122">
        <f t="shared" ref="R63:V63" si="25">SUM(R64:R65)</f>
        <v>50.897076814639846</v>
      </c>
      <c r="S63" s="122">
        <f t="shared" si="25"/>
        <v>47.301776292804028</v>
      </c>
      <c r="T63" s="122">
        <f t="shared" si="25"/>
        <v>48.576400355918871</v>
      </c>
      <c r="U63" s="122">
        <f t="shared" si="25"/>
        <v>50.580465858780961</v>
      </c>
      <c r="V63" s="122">
        <f t="shared" si="25"/>
        <v>49.345513062059268</v>
      </c>
      <c r="W63" s="122">
        <f t="shared" ref="W63:Y63" si="26">SUM(W64:W65)</f>
        <v>52.76170962460327</v>
      </c>
      <c r="X63" s="122">
        <f t="shared" si="26"/>
        <v>43.285741908099219</v>
      </c>
      <c r="Y63" s="122">
        <f t="shared" si="26"/>
        <v>48.957375008978204</v>
      </c>
      <c r="DA63" s="130" t="s">
        <v>1629</v>
      </c>
    </row>
    <row r="64" spans="1:105" ht="12" customHeight="1" x14ac:dyDescent="0.25">
      <c r="A64" s="97" t="s">
        <v>212</v>
      </c>
      <c r="B64" s="98">
        <v>35.442547438458611</v>
      </c>
      <c r="C64" s="98">
        <v>35.133361680261189</v>
      </c>
      <c r="D64" s="98">
        <v>31.174471531777108</v>
      </c>
      <c r="E64" s="98">
        <v>31.686010782686598</v>
      </c>
      <c r="F64" s="98">
        <v>32.634933457246291</v>
      </c>
      <c r="G64" s="98">
        <v>38.023910518839429</v>
      </c>
      <c r="H64" s="98">
        <v>38.307001615762019</v>
      </c>
      <c r="I64" s="98">
        <v>42.352375334174383</v>
      </c>
      <c r="J64" s="98">
        <v>42.653070835950118</v>
      </c>
      <c r="K64" s="98">
        <v>44.569649135700985</v>
      </c>
      <c r="L64" s="98">
        <v>48.218577786769956</v>
      </c>
      <c r="M64" s="98">
        <v>45.29665596552001</v>
      </c>
      <c r="N64" s="98">
        <v>48.562981323390744</v>
      </c>
      <c r="O64" s="98">
        <v>45.901802901454147</v>
      </c>
      <c r="P64" s="98">
        <v>45.801084200920677</v>
      </c>
      <c r="Q64" s="98">
        <v>43.048538631234884</v>
      </c>
      <c r="R64" s="98">
        <v>50.323258957500634</v>
      </c>
      <c r="S64" s="98">
        <v>46.758973221319714</v>
      </c>
      <c r="T64" s="98">
        <v>48.004958588271393</v>
      </c>
      <c r="U64" s="98">
        <v>49.966464391910961</v>
      </c>
      <c r="V64" s="98">
        <v>48.727686223560298</v>
      </c>
      <c r="W64" s="98">
        <v>52.082808722954681</v>
      </c>
      <c r="X64" s="98">
        <v>42.715437604815627</v>
      </c>
      <c r="Y64" s="98">
        <v>48.300635353209074</v>
      </c>
      <c r="DA64" s="63" t="s">
        <v>1630</v>
      </c>
    </row>
    <row r="65" spans="1:105" ht="12" customHeight="1" x14ac:dyDescent="0.25">
      <c r="A65" s="97" t="s">
        <v>53</v>
      </c>
      <c r="B65" s="98">
        <v>0.39802595316175432</v>
      </c>
      <c r="C65" s="98">
        <v>0.38809973312846013</v>
      </c>
      <c r="D65" s="98">
        <v>0.33897723425944759</v>
      </c>
      <c r="E65" s="98">
        <v>0.34133379203214287</v>
      </c>
      <c r="F65" s="98">
        <v>0.35139129162299954</v>
      </c>
      <c r="G65" s="98">
        <v>0.40722909149376685</v>
      </c>
      <c r="H65" s="98">
        <v>0.41056024398100871</v>
      </c>
      <c r="I65" s="98">
        <v>0.45111015679012439</v>
      </c>
      <c r="J65" s="98">
        <v>0.45162776238132746</v>
      </c>
      <c r="K65" s="98">
        <v>0.46898933566975065</v>
      </c>
      <c r="L65" s="98">
        <v>0.51474353077373036</v>
      </c>
      <c r="M65" s="98">
        <v>0.48600317627923645</v>
      </c>
      <c r="N65" s="98">
        <v>0.52775240753532815</v>
      </c>
      <c r="O65" s="98">
        <v>0.50576899559192168</v>
      </c>
      <c r="P65" s="98">
        <v>0.5085636735372896</v>
      </c>
      <c r="Q65" s="98">
        <v>0.48349626430093812</v>
      </c>
      <c r="R65" s="98">
        <v>0.57381785713921185</v>
      </c>
      <c r="S65" s="98">
        <v>0.54280307148431661</v>
      </c>
      <c r="T65" s="98">
        <v>0.57144176764747845</v>
      </c>
      <c r="U65" s="98">
        <v>0.61400146687000356</v>
      </c>
      <c r="V65" s="98">
        <v>0.61782683849897302</v>
      </c>
      <c r="W65" s="98">
        <v>0.67890090164858918</v>
      </c>
      <c r="X65" s="98">
        <v>0.57030430328359039</v>
      </c>
      <c r="Y65" s="98">
        <v>0.65673965576913218</v>
      </c>
      <c r="DA65" s="63" t="s">
        <v>1631</v>
      </c>
    </row>
    <row r="66" spans="1:105" ht="12.95" customHeight="1" x14ac:dyDescent="0.25">
      <c r="A66" s="121" t="s">
        <v>92</v>
      </c>
      <c r="B66" s="122">
        <f t="shared" ref="B66:Y66" si="27">B67</f>
        <v>3.9523890844435567E-5</v>
      </c>
      <c r="C66" s="122">
        <f t="shared" si="27"/>
        <v>5.2450846119264436E-5</v>
      </c>
      <c r="D66" s="122">
        <f t="shared" si="27"/>
        <v>6.0209927812550983E-5</v>
      </c>
      <c r="E66" s="122">
        <f t="shared" si="27"/>
        <v>7.5629453345199099E-5</v>
      </c>
      <c r="F66" s="122">
        <f t="shared" si="27"/>
        <v>1.2287253473933929E-4</v>
      </c>
      <c r="G66" s="122">
        <f t="shared" si="27"/>
        <v>2.3271420354252609E-4</v>
      </c>
      <c r="H66" s="122">
        <f t="shared" si="27"/>
        <v>3.0560046067385486E-4</v>
      </c>
      <c r="I66" s="122">
        <f t="shared" si="27"/>
        <v>3.9834194468728887E-4</v>
      </c>
      <c r="J66" s="122">
        <f t="shared" si="27"/>
        <v>4.606501909718173E-4</v>
      </c>
      <c r="K66" s="122">
        <f t="shared" si="27"/>
        <v>5.0218714545132207E-4</v>
      </c>
      <c r="L66" s="122">
        <f t="shared" si="27"/>
        <v>1.0434776651438312E-3</v>
      </c>
      <c r="M66" s="122">
        <f t="shared" si="27"/>
        <v>7.1402392018902561E-4</v>
      </c>
      <c r="N66" s="122">
        <f t="shared" si="27"/>
        <v>6.1059027930208737E-4</v>
      </c>
      <c r="O66" s="122">
        <f t="shared" si="27"/>
        <v>6.3955180186904494E-4</v>
      </c>
      <c r="P66" s="122">
        <f t="shared" si="27"/>
        <v>8.3422322374557527E-4</v>
      </c>
      <c r="Q66" s="122">
        <f t="shared" si="27"/>
        <v>8.1680681022362582E-4</v>
      </c>
      <c r="R66" s="122">
        <f t="shared" si="27"/>
        <v>9.9192335941264398E-4</v>
      </c>
      <c r="S66" s="122">
        <f t="shared" si="27"/>
        <v>1.0877264178702445E-3</v>
      </c>
      <c r="T66" s="122">
        <f t="shared" si="27"/>
        <v>1.5884487975743179E-3</v>
      </c>
      <c r="U66" s="122">
        <f t="shared" si="27"/>
        <v>1.1833675689003557E-3</v>
      </c>
      <c r="V66" s="122">
        <f t="shared" si="27"/>
        <v>1.402493780374153E-3</v>
      </c>
      <c r="W66" s="122">
        <f t="shared" si="27"/>
        <v>2.3763959695262118E-3</v>
      </c>
      <c r="X66" s="122">
        <f t="shared" si="27"/>
        <v>2.3376325524952749E-3</v>
      </c>
      <c r="Y66" s="122">
        <f t="shared" si="27"/>
        <v>2.3274376921930888E-3</v>
      </c>
      <c r="DA66" s="130" t="s">
        <v>1632</v>
      </c>
    </row>
    <row r="67" spans="1:105" ht="12" customHeight="1" x14ac:dyDescent="0.25">
      <c r="A67" s="97" t="s">
        <v>53</v>
      </c>
      <c r="B67" s="98">
        <v>3.9523890844435567E-5</v>
      </c>
      <c r="C67" s="98">
        <v>5.2450846119264436E-5</v>
      </c>
      <c r="D67" s="98">
        <v>6.0209927812550983E-5</v>
      </c>
      <c r="E67" s="98">
        <v>7.5629453345199099E-5</v>
      </c>
      <c r="F67" s="98">
        <v>1.2287253473933929E-4</v>
      </c>
      <c r="G67" s="98">
        <v>2.3271420354252609E-4</v>
      </c>
      <c r="H67" s="98">
        <v>3.0560046067385486E-4</v>
      </c>
      <c r="I67" s="98">
        <v>3.9834194468728887E-4</v>
      </c>
      <c r="J67" s="98">
        <v>4.606501909718173E-4</v>
      </c>
      <c r="K67" s="98">
        <v>5.0218714545132207E-4</v>
      </c>
      <c r="L67" s="98">
        <v>1.0434776651438312E-3</v>
      </c>
      <c r="M67" s="98">
        <v>7.1402392018902561E-4</v>
      </c>
      <c r="N67" s="98">
        <v>6.1059027930208737E-4</v>
      </c>
      <c r="O67" s="98">
        <v>6.3955180186904494E-4</v>
      </c>
      <c r="P67" s="98">
        <v>8.3422322374557527E-4</v>
      </c>
      <c r="Q67" s="98">
        <v>8.1680681022362582E-4</v>
      </c>
      <c r="R67" s="98">
        <v>9.9192335941264398E-4</v>
      </c>
      <c r="S67" s="98">
        <v>1.0877264178702445E-3</v>
      </c>
      <c r="T67" s="98">
        <v>1.5884487975743179E-3</v>
      </c>
      <c r="U67" s="98">
        <v>1.1833675689003557E-3</v>
      </c>
      <c r="V67" s="98">
        <v>1.402493780374153E-3</v>
      </c>
      <c r="W67" s="98">
        <v>2.3763959695262118E-3</v>
      </c>
      <c r="X67" s="98">
        <v>2.3376325524952749E-3</v>
      </c>
      <c r="Y67" s="98">
        <v>2.3274376921930888E-3</v>
      </c>
      <c r="DA67" s="63" t="s">
        <v>1633</v>
      </c>
    </row>
    <row r="68" spans="1:105" ht="12" customHeight="1" x14ac:dyDescent="0.25">
      <c r="A68" s="121" t="s">
        <v>55</v>
      </c>
      <c r="B68" s="122">
        <v>4.1735461480991631</v>
      </c>
      <c r="C68" s="122">
        <v>4.1877261927824883</v>
      </c>
      <c r="D68" s="122">
        <v>3.8711851277394858</v>
      </c>
      <c r="E68" s="122">
        <v>3.7729584072191891</v>
      </c>
      <c r="F68" s="122">
        <v>3.9596421299521198</v>
      </c>
      <c r="G68" s="122">
        <v>4.7969349092728395</v>
      </c>
      <c r="H68" s="122">
        <v>5.0118528181356981</v>
      </c>
      <c r="I68" s="122">
        <v>4.4266535886262632</v>
      </c>
      <c r="J68" s="122">
        <v>4.3926759780083531</v>
      </c>
      <c r="K68" s="122">
        <v>4.2434659499107337</v>
      </c>
      <c r="L68" s="122">
        <v>4.5032408971943587</v>
      </c>
      <c r="M68" s="122">
        <v>4.2863923409470894</v>
      </c>
      <c r="N68" s="122">
        <v>4.58843745366074</v>
      </c>
      <c r="O68" s="122">
        <v>4.3290214080051426</v>
      </c>
      <c r="P68" s="122">
        <v>4.2885306846472213</v>
      </c>
      <c r="Q68" s="122">
        <v>4.0873171699416808</v>
      </c>
      <c r="R68" s="122">
        <v>4.8045816210975971</v>
      </c>
      <c r="S68" s="122">
        <v>4.4898237223153057</v>
      </c>
      <c r="T68" s="122">
        <v>4.4678998329046058</v>
      </c>
      <c r="U68" s="122">
        <v>4.8631136726505426</v>
      </c>
      <c r="V68" s="122">
        <v>4.7409135836800393</v>
      </c>
      <c r="W68" s="122">
        <v>5.147129415478549</v>
      </c>
      <c r="X68" s="122">
        <v>4.076701335574243</v>
      </c>
      <c r="Y68" s="122">
        <v>4.6974027614158631</v>
      </c>
      <c r="DA68" s="130" t="s">
        <v>1634</v>
      </c>
    </row>
    <row r="69" spans="1:105" ht="12" customHeight="1" x14ac:dyDescent="0.25">
      <c r="A69" s="97" t="s">
        <v>134</v>
      </c>
      <c r="B69" s="98">
        <v>4.0463210730651094</v>
      </c>
      <c r="C69" s="98">
        <v>4.0569636143053511</v>
      </c>
      <c r="D69" s="98">
        <v>3.7456849879999514</v>
      </c>
      <c r="E69" s="98">
        <v>3.6458290709071113</v>
      </c>
      <c r="F69" s="98">
        <v>3.8254001698428262</v>
      </c>
      <c r="G69" s="98">
        <v>4.6518950766306659</v>
      </c>
      <c r="H69" s="98">
        <v>4.8569093084576203</v>
      </c>
      <c r="I69" s="98">
        <v>4.2756521014670472</v>
      </c>
      <c r="J69" s="98">
        <v>4.2441212437782392</v>
      </c>
      <c r="K69" s="98">
        <v>4.1009013262974472</v>
      </c>
      <c r="L69" s="98">
        <v>4.3497292165789263</v>
      </c>
      <c r="M69" s="98">
        <v>4.1424480947326678</v>
      </c>
      <c r="N69" s="98">
        <v>4.4367668406558582</v>
      </c>
      <c r="O69" s="98">
        <v>4.1818842866386063</v>
      </c>
      <c r="P69" s="98">
        <v>4.1507326427109676</v>
      </c>
      <c r="Q69" s="98">
        <v>3.9481162337919695</v>
      </c>
      <c r="R69" s="98">
        <v>4.6509725964616964</v>
      </c>
      <c r="S69" s="98">
        <v>4.3378798199925939</v>
      </c>
      <c r="T69" s="98">
        <v>4.3233196607487754</v>
      </c>
      <c r="U69" s="98">
        <v>4.7058737523291878</v>
      </c>
      <c r="V69" s="98">
        <v>4.5887547964284829</v>
      </c>
      <c r="W69" s="98">
        <v>4.9707120344013376</v>
      </c>
      <c r="X69" s="98">
        <v>3.9526717728085474</v>
      </c>
      <c r="Y69" s="98">
        <v>4.4912621843801528</v>
      </c>
      <c r="DA69" s="63" t="s">
        <v>1635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1636</v>
      </c>
    </row>
    <row r="71" spans="1:105" ht="12" customHeight="1" x14ac:dyDescent="0.25">
      <c r="A71" s="100" t="s">
        <v>212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1637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1638</v>
      </c>
    </row>
    <row r="73" spans="1:105" ht="12" customHeight="1" x14ac:dyDescent="0.25">
      <c r="A73" s="106" t="s">
        <v>122</v>
      </c>
      <c r="B73" s="101">
        <v>0.127225075034054</v>
      </c>
      <c r="C73" s="101">
        <v>0.13076257847713682</v>
      </c>
      <c r="D73" s="101">
        <v>0.12550013973953425</v>
      </c>
      <c r="E73" s="101">
        <v>0.12712933631207801</v>
      </c>
      <c r="F73" s="101">
        <v>0.1342419601092939</v>
      </c>
      <c r="G73" s="101">
        <v>0.14503983264217379</v>
      </c>
      <c r="H73" s="101">
        <v>0.1549435096780776</v>
      </c>
      <c r="I73" s="101">
        <v>0.15100148715921596</v>
      </c>
      <c r="J73" s="101">
        <v>0.14855473423011364</v>
      </c>
      <c r="K73" s="101">
        <v>0.14256462361328606</v>
      </c>
      <c r="L73" s="101">
        <v>0.15351168061543227</v>
      </c>
      <c r="M73" s="101">
        <v>0.14394424621442148</v>
      </c>
      <c r="N73" s="101">
        <v>0.15167061300488191</v>
      </c>
      <c r="O73" s="101">
        <v>0.14713712136653592</v>
      </c>
      <c r="P73" s="101">
        <v>0.13779804193625389</v>
      </c>
      <c r="Q73" s="101">
        <v>0.13920093614971141</v>
      </c>
      <c r="R73" s="101">
        <v>0.15360902463590065</v>
      </c>
      <c r="S73" s="101">
        <v>0.15194390232271202</v>
      </c>
      <c r="T73" s="101">
        <v>0.14458017215583052</v>
      </c>
      <c r="U73" s="101">
        <v>0.15723992032135498</v>
      </c>
      <c r="V73" s="101">
        <v>0.15215878725155629</v>
      </c>
      <c r="W73" s="101">
        <v>0.17641738107721161</v>
      </c>
      <c r="X73" s="101">
        <v>0.12402956276569529</v>
      </c>
      <c r="Y73" s="101">
        <v>0.20614057703571012</v>
      </c>
      <c r="DA73" s="131" t="s">
        <v>1639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1640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1641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1642</v>
      </c>
    </row>
    <row r="77" spans="1:105" ht="12" customHeight="1" x14ac:dyDescent="0.25">
      <c r="A77" s="121" t="s">
        <v>54</v>
      </c>
      <c r="B77" s="122">
        <v>2.56895758097534</v>
      </c>
      <c r="C77" s="122">
        <v>2.5816381685527525</v>
      </c>
      <c r="D77" s="122">
        <v>2.0290751179726727</v>
      </c>
      <c r="E77" s="122">
        <v>2.092180777154415</v>
      </c>
      <c r="F77" s="122">
        <v>2.2038933187569487</v>
      </c>
      <c r="G77" s="122">
        <v>2.3704464364636086</v>
      </c>
      <c r="H77" s="122">
        <v>2.578687624904338</v>
      </c>
      <c r="I77" s="122">
        <v>2.3135464449637637</v>
      </c>
      <c r="J77" s="122">
        <v>2.3461062366962273</v>
      </c>
      <c r="K77" s="122">
        <v>2.0799396501137202</v>
      </c>
      <c r="L77" s="122">
        <v>2.4177246226834823</v>
      </c>
      <c r="M77" s="122">
        <v>2.3151634755028416</v>
      </c>
      <c r="N77" s="122">
        <v>2.4087033332165002</v>
      </c>
      <c r="O77" s="122">
        <v>2.2701766123934495</v>
      </c>
      <c r="P77" s="122">
        <v>2.3340490568905565</v>
      </c>
      <c r="Q77" s="122">
        <v>2.3912708278960406</v>
      </c>
      <c r="R77" s="122">
        <v>2.9792171065558302</v>
      </c>
      <c r="S77" s="122">
        <v>2.8005822324460619</v>
      </c>
      <c r="T77" s="122">
        <v>2.7329276880169258</v>
      </c>
      <c r="U77" s="122">
        <v>3.1957356023019998</v>
      </c>
      <c r="V77" s="122">
        <v>2.9769822999820272</v>
      </c>
      <c r="W77" s="122">
        <v>3.4526108152729771</v>
      </c>
      <c r="X77" s="122">
        <v>2.1822007938214099</v>
      </c>
      <c r="Y77" s="122">
        <v>2.7664045899921743</v>
      </c>
      <c r="DA77" s="130" t="s">
        <v>1643</v>
      </c>
    </row>
    <row r="78" spans="1:105" ht="12" customHeight="1" x14ac:dyDescent="0.25">
      <c r="A78" s="97" t="s">
        <v>189</v>
      </c>
      <c r="B78" s="98">
        <v>2.4285863466018149</v>
      </c>
      <c r="C78" s="98">
        <v>2.4476798645048237</v>
      </c>
      <c r="D78" s="98">
        <v>1.9242114939804604</v>
      </c>
      <c r="E78" s="98">
        <v>2.0069391661827276</v>
      </c>
      <c r="F78" s="98">
        <v>2.1252209730828442</v>
      </c>
      <c r="G78" s="98">
        <v>2.2940998215548349</v>
      </c>
      <c r="H78" s="98">
        <v>2.4938706750924977</v>
      </c>
      <c r="I78" s="98">
        <v>2.2326776374454034</v>
      </c>
      <c r="J78" s="98">
        <v>2.2644588231091523</v>
      </c>
      <c r="K78" s="98">
        <v>1.9958295895922993</v>
      </c>
      <c r="L78" s="98">
        <v>2.3328107954473238</v>
      </c>
      <c r="M78" s="98">
        <v>2.2375941340723657</v>
      </c>
      <c r="N78" s="98">
        <v>2.3312922486791003</v>
      </c>
      <c r="O78" s="98">
        <v>2.1949026657335948</v>
      </c>
      <c r="P78" s="98">
        <v>2.2622846181052441</v>
      </c>
      <c r="Q78" s="98">
        <v>2.3154689526859449</v>
      </c>
      <c r="R78" s="98">
        <v>2.8933522809473899</v>
      </c>
      <c r="S78" s="98">
        <v>2.7168184978106669</v>
      </c>
      <c r="T78" s="98">
        <v>2.6527191714441667</v>
      </c>
      <c r="U78" s="98">
        <v>3.1089172297924881</v>
      </c>
      <c r="V78" s="98">
        <v>2.8912116025391623</v>
      </c>
      <c r="W78" s="98">
        <v>3.3047767490928321</v>
      </c>
      <c r="X78" s="98">
        <v>2.0376515854025365</v>
      </c>
      <c r="Y78" s="98">
        <v>2.3780938639584188</v>
      </c>
      <c r="DA78" s="63" t="s">
        <v>1644</v>
      </c>
    </row>
    <row r="79" spans="1:105" ht="12" customHeight="1" x14ac:dyDescent="0.25">
      <c r="A79" s="109" t="s">
        <v>120</v>
      </c>
      <c r="B79" s="33">
        <v>0.14037123437352486</v>
      </c>
      <c r="C79" s="33">
        <v>0.13395830404792866</v>
      </c>
      <c r="D79" s="33">
        <v>0.10486362399221219</v>
      </c>
      <c r="E79" s="33">
        <v>8.5241610971687309E-2</v>
      </c>
      <c r="F79" s="33">
        <v>7.867234567410461E-2</v>
      </c>
      <c r="G79" s="33">
        <v>7.6346614908773799E-2</v>
      </c>
      <c r="H79" s="33">
        <v>8.4816949811840195E-2</v>
      </c>
      <c r="I79" s="33">
        <v>8.086880751836048E-2</v>
      </c>
      <c r="J79" s="33">
        <v>8.1647413587075196E-2</v>
      </c>
      <c r="K79" s="33">
        <v>8.4110060521420976E-2</v>
      </c>
      <c r="L79" s="33">
        <v>8.4913827236158493E-2</v>
      </c>
      <c r="M79" s="33">
        <v>7.7569341430475822E-2</v>
      </c>
      <c r="N79" s="33">
        <v>7.7411084537399977E-2</v>
      </c>
      <c r="O79" s="33">
        <v>7.5273946659854776E-2</v>
      </c>
      <c r="P79" s="33">
        <v>7.1764438785312301E-2</v>
      </c>
      <c r="Q79" s="33">
        <v>7.5801875210095709E-2</v>
      </c>
      <c r="R79" s="33">
        <v>8.5864825608440443E-2</v>
      </c>
      <c r="S79" s="33">
        <v>8.3763734635395173E-2</v>
      </c>
      <c r="T79" s="33">
        <v>8.0208516572758931E-2</v>
      </c>
      <c r="U79" s="33">
        <v>8.681837250951159E-2</v>
      </c>
      <c r="V79" s="33">
        <v>8.5770697442865113E-2</v>
      </c>
      <c r="W79" s="33">
        <v>0.147834066180145</v>
      </c>
      <c r="X79" s="33">
        <v>0.14454920841887312</v>
      </c>
      <c r="Y79" s="33">
        <v>0.3883107260337556</v>
      </c>
      <c r="DA79" s="60" t="s">
        <v>1645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341.18116239244262</v>
      </c>
      <c r="C81" s="117">
        <f t="shared" si="28"/>
        <v>335.32768076247498</v>
      </c>
      <c r="D81" s="117">
        <f t="shared" si="28"/>
        <v>316.47585040609778</v>
      </c>
      <c r="E81" s="117">
        <f t="shared" si="28"/>
        <v>352.62571073609763</v>
      </c>
      <c r="F81" s="117">
        <f t="shared" si="28"/>
        <v>345.00505150143067</v>
      </c>
      <c r="G81" s="117">
        <f t="shared" si="28"/>
        <v>302.35761103054426</v>
      </c>
      <c r="H81" s="117">
        <f t="shared" si="28"/>
        <v>297.06899971272327</v>
      </c>
      <c r="I81" s="117">
        <f t="shared" si="28"/>
        <v>386.95106175484216</v>
      </c>
      <c r="J81" s="117">
        <f t="shared" si="28"/>
        <v>396.80050859479763</v>
      </c>
      <c r="K81" s="117">
        <f t="shared" si="28"/>
        <v>419.70180203732929</v>
      </c>
      <c r="L81" s="117">
        <f t="shared" si="28"/>
        <v>432.36344397753123</v>
      </c>
      <c r="M81" s="117">
        <f t="shared" si="28"/>
        <v>372.82389085576978</v>
      </c>
      <c r="N81" s="117">
        <f t="shared" si="28"/>
        <v>397.63390183337384</v>
      </c>
      <c r="O81" s="117">
        <f t="shared" si="28"/>
        <v>381.96546057307228</v>
      </c>
      <c r="P81" s="117">
        <f t="shared" si="28"/>
        <v>379.90084471181484</v>
      </c>
      <c r="Q81" s="117">
        <f t="shared" si="28"/>
        <v>370.75403157594587</v>
      </c>
      <c r="R81" s="117">
        <f t="shared" ref="R81:V81" si="29">R82+R85+R87+R100</f>
        <v>394.68281791923727</v>
      </c>
      <c r="S81" s="117">
        <f t="shared" si="29"/>
        <v>401.4663669898527</v>
      </c>
      <c r="T81" s="117">
        <f t="shared" si="29"/>
        <v>404.4180002341318</v>
      </c>
      <c r="U81" s="117">
        <f t="shared" si="29"/>
        <v>389.94483189244454</v>
      </c>
      <c r="V81" s="117">
        <f t="shared" si="29"/>
        <v>407.05295420983401</v>
      </c>
      <c r="W81" s="117">
        <f t="shared" ref="W81:Y81" si="30">W82+W85+W87+W100</f>
        <v>399.0520552343981</v>
      </c>
      <c r="X81" s="117">
        <f t="shared" si="30"/>
        <v>416.36165986560337</v>
      </c>
      <c r="Y81" s="117">
        <f t="shared" si="30"/>
        <v>378.72822131421367</v>
      </c>
      <c r="DA81" s="129" t="s">
        <v>1646</v>
      </c>
    </row>
    <row r="82" spans="1:105" ht="12.95" customHeight="1" x14ac:dyDescent="0.25">
      <c r="A82" s="121" t="s">
        <v>57</v>
      </c>
      <c r="B82" s="122">
        <f t="shared" ref="B82:Q82" si="31">SUM(B83:B84)</f>
        <v>289.93307141145323</v>
      </c>
      <c r="C82" s="122">
        <f t="shared" si="31"/>
        <v>284.08215336401867</v>
      </c>
      <c r="D82" s="122">
        <f t="shared" si="31"/>
        <v>268.08807903222981</v>
      </c>
      <c r="E82" s="122">
        <f t="shared" si="31"/>
        <v>300.23542861989552</v>
      </c>
      <c r="F82" s="122">
        <f t="shared" si="31"/>
        <v>292.65266315579885</v>
      </c>
      <c r="G82" s="122">
        <f t="shared" si="31"/>
        <v>255.50416490344332</v>
      </c>
      <c r="H82" s="122">
        <f t="shared" si="31"/>
        <v>248.73210818813845</v>
      </c>
      <c r="I82" s="122">
        <f t="shared" si="31"/>
        <v>335.09997829880382</v>
      </c>
      <c r="J82" s="122">
        <f t="shared" si="31"/>
        <v>343.48395863546602</v>
      </c>
      <c r="K82" s="122">
        <f t="shared" si="31"/>
        <v>368.43097970976851</v>
      </c>
      <c r="L82" s="122">
        <f t="shared" si="31"/>
        <v>378.02435701778398</v>
      </c>
      <c r="M82" s="122">
        <f t="shared" si="31"/>
        <v>325.48244206388534</v>
      </c>
      <c r="N82" s="122">
        <f t="shared" si="31"/>
        <v>347.56830367081011</v>
      </c>
      <c r="O82" s="122">
        <f t="shared" si="31"/>
        <v>333.67323153995869</v>
      </c>
      <c r="P82" s="122">
        <f t="shared" si="31"/>
        <v>331.73581798974402</v>
      </c>
      <c r="Q82" s="122">
        <f t="shared" si="31"/>
        <v>322.78427682691989</v>
      </c>
      <c r="R82" s="122">
        <f t="shared" ref="R82:V82" si="32">SUM(R83:R84)</f>
        <v>342.73326784316146</v>
      </c>
      <c r="S82" s="122">
        <f t="shared" si="32"/>
        <v>348.67948118150645</v>
      </c>
      <c r="T82" s="122">
        <f t="shared" si="32"/>
        <v>351.99691989567242</v>
      </c>
      <c r="U82" s="122">
        <f t="shared" si="32"/>
        <v>337.96590224605598</v>
      </c>
      <c r="V82" s="122">
        <f t="shared" si="32"/>
        <v>354.16761284265306</v>
      </c>
      <c r="W82" s="122">
        <f t="shared" ref="W82:Y82" si="33">SUM(W83:W84)</f>
        <v>346.50889304408065</v>
      </c>
      <c r="X82" s="122">
        <f t="shared" si="33"/>
        <v>364.95260408317574</v>
      </c>
      <c r="Y82" s="122">
        <f t="shared" si="33"/>
        <v>329.87466358513473</v>
      </c>
      <c r="DA82" s="130" t="s">
        <v>1647</v>
      </c>
    </row>
    <row r="83" spans="1:105" ht="12" customHeight="1" x14ac:dyDescent="0.25">
      <c r="A83" s="97" t="s">
        <v>199</v>
      </c>
      <c r="B83" s="98">
        <v>288.75761630841271</v>
      </c>
      <c r="C83" s="98">
        <v>282.93795010450947</v>
      </c>
      <c r="D83" s="98">
        <v>267.00262032977719</v>
      </c>
      <c r="E83" s="98">
        <v>299.01087481967846</v>
      </c>
      <c r="F83" s="98">
        <v>291.45140629257207</v>
      </c>
      <c r="G83" s="98">
        <v>254.45644944789427</v>
      </c>
      <c r="H83" s="98">
        <v>247.69403481623289</v>
      </c>
      <c r="I83" s="98">
        <v>333.66960125513305</v>
      </c>
      <c r="J83" s="98">
        <v>341.9923355183098</v>
      </c>
      <c r="K83" s="98">
        <v>366.81395852434753</v>
      </c>
      <c r="L83" s="98">
        <v>376.32347855163846</v>
      </c>
      <c r="M83" s="98">
        <v>323.99737747205472</v>
      </c>
      <c r="N83" s="98">
        <v>345.9467230342982</v>
      </c>
      <c r="O83" s="98">
        <v>332.08516289290117</v>
      </c>
      <c r="P83" s="98">
        <v>330.15342982707557</v>
      </c>
      <c r="Q83" s="98">
        <v>321.23778542084642</v>
      </c>
      <c r="R83" s="98">
        <v>341.08562147702293</v>
      </c>
      <c r="S83" s="98">
        <v>346.98694946020811</v>
      </c>
      <c r="T83" s="98">
        <v>350.26747874271513</v>
      </c>
      <c r="U83" s="98">
        <v>336.28242571892611</v>
      </c>
      <c r="V83" s="98">
        <v>352.372637814082</v>
      </c>
      <c r="W83" s="98">
        <v>344.72920129932203</v>
      </c>
      <c r="X83" s="98">
        <v>363.04498901308858</v>
      </c>
      <c r="Y83" s="98">
        <v>328.12904366102981</v>
      </c>
      <c r="DA83" s="63" t="s">
        <v>1648</v>
      </c>
    </row>
    <row r="84" spans="1:105" ht="12" customHeight="1" x14ac:dyDescent="0.25">
      <c r="A84" s="97" t="s">
        <v>53</v>
      </c>
      <c r="B84" s="98">
        <v>1.1754551030405258</v>
      </c>
      <c r="C84" s="98">
        <v>1.1442032595092084</v>
      </c>
      <c r="D84" s="98">
        <v>1.0854587024526172</v>
      </c>
      <c r="E84" s="98">
        <v>1.2245538002170329</v>
      </c>
      <c r="F84" s="98">
        <v>1.2012568632267742</v>
      </c>
      <c r="G84" s="98">
        <v>1.0477154555490551</v>
      </c>
      <c r="H84" s="98">
        <v>1.0380733719055586</v>
      </c>
      <c r="I84" s="98">
        <v>1.4303770436707601</v>
      </c>
      <c r="J84" s="98">
        <v>1.4916231171562344</v>
      </c>
      <c r="K84" s="98">
        <v>1.6170211854209724</v>
      </c>
      <c r="L84" s="98">
        <v>1.7008784661455447</v>
      </c>
      <c r="M84" s="98">
        <v>1.4850645918305985</v>
      </c>
      <c r="N84" s="98">
        <v>1.621580636511885</v>
      </c>
      <c r="O84" s="98">
        <v>1.5880686470575107</v>
      </c>
      <c r="P84" s="98">
        <v>1.5823881626684386</v>
      </c>
      <c r="Q84" s="98">
        <v>1.5464914060734622</v>
      </c>
      <c r="R84" s="98">
        <v>1.6476463661385314</v>
      </c>
      <c r="S84" s="98">
        <v>1.6925317212983155</v>
      </c>
      <c r="T84" s="98">
        <v>1.7294411529572691</v>
      </c>
      <c r="U84" s="98">
        <v>1.6834765271298926</v>
      </c>
      <c r="V84" s="98">
        <v>1.7949750285710593</v>
      </c>
      <c r="W84" s="98">
        <v>1.7796917447586122</v>
      </c>
      <c r="X84" s="98">
        <v>1.9076150700871348</v>
      </c>
      <c r="Y84" s="98">
        <v>1.7456199241049359</v>
      </c>
      <c r="DA84" s="63" t="s">
        <v>1649</v>
      </c>
    </row>
    <row r="85" spans="1:105" ht="12.95" customHeight="1" x14ac:dyDescent="0.25">
      <c r="A85" s="121" t="s">
        <v>92</v>
      </c>
      <c r="B85" s="122">
        <f t="shared" ref="B85:Y85" si="34">B86</f>
        <v>2.9360604627294996E-4</v>
      </c>
      <c r="C85" s="122">
        <f t="shared" si="34"/>
        <v>3.7038589605280963E-4</v>
      </c>
      <c r="D85" s="122">
        <f t="shared" si="34"/>
        <v>5.1727298245454517E-4</v>
      </c>
      <c r="E85" s="122">
        <f t="shared" si="34"/>
        <v>6.4017159898777142E-4</v>
      </c>
      <c r="F85" s="122">
        <f t="shared" si="34"/>
        <v>9.8472209676102123E-4</v>
      </c>
      <c r="G85" s="122">
        <f t="shared" si="34"/>
        <v>1.5114348410213837E-3</v>
      </c>
      <c r="H85" s="122">
        <f t="shared" si="34"/>
        <v>1.9061571685211271E-3</v>
      </c>
      <c r="I85" s="122">
        <f t="shared" si="34"/>
        <v>2.6908690537609781E-3</v>
      </c>
      <c r="J85" s="122">
        <f t="shared" si="34"/>
        <v>3.4500012784863168E-3</v>
      </c>
      <c r="K85" s="122">
        <f t="shared" si="34"/>
        <v>3.9706362819461041E-3</v>
      </c>
      <c r="L85" s="122">
        <f t="shared" si="34"/>
        <v>8.5460753296369065E-3</v>
      </c>
      <c r="M85" s="122">
        <f t="shared" si="34"/>
        <v>5.9501335951051056E-3</v>
      </c>
      <c r="N85" s="122">
        <f t="shared" si="34"/>
        <v>5.0707366761922473E-3</v>
      </c>
      <c r="O85" s="122">
        <f t="shared" si="34"/>
        <v>5.1932902738999918E-3</v>
      </c>
      <c r="P85" s="122">
        <f t="shared" si="34"/>
        <v>6.643105313065039E-3</v>
      </c>
      <c r="Q85" s="122">
        <f t="shared" si="34"/>
        <v>6.3822355027596993E-3</v>
      </c>
      <c r="R85" s="122">
        <f t="shared" si="34"/>
        <v>7.5006734210171858E-3</v>
      </c>
      <c r="S85" s="122">
        <f t="shared" si="34"/>
        <v>8.1291311956671487E-3</v>
      </c>
      <c r="T85" s="122">
        <f t="shared" si="34"/>
        <v>1.1691863933895945E-2</v>
      </c>
      <c r="U85" s="122">
        <f t="shared" si="34"/>
        <v>8.5075530312821047E-3</v>
      </c>
      <c r="V85" s="122">
        <f t="shared" si="34"/>
        <v>9.9280024155570593E-3</v>
      </c>
      <c r="W85" s="122">
        <f t="shared" si="34"/>
        <v>1.6379293004160529E-2</v>
      </c>
      <c r="X85" s="122">
        <f t="shared" si="34"/>
        <v>1.7078316125071699E-2</v>
      </c>
      <c r="Y85" s="122">
        <f t="shared" si="34"/>
        <v>1.7058918028706255E-2</v>
      </c>
      <c r="DA85" s="130" t="s">
        <v>1650</v>
      </c>
    </row>
    <row r="86" spans="1:105" ht="12" customHeight="1" x14ac:dyDescent="0.25">
      <c r="A86" s="97" t="s">
        <v>53</v>
      </c>
      <c r="B86" s="98">
        <v>2.9360604627294996E-4</v>
      </c>
      <c r="C86" s="98">
        <v>3.7038589605280963E-4</v>
      </c>
      <c r="D86" s="98">
        <v>5.1727298245454517E-4</v>
      </c>
      <c r="E86" s="98">
        <v>6.4017159898777142E-4</v>
      </c>
      <c r="F86" s="98">
        <v>9.8472209676102123E-4</v>
      </c>
      <c r="G86" s="98">
        <v>1.5114348410213837E-3</v>
      </c>
      <c r="H86" s="98">
        <v>1.9061571685211271E-3</v>
      </c>
      <c r="I86" s="98">
        <v>2.6908690537609781E-3</v>
      </c>
      <c r="J86" s="98">
        <v>3.4500012784863168E-3</v>
      </c>
      <c r="K86" s="98">
        <v>3.9706362819461041E-3</v>
      </c>
      <c r="L86" s="98">
        <v>8.5460753296369065E-3</v>
      </c>
      <c r="M86" s="98">
        <v>5.9501335951051056E-3</v>
      </c>
      <c r="N86" s="98">
        <v>5.0707366761922473E-3</v>
      </c>
      <c r="O86" s="98">
        <v>5.1932902738999918E-3</v>
      </c>
      <c r="P86" s="98">
        <v>6.643105313065039E-3</v>
      </c>
      <c r="Q86" s="98">
        <v>6.3822355027596993E-3</v>
      </c>
      <c r="R86" s="98">
        <v>7.5006734210171858E-3</v>
      </c>
      <c r="S86" s="98">
        <v>8.1291311956671487E-3</v>
      </c>
      <c r="T86" s="98">
        <v>1.1691863933895945E-2</v>
      </c>
      <c r="U86" s="98">
        <v>8.5075530312821047E-3</v>
      </c>
      <c r="V86" s="98">
        <v>9.9280024155570593E-3</v>
      </c>
      <c r="W86" s="98">
        <v>1.6379293004160529E-2</v>
      </c>
      <c r="X86" s="98">
        <v>1.7078316125071699E-2</v>
      </c>
      <c r="Y86" s="98">
        <v>1.7058918028706255E-2</v>
      </c>
      <c r="DA86" s="63" t="s">
        <v>1651</v>
      </c>
    </row>
    <row r="87" spans="1:105" ht="12" customHeight="1" x14ac:dyDescent="0.25">
      <c r="A87" s="121" t="s">
        <v>55</v>
      </c>
      <c r="B87" s="122">
        <v>33.909798240801663</v>
      </c>
      <c r="C87" s="122">
        <v>33.799919324252322</v>
      </c>
      <c r="D87" s="122">
        <v>33.297692679166857</v>
      </c>
      <c r="E87" s="122">
        <v>35.603695686694174</v>
      </c>
      <c r="F87" s="122">
        <v>35.40281049964085</v>
      </c>
      <c r="G87" s="122">
        <v>32.505453637502185</v>
      </c>
      <c r="H87" s="122">
        <v>32.844819338603337</v>
      </c>
      <c r="I87" s="122">
        <v>35.147472058739403</v>
      </c>
      <c r="J87" s="122">
        <v>35.527291191172985</v>
      </c>
      <c r="K87" s="122">
        <v>35.173160339878372</v>
      </c>
      <c r="L87" s="122">
        <v>35.62892319025498</v>
      </c>
      <c r="M87" s="122">
        <v>30.861146953832897</v>
      </c>
      <c r="N87" s="122">
        <v>32.890879890457057</v>
      </c>
      <c r="O87" s="122">
        <v>31.59213047474223</v>
      </c>
      <c r="P87" s="122">
        <v>31.249684191496286</v>
      </c>
      <c r="Q87" s="122">
        <v>30.549918184834407</v>
      </c>
      <c r="R87" s="122">
        <v>32.468126562347976</v>
      </c>
      <c r="S87" s="122">
        <v>32.9537516215998</v>
      </c>
      <c r="T87" s="122">
        <v>32.983791886315856</v>
      </c>
      <c r="U87" s="122">
        <v>32.140818914347754</v>
      </c>
      <c r="V87" s="122">
        <v>33.542573558980301</v>
      </c>
      <c r="W87" s="122">
        <v>33.080842714196734</v>
      </c>
      <c r="X87" s="122">
        <v>33.753132736250741</v>
      </c>
      <c r="Y87" s="122">
        <v>30.994779571282347</v>
      </c>
      <c r="DA87" s="130" t="s">
        <v>1652</v>
      </c>
    </row>
    <row r="88" spans="1:105" ht="12" customHeight="1" x14ac:dyDescent="0.25">
      <c r="A88" s="97" t="s">
        <v>132</v>
      </c>
      <c r="B88" s="98">
        <v>31.34330909306464</v>
      </c>
      <c r="C88" s="98">
        <v>31.188737814158451</v>
      </c>
      <c r="D88" s="98">
        <v>30.760063804556754</v>
      </c>
      <c r="E88" s="98">
        <v>33.120304881646177</v>
      </c>
      <c r="F88" s="98">
        <v>33.055217712735242</v>
      </c>
      <c r="G88" s="98">
        <v>30.332232588862954</v>
      </c>
      <c r="H88" s="98">
        <v>30.68902163598603</v>
      </c>
      <c r="I88" s="98">
        <v>32.985871205313337</v>
      </c>
      <c r="J88" s="98">
        <v>33.368811600406694</v>
      </c>
      <c r="K88" s="98">
        <v>33.086524008031823</v>
      </c>
      <c r="L88" s="98">
        <v>33.465247922040696</v>
      </c>
      <c r="M88" s="98">
        <v>28.812052163943807</v>
      </c>
      <c r="N88" s="98">
        <v>30.763948600362987</v>
      </c>
      <c r="O88" s="98">
        <v>29.531264927868506</v>
      </c>
      <c r="P88" s="98">
        <v>29.359486959013978</v>
      </c>
      <c r="Q88" s="98">
        <v>28.566661889748733</v>
      </c>
      <c r="R88" s="98">
        <v>30.331661412056903</v>
      </c>
      <c r="S88" s="98">
        <v>30.856453616126849</v>
      </c>
      <c r="T88" s="98">
        <v>31.145504920225495</v>
      </c>
      <c r="U88" s="98">
        <v>29.909166905512521</v>
      </c>
      <c r="V88" s="98">
        <v>31.340259864335493</v>
      </c>
      <c r="W88" s="98">
        <v>30.660576096302655</v>
      </c>
      <c r="X88" s="98">
        <v>32.284441578293517</v>
      </c>
      <c r="Y88" s="98">
        <v>29.179492691315524</v>
      </c>
      <c r="DA88" s="63" t="s">
        <v>1653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1654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1655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1656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1657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1658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1659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1660</v>
      </c>
    </row>
    <row r="96" spans="1:105" ht="12" customHeight="1" x14ac:dyDescent="0.25">
      <c r="A96" s="106" t="s">
        <v>122</v>
      </c>
      <c r="B96" s="101">
        <v>2.5664891477370251</v>
      </c>
      <c r="C96" s="101">
        <v>2.611181510093874</v>
      </c>
      <c r="D96" s="101">
        <v>2.5376288746101023</v>
      </c>
      <c r="E96" s="101">
        <v>2.4833908050479976</v>
      </c>
      <c r="F96" s="101">
        <v>2.3475927869056092</v>
      </c>
      <c r="G96" s="101">
        <v>2.1732210486392334</v>
      </c>
      <c r="H96" s="101">
        <v>2.1557977026173041</v>
      </c>
      <c r="I96" s="101">
        <v>2.1616008534260649</v>
      </c>
      <c r="J96" s="101">
        <v>2.158479590766289</v>
      </c>
      <c r="K96" s="101">
        <v>2.086636331846548</v>
      </c>
      <c r="L96" s="101">
        <v>2.1636752682142872</v>
      </c>
      <c r="M96" s="101">
        <v>2.049094789889089</v>
      </c>
      <c r="N96" s="101">
        <v>2.126931290094074</v>
      </c>
      <c r="O96" s="101">
        <v>2.0608655468737251</v>
      </c>
      <c r="P96" s="101">
        <v>1.8901972324823062</v>
      </c>
      <c r="Q96" s="101">
        <v>1.9832562950856731</v>
      </c>
      <c r="R96" s="101">
        <v>2.1364651502910728</v>
      </c>
      <c r="S96" s="101">
        <v>2.0972980054729509</v>
      </c>
      <c r="T96" s="101">
        <v>1.8382869660903645</v>
      </c>
      <c r="U96" s="101">
        <v>2.2316520088352303</v>
      </c>
      <c r="V96" s="101">
        <v>2.2023136946448107</v>
      </c>
      <c r="W96" s="101">
        <v>2.4202666178940793</v>
      </c>
      <c r="X96" s="101">
        <v>1.468691157957227</v>
      </c>
      <c r="Y96" s="101">
        <v>1.8152868799668227</v>
      </c>
      <c r="DA96" s="131" t="s">
        <v>1661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1662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1663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1664</v>
      </c>
    </row>
    <row r="100" spans="1:105" ht="12" customHeight="1" x14ac:dyDescent="0.25">
      <c r="A100" s="121" t="s">
        <v>54</v>
      </c>
      <c r="B100" s="122">
        <v>17.337999134141448</v>
      </c>
      <c r="C100" s="122">
        <v>17.445237688307969</v>
      </c>
      <c r="D100" s="122">
        <v>15.089561421718646</v>
      </c>
      <c r="E100" s="122">
        <v>16.785946257908968</v>
      </c>
      <c r="F100" s="122">
        <v>16.948593123894199</v>
      </c>
      <c r="G100" s="122">
        <v>14.346481054757724</v>
      </c>
      <c r="H100" s="122">
        <v>15.490166028812972</v>
      </c>
      <c r="I100" s="122">
        <v>16.700920528245163</v>
      </c>
      <c r="J100" s="122">
        <v>17.785808766880123</v>
      </c>
      <c r="K100" s="122">
        <v>16.093691351400441</v>
      </c>
      <c r="L100" s="122">
        <v>18.701617694162636</v>
      </c>
      <c r="M100" s="122">
        <v>16.474351704456453</v>
      </c>
      <c r="N100" s="122">
        <v>17.169647535430443</v>
      </c>
      <c r="O100" s="122">
        <v>16.694905268097418</v>
      </c>
      <c r="P100" s="122">
        <v>16.908699425261485</v>
      </c>
      <c r="Q100" s="122">
        <v>17.4134543286888</v>
      </c>
      <c r="R100" s="122">
        <v>19.473922840306805</v>
      </c>
      <c r="S100" s="122">
        <v>19.825005055550751</v>
      </c>
      <c r="T100" s="122">
        <v>19.425596588209601</v>
      </c>
      <c r="U100" s="122">
        <v>19.829603179009542</v>
      </c>
      <c r="V100" s="122">
        <v>19.332839805785088</v>
      </c>
      <c r="W100" s="122">
        <v>19.445940183116516</v>
      </c>
      <c r="X100" s="122">
        <v>17.638844730051822</v>
      </c>
      <c r="Y100" s="122">
        <v>17.841719239767954</v>
      </c>
      <c r="DA100" s="130" t="s">
        <v>1665</v>
      </c>
    </row>
    <row r="101" spans="1:105" ht="12" customHeight="1" x14ac:dyDescent="0.25">
      <c r="A101" s="97" t="s">
        <v>202</v>
      </c>
      <c r="B101" s="98">
        <v>11.608274942460781</v>
      </c>
      <c r="C101" s="98">
        <v>11.754653439887628</v>
      </c>
      <c r="D101" s="98">
        <v>10.085811136517263</v>
      </c>
      <c r="E101" s="98">
        <v>11.806911442269573</v>
      </c>
      <c r="F101" s="98">
        <v>12.07497530681651</v>
      </c>
      <c r="G101" s="98">
        <v>9.9948949193906014</v>
      </c>
      <c r="H101" s="98">
        <v>10.787708810033882</v>
      </c>
      <c r="I101" s="98">
        <v>12.201879216251911</v>
      </c>
      <c r="J101" s="98">
        <v>13.00230945909947</v>
      </c>
      <c r="K101" s="98">
        <v>11.368305085849419</v>
      </c>
      <c r="L101" s="98">
        <v>13.637240852202133</v>
      </c>
      <c r="M101" s="98">
        <v>11.741043278876463</v>
      </c>
      <c r="N101" s="98">
        <v>12.53644788382536</v>
      </c>
      <c r="O101" s="98">
        <v>12.034131078628063</v>
      </c>
      <c r="P101" s="98">
        <v>11.964125346326565</v>
      </c>
      <c r="Q101" s="98">
        <v>11.641038501958521</v>
      </c>
      <c r="R101" s="98">
        <v>12.360275150472919</v>
      </c>
      <c r="S101" s="98">
        <v>12.574137766313175</v>
      </c>
      <c r="T101" s="98">
        <v>12.682717110920034</v>
      </c>
      <c r="U101" s="98">
        <v>12.188115028183807</v>
      </c>
      <c r="V101" s="98">
        <v>12.771281169389512</v>
      </c>
      <c r="W101" s="98">
        <v>12.494315467660252</v>
      </c>
      <c r="X101" s="98">
        <v>13.156038024266698</v>
      </c>
      <c r="Y101" s="98">
        <v>11.890775771472246</v>
      </c>
      <c r="DA101" s="63" t="s">
        <v>1666</v>
      </c>
    </row>
    <row r="102" spans="1:105" ht="12" customHeight="1" x14ac:dyDescent="0.25">
      <c r="A102" s="97" t="s">
        <v>50</v>
      </c>
      <c r="B102" s="98">
        <v>0.95513272862099274</v>
      </c>
      <c r="C102" s="98">
        <v>1.0803945066725158</v>
      </c>
      <c r="D102" s="98">
        <v>0.46007888376964262</v>
      </c>
      <c r="E102" s="98">
        <v>0.62606947633327792</v>
      </c>
      <c r="F102" s="98">
        <v>0.61182166785285408</v>
      </c>
      <c r="G102" s="98">
        <v>0.45462851140342669</v>
      </c>
      <c r="H102" s="98">
        <v>0.47021878059704492</v>
      </c>
      <c r="I102" s="98">
        <v>0.37092192188845075</v>
      </c>
      <c r="J102" s="98">
        <v>0.62343071622048174</v>
      </c>
      <c r="K102" s="98">
        <v>0.68592000280273391</v>
      </c>
      <c r="L102" s="98">
        <v>0.86845306906124931</v>
      </c>
      <c r="M102" s="98">
        <v>0.85632590383135831</v>
      </c>
      <c r="N102" s="98">
        <v>0.65343274637122362</v>
      </c>
      <c r="O102" s="98">
        <v>0.68836147142454429</v>
      </c>
      <c r="P102" s="98">
        <v>1.1192383748645185</v>
      </c>
      <c r="Q102" s="98">
        <v>1.5863505878251092</v>
      </c>
      <c r="R102" s="98">
        <v>2.2627209016510821</v>
      </c>
      <c r="S102" s="98">
        <v>2.2728860778847579</v>
      </c>
      <c r="T102" s="98">
        <v>1.9481134966716778</v>
      </c>
      <c r="U102" s="98">
        <v>2.1884675669506928</v>
      </c>
      <c r="V102" s="98">
        <v>1.3108435594243997</v>
      </c>
      <c r="W102" s="98">
        <v>1.0903282193513288</v>
      </c>
      <c r="X102" s="98">
        <v>0.55733458790479584</v>
      </c>
      <c r="Y102" s="98">
        <v>0.76712496552723797</v>
      </c>
      <c r="DA102" s="63" t="s">
        <v>1667</v>
      </c>
    </row>
    <row r="103" spans="1:105" ht="12" customHeight="1" x14ac:dyDescent="0.25">
      <c r="A103" s="109" t="s">
        <v>120</v>
      </c>
      <c r="B103" s="33">
        <v>4.7745914630596769</v>
      </c>
      <c r="C103" s="33">
        <v>4.610189741747825</v>
      </c>
      <c r="D103" s="33">
        <v>4.5436714014317392</v>
      </c>
      <c r="E103" s="33">
        <v>4.3529653393061185</v>
      </c>
      <c r="F103" s="33">
        <v>4.261796149224832</v>
      </c>
      <c r="G103" s="33">
        <v>3.8969576239636976</v>
      </c>
      <c r="H103" s="33">
        <v>4.2322384381820433</v>
      </c>
      <c r="I103" s="33">
        <v>4.1281193901048008</v>
      </c>
      <c r="J103" s="33">
        <v>4.1600685915601732</v>
      </c>
      <c r="K103" s="33">
        <v>4.0394662627482871</v>
      </c>
      <c r="L103" s="33">
        <v>4.1959237728992536</v>
      </c>
      <c r="M103" s="33">
        <v>3.8769825217486322</v>
      </c>
      <c r="N103" s="33">
        <v>3.9797669052338587</v>
      </c>
      <c r="O103" s="33">
        <v>3.9724127180448119</v>
      </c>
      <c r="P103" s="33">
        <v>3.8253357040704015</v>
      </c>
      <c r="Q103" s="33">
        <v>4.1860652389051722</v>
      </c>
      <c r="R103" s="33">
        <v>4.8509267881828055</v>
      </c>
      <c r="S103" s="33">
        <v>4.9779812113528186</v>
      </c>
      <c r="T103" s="33">
        <v>4.7947659806178873</v>
      </c>
      <c r="U103" s="33">
        <v>5.4530205838750421</v>
      </c>
      <c r="V103" s="33">
        <v>5.2507150769711757</v>
      </c>
      <c r="W103" s="33">
        <v>5.8612964961049343</v>
      </c>
      <c r="X103" s="33">
        <v>3.9254721178803287</v>
      </c>
      <c r="Y103" s="33">
        <v>5.18381850276847</v>
      </c>
      <c r="DA103" s="60" t="s">
        <v>1668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1669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1670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1671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1672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1673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1674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1675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1676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1677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1678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1679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1680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1681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1682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1683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1684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1685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1686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407.78628273159694</v>
      </c>
      <c r="C124" s="117">
        <f t="shared" si="42"/>
        <v>431.0477766773663</v>
      </c>
      <c r="D124" s="117">
        <f t="shared" si="42"/>
        <v>421.94857143161101</v>
      </c>
      <c r="E124" s="117">
        <f t="shared" si="42"/>
        <v>401.07471948625715</v>
      </c>
      <c r="F124" s="117">
        <f t="shared" si="42"/>
        <v>399.62232303152632</v>
      </c>
      <c r="G124" s="117">
        <f t="shared" si="42"/>
        <v>402.66551456795855</v>
      </c>
      <c r="H124" s="117">
        <f t="shared" si="42"/>
        <v>399.79934824244469</v>
      </c>
      <c r="I124" s="117">
        <f t="shared" si="42"/>
        <v>383.88700477993211</v>
      </c>
      <c r="J124" s="117">
        <f t="shared" si="42"/>
        <v>354.01305150866551</v>
      </c>
      <c r="K124" s="117">
        <f t="shared" si="42"/>
        <v>348.40675685294104</v>
      </c>
      <c r="L124" s="117">
        <f t="shared" si="42"/>
        <v>377.27056158637367</v>
      </c>
      <c r="M124" s="117">
        <f t="shared" si="42"/>
        <v>351.09777195567938</v>
      </c>
      <c r="N124" s="117">
        <f t="shared" si="42"/>
        <v>357.78953512249421</v>
      </c>
      <c r="O124" s="117">
        <f t="shared" si="42"/>
        <v>347.01871486810097</v>
      </c>
      <c r="P124" s="117">
        <f t="shared" si="42"/>
        <v>314.31654730478721</v>
      </c>
      <c r="Q124" s="117">
        <f t="shared" si="42"/>
        <v>299.95836933155601</v>
      </c>
      <c r="R124" s="117">
        <f t="shared" ref="R124:V124" si="43">R125+R128+R130+R139</f>
        <v>330.8350058887529</v>
      </c>
      <c r="S124" s="117">
        <f t="shared" si="43"/>
        <v>337.31666576588651</v>
      </c>
      <c r="T124" s="117">
        <f t="shared" si="43"/>
        <v>340.47005233449835</v>
      </c>
      <c r="U124" s="117">
        <f t="shared" si="43"/>
        <v>346.4742789659586</v>
      </c>
      <c r="V124" s="117">
        <f t="shared" si="43"/>
        <v>330.18635398535025</v>
      </c>
      <c r="W124" s="117">
        <f t="shared" ref="W124:Y124" si="44">W125+W128+W130+W139</f>
        <v>338.83881513299968</v>
      </c>
      <c r="X124" s="117">
        <f t="shared" si="44"/>
        <v>348.21882507833038</v>
      </c>
      <c r="Y124" s="117">
        <f t="shared" si="44"/>
        <v>339.8441767958418</v>
      </c>
      <c r="DA124" s="129" t="s">
        <v>1687</v>
      </c>
    </row>
    <row r="125" spans="1:105" ht="12.95" customHeight="1" x14ac:dyDescent="0.25">
      <c r="A125" s="121" t="s">
        <v>57</v>
      </c>
      <c r="B125" s="122">
        <f t="shared" ref="B125:Q125" si="45">SUM(B126:B127)</f>
        <v>337.67470075768165</v>
      </c>
      <c r="C125" s="122">
        <f t="shared" si="45"/>
        <v>355.78220713043254</v>
      </c>
      <c r="D125" s="122">
        <f t="shared" si="45"/>
        <v>350.84936043683439</v>
      </c>
      <c r="E125" s="122">
        <f t="shared" si="45"/>
        <v>334.41473889864449</v>
      </c>
      <c r="F125" s="122">
        <f t="shared" si="45"/>
        <v>332.11743166635472</v>
      </c>
      <c r="G125" s="122">
        <f t="shared" si="45"/>
        <v>335.67458356971093</v>
      </c>
      <c r="H125" s="122">
        <f t="shared" si="45"/>
        <v>330.90282703574843</v>
      </c>
      <c r="I125" s="122">
        <f t="shared" si="45"/>
        <v>328.77123376623234</v>
      </c>
      <c r="J125" s="122">
        <f t="shared" si="45"/>
        <v>303.23562467224428</v>
      </c>
      <c r="K125" s="122">
        <f t="shared" si="45"/>
        <v>302.43119510522246</v>
      </c>
      <c r="L125" s="122">
        <f t="shared" si="45"/>
        <v>327.57362290696773</v>
      </c>
      <c r="M125" s="122">
        <f t="shared" si="45"/>
        <v>304.30208539840618</v>
      </c>
      <c r="N125" s="122">
        <f t="shared" si="45"/>
        <v>310.89312659013012</v>
      </c>
      <c r="O125" s="122">
        <f t="shared" si="45"/>
        <v>301.97547229751899</v>
      </c>
      <c r="P125" s="122">
        <f t="shared" si="45"/>
        <v>273.09452188007327</v>
      </c>
      <c r="Q125" s="122">
        <f t="shared" si="45"/>
        <v>259.2183953792495</v>
      </c>
      <c r="R125" s="122">
        <f t="shared" ref="R125:V125" si="46">SUM(R126:R127)</f>
        <v>285.01395545887431</v>
      </c>
      <c r="S125" s="122">
        <f t="shared" si="46"/>
        <v>290.65542802409556</v>
      </c>
      <c r="T125" s="122">
        <f t="shared" si="46"/>
        <v>295.38705138283927</v>
      </c>
      <c r="U125" s="122">
        <f t="shared" si="46"/>
        <v>298.17604754423434</v>
      </c>
      <c r="V125" s="122">
        <f t="shared" si="46"/>
        <v>285.56783314710077</v>
      </c>
      <c r="W125" s="122">
        <f t="shared" ref="W125:Y125" si="47">SUM(W126:W127)</f>
        <v>291.83636228297149</v>
      </c>
      <c r="X125" s="122">
        <f t="shared" si="47"/>
        <v>306.04287495173185</v>
      </c>
      <c r="Y125" s="122">
        <f t="shared" si="47"/>
        <v>293.70070314786733</v>
      </c>
      <c r="DA125" s="130" t="s">
        <v>1688</v>
      </c>
    </row>
    <row r="126" spans="1:105" ht="12" customHeight="1" x14ac:dyDescent="0.25">
      <c r="A126" s="97" t="s">
        <v>198</v>
      </c>
      <c r="B126" s="98">
        <v>336.50785807632877</v>
      </c>
      <c r="C126" s="98">
        <v>354.57405583227199</v>
      </c>
      <c r="D126" s="98">
        <v>349.67989785422571</v>
      </c>
      <c r="E126" s="98">
        <v>333.31958913686202</v>
      </c>
      <c r="F126" s="98">
        <v>331.0427208664085</v>
      </c>
      <c r="G126" s="98">
        <v>334.61001375031805</v>
      </c>
      <c r="H126" s="98">
        <v>329.86392724770798</v>
      </c>
      <c r="I126" s="98">
        <v>327.7556792168167</v>
      </c>
      <c r="J126" s="98">
        <v>302.31236200318125</v>
      </c>
      <c r="K126" s="98">
        <v>301.52389231230188</v>
      </c>
      <c r="L126" s="98">
        <v>326.58401477435291</v>
      </c>
      <c r="M126" s="98">
        <v>303.38578155829435</v>
      </c>
      <c r="N126" s="98">
        <v>309.95524286743461</v>
      </c>
      <c r="O126" s="98">
        <v>301.06248078410357</v>
      </c>
      <c r="P126" s="98">
        <v>272.27164560354169</v>
      </c>
      <c r="Q126" s="98">
        <v>258.43734183322283</v>
      </c>
      <c r="R126" s="98">
        <v>284.15482876949108</v>
      </c>
      <c r="S126" s="98">
        <v>289.77261384371747</v>
      </c>
      <c r="T126" s="98">
        <v>294.48454770676568</v>
      </c>
      <c r="U126" s="98">
        <v>297.25689944044001</v>
      </c>
      <c r="V126" s="98">
        <v>284.67899275899697</v>
      </c>
      <c r="W126" s="98">
        <v>290.92249306450464</v>
      </c>
      <c r="X126" s="98">
        <v>305.07456790483894</v>
      </c>
      <c r="Y126" s="98">
        <v>292.76592309641262</v>
      </c>
      <c r="DA126" s="63" t="s">
        <v>1689</v>
      </c>
    </row>
    <row r="127" spans="1:105" ht="12" customHeight="1" x14ac:dyDescent="0.25">
      <c r="A127" s="97" t="s">
        <v>53</v>
      </c>
      <c r="B127" s="98">
        <v>1.1668426813528792</v>
      </c>
      <c r="C127" s="98">
        <v>1.2081512981605314</v>
      </c>
      <c r="D127" s="98">
        <v>1.1694625826086722</v>
      </c>
      <c r="E127" s="98">
        <v>1.0951497617824393</v>
      </c>
      <c r="F127" s="98">
        <v>1.074710799946222</v>
      </c>
      <c r="G127" s="98">
        <v>1.0645698193928619</v>
      </c>
      <c r="H127" s="98">
        <v>1.0388997880404309</v>
      </c>
      <c r="I127" s="98">
        <v>1.0155545494156606</v>
      </c>
      <c r="J127" s="98">
        <v>0.92326266906304144</v>
      </c>
      <c r="K127" s="98">
        <v>0.90730279292057781</v>
      </c>
      <c r="L127" s="98">
        <v>0.98960813261481217</v>
      </c>
      <c r="M127" s="98">
        <v>0.91630384011182087</v>
      </c>
      <c r="N127" s="98">
        <v>0.93788372269549525</v>
      </c>
      <c r="O127" s="98">
        <v>0.91299151341539464</v>
      </c>
      <c r="P127" s="98">
        <v>0.822876276531601</v>
      </c>
      <c r="Q127" s="98">
        <v>0.7810535460266621</v>
      </c>
      <c r="R127" s="98">
        <v>0.85912668938321457</v>
      </c>
      <c r="S127" s="98">
        <v>0.88281418037811055</v>
      </c>
      <c r="T127" s="98">
        <v>0.90250367607356596</v>
      </c>
      <c r="U127" s="98">
        <v>0.91914810379433376</v>
      </c>
      <c r="V127" s="98">
        <v>0.88884038810379307</v>
      </c>
      <c r="W127" s="98">
        <v>0.9138692184668763</v>
      </c>
      <c r="X127" s="98">
        <v>0.96830704689288905</v>
      </c>
      <c r="Y127" s="98">
        <v>0.93478005145471277</v>
      </c>
      <c r="DA127" s="63" t="s">
        <v>1690</v>
      </c>
    </row>
    <row r="128" spans="1:105" ht="12.95" customHeight="1" x14ac:dyDescent="0.25">
      <c r="A128" s="121" t="s">
        <v>92</v>
      </c>
      <c r="B128" s="122">
        <f t="shared" ref="B128:Y128" si="48">B129</f>
        <v>5.8721209254589991E-4</v>
      </c>
      <c r="C128" s="122">
        <f t="shared" si="48"/>
        <v>7.9557146068960974E-4</v>
      </c>
      <c r="D128" s="122">
        <f t="shared" si="48"/>
        <v>1.02300923279233E-3</v>
      </c>
      <c r="E128" s="122">
        <f t="shared" si="48"/>
        <v>1.1781462439825162E-3</v>
      </c>
      <c r="F128" s="122">
        <f t="shared" si="48"/>
        <v>1.6762277985996855E-3</v>
      </c>
      <c r="G128" s="122">
        <f t="shared" si="48"/>
        <v>2.447234237931552E-3</v>
      </c>
      <c r="H128" s="122">
        <f t="shared" si="48"/>
        <v>2.9558494440077017E-3</v>
      </c>
      <c r="I128" s="122">
        <f t="shared" si="48"/>
        <v>3.2032871005099372E-3</v>
      </c>
      <c r="J128" s="122">
        <f t="shared" si="48"/>
        <v>3.4844029681779043E-3</v>
      </c>
      <c r="K128" s="122">
        <f t="shared" si="48"/>
        <v>3.4868487828520725E-3</v>
      </c>
      <c r="L128" s="122">
        <f t="shared" si="48"/>
        <v>7.1126586518450797E-3</v>
      </c>
      <c r="M128" s="122">
        <f t="shared" si="48"/>
        <v>4.8617760597707256E-3</v>
      </c>
      <c r="N128" s="122">
        <f t="shared" si="48"/>
        <v>4.4937130991464418E-3</v>
      </c>
      <c r="O128" s="122">
        <f t="shared" si="48"/>
        <v>5.0806867404327213E-3</v>
      </c>
      <c r="P128" s="122">
        <f t="shared" si="48"/>
        <v>6.5431728019369985E-3</v>
      </c>
      <c r="Q128" s="122">
        <f t="shared" si="48"/>
        <v>6.3820715872635464E-3</v>
      </c>
      <c r="R128" s="122">
        <f t="shared" si="48"/>
        <v>7.4869215711160907E-3</v>
      </c>
      <c r="S128" s="122">
        <f t="shared" si="48"/>
        <v>8.4228605737434181E-3</v>
      </c>
      <c r="T128" s="122">
        <f t="shared" si="48"/>
        <v>1.2313934975020467E-2</v>
      </c>
      <c r="U128" s="122">
        <f t="shared" si="48"/>
        <v>9.048591954781993E-3</v>
      </c>
      <c r="V128" s="122">
        <f t="shared" si="48"/>
        <v>1.0153504625127669E-2</v>
      </c>
      <c r="W128" s="122">
        <f t="shared" si="48"/>
        <v>1.6459981662357247E-2</v>
      </c>
      <c r="X128" s="122">
        <f t="shared" si="48"/>
        <v>1.6489896830579026E-2</v>
      </c>
      <c r="Y128" s="122">
        <f t="shared" si="48"/>
        <v>1.6561724366858922E-2</v>
      </c>
      <c r="DA128" s="130" t="s">
        <v>1691</v>
      </c>
    </row>
    <row r="129" spans="1:105" ht="12" customHeight="1" x14ac:dyDescent="0.25">
      <c r="A129" s="97" t="s">
        <v>53</v>
      </c>
      <c r="B129" s="98">
        <v>5.8721209254589991E-4</v>
      </c>
      <c r="C129" s="98">
        <v>7.9557146068960974E-4</v>
      </c>
      <c r="D129" s="98">
        <v>1.02300923279233E-3</v>
      </c>
      <c r="E129" s="98">
        <v>1.1781462439825162E-3</v>
      </c>
      <c r="F129" s="98">
        <v>1.6762277985996855E-3</v>
      </c>
      <c r="G129" s="98">
        <v>2.447234237931552E-3</v>
      </c>
      <c r="H129" s="98">
        <v>2.9558494440077017E-3</v>
      </c>
      <c r="I129" s="98">
        <v>3.2032871005099372E-3</v>
      </c>
      <c r="J129" s="98">
        <v>3.4844029681779043E-3</v>
      </c>
      <c r="K129" s="98">
        <v>3.4868487828520725E-3</v>
      </c>
      <c r="L129" s="98">
        <v>7.1126586518450797E-3</v>
      </c>
      <c r="M129" s="98">
        <v>4.8617760597707256E-3</v>
      </c>
      <c r="N129" s="98">
        <v>4.4937130991464418E-3</v>
      </c>
      <c r="O129" s="98">
        <v>5.0806867404327213E-3</v>
      </c>
      <c r="P129" s="98">
        <v>6.5431728019369985E-3</v>
      </c>
      <c r="Q129" s="98">
        <v>6.3820715872635464E-3</v>
      </c>
      <c r="R129" s="98">
        <v>7.4869215711160907E-3</v>
      </c>
      <c r="S129" s="98">
        <v>8.4228605737434181E-3</v>
      </c>
      <c r="T129" s="98">
        <v>1.2313934975020467E-2</v>
      </c>
      <c r="U129" s="98">
        <v>9.048591954781993E-3</v>
      </c>
      <c r="V129" s="98">
        <v>1.0153504625127669E-2</v>
      </c>
      <c r="W129" s="98">
        <v>1.6459981662357247E-2</v>
      </c>
      <c r="X129" s="98">
        <v>1.6489896830579026E-2</v>
      </c>
      <c r="Y129" s="98">
        <v>1.6561724366858922E-2</v>
      </c>
      <c r="DA129" s="63" t="s">
        <v>1692</v>
      </c>
    </row>
    <row r="130" spans="1:105" ht="12" customHeight="1" x14ac:dyDescent="0.25">
      <c r="A130" s="121" t="s">
        <v>55</v>
      </c>
      <c r="B130" s="122">
        <v>39.957176758121769</v>
      </c>
      <c r="C130" s="122">
        <v>42.834145011719187</v>
      </c>
      <c r="D130" s="122">
        <v>43.914884208829712</v>
      </c>
      <c r="E130" s="122">
        <v>40.149165761668201</v>
      </c>
      <c r="F130" s="122">
        <v>40.844360133304257</v>
      </c>
      <c r="G130" s="122">
        <v>43.101866220421485</v>
      </c>
      <c r="H130" s="122">
        <v>44.054229322290659</v>
      </c>
      <c r="I130" s="122">
        <v>34.94065872398027</v>
      </c>
      <c r="J130" s="122">
        <v>31.849627211343734</v>
      </c>
      <c r="K130" s="122">
        <v>29.380279645585212</v>
      </c>
      <c r="L130" s="122">
        <v>31.47259998277239</v>
      </c>
      <c r="M130" s="122">
        <v>29.641677268950609</v>
      </c>
      <c r="N130" s="122">
        <v>30.248084162600406</v>
      </c>
      <c r="O130" s="122">
        <v>29.309425122401684</v>
      </c>
      <c r="P130" s="122">
        <v>26.353462331735884</v>
      </c>
      <c r="Q130" s="122">
        <v>25.311941951459691</v>
      </c>
      <c r="R130" s="122">
        <v>28.000882905909517</v>
      </c>
      <c r="S130" s="122">
        <v>28.673448541683474</v>
      </c>
      <c r="T130" s="122">
        <v>28.363290086912151</v>
      </c>
      <c r="U130" s="122">
        <v>29.811456277545279</v>
      </c>
      <c r="V130" s="122">
        <v>28.444502465189249</v>
      </c>
      <c r="W130" s="122">
        <v>29.632542403938761</v>
      </c>
      <c r="X130" s="122">
        <v>29.889354349217982</v>
      </c>
      <c r="Y130" s="122">
        <v>29.371248857391336</v>
      </c>
      <c r="DA130" s="130" t="s">
        <v>1693</v>
      </c>
    </row>
    <row r="131" spans="1:105" ht="12" customHeight="1" x14ac:dyDescent="0.25">
      <c r="A131" s="97" t="s">
        <v>128</v>
      </c>
      <c r="B131" s="98">
        <v>39.793861614126925</v>
      </c>
      <c r="C131" s="98">
        <v>42.411670736945489</v>
      </c>
      <c r="D131" s="98">
        <v>43.579861389110285</v>
      </c>
      <c r="E131" s="98">
        <v>39.829336056603168</v>
      </c>
      <c r="F131" s="98">
        <v>40.386513871338764</v>
      </c>
      <c r="G131" s="98">
        <v>42.790416172295814</v>
      </c>
      <c r="H131" s="98">
        <v>43.762727954355704</v>
      </c>
      <c r="I131" s="98">
        <v>34.669084325745565</v>
      </c>
      <c r="J131" s="98">
        <v>31.570355107738727</v>
      </c>
      <c r="K131" s="98">
        <v>29.086597799478021</v>
      </c>
      <c r="L131" s="98">
        <v>31.016071210170061</v>
      </c>
      <c r="M131" s="98">
        <v>29.27879281831807</v>
      </c>
      <c r="N131" s="98">
        <v>29.946390838498417</v>
      </c>
      <c r="O131" s="98">
        <v>29.022557908931468</v>
      </c>
      <c r="P131" s="98">
        <v>26.094648463526077</v>
      </c>
      <c r="Q131" s="98">
        <v>25.048814658608773</v>
      </c>
      <c r="R131" s="98">
        <v>27.706220241687092</v>
      </c>
      <c r="S131" s="98">
        <v>28.370120464107039</v>
      </c>
      <c r="T131" s="98">
        <v>27.957412740354069</v>
      </c>
      <c r="U131" s="98">
        <v>29.484287145974715</v>
      </c>
      <c r="V131" s="98">
        <v>28.209141376858689</v>
      </c>
      <c r="W131" s="98">
        <v>29.130989308668429</v>
      </c>
      <c r="X131" s="98">
        <v>29.309696927491458</v>
      </c>
      <c r="Y131" s="98">
        <v>28.328057986992729</v>
      </c>
      <c r="DA131" s="63" t="s">
        <v>1694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1695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1696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1697</v>
      </c>
    </row>
    <row r="135" spans="1:105" ht="12" customHeight="1" x14ac:dyDescent="0.25">
      <c r="A135" s="106" t="s">
        <v>122</v>
      </c>
      <c r="B135" s="101">
        <v>0.16331514399484645</v>
      </c>
      <c r="C135" s="101">
        <v>0.42247427477369559</v>
      </c>
      <c r="D135" s="101">
        <v>0.3350228197194286</v>
      </c>
      <c r="E135" s="101">
        <v>0.31982970506503222</v>
      </c>
      <c r="F135" s="101">
        <v>0.45784626196549255</v>
      </c>
      <c r="G135" s="101">
        <v>0.31145004812566895</v>
      </c>
      <c r="H135" s="101">
        <v>0.29150136793495524</v>
      </c>
      <c r="I135" s="101">
        <v>0.27157439823470275</v>
      </c>
      <c r="J135" s="101">
        <v>0.2792721036050051</v>
      </c>
      <c r="K135" s="101">
        <v>0.29368184610718961</v>
      </c>
      <c r="L135" s="101">
        <v>0.45652877260233066</v>
      </c>
      <c r="M135" s="101">
        <v>0.36288445063253699</v>
      </c>
      <c r="N135" s="101">
        <v>0.30169332410199051</v>
      </c>
      <c r="O135" s="101">
        <v>0.28686721347021671</v>
      </c>
      <c r="P135" s="101">
        <v>0.25881386820980551</v>
      </c>
      <c r="Q135" s="101">
        <v>0.26312729285091729</v>
      </c>
      <c r="R135" s="101">
        <v>0.29466266422242382</v>
      </c>
      <c r="S135" s="101">
        <v>0.30332807757643293</v>
      </c>
      <c r="T135" s="101">
        <v>0.40587734655808211</v>
      </c>
      <c r="U135" s="101">
        <v>0.32716913157056293</v>
      </c>
      <c r="V135" s="101">
        <v>0.23536108833055921</v>
      </c>
      <c r="W135" s="101">
        <v>0.50155309527033198</v>
      </c>
      <c r="X135" s="101">
        <v>0.57965742172652346</v>
      </c>
      <c r="Y135" s="101">
        <v>1.043190870398607</v>
      </c>
      <c r="DA135" s="131" t="s">
        <v>1698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1699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1700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1701</v>
      </c>
    </row>
    <row r="139" spans="1:105" ht="12" customHeight="1" x14ac:dyDescent="0.25">
      <c r="A139" s="121" t="s">
        <v>54</v>
      </c>
      <c r="B139" s="122">
        <v>30.153818003700973</v>
      </c>
      <c r="C139" s="122">
        <v>32.430628963753868</v>
      </c>
      <c r="D139" s="122">
        <v>27.183303776714109</v>
      </c>
      <c r="E139" s="122">
        <v>26.509636679700446</v>
      </c>
      <c r="F139" s="122">
        <v>26.658855004068776</v>
      </c>
      <c r="G139" s="122">
        <v>23.886617543588237</v>
      </c>
      <c r="H139" s="122">
        <v>24.839336034961626</v>
      </c>
      <c r="I139" s="122">
        <v>20.171909002618996</v>
      </c>
      <c r="J139" s="122">
        <v>18.9243152221093</v>
      </c>
      <c r="K139" s="122">
        <v>16.591795253350504</v>
      </c>
      <c r="L139" s="122">
        <v>18.217226037981668</v>
      </c>
      <c r="M139" s="122">
        <v>17.149147512262818</v>
      </c>
      <c r="N139" s="122">
        <v>16.643830656664559</v>
      </c>
      <c r="O139" s="122">
        <v>15.728736761439849</v>
      </c>
      <c r="P139" s="122">
        <v>14.862019920176145</v>
      </c>
      <c r="Q139" s="122">
        <v>15.42164992925955</v>
      </c>
      <c r="R139" s="122">
        <v>17.81268060239794</v>
      </c>
      <c r="S139" s="122">
        <v>17.979366339533783</v>
      </c>
      <c r="T139" s="122">
        <v>16.707396929771878</v>
      </c>
      <c r="U139" s="122">
        <v>18.477726552224144</v>
      </c>
      <c r="V139" s="122">
        <v>16.163864868435077</v>
      </c>
      <c r="W139" s="122">
        <v>17.353450464427048</v>
      </c>
      <c r="X139" s="122">
        <v>12.270105880549988</v>
      </c>
      <c r="Y139" s="122">
        <v>16.755663066216307</v>
      </c>
      <c r="DA139" s="130" t="s">
        <v>1702</v>
      </c>
    </row>
    <row r="140" spans="1:105" ht="12" customHeight="1" x14ac:dyDescent="0.25">
      <c r="A140" s="97" t="s">
        <v>50</v>
      </c>
      <c r="B140" s="98">
        <v>5.0267403935437152</v>
      </c>
      <c r="C140" s="98">
        <v>5.9146461850651351</v>
      </c>
      <c r="D140" s="98">
        <v>2.5391065162915569</v>
      </c>
      <c r="E140" s="98">
        <v>3.3897534488552483</v>
      </c>
      <c r="F140" s="98">
        <v>3.4171152971098038</v>
      </c>
      <c r="G140" s="98">
        <v>2.5617205962314094</v>
      </c>
      <c r="H140" s="98">
        <v>2.5427541102814848</v>
      </c>
      <c r="I140" s="98">
        <v>1.6257899052736962</v>
      </c>
      <c r="J140" s="98">
        <v>2.3422521894159223</v>
      </c>
      <c r="K140" s="98">
        <v>2.2777631066853594</v>
      </c>
      <c r="L140" s="98">
        <v>3.0572293981458785</v>
      </c>
      <c r="M140" s="98">
        <v>3.0643652932219028</v>
      </c>
      <c r="N140" s="98">
        <v>2.3166457243406899</v>
      </c>
      <c r="O140" s="98">
        <v>2.2913103888071817</v>
      </c>
      <c r="P140" s="98">
        <v>2.862967285134101</v>
      </c>
      <c r="Q140" s="98">
        <v>3.3902487003724002</v>
      </c>
      <c r="R140" s="98">
        <v>4.7041603286993467</v>
      </c>
      <c r="S140" s="98">
        <v>4.7058211854542868</v>
      </c>
      <c r="T140" s="98">
        <v>4.029296322111132</v>
      </c>
      <c r="U140" s="98">
        <v>4.4536517293785032</v>
      </c>
      <c r="V140" s="98">
        <v>2.6691138601205222</v>
      </c>
      <c r="W140" s="98">
        <v>2.2959611080914457</v>
      </c>
      <c r="X140" s="98">
        <v>1.4403192134230185</v>
      </c>
      <c r="Y140" s="98">
        <v>2.2508549923499483</v>
      </c>
      <c r="DA140" s="63" t="s">
        <v>1703</v>
      </c>
    </row>
    <row r="141" spans="1:105" ht="12" customHeight="1" x14ac:dyDescent="0.25">
      <c r="A141" s="109" t="s">
        <v>120</v>
      </c>
      <c r="B141" s="33">
        <v>25.127077610157258</v>
      </c>
      <c r="C141" s="33">
        <v>26.515982778688731</v>
      </c>
      <c r="D141" s="33">
        <v>24.644197260422551</v>
      </c>
      <c r="E141" s="33">
        <v>23.119883230845197</v>
      </c>
      <c r="F141" s="33">
        <v>23.241739706958974</v>
      </c>
      <c r="G141" s="33">
        <v>21.324896947356827</v>
      </c>
      <c r="H141" s="33">
        <v>22.29658192468014</v>
      </c>
      <c r="I141" s="33">
        <v>18.546119097345301</v>
      </c>
      <c r="J141" s="33">
        <v>16.582063032693377</v>
      </c>
      <c r="K141" s="33">
        <v>14.314032146665147</v>
      </c>
      <c r="L141" s="33">
        <v>15.159996639835787</v>
      </c>
      <c r="M141" s="33">
        <v>14.084782219040916</v>
      </c>
      <c r="N141" s="33">
        <v>14.327184932323869</v>
      </c>
      <c r="O141" s="33">
        <v>13.437426372632668</v>
      </c>
      <c r="P141" s="33">
        <v>11.999052635042045</v>
      </c>
      <c r="Q141" s="33">
        <v>12.03140122888715</v>
      </c>
      <c r="R141" s="33">
        <v>13.108520273698593</v>
      </c>
      <c r="S141" s="33">
        <v>13.273545154079494</v>
      </c>
      <c r="T141" s="33">
        <v>12.678100607660747</v>
      </c>
      <c r="U141" s="33">
        <v>14.024074822845641</v>
      </c>
      <c r="V141" s="33">
        <v>13.494751008314555</v>
      </c>
      <c r="W141" s="33">
        <v>15.057489356335601</v>
      </c>
      <c r="X141" s="33">
        <v>10.829786667126969</v>
      </c>
      <c r="Y141" s="33">
        <v>14.504808073866357</v>
      </c>
      <c r="DA141" s="60" t="s">
        <v>1704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:Y143" si="51">W144+W146+W148+W157</f>
        <v>0</v>
      </c>
      <c r="X143" s="117">
        <f t="shared" si="51"/>
        <v>0</v>
      </c>
      <c r="Y143" s="117">
        <f t="shared" si="51"/>
        <v>0</v>
      </c>
      <c r="DA143" s="129" t="s">
        <v>1705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1706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1707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1708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1709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X148" s="122">
        <v>0</v>
      </c>
      <c r="Y148" s="122">
        <v>0</v>
      </c>
      <c r="DA148" s="130" t="s">
        <v>1710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1711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1712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1713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1714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1715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1716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1717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1718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X157" s="122">
        <v>0</v>
      </c>
      <c r="Y157" s="122">
        <v>0</v>
      </c>
      <c r="DA157" s="130" t="s">
        <v>1719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1720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1721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18.953287056839173</v>
      </c>
      <c r="C161" s="117">
        <f t="shared" si="54"/>
        <v>22.915271625969918</v>
      </c>
      <c r="D161" s="117">
        <f t="shared" si="54"/>
        <v>21.032649658451547</v>
      </c>
      <c r="E161" s="117">
        <f t="shared" si="54"/>
        <v>20.838188991376491</v>
      </c>
      <c r="F161" s="117">
        <f t="shared" si="54"/>
        <v>20.825729736262435</v>
      </c>
      <c r="G161" s="117">
        <f t="shared" si="54"/>
        <v>21.673444491245423</v>
      </c>
      <c r="H161" s="117">
        <f t="shared" si="54"/>
        <v>22.565706544156008</v>
      </c>
      <c r="I161" s="117">
        <f t="shared" si="54"/>
        <v>31.338651778907487</v>
      </c>
      <c r="J161" s="117">
        <f t="shared" si="54"/>
        <v>35.234657857117405</v>
      </c>
      <c r="K161" s="117">
        <f t="shared" si="54"/>
        <v>38.01036399348687</v>
      </c>
      <c r="L161" s="117">
        <f t="shared" si="54"/>
        <v>45.059732543467945</v>
      </c>
      <c r="M161" s="117">
        <f t="shared" si="54"/>
        <v>38.344311663335617</v>
      </c>
      <c r="N161" s="117">
        <f t="shared" si="54"/>
        <v>38.370085249947685</v>
      </c>
      <c r="O161" s="117">
        <f t="shared" si="54"/>
        <v>36.566548065688551</v>
      </c>
      <c r="P161" s="117">
        <f t="shared" si="54"/>
        <v>34.652850621888582</v>
      </c>
      <c r="Q161" s="117">
        <f t="shared" si="54"/>
        <v>34.087039688360996</v>
      </c>
      <c r="R161" s="117">
        <f t="shared" ref="R161:V161" si="55">R162+R164+R166+R175</f>
        <v>38.033314279755146</v>
      </c>
      <c r="S161" s="117">
        <f t="shared" si="55"/>
        <v>38.682252536448956</v>
      </c>
      <c r="T161" s="117">
        <f t="shared" si="55"/>
        <v>48.151291445412717</v>
      </c>
      <c r="U161" s="117">
        <f t="shared" si="55"/>
        <v>41.397613430092214</v>
      </c>
      <c r="V161" s="117">
        <f t="shared" si="55"/>
        <v>39.652969876269289</v>
      </c>
      <c r="W161" s="117">
        <f t="shared" ref="W161:Y161" si="56">W162+W164+W166+W175</f>
        <v>44.213017639376353</v>
      </c>
      <c r="X161" s="117">
        <f t="shared" si="56"/>
        <v>30.700912232513687</v>
      </c>
      <c r="Y161" s="117">
        <f t="shared" si="56"/>
        <v>41.533766247392002</v>
      </c>
      <c r="DA161" s="129" t="s">
        <v>1722</v>
      </c>
    </row>
    <row r="162" spans="1:105" ht="12.95" customHeight="1" x14ac:dyDescent="0.25">
      <c r="A162" s="121" t="s">
        <v>57</v>
      </c>
      <c r="B162" s="122">
        <f t="shared" ref="B162:Y162" si="57">B163</f>
        <v>15.272598273301831</v>
      </c>
      <c r="C162" s="122">
        <f t="shared" si="57"/>
        <v>19.03572546044947</v>
      </c>
      <c r="D162" s="122">
        <f t="shared" si="57"/>
        <v>17.425225404999214</v>
      </c>
      <c r="E162" s="122">
        <f t="shared" si="57"/>
        <v>17.2414651035389</v>
      </c>
      <c r="F162" s="122">
        <f t="shared" si="57"/>
        <v>17.213065412005903</v>
      </c>
      <c r="G162" s="122">
        <f t="shared" si="57"/>
        <v>17.959607168761401</v>
      </c>
      <c r="H162" s="122">
        <f t="shared" si="57"/>
        <v>18.303456738525266</v>
      </c>
      <c r="I162" s="122">
        <f t="shared" si="57"/>
        <v>26.69595676460046</v>
      </c>
      <c r="J162" s="122">
        <f t="shared" si="57"/>
        <v>30.04265725731943</v>
      </c>
      <c r="K162" s="122">
        <f t="shared" si="57"/>
        <v>32.684357339224</v>
      </c>
      <c r="L162" s="122">
        <f t="shared" si="57"/>
        <v>39.279265277135138</v>
      </c>
      <c r="M162" s="122">
        <f t="shared" si="57"/>
        <v>32.987758134247713</v>
      </c>
      <c r="N162" s="122">
        <f t="shared" si="57"/>
        <v>32.984510264641543</v>
      </c>
      <c r="O162" s="122">
        <f t="shared" si="57"/>
        <v>31.516334411051051</v>
      </c>
      <c r="P162" s="122">
        <f t="shared" si="57"/>
        <v>29.949374609735223</v>
      </c>
      <c r="Q162" s="122">
        <f t="shared" si="57"/>
        <v>29.267208912741353</v>
      </c>
      <c r="R162" s="122">
        <f t="shared" si="57"/>
        <v>32.471117702877294</v>
      </c>
      <c r="S162" s="122">
        <f t="shared" si="57"/>
        <v>32.933421328948455</v>
      </c>
      <c r="T162" s="122">
        <f t="shared" si="57"/>
        <v>42.543207587820433</v>
      </c>
      <c r="U162" s="122">
        <f t="shared" si="57"/>
        <v>35.238837295937167</v>
      </c>
      <c r="V162" s="122">
        <f t="shared" si="57"/>
        <v>33.875570911527745</v>
      </c>
      <c r="W162" s="122">
        <f t="shared" si="57"/>
        <v>38.135121413034007</v>
      </c>
      <c r="X162" s="122">
        <f t="shared" si="57"/>
        <v>26.542156206454397</v>
      </c>
      <c r="Y162" s="122">
        <f t="shared" si="57"/>
        <v>36.066379462514796</v>
      </c>
      <c r="DA162" s="130" t="s">
        <v>1723</v>
      </c>
    </row>
    <row r="163" spans="1:105" ht="12" customHeight="1" x14ac:dyDescent="0.25">
      <c r="A163" s="97" t="s">
        <v>53</v>
      </c>
      <c r="B163" s="33">
        <v>15.272598273301831</v>
      </c>
      <c r="C163" s="33">
        <v>19.03572546044947</v>
      </c>
      <c r="D163" s="33">
        <v>17.425225404999214</v>
      </c>
      <c r="E163" s="33">
        <v>17.2414651035389</v>
      </c>
      <c r="F163" s="33">
        <v>17.213065412005903</v>
      </c>
      <c r="G163" s="33">
        <v>17.959607168761401</v>
      </c>
      <c r="H163" s="33">
        <v>18.303456738525266</v>
      </c>
      <c r="I163" s="33">
        <v>26.69595676460046</v>
      </c>
      <c r="J163" s="33">
        <v>30.04265725731943</v>
      </c>
      <c r="K163" s="33">
        <v>32.684357339224</v>
      </c>
      <c r="L163" s="33">
        <v>39.279265277135138</v>
      </c>
      <c r="M163" s="33">
        <v>32.987758134247713</v>
      </c>
      <c r="N163" s="33">
        <v>32.984510264641543</v>
      </c>
      <c r="O163" s="33">
        <v>31.516334411051051</v>
      </c>
      <c r="P163" s="33">
        <v>29.949374609735223</v>
      </c>
      <c r="Q163" s="33">
        <v>29.267208912741353</v>
      </c>
      <c r="R163" s="33">
        <v>32.471117702877294</v>
      </c>
      <c r="S163" s="33">
        <v>32.933421328948455</v>
      </c>
      <c r="T163" s="33">
        <v>42.543207587820433</v>
      </c>
      <c r="U163" s="33">
        <v>35.238837295937167</v>
      </c>
      <c r="V163" s="33">
        <v>33.875570911527745</v>
      </c>
      <c r="W163" s="33">
        <v>38.135121413034007</v>
      </c>
      <c r="X163" s="33">
        <v>26.542156206454397</v>
      </c>
      <c r="Y163" s="33">
        <v>36.066379462514796</v>
      </c>
      <c r="DA163" s="60" t="s">
        <v>1724</v>
      </c>
    </row>
    <row r="164" spans="1:105" ht="12.95" customHeight="1" x14ac:dyDescent="0.25">
      <c r="A164" s="121" t="s">
        <v>92</v>
      </c>
      <c r="B164" s="122">
        <f t="shared" ref="B164:Y164" si="58">B165</f>
        <v>1.3551048289520766E-4</v>
      </c>
      <c r="C164" s="122">
        <f t="shared" si="58"/>
        <v>1.5528550843216737E-4</v>
      </c>
      <c r="D164" s="122">
        <f t="shared" si="58"/>
        <v>1.7808071633658651E-4</v>
      </c>
      <c r="E164" s="122">
        <f t="shared" si="58"/>
        <v>1.7780783163641724E-4</v>
      </c>
      <c r="F164" s="122">
        <f t="shared" si="58"/>
        <v>1.9925545020992388E-4</v>
      </c>
      <c r="G164" s="122">
        <f t="shared" si="58"/>
        <v>2.5246493579279779E-4</v>
      </c>
      <c r="H164" s="122">
        <f t="shared" si="58"/>
        <v>3.7252160626955708E-4</v>
      </c>
      <c r="I164" s="122">
        <f t="shared" si="58"/>
        <v>5.5213783206847127E-4</v>
      </c>
      <c r="J164" s="122">
        <f t="shared" si="58"/>
        <v>8.7970375657125076E-4</v>
      </c>
      <c r="K164" s="122">
        <f t="shared" si="58"/>
        <v>1.1549406339601796E-3</v>
      </c>
      <c r="L164" s="122">
        <f t="shared" si="58"/>
        <v>2.779269385710402E-3</v>
      </c>
      <c r="M164" s="122">
        <f t="shared" si="58"/>
        <v>2.0112943177672733E-3</v>
      </c>
      <c r="N164" s="122">
        <f t="shared" si="58"/>
        <v>1.7003452118372216E-3</v>
      </c>
      <c r="O164" s="122">
        <f t="shared" si="58"/>
        <v>1.5942247578401248E-3</v>
      </c>
      <c r="P164" s="122">
        <f t="shared" si="58"/>
        <v>1.6693836617483475E-3</v>
      </c>
      <c r="Q164" s="122">
        <f t="shared" si="58"/>
        <v>1.3930014776286381E-3</v>
      </c>
      <c r="R164" s="122">
        <f t="shared" si="58"/>
        <v>1.5220655548343121E-3</v>
      </c>
      <c r="S164" s="122">
        <f t="shared" si="58"/>
        <v>1.777210020366012E-3</v>
      </c>
      <c r="T164" s="122">
        <f t="shared" si="58"/>
        <v>3.0285914622690626E-3</v>
      </c>
      <c r="U164" s="122">
        <f t="shared" si="58"/>
        <v>2.6141643618808512E-3</v>
      </c>
      <c r="V164" s="122">
        <f t="shared" si="58"/>
        <v>3.3687776245220772E-3</v>
      </c>
      <c r="W164" s="122">
        <f t="shared" si="58"/>
        <v>6.0106945610154897E-3</v>
      </c>
      <c r="X164" s="122">
        <f t="shared" si="58"/>
        <v>5.3652355190181942E-3</v>
      </c>
      <c r="Y164" s="122">
        <f t="shared" si="58"/>
        <v>5.3261399360275789E-3</v>
      </c>
      <c r="DA164" s="130" t="s">
        <v>1725</v>
      </c>
    </row>
    <row r="165" spans="1:105" ht="12" customHeight="1" x14ac:dyDescent="0.25">
      <c r="A165" s="97" t="s">
        <v>53</v>
      </c>
      <c r="B165" s="98">
        <v>1.3551048289520766E-4</v>
      </c>
      <c r="C165" s="98">
        <v>1.5528550843216737E-4</v>
      </c>
      <c r="D165" s="98">
        <v>1.7808071633658651E-4</v>
      </c>
      <c r="E165" s="98">
        <v>1.7780783163641724E-4</v>
      </c>
      <c r="F165" s="98">
        <v>1.9925545020992388E-4</v>
      </c>
      <c r="G165" s="98">
        <v>2.5246493579279779E-4</v>
      </c>
      <c r="H165" s="98">
        <v>3.7252160626955708E-4</v>
      </c>
      <c r="I165" s="98">
        <v>5.5213783206847127E-4</v>
      </c>
      <c r="J165" s="98">
        <v>8.7970375657125076E-4</v>
      </c>
      <c r="K165" s="98">
        <v>1.1549406339601796E-3</v>
      </c>
      <c r="L165" s="98">
        <v>2.779269385710402E-3</v>
      </c>
      <c r="M165" s="98">
        <v>2.0112943177672733E-3</v>
      </c>
      <c r="N165" s="98">
        <v>1.7003452118372216E-3</v>
      </c>
      <c r="O165" s="98">
        <v>1.5942247578401248E-3</v>
      </c>
      <c r="P165" s="98">
        <v>1.6693836617483475E-3</v>
      </c>
      <c r="Q165" s="98">
        <v>1.3930014776286381E-3</v>
      </c>
      <c r="R165" s="98">
        <v>1.5220655548343121E-3</v>
      </c>
      <c r="S165" s="98">
        <v>1.777210020366012E-3</v>
      </c>
      <c r="T165" s="98">
        <v>3.0285914622690626E-3</v>
      </c>
      <c r="U165" s="98">
        <v>2.6141643618808512E-3</v>
      </c>
      <c r="V165" s="98">
        <v>3.3687776245220772E-3</v>
      </c>
      <c r="W165" s="98">
        <v>6.0106945610154897E-3</v>
      </c>
      <c r="X165" s="98">
        <v>5.3652355190181942E-3</v>
      </c>
      <c r="Y165" s="98">
        <v>5.3261399360275789E-3</v>
      </c>
      <c r="DA165" s="63" t="s">
        <v>1726</v>
      </c>
    </row>
    <row r="166" spans="1:105" ht="12" customHeight="1" x14ac:dyDescent="0.25">
      <c r="A166" s="121" t="s">
        <v>55</v>
      </c>
      <c r="B166" s="122">
        <v>2.2862603769826371</v>
      </c>
      <c r="C166" s="122">
        <v>2.4181210003791227</v>
      </c>
      <c r="D166" s="122">
        <v>2.3763223089485894</v>
      </c>
      <c r="E166" s="122">
        <v>2.3715639749171822</v>
      </c>
      <c r="F166" s="122">
        <v>2.3697990532319566</v>
      </c>
      <c r="G166" s="122">
        <v>2.4924225415870009</v>
      </c>
      <c r="H166" s="122">
        <v>2.8171255549680487</v>
      </c>
      <c r="I166" s="122">
        <v>3.1865801771277784</v>
      </c>
      <c r="J166" s="122">
        <v>3.5592490432005093</v>
      </c>
      <c r="K166" s="122">
        <v>3.6982021446601374</v>
      </c>
      <c r="L166" s="122">
        <v>3.9557274934629811</v>
      </c>
      <c r="M166" s="122">
        <v>3.6366978071657678</v>
      </c>
      <c r="N166" s="122">
        <v>3.719780250104308</v>
      </c>
      <c r="O166" s="122">
        <v>3.4951067976297376</v>
      </c>
      <c r="P166" s="122">
        <v>3.2012113842423386</v>
      </c>
      <c r="Q166" s="122">
        <v>3.219176371741661</v>
      </c>
      <c r="R166" s="122">
        <v>3.6277500769721951</v>
      </c>
      <c r="S166" s="122">
        <v>3.7554474114454885</v>
      </c>
      <c r="T166" s="122">
        <v>3.6908415304620057</v>
      </c>
      <c r="U166" s="122">
        <v>4.0254093979796837</v>
      </c>
      <c r="V166" s="122">
        <v>3.9040925127608039</v>
      </c>
      <c r="W166" s="122">
        <v>4.1373353955387078</v>
      </c>
      <c r="X166" s="122">
        <v>2.8207535035201574</v>
      </c>
      <c r="Y166" s="122">
        <v>3.7739725923599909</v>
      </c>
      <c r="DA166" s="130" t="s">
        <v>1727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1728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1729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1730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1731</v>
      </c>
    </row>
    <row r="171" spans="1:105" ht="12" customHeight="1" x14ac:dyDescent="0.25">
      <c r="A171" s="106" t="s">
        <v>122</v>
      </c>
      <c r="B171" s="101">
        <v>2.2862603769826371</v>
      </c>
      <c r="C171" s="101">
        <v>2.4181210003791227</v>
      </c>
      <c r="D171" s="101">
        <v>2.3763223089485894</v>
      </c>
      <c r="E171" s="101">
        <v>2.3715639749171822</v>
      </c>
      <c r="F171" s="101">
        <v>2.3697990532319566</v>
      </c>
      <c r="G171" s="101">
        <v>2.4924225415870009</v>
      </c>
      <c r="H171" s="101">
        <v>2.8171255549680487</v>
      </c>
      <c r="I171" s="101">
        <v>3.1865801771277784</v>
      </c>
      <c r="J171" s="101">
        <v>3.5592490432005093</v>
      </c>
      <c r="K171" s="101">
        <v>3.6982021446601374</v>
      </c>
      <c r="L171" s="101">
        <v>3.9557274934629811</v>
      </c>
      <c r="M171" s="101">
        <v>3.6366978071657678</v>
      </c>
      <c r="N171" s="101">
        <v>3.719780250104308</v>
      </c>
      <c r="O171" s="101">
        <v>3.4951067976297376</v>
      </c>
      <c r="P171" s="101">
        <v>3.2012113842423386</v>
      </c>
      <c r="Q171" s="101">
        <v>3.219176371741661</v>
      </c>
      <c r="R171" s="101">
        <v>3.6277500769721951</v>
      </c>
      <c r="S171" s="101">
        <v>3.7554474114454885</v>
      </c>
      <c r="T171" s="101">
        <v>3.6908415304620057</v>
      </c>
      <c r="U171" s="101">
        <v>4.0254093979796837</v>
      </c>
      <c r="V171" s="101">
        <v>3.9040925127608039</v>
      </c>
      <c r="W171" s="101">
        <v>4.1373353955387078</v>
      </c>
      <c r="X171" s="101">
        <v>2.8207535035201574</v>
      </c>
      <c r="Y171" s="101">
        <v>3.7739725923599909</v>
      </c>
      <c r="DA171" s="131" t="s">
        <v>1732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1733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1734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1735</v>
      </c>
    </row>
    <row r="175" spans="1:105" ht="12" customHeight="1" x14ac:dyDescent="0.25">
      <c r="A175" s="121" t="s">
        <v>54</v>
      </c>
      <c r="B175" s="122">
        <v>1.3942928960718106</v>
      </c>
      <c r="C175" s="122">
        <v>1.4612698796328929</v>
      </c>
      <c r="D175" s="122">
        <v>1.230923863787412</v>
      </c>
      <c r="E175" s="122">
        <v>1.2249821050887693</v>
      </c>
      <c r="F175" s="122">
        <v>1.2426660155743656</v>
      </c>
      <c r="G175" s="122">
        <v>1.2211623159612266</v>
      </c>
      <c r="H175" s="122">
        <v>1.4447517290564245</v>
      </c>
      <c r="I175" s="122">
        <v>1.4555626993471802</v>
      </c>
      <c r="J175" s="122">
        <v>1.6318718528408924</v>
      </c>
      <c r="K175" s="122">
        <v>1.6266495689687706</v>
      </c>
      <c r="L175" s="122">
        <v>1.8219605034841144</v>
      </c>
      <c r="M175" s="122">
        <v>1.7178444276043685</v>
      </c>
      <c r="N175" s="122">
        <v>1.6640943899900011</v>
      </c>
      <c r="O175" s="122">
        <v>1.5535126322499211</v>
      </c>
      <c r="P175" s="122">
        <v>1.5005952442492696</v>
      </c>
      <c r="Q175" s="122">
        <v>1.5992614024003498</v>
      </c>
      <c r="R175" s="122">
        <v>1.9329244343508196</v>
      </c>
      <c r="S175" s="122">
        <v>1.9916065860346506</v>
      </c>
      <c r="T175" s="122">
        <v>1.9142137356680076</v>
      </c>
      <c r="U175" s="122">
        <v>2.1307525718134794</v>
      </c>
      <c r="V175" s="122">
        <v>1.8699376743562144</v>
      </c>
      <c r="W175" s="122">
        <v>1.9345501362426287</v>
      </c>
      <c r="X175" s="122">
        <v>1.3326372870201135</v>
      </c>
      <c r="Y175" s="122">
        <v>1.688088052581189</v>
      </c>
      <c r="DA175" s="130" t="s">
        <v>1736</v>
      </c>
    </row>
    <row r="176" spans="1:105" ht="12" customHeight="1" x14ac:dyDescent="0.25">
      <c r="A176" s="97" t="s">
        <v>50</v>
      </c>
      <c r="B176" s="98">
        <v>0.23247026871236823</v>
      </c>
      <c r="C176" s="98">
        <v>0.26995348929387081</v>
      </c>
      <c r="D176" s="98">
        <v>0.11564712057822293</v>
      </c>
      <c r="E176" s="98">
        <v>0.15735392833728626</v>
      </c>
      <c r="F176" s="98">
        <v>0.16001140570891551</v>
      </c>
      <c r="G176" s="98">
        <v>0.13331768047029824</v>
      </c>
      <c r="H176" s="98">
        <v>0.15405773817174548</v>
      </c>
      <c r="I176" s="98">
        <v>0.12800957945641261</v>
      </c>
      <c r="J176" s="98">
        <v>0.22629569001385652</v>
      </c>
      <c r="K176" s="98">
        <v>0.24309452550995755</v>
      </c>
      <c r="L176" s="98">
        <v>0.31390793724332361</v>
      </c>
      <c r="M176" s="98">
        <v>0.31179285855392597</v>
      </c>
      <c r="N176" s="98">
        <v>0.23585926079219138</v>
      </c>
      <c r="O176" s="98">
        <v>0.22789392803858904</v>
      </c>
      <c r="P176" s="98">
        <v>0.3150020724225075</v>
      </c>
      <c r="Q176" s="98">
        <v>0.40482778422419413</v>
      </c>
      <c r="R176" s="98">
        <v>0.58281540776695906</v>
      </c>
      <c r="S176" s="98">
        <v>0.58980022651498321</v>
      </c>
      <c r="T176" s="98">
        <v>0.51554812622050816</v>
      </c>
      <c r="U176" s="98">
        <v>0.57763054566736816</v>
      </c>
      <c r="V176" s="98">
        <v>0.35147271391879142</v>
      </c>
      <c r="W176" s="98">
        <v>0.29900741906863454</v>
      </c>
      <c r="X176" s="98">
        <v>0.1733264419322445</v>
      </c>
      <c r="Y176" s="98">
        <v>0.23759172605202639</v>
      </c>
      <c r="DA176" s="63" t="s">
        <v>1737</v>
      </c>
    </row>
    <row r="177" spans="1:105" ht="12" customHeight="1" x14ac:dyDescent="0.25">
      <c r="A177" s="109" t="s">
        <v>120</v>
      </c>
      <c r="B177" s="33">
        <v>1.1618226273594423</v>
      </c>
      <c r="C177" s="33">
        <v>1.191316390339022</v>
      </c>
      <c r="D177" s="33">
        <v>1.115276743209189</v>
      </c>
      <c r="E177" s="33">
        <v>1.067628176751483</v>
      </c>
      <c r="F177" s="33">
        <v>1.0826546098654501</v>
      </c>
      <c r="G177" s="33">
        <v>1.0878446354909284</v>
      </c>
      <c r="H177" s="33">
        <v>1.2906939908846791</v>
      </c>
      <c r="I177" s="33">
        <v>1.3275531198907675</v>
      </c>
      <c r="J177" s="33">
        <v>1.4055761628270358</v>
      </c>
      <c r="K177" s="33">
        <v>1.3835550434588131</v>
      </c>
      <c r="L177" s="33">
        <v>1.5080525662407909</v>
      </c>
      <c r="M177" s="33">
        <v>1.4060515690504425</v>
      </c>
      <c r="N177" s="33">
        <v>1.4282351291978097</v>
      </c>
      <c r="O177" s="33">
        <v>1.3256187042113321</v>
      </c>
      <c r="P177" s="33">
        <v>1.185593171826762</v>
      </c>
      <c r="Q177" s="33">
        <v>1.1944336181761557</v>
      </c>
      <c r="R177" s="33">
        <v>1.3501090265838607</v>
      </c>
      <c r="S177" s="33">
        <v>1.4018063595196673</v>
      </c>
      <c r="T177" s="33">
        <v>1.3986656094474994</v>
      </c>
      <c r="U177" s="33">
        <v>1.5531220261461114</v>
      </c>
      <c r="V177" s="33">
        <v>1.518464960437423</v>
      </c>
      <c r="W177" s="33">
        <v>1.6355427171739942</v>
      </c>
      <c r="X177" s="33">
        <v>1.1593108450878691</v>
      </c>
      <c r="Y177" s="33">
        <v>1.4504963265291626</v>
      </c>
      <c r="DA177" s="60" t="s">
        <v>1738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18.333639034676327</v>
      </c>
      <c r="C3" s="117">
        <f t="shared" si="0"/>
        <v>14.030762602973873</v>
      </c>
      <c r="D3" s="117">
        <f t="shared" si="0"/>
        <v>16.283755181594692</v>
      </c>
      <c r="E3" s="117">
        <f t="shared" si="0"/>
        <v>11.412670159729107</v>
      </c>
      <c r="F3" s="117">
        <f t="shared" si="0"/>
        <v>15.987290353749609</v>
      </c>
      <c r="G3" s="117">
        <f t="shared" si="0"/>
        <v>14.566930079350884</v>
      </c>
      <c r="H3" s="117">
        <f t="shared" si="0"/>
        <v>11.488880328469598</v>
      </c>
      <c r="I3" s="117">
        <f t="shared" si="0"/>
        <v>6.7455542885991155</v>
      </c>
      <c r="J3" s="117">
        <f t="shared" si="0"/>
        <v>7.2060617695321767</v>
      </c>
      <c r="K3" s="117">
        <f t="shared" si="0"/>
        <v>4.5317397588613266</v>
      </c>
      <c r="L3" s="117">
        <f t="shared" si="0"/>
        <v>5.426919887772188</v>
      </c>
      <c r="M3" s="117">
        <f t="shared" si="0"/>
        <v>6.9744882524022174</v>
      </c>
      <c r="N3" s="117">
        <f t="shared" si="0"/>
        <v>6.6513333506157499</v>
      </c>
      <c r="O3" s="117">
        <f t="shared" si="0"/>
        <v>6.7681622725034201</v>
      </c>
      <c r="P3" s="117">
        <f t="shared" si="0"/>
        <v>5.5691829032860642</v>
      </c>
      <c r="Q3" s="117">
        <f t="shared" si="0"/>
        <v>2.8450248900214707</v>
      </c>
      <c r="R3" s="117">
        <f t="shared" ref="R3:V3" si="1">R4+R7+R9+R19</f>
        <v>0.72007785805789049</v>
      </c>
      <c r="S3" s="117">
        <f t="shared" si="1"/>
        <v>0.78812417934819468</v>
      </c>
      <c r="T3" s="117">
        <f t="shared" si="1"/>
        <v>0.74403414851477589</v>
      </c>
      <c r="U3" s="117">
        <f t="shared" si="1"/>
        <v>0.84325559683381957</v>
      </c>
      <c r="V3" s="117">
        <f t="shared" si="1"/>
        <v>0.6807211911204164</v>
      </c>
      <c r="W3" s="117">
        <f t="shared" ref="W3:Y3" si="2">W4+W7+W9+W19</f>
        <v>0.43202687668861262</v>
      </c>
      <c r="X3" s="117">
        <f t="shared" si="2"/>
        <v>0</v>
      </c>
      <c r="Y3" s="117">
        <f t="shared" si="2"/>
        <v>0.21550673741742954</v>
      </c>
      <c r="DA3" s="129" t="s">
        <v>1740</v>
      </c>
    </row>
    <row r="4" spans="1:105" ht="12.95" customHeight="1" x14ac:dyDescent="0.25">
      <c r="A4" s="121" t="s">
        <v>57</v>
      </c>
      <c r="B4" s="122">
        <f t="shared" ref="B4:Q4" si="3">SUM(B5:B6)</f>
        <v>15.236975266739874</v>
      </c>
      <c r="C4" s="122">
        <f t="shared" si="3"/>
        <v>11.487306648610485</v>
      </c>
      <c r="D4" s="122">
        <f t="shared" si="3"/>
        <v>13.538198221931376</v>
      </c>
      <c r="E4" s="122">
        <f t="shared" si="3"/>
        <v>9.4085312564875121</v>
      </c>
      <c r="F4" s="122">
        <f t="shared" si="3"/>
        <v>13.366510095415174</v>
      </c>
      <c r="G4" s="122">
        <f t="shared" si="3"/>
        <v>12.127857819534098</v>
      </c>
      <c r="H4" s="122">
        <f t="shared" si="3"/>
        <v>9.4786114271238482</v>
      </c>
      <c r="I4" s="122">
        <f t="shared" si="3"/>
        <v>5.6984666070940131</v>
      </c>
      <c r="J4" s="122">
        <f t="shared" si="3"/>
        <v>6.1803616779781949</v>
      </c>
      <c r="K4" s="122">
        <f t="shared" si="3"/>
        <v>3.9001475383056956</v>
      </c>
      <c r="L4" s="122">
        <f t="shared" si="3"/>
        <v>4.686256345429662</v>
      </c>
      <c r="M4" s="122">
        <f t="shared" si="3"/>
        <v>6.0239420541192503</v>
      </c>
      <c r="N4" s="122">
        <f t="shared" si="3"/>
        <v>5.715616338722409</v>
      </c>
      <c r="O4" s="122">
        <f t="shared" si="3"/>
        <v>5.8518314201339727</v>
      </c>
      <c r="P4" s="122">
        <f t="shared" si="3"/>
        <v>4.8634349029254231</v>
      </c>
      <c r="Q4" s="122">
        <f t="shared" si="3"/>
        <v>2.4466139401243554</v>
      </c>
      <c r="R4" s="122">
        <f t="shared" ref="R4:V4" si="4">SUM(R5:R6)</f>
        <v>0.57430585024270597</v>
      </c>
      <c r="S4" s="122">
        <f t="shared" si="4"/>
        <v>0.67035941439399505</v>
      </c>
      <c r="T4" s="122">
        <f t="shared" si="4"/>
        <v>0.64488946123751201</v>
      </c>
      <c r="U4" s="122">
        <f t="shared" si="4"/>
        <v>0.73052782728255883</v>
      </c>
      <c r="V4" s="122">
        <f t="shared" si="4"/>
        <v>0.59192500103819501</v>
      </c>
      <c r="W4" s="122">
        <f t="shared" ref="W4:Y4" si="5">SUM(W5:W6)</f>
        <v>0.36985564214910288</v>
      </c>
      <c r="X4" s="122">
        <f t="shared" si="5"/>
        <v>0</v>
      </c>
      <c r="Y4" s="122">
        <f t="shared" si="5"/>
        <v>0.19416354066283703</v>
      </c>
      <c r="DA4" s="130" t="s">
        <v>1741</v>
      </c>
    </row>
    <row r="5" spans="1:105" ht="12" customHeight="1" x14ac:dyDescent="0.25">
      <c r="A5" s="97" t="s">
        <v>51</v>
      </c>
      <c r="B5" s="98">
        <v>15.094420668367315</v>
      </c>
      <c r="C5" s="98">
        <v>11.38206581887518</v>
      </c>
      <c r="D5" s="98">
        <v>13.416802657637195</v>
      </c>
      <c r="E5" s="98">
        <v>9.3259074008682727</v>
      </c>
      <c r="F5" s="98">
        <v>13.250986417253531</v>
      </c>
      <c r="G5" s="98">
        <v>12.025464993232641</v>
      </c>
      <c r="H5" s="98">
        <v>9.3997090789708864</v>
      </c>
      <c r="I5" s="98">
        <v>5.6519376623080166</v>
      </c>
      <c r="J5" s="98">
        <v>6.1308407766319819</v>
      </c>
      <c r="K5" s="98">
        <v>3.8695074745316718</v>
      </c>
      <c r="L5" s="98">
        <v>4.6494634770240495</v>
      </c>
      <c r="M5" s="98">
        <v>5.9772265911826032</v>
      </c>
      <c r="N5" s="98">
        <v>5.671674043080559</v>
      </c>
      <c r="O5" s="98">
        <v>5.8072226208040343</v>
      </c>
      <c r="P5" s="98">
        <v>4.8265928972263152</v>
      </c>
      <c r="Q5" s="98">
        <v>2.428178020113819</v>
      </c>
      <c r="R5" s="98">
        <v>0.57001289525079557</v>
      </c>
      <c r="S5" s="98">
        <v>0.66537325322153495</v>
      </c>
      <c r="T5" s="98">
        <v>0.64011291788668112</v>
      </c>
      <c r="U5" s="98">
        <v>0.72513028715873307</v>
      </c>
      <c r="V5" s="98">
        <v>0.58755027275981841</v>
      </c>
      <c r="W5" s="98">
        <v>0.36713003596596488</v>
      </c>
      <c r="X5" s="98">
        <v>0</v>
      </c>
      <c r="Y5" s="98">
        <v>0.19273693146198573</v>
      </c>
      <c r="DA5" s="63" t="s">
        <v>1742</v>
      </c>
    </row>
    <row r="6" spans="1:105" ht="12" customHeight="1" x14ac:dyDescent="0.25">
      <c r="A6" s="97" t="s">
        <v>53</v>
      </c>
      <c r="B6" s="98">
        <v>0.14255459837255888</v>
      </c>
      <c r="C6" s="98">
        <v>0.10524082973530427</v>
      </c>
      <c r="D6" s="98">
        <v>0.1213955642941804</v>
      </c>
      <c r="E6" s="98">
        <v>8.2623855619238518E-2</v>
      </c>
      <c r="F6" s="98">
        <v>0.11552367816164431</v>
      </c>
      <c r="G6" s="98">
        <v>0.10239282630145778</v>
      </c>
      <c r="H6" s="98">
        <v>7.890234815296171E-2</v>
      </c>
      <c r="I6" s="98">
        <v>4.6528944785996201E-2</v>
      </c>
      <c r="J6" s="98">
        <v>4.9520901346213404E-2</v>
      </c>
      <c r="K6" s="98">
        <v>3.064006377402376E-2</v>
      </c>
      <c r="L6" s="98">
        <v>3.6792868405612557E-2</v>
      </c>
      <c r="M6" s="98">
        <v>4.6715462936646746E-2</v>
      </c>
      <c r="N6" s="98">
        <v>4.3942295641849878E-2</v>
      </c>
      <c r="O6" s="98">
        <v>4.4608799329938387E-2</v>
      </c>
      <c r="P6" s="98">
        <v>3.6842005699107824E-2</v>
      </c>
      <c r="Q6" s="98">
        <v>1.8435920010536417E-2</v>
      </c>
      <c r="R6" s="98">
        <v>4.2929549919103679E-3</v>
      </c>
      <c r="S6" s="98">
        <v>4.9861611724601029E-3</v>
      </c>
      <c r="T6" s="98">
        <v>4.7765433508308672E-3</v>
      </c>
      <c r="U6" s="98">
        <v>5.3975401238257484E-3</v>
      </c>
      <c r="V6" s="98">
        <v>4.3747282783766208E-3</v>
      </c>
      <c r="W6" s="98">
        <v>2.7256061831379946E-3</v>
      </c>
      <c r="X6" s="98">
        <v>0</v>
      </c>
      <c r="Y6" s="98">
        <v>1.4266092008513153E-3</v>
      </c>
      <c r="DA6" s="63" t="s">
        <v>1743</v>
      </c>
    </row>
    <row r="7" spans="1:105" ht="12.95" customHeight="1" x14ac:dyDescent="0.25">
      <c r="A7" s="121" t="s">
        <v>92</v>
      </c>
      <c r="B7" s="122">
        <f t="shared" ref="B7:Y7" si="6">B8</f>
        <v>6.9048569462125926E-5</v>
      </c>
      <c r="C7" s="122">
        <f t="shared" si="6"/>
        <v>7.7460025511119916E-5</v>
      </c>
      <c r="D7" s="122">
        <f t="shared" si="6"/>
        <v>1.0454331228611925E-4</v>
      </c>
      <c r="E7" s="122">
        <f t="shared" si="6"/>
        <v>1.0397133591099376E-4</v>
      </c>
      <c r="F7" s="122">
        <f t="shared" si="6"/>
        <v>1.4732218754219434E-4</v>
      </c>
      <c r="G7" s="122">
        <f t="shared" si="6"/>
        <v>2.3342589044985447E-4</v>
      </c>
      <c r="H7" s="122">
        <f t="shared" si="6"/>
        <v>2.7441689393797332E-4</v>
      </c>
      <c r="I7" s="122">
        <f t="shared" si="6"/>
        <v>2.7055953505474522E-4</v>
      </c>
      <c r="J7" s="122">
        <f t="shared" si="6"/>
        <v>2.4918676362307253E-4</v>
      </c>
      <c r="K7" s="122">
        <f t="shared" si="6"/>
        <v>2.2348697899420174E-4</v>
      </c>
      <c r="L7" s="122">
        <f t="shared" si="6"/>
        <v>3.6137333991440496E-4</v>
      </c>
      <c r="M7" s="122">
        <f t="shared" si="6"/>
        <v>2.4956890890927302E-4</v>
      </c>
      <c r="N7" s="122">
        <f t="shared" si="6"/>
        <v>3.357958253342898E-4</v>
      </c>
      <c r="O7" s="122">
        <f t="shared" si="6"/>
        <v>5.5711524571232295E-4</v>
      </c>
      <c r="P7" s="122">
        <f t="shared" si="6"/>
        <v>7.7231475129793648E-4</v>
      </c>
      <c r="Q7" s="122">
        <f t="shared" si="6"/>
        <v>7.5323883973089434E-4</v>
      </c>
      <c r="R7" s="122">
        <f t="shared" si="6"/>
        <v>8.238996661439769E-4</v>
      </c>
      <c r="S7" s="122">
        <f t="shared" si="6"/>
        <v>7.5229931749415922E-4</v>
      </c>
      <c r="T7" s="122">
        <f t="shared" si="6"/>
        <v>8.5940083067773609E-4</v>
      </c>
      <c r="U7" s="122">
        <f t="shared" si="6"/>
        <v>4.2129340985756937E-4</v>
      </c>
      <c r="V7" s="122">
        <f t="shared" si="6"/>
        <v>2.7985028235882691E-4</v>
      </c>
      <c r="W7" s="122">
        <f t="shared" si="6"/>
        <v>1.3893134399491259E-4</v>
      </c>
      <c r="X7" s="122">
        <f t="shared" si="6"/>
        <v>0</v>
      </c>
      <c r="Y7" s="122">
        <f t="shared" si="6"/>
        <v>1.2535809813435351E-5</v>
      </c>
      <c r="DA7" s="130" t="s">
        <v>1744</v>
      </c>
    </row>
    <row r="8" spans="1:105" ht="12" customHeight="1" x14ac:dyDescent="0.25">
      <c r="A8" s="97" t="s">
        <v>53</v>
      </c>
      <c r="B8" s="98">
        <v>6.9048569462125926E-5</v>
      </c>
      <c r="C8" s="98">
        <v>7.7460025511119916E-5</v>
      </c>
      <c r="D8" s="98">
        <v>1.0454331228611925E-4</v>
      </c>
      <c r="E8" s="98">
        <v>1.0397133591099376E-4</v>
      </c>
      <c r="F8" s="98">
        <v>1.4732218754219434E-4</v>
      </c>
      <c r="G8" s="98">
        <v>2.3342589044985447E-4</v>
      </c>
      <c r="H8" s="98">
        <v>2.7441689393797332E-4</v>
      </c>
      <c r="I8" s="98">
        <v>2.7055953505474522E-4</v>
      </c>
      <c r="J8" s="98">
        <v>2.4918676362307253E-4</v>
      </c>
      <c r="K8" s="98">
        <v>2.2348697899420174E-4</v>
      </c>
      <c r="L8" s="98">
        <v>3.6137333991440496E-4</v>
      </c>
      <c r="M8" s="98">
        <v>2.4956890890927302E-4</v>
      </c>
      <c r="N8" s="98">
        <v>3.357958253342898E-4</v>
      </c>
      <c r="O8" s="98">
        <v>5.5711524571232295E-4</v>
      </c>
      <c r="P8" s="98">
        <v>7.7231475129793648E-4</v>
      </c>
      <c r="Q8" s="98">
        <v>7.5323883973089434E-4</v>
      </c>
      <c r="R8" s="98">
        <v>8.238996661439769E-4</v>
      </c>
      <c r="S8" s="98">
        <v>7.5229931749415922E-4</v>
      </c>
      <c r="T8" s="98">
        <v>8.5940083067773609E-4</v>
      </c>
      <c r="U8" s="98">
        <v>4.2129340985756937E-4</v>
      </c>
      <c r="V8" s="98">
        <v>2.7985028235882691E-4</v>
      </c>
      <c r="W8" s="98">
        <v>1.3893134399491259E-4</v>
      </c>
      <c r="X8" s="98">
        <v>0</v>
      </c>
      <c r="Y8" s="98">
        <v>1.2535809813435351E-5</v>
      </c>
      <c r="DA8" s="63" t="s">
        <v>1745</v>
      </c>
    </row>
    <row r="9" spans="1:105" ht="12" customHeight="1" x14ac:dyDescent="0.25">
      <c r="A9" s="121" t="s">
        <v>55</v>
      </c>
      <c r="B9" s="122">
        <v>1.8822935957508384</v>
      </c>
      <c r="C9" s="122">
        <v>1.4573589737006385</v>
      </c>
      <c r="D9" s="122">
        <v>1.7763050974428185</v>
      </c>
      <c r="E9" s="122">
        <v>1.1957248347735436</v>
      </c>
      <c r="F9" s="122">
        <v>1.7077542456878678</v>
      </c>
      <c r="G9" s="122">
        <v>1.6487232783385066</v>
      </c>
      <c r="H9" s="122">
        <v>1.3180698716884645</v>
      </c>
      <c r="I9" s="122">
        <v>0.64628357641379941</v>
      </c>
      <c r="J9" s="122">
        <v>0.68000042824723916</v>
      </c>
      <c r="K9" s="122">
        <v>0.40304643981901461</v>
      </c>
      <c r="L9" s="122">
        <v>0.47383706112068313</v>
      </c>
      <c r="M9" s="122">
        <v>0.65167085218311593</v>
      </c>
      <c r="N9" s="122">
        <v>0.63503312700989434</v>
      </c>
      <c r="O9" s="122">
        <v>0.63618726167024398</v>
      </c>
      <c r="P9" s="122">
        <v>0.48760610781354402</v>
      </c>
      <c r="Q9" s="122">
        <v>0.2503766629684524</v>
      </c>
      <c r="R9" s="122">
        <v>6.2538113477980606E-2</v>
      </c>
      <c r="S9" s="122">
        <v>6.985187017995384E-2</v>
      </c>
      <c r="T9" s="122">
        <v>6.441876543366859E-2</v>
      </c>
      <c r="U9" s="122">
        <v>7.5610124246015709E-2</v>
      </c>
      <c r="V9" s="122">
        <v>6.1636531760617994E-2</v>
      </c>
      <c r="W9" s="122">
        <v>4.1761176986699081E-2</v>
      </c>
      <c r="X9" s="122">
        <v>0</v>
      </c>
      <c r="Y9" s="122">
        <v>1.4392728446395681E-2</v>
      </c>
      <c r="DA9" s="130" t="s">
        <v>1746</v>
      </c>
    </row>
    <row r="10" spans="1:105" ht="12" customHeight="1" x14ac:dyDescent="0.25">
      <c r="A10" s="97" t="s">
        <v>143</v>
      </c>
      <c r="B10" s="98">
        <v>1.7452934192012146</v>
      </c>
      <c r="C10" s="98">
        <v>1.338265379377203</v>
      </c>
      <c r="D10" s="98">
        <v>1.650307191788811</v>
      </c>
      <c r="E10" s="98">
        <v>1.1062408001869213</v>
      </c>
      <c r="F10" s="98">
        <v>1.6110822957903947</v>
      </c>
      <c r="G10" s="98">
        <v>1.538072110461143</v>
      </c>
      <c r="H10" s="98">
        <v>1.2493923504497961</v>
      </c>
      <c r="I10" s="98">
        <v>0.60036773592232118</v>
      </c>
      <c r="J10" s="98">
        <v>0.64663359267650022</v>
      </c>
      <c r="K10" s="98">
        <v>0.37905580840602571</v>
      </c>
      <c r="L10" s="98">
        <v>0.45038668676677901</v>
      </c>
      <c r="M10" s="98">
        <v>0.58728170755462739</v>
      </c>
      <c r="N10" s="98">
        <v>0.56002305720364376</v>
      </c>
      <c r="O10" s="98">
        <v>0.57347643375863189</v>
      </c>
      <c r="P10" s="98">
        <v>0.47241872394728751</v>
      </c>
      <c r="Q10" s="98">
        <v>0.23998544290231028</v>
      </c>
      <c r="R10" s="98">
        <v>5.6591126135267462E-2</v>
      </c>
      <c r="S10" s="98">
        <v>6.627645633961203E-2</v>
      </c>
      <c r="T10" s="98">
        <v>6.1836839701683868E-2</v>
      </c>
      <c r="U10" s="98">
        <v>7.3090406130370225E-2</v>
      </c>
      <c r="V10" s="98">
        <v>6.0074902826710609E-2</v>
      </c>
      <c r="W10" s="98">
        <v>3.8161084079679629E-2</v>
      </c>
      <c r="X10" s="98">
        <v>0</v>
      </c>
      <c r="Y10" s="98">
        <v>0</v>
      </c>
      <c r="DA10" s="63" t="s">
        <v>1747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1748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1749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1750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1751</v>
      </c>
    </row>
    <row r="15" spans="1:105" ht="12" customHeight="1" x14ac:dyDescent="0.25">
      <c r="A15" s="106" t="s">
        <v>122</v>
      </c>
      <c r="B15" s="101">
        <v>0.1370001765496239</v>
      </c>
      <c r="C15" s="101">
        <v>0.11909359432343547</v>
      </c>
      <c r="D15" s="101">
        <v>0.12599790565400745</v>
      </c>
      <c r="E15" s="101">
        <v>8.9484034586622324E-2</v>
      </c>
      <c r="F15" s="101">
        <v>9.6671949897472978E-2</v>
      </c>
      <c r="G15" s="101">
        <v>0.11065116787736359</v>
      </c>
      <c r="H15" s="101">
        <v>6.8677521238668382E-2</v>
      </c>
      <c r="I15" s="101">
        <v>4.5915840491478198E-2</v>
      </c>
      <c r="J15" s="101">
        <v>3.3366835570738926E-2</v>
      </c>
      <c r="K15" s="101">
        <v>2.3990631412988898E-2</v>
      </c>
      <c r="L15" s="101">
        <v>2.3450374353904107E-2</v>
      </c>
      <c r="M15" s="101">
        <v>6.438914462848859E-2</v>
      </c>
      <c r="N15" s="101">
        <v>7.5010069806250565E-2</v>
      </c>
      <c r="O15" s="101">
        <v>6.2710827911612047E-2</v>
      </c>
      <c r="P15" s="101">
        <v>1.5187383866256487E-2</v>
      </c>
      <c r="Q15" s="101">
        <v>1.0391220066142138E-2</v>
      </c>
      <c r="R15" s="101">
        <v>5.9469873427131434E-3</v>
      </c>
      <c r="S15" s="101">
        <v>3.5754138403418052E-3</v>
      </c>
      <c r="T15" s="101">
        <v>2.5819257319847251E-3</v>
      </c>
      <c r="U15" s="101">
        <v>2.5197181156454869E-3</v>
      </c>
      <c r="V15" s="101">
        <v>1.5616289339073855E-3</v>
      </c>
      <c r="W15" s="101">
        <v>3.60009290701945E-3</v>
      </c>
      <c r="X15" s="101">
        <v>0</v>
      </c>
      <c r="Y15" s="101">
        <v>1.4392728446395681E-2</v>
      </c>
      <c r="DA15" s="131" t="s">
        <v>1752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1753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1754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1755</v>
      </c>
    </row>
    <row r="19" spans="1:105" ht="12" customHeight="1" x14ac:dyDescent="0.25">
      <c r="A19" s="121" t="s">
        <v>54</v>
      </c>
      <c r="B19" s="122">
        <v>1.2143011236161538</v>
      </c>
      <c r="C19" s="122">
        <v>1.0860195206372401</v>
      </c>
      <c r="D19" s="122">
        <v>0.96914731890821004</v>
      </c>
      <c r="E19" s="122">
        <v>0.80831009713214153</v>
      </c>
      <c r="F19" s="122">
        <v>0.91287869045902403</v>
      </c>
      <c r="G19" s="122">
        <v>0.79011555558783053</v>
      </c>
      <c r="H19" s="122">
        <v>0.69192461276334771</v>
      </c>
      <c r="I19" s="122">
        <v>0.40053354555624782</v>
      </c>
      <c r="J19" s="122">
        <v>0.34545047654311911</v>
      </c>
      <c r="K19" s="122">
        <v>0.22832229375762236</v>
      </c>
      <c r="L19" s="122">
        <v>0.26646510788192818</v>
      </c>
      <c r="M19" s="122">
        <v>0.29862577719094119</v>
      </c>
      <c r="N19" s="122">
        <v>0.30034808905811222</v>
      </c>
      <c r="O19" s="122">
        <v>0.27958647545349063</v>
      </c>
      <c r="P19" s="122">
        <v>0.21736957779579857</v>
      </c>
      <c r="Q19" s="122">
        <v>0.14728104808893178</v>
      </c>
      <c r="R19" s="122">
        <v>8.2409994671060069E-2</v>
      </c>
      <c r="S19" s="122">
        <v>4.7160595456751594E-2</v>
      </c>
      <c r="T19" s="122">
        <v>3.3866521012917622E-2</v>
      </c>
      <c r="U19" s="122">
        <v>3.6696351895387599E-2</v>
      </c>
      <c r="V19" s="122">
        <v>2.6879808039244581E-2</v>
      </c>
      <c r="W19" s="122">
        <v>2.0271126208815764E-2</v>
      </c>
      <c r="X19" s="122">
        <v>0</v>
      </c>
      <c r="Y19" s="122">
        <v>6.9379324983833719E-3</v>
      </c>
      <c r="DA19" s="130" t="s">
        <v>1756</v>
      </c>
    </row>
    <row r="20" spans="1:105" ht="12" customHeight="1" x14ac:dyDescent="0.25">
      <c r="A20" s="97" t="s">
        <v>51</v>
      </c>
      <c r="B20" s="98">
        <v>0.42681952808097434</v>
      </c>
      <c r="C20" s="98">
        <v>0.32518378565830819</v>
      </c>
      <c r="D20" s="98">
        <v>0.33693500889445183</v>
      </c>
      <c r="E20" s="98">
        <v>0.23626114110579122</v>
      </c>
      <c r="F20" s="98">
        <v>0.34299377617412286</v>
      </c>
      <c r="G20" s="98">
        <v>0.28531262769607285</v>
      </c>
      <c r="H20" s="98">
        <v>0.23770445643407073</v>
      </c>
      <c r="I20" s="98">
        <v>0.11407838493947493</v>
      </c>
      <c r="J20" s="98">
        <v>0.12287845705035363</v>
      </c>
      <c r="K20" s="98">
        <v>6.0769189628735204E-2</v>
      </c>
      <c r="L20" s="98">
        <v>8.2244848742425339E-2</v>
      </c>
      <c r="M20" s="98">
        <v>0.10109967109976045</v>
      </c>
      <c r="N20" s="98">
        <v>9.77100346872877E-2</v>
      </c>
      <c r="O20" s="98">
        <v>9.7563167273388901E-2</v>
      </c>
      <c r="P20" s="98">
        <v>8.674087842246031E-2</v>
      </c>
      <c r="Q20" s="98">
        <v>5.8997507507439519E-2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1757</v>
      </c>
    </row>
    <row r="21" spans="1:105" ht="12" customHeight="1" x14ac:dyDescent="0.25">
      <c r="A21" s="97" t="s">
        <v>50</v>
      </c>
      <c r="B21" s="98">
        <v>0.10542381438708634</v>
      </c>
      <c r="C21" s="98">
        <v>0.11801266263929179</v>
      </c>
      <c r="D21" s="98">
        <v>5.015419428337118E-2</v>
      </c>
      <c r="E21" s="98">
        <v>6.2271367139442237E-2</v>
      </c>
      <c r="F21" s="98">
        <v>6.131714745489146E-2</v>
      </c>
      <c r="G21" s="98">
        <v>4.4596652893227139E-2</v>
      </c>
      <c r="H21" s="98">
        <v>3.6554581300350081E-2</v>
      </c>
      <c r="I21" s="98">
        <v>1.7684504459732558E-2</v>
      </c>
      <c r="J21" s="98">
        <v>2.4798844128411778E-2</v>
      </c>
      <c r="K21" s="98">
        <v>1.881279305675811E-2</v>
      </c>
      <c r="L21" s="98">
        <v>2.2535548620211478E-2</v>
      </c>
      <c r="M21" s="98">
        <v>2.5963714130330148E-2</v>
      </c>
      <c r="N21" s="98">
        <v>1.9591006527301155E-2</v>
      </c>
      <c r="O21" s="98">
        <v>1.8458112172206234E-2</v>
      </c>
      <c r="P21" s="98">
        <v>1.5471508076488734E-2</v>
      </c>
      <c r="Q21" s="98">
        <v>1.6779561289214828E-2</v>
      </c>
      <c r="R21" s="98">
        <v>1.8546861164207829E-2</v>
      </c>
      <c r="S21" s="98">
        <v>1.0687907329750279E-2</v>
      </c>
      <c r="T21" s="98">
        <v>7.1251822673936774E-3</v>
      </c>
      <c r="U21" s="98">
        <v>8.0876092488421786E-3</v>
      </c>
      <c r="V21" s="98">
        <v>4.2518042492074503E-3</v>
      </c>
      <c r="W21" s="98">
        <v>2.452113945470328E-3</v>
      </c>
      <c r="X21" s="98">
        <v>0</v>
      </c>
      <c r="Y21" s="98">
        <v>7.1590460051622719E-4</v>
      </c>
      <c r="DA21" s="63" t="s">
        <v>1758</v>
      </c>
    </row>
    <row r="22" spans="1:105" ht="12" customHeight="1" x14ac:dyDescent="0.25">
      <c r="A22" s="109" t="s">
        <v>120</v>
      </c>
      <c r="B22" s="33">
        <v>0.68205778114809312</v>
      </c>
      <c r="C22" s="33">
        <v>0.64282307233964009</v>
      </c>
      <c r="D22" s="33">
        <v>0.58205811573038702</v>
      </c>
      <c r="E22" s="33">
        <v>0.50977758888690805</v>
      </c>
      <c r="F22" s="33">
        <v>0.5085677668300097</v>
      </c>
      <c r="G22" s="33">
        <v>0.46020627499853062</v>
      </c>
      <c r="H22" s="33">
        <v>0.41766557502892687</v>
      </c>
      <c r="I22" s="33">
        <v>0.26877065615704032</v>
      </c>
      <c r="J22" s="33">
        <v>0.19777317536435371</v>
      </c>
      <c r="K22" s="33">
        <v>0.14874031107212907</v>
      </c>
      <c r="L22" s="33">
        <v>0.16168471051929137</v>
      </c>
      <c r="M22" s="33">
        <v>0.17156239196085063</v>
      </c>
      <c r="N22" s="33">
        <v>0.18304704784352338</v>
      </c>
      <c r="O22" s="33">
        <v>0.16356519600789551</v>
      </c>
      <c r="P22" s="33">
        <v>0.11515719129684952</v>
      </c>
      <c r="Q22" s="33">
        <v>7.1503979292277434E-2</v>
      </c>
      <c r="R22" s="33">
        <v>6.3863133506852243E-2</v>
      </c>
      <c r="S22" s="33">
        <v>3.6472688127001315E-2</v>
      </c>
      <c r="T22" s="33">
        <v>2.6741338745523941E-2</v>
      </c>
      <c r="U22" s="33">
        <v>2.8608742646545424E-2</v>
      </c>
      <c r="V22" s="33">
        <v>2.262800379003713E-2</v>
      </c>
      <c r="W22" s="33">
        <v>1.7819012263345434E-2</v>
      </c>
      <c r="X22" s="33">
        <v>0</v>
      </c>
      <c r="Y22" s="33">
        <v>6.222027897867145E-3</v>
      </c>
      <c r="DA22" s="60" t="s">
        <v>1759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0</v>
      </c>
      <c r="C24" s="117">
        <f t="shared" si="7"/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:Y24" si="9">W25+W28+W30+W39</f>
        <v>0</v>
      </c>
      <c r="X24" s="117">
        <f t="shared" si="9"/>
        <v>0</v>
      </c>
      <c r="Y24" s="117">
        <f t="shared" si="9"/>
        <v>0</v>
      </c>
      <c r="DA24" s="129" t="s">
        <v>1760</v>
      </c>
    </row>
    <row r="25" spans="1:105" ht="12.95" customHeight="1" x14ac:dyDescent="0.25">
      <c r="A25" s="121" t="s">
        <v>57</v>
      </c>
      <c r="B25" s="122">
        <f t="shared" ref="B25:Q25" si="10">SUM(B26:B27)</f>
        <v>0</v>
      </c>
      <c r="C25" s="122">
        <f t="shared" si="10"/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:Y25" si="12">SUM(W26:W27)</f>
        <v>0</v>
      </c>
      <c r="X25" s="122">
        <f t="shared" si="12"/>
        <v>0</v>
      </c>
      <c r="Y25" s="122">
        <f t="shared" si="12"/>
        <v>0</v>
      </c>
      <c r="DA25" s="130" t="s">
        <v>1761</v>
      </c>
    </row>
    <row r="26" spans="1:105" ht="12" customHeight="1" x14ac:dyDescent="0.25">
      <c r="A26" s="97" t="s">
        <v>74</v>
      </c>
      <c r="B26" s="98">
        <v>0</v>
      </c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X26" s="98">
        <v>0</v>
      </c>
      <c r="Y26" s="98">
        <v>0</v>
      </c>
      <c r="DA26" s="63" t="s">
        <v>1762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1763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1764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1765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X30" s="122">
        <v>0</v>
      </c>
      <c r="Y30" s="122">
        <v>0</v>
      </c>
      <c r="DA30" s="130" t="s">
        <v>1766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1767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1768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1769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1770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1771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1772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1773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1774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X39" s="122">
        <v>0</v>
      </c>
      <c r="Y39" s="122">
        <v>0</v>
      </c>
      <c r="DA39" s="130" t="s">
        <v>1775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1776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1777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6.8382813271953822</v>
      </c>
      <c r="C43" s="117">
        <f t="shared" si="14"/>
        <v>7.7209044894460686</v>
      </c>
      <c r="D43" s="117">
        <f t="shared" si="14"/>
        <v>5.7995926557119963</v>
      </c>
      <c r="E43" s="117">
        <f t="shared" si="14"/>
        <v>4.8213528433916037</v>
      </c>
      <c r="F43" s="117">
        <f t="shared" si="14"/>
        <v>2.9493504847091208</v>
      </c>
      <c r="G43" s="117">
        <f t="shared" si="14"/>
        <v>2.9065356863523193</v>
      </c>
      <c r="H43" s="117">
        <f t="shared" si="14"/>
        <v>3.3667095801048355</v>
      </c>
      <c r="I43" s="117">
        <f t="shared" si="14"/>
        <v>2.8697685990857185</v>
      </c>
      <c r="J43" s="117">
        <f t="shared" si="14"/>
        <v>3.3506051024639207</v>
      </c>
      <c r="K43" s="117">
        <f t="shared" si="14"/>
        <v>2.4331932687189264</v>
      </c>
      <c r="L43" s="117">
        <f t="shared" si="14"/>
        <v>2.0309218531094428</v>
      </c>
      <c r="M43" s="117">
        <f t="shared" si="14"/>
        <v>2.6461405639710218</v>
      </c>
      <c r="N43" s="117">
        <f t="shared" si="14"/>
        <v>2.824598024989827</v>
      </c>
      <c r="O43" s="117">
        <f t="shared" si="14"/>
        <v>2.4212419356766373</v>
      </c>
      <c r="P43" s="117">
        <f t="shared" si="14"/>
        <v>2.4136939096005396</v>
      </c>
      <c r="Q43" s="117">
        <f t="shared" si="14"/>
        <v>2.4121559079732555</v>
      </c>
      <c r="R43" s="117">
        <f t="shared" ref="R43:V43" si="15">R44+R47+R49+R58</f>
        <v>1.8327754535280454</v>
      </c>
      <c r="S43" s="117">
        <f t="shared" si="15"/>
        <v>1.2366456980322564</v>
      </c>
      <c r="T43" s="117">
        <f t="shared" si="15"/>
        <v>1.2243279551219413</v>
      </c>
      <c r="U43" s="117">
        <f t="shared" si="15"/>
        <v>1.2253560516467559</v>
      </c>
      <c r="V43" s="117">
        <f t="shared" si="15"/>
        <v>1.2160032107474372</v>
      </c>
      <c r="W43" s="117">
        <f t="shared" ref="W43:Y43" si="16">W44+W47+W49+W58</f>
        <v>0.62694094906073816</v>
      </c>
      <c r="X43" s="117">
        <f t="shared" si="16"/>
        <v>0.60882815908066412</v>
      </c>
      <c r="Y43" s="117">
        <f t="shared" si="16"/>
        <v>0.62319303858403063</v>
      </c>
      <c r="DA43" s="129" t="s">
        <v>1778</v>
      </c>
    </row>
    <row r="44" spans="1:105" ht="12.95" customHeight="1" x14ac:dyDescent="0.25">
      <c r="A44" s="121" t="s">
        <v>57</v>
      </c>
      <c r="B44" s="122">
        <f t="shared" ref="B44:Q44" si="17">SUM(B45:B46)</f>
        <v>5.639198054615628</v>
      </c>
      <c r="C44" s="122">
        <f t="shared" si="17"/>
        <v>6.4347409154478292</v>
      </c>
      <c r="D44" s="122">
        <f t="shared" si="17"/>
        <v>4.8047567864074265</v>
      </c>
      <c r="E44" s="122">
        <f t="shared" si="17"/>
        <v>4.0217635771950588</v>
      </c>
      <c r="F44" s="122">
        <f t="shared" si="17"/>
        <v>2.4099399795408574</v>
      </c>
      <c r="G44" s="122">
        <f t="shared" si="17"/>
        <v>2.399176811927163</v>
      </c>
      <c r="H44" s="122">
        <f t="shared" si="17"/>
        <v>2.7874502990893064</v>
      </c>
      <c r="I44" s="122">
        <f t="shared" si="17"/>
        <v>2.4410466956422501</v>
      </c>
      <c r="J44" s="122">
        <f t="shared" si="17"/>
        <v>2.8894696337005445</v>
      </c>
      <c r="K44" s="122">
        <f t="shared" si="17"/>
        <v>2.1040531950001418</v>
      </c>
      <c r="L44" s="122">
        <f t="shared" si="17"/>
        <v>1.7395922379822457</v>
      </c>
      <c r="M44" s="122">
        <f t="shared" si="17"/>
        <v>2.3002259575026929</v>
      </c>
      <c r="N44" s="122">
        <f t="shared" si="17"/>
        <v>2.4599798350669517</v>
      </c>
      <c r="O44" s="122">
        <f t="shared" si="17"/>
        <v>2.0985071319787236</v>
      </c>
      <c r="P44" s="122">
        <f t="shared" si="17"/>
        <v>2.1007451509743094</v>
      </c>
      <c r="Q44" s="122">
        <f t="shared" si="17"/>
        <v>2.1009609269219847</v>
      </c>
      <c r="R44" s="122">
        <f t="shared" ref="R44:V44" si="18">SUM(R45:R46)</f>
        <v>1.5792619365415008</v>
      </c>
      <c r="S44" s="122">
        <f t="shared" si="18"/>
        <v>1.0558807403688677</v>
      </c>
      <c r="T44" s="122">
        <f t="shared" si="18"/>
        <v>1.0602685511403125</v>
      </c>
      <c r="U44" s="122">
        <f t="shared" si="18"/>
        <v>1.057817377013671</v>
      </c>
      <c r="V44" s="122">
        <f t="shared" si="18"/>
        <v>1.0592707092692379</v>
      </c>
      <c r="W44" s="122">
        <f t="shared" ref="W44:Y44" si="19">SUM(W45:W46)</f>
        <v>0.53058241490951308</v>
      </c>
      <c r="X44" s="122">
        <f t="shared" si="19"/>
        <v>0.53299551727855732</v>
      </c>
      <c r="Y44" s="122">
        <f t="shared" si="19"/>
        <v>0.53949038788635373</v>
      </c>
      <c r="DA44" s="130" t="s">
        <v>1779</v>
      </c>
    </row>
    <row r="45" spans="1:105" ht="12" customHeight="1" x14ac:dyDescent="0.25">
      <c r="A45" s="97" t="s">
        <v>211</v>
      </c>
      <c r="B45" s="98">
        <v>5.5091249773209094</v>
      </c>
      <c r="C45" s="98">
        <v>6.2893592688963658</v>
      </c>
      <c r="D45" s="98">
        <v>4.6984769456191371</v>
      </c>
      <c r="E45" s="98">
        <v>3.9346157245601048</v>
      </c>
      <c r="F45" s="98">
        <v>2.3585350066465303</v>
      </c>
      <c r="G45" s="98">
        <v>2.3491707960663537</v>
      </c>
      <c r="H45" s="98">
        <v>2.7301570883923549</v>
      </c>
      <c r="I45" s="98">
        <v>2.3918207044232207</v>
      </c>
      <c r="J45" s="98">
        <v>2.8322764653665953</v>
      </c>
      <c r="K45" s="98">
        <v>2.0632102111926161</v>
      </c>
      <c r="L45" s="98">
        <v>1.7058448363232233</v>
      </c>
      <c r="M45" s="98">
        <v>2.2561433140888729</v>
      </c>
      <c r="N45" s="98">
        <v>2.4132373788062469</v>
      </c>
      <c r="O45" s="98">
        <v>2.0589667017157174</v>
      </c>
      <c r="P45" s="98">
        <v>2.0614076747674335</v>
      </c>
      <c r="Q45" s="98">
        <v>2.0618249578095118</v>
      </c>
      <c r="R45" s="98">
        <v>1.5500765922278423</v>
      </c>
      <c r="S45" s="98">
        <v>1.0364631713700079</v>
      </c>
      <c r="T45" s="98">
        <v>1.0408513841865765</v>
      </c>
      <c r="U45" s="98">
        <v>1.0384922174146305</v>
      </c>
      <c r="V45" s="98">
        <v>1.0399134767701266</v>
      </c>
      <c r="W45" s="98">
        <v>0.52091413227982997</v>
      </c>
      <c r="X45" s="98">
        <v>0.5232766164067213</v>
      </c>
      <c r="Y45" s="98">
        <v>0.52968870159878234</v>
      </c>
      <c r="DA45" s="63" t="s">
        <v>1780</v>
      </c>
    </row>
    <row r="46" spans="1:105" ht="12" customHeight="1" x14ac:dyDescent="0.25">
      <c r="A46" s="97" t="s">
        <v>53</v>
      </c>
      <c r="B46" s="98">
        <v>0.13007307729471843</v>
      </c>
      <c r="C46" s="98">
        <v>0.14538164655146307</v>
      </c>
      <c r="D46" s="98">
        <v>0.1062798407882895</v>
      </c>
      <c r="E46" s="98">
        <v>8.714785263495442E-2</v>
      </c>
      <c r="F46" s="98">
        <v>5.1404972894327036E-2</v>
      </c>
      <c r="G46" s="98">
        <v>5.0006015860809307E-2</v>
      </c>
      <c r="H46" s="98">
        <v>5.7293210696951265E-2</v>
      </c>
      <c r="I46" s="98">
        <v>4.92259912190295E-2</v>
      </c>
      <c r="J46" s="98">
        <v>5.7193168333949204E-2</v>
      </c>
      <c r="K46" s="98">
        <v>4.0842983807525754E-2</v>
      </c>
      <c r="L46" s="98">
        <v>3.3747401659022361E-2</v>
      </c>
      <c r="M46" s="98">
        <v>4.4082643413819921E-2</v>
      </c>
      <c r="N46" s="98">
        <v>4.6742456260704765E-2</v>
      </c>
      <c r="O46" s="98">
        <v>3.9540430263006195E-2</v>
      </c>
      <c r="P46" s="98">
        <v>3.9337476206875784E-2</v>
      </c>
      <c r="Q46" s="98">
        <v>3.9135969112472718E-2</v>
      </c>
      <c r="R46" s="98">
        <v>2.9185344313658518E-2</v>
      </c>
      <c r="S46" s="98">
        <v>1.9417568998859831E-2</v>
      </c>
      <c r="T46" s="98">
        <v>1.9417166953735923E-2</v>
      </c>
      <c r="U46" s="98">
        <v>1.9325159599040537E-2</v>
      </c>
      <c r="V46" s="98">
        <v>1.9357232499111286E-2</v>
      </c>
      <c r="W46" s="98">
        <v>9.6682826296830959E-3</v>
      </c>
      <c r="X46" s="98">
        <v>9.7189008718360417E-3</v>
      </c>
      <c r="Y46" s="98">
        <v>9.8016862875713543E-3</v>
      </c>
      <c r="DA46" s="63" t="s">
        <v>1781</v>
      </c>
    </row>
    <row r="47" spans="1:105" ht="12.95" customHeight="1" x14ac:dyDescent="0.25">
      <c r="A47" s="121" t="s">
        <v>92</v>
      </c>
      <c r="B47" s="122">
        <f t="shared" ref="B47:Y47" si="20">B48</f>
        <v>2.3016189820708642E-5</v>
      </c>
      <c r="C47" s="122">
        <f t="shared" si="20"/>
        <v>3.8730012755559965E-5</v>
      </c>
      <c r="D47" s="122">
        <f t="shared" si="20"/>
        <v>3.89511234312131E-5</v>
      </c>
      <c r="E47" s="122">
        <f t="shared" si="20"/>
        <v>3.848999493970839E-5</v>
      </c>
      <c r="F47" s="122">
        <f t="shared" si="20"/>
        <v>3.9298964887693218E-5</v>
      </c>
      <c r="G47" s="122">
        <f t="shared" si="20"/>
        <v>2.6783464680912446E-5</v>
      </c>
      <c r="H47" s="122">
        <f t="shared" si="20"/>
        <v>2.9701759421583872E-5</v>
      </c>
      <c r="I47" s="122">
        <f t="shared" si="20"/>
        <v>2.7756081395512153E-5</v>
      </c>
      <c r="J47" s="122">
        <f t="shared" si="20"/>
        <v>2.8104239819903201E-5</v>
      </c>
      <c r="K47" s="122">
        <f t="shared" si="20"/>
        <v>1.4111076966101589E-5</v>
      </c>
      <c r="L47" s="122">
        <f t="shared" si="20"/>
        <v>8.5160423535371045E-5</v>
      </c>
      <c r="M47" s="122">
        <f t="shared" si="20"/>
        <v>7.9382377431891547E-5</v>
      </c>
      <c r="N47" s="122">
        <f t="shared" si="20"/>
        <v>1.4934348641452825E-4</v>
      </c>
      <c r="O47" s="122">
        <f t="shared" si="20"/>
        <v>2.7988224902304103E-4</v>
      </c>
      <c r="P47" s="122">
        <f t="shared" si="20"/>
        <v>4.1666394004040907E-4</v>
      </c>
      <c r="Q47" s="122">
        <f t="shared" si="20"/>
        <v>4.0329127200480893E-4</v>
      </c>
      <c r="R47" s="122">
        <f t="shared" si="20"/>
        <v>4.5179752171752377E-4</v>
      </c>
      <c r="S47" s="122">
        <f t="shared" si="20"/>
        <v>4.2618074114056175E-4</v>
      </c>
      <c r="T47" s="122">
        <f t="shared" si="20"/>
        <v>4.5617526709798367E-4</v>
      </c>
      <c r="U47" s="122">
        <f t="shared" si="20"/>
        <v>2.595666776021097E-4</v>
      </c>
      <c r="V47" s="122">
        <f t="shared" si="20"/>
        <v>1.7131121608224514E-4</v>
      </c>
      <c r="W47" s="122">
        <f t="shared" si="20"/>
        <v>1.0374292703322456E-4</v>
      </c>
      <c r="X47" s="122">
        <f t="shared" si="20"/>
        <v>2.7522707091728687E-5</v>
      </c>
      <c r="Y47" s="122">
        <f t="shared" si="20"/>
        <v>0</v>
      </c>
      <c r="DA47" s="130" t="s">
        <v>1782</v>
      </c>
    </row>
    <row r="48" spans="1:105" ht="12" customHeight="1" x14ac:dyDescent="0.25">
      <c r="A48" s="97" t="s">
        <v>53</v>
      </c>
      <c r="B48" s="98">
        <v>2.3016189820708642E-5</v>
      </c>
      <c r="C48" s="98">
        <v>3.8730012755559965E-5</v>
      </c>
      <c r="D48" s="98">
        <v>3.89511234312131E-5</v>
      </c>
      <c r="E48" s="98">
        <v>3.848999493970839E-5</v>
      </c>
      <c r="F48" s="98">
        <v>3.9298964887693218E-5</v>
      </c>
      <c r="G48" s="98">
        <v>2.6783464680912446E-5</v>
      </c>
      <c r="H48" s="98">
        <v>2.9701759421583872E-5</v>
      </c>
      <c r="I48" s="98">
        <v>2.7756081395512153E-5</v>
      </c>
      <c r="J48" s="98">
        <v>2.8104239819903201E-5</v>
      </c>
      <c r="K48" s="98">
        <v>1.4111076966101589E-5</v>
      </c>
      <c r="L48" s="98">
        <v>8.5160423535371045E-5</v>
      </c>
      <c r="M48" s="98">
        <v>7.9382377431891547E-5</v>
      </c>
      <c r="N48" s="98">
        <v>1.4934348641452825E-4</v>
      </c>
      <c r="O48" s="98">
        <v>2.7988224902304103E-4</v>
      </c>
      <c r="P48" s="98">
        <v>4.1666394004040907E-4</v>
      </c>
      <c r="Q48" s="98">
        <v>4.0329127200480893E-4</v>
      </c>
      <c r="R48" s="98">
        <v>4.5179752171752377E-4</v>
      </c>
      <c r="S48" s="98">
        <v>4.2618074114056175E-4</v>
      </c>
      <c r="T48" s="98">
        <v>4.5617526709798367E-4</v>
      </c>
      <c r="U48" s="98">
        <v>2.595666776021097E-4</v>
      </c>
      <c r="V48" s="98">
        <v>1.7131121608224514E-4</v>
      </c>
      <c r="W48" s="98">
        <v>1.0374292703322456E-4</v>
      </c>
      <c r="X48" s="98">
        <v>2.7522707091728687E-5</v>
      </c>
      <c r="Y48" s="98">
        <v>0</v>
      </c>
      <c r="DA48" s="63" t="s">
        <v>1783</v>
      </c>
    </row>
    <row r="49" spans="1:105" ht="12" customHeight="1" x14ac:dyDescent="0.25">
      <c r="A49" s="121" t="s">
        <v>55</v>
      </c>
      <c r="B49" s="122">
        <v>0.70376629497912235</v>
      </c>
      <c r="C49" s="122">
        <v>0.80974995871355393</v>
      </c>
      <c r="D49" s="122">
        <v>0.63119147267819353</v>
      </c>
      <c r="E49" s="122">
        <v>0.50678718166320591</v>
      </c>
      <c r="F49" s="122">
        <v>0.3125691317952391</v>
      </c>
      <c r="G49" s="122">
        <v>0.32344166933357471</v>
      </c>
      <c r="H49" s="122">
        <v>0.38805265983486309</v>
      </c>
      <c r="I49" s="122">
        <v>0.27308436500025374</v>
      </c>
      <c r="J49" s="122">
        <v>0.31701256101826775</v>
      </c>
      <c r="K49" s="122">
        <v>0.21523735227312335</v>
      </c>
      <c r="L49" s="122">
        <v>0.17607899088988671</v>
      </c>
      <c r="M49" s="122">
        <v>0.23362274339115818</v>
      </c>
      <c r="N49" s="122">
        <v>0.25003452467341597</v>
      </c>
      <c r="O49" s="122">
        <v>0.21342539510385913</v>
      </c>
      <c r="P49" s="122">
        <v>0.21165133862572144</v>
      </c>
      <c r="Q49" s="122">
        <v>0.21354525311065814</v>
      </c>
      <c r="R49" s="122">
        <v>0.16257652290098354</v>
      </c>
      <c r="S49" s="122">
        <v>0.10969598807696786</v>
      </c>
      <c r="T49" s="122">
        <v>0.10619989780538813</v>
      </c>
      <c r="U49" s="122">
        <v>0.11047290653577868</v>
      </c>
      <c r="V49" s="122">
        <v>0.10994407320613743</v>
      </c>
      <c r="W49" s="122">
        <v>5.7115632326707223E-2</v>
      </c>
      <c r="X49" s="122">
        <v>5.4653991604783826E-2</v>
      </c>
      <c r="Y49" s="122">
        <v>5.5250545713823464E-2</v>
      </c>
      <c r="DA49" s="130" t="s">
        <v>1784</v>
      </c>
    </row>
    <row r="50" spans="1:105" ht="12" customHeight="1" x14ac:dyDescent="0.25">
      <c r="A50" s="97" t="s">
        <v>138</v>
      </c>
      <c r="B50" s="98">
        <v>0.67824297441645265</v>
      </c>
      <c r="C50" s="98">
        <v>0.78306343423305169</v>
      </c>
      <c r="D50" s="98">
        <v>0.60936903507226259</v>
      </c>
      <c r="E50" s="98">
        <v>0.48930667066230182</v>
      </c>
      <c r="F50" s="98">
        <v>0.29939815598755293</v>
      </c>
      <c r="G50" s="98">
        <v>0.31196463104725114</v>
      </c>
      <c r="H50" s="98">
        <v>0.37667749671114903</v>
      </c>
      <c r="I50" s="98">
        <v>0.2628493820673039</v>
      </c>
      <c r="J50" s="98">
        <v>0.30747554324680498</v>
      </c>
      <c r="K50" s="98">
        <v>0.2074764753965786</v>
      </c>
      <c r="L50" s="98">
        <v>0.16857946222481782</v>
      </c>
      <c r="M50" s="98">
        <v>0.22662200195312401</v>
      </c>
      <c r="N50" s="98">
        <v>0.24248476585076029</v>
      </c>
      <c r="O50" s="98">
        <v>0.20626059255059848</v>
      </c>
      <c r="P50" s="98">
        <v>0.20521076050031509</v>
      </c>
      <c r="Q50" s="98">
        <v>0.20758363988624634</v>
      </c>
      <c r="R50" s="98">
        <v>0.15715757559365201</v>
      </c>
      <c r="S50" s="98">
        <v>0.10539874707455849</v>
      </c>
      <c r="T50" s="98">
        <v>0.10266372769228881</v>
      </c>
      <c r="U50" s="98">
        <v>0.10692235227167063</v>
      </c>
      <c r="V50" s="98">
        <v>0.10700235632695013</v>
      </c>
      <c r="W50" s="98">
        <v>5.4230682365587375E-2</v>
      </c>
      <c r="X50" s="98">
        <v>5.2566941370023781E-2</v>
      </c>
      <c r="Y50" s="98">
        <v>5.0661034672618378E-2</v>
      </c>
      <c r="DA50" s="63" t="s">
        <v>1785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1786</v>
      </c>
    </row>
    <row r="52" spans="1:105" ht="12" customHeight="1" x14ac:dyDescent="0.25">
      <c r="A52" s="100" t="s">
        <v>211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1787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1788</v>
      </c>
    </row>
    <row r="54" spans="1:105" ht="12" customHeight="1" x14ac:dyDescent="0.25">
      <c r="A54" s="106" t="s">
        <v>122</v>
      </c>
      <c r="B54" s="101">
        <v>2.5523320562669663E-2</v>
      </c>
      <c r="C54" s="101">
        <v>2.668652448050227E-2</v>
      </c>
      <c r="D54" s="101">
        <v>2.1822437605930955E-2</v>
      </c>
      <c r="E54" s="101">
        <v>1.7480511000904118E-2</v>
      </c>
      <c r="F54" s="101">
        <v>1.3170975807686152E-2</v>
      </c>
      <c r="G54" s="101">
        <v>1.1477038286323583E-2</v>
      </c>
      <c r="H54" s="101">
        <v>1.1375163123714064E-2</v>
      </c>
      <c r="I54" s="101">
        <v>1.023498293294981E-2</v>
      </c>
      <c r="J54" s="101">
        <v>9.5370177714627809E-3</v>
      </c>
      <c r="K54" s="101">
        <v>7.7608768765447672E-3</v>
      </c>
      <c r="L54" s="101">
        <v>7.4995286650688994E-3</v>
      </c>
      <c r="M54" s="101">
        <v>7.0007414380341797E-3</v>
      </c>
      <c r="N54" s="101">
        <v>7.549758822655705E-3</v>
      </c>
      <c r="O54" s="101">
        <v>7.1648025532606496E-3</v>
      </c>
      <c r="P54" s="101">
        <v>6.4405781254063439E-3</v>
      </c>
      <c r="Q54" s="101">
        <v>5.9616132244118061E-3</v>
      </c>
      <c r="R54" s="101">
        <v>5.4189473073315373E-3</v>
      </c>
      <c r="S54" s="101">
        <v>4.2972410024093698E-3</v>
      </c>
      <c r="T54" s="101">
        <v>3.5361701130993306E-3</v>
      </c>
      <c r="U54" s="101">
        <v>3.5505542641080592E-3</v>
      </c>
      <c r="V54" s="101">
        <v>2.9417168791873033E-3</v>
      </c>
      <c r="W54" s="101">
        <v>2.884949961119849E-3</v>
      </c>
      <c r="X54" s="101">
        <v>2.0870502347600474E-3</v>
      </c>
      <c r="Y54" s="101">
        <v>4.5895110412050855E-3</v>
      </c>
      <c r="DA54" s="131" t="s">
        <v>1789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1790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1791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1792</v>
      </c>
    </row>
    <row r="58" spans="1:105" ht="12" customHeight="1" x14ac:dyDescent="0.25">
      <c r="A58" s="121" t="s">
        <v>54</v>
      </c>
      <c r="B58" s="122">
        <v>0.49529396141081111</v>
      </c>
      <c r="C58" s="122">
        <v>0.47637488527192984</v>
      </c>
      <c r="D58" s="122">
        <v>0.36360544550294449</v>
      </c>
      <c r="E58" s="122">
        <v>0.2927635945383989</v>
      </c>
      <c r="F58" s="122">
        <v>0.22680207440813682</v>
      </c>
      <c r="G58" s="122">
        <v>0.18389042162690078</v>
      </c>
      <c r="H58" s="122">
        <v>0.19117691942124421</v>
      </c>
      <c r="I58" s="122">
        <v>0.15560978236181885</v>
      </c>
      <c r="J58" s="122">
        <v>0.14409480350528833</v>
      </c>
      <c r="K58" s="122">
        <v>0.11388861036869527</v>
      </c>
      <c r="L58" s="122">
        <v>0.11516546381377502</v>
      </c>
      <c r="M58" s="122">
        <v>0.11221248069973926</v>
      </c>
      <c r="N58" s="122">
        <v>0.1144343217630449</v>
      </c>
      <c r="O58" s="122">
        <v>0.10902952634503153</v>
      </c>
      <c r="P58" s="122">
        <v>0.10088075606046849</v>
      </c>
      <c r="Q58" s="122">
        <v>9.7246436668607911E-2</v>
      </c>
      <c r="R58" s="122">
        <v>9.048519656384367E-2</v>
      </c>
      <c r="S58" s="122">
        <v>7.0642788845280316E-2</v>
      </c>
      <c r="T58" s="122">
        <v>5.7403330909142632E-2</v>
      </c>
      <c r="U58" s="122">
        <v>5.6806201419704036E-2</v>
      </c>
      <c r="V58" s="122">
        <v>4.661711705597972E-2</v>
      </c>
      <c r="W58" s="122">
        <v>3.9139158897484608E-2</v>
      </c>
      <c r="X58" s="122">
        <v>2.1151127490231268E-2</v>
      </c>
      <c r="Y58" s="122">
        <v>2.8452104983853439E-2</v>
      </c>
      <c r="DA58" s="130" t="s">
        <v>1793</v>
      </c>
    </row>
    <row r="59" spans="1:105" ht="12" customHeight="1" x14ac:dyDescent="0.25">
      <c r="A59" s="97" t="s">
        <v>50</v>
      </c>
      <c r="B59" s="98">
        <v>6.6285922186812687E-2</v>
      </c>
      <c r="C59" s="98">
        <v>7.4034753505614684E-2</v>
      </c>
      <c r="D59" s="98">
        <v>3.1470926545360399E-2</v>
      </c>
      <c r="E59" s="98">
        <v>3.5401243201360462E-2</v>
      </c>
      <c r="F59" s="98">
        <v>2.7685621123572209E-2</v>
      </c>
      <c r="G59" s="98">
        <v>1.7898994847789021E-2</v>
      </c>
      <c r="H59" s="98">
        <v>1.6390254742339863E-2</v>
      </c>
      <c r="I59" s="98">
        <v>1.0110608082511031E-2</v>
      </c>
      <c r="J59" s="98">
        <v>1.4129573980141594E-2</v>
      </c>
      <c r="K59" s="98">
        <v>1.1705737901982823E-2</v>
      </c>
      <c r="L59" s="98">
        <v>1.4444591736743484E-2</v>
      </c>
      <c r="M59" s="98">
        <v>1.5141455717127116E-2</v>
      </c>
      <c r="N59" s="98">
        <v>1.1517369071714162E-2</v>
      </c>
      <c r="O59" s="98">
        <v>1.1752626109646941E-2</v>
      </c>
      <c r="P59" s="98">
        <v>1.3094375325153217E-2</v>
      </c>
      <c r="Q59" s="98">
        <v>1.3247022070432752E-2</v>
      </c>
      <c r="R59" s="98">
        <v>1.4531016581644319E-2</v>
      </c>
      <c r="S59" s="98">
        <v>1.158295375637961E-2</v>
      </c>
      <c r="T59" s="98">
        <v>8.7340943922890255E-3</v>
      </c>
      <c r="U59" s="98">
        <v>8.5827689987712924E-3</v>
      </c>
      <c r="V59" s="98">
        <v>4.7937008692044798E-3</v>
      </c>
      <c r="W59" s="98">
        <v>3.1527179298904227E-3</v>
      </c>
      <c r="X59" s="98">
        <v>1.4954328266967619E-3</v>
      </c>
      <c r="Y59" s="98">
        <v>2.099986828180933E-3</v>
      </c>
      <c r="DA59" s="63" t="s">
        <v>1794</v>
      </c>
    </row>
    <row r="60" spans="1:105" ht="12" customHeight="1" x14ac:dyDescent="0.25">
      <c r="A60" s="109" t="s">
        <v>120</v>
      </c>
      <c r="B60" s="33">
        <v>0.42900803922399844</v>
      </c>
      <c r="C60" s="33">
        <v>0.40234013176631517</v>
      </c>
      <c r="D60" s="33">
        <v>0.33213451895758411</v>
      </c>
      <c r="E60" s="33">
        <v>0.25736235133703844</v>
      </c>
      <c r="F60" s="33">
        <v>0.19911645328456462</v>
      </c>
      <c r="G60" s="33">
        <v>0.16599142677911177</v>
      </c>
      <c r="H60" s="33">
        <v>0.17478666467890436</v>
      </c>
      <c r="I60" s="33">
        <v>0.14549917427930784</v>
      </c>
      <c r="J60" s="33">
        <v>0.12996522952514675</v>
      </c>
      <c r="K60" s="33">
        <v>0.10218287246671245</v>
      </c>
      <c r="L60" s="33">
        <v>0.10072087207703154</v>
      </c>
      <c r="M60" s="33">
        <v>9.7071024982612136E-2</v>
      </c>
      <c r="N60" s="33">
        <v>0.10291695269133073</v>
      </c>
      <c r="O60" s="33">
        <v>9.7276900235384586E-2</v>
      </c>
      <c r="P60" s="33">
        <v>8.7786380735315278E-2</v>
      </c>
      <c r="Q60" s="33">
        <v>8.3999414598175157E-2</v>
      </c>
      <c r="R60" s="33">
        <v>7.5954179982199346E-2</v>
      </c>
      <c r="S60" s="33">
        <v>5.9059835088900704E-2</v>
      </c>
      <c r="T60" s="33">
        <v>4.8669236516853606E-2</v>
      </c>
      <c r="U60" s="33">
        <v>4.8223432420932744E-2</v>
      </c>
      <c r="V60" s="33">
        <v>4.1823416186775243E-2</v>
      </c>
      <c r="W60" s="33">
        <v>3.5986440967594187E-2</v>
      </c>
      <c r="X60" s="33">
        <v>1.9655694663534506E-2</v>
      </c>
      <c r="Y60" s="33">
        <v>2.6352118155672507E-2</v>
      </c>
      <c r="DA60" s="60" t="s">
        <v>1795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20.868185899281489</v>
      </c>
      <c r="C62" s="117">
        <f t="shared" si="21"/>
        <v>20.815769284795095</v>
      </c>
      <c r="D62" s="117">
        <f t="shared" si="21"/>
        <v>18.498636844843656</v>
      </c>
      <c r="E62" s="117">
        <f t="shared" si="21"/>
        <v>18.934360240675961</v>
      </c>
      <c r="F62" s="117">
        <f t="shared" si="21"/>
        <v>19.854547756119786</v>
      </c>
      <c r="G62" s="117">
        <f t="shared" si="21"/>
        <v>23.514799634383198</v>
      </c>
      <c r="H62" s="117">
        <f t="shared" si="21"/>
        <v>24.238293200936909</v>
      </c>
      <c r="I62" s="117">
        <f t="shared" si="21"/>
        <v>26.196899810535157</v>
      </c>
      <c r="J62" s="117">
        <f t="shared" si="21"/>
        <v>26.681291576246636</v>
      </c>
      <c r="K62" s="117">
        <f t="shared" si="21"/>
        <v>27.827597482534447</v>
      </c>
      <c r="L62" s="117">
        <f t="shared" si="21"/>
        <v>30.592892071608269</v>
      </c>
      <c r="M62" s="117">
        <f t="shared" si="21"/>
        <v>29.280424804951291</v>
      </c>
      <c r="N62" s="117">
        <f t="shared" si="21"/>
        <v>31.995580791015037</v>
      </c>
      <c r="O62" s="117">
        <f t="shared" si="21"/>
        <v>30.883815414123905</v>
      </c>
      <c r="P62" s="117">
        <f t="shared" si="21"/>
        <v>31.249801508024451</v>
      </c>
      <c r="Q62" s="117">
        <f t="shared" si="21"/>
        <v>29.996211571504006</v>
      </c>
      <c r="R62" s="117">
        <f t="shared" ref="R62:V62" si="22">R63+R66+R68+R77</f>
        <v>35.969813995828929</v>
      </c>
      <c r="S62" s="117">
        <f t="shared" si="22"/>
        <v>34.199207572767683</v>
      </c>
      <c r="T62" s="117">
        <f t="shared" si="22"/>
        <v>35.932021856245719</v>
      </c>
      <c r="U62" s="117">
        <f t="shared" si="22"/>
        <v>39.01454096647668</v>
      </c>
      <c r="V62" s="117">
        <f t="shared" si="22"/>
        <v>39.116507685585077</v>
      </c>
      <c r="W62" s="117">
        <f t="shared" ref="W62:Y62" si="23">W63+W66+W68+W77</f>
        <v>43.293482897538091</v>
      </c>
      <c r="X62" s="117">
        <f t="shared" si="23"/>
        <v>35.8129712757192</v>
      </c>
      <c r="Y62" s="117">
        <f t="shared" si="23"/>
        <v>41.667348619617925</v>
      </c>
      <c r="DA62" s="129" t="s">
        <v>1796</v>
      </c>
    </row>
    <row r="63" spans="1:105" ht="12.95" customHeight="1" x14ac:dyDescent="0.25">
      <c r="A63" s="121" t="s">
        <v>57</v>
      </c>
      <c r="B63" s="122">
        <f t="shared" ref="B63:Q63" si="24">SUM(B64:B65)</f>
        <v>17.256047349987888</v>
      </c>
      <c r="C63" s="122">
        <f t="shared" si="24"/>
        <v>17.17769258550851</v>
      </c>
      <c r="D63" s="122">
        <f t="shared" si="24"/>
        <v>15.324666979790582</v>
      </c>
      <c r="E63" s="122">
        <f t="shared" si="24"/>
        <v>15.75212436055067</v>
      </c>
      <c r="F63" s="122">
        <f t="shared" si="24"/>
        <v>16.473735408548809</v>
      </c>
      <c r="G63" s="122">
        <f t="shared" si="24"/>
        <v>19.537941118394841</v>
      </c>
      <c r="H63" s="122">
        <f t="shared" si="24"/>
        <v>19.974727562963047</v>
      </c>
      <c r="I63" s="122">
        <f t="shared" si="24"/>
        <v>22.369909276250443</v>
      </c>
      <c r="J63" s="122">
        <f t="shared" si="24"/>
        <v>22.816793388981718</v>
      </c>
      <c r="K63" s="122">
        <f t="shared" si="24"/>
        <v>24.160294330775798</v>
      </c>
      <c r="L63" s="122">
        <f t="shared" si="24"/>
        <v>26.533712424232238</v>
      </c>
      <c r="M63" s="122">
        <f t="shared" si="24"/>
        <v>25.359575445872395</v>
      </c>
      <c r="N63" s="122">
        <f t="shared" si="24"/>
        <v>27.774755207641022</v>
      </c>
      <c r="O63" s="122">
        <f t="shared" si="24"/>
        <v>26.842394918913342</v>
      </c>
      <c r="P63" s="122">
        <f t="shared" si="24"/>
        <v>27.158902252056599</v>
      </c>
      <c r="Q63" s="122">
        <f t="shared" si="24"/>
        <v>25.955835070538122</v>
      </c>
      <c r="R63" s="122">
        <f t="shared" ref="R63:V63" si="25">SUM(R64:R65)</f>
        <v>31.050128809467793</v>
      </c>
      <c r="S63" s="122">
        <f t="shared" si="25"/>
        <v>29.516326633216011</v>
      </c>
      <c r="T63" s="122">
        <f t="shared" si="25"/>
        <v>31.203405547691279</v>
      </c>
      <c r="U63" s="122">
        <f t="shared" si="25"/>
        <v>33.609110332999286</v>
      </c>
      <c r="V63" s="122">
        <f t="shared" si="25"/>
        <v>33.808855343987013</v>
      </c>
      <c r="W63" s="122">
        <f t="shared" ref="W63:Y63" si="26">SUM(W64:W65)</f>
        <v>37.257173137972394</v>
      </c>
      <c r="X63" s="122">
        <f t="shared" si="26"/>
        <v>31.276133087814912</v>
      </c>
      <c r="Y63" s="122">
        <f t="shared" si="26"/>
        <v>36.147324168138525</v>
      </c>
      <c r="DA63" s="130" t="s">
        <v>1797</v>
      </c>
    </row>
    <row r="64" spans="1:105" ht="12" customHeight="1" x14ac:dyDescent="0.25">
      <c r="A64" s="97" t="s">
        <v>212</v>
      </c>
      <c r="B64" s="98">
        <v>16.858021396826135</v>
      </c>
      <c r="C64" s="98">
        <v>16.78959285238005</v>
      </c>
      <c r="D64" s="98">
        <v>14.985689745531134</v>
      </c>
      <c r="E64" s="98">
        <v>15.410790568518527</v>
      </c>
      <c r="F64" s="98">
        <v>16.122344116925809</v>
      </c>
      <c r="G64" s="98">
        <v>19.130712026901072</v>
      </c>
      <c r="H64" s="98">
        <v>19.564167318982037</v>
      </c>
      <c r="I64" s="98">
        <v>21.918799119460317</v>
      </c>
      <c r="J64" s="98">
        <v>22.36516562660039</v>
      </c>
      <c r="K64" s="98">
        <v>23.691304995106048</v>
      </c>
      <c r="L64" s="98">
        <v>26.018968893458506</v>
      </c>
      <c r="M64" s="98">
        <v>24.873572269593158</v>
      </c>
      <c r="N64" s="98">
        <v>27.247002800105694</v>
      </c>
      <c r="O64" s="98">
        <v>26.336625923321421</v>
      </c>
      <c r="P64" s="98">
        <v>26.65033857851931</v>
      </c>
      <c r="Q64" s="98">
        <v>25.472338806237182</v>
      </c>
      <c r="R64" s="98">
        <v>30.476310952328582</v>
      </c>
      <c r="S64" s="98">
        <v>28.973523561731692</v>
      </c>
      <c r="T64" s="98">
        <v>30.631963780043801</v>
      </c>
      <c r="U64" s="98">
        <v>32.995108866129286</v>
      </c>
      <c r="V64" s="98">
        <v>33.191028505488042</v>
      </c>
      <c r="W64" s="98">
        <v>36.578272236323805</v>
      </c>
      <c r="X64" s="98">
        <v>30.705828784531324</v>
      </c>
      <c r="Y64" s="98">
        <v>35.490584512369395</v>
      </c>
      <c r="DA64" s="63" t="s">
        <v>1798</v>
      </c>
    </row>
    <row r="65" spans="1:105" ht="12" customHeight="1" x14ac:dyDescent="0.25">
      <c r="A65" s="97" t="s">
        <v>53</v>
      </c>
      <c r="B65" s="98">
        <v>0.39802595316175432</v>
      </c>
      <c r="C65" s="98">
        <v>0.38809973312846013</v>
      </c>
      <c r="D65" s="98">
        <v>0.33897723425944759</v>
      </c>
      <c r="E65" s="98">
        <v>0.34133379203214287</v>
      </c>
      <c r="F65" s="98">
        <v>0.35139129162299954</v>
      </c>
      <c r="G65" s="98">
        <v>0.40722909149376685</v>
      </c>
      <c r="H65" s="98">
        <v>0.41056024398100871</v>
      </c>
      <c r="I65" s="98">
        <v>0.45111015679012439</v>
      </c>
      <c r="J65" s="98">
        <v>0.45162776238132746</v>
      </c>
      <c r="K65" s="98">
        <v>0.46898933566975065</v>
      </c>
      <c r="L65" s="98">
        <v>0.51474353077373036</v>
      </c>
      <c r="M65" s="98">
        <v>0.48600317627923645</v>
      </c>
      <c r="N65" s="98">
        <v>0.52775240753532815</v>
      </c>
      <c r="O65" s="98">
        <v>0.50576899559192168</v>
      </c>
      <c r="P65" s="98">
        <v>0.5085636735372896</v>
      </c>
      <c r="Q65" s="98">
        <v>0.48349626430093812</v>
      </c>
      <c r="R65" s="98">
        <v>0.57381785713921185</v>
      </c>
      <c r="S65" s="98">
        <v>0.54280307148431661</v>
      </c>
      <c r="T65" s="98">
        <v>0.57144176764747845</v>
      </c>
      <c r="U65" s="98">
        <v>0.61400146687000356</v>
      </c>
      <c r="V65" s="98">
        <v>0.61782683849897302</v>
      </c>
      <c r="W65" s="98">
        <v>0.67890090164858918</v>
      </c>
      <c r="X65" s="98">
        <v>0.57030430328359039</v>
      </c>
      <c r="Y65" s="98">
        <v>0.65673965576913218</v>
      </c>
      <c r="DA65" s="63" t="s">
        <v>1799</v>
      </c>
    </row>
    <row r="66" spans="1:105" ht="12.95" customHeight="1" x14ac:dyDescent="0.25">
      <c r="A66" s="121" t="s">
        <v>92</v>
      </c>
      <c r="B66" s="122">
        <f t="shared" ref="B66:Y66" si="27">B67</f>
        <v>8.055666437248024E-5</v>
      </c>
      <c r="C66" s="122">
        <f t="shared" si="27"/>
        <v>1.1698050725027617E-4</v>
      </c>
      <c r="D66" s="122">
        <f t="shared" si="27"/>
        <v>1.442894175094358E-4</v>
      </c>
      <c r="E66" s="122">
        <f t="shared" si="27"/>
        <v>1.9695561585269871E-4</v>
      </c>
      <c r="F66" s="122">
        <f t="shared" si="27"/>
        <v>3.5095717932596754E-4</v>
      </c>
      <c r="G66" s="122">
        <f t="shared" si="27"/>
        <v>7.1633910446109296E-4</v>
      </c>
      <c r="H66" s="122">
        <f t="shared" si="27"/>
        <v>9.75794390630287E-4</v>
      </c>
      <c r="I66" s="122">
        <f t="shared" si="27"/>
        <v>1.3147893287432585E-3</v>
      </c>
      <c r="J66" s="122">
        <f t="shared" si="27"/>
        <v>1.557012178803531E-3</v>
      </c>
      <c r="K66" s="122">
        <f t="shared" si="27"/>
        <v>1.7346938967282648E-3</v>
      </c>
      <c r="L66" s="122">
        <f t="shared" si="27"/>
        <v>3.7018711638132375E-3</v>
      </c>
      <c r="M66" s="122">
        <f t="shared" si="27"/>
        <v>2.5988465282294469E-3</v>
      </c>
      <c r="N66" s="122">
        <f t="shared" si="27"/>
        <v>2.3335347928868265E-3</v>
      </c>
      <c r="O66" s="122">
        <f t="shared" si="27"/>
        <v>2.5855022212690456E-3</v>
      </c>
      <c r="P66" s="122">
        <f t="shared" si="27"/>
        <v>3.5771485545262748E-3</v>
      </c>
      <c r="Q66" s="122">
        <f t="shared" si="27"/>
        <v>3.6704826200598113E-3</v>
      </c>
      <c r="R66" s="122">
        <f t="shared" si="27"/>
        <v>4.6084649269433212E-3</v>
      </c>
      <c r="S66" s="122">
        <f t="shared" si="27"/>
        <v>5.1728445254956949E-3</v>
      </c>
      <c r="T66" s="122">
        <f t="shared" si="27"/>
        <v>7.6769015340452627E-3</v>
      </c>
      <c r="U66" s="122">
        <f t="shared" si="27"/>
        <v>5.793442689094536E-3</v>
      </c>
      <c r="V66" s="122">
        <f t="shared" si="27"/>
        <v>6.9538575889142784E-3</v>
      </c>
      <c r="W66" s="122">
        <f t="shared" si="27"/>
        <v>1.188179176302228E-2</v>
      </c>
      <c r="X66" s="122">
        <f t="shared" si="27"/>
        <v>1.1802927389986425E-2</v>
      </c>
      <c r="Y66" s="122">
        <f t="shared" si="27"/>
        <v>1.1798992694445704E-2</v>
      </c>
      <c r="DA66" s="130" t="s">
        <v>1800</v>
      </c>
    </row>
    <row r="67" spans="1:105" ht="12" customHeight="1" x14ac:dyDescent="0.25">
      <c r="A67" s="97" t="s">
        <v>53</v>
      </c>
      <c r="B67" s="98">
        <v>8.055666437248024E-5</v>
      </c>
      <c r="C67" s="98">
        <v>1.1698050725027617E-4</v>
      </c>
      <c r="D67" s="98">
        <v>1.442894175094358E-4</v>
      </c>
      <c r="E67" s="98">
        <v>1.9695561585269871E-4</v>
      </c>
      <c r="F67" s="98">
        <v>3.5095717932596754E-4</v>
      </c>
      <c r="G67" s="98">
        <v>7.1633910446109296E-4</v>
      </c>
      <c r="H67" s="98">
        <v>9.75794390630287E-4</v>
      </c>
      <c r="I67" s="98">
        <v>1.3147893287432585E-3</v>
      </c>
      <c r="J67" s="98">
        <v>1.557012178803531E-3</v>
      </c>
      <c r="K67" s="98">
        <v>1.7346938967282648E-3</v>
      </c>
      <c r="L67" s="98">
        <v>3.7018711638132375E-3</v>
      </c>
      <c r="M67" s="98">
        <v>2.5988465282294469E-3</v>
      </c>
      <c r="N67" s="98">
        <v>2.3335347928868265E-3</v>
      </c>
      <c r="O67" s="98">
        <v>2.5855022212690456E-3</v>
      </c>
      <c r="P67" s="98">
        <v>3.5771485545262748E-3</v>
      </c>
      <c r="Q67" s="98">
        <v>3.6704826200598113E-3</v>
      </c>
      <c r="R67" s="98">
        <v>4.6084649269433212E-3</v>
      </c>
      <c r="S67" s="98">
        <v>5.1728445254956949E-3</v>
      </c>
      <c r="T67" s="98">
        <v>7.6769015340452627E-3</v>
      </c>
      <c r="U67" s="98">
        <v>5.793442689094536E-3</v>
      </c>
      <c r="V67" s="98">
        <v>6.9538575889142784E-3</v>
      </c>
      <c r="W67" s="98">
        <v>1.188179176302228E-2</v>
      </c>
      <c r="X67" s="98">
        <v>1.1802927389986425E-2</v>
      </c>
      <c r="Y67" s="98">
        <v>1.1798992694445704E-2</v>
      </c>
      <c r="DA67" s="63" t="s">
        <v>1801</v>
      </c>
    </row>
    <row r="68" spans="1:105" ht="12" customHeight="1" x14ac:dyDescent="0.25">
      <c r="A68" s="121" t="s">
        <v>55</v>
      </c>
      <c r="B68" s="122">
        <v>2.1500106239394339</v>
      </c>
      <c r="C68" s="122">
        <v>2.1676997923138739</v>
      </c>
      <c r="D68" s="122">
        <v>2.0163182409893952</v>
      </c>
      <c r="E68" s="122">
        <v>1.9894564835787509</v>
      </c>
      <c r="F68" s="122">
        <v>2.1225256463880444</v>
      </c>
      <c r="G68" s="122">
        <v>2.6205164146364415</v>
      </c>
      <c r="H68" s="122">
        <v>2.7835224645252552</v>
      </c>
      <c r="I68" s="122">
        <v>2.4960428388056046</v>
      </c>
      <c r="J68" s="122">
        <v>2.5137263304312483</v>
      </c>
      <c r="K68" s="122">
        <v>2.4661943827919437</v>
      </c>
      <c r="L68" s="122">
        <v>2.662119742006972</v>
      </c>
      <c r="M68" s="122">
        <v>2.5830193738064211</v>
      </c>
      <c r="N68" s="122">
        <v>2.8281494494921371</v>
      </c>
      <c r="O68" s="122">
        <v>2.7265186348452444</v>
      </c>
      <c r="P68" s="122">
        <v>2.7379242979195459</v>
      </c>
      <c r="Q68" s="122">
        <v>2.6521647055248643</v>
      </c>
      <c r="R68" s="122">
        <v>3.1874981255013517</v>
      </c>
      <c r="S68" s="122">
        <v>3.0465035837256504</v>
      </c>
      <c r="T68" s="122">
        <v>3.1190384991333162</v>
      </c>
      <c r="U68" s="122">
        <v>3.5110702765659925</v>
      </c>
      <c r="V68" s="122">
        <v>3.5247021363988771</v>
      </c>
      <c r="W68" s="122">
        <v>3.9347700713764269</v>
      </c>
      <c r="X68" s="122">
        <v>3.1819632529432473</v>
      </c>
      <c r="Y68" s="122">
        <v>3.73856763878725</v>
      </c>
      <c r="DA68" s="130" t="s">
        <v>1802</v>
      </c>
    </row>
    <row r="69" spans="1:105" ht="12" customHeight="1" x14ac:dyDescent="0.25">
      <c r="A69" s="97" t="s">
        <v>134</v>
      </c>
      <c r="B69" s="98">
        <v>2.0712824402920815</v>
      </c>
      <c r="C69" s="98">
        <v>2.0864532659924881</v>
      </c>
      <c r="D69" s="98">
        <v>1.9379593753340321</v>
      </c>
      <c r="E69" s="98">
        <v>1.9095549991897436</v>
      </c>
      <c r="F69" s="98">
        <v>2.0375235386931903</v>
      </c>
      <c r="G69" s="98">
        <v>2.5279825425307703</v>
      </c>
      <c r="H69" s="98">
        <v>2.6839836809539612</v>
      </c>
      <c r="I69" s="98">
        <v>2.3987165164446234</v>
      </c>
      <c r="J69" s="98">
        <v>2.417826153449496</v>
      </c>
      <c r="K69" s="98">
        <v>2.3739057099058209</v>
      </c>
      <c r="L69" s="98">
        <v>2.5623724300403965</v>
      </c>
      <c r="M69" s="98">
        <v>2.4889790747173306</v>
      </c>
      <c r="N69" s="98">
        <v>2.7282751840824395</v>
      </c>
      <c r="O69" s="98">
        <v>2.6286094587639739</v>
      </c>
      <c r="P69" s="98">
        <v>2.6450298426110952</v>
      </c>
      <c r="Q69" s="98">
        <v>2.557019039823861</v>
      </c>
      <c r="R69" s="98">
        <v>3.0808080721329474</v>
      </c>
      <c r="S69" s="98">
        <v>2.9389349831372868</v>
      </c>
      <c r="T69" s="98">
        <v>3.0143750509270006</v>
      </c>
      <c r="U69" s="98">
        <v>3.3945344268817479</v>
      </c>
      <c r="V69" s="98">
        <v>3.4096381140828242</v>
      </c>
      <c r="W69" s="98">
        <v>3.7986603953538927</v>
      </c>
      <c r="X69" s="98">
        <v>3.0847763383727824</v>
      </c>
      <c r="Y69" s="98">
        <v>3.573782046596405</v>
      </c>
      <c r="DA69" s="63" t="s">
        <v>1803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1804</v>
      </c>
    </row>
    <row r="71" spans="1:105" ht="12" customHeight="1" x14ac:dyDescent="0.25">
      <c r="A71" s="100" t="s">
        <v>212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1805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1806</v>
      </c>
    </row>
    <row r="73" spans="1:105" ht="12" customHeight="1" x14ac:dyDescent="0.25">
      <c r="A73" s="106" t="s">
        <v>122</v>
      </c>
      <c r="B73" s="101">
        <v>7.8728183647352373E-2</v>
      </c>
      <c r="C73" s="101">
        <v>8.1246526321385834E-2</v>
      </c>
      <c r="D73" s="101">
        <v>7.835886565536325E-2</v>
      </c>
      <c r="E73" s="101">
        <v>7.9901484389007307E-2</v>
      </c>
      <c r="F73" s="101">
        <v>8.5002107694854195E-2</v>
      </c>
      <c r="G73" s="101">
        <v>9.2533872105671197E-2</v>
      </c>
      <c r="H73" s="101">
        <v>9.9538783571293754E-2</v>
      </c>
      <c r="I73" s="101">
        <v>9.7326322360981071E-2</v>
      </c>
      <c r="J73" s="101">
        <v>9.5900176981752391E-2</v>
      </c>
      <c r="K73" s="101">
        <v>9.2288672886122886E-2</v>
      </c>
      <c r="L73" s="101">
        <v>9.9747311966575367E-2</v>
      </c>
      <c r="M73" s="101">
        <v>9.4040299089090618E-2</v>
      </c>
      <c r="N73" s="101">
        <v>9.9874265409697571E-2</v>
      </c>
      <c r="O73" s="101">
        <v>9.790917608127056E-2</v>
      </c>
      <c r="P73" s="101">
        <v>9.2894455308450793E-2</v>
      </c>
      <c r="Q73" s="101">
        <v>9.5145665701003038E-2</v>
      </c>
      <c r="R73" s="101">
        <v>0.10669005336840436</v>
      </c>
      <c r="S73" s="101">
        <v>0.10756860058836343</v>
      </c>
      <c r="T73" s="101">
        <v>0.10466344820631544</v>
      </c>
      <c r="U73" s="101">
        <v>0.11653584968424441</v>
      </c>
      <c r="V73" s="101">
        <v>0.11506402231605299</v>
      </c>
      <c r="W73" s="101">
        <v>0.13610967602253438</v>
      </c>
      <c r="X73" s="101">
        <v>9.7186914570464925E-2</v>
      </c>
      <c r="Y73" s="101">
        <v>0.16478559219084496</v>
      </c>
      <c r="DA73" s="131" t="s">
        <v>1807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1808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1809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1810</v>
      </c>
    </row>
    <row r="77" spans="1:105" ht="12" customHeight="1" x14ac:dyDescent="0.25">
      <c r="A77" s="121" t="s">
        <v>54</v>
      </c>
      <c r="B77" s="122">
        <v>1.4620473686897941</v>
      </c>
      <c r="C77" s="122">
        <v>1.4702599264654594</v>
      </c>
      <c r="D77" s="122">
        <v>1.1575073346461706</v>
      </c>
      <c r="E77" s="122">
        <v>1.192582440930688</v>
      </c>
      <c r="F77" s="122">
        <v>1.2579357440036061</v>
      </c>
      <c r="G77" s="122">
        <v>1.3556257622474577</v>
      </c>
      <c r="H77" s="122">
        <v>1.4790673790579785</v>
      </c>
      <c r="I77" s="122">
        <v>1.3296329061503698</v>
      </c>
      <c r="J77" s="122">
        <v>1.3492148446548664</v>
      </c>
      <c r="K77" s="122">
        <v>1.199374075069976</v>
      </c>
      <c r="L77" s="122">
        <v>1.3933580342052472</v>
      </c>
      <c r="M77" s="122">
        <v>1.3352311387442455</v>
      </c>
      <c r="N77" s="122">
        <v>1.3903425990889919</v>
      </c>
      <c r="O77" s="122">
        <v>1.3123163581440498</v>
      </c>
      <c r="P77" s="122">
        <v>1.3493978094937815</v>
      </c>
      <c r="Q77" s="122">
        <v>1.3845413128209603</v>
      </c>
      <c r="R77" s="122">
        <v>1.7275785959328438</v>
      </c>
      <c r="S77" s="122">
        <v>1.6312045113005256</v>
      </c>
      <c r="T77" s="122">
        <v>1.6019009078870778</v>
      </c>
      <c r="U77" s="122">
        <v>1.8885669142223036</v>
      </c>
      <c r="V77" s="122">
        <v>1.7759963476102751</v>
      </c>
      <c r="W77" s="122">
        <v>2.089657896426246</v>
      </c>
      <c r="X77" s="122">
        <v>1.3430720075710492</v>
      </c>
      <c r="Y77" s="122">
        <v>1.7696578199977009</v>
      </c>
      <c r="DA77" s="130" t="s">
        <v>1811</v>
      </c>
    </row>
    <row r="78" spans="1:105" ht="12" customHeight="1" x14ac:dyDescent="0.25">
      <c r="A78" s="97" t="s">
        <v>189</v>
      </c>
      <c r="B78" s="98">
        <v>1.3601254587650624</v>
      </c>
      <c r="C78" s="98">
        <v>1.3728166337187853</v>
      </c>
      <c r="D78" s="98">
        <v>1.0811600735779168</v>
      </c>
      <c r="E78" s="98">
        <v>1.1304062153783148</v>
      </c>
      <c r="F78" s="98">
        <v>1.2003114647580451</v>
      </c>
      <c r="G78" s="98">
        <v>1.2993389145118632</v>
      </c>
      <c r="H78" s="98">
        <v>1.4161110448608376</v>
      </c>
      <c r="I78" s="98">
        <v>1.2694045955164068</v>
      </c>
      <c r="J78" s="98">
        <v>1.2883335169390193</v>
      </c>
      <c r="K78" s="98">
        <v>1.1365278301715911</v>
      </c>
      <c r="L78" s="98">
        <v>1.3298750288852081</v>
      </c>
      <c r="M78" s="98">
        <v>1.277126152146324</v>
      </c>
      <c r="N78" s="98">
        <v>1.332158681294882</v>
      </c>
      <c r="O78" s="98">
        <v>1.2554185485724096</v>
      </c>
      <c r="P78" s="98">
        <v>1.2947760605337562</v>
      </c>
      <c r="Q78" s="98">
        <v>1.3264521654122721</v>
      </c>
      <c r="R78" s="98">
        <v>1.6612412328383723</v>
      </c>
      <c r="S78" s="98">
        <v>1.5658498975501118</v>
      </c>
      <c r="T78" s="98">
        <v>1.538746779549732</v>
      </c>
      <c r="U78" s="98">
        <v>1.8190543672901456</v>
      </c>
      <c r="V78" s="98">
        <v>1.7057637210763275</v>
      </c>
      <c r="W78" s="98">
        <v>1.9640288825919334</v>
      </c>
      <c r="X78" s="98">
        <v>1.2179484593795766</v>
      </c>
      <c r="Y78" s="98">
        <v>1.427675036640665</v>
      </c>
      <c r="DA78" s="63" t="s">
        <v>1812</v>
      </c>
    </row>
    <row r="79" spans="1:105" ht="12" customHeight="1" x14ac:dyDescent="0.25">
      <c r="A79" s="109" t="s">
        <v>120</v>
      </c>
      <c r="B79" s="33">
        <v>0.10192190992473174</v>
      </c>
      <c r="C79" s="33">
        <v>9.7443292746674209E-2</v>
      </c>
      <c r="D79" s="33">
        <v>7.6347261068253874E-2</v>
      </c>
      <c r="E79" s="33">
        <v>6.2176225552373211E-2</v>
      </c>
      <c r="F79" s="33">
        <v>5.7624279245561044E-2</v>
      </c>
      <c r="G79" s="33">
        <v>5.6286847735594482E-2</v>
      </c>
      <c r="H79" s="33">
        <v>6.2956334197140904E-2</v>
      </c>
      <c r="I79" s="33">
        <v>6.0228310633962986E-2</v>
      </c>
      <c r="J79" s="33">
        <v>6.088132771584711E-2</v>
      </c>
      <c r="K79" s="33">
        <v>6.2846244898384793E-2</v>
      </c>
      <c r="L79" s="33">
        <v>6.3483005320039018E-2</v>
      </c>
      <c r="M79" s="33">
        <v>5.8104986597921578E-2</v>
      </c>
      <c r="N79" s="33">
        <v>5.8183917794110016E-2</v>
      </c>
      <c r="O79" s="33">
        <v>5.6897809571640069E-2</v>
      </c>
      <c r="P79" s="33">
        <v>5.462174896002546E-2</v>
      </c>
      <c r="Q79" s="33">
        <v>5.8089147408688285E-2</v>
      </c>
      <c r="R79" s="33">
        <v>6.633736309447158E-2</v>
      </c>
      <c r="S79" s="33">
        <v>6.535461375041364E-2</v>
      </c>
      <c r="T79" s="33">
        <v>6.3154128337345752E-2</v>
      </c>
      <c r="U79" s="33">
        <v>6.9512546932157984E-2</v>
      </c>
      <c r="V79" s="33">
        <v>7.0232626533947726E-2</v>
      </c>
      <c r="W79" s="33">
        <v>0.12562901383431258</v>
      </c>
      <c r="X79" s="33">
        <v>0.12512354819147253</v>
      </c>
      <c r="Y79" s="33">
        <v>0.3419827833570358</v>
      </c>
      <c r="DA79" s="60" t="s">
        <v>1813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151.83674182729808</v>
      </c>
      <c r="C81" s="117">
        <f t="shared" si="28"/>
        <v>151.32157231936134</v>
      </c>
      <c r="D81" s="117">
        <f t="shared" si="28"/>
        <v>146.33136448647772</v>
      </c>
      <c r="E81" s="117">
        <f t="shared" si="28"/>
        <v>167.23491960028363</v>
      </c>
      <c r="F81" s="117">
        <f t="shared" si="28"/>
        <v>167.17029547770508</v>
      </c>
      <c r="G81" s="117">
        <f t="shared" si="28"/>
        <v>149.68546504992753</v>
      </c>
      <c r="H81" s="117">
        <f t="shared" si="28"/>
        <v>151.76689832941864</v>
      </c>
      <c r="I81" s="117">
        <f t="shared" si="28"/>
        <v>204.97549919852796</v>
      </c>
      <c r="J81" s="117">
        <f t="shared" si="28"/>
        <v>217.59228612811899</v>
      </c>
      <c r="K81" s="117">
        <f t="shared" si="28"/>
        <v>236.7575885348906</v>
      </c>
      <c r="L81" s="117">
        <f t="shared" si="28"/>
        <v>249.99465463133038</v>
      </c>
      <c r="M81" s="117">
        <f t="shared" si="28"/>
        <v>221.14149365894153</v>
      </c>
      <c r="N81" s="117">
        <f t="shared" si="28"/>
        <v>242.959551993519</v>
      </c>
      <c r="O81" s="117">
        <f t="shared" si="28"/>
        <v>239.81477754042032</v>
      </c>
      <c r="P81" s="117">
        <f t="shared" si="28"/>
        <v>240.50209252520591</v>
      </c>
      <c r="Q81" s="117">
        <f t="shared" si="28"/>
        <v>237.01469339380697</v>
      </c>
      <c r="R81" s="117">
        <f t="shared" ref="R81:V81" si="29">R82+R85+R87+R100</f>
        <v>255.19862577939367</v>
      </c>
      <c r="S81" s="117">
        <f t="shared" si="29"/>
        <v>263.37116081340179</v>
      </c>
      <c r="T81" s="117">
        <f t="shared" si="29"/>
        <v>269.61680097156022</v>
      </c>
      <c r="U81" s="117">
        <f t="shared" si="29"/>
        <v>264.28039596868939</v>
      </c>
      <c r="V81" s="117">
        <f t="shared" si="29"/>
        <v>280.62830372664189</v>
      </c>
      <c r="W81" s="117">
        <f t="shared" ref="W81:Y81" si="30">W82+W85+W87+W100</f>
        <v>279.75875729037898</v>
      </c>
      <c r="X81" s="117">
        <f t="shared" si="30"/>
        <v>296.52794421400773</v>
      </c>
      <c r="Y81" s="117">
        <f t="shared" si="30"/>
        <v>274.27856544028259</v>
      </c>
      <c r="DA81" s="129" t="s">
        <v>1814</v>
      </c>
    </row>
    <row r="82" spans="1:105" ht="12.95" customHeight="1" x14ac:dyDescent="0.25">
      <c r="A82" s="121" t="s">
        <v>57</v>
      </c>
      <c r="B82" s="122">
        <f t="shared" ref="B82:Q82" si="31">SUM(B83:B84)</f>
        <v>125.63874148334261</v>
      </c>
      <c r="C82" s="122">
        <f t="shared" si="31"/>
        <v>124.89272218188025</v>
      </c>
      <c r="D82" s="122">
        <f t="shared" si="31"/>
        <v>121.05182887830141</v>
      </c>
      <c r="E82" s="122">
        <f t="shared" si="31"/>
        <v>139.4422061067537</v>
      </c>
      <c r="F82" s="122">
        <f t="shared" si="31"/>
        <v>138.98979191989139</v>
      </c>
      <c r="G82" s="122">
        <f t="shared" si="31"/>
        <v>124.09603816206443</v>
      </c>
      <c r="H82" s="122">
        <f t="shared" si="31"/>
        <v>124.70470594945998</v>
      </c>
      <c r="I82" s="122">
        <f t="shared" si="31"/>
        <v>175.18032821077156</v>
      </c>
      <c r="J82" s="122">
        <f t="shared" si="31"/>
        <v>186.15917926872874</v>
      </c>
      <c r="K82" s="122">
        <f t="shared" si="31"/>
        <v>205.8292450766514</v>
      </c>
      <c r="L82" s="122">
        <f t="shared" si="31"/>
        <v>216.63851855495264</v>
      </c>
      <c r="M82" s="122">
        <f t="shared" si="31"/>
        <v>191.49854214104323</v>
      </c>
      <c r="N82" s="122">
        <f t="shared" si="31"/>
        <v>210.92054125129062</v>
      </c>
      <c r="O82" s="122">
        <f t="shared" si="31"/>
        <v>208.32459393149111</v>
      </c>
      <c r="P82" s="122">
        <f t="shared" si="31"/>
        <v>208.88769963151285</v>
      </c>
      <c r="Q82" s="122">
        <f t="shared" si="31"/>
        <v>205.2334480850113</v>
      </c>
      <c r="R82" s="122">
        <f t="shared" ref="R82:V82" si="32">SUM(R83:R84)</f>
        <v>220.41995524938187</v>
      </c>
      <c r="S82" s="122">
        <f t="shared" si="32"/>
        <v>227.55072174552325</v>
      </c>
      <c r="T82" s="122">
        <f t="shared" si="32"/>
        <v>233.4948709674313</v>
      </c>
      <c r="U82" s="122">
        <f t="shared" si="32"/>
        <v>227.84943167290299</v>
      </c>
      <c r="V82" s="122">
        <f t="shared" si="32"/>
        <v>242.87007741763765</v>
      </c>
      <c r="W82" s="122">
        <f t="shared" ref="W82:Y82" si="33">SUM(W83:W84)</f>
        <v>241.49821685806955</v>
      </c>
      <c r="X82" s="122">
        <f t="shared" si="33"/>
        <v>258.6779979675851</v>
      </c>
      <c r="Y82" s="122">
        <f t="shared" si="33"/>
        <v>237.58135368365117</v>
      </c>
      <c r="DA82" s="130" t="s">
        <v>1815</v>
      </c>
    </row>
    <row r="83" spans="1:105" ht="12" customHeight="1" x14ac:dyDescent="0.25">
      <c r="A83" s="97" t="s">
        <v>199</v>
      </c>
      <c r="B83" s="98">
        <v>124.46328638030209</v>
      </c>
      <c r="C83" s="98">
        <v>123.74851892237103</v>
      </c>
      <c r="D83" s="98">
        <v>119.96637017584879</v>
      </c>
      <c r="E83" s="98">
        <v>138.21765230653668</v>
      </c>
      <c r="F83" s="98">
        <v>137.78853505666461</v>
      </c>
      <c r="G83" s="98">
        <v>123.04832270651538</v>
      </c>
      <c r="H83" s="98">
        <v>123.66663257755442</v>
      </c>
      <c r="I83" s="98">
        <v>173.74995116710079</v>
      </c>
      <c r="J83" s="98">
        <v>184.66755615157251</v>
      </c>
      <c r="K83" s="98">
        <v>204.21222389123042</v>
      </c>
      <c r="L83" s="98">
        <v>214.93764008880709</v>
      </c>
      <c r="M83" s="98">
        <v>190.01347754921264</v>
      </c>
      <c r="N83" s="98">
        <v>209.29896061477874</v>
      </c>
      <c r="O83" s="98">
        <v>206.73652528443361</v>
      </c>
      <c r="P83" s="98">
        <v>207.30531146884439</v>
      </c>
      <c r="Q83" s="98">
        <v>203.68695667893783</v>
      </c>
      <c r="R83" s="98">
        <v>218.77230888324334</v>
      </c>
      <c r="S83" s="98">
        <v>225.85819002422494</v>
      </c>
      <c r="T83" s="98">
        <v>231.76542981447403</v>
      </c>
      <c r="U83" s="98">
        <v>226.1659551457731</v>
      </c>
      <c r="V83" s="98">
        <v>241.07510238906659</v>
      </c>
      <c r="W83" s="98">
        <v>239.71852511331093</v>
      </c>
      <c r="X83" s="98">
        <v>256.77038289749794</v>
      </c>
      <c r="Y83" s="98">
        <v>235.83573375954623</v>
      </c>
      <c r="DA83" s="63" t="s">
        <v>1816</v>
      </c>
    </row>
    <row r="84" spans="1:105" ht="12" customHeight="1" x14ac:dyDescent="0.25">
      <c r="A84" s="97" t="s">
        <v>53</v>
      </c>
      <c r="B84" s="98">
        <v>1.1754551030405258</v>
      </c>
      <c r="C84" s="98">
        <v>1.1442032595092084</v>
      </c>
      <c r="D84" s="98">
        <v>1.0854587024526172</v>
      </c>
      <c r="E84" s="98">
        <v>1.2245538002170329</v>
      </c>
      <c r="F84" s="98">
        <v>1.2012568632267742</v>
      </c>
      <c r="G84" s="98">
        <v>1.0477154555490551</v>
      </c>
      <c r="H84" s="98">
        <v>1.0380733719055586</v>
      </c>
      <c r="I84" s="98">
        <v>1.4303770436707601</v>
      </c>
      <c r="J84" s="98">
        <v>1.4916231171562344</v>
      </c>
      <c r="K84" s="98">
        <v>1.6170211854209724</v>
      </c>
      <c r="L84" s="98">
        <v>1.7008784661455447</v>
      </c>
      <c r="M84" s="98">
        <v>1.4850645918305985</v>
      </c>
      <c r="N84" s="98">
        <v>1.621580636511885</v>
      </c>
      <c r="O84" s="98">
        <v>1.5880686470575107</v>
      </c>
      <c r="P84" s="98">
        <v>1.5823881626684386</v>
      </c>
      <c r="Q84" s="98">
        <v>1.5464914060734622</v>
      </c>
      <c r="R84" s="98">
        <v>1.6476463661385314</v>
      </c>
      <c r="S84" s="98">
        <v>1.6925317212983155</v>
      </c>
      <c r="T84" s="98">
        <v>1.7294411529572691</v>
      </c>
      <c r="U84" s="98">
        <v>1.6834765271298926</v>
      </c>
      <c r="V84" s="98">
        <v>1.7949750285710593</v>
      </c>
      <c r="W84" s="98">
        <v>1.7796917447586122</v>
      </c>
      <c r="X84" s="98">
        <v>1.9076150700871348</v>
      </c>
      <c r="Y84" s="98">
        <v>1.7456199241049359</v>
      </c>
      <c r="DA84" s="63" t="s">
        <v>1817</v>
      </c>
    </row>
    <row r="85" spans="1:105" ht="12.95" customHeight="1" x14ac:dyDescent="0.25">
      <c r="A85" s="121" t="s">
        <v>92</v>
      </c>
      <c r="B85" s="122">
        <f t="shared" ref="B85:Y85" si="34">B86</f>
        <v>5.9842093533842467E-4</v>
      </c>
      <c r="C85" s="122">
        <f t="shared" si="34"/>
        <v>8.1886355075193329E-4</v>
      </c>
      <c r="D85" s="122">
        <f t="shared" si="34"/>
        <v>1.2804784756202873E-3</v>
      </c>
      <c r="E85" s="122">
        <f t="shared" si="34"/>
        <v>1.7002059617040907E-3</v>
      </c>
      <c r="F85" s="122">
        <f t="shared" si="34"/>
        <v>2.8299181031100585E-3</v>
      </c>
      <c r="G85" s="122">
        <f t="shared" si="34"/>
        <v>4.6191999821038766E-3</v>
      </c>
      <c r="H85" s="122">
        <f t="shared" si="34"/>
        <v>6.0089329152259651E-3</v>
      </c>
      <c r="I85" s="122">
        <f t="shared" si="34"/>
        <v>8.9095926733868056E-3</v>
      </c>
      <c r="J85" s="122">
        <f t="shared" si="34"/>
        <v>1.1770828325094393E-2</v>
      </c>
      <c r="K85" s="122">
        <f t="shared" si="34"/>
        <v>1.3927797099531349E-2</v>
      </c>
      <c r="L85" s="122">
        <f t="shared" si="34"/>
        <v>3.0758620622046685E-2</v>
      </c>
      <c r="M85" s="122">
        <f t="shared" si="34"/>
        <v>2.1915281758167499E-2</v>
      </c>
      <c r="N85" s="122">
        <f t="shared" si="34"/>
        <v>1.9346931252996726E-2</v>
      </c>
      <c r="O85" s="122">
        <f t="shared" si="34"/>
        <v>2.0741808877316796E-2</v>
      </c>
      <c r="P85" s="122">
        <f t="shared" si="34"/>
        <v>2.8124437184693114E-2</v>
      </c>
      <c r="Q85" s="122">
        <f t="shared" si="34"/>
        <v>2.8481427515339108E-2</v>
      </c>
      <c r="R85" s="122">
        <f t="shared" si="34"/>
        <v>3.4783374653636984E-2</v>
      </c>
      <c r="S85" s="122">
        <f t="shared" si="34"/>
        <v>3.8672355449121926E-2</v>
      </c>
      <c r="T85" s="122">
        <f t="shared" si="34"/>
        <v>5.6582659513865596E-2</v>
      </c>
      <c r="U85" s="122">
        <f t="shared" si="34"/>
        <v>4.1696486824890529E-2</v>
      </c>
      <c r="V85" s="122">
        <f t="shared" si="34"/>
        <v>4.9201045536194532E-2</v>
      </c>
      <c r="W85" s="122">
        <f t="shared" si="34"/>
        <v>8.1844579512010046E-2</v>
      </c>
      <c r="X85" s="122">
        <f t="shared" si="34"/>
        <v>8.6290643846531956E-2</v>
      </c>
      <c r="Y85" s="122">
        <f t="shared" si="34"/>
        <v>8.6588165404660522E-2</v>
      </c>
      <c r="DA85" s="130" t="s">
        <v>1818</v>
      </c>
    </row>
    <row r="86" spans="1:105" ht="12" customHeight="1" x14ac:dyDescent="0.25">
      <c r="A86" s="97" t="s">
        <v>53</v>
      </c>
      <c r="B86" s="98">
        <v>5.9842093533842467E-4</v>
      </c>
      <c r="C86" s="98">
        <v>8.1886355075193329E-4</v>
      </c>
      <c r="D86" s="98">
        <v>1.2804784756202873E-3</v>
      </c>
      <c r="E86" s="98">
        <v>1.7002059617040907E-3</v>
      </c>
      <c r="F86" s="98">
        <v>2.8299181031100585E-3</v>
      </c>
      <c r="G86" s="98">
        <v>4.6191999821038766E-3</v>
      </c>
      <c r="H86" s="98">
        <v>6.0089329152259651E-3</v>
      </c>
      <c r="I86" s="98">
        <v>8.9095926733868056E-3</v>
      </c>
      <c r="J86" s="98">
        <v>1.1770828325094393E-2</v>
      </c>
      <c r="K86" s="98">
        <v>1.3927797099531349E-2</v>
      </c>
      <c r="L86" s="98">
        <v>3.0758620622046685E-2</v>
      </c>
      <c r="M86" s="98">
        <v>2.1915281758167499E-2</v>
      </c>
      <c r="N86" s="98">
        <v>1.9346931252996726E-2</v>
      </c>
      <c r="O86" s="98">
        <v>2.0741808877316796E-2</v>
      </c>
      <c r="P86" s="98">
        <v>2.8124437184693114E-2</v>
      </c>
      <c r="Q86" s="98">
        <v>2.8481427515339108E-2</v>
      </c>
      <c r="R86" s="98">
        <v>3.4783374653636984E-2</v>
      </c>
      <c r="S86" s="98">
        <v>3.8672355449121926E-2</v>
      </c>
      <c r="T86" s="98">
        <v>5.6582659513865596E-2</v>
      </c>
      <c r="U86" s="98">
        <v>4.1696486824890529E-2</v>
      </c>
      <c r="V86" s="98">
        <v>4.9201045536194532E-2</v>
      </c>
      <c r="W86" s="98">
        <v>8.1844579512010046E-2</v>
      </c>
      <c r="X86" s="98">
        <v>8.6290643846531956E-2</v>
      </c>
      <c r="Y86" s="98">
        <v>8.6588165404660522E-2</v>
      </c>
      <c r="DA86" s="63" t="s">
        <v>1819</v>
      </c>
    </row>
    <row r="87" spans="1:105" ht="12" customHeight="1" x14ac:dyDescent="0.25">
      <c r="A87" s="121" t="s">
        <v>55</v>
      </c>
      <c r="B87" s="122">
        <v>15.60904816024023</v>
      </c>
      <c r="C87" s="122">
        <v>15.78691011668662</v>
      </c>
      <c r="D87" s="122">
        <v>15.956810827746212</v>
      </c>
      <c r="E87" s="122">
        <v>17.509859542137967</v>
      </c>
      <c r="F87" s="122">
        <v>17.79461092768063</v>
      </c>
      <c r="G87" s="122">
        <v>16.7260689083631</v>
      </c>
      <c r="H87" s="122">
        <v>17.459329647890581</v>
      </c>
      <c r="I87" s="122">
        <v>19.495033673075387</v>
      </c>
      <c r="J87" s="122">
        <v>20.494249722817223</v>
      </c>
      <c r="K87" s="122">
        <v>20.970465415529013</v>
      </c>
      <c r="L87" s="122">
        <v>21.846006347161055</v>
      </c>
      <c r="M87" s="122">
        <v>19.467978622206505</v>
      </c>
      <c r="N87" s="122">
        <v>21.435577386492877</v>
      </c>
      <c r="O87" s="122">
        <v>21.143178403060226</v>
      </c>
      <c r="P87" s="122">
        <v>21.144583637482881</v>
      </c>
      <c r="Q87" s="122">
        <v>20.924284266094265</v>
      </c>
      <c r="R87" s="122">
        <v>22.557817235986594</v>
      </c>
      <c r="S87" s="122">
        <v>23.307547814687204</v>
      </c>
      <c r="T87" s="122">
        <v>23.794554388376266</v>
      </c>
      <c r="U87" s="122">
        <v>23.643024796117633</v>
      </c>
      <c r="V87" s="122">
        <v>25.187486996105285</v>
      </c>
      <c r="W87" s="122">
        <v>25.330798515147357</v>
      </c>
      <c r="X87" s="122">
        <v>26.376461432097397</v>
      </c>
      <c r="Y87" s="122">
        <v>24.683024670604759</v>
      </c>
      <c r="DA87" s="130" t="s">
        <v>1820</v>
      </c>
    </row>
    <row r="88" spans="1:105" ht="12" customHeight="1" x14ac:dyDescent="0.25">
      <c r="A88" s="97" t="s">
        <v>132</v>
      </c>
      <c r="B88" s="98">
        <v>14.020878305375582</v>
      </c>
      <c r="C88" s="98">
        <v>14.164955536044815</v>
      </c>
      <c r="D88" s="98">
        <v>14.372237976647469</v>
      </c>
      <c r="E88" s="98">
        <v>15.950057534887987</v>
      </c>
      <c r="F88" s="98">
        <v>16.31161876531554</v>
      </c>
      <c r="G88" s="98">
        <v>15.344236550164402</v>
      </c>
      <c r="H88" s="98">
        <v>16.076896548724172</v>
      </c>
      <c r="I88" s="98">
        <v>18.102058576186064</v>
      </c>
      <c r="J88" s="98">
        <v>19.100468248746758</v>
      </c>
      <c r="K88" s="98">
        <v>19.618619916057863</v>
      </c>
      <c r="L88" s="98">
        <v>20.439339106295463</v>
      </c>
      <c r="M88" s="98">
        <v>18.12882831497933</v>
      </c>
      <c r="N88" s="98">
        <v>20.036913946981198</v>
      </c>
      <c r="O88" s="98">
        <v>19.774993653118319</v>
      </c>
      <c r="P88" s="98">
        <v>19.872273464734629</v>
      </c>
      <c r="Q88" s="98">
        <v>19.563083782906169</v>
      </c>
      <c r="R88" s="98">
        <v>21.068390269039231</v>
      </c>
      <c r="S88" s="98">
        <v>21.818204211313471</v>
      </c>
      <c r="T88" s="98">
        <v>22.46962734547758</v>
      </c>
      <c r="U88" s="98">
        <v>21.9849944967421</v>
      </c>
      <c r="V88" s="98">
        <v>23.519886391181075</v>
      </c>
      <c r="W88" s="98">
        <v>23.467105328432119</v>
      </c>
      <c r="X88" s="98">
        <v>25.234217130035454</v>
      </c>
      <c r="Y88" s="98">
        <v>23.255303951815492</v>
      </c>
      <c r="DA88" s="63" t="s">
        <v>1821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1822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1823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1824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1825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1826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1827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1828</v>
      </c>
    </row>
    <row r="96" spans="1:105" ht="12" customHeight="1" x14ac:dyDescent="0.25">
      <c r="A96" s="106" t="s">
        <v>122</v>
      </c>
      <c r="B96" s="101">
        <v>1.588169854864647</v>
      </c>
      <c r="C96" s="101">
        <v>1.6219545806418059</v>
      </c>
      <c r="D96" s="101">
        <v>1.5845728510987436</v>
      </c>
      <c r="E96" s="101">
        <v>1.5598020072499803</v>
      </c>
      <c r="F96" s="101">
        <v>1.4829921623650903</v>
      </c>
      <c r="G96" s="101">
        <v>1.3818323581986995</v>
      </c>
      <c r="H96" s="101">
        <v>1.3824330991664093</v>
      </c>
      <c r="I96" s="101">
        <v>1.3929750968893226</v>
      </c>
      <c r="J96" s="101">
        <v>1.393781474070467</v>
      </c>
      <c r="K96" s="101">
        <v>1.3518454994711486</v>
      </c>
      <c r="L96" s="101">
        <v>1.4066672408655903</v>
      </c>
      <c r="M96" s="101">
        <v>1.3391503072271742</v>
      </c>
      <c r="N96" s="101">
        <v>1.3986634395116779</v>
      </c>
      <c r="O96" s="101">
        <v>1.3681847499419064</v>
      </c>
      <c r="P96" s="101">
        <v>1.2723101727482513</v>
      </c>
      <c r="Q96" s="101">
        <v>1.3612004831880957</v>
      </c>
      <c r="R96" s="101">
        <v>1.4894269669473639</v>
      </c>
      <c r="S96" s="101">
        <v>1.4893436033737331</v>
      </c>
      <c r="T96" s="101">
        <v>1.3249270428986877</v>
      </c>
      <c r="U96" s="101">
        <v>1.658030299375532</v>
      </c>
      <c r="V96" s="101">
        <v>1.6676006049242089</v>
      </c>
      <c r="W96" s="101">
        <v>1.8636931867152371</v>
      </c>
      <c r="X96" s="101">
        <v>1.1422443020619424</v>
      </c>
      <c r="Y96" s="101">
        <v>1.4277207187892658</v>
      </c>
      <c r="DA96" s="131" t="s">
        <v>1829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1830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1831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1832</v>
      </c>
    </row>
    <row r="100" spans="1:105" ht="12" customHeight="1" x14ac:dyDescent="0.25">
      <c r="A100" s="121" t="s">
        <v>54</v>
      </c>
      <c r="B100" s="122">
        <v>10.588353762779928</v>
      </c>
      <c r="C100" s="122">
        <v>10.641121157243727</v>
      </c>
      <c r="D100" s="122">
        <v>9.3214443019544824</v>
      </c>
      <c r="E100" s="122">
        <v>10.281153745430263</v>
      </c>
      <c r="F100" s="122">
        <v>10.383062712029966</v>
      </c>
      <c r="G100" s="122">
        <v>8.8587387795178802</v>
      </c>
      <c r="H100" s="122">
        <v>9.5968537991528553</v>
      </c>
      <c r="I100" s="122">
        <v>10.291227722007619</v>
      </c>
      <c r="J100" s="122">
        <v>10.927086308247935</v>
      </c>
      <c r="K100" s="122">
        <v>9.9439502456106315</v>
      </c>
      <c r="L100" s="122">
        <v>11.479371108594634</v>
      </c>
      <c r="M100" s="122">
        <v>10.153057613933605</v>
      </c>
      <c r="N100" s="122">
        <v>10.584086424482543</v>
      </c>
      <c r="O100" s="122">
        <v>10.326263396991669</v>
      </c>
      <c r="P100" s="122">
        <v>10.4416848190255</v>
      </c>
      <c r="Q100" s="122">
        <v>10.828479615186051</v>
      </c>
      <c r="R100" s="122">
        <v>12.186069919371569</v>
      </c>
      <c r="S100" s="122">
        <v>12.474218897742199</v>
      </c>
      <c r="T100" s="122">
        <v>12.270792956238761</v>
      </c>
      <c r="U100" s="122">
        <v>12.746243012843895</v>
      </c>
      <c r="V100" s="122">
        <v>12.521538267362747</v>
      </c>
      <c r="W100" s="122">
        <v>12.847897337650057</v>
      </c>
      <c r="X100" s="122">
        <v>11.387194170478642</v>
      </c>
      <c r="Y100" s="122">
        <v>11.92759892062201</v>
      </c>
      <c r="DA100" s="130" t="s">
        <v>1833</v>
      </c>
    </row>
    <row r="101" spans="1:105" ht="12" customHeight="1" x14ac:dyDescent="0.25">
      <c r="A101" s="97" t="s">
        <v>202</v>
      </c>
      <c r="B101" s="98">
        <v>6.5858245408667795</v>
      </c>
      <c r="C101" s="98">
        <v>6.6806354588785677</v>
      </c>
      <c r="D101" s="98">
        <v>5.7434104990607624</v>
      </c>
      <c r="E101" s="98">
        <v>6.7374880106211599</v>
      </c>
      <c r="F101" s="98">
        <v>6.9030129930361488</v>
      </c>
      <c r="G101" s="98">
        <v>5.7242115824430435</v>
      </c>
      <c r="H101" s="98">
        <v>6.1902282921822058</v>
      </c>
      <c r="I101" s="98">
        <v>7.0085792804425973</v>
      </c>
      <c r="J101" s="98">
        <v>7.4715139204710148</v>
      </c>
      <c r="K101" s="98">
        <v>6.5354798627029345</v>
      </c>
      <c r="L101" s="98">
        <v>7.8434435841480745</v>
      </c>
      <c r="M101" s="98">
        <v>6.7557400345851706</v>
      </c>
      <c r="N101" s="98">
        <v>7.2165378720046807</v>
      </c>
      <c r="O101" s="98">
        <v>6.9300220559242414</v>
      </c>
      <c r="P101" s="98">
        <v>6.8917213423426142</v>
      </c>
      <c r="Q101" s="98">
        <v>6.7088099278410844</v>
      </c>
      <c r="R101" s="98">
        <v>7.1303526276214164</v>
      </c>
      <c r="S101" s="98">
        <v>7.2669261900577986</v>
      </c>
      <c r="T101" s="98">
        <v>7.3512313985823194</v>
      </c>
      <c r="U101" s="98">
        <v>7.0880029314556658</v>
      </c>
      <c r="V101" s="98">
        <v>7.4613461372775296</v>
      </c>
      <c r="W101" s="98">
        <v>7.3270137203416592</v>
      </c>
      <c r="X101" s="98">
        <v>7.7413412391423702</v>
      </c>
      <c r="Y101" s="98">
        <v>7.01355700307065</v>
      </c>
      <c r="DA101" s="63" t="s">
        <v>1834</v>
      </c>
    </row>
    <row r="102" spans="1:105" ht="12" customHeight="1" x14ac:dyDescent="0.25">
      <c r="A102" s="97" t="s">
        <v>50</v>
      </c>
      <c r="B102" s="98">
        <v>0.53575425767485718</v>
      </c>
      <c r="C102" s="98">
        <v>0.60635728672440414</v>
      </c>
      <c r="D102" s="98">
        <v>0.25824427851206022</v>
      </c>
      <c r="E102" s="98">
        <v>0.35227138726599672</v>
      </c>
      <c r="F102" s="98">
        <v>0.34511024809965168</v>
      </c>
      <c r="G102" s="98">
        <v>0.25727291189925955</v>
      </c>
      <c r="H102" s="98">
        <v>0.2672581998611141</v>
      </c>
      <c r="I102" s="98">
        <v>0.21134432378926291</v>
      </c>
      <c r="J102" s="98">
        <v>0.35554621872478742</v>
      </c>
      <c r="K102" s="98">
        <v>0.39159873902811798</v>
      </c>
      <c r="L102" s="98">
        <v>0.49612953405069121</v>
      </c>
      <c r="M102" s="98">
        <v>0.48957373485377659</v>
      </c>
      <c r="N102" s="98">
        <v>0.37379793508829096</v>
      </c>
      <c r="O102" s="98">
        <v>0.39414558667720845</v>
      </c>
      <c r="P102" s="98">
        <v>0.64170497170373975</v>
      </c>
      <c r="Q102" s="98">
        <v>0.91114279421586164</v>
      </c>
      <c r="R102" s="98">
        <v>1.3028245266800811</v>
      </c>
      <c r="S102" s="98">
        <v>1.3116115635405829</v>
      </c>
      <c r="T102" s="98">
        <v>1.1268820522767002</v>
      </c>
      <c r="U102" s="98">
        <v>1.2690944390683185</v>
      </c>
      <c r="V102" s="98">
        <v>0.76132306674044026</v>
      </c>
      <c r="W102" s="98">
        <v>0.63479099763362956</v>
      </c>
      <c r="X102" s="98">
        <v>0.32814875046194952</v>
      </c>
      <c r="Y102" s="98">
        <v>0.45870394103742956</v>
      </c>
      <c r="DA102" s="63" t="s">
        <v>1835</v>
      </c>
    </row>
    <row r="103" spans="1:105" ht="12" customHeight="1" x14ac:dyDescent="0.25">
      <c r="A103" s="109" t="s">
        <v>120</v>
      </c>
      <c r="B103" s="33">
        <v>3.4667749642382919</v>
      </c>
      <c r="C103" s="33">
        <v>3.354128411640755</v>
      </c>
      <c r="D103" s="33">
        <v>3.31978952438166</v>
      </c>
      <c r="E103" s="33">
        <v>3.1913943475431061</v>
      </c>
      <c r="F103" s="33">
        <v>3.134939470894166</v>
      </c>
      <c r="G103" s="33">
        <v>2.8772542851755776</v>
      </c>
      <c r="H103" s="33">
        <v>3.1393673071095347</v>
      </c>
      <c r="I103" s="33">
        <v>3.071304117775759</v>
      </c>
      <c r="J103" s="33">
        <v>3.1000261690521329</v>
      </c>
      <c r="K103" s="33">
        <v>3.0168716438795791</v>
      </c>
      <c r="L103" s="33">
        <v>3.1397979903958673</v>
      </c>
      <c r="M103" s="33">
        <v>2.9077438444946573</v>
      </c>
      <c r="N103" s="33">
        <v>2.9937506173895705</v>
      </c>
      <c r="O103" s="33">
        <v>3.0020957543902189</v>
      </c>
      <c r="P103" s="33">
        <v>2.9082585049791461</v>
      </c>
      <c r="Q103" s="33">
        <v>3.2085268931291053</v>
      </c>
      <c r="R103" s="33">
        <v>3.7528927650700714</v>
      </c>
      <c r="S103" s="33">
        <v>3.8956811441438184</v>
      </c>
      <c r="T103" s="33">
        <v>3.7926795053797417</v>
      </c>
      <c r="U103" s="33">
        <v>4.3891456423199111</v>
      </c>
      <c r="V103" s="33">
        <v>4.2988690633447755</v>
      </c>
      <c r="W103" s="33">
        <v>4.8860926196747689</v>
      </c>
      <c r="X103" s="33">
        <v>3.3177041808743226</v>
      </c>
      <c r="Y103" s="33">
        <v>4.455337976513932</v>
      </c>
      <c r="DA103" s="60" t="s">
        <v>1836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1837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1838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1839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1840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1841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1842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1843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1844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1845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1846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1847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1848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1849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1850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1851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1852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1853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1854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300.20799157857999</v>
      </c>
      <c r="C124" s="117">
        <f t="shared" si="42"/>
        <v>318.35241068523874</v>
      </c>
      <c r="D124" s="117">
        <f t="shared" si="42"/>
        <v>313.23747639951796</v>
      </c>
      <c r="E124" s="117">
        <f t="shared" si="42"/>
        <v>298.47710615218716</v>
      </c>
      <c r="F124" s="117">
        <f t="shared" si="42"/>
        <v>298.59869256277818</v>
      </c>
      <c r="G124" s="117">
        <f t="shared" si="42"/>
        <v>302.17467586662622</v>
      </c>
      <c r="H124" s="117">
        <f t="shared" si="42"/>
        <v>301.29911537223882</v>
      </c>
      <c r="I124" s="117">
        <f t="shared" si="42"/>
        <v>290.08862304983319</v>
      </c>
      <c r="J124" s="117">
        <f t="shared" si="42"/>
        <v>268.50877505129358</v>
      </c>
      <c r="K124" s="117">
        <f t="shared" si="42"/>
        <v>265.50048162080236</v>
      </c>
      <c r="L124" s="117">
        <f t="shared" si="42"/>
        <v>289.47748871458509</v>
      </c>
      <c r="M124" s="117">
        <f t="shared" si="42"/>
        <v>271.75249567256697</v>
      </c>
      <c r="N124" s="117">
        <f t="shared" si="42"/>
        <v>279.94730493510542</v>
      </c>
      <c r="O124" s="117">
        <f t="shared" si="42"/>
        <v>274.36031767797448</v>
      </c>
      <c r="P124" s="117">
        <f t="shared" si="42"/>
        <v>249.05792855042085</v>
      </c>
      <c r="Q124" s="117">
        <f t="shared" si="42"/>
        <v>238.76436799043702</v>
      </c>
      <c r="R124" s="117">
        <f t="shared" ref="R124:V124" si="43">R125+R128+R130+R139</f>
        <v>265.35368767397205</v>
      </c>
      <c r="S124" s="117">
        <f t="shared" si="43"/>
        <v>274.00029559934507</v>
      </c>
      <c r="T124" s="117">
        <f t="shared" si="43"/>
        <v>279.60251400098082</v>
      </c>
      <c r="U124" s="117">
        <f t="shared" si="43"/>
        <v>287.77908683545343</v>
      </c>
      <c r="V124" s="117">
        <f t="shared" si="43"/>
        <v>277.32403072285223</v>
      </c>
      <c r="W124" s="117">
        <f t="shared" ref="W124:Y124" si="44">W125+W128+W130+W139</f>
        <v>287.30543002860702</v>
      </c>
      <c r="X124" s="117">
        <f t="shared" si="44"/>
        <v>298.3719046730792</v>
      </c>
      <c r="Y124" s="117">
        <f t="shared" si="44"/>
        <v>293.75546326886519</v>
      </c>
      <c r="DA124" s="129" t="s">
        <v>1855</v>
      </c>
    </row>
    <row r="125" spans="1:105" ht="12.95" customHeight="1" x14ac:dyDescent="0.25">
      <c r="A125" s="121" t="s">
        <v>57</v>
      </c>
      <c r="B125" s="122">
        <f t="shared" ref="B125:Q125" si="45">SUM(B126:B127)</f>
        <v>248.26955963638059</v>
      </c>
      <c r="C125" s="122">
        <f t="shared" si="45"/>
        <v>262.53747812709258</v>
      </c>
      <c r="D125" s="122">
        <f t="shared" si="45"/>
        <v>259.6706488092866</v>
      </c>
      <c r="E125" s="122">
        <f t="shared" si="45"/>
        <v>248.31830805961121</v>
      </c>
      <c r="F125" s="122">
        <f t="shared" si="45"/>
        <v>247.62119268458039</v>
      </c>
      <c r="G125" s="122">
        <f t="shared" si="45"/>
        <v>251.12011684121777</v>
      </c>
      <c r="H125" s="122">
        <f t="shared" si="45"/>
        <v>248.56906836688285</v>
      </c>
      <c r="I125" s="122">
        <f t="shared" si="45"/>
        <v>247.7372901215553</v>
      </c>
      <c r="J125" s="122">
        <f t="shared" si="45"/>
        <v>229.5288116456708</v>
      </c>
      <c r="K125" s="122">
        <f t="shared" si="45"/>
        <v>230.07229179311065</v>
      </c>
      <c r="L125" s="122">
        <f t="shared" si="45"/>
        <v>251.10040778185666</v>
      </c>
      <c r="M125" s="122">
        <f t="shared" si="45"/>
        <v>235.3977938832135</v>
      </c>
      <c r="N125" s="122">
        <f t="shared" si="45"/>
        <v>243.04497839044535</v>
      </c>
      <c r="O125" s="122">
        <f t="shared" si="45"/>
        <v>238.62147275243797</v>
      </c>
      <c r="P125" s="122">
        <f t="shared" si="45"/>
        <v>216.42942191580153</v>
      </c>
      <c r="Q125" s="122">
        <f t="shared" si="45"/>
        <v>206.52473782215699</v>
      </c>
      <c r="R125" s="122">
        <f t="shared" ref="R125:V125" si="46">SUM(R126:R127)</f>
        <v>229.00654147727218</v>
      </c>
      <c r="S125" s="122">
        <f t="shared" si="46"/>
        <v>236.49531159929791</v>
      </c>
      <c r="T125" s="122">
        <f t="shared" si="46"/>
        <v>242.79469183947253</v>
      </c>
      <c r="U125" s="122">
        <f t="shared" si="46"/>
        <v>247.8842889477599</v>
      </c>
      <c r="V125" s="122">
        <f t="shared" si="46"/>
        <v>239.64122876003677</v>
      </c>
      <c r="W125" s="122">
        <f t="shared" ref="W125:Y125" si="47">SUM(W126:W127)</f>
        <v>247.10412305599004</v>
      </c>
      <c r="X125" s="122">
        <f t="shared" si="47"/>
        <v>261.64204053933798</v>
      </c>
      <c r="Y125" s="122">
        <f t="shared" si="47"/>
        <v>253.51500819206382</v>
      </c>
      <c r="DA125" s="130" t="s">
        <v>1856</v>
      </c>
    </row>
    <row r="126" spans="1:105" ht="12" customHeight="1" x14ac:dyDescent="0.25">
      <c r="A126" s="97" t="s">
        <v>198</v>
      </c>
      <c r="B126" s="98">
        <v>247.10271695502772</v>
      </c>
      <c r="C126" s="98">
        <v>261.32932682893204</v>
      </c>
      <c r="D126" s="98">
        <v>258.50118622667793</v>
      </c>
      <c r="E126" s="98">
        <v>247.22315829782877</v>
      </c>
      <c r="F126" s="98">
        <v>246.54648188463418</v>
      </c>
      <c r="G126" s="98">
        <v>250.05554702182491</v>
      </c>
      <c r="H126" s="98">
        <v>247.53016857884242</v>
      </c>
      <c r="I126" s="98">
        <v>246.72173557213964</v>
      </c>
      <c r="J126" s="98">
        <v>228.60554897660776</v>
      </c>
      <c r="K126" s="98">
        <v>229.16498900019008</v>
      </c>
      <c r="L126" s="98">
        <v>250.11079964924184</v>
      </c>
      <c r="M126" s="98">
        <v>234.48149004310167</v>
      </c>
      <c r="N126" s="98">
        <v>242.10709466774986</v>
      </c>
      <c r="O126" s="98">
        <v>237.70848123902257</v>
      </c>
      <c r="P126" s="98">
        <v>215.60654563926994</v>
      </c>
      <c r="Q126" s="98">
        <v>205.74368427613032</v>
      </c>
      <c r="R126" s="98">
        <v>228.14741478788898</v>
      </c>
      <c r="S126" s="98">
        <v>235.61249741891979</v>
      </c>
      <c r="T126" s="98">
        <v>241.89218816339897</v>
      </c>
      <c r="U126" s="98">
        <v>246.96514084396557</v>
      </c>
      <c r="V126" s="98">
        <v>238.75238837193297</v>
      </c>
      <c r="W126" s="98">
        <v>246.19025383752316</v>
      </c>
      <c r="X126" s="98">
        <v>260.67373349244508</v>
      </c>
      <c r="Y126" s="98">
        <v>252.58022814060911</v>
      </c>
      <c r="DA126" s="63" t="s">
        <v>1857</v>
      </c>
    </row>
    <row r="127" spans="1:105" ht="12" customHeight="1" x14ac:dyDescent="0.25">
      <c r="A127" s="97" t="s">
        <v>53</v>
      </c>
      <c r="B127" s="98">
        <v>1.1668426813528792</v>
      </c>
      <c r="C127" s="98">
        <v>1.2081512981605314</v>
      </c>
      <c r="D127" s="98">
        <v>1.1694625826086722</v>
      </c>
      <c r="E127" s="98">
        <v>1.0951497617824393</v>
      </c>
      <c r="F127" s="98">
        <v>1.074710799946222</v>
      </c>
      <c r="G127" s="98">
        <v>1.0645698193928619</v>
      </c>
      <c r="H127" s="98">
        <v>1.0388997880404309</v>
      </c>
      <c r="I127" s="98">
        <v>1.0155545494156606</v>
      </c>
      <c r="J127" s="98">
        <v>0.92326266906304144</v>
      </c>
      <c r="K127" s="98">
        <v>0.90730279292057781</v>
      </c>
      <c r="L127" s="98">
        <v>0.98960813261481217</v>
      </c>
      <c r="M127" s="98">
        <v>0.91630384011182087</v>
      </c>
      <c r="N127" s="98">
        <v>0.93788372269549525</v>
      </c>
      <c r="O127" s="98">
        <v>0.91299151341539464</v>
      </c>
      <c r="P127" s="98">
        <v>0.822876276531601</v>
      </c>
      <c r="Q127" s="98">
        <v>0.7810535460266621</v>
      </c>
      <c r="R127" s="98">
        <v>0.85912668938321457</v>
      </c>
      <c r="S127" s="98">
        <v>0.88281418037811055</v>
      </c>
      <c r="T127" s="98">
        <v>0.90250367607356596</v>
      </c>
      <c r="U127" s="98">
        <v>0.91914810379433376</v>
      </c>
      <c r="V127" s="98">
        <v>0.88884038810379307</v>
      </c>
      <c r="W127" s="98">
        <v>0.9138692184668763</v>
      </c>
      <c r="X127" s="98">
        <v>0.96830704689288905</v>
      </c>
      <c r="Y127" s="98">
        <v>0.93478005145471277</v>
      </c>
      <c r="DA127" s="63" t="s">
        <v>1858</v>
      </c>
    </row>
    <row r="128" spans="1:105" ht="12.95" customHeight="1" x14ac:dyDescent="0.25">
      <c r="A128" s="121" t="s">
        <v>92</v>
      </c>
      <c r="B128" s="122">
        <f t="shared" ref="B128:Y128" si="48">B129</f>
        <v>1.1968418706768493E-3</v>
      </c>
      <c r="C128" s="122">
        <f t="shared" si="48"/>
        <v>1.787641838110216E-3</v>
      </c>
      <c r="D128" s="122">
        <f t="shared" si="48"/>
        <v>2.5207672124684536E-3</v>
      </c>
      <c r="E128" s="122">
        <f t="shared" si="48"/>
        <v>3.0946526976993335E-3</v>
      </c>
      <c r="F128" s="122">
        <f t="shared" si="48"/>
        <v>4.7579889343608329E-3</v>
      </c>
      <c r="G128" s="122">
        <f t="shared" si="48"/>
        <v>7.4033636612409652E-3</v>
      </c>
      <c r="H128" s="122">
        <f t="shared" si="48"/>
        <v>9.2351687001379704E-3</v>
      </c>
      <c r="I128" s="122">
        <f t="shared" si="48"/>
        <v>1.0347521840598952E-2</v>
      </c>
      <c r="J128" s="122">
        <f t="shared" si="48"/>
        <v>1.1525886555438295E-2</v>
      </c>
      <c r="K128" s="122">
        <f t="shared" si="48"/>
        <v>1.1829405004123127E-2</v>
      </c>
      <c r="L128" s="122">
        <f t="shared" si="48"/>
        <v>2.4983983012802788E-2</v>
      </c>
      <c r="M128" s="122">
        <f t="shared" si="48"/>
        <v>1.7697483845848686E-2</v>
      </c>
      <c r="N128" s="122">
        <f t="shared" si="48"/>
        <v>1.7452257377972593E-2</v>
      </c>
      <c r="O128" s="122">
        <f t="shared" si="48"/>
        <v>2.1003123193637153E-2</v>
      </c>
      <c r="P128" s="122">
        <f t="shared" si="48"/>
        <v>2.8342483923049156E-2</v>
      </c>
      <c r="Q128" s="122">
        <f t="shared" si="48"/>
        <v>2.8603592569616941E-2</v>
      </c>
      <c r="R128" s="122">
        <f t="shared" si="48"/>
        <v>3.4444715330979599E-2</v>
      </c>
      <c r="S128" s="122">
        <f t="shared" si="48"/>
        <v>3.9698318548662404E-2</v>
      </c>
      <c r="T128" s="122">
        <f t="shared" si="48"/>
        <v>5.915691280168215E-2</v>
      </c>
      <c r="U128" s="122">
        <f t="shared" si="48"/>
        <v>4.4180993781821304E-2</v>
      </c>
      <c r="V128" s="122">
        <f t="shared" si="48"/>
        <v>5.0285447522230166E-2</v>
      </c>
      <c r="W128" s="122">
        <f t="shared" si="48"/>
        <v>8.2278832103866884E-2</v>
      </c>
      <c r="X128" s="122">
        <f t="shared" si="48"/>
        <v>8.3236837684001183E-2</v>
      </c>
      <c r="Y128" s="122">
        <f t="shared" si="48"/>
        <v>8.3964714056499648E-2</v>
      </c>
      <c r="DA128" s="130" t="s">
        <v>1859</v>
      </c>
    </row>
    <row r="129" spans="1:105" ht="12" customHeight="1" x14ac:dyDescent="0.25">
      <c r="A129" s="97" t="s">
        <v>53</v>
      </c>
      <c r="B129" s="98">
        <v>1.1968418706768493E-3</v>
      </c>
      <c r="C129" s="98">
        <v>1.787641838110216E-3</v>
      </c>
      <c r="D129" s="98">
        <v>2.5207672124684536E-3</v>
      </c>
      <c r="E129" s="98">
        <v>3.0946526976993335E-3</v>
      </c>
      <c r="F129" s="98">
        <v>4.7579889343608329E-3</v>
      </c>
      <c r="G129" s="98">
        <v>7.4033636612409652E-3</v>
      </c>
      <c r="H129" s="98">
        <v>9.2351687001379704E-3</v>
      </c>
      <c r="I129" s="98">
        <v>1.0347521840598952E-2</v>
      </c>
      <c r="J129" s="98">
        <v>1.1525886555438295E-2</v>
      </c>
      <c r="K129" s="98">
        <v>1.1829405004123127E-2</v>
      </c>
      <c r="L129" s="98">
        <v>2.4983983012802788E-2</v>
      </c>
      <c r="M129" s="98">
        <v>1.7697483845848686E-2</v>
      </c>
      <c r="N129" s="98">
        <v>1.7452257377972593E-2</v>
      </c>
      <c r="O129" s="98">
        <v>2.1003123193637153E-2</v>
      </c>
      <c r="P129" s="98">
        <v>2.8342483923049156E-2</v>
      </c>
      <c r="Q129" s="98">
        <v>2.8603592569616941E-2</v>
      </c>
      <c r="R129" s="98">
        <v>3.4444715330979599E-2</v>
      </c>
      <c r="S129" s="98">
        <v>3.9698318548662404E-2</v>
      </c>
      <c r="T129" s="98">
        <v>5.915691280168215E-2</v>
      </c>
      <c r="U129" s="98">
        <v>4.4180993781821304E-2</v>
      </c>
      <c r="V129" s="98">
        <v>5.0285447522230166E-2</v>
      </c>
      <c r="W129" s="98">
        <v>8.2278832103866884E-2</v>
      </c>
      <c r="X129" s="98">
        <v>8.3236837684001183E-2</v>
      </c>
      <c r="Y129" s="98">
        <v>8.3964714056499648E-2</v>
      </c>
      <c r="DA129" s="63" t="s">
        <v>1860</v>
      </c>
    </row>
    <row r="130" spans="1:105" ht="12" customHeight="1" x14ac:dyDescent="0.25">
      <c r="A130" s="121" t="s">
        <v>55</v>
      </c>
      <c r="B130" s="122">
        <v>30.873152638618443</v>
      </c>
      <c r="C130" s="122">
        <v>33.175458672000246</v>
      </c>
      <c r="D130" s="122">
        <v>34.12828437639358</v>
      </c>
      <c r="E130" s="122">
        <v>31.299453743892009</v>
      </c>
      <c r="F130" s="122">
        <v>31.945702100558535</v>
      </c>
      <c r="G130" s="122">
        <v>33.851164182946533</v>
      </c>
      <c r="H130" s="122">
        <v>34.741229989852812</v>
      </c>
      <c r="I130" s="122">
        <v>27.631683228089969</v>
      </c>
      <c r="J130" s="122">
        <v>25.292576683267932</v>
      </c>
      <c r="K130" s="122">
        <v>23.439879967881289</v>
      </c>
      <c r="L130" s="122">
        <v>25.267715080842144</v>
      </c>
      <c r="M130" s="122">
        <v>24.017021526495625</v>
      </c>
      <c r="N130" s="122">
        <v>24.766727456002759</v>
      </c>
      <c r="O130" s="122">
        <v>24.240282557684253</v>
      </c>
      <c r="P130" s="122">
        <v>21.856245135994907</v>
      </c>
      <c r="Q130" s="122">
        <v>21.097758890699613</v>
      </c>
      <c r="R130" s="122">
        <v>23.53205256356545</v>
      </c>
      <c r="S130" s="122">
        <v>24.39170858405409</v>
      </c>
      <c r="T130" s="122">
        <v>24.348982970153873</v>
      </c>
      <c r="U130" s="122">
        <v>25.892352814984296</v>
      </c>
      <c r="V130" s="122">
        <v>24.935804661546392</v>
      </c>
      <c r="W130" s="122">
        <v>26.165138986361328</v>
      </c>
      <c r="X130" s="122">
        <v>26.621701506141562</v>
      </c>
      <c r="Y130" s="122">
        <v>26.360855246834827</v>
      </c>
      <c r="DA130" s="130" t="s">
        <v>1861</v>
      </c>
    </row>
    <row r="131" spans="1:105" ht="12" customHeight="1" x14ac:dyDescent="0.25">
      <c r="A131" s="97" t="s">
        <v>128</v>
      </c>
      <c r="B131" s="98">
        <v>30.772091549478755</v>
      </c>
      <c r="C131" s="98">
        <v>32.908624295936228</v>
      </c>
      <c r="D131" s="98">
        <v>33.9156680732236</v>
      </c>
      <c r="E131" s="98">
        <v>31.096379460540014</v>
      </c>
      <c r="F131" s="98">
        <v>31.653739515287239</v>
      </c>
      <c r="G131" s="98">
        <v>33.651586201194796</v>
      </c>
      <c r="H131" s="98">
        <v>34.554384997915093</v>
      </c>
      <c r="I131" s="98">
        <v>27.457613411342603</v>
      </c>
      <c r="J131" s="98">
        <v>25.112689571458684</v>
      </c>
      <c r="K131" s="98">
        <v>23.248945898991707</v>
      </c>
      <c r="L131" s="98">
        <v>24.969367128369875</v>
      </c>
      <c r="M131" s="98">
        <v>23.779316126058951</v>
      </c>
      <c r="N131" s="98">
        <v>24.568688292647185</v>
      </c>
      <c r="O131" s="98">
        <v>24.051718074953289</v>
      </c>
      <c r="P131" s="98">
        <v>21.685264202239271</v>
      </c>
      <c r="Q131" s="98">
        <v>20.921019081425595</v>
      </c>
      <c r="R131" s="98">
        <v>23.326598193986321</v>
      </c>
      <c r="S131" s="98">
        <v>24.171368352258838</v>
      </c>
      <c r="T131" s="98">
        <v>24.043130202260777</v>
      </c>
      <c r="U131" s="98">
        <v>25.643196497490283</v>
      </c>
      <c r="V131" s="98">
        <v>24.755551400238595</v>
      </c>
      <c r="W131" s="98">
        <v>25.771293625141958</v>
      </c>
      <c r="X131" s="98">
        <v>26.158539980214076</v>
      </c>
      <c r="Y131" s="98">
        <v>25.519101569937423</v>
      </c>
      <c r="DA131" s="63" t="s">
        <v>1862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1863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1864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1865</v>
      </c>
    </row>
    <row r="135" spans="1:105" ht="12" customHeight="1" x14ac:dyDescent="0.25">
      <c r="A135" s="106" t="s">
        <v>122</v>
      </c>
      <c r="B135" s="101">
        <v>0.10106108913968832</v>
      </c>
      <c r="C135" s="101">
        <v>0.26683437606401905</v>
      </c>
      <c r="D135" s="101">
        <v>0.21261630316997912</v>
      </c>
      <c r="E135" s="101">
        <v>0.20307428335199501</v>
      </c>
      <c r="F135" s="101">
        <v>0.29196258527129743</v>
      </c>
      <c r="G135" s="101">
        <v>0.19957798175173561</v>
      </c>
      <c r="H135" s="101">
        <v>0.1868449919377177</v>
      </c>
      <c r="I135" s="101">
        <v>0.17406981674736516</v>
      </c>
      <c r="J135" s="101">
        <v>0.17988711180924852</v>
      </c>
      <c r="K135" s="101">
        <v>0.19093406888958414</v>
      </c>
      <c r="L135" s="101">
        <v>0.29834795247226986</v>
      </c>
      <c r="M135" s="101">
        <v>0.23770540043667268</v>
      </c>
      <c r="N135" s="101">
        <v>0.19803916335557459</v>
      </c>
      <c r="O135" s="101">
        <v>0.18856448273096263</v>
      </c>
      <c r="P135" s="101">
        <v>0.17098093375563736</v>
      </c>
      <c r="Q135" s="101">
        <v>0.17673980927401894</v>
      </c>
      <c r="R135" s="101">
        <v>0.20545436957912888</v>
      </c>
      <c r="S135" s="101">
        <v>0.22034023179525197</v>
      </c>
      <c r="T135" s="101">
        <v>0.30585276789309807</v>
      </c>
      <c r="U135" s="101">
        <v>0.24915631749401393</v>
      </c>
      <c r="V135" s="101">
        <v>0.18025326130779565</v>
      </c>
      <c r="W135" s="101">
        <v>0.39384536121937025</v>
      </c>
      <c r="X135" s="101">
        <v>0.46316152592748466</v>
      </c>
      <c r="Y135" s="101">
        <v>0.84175367689740344</v>
      </c>
      <c r="DA135" s="131" t="s">
        <v>1866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1867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1868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1869</v>
      </c>
    </row>
    <row r="139" spans="1:105" ht="12" customHeight="1" x14ac:dyDescent="0.25">
      <c r="A139" s="121" t="s">
        <v>54</v>
      </c>
      <c r="B139" s="122">
        <v>21.064082461710289</v>
      </c>
      <c r="C139" s="122">
        <v>22.637686244307829</v>
      </c>
      <c r="D139" s="122">
        <v>19.436022446625294</v>
      </c>
      <c r="E139" s="122">
        <v>18.856249695986232</v>
      </c>
      <c r="F139" s="122">
        <v>19.027039788704869</v>
      </c>
      <c r="G139" s="122">
        <v>17.195991478800671</v>
      </c>
      <c r="H139" s="122">
        <v>17.979581846802986</v>
      </c>
      <c r="I139" s="122">
        <v>14.709302178347304</v>
      </c>
      <c r="J139" s="122">
        <v>13.67586083579944</v>
      </c>
      <c r="K139" s="122">
        <v>11.976480454806273</v>
      </c>
      <c r="L139" s="122">
        <v>13.084381868873507</v>
      </c>
      <c r="M139" s="122">
        <v>12.319982779011964</v>
      </c>
      <c r="N139" s="122">
        <v>12.118146831279329</v>
      </c>
      <c r="O139" s="122">
        <v>11.477559244658597</v>
      </c>
      <c r="P139" s="122">
        <v>10.74391901470138</v>
      </c>
      <c r="Q139" s="122">
        <v>11.113267685010783</v>
      </c>
      <c r="R139" s="122">
        <v>12.780648917803457</v>
      </c>
      <c r="S139" s="122">
        <v>13.073577097444391</v>
      </c>
      <c r="T139" s="122">
        <v>12.39968227855273</v>
      </c>
      <c r="U139" s="122">
        <v>13.958264078927407</v>
      </c>
      <c r="V139" s="122">
        <v>12.696711853746839</v>
      </c>
      <c r="W139" s="122">
        <v>13.953889154151817</v>
      </c>
      <c r="X139" s="122">
        <v>10.024925789915653</v>
      </c>
      <c r="Y139" s="122">
        <v>13.79563511591007</v>
      </c>
      <c r="DA139" s="130" t="s">
        <v>1870</v>
      </c>
    </row>
    <row r="140" spans="1:105" ht="12" customHeight="1" x14ac:dyDescent="0.25">
      <c r="A140" s="97" t="s">
        <v>50</v>
      </c>
      <c r="B140" s="98">
        <v>2.819605576656858</v>
      </c>
      <c r="C140" s="98">
        <v>3.3208858183047356</v>
      </c>
      <c r="D140" s="98">
        <v>1.4259069937649835</v>
      </c>
      <c r="E140" s="98">
        <v>1.9076627299539666</v>
      </c>
      <c r="F140" s="98">
        <v>1.9282075096623037</v>
      </c>
      <c r="G140" s="98">
        <v>1.4500196949725717</v>
      </c>
      <c r="H140" s="98">
        <v>1.4449842675968769</v>
      </c>
      <c r="I140" s="98">
        <v>0.92575481747608213</v>
      </c>
      <c r="J140" s="98">
        <v>1.3348602629198392</v>
      </c>
      <c r="K140" s="98">
        <v>1.2995877443608512</v>
      </c>
      <c r="L140" s="98">
        <v>1.7462071914326422</v>
      </c>
      <c r="M140" s="98">
        <v>1.7521867264963922</v>
      </c>
      <c r="N140" s="98">
        <v>1.3257601448397096</v>
      </c>
      <c r="O140" s="98">
        <v>1.3124006162441313</v>
      </c>
      <c r="P140" s="98">
        <v>1.6409468253625812</v>
      </c>
      <c r="Q140" s="98">
        <v>1.9456300828208599</v>
      </c>
      <c r="R140" s="98">
        <v>2.7073133293713747</v>
      </c>
      <c r="S140" s="98">
        <v>2.7182033478834757</v>
      </c>
      <c r="T140" s="98">
        <v>2.3382090066514873</v>
      </c>
      <c r="U140" s="98">
        <v>2.5940869121286259</v>
      </c>
      <c r="V140" s="98">
        <v>1.5579527824914585</v>
      </c>
      <c r="W140" s="98">
        <v>1.3438022298667605</v>
      </c>
      <c r="X140" s="98">
        <v>0.8526224369268407</v>
      </c>
      <c r="Y140" s="98">
        <v>1.3471415502780655</v>
      </c>
      <c r="DA140" s="63" t="s">
        <v>1871</v>
      </c>
    </row>
    <row r="141" spans="1:105" ht="12" customHeight="1" x14ac:dyDescent="0.25">
      <c r="A141" s="109" t="s">
        <v>120</v>
      </c>
      <c r="B141" s="33">
        <v>18.24447688505343</v>
      </c>
      <c r="C141" s="33">
        <v>19.316800426003095</v>
      </c>
      <c r="D141" s="33">
        <v>18.010115452860312</v>
      </c>
      <c r="E141" s="33">
        <v>16.948586966032266</v>
      </c>
      <c r="F141" s="33">
        <v>17.098832279042565</v>
      </c>
      <c r="G141" s="33">
        <v>15.745971783828098</v>
      </c>
      <c r="H141" s="33">
        <v>16.53459757920611</v>
      </c>
      <c r="I141" s="33">
        <v>13.783547360871221</v>
      </c>
      <c r="J141" s="33">
        <v>12.341000572879601</v>
      </c>
      <c r="K141" s="33">
        <v>10.676892710445422</v>
      </c>
      <c r="L141" s="33">
        <v>11.338174677440865</v>
      </c>
      <c r="M141" s="33">
        <v>10.567796052515572</v>
      </c>
      <c r="N141" s="33">
        <v>10.79238668643962</v>
      </c>
      <c r="O141" s="33">
        <v>10.165158628414465</v>
      </c>
      <c r="P141" s="33">
        <v>9.1029721893387983</v>
      </c>
      <c r="Q141" s="33">
        <v>9.167637602189922</v>
      </c>
      <c r="R141" s="33">
        <v>10.073335588432082</v>
      </c>
      <c r="S141" s="33">
        <v>10.355373749560915</v>
      </c>
      <c r="T141" s="33">
        <v>10.061473271901242</v>
      </c>
      <c r="U141" s="33">
        <v>11.364177166798781</v>
      </c>
      <c r="V141" s="33">
        <v>11.138759071255381</v>
      </c>
      <c r="W141" s="33">
        <v>12.610086924285056</v>
      </c>
      <c r="X141" s="33">
        <v>9.1723033529888127</v>
      </c>
      <c r="Y141" s="33">
        <v>12.448493565632004</v>
      </c>
      <c r="DA141" s="60" t="s">
        <v>1872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:Y143" si="51">W144+W146+W148+W157</f>
        <v>0</v>
      </c>
      <c r="X143" s="117">
        <f t="shared" si="51"/>
        <v>0</v>
      </c>
      <c r="Y143" s="117">
        <f t="shared" si="51"/>
        <v>0</v>
      </c>
      <c r="DA143" s="129" t="s">
        <v>1873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1874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1875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1876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1877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X148" s="122">
        <v>0</v>
      </c>
      <c r="Y148" s="122">
        <v>0</v>
      </c>
      <c r="DA148" s="130" t="s">
        <v>1878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1879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1880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1881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1882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1883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1884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1885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1886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X157" s="122">
        <v>0</v>
      </c>
      <c r="Y157" s="122">
        <v>0</v>
      </c>
      <c r="DA157" s="130" t="s">
        <v>1887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1888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1889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12.392737914818429</v>
      </c>
      <c r="C161" s="117">
        <f t="shared" si="54"/>
        <v>15.050760248387087</v>
      </c>
      <c r="D161" s="117">
        <f t="shared" si="54"/>
        <v>13.896309738589251</v>
      </c>
      <c r="E161" s="117">
        <f t="shared" si="54"/>
        <v>13.847828325490834</v>
      </c>
      <c r="F161" s="117">
        <f t="shared" si="54"/>
        <v>13.933991956301634</v>
      </c>
      <c r="G161" s="117">
        <f t="shared" si="54"/>
        <v>14.642262754782134</v>
      </c>
      <c r="H161" s="117">
        <f t="shared" si="54"/>
        <v>15.414967973419472</v>
      </c>
      <c r="I161" s="117">
        <f t="shared" si="54"/>
        <v>21.68363507666524</v>
      </c>
      <c r="J161" s="117">
        <f t="shared" si="54"/>
        <v>24.607771788596612</v>
      </c>
      <c r="K161" s="117">
        <f t="shared" si="54"/>
        <v>26.756045873438921</v>
      </c>
      <c r="L161" s="117">
        <f t="shared" si="54"/>
        <v>31.916223409087696</v>
      </c>
      <c r="M161" s="117">
        <f t="shared" si="54"/>
        <v>27.291770052671531</v>
      </c>
      <c r="N161" s="117">
        <f t="shared" si="54"/>
        <v>27.478772194673098</v>
      </c>
      <c r="O161" s="117">
        <f t="shared" si="54"/>
        <v>26.334497580051025</v>
      </c>
      <c r="P161" s="117">
        <f t="shared" si="54"/>
        <v>25.018871593840938</v>
      </c>
      <c r="Q161" s="117">
        <f t="shared" si="54"/>
        <v>24.713908614821126</v>
      </c>
      <c r="R161" s="117">
        <f t="shared" ref="R161:V161" si="55">R162+R164+R166+R175</f>
        <v>27.800880939086912</v>
      </c>
      <c r="S161" s="117">
        <f t="shared" si="55"/>
        <v>28.631388788298089</v>
      </c>
      <c r="T161" s="117">
        <f t="shared" si="55"/>
        <v>36.21569052735947</v>
      </c>
      <c r="U161" s="117">
        <f t="shared" si="55"/>
        <v>31.603515796467743</v>
      </c>
      <c r="V161" s="117">
        <f t="shared" si="55"/>
        <v>30.821001277933693</v>
      </c>
      <c r="W161" s="117">
        <f t="shared" ref="W161:Y161" si="56">W162+W164+W166+W175</f>
        <v>34.908333791541033</v>
      </c>
      <c r="X161" s="117">
        <f t="shared" si="56"/>
        <v>24.745673887798446</v>
      </c>
      <c r="Y161" s="117">
        <f t="shared" si="56"/>
        <v>34.031476345998868</v>
      </c>
      <c r="DA161" s="129" t="s">
        <v>1890</v>
      </c>
    </row>
    <row r="162" spans="1:105" ht="12.95" customHeight="1" x14ac:dyDescent="0.25">
      <c r="A162" s="121" t="s">
        <v>57</v>
      </c>
      <c r="B162" s="122">
        <f t="shared" ref="B162:Y162" si="57">B163</f>
        <v>10.003716983255407</v>
      </c>
      <c r="C162" s="122">
        <f t="shared" si="57"/>
        <v>12.52774138797246</v>
      </c>
      <c r="D162" s="122">
        <f t="shared" si="57"/>
        <v>11.530584448286168</v>
      </c>
      <c r="E162" s="122">
        <f t="shared" si="57"/>
        <v>11.484721072303548</v>
      </c>
      <c r="F162" s="122">
        <f t="shared" si="57"/>
        <v>11.546822516830931</v>
      </c>
      <c r="G162" s="122">
        <f t="shared" si="57"/>
        <v>12.173052529865975</v>
      </c>
      <c r="H162" s="122">
        <f t="shared" si="57"/>
        <v>12.558080060175994</v>
      </c>
      <c r="I162" s="122">
        <f t="shared" si="57"/>
        <v>18.56422827469445</v>
      </c>
      <c r="J162" s="122">
        <f t="shared" si="57"/>
        <v>21.124454557706787</v>
      </c>
      <c r="K162" s="122">
        <f t="shared" si="57"/>
        <v>23.179409732029754</v>
      </c>
      <c r="L162" s="122">
        <f t="shared" si="57"/>
        <v>28.024349434077397</v>
      </c>
      <c r="M162" s="122">
        <f t="shared" si="57"/>
        <v>23.676943865406948</v>
      </c>
      <c r="N162" s="122">
        <f t="shared" si="57"/>
        <v>23.820444253985318</v>
      </c>
      <c r="O162" s="122">
        <f t="shared" si="57"/>
        <v>22.880182470802129</v>
      </c>
      <c r="P162" s="122">
        <f t="shared" si="57"/>
        <v>21.780868513794616</v>
      </c>
      <c r="Q162" s="122">
        <f t="shared" si="57"/>
        <v>21.355768144554265</v>
      </c>
      <c r="R162" s="122">
        <f t="shared" si="57"/>
        <v>23.871024167452674</v>
      </c>
      <c r="S162" s="122">
        <f t="shared" si="57"/>
        <v>24.494112651119693</v>
      </c>
      <c r="T162" s="122">
        <f t="shared" si="57"/>
        <v>32.098830427992851</v>
      </c>
      <c r="U162" s="122">
        <f t="shared" si="57"/>
        <v>27.013004404942745</v>
      </c>
      <c r="V162" s="122">
        <f t="shared" si="57"/>
        <v>26.406205948439482</v>
      </c>
      <c r="W162" s="122">
        <f t="shared" si="57"/>
        <v>30.173718710735482</v>
      </c>
      <c r="X162" s="122">
        <f t="shared" si="57"/>
        <v>21.43968035523541</v>
      </c>
      <c r="Y162" s="122">
        <f t="shared" si="57"/>
        <v>29.63284385328495</v>
      </c>
      <c r="DA162" s="130" t="s">
        <v>1891</v>
      </c>
    </row>
    <row r="163" spans="1:105" ht="12" customHeight="1" x14ac:dyDescent="0.25">
      <c r="A163" s="97" t="s">
        <v>53</v>
      </c>
      <c r="B163" s="33">
        <v>10.003716983255407</v>
      </c>
      <c r="C163" s="33">
        <v>12.52774138797246</v>
      </c>
      <c r="D163" s="33">
        <v>11.530584448286168</v>
      </c>
      <c r="E163" s="33">
        <v>11.484721072303548</v>
      </c>
      <c r="F163" s="33">
        <v>11.546822516830931</v>
      </c>
      <c r="G163" s="33">
        <v>12.173052529865975</v>
      </c>
      <c r="H163" s="33">
        <v>12.558080060175994</v>
      </c>
      <c r="I163" s="33">
        <v>18.56422827469445</v>
      </c>
      <c r="J163" s="33">
        <v>21.124454557706787</v>
      </c>
      <c r="K163" s="33">
        <v>23.179409732029754</v>
      </c>
      <c r="L163" s="33">
        <v>28.024349434077397</v>
      </c>
      <c r="M163" s="33">
        <v>23.676943865406948</v>
      </c>
      <c r="N163" s="33">
        <v>23.820444253985318</v>
      </c>
      <c r="O163" s="33">
        <v>22.880182470802129</v>
      </c>
      <c r="P163" s="33">
        <v>21.780868513794616</v>
      </c>
      <c r="Q163" s="33">
        <v>21.355768144554265</v>
      </c>
      <c r="R163" s="33">
        <v>23.871024167452674</v>
      </c>
      <c r="S163" s="33">
        <v>24.494112651119693</v>
      </c>
      <c r="T163" s="33">
        <v>32.098830427992851</v>
      </c>
      <c r="U163" s="33">
        <v>27.013004404942745</v>
      </c>
      <c r="V163" s="33">
        <v>26.406205948439482</v>
      </c>
      <c r="W163" s="33">
        <v>30.173718710735482</v>
      </c>
      <c r="X163" s="33">
        <v>21.43968035523541</v>
      </c>
      <c r="Y163" s="33">
        <v>29.63284385328495</v>
      </c>
      <c r="DA163" s="60" t="s">
        <v>1892</v>
      </c>
    </row>
    <row r="164" spans="1:105" ht="12.95" customHeight="1" x14ac:dyDescent="0.25">
      <c r="A164" s="121" t="s">
        <v>92</v>
      </c>
      <c r="B164" s="122">
        <f t="shared" ref="B164:Y164" si="58">B165</f>
        <v>2.761942778485037E-4</v>
      </c>
      <c r="C164" s="122">
        <f t="shared" si="58"/>
        <v>3.3645057953178261E-4</v>
      </c>
      <c r="D164" s="122">
        <f t="shared" si="58"/>
        <v>4.1694728152792747E-4</v>
      </c>
      <c r="E164" s="122">
        <f t="shared" si="58"/>
        <v>4.4164244506625518E-4</v>
      </c>
      <c r="F164" s="122">
        <f t="shared" si="58"/>
        <v>5.3438549790790226E-4</v>
      </c>
      <c r="G164" s="122">
        <f t="shared" si="58"/>
        <v>7.4022306333759768E-4</v>
      </c>
      <c r="H164" s="122">
        <f t="shared" si="58"/>
        <v>1.1679978824305772E-3</v>
      </c>
      <c r="I164" s="122">
        <f t="shared" si="58"/>
        <v>1.8408653167414466E-3</v>
      </c>
      <c r="J164" s="122">
        <f t="shared" si="58"/>
        <v>3.0546766517394186E-3</v>
      </c>
      <c r="K164" s="122">
        <f t="shared" si="58"/>
        <v>4.1592191830144738E-3</v>
      </c>
      <c r="L164" s="122">
        <f t="shared" si="58"/>
        <v>1.0235398067201388E-2</v>
      </c>
      <c r="M164" s="122">
        <f t="shared" si="58"/>
        <v>7.5414462592075888E-3</v>
      </c>
      <c r="N164" s="122">
        <f t="shared" si="58"/>
        <v>6.4899492769688863E-3</v>
      </c>
      <c r="O164" s="122">
        <f t="shared" si="58"/>
        <v>6.227253414713114E-3</v>
      </c>
      <c r="P164" s="122">
        <f t="shared" si="58"/>
        <v>6.7243219741683008E-3</v>
      </c>
      <c r="Q164" s="122">
        <f t="shared" si="58"/>
        <v>5.8820931173914678E-3</v>
      </c>
      <c r="R164" s="122">
        <f t="shared" si="58"/>
        <v>6.8502323956026821E-3</v>
      </c>
      <c r="S164" s="122">
        <f t="shared" si="58"/>
        <v>8.4467651045022126E-3</v>
      </c>
      <c r="T164" s="122">
        <f t="shared" si="58"/>
        <v>1.4820663882101657E-2</v>
      </c>
      <c r="U164" s="122">
        <f t="shared" si="58"/>
        <v>1.2962931586314907E-2</v>
      </c>
      <c r="V164" s="122">
        <f t="shared" si="58"/>
        <v>1.6806051760275584E-2</v>
      </c>
      <c r="W164" s="122">
        <f t="shared" si="58"/>
        <v>3.0112350359500682E-2</v>
      </c>
      <c r="X164" s="122">
        <f t="shared" si="58"/>
        <v>2.7011312554139702E-2</v>
      </c>
      <c r="Y164" s="122">
        <f t="shared" si="58"/>
        <v>2.6928644967539515E-2</v>
      </c>
      <c r="DA164" s="130" t="s">
        <v>1893</v>
      </c>
    </row>
    <row r="165" spans="1:105" ht="12" customHeight="1" x14ac:dyDescent="0.25">
      <c r="A165" s="97" t="s">
        <v>53</v>
      </c>
      <c r="B165" s="98">
        <v>2.761942778485037E-4</v>
      </c>
      <c r="C165" s="98">
        <v>3.3645057953178261E-4</v>
      </c>
      <c r="D165" s="98">
        <v>4.1694728152792747E-4</v>
      </c>
      <c r="E165" s="98">
        <v>4.4164244506625518E-4</v>
      </c>
      <c r="F165" s="98">
        <v>5.3438549790790226E-4</v>
      </c>
      <c r="G165" s="98">
        <v>7.4022306333759768E-4</v>
      </c>
      <c r="H165" s="98">
        <v>1.1679978824305772E-3</v>
      </c>
      <c r="I165" s="98">
        <v>1.8408653167414466E-3</v>
      </c>
      <c r="J165" s="98">
        <v>3.0546766517394186E-3</v>
      </c>
      <c r="K165" s="98">
        <v>4.1592191830144738E-3</v>
      </c>
      <c r="L165" s="98">
        <v>1.0235398067201388E-2</v>
      </c>
      <c r="M165" s="98">
        <v>7.5414462592075888E-3</v>
      </c>
      <c r="N165" s="98">
        <v>6.4899492769688863E-3</v>
      </c>
      <c r="O165" s="98">
        <v>6.227253414713114E-3</v>
      </c>
      <c r="P165" s="98">
        <v>6.7243219741683008E-3</v>
      </c>
      <c r="Q165" s="98">
        <v>5.8820931173914678E-3</v>
      </c>
      <c r="R165" s="98">
        <v>6.8502323956026821E-3</v>
      </c>
      <c r="S165" s="98">
        <v>8.4467651045022126E-3</v>
      </c>
      <c r="T165" s="98">
        <v>1.4820663882101657E-2</v>
      </c>
      <c r="U165" s="98">
        <v>1.2962931586314907E-2</v>
      </c>
      <c r="V165" s="98">
        <v>1.6806051760275584E-2</v>
      </c>
      <c r="W165" s="98">
        <v>3.0112350359500682E-2</v>
      </c>
      <c r="X165" s="98">
        <v>2.7011312554139702E-2</v>
      </c>
      <c r="Y165" s="98">
        <v>2.6928644967539515E-2</v>
      </c>
      <c r="DA165" s="63" t="s">
        <v>1894</v>
      </c>
    </row>
    <row r="166" spans="1:105" ht="12" customHeight="1" x14ac:dyDescent="0.25">
      <c r="A166" s="121" t="s">
        <v>55</v>
      </c>
      <c r="B166" s="122">
        <v>1.4147614122182739</v>
      </c>
      <c r="C166" s="122">
        <v>1.5036175692027089</v>
      </c>
      <c r="D166" s="122">
        <v>1.4855042126715772</v>
      </c>
      <c r="E166" s="122">
        <v>1.4913923627007946</v>
      </c>
      <c r="F166" s="122">
        <v>1.4996982930522129</v>
      </c>
      <c r="G166" s="122">
        <v>1.5890259095456911</v>
      </c>
      <c r="H166" s="122">
        <v>1.8099010824744468</v>
      </c>
      <c r="I166" s="122">
        <v>2.0563100892386985</v>
      </c>
      <c r="J166" s="122">
        <v>2.3029305981119581</v>
      </c>
      <c r="K166" s="122">
        <v>2.3998868750443259</v>
      </c>
      <c r="L166" s="122">
        <v>2.5736189383415193</v>
      </c>
      <c r="M166" s="122">
        <v>2.3745413909411899</v>
      </c>
      <c r="N166" s="122">
        <v>2.4427079533401108</v>
      </c>
      <c r="O166" s="122">
        <v>2.3166788246605057</v>
      </c>
      <c r="P166" s="122">
        <v>2.1513367008142543</v>
      </c>
      <c r="Q166" s="122">
        <v>2.2071156502348379</v>
      </c>
      <c r="R166" s="122">
        <v>2.5444086796855871</v>
      </c>
      <c r="S166" s="122">
        <v>2.690162921857675</v>
      </c>
      <c r="T166" s="122">
        <v>2.6920497067601894</v>
      </c>
      <c r="U166" s="122">
        <v>2.9878917385086488</v>
      </c>
      <c r="V166" s="122">
        <v>2.9462843281895053</v>
      </c>
      <c r="W166" s="122">
        <v>3.1679869372512575</v>
      </c>
      <c r="X166" s="122">
        <v>2.1968766247689144</v>
      </c>
      <c r="Y166" s="122">
        <v>2.9867287787629726</v>
      </c>
      <c r="DA166" s="130" t="s">
        <v>1895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1896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1897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1898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1899</v>
      </c>
    </row>
    <row r="171" spans="1:105" ht="12" customHeight="1" x14ac:dyDescent="0.25">
      <c r="A171" s="106" t="s">
        <v>122</v>
      </c>
      <c r="B171" s="101">
        <v>1.4147614122182739</v>
      </c>
      <c r="C171" s="101">
        <v>1.5036175692027089</v>
      </c>
      <c r="D171" s="101">
        <v>1.4855042126715772</v>
      </c>
      <c r="E171" s="101">
        <v>1.4913923627007946</v>
      </c>
      <c r="F171" s="101">
        <v>1.4996982930522129</v>
      </c>
      <c r="G171" s="101">
        <v>1.5890259095456911</v>
      </c>
      <c r="H171" s="101">
        <v>1.8099010824744468</v>
      </c>
      <c r="I171" s="101">
        <v>2.0563100892386985</v>
      </c>
      <c r="J171" s="101">
        <v>2.3029305981119581</v>
      </c>
      <c r="K171" s="101">
        <v>2.3998868750443259</v>
      </c>
      <c r="L171" s="101">
        <v>2.5736189383415193</v>
      </c>
      <c r="M171" s="101">
        <v>2.3745413909411899</v>
      </c>
      <c r="N171" s="101">
        <v>2.4427079533401108</v>
      </c>
      <c r="O171" s="101">
        <v>2.3166788246605057</v>
      </c>
      <c r="P171" s="101">
        <v>2.1513367008142543</v>
      </c>
      <c r="Q171" s="101">
        <v>2.2071156502348379</v>
      </c>
      <c r="R171" s="101">
        <v>2.5444086796855871</v>
      </c>
      <c r="S171" s="101">
        <v>2.690162921857675</v>
      </c>
      <c r="T171" s="101">
        <v>2.6920497067601894</v>
      </c>
      <c r="U171" s="101">
        <v>2.9878917385086488</v>
      </c>
      <c r="V171" s="101">
        <v>2.9462843281895053</v>
      </c>
      <c r="W171" s="101">
        <v>3.1679869372512575</v>
      </c>
      <c r="X171" s="101">
        <v>2.1968766247689144</v>
      </c>
      <c r="Y171" s="101">
        <v>2.9867287787629726</v>
      </c>
      <c r="DA171" s="131" t="s">
        <v>1900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1901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1902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1903</v>
      </c>
    </row>
    <row r="175" spans="1:105" ht="12" customHeight="1" x14ac:dyDescent="0.25">
      <c r="A175" s="121" t="s">
        <v>54</v>
      </c>
      <c r="B175" s="122">
        <v>0.97398332506690066</v>
      </c>
      <c r="C175" s="122">
        <v>1.0190648406323863</v>
      </c>
      <c r="D175" s="122">
        <v>0.87980413034997729</v>
      </c>
      <c r="E175" s="122">
        <v>0.8712732480414247</v>
      </c>
      <c r="F175" s="122">
        <v>0.88693676092058427</v>
      </c>
      <c r="G175" s="122">
        <v>0.87944409230712939</v>
      </c>
      <c r="H175" s="122">
        <v>1.0458188328866012</v>
      </c>
      <c r="I175" s="122">
        <v>1.0612558474153504</v>
      </c>
      <c r="J175" s="122">
        <v>1.1773319561261293</v>
      </c>
      <c r="K175" s="122">
        <v>1.1725900471818247</v>
      </c>
      <c r="L175" s="122">
        <v>1.3080196386015799</v>
      </c>
      <c r="M175" s="122">
        <v>1.2327433500641878</v>
      </c>
      <c r="N175" s="122">
        <v>1.2091300380706986</v>
      </c>
      <c r="O175" s="122">
        <v>1.1314090311736742</v>
      </c>
      <c r="P175" s="122">
        <v>1.0799420572578982</v>
      </c>
      <c r="Q175" s="122">
        <v>1.1451427269146324</v>
      </c>
      <c r="R175" s="122">
        <v>1.3785978595530475</v>
      </c>
      <c r="S175" s="122">
        <v>1.4386664502162203</v>
      </c>
      <c r="T175" s="122">
        <v>1.4099897287243233</v>
      </c>
      <c r="U175" s="122">
        <v>1.5896567214300359</v>
      </c>
      <c r="V175" s="122">
        <v>1.4517049495444281</v>
      </c>
      <c r="W175" s="122">
        <v>1.5365157931947853</v>
      </c>
      <c r="X175" s="122">
        <v>1.0821055952399807</v>
      </c>
      <c r="Y175" s="122">
        <v>1.3849750689834117</v>
      </c>
      <c r="DA175" s="130" t="s">
        <v>1904</v>
      </c>
    </row>
    <row r="176" spans="1:105" ht="12" customHeight="1" x14ac:dyDescent="0.25">
      <c r="A176" s="97" t="s">
        <v>50</v>
      </c>
      <c r="B176" s="98">
        <v>0.13039751702916572</v>
      </c>
      <c r="C176" s="98">
        <v>0.15154977320166427</v>
      </c>
      <c r="D176" s="98">
        <v>6.49347349827753E-2</v>
      </c>
      <c r="E176" s="98">
        <v>8.8561142828321449E-2</v>
      </c>
      <c r="F176" s="98">
        <v>9.0303435342658334E-2</v>
      </c>
      <c r="G176" s="98">
        <v>7.5517669273536814E-2</v>
      </c>
      <c r="H176" s="98">
        <v>8.7612381435204834E-2</v>
      </c>
      <c r="I176" s="98">
        <v>7.2948580896396775E-2</v>
      </c>
      <c r="J176" s="98">
        <v>0.12908855683898063</v>
      </c>
      <c r="K176" s="98">
        <v>0.13879660655208215</v>
      </c>
      <c r="L176" s="98">
        <v>0.17934127128815872</v>
      </c>
      <c r="M176" s="98">
        <v>0.1782518168237433</v>
      </c>
      <c r="N176" s="98">
        <v>0.13491775198293723</v>
      </c>
      <c r="O176" s="98">
        <v>0.13046857021721545</v>
      </c>
      <c r="P176" s="98">
        <v>0.18054121794465114</v>
      </c>
      <c r="Q176" s="98">
        <v>0.23243266978819604</v>
      </c>
      <c r="R176" s="98">
        <v>0.33564006300583404</v>
      </c>
      <c r="S176" s="98">
        <v>0.34064414001716259</v>
      </c>
      <c r="T176" s="98">
        <v>0.2987979660519931</v>
      </c>
      <c r="U176" s="98">
        <v>0.33560827495195328</v>
      </c>
      <c r="V176" s="98">
        <v>0.204545131871186</v>
      </c>
      <c r="W176" s="98">
        <v>0.17440660437157735</v>
      </c>
      <c r="X176" s="98">
        <v>0.10236660934444998</v>
      </c>
      <c r="Y176" s="98">
        <v>0.14198774576905115</v>
      </c>
      <c r="DA176" s="63" t="s">
        <v>1905</v>
      </c>
    </row>
    <row r="177" spans="1:105" ht="12" customHeight="1" x14ac:dyDescent="0.25">
      <c r="A177" s="109" t="s">
        <v>120</v>
      </c>
      <c r="B177" s="33">
        <v>0.84358580803773497</v>
      </c>
      <c r="C177" s="33">
        <v>0.86751506743072204</v>
      </c>
      <c r="D177" s="33">
        <v>0.81486939536720193</v>
      </c>
      <c r="E177" s="33">
        <v>0.78271210521310319</v>
      </c>
      <c r="F177" s="33">
        <v>0.79663332557792599</v>
      </c>
      <c r="G177" s="33">
        <v>0.80392642303359252</v>
      </c>
      <c r="H177" s="33">
        <v>0.95820645145139638</v>
      </c>
      <c r="I177" s="33">
        <v>0.98830726651895351</v>
      </c>
      <c r="J177" s="33">
        <v>1.0482433992871487</v>
      </c>
      <c r="K177" s="33">
        <v>1.0337934406297427</v>
      </c>
      <c r="L177" s="33">
        <v>1.1286783673134211</v>
      </c>
      <c r="M177" s="33">
        <v>1.0544915332404445</v>
      </c>
      <c r="N177" s="33">
        <v>1.0742122860877614</v>
      </c>
      <c r="O177" s="33">
        <v>1.0009404609564587</v>
      </c>
      <c r="P177" s="33">
        <v>0.89940083931324699</v>
      </c>
      <c r="Q177" s="33">
        <v>0.91271005712643627</v>
      </c>
      <c r="R177" s="33">
        <v>1.0429577965472134</v>
      </c>
      <c r="S177" s="33">
        <v>1.0980223101990576</v>
      </c>
      <c r="T177" s="33">
        <v>1.1111917626723302</v>
      </c>
      <c r="U177" s="33">
        <v>1.2540484464780826</v>
      </c>
      <c r="V177" s="33">
        <v>1.2471598176732421</v>
      </c>
      <c r="W177" s="33">
        <v>1.362109188823208</v>
      </c>
      <c r="X177" s="33">
        <v>0.97973898589553066</v>
      </c>
      <c r="Y177" s="33">
        <v>1.2429873232143607</v>
      </c>
      <c r="DA177" s="60" t="s">
        <v>1906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>
        <f>IF(RES_hhdet_tes!B3=0,"",RES_hhdet_tes!B3/RES_hhdet_fec!B3)</f>
        <v>0.5884718280260659</v>
      </c>
      <c r="C3" s="119">
        <f>IF(RES_hhdet_tes!C3=0,"",RES_hhdet_tes!C3/RES_hhdet_fec!C3)</f>
        <v>0.5895019023729231</v>
      </c>
      <c r="D3" s="119">
        <f>IF(RES_hhdet_tes!D3=0,"",RES_hhdet_tes!D3/RES_hhdet_fec!D3)</f>
        <v>0.59044469500103036</v>
      </c>
      <c r="E3" s="119">
        <f>IF(RES_hhdet_tes!E3=0,"",RES_hhdet_tes!E3/RES_hhdet_fec!E3)</f>
        <v>0.59253087771850987</v>
      </c>
      <c r="F3" s="119">
        <f>IF(RES_hhdet_tes!F3=0,"",RES_hhdet_tes!F3/RES_hhdet_fec!F3)</f>
        <v>0.5944034021654433</v>
      </c>
      <c r="G3" s="119">
        <f>IF(RES_hhdet_tes!G3=0,"",RES_hhdet_tes!G3/RES_hhdet_fec!G3)</f>
        <v>0.59763007526349998</v>
      </c>
      <c r="H3" s="119">
        <f>IF(RES_hhdet_tes!H3=0,"",RES_hhdet_tes!H3/RES_hhdet_fec!H3)</f>
        <v>0.59928099207013552</v>
      </c>
      <c r="I3" s="119">
        <f>IF(RES_hhdet_tes!I3=0,"",RES_hhdet_tes!I3/RES_hhdet_fec!I3)</f>
        <v>0.60226740155691705</v>
      </c>
      <c r="J3" s="119">
        <f>IF(RES_hhdet_tes!J3=0,"",RES_hhdet_tes!J3/RES_hhdet_fec!J3)</f>
        <v>0.60149744744779976</v>
      </c>
      <c r="K3" s="119">
        <f>IF(RES_hhdet_tes!K3=0,"",RES_hhdet_tes!K3/RES_hhdet_fec!K3)</f>
        <v>0.60292442744120167</v>
      </c>
      <c r="L3" s="119">
        <f>IF(RES_hhdet_tes!L3=0,"",RES_hhdet_tes!L3/RES_hhdet_fec!L3)</f>
        <v>0.60578459135836793</v>
      </c>
      <c r="M3" s="119">
        <f>IF(RES_hhdet_tes!M3=0,"",RES_hhdet_tes!M3/RES_hhdet_fec!M3)</f>
        <v>0.62662454921376443</v>
      </c>
      <c r="N3" s="119">
        <f>IF(RES_hhdet_tes!N3=0,"",RES_hhdet_tes!N3/RES_hhdet_fec!N3)</f>
        <v>0.64675171578826363</v>
      </c>
      <c r="O3" s="119">
        <f>IF(RES_hhdet_tes!O3=0,"",RES_hhdet_tes!O3/RES_hhdet_fec!O3)</f>
        <v>0.66251657808185171</v>
      </c>
      <c r="P3" s="119">
        <f>IF(RES_hhdet_tes!P3=0,"",RES_hhdet_tes!P3/RES_hhdet_fec!P3)</f>
        <v>0.66234131318739575</v>
      </c>
      <c r="Q3" s="119">
        <f>IF(RES_hhdet_tes!Q3=0,"",RES_hhdet_tes!Q3/RES_hhdet_fec!Q3)</f>
        <v>0.66296481690418219</v>
      </c>
      <c r="R3" s="119">
        <f>IF(RES_hhdet_tes!R3=0,"",RES_hhdet_tes!R3/RES_hhdet_fec!R3)</f>
        <v>0.67075256410620765</v>
      </c>
      <c r="S3" s="119">
        <f>IF(RES_hhdet_tes!S3=0,"",RES_hhdet_tes!S3/RES_hhdet_fec!S3)</f>
        <v>0.66904837009292062</v>
      </c>
      <c r="T3" s="119">
        <f>IF(RES_hhdet_tes!T3=0,"",RES_hhdet_tes!T3/RES_hhdet_fec!T3)</f>
        <v>0.67229808445703643</v>
      </c>
      <c r="U3" s="119">
        <f>IF(RES_hhdet_tes!U3=0,"",RES_hhdet_tes!U3/RES_hhdet_fec!U3)</f>
        <v>0.67370366512647273</v>
      </c>
      <c r="V3" s="119">
        <f>IF(RES_hhdet_tes!V3=0,"",RES_hhdet_tes!V3/RES_hhdet_fec!V3)</f>
        <v>0.68015258131668932</v>
      </c>
      <c r="W3" s="119">
        <f>IF(RES_hhdet_tes!W3=0,"",RES_hhdet_tes!W3/RES_hhdet_fec!W3)</f>
        <v>0.6873687143084557</v>
      </c>
      <c r="X3" s="119" t="str">
        <f>IF(RES_hhdet_tes!X3=0,"",RES_hhdet_tes!X3/RES_hhdet_fec!X3)</f>
        <v/>
      </c>
      <c r="Y3" s="119">
        <f>IF(RES_hhdet_tes!Y3=0,"",RES_hhdet_tes!Y3/RES_hhdet_fec!Y3)</f>
        <v>0.81256279011008947</v>
      </c>
      <c r="DA3" s="129" t="s">
        <v>1908</v>
      </c>
    </row>
    <row r="4" spans="1:105" ht="12.95" customHeight="1" x14ac:dyDescent="0.25">
      <c r="A4" s="121" t="s">
        <v>57</v>
      </c>
      <c r="B4" s="124">
        <f>IF(RES_hhdet_tes!B4=0,"",RES_hhdet_tes!B4/RES_hhdet_fec!B4)</f>
        <v>0.58705941339072931</v>
      </c>
      <c r="C4" s="124">
        <f>IF(RES_hhdet_tes!C4=0,"",RES_hhdet_tes!C4/RES_hhdet_fec!C4)</f>
        <v>0.58707433815697307</v>
      </c>
      <c r="D4" s="124">
        <f>IF(RES_hhdet_tes!D4=0,"",RES_hhdet_tes!D4/RES_hhdet_fec!D4)</f>
        <v>0.58920771637420566</v>
      </c>
      <c r="E4" s="124">
        <f>IF(RES_hhdet_tes!E4=0,"",RES_hhdet_tes!E4/RES_hhdet_fec!E4)</f>
        <v>0.59011105861768132</v>
      </c>
      <c r="F4" s="124">
        <f>IF(RES_hhdet_tes!F4=0,"",RES_hhdet_tes!F4/RES_hhdet_fec!F4)</f>
        <v>0.59367775774119813</v>
      </c>
      <c r="G4" s="124">
        <f>IF(RES_hhdet_tes!G4=0,"",RES_hhdet_tes!G4/RES_hhdet_fec!G4)</f>
        <v>0.59703498785941844</v>
      </c>
      <c r="H4" s="124">
        <f>IF(RES_hhdet_tes!H4=0,"",RES_hhdet_tes!H4/RES_hhdet_fec!H4)</f>
        <v>0.59811096189088553</v>
      </c>
      <c r="I4" s="124">
        <f>IF(RES_hhdet_tes!I4=0,"",RES_hhdet_tes!I4/RES_hhdet_fec!I4)</f>
        <v>0.59906857745578979</v>
      </c>
      <c r="J4" s="124">
        <f>IF(RES_hhdet_tes!J4=0,"",RES_hhdet_tes!J4/RES_hhdet_fec!J4)</f>
        <v>0.59903692827593014</v>
      </c>
      <c r="K4" s="124">
        <f>IF(RES_hhdet_tes!K4=0,"",RES_hhdet_tes!K4/RES_hhdet_fec!K4)</f>
        <v>0.59900287209637315</v>
      </c>
      <c r="L4" s="124">
        <f>IF(RES_hhdet_tes!L4=0,"",RES_hhdet_tes!L4/RES_hhdet_fec!L4)</f>
        <v>0.60251902906385357</v>
      </c>
      <c r="M4" s="124">
        <f>IF(RES_hhdet_tes!M4=0,"",RES_hhdet_tes!M4/RES_hhdet_fec!M4)</f>
        <v>0.62541524620145872</v>
      </c>
      <c r="N4" s="124">
        <f>IF(RES_hhdet_tes!N4=0,"",RES_hhdet_tes!N4/RES_hhdet_fec!N4)</f>
        <v>0.64645194883106472</v>
      </c>
      <c r="O4" s="124">
        <f>IF(RES_hhdet_tes!O4=0,"",RES_hhdet_tes!O4/RES_hhdet_fec!O4)</f>
        <v>0.66363136694922309</v>
      </c>
      <c r="P4" s="124">
        <f>IF(RES_hhdet_tes!P4=0,"",RES_hhdet_tes!P4/RES_hhdet_fec!P4)</f>
        <v>0.66360246747264795</v>
      </c>
      <c r="Q4" s="124">
        <f>IF(RES_hhdet_tes!Q4=0,"",RES_hhdet_tes!Q4/RES_hhdet_fec!Q4)</f>
        <v>0.66360287728664469</v>
      </c>
      <c r="R4" s="124">
        <f>IF(RES_hhdet_tes!R4=0,"",RES_hhdet_tes!R4/RES_hhdet_fec!R4)</f>
        <v>0.66361942600257606</v>
      </c>
      <c r="S4" s="124">
        <f>IF(RES_hhdet_tes!S4=0,"",RES_hhdet_tes!S4/RES_hhdet_fec!S4)</f>
        <v>0.6636387858367957</v>
      </c>
      <c r="T4" s="124">
        <f>IF(RES_hhdet_tes!T4=0,"",RES_hhdet_tes!T4/RES_hhdet_fec!T4)</f>
        <v>0.66707143244214684</v>
      </c>
      <c r="U4" s="124">
        <f>IF(RES_hhdet_tes!U4=0,"",RES_hhdet_tes!U4/RES_hhdet_fec!U4)</f>
        <v>0.66902431557838982</v>
      </c>
      <c r="V4" s="124">
        <f>IF(RES_hhdet_tes!V4=0,"",RES_hhdet_tes!V4/RES_hhdet_fec!V4)</f>
        <v>0.67347433706326976</v>
      </c>
      <c r="W4" s="124">
        <f>IF(RES_hhdet_tes!W4=0,"",RES_hhdet_tes!W4/RES_hhdet_fec!W4)</f>
        <v>0.67735112844826728</v>
      </c>
      <c r="X4" s="124" t="str">
        <f>IF(RES_hhdet_tes!X4=0,"",RES_hhdet_tes!X4/RES_hhdet_fec!X4)</f>
        <v/>
      </c>
      <c r="Y4" s="124">
        <f>IF(RES_hhdet_tes!Y4=0,"",RES_hhdet_tes!Y4/RES_hhdet_fec!Y4)</f>
        <v>0.81006202173316488</v>
      </c>
      <c r="DA4" s="130" t="s">
        <v>1909</v>
      </c>
    </row>
    <row r="5" spans="1:105" ht="12" customHeight="1" x14ac:dyDescent="0.25">
      <c r="A5" s="97" t="s">
        <v>51</v>
      </c>
      <c r="B5" s="111">
        <f>IF(RES_hhdet_tes!B5=0,"",RES_hhdet_tes!B5/RES_hhdet_fec!B5)</f>
        <v>0.58477884026820048</v>
      </c>
      <c r="C5" s="111">
        <f>IF(RES_hhdet_tes!C5=0,"",RES_hhdet_tes!C5/RES_hhdet_fec!C5)</f>
        <v>0.58484141814546242</v>
      </c>
      <c r="D5" s="111">
        <f>IF(RES_hhdet_tes!D5=0,"",RES_hhdet_tes!D5/RES_hhdet_fec!D5)</f>
        <v>0.58702582427113703</v>
      </c>
      <c r="E5" s="111">
        <f>IF(RES_hhdet_tes!E5=0,"",RES_hhdet_tes!E5/RES_hhdet_fec!E5)</f>
        <v>0.58797585129890639</v>
      </c>
      <c r="F5" s="111">
        <f>IF(RES_hhdet_tes!F5=0,"",RES_hhdet_tes!F5/RES_hhdet_fec!F5)</f>
        <v>0.59158215739058173</v>
      </c>
      <c r="G5" s="111">
        <f>IF(RES_hhdet_tes!G5=0,"",RES_hhdet_tes!G5/RES_hhdet_fec!G5)</f>
        <v>0.59499349807060598</v>
      </c>
      <c r="H5" s="111">
        <f>IF(RES_hhdet_tes!H5=0,"",RES_hhdet_tes!H5/RES_hhdet_fec!H5)</f>
        <v>0.59610001404001967</v>
      </c>
      <c r="I5" s="111">
        <f>IF(RES_hhdet_tes!I5=0,"",RES_hhdet_tes!I5/RES_hhdet_fec!I5)</f>
        <v>0.59709778271964864</v>
      </c>
      <c r="J5" s="111">
        <f>IF(RES_hhdet_tes!J5=0,"",RES_hhdet_tes!J5/RES_hhdet_fec!J5)</f>
        <v>0.59710308091552866</v>
      </c>
      <c r="K5" s="111">
        <f>IF(RES_hhdet_tes!K5=0,"",RES_hhdet_tes!K5/RES_hhdet_fec!K5)</f>
        <v>0.59710692008161481</v>
      </c>
      <c r="L5" s="111">
        <f>IF(RES_hhdet_tes!L5=0,"",RES_hhdet_tes!L5/RES_hhdet_fec!L5)</f>
        <v>0.60062980257490717</v>
      </c>
      <c r="M5" s="111">
        <f>IF(RES_hhdet_tes!M5=0,"",RES_hhdet_tes!M5/RES_hhdet_fec!M5)</f>
        <v>0.62358962816744079</v>
      </c>
      <c r="N5" s="111">
        <f>IF(RES_hhdet_tes!N5=0,"",RES_hhdet_tes!N5/RES_hhdet_fec!N5)</f>
        <v>0.64468604035074217</v>
      </c>
      <c r="O5" s="111">
        <f>IF(RES_hhdet_tes!O5=0,"",RES_hhdet_tes!O5/RES_hhdet_fec!O5)</f>
        <v>0.6619210612253662</v>
      </c>
      <c r="P5" s="111">
        <f>IF(RES_hhdet_tes!P5=0,"",RES_hhdet_tes!P5/RES_hhdet_fec!P5)</f>
        <v>0.66190285600564669</v>
      </c>
      <c r="Q5" s="111">
        <f>IF(RES_hhdet_tes!Q5=0,"",RES_hhdet_tes!Q5/RES_hhdet_fec!Q5)</f>
        <v>0.66191229228979243</v>
      </c>
      <c r="R5" s="111">
        <f>IF(RES_hhdet_tes!R5=0,"",RES_hhdet_tes!R5/RES_hhdet_fec!R5)</f>
        <v>0.66194246561053438</v>
      </c>
      <c r="S5" s="111">
        <f>IF(RES_hhdet_tes!S5=0,"",RES_hhdet_tes!S5/RES_hhdet_fec!S5)</f>
        <v>0.6619702123738993</v>
      </c>
      <c r="T5" s="111">
        <f>IF(RES_hhdet_tes!T5=0,"",RES_hhdet_tes!T5/RES_hhdet_fec!T5)</f>
        <v>0.66541831789978279</v>
      </c>
      <c r="U5" s="111">
        <f>IF(RES_hhdet_tes!U5=0,"",RES_hhdet_tes!U5/RES_hhdet_fec!U5)</f>
        <v>0.66738013619008152</v>
      </c>
      <c r="V5" s="111">
        <f>IF(RES_hhdet_tes!V5=0,"",RES_hhdet_tes!V5/RES_hhdet_fec!V5)</f>
        <v>0.67184094725767118</v>
      </c>
      <c r="W5" s="111">
        <f>IF(RES_hhdet_tes!W5=0,"",RES_hhdet_tes!W5/RES_hhdet_fec!W5)</f>
        <v>0.67573249636512756</v>
      </c>
      <c r="X5" s="111" t="str">
        <f>IF(RES_hhdet_tes!X5=0,"",RES_hhdet_tes!X5/RES_hhdet_fec!X5)</f>
        <v/>
      </c>
      <c r="Y5" s="111">
        <f>IF(RES_hhdet_tes!Y5=0,"",RES_hhdet_tes!Y5/RES_hhdet_fec!Y5)</f>
        <v>0.80892476106203326</v>
      </c>
      <c r="DA5" s="63" t="s">
        <v>1910</v>
      </c>
    </row>
    <row r="6" spans="1:105" ht="12" customHeight="1" x14ac:dyDescent="0.25">
      <c r="A6" s="97" t="s">
        <v>53</v>
      </c>
      <c r="B6" s="111">
        <f>IF(RES_hhdet_tes!B6=0,"",RES_hhdet_tes!B6/RES_hhdet_fec!B6)</f>
        <v>1</v>
      </c>
      <c r="C6" s="111">
        <f>IF(RES_hhdet_tes!C6=0,"",RES_hhdet_tes!C6/RES_hhdet_fec!C6)</f>
        <v>1</v>
      </c>
      <c r="D6" s="111">
        <f>IF(RES_hhdet_tes!D6=0,"",RES_hhdet_tes!D6/RES_hhdet_fec!D6)</f>
        <v>1</v>
      </c>
      <c r="E6" s="111">
        <f>IF(RES_hhdet_tes!E6=0,"",RES_hhdet_tes!E6/RES_hhdet_fec!E6)</f>
        <v>1</v>
      </c>
      <c r="F6" s="111">
        <f>IF(RES_hhdet_tes!F6=0,"",RES_hhdet_tes!F6/RES_hhdet_fec!F6)</f>
        <v>1</v>
      </c>
      <c r="G6" s="111">
        <f>IF(RES_hhdet_tes!G6=0,"",RES_hhdet_tes!G6/RES_hhdet_fec!G6)</f>
        <v>1</v>
      </c>
      <c r="H6" s="111">
        <f>IF(RES_hhdet_tes!H6=0,"",RES_hhdet_tes!H6/RES_hhdet_fec!H6)</f>
        <v>1</v>
      </c>
      <c r="I6" s="111">
        <f>IF(RES_hhdet_tes!I6=0,"",RES_hhdet_tes!I6/RES_hhdet_fec!I6)</f>
        <v>1</v>
      </c>
      <c r="J6" s="111">
        <f>IF(RES_hhdet_tes!J6=0,"",RES_hhdet_tes!J6/RES_hhdet_fec!J6)</f>
        <v>1</v>
      </c>
      <c r="K6" s="111">
        <f>IF(RES_hhdet_tes!K6=0,"",RES_hhdet_tes!K6/RES_hhdet_fec!K6)</f>
        <v>1</v>
      </c>
      <c r="L6" s="111">
        <f>IF(RES_hhdet_tes!L6=0,"",RES_hhdet_tes!L6/RES_hhdet_fec!L6)</f>
        <v>1</v>
      </c>
      <c r="M6" s="111">
        <f>IF(RES_hhdet_tes!M6=0,"",RES_hhdet_tes!M6/RES_hhdet_fec!M6)</f>
        <v>1</v>
      </c>
      <c r="N6" s="111">
        <f>IF(RES_hhdet_tes!N6=0,"",RES_hhdet_tes!N6/RES_hhdet_fec!N6)</f>
        <v>1</v>
      </c>
      <c r="O6" s="111">
        <f>IF(RES_hhdet_tes!O6=0,"",RES_hhdet_tes!O6/RES_hhdet_fec!O6)</f>
        <v>1</v>
      </c>
      <c r="P6" s="111">
        <f>IF(RES_hhdet_tes!P6=0,"",RES_hhdet_tes!P6/RES_hhdet_fec!P6)</f>
        <v>1</v>
      </c>
      <c r="Q6" s="111">
        <f>IF(RES_hhdet_tes!Q6=0,"",RES_hhdet_tes!Q6/RES_hhdet_fec!Q6)</f>
        <v>1</v>
      </c>
      <c r="R6" s="111">
        <f>IF(RES_hhdet_tes!R6=0,"",RES_hhdet_tes!R6/RES_hhdet_fec!R6)</f>
        <v>1</v>
      </c>
      <c r="S6" s="111">
        <f>IF(RES_hhdet_tes!S6=0,"",RES_hhdet_tes!S6/RES_hhdet_fec!S6)</f>
        <v>1</v>
      </c>
      <c r="T6" s="111">
        <f>IF(RES_hhdet_tes!T6=0,"",RES_hhdet_tes!T6/RES_hhdet_fec!T6)</f>
        <v>1</v>
      </c>
      <c r="U6" s="111">
        <f>IF(RES_hhdet_tes!U6=0,"",RES_hhdet_tes!U6/RES_hhdet_fec!U6)</f>
        <v>1</v>
      </c>
      <c r="V6" s="111">
        <f>IF(RES_hhdet_tes!V6=0,"",RES_hhdet_tes!V6/RES_hhdet_fec!V6)</f>
        <v>1</v>
      </c>
      <c r="W6" s="111">
        <f>IF(RES_hhdet_tes!W6=0,"",RES_hhdet_tes!W6/RES_hhdet_fec!W6)</f>
        <v>1</v>
      </c>
      <c r="X6" s="111" t="str">
        <f>IF(RES_hhdet_tes!X6=0,"",RES_hhdet_tes!X6/RES_hhdet_fec!X6)</f>
        <v/>
      </c>
      <c r="Y6" s="111">
        <f>IF(RES_hhdet_tes!Y6=0,"",RES_hhdet_tes!Y6/RES_hhdet_fec!Y6)</f>
        <v>1</v>
      </c>
      <c r="DA6" s="63" t="s">
        <v>1911</v>
      </c>
    </row>
    <row r="7" spans="1:105" ht="12.95" customHeight="1" x14ac:dyDescent="0.25">
      <c r="A7" s="121" t="s">
        <v>92</v>
      </c>
      <c r="B7" s="124">
        <f>IF(RES_hhdet_tes!B7=0,"",RES_hhdet_tes!B7/RES_hhdet_fec!B7)</f>
        <v>2.0381764712777901</v>
      </c>
      <c r="C7" s="124">
        <f>IF(RES_hhdet_tes!C7=0,"",RES_hhdet_tes!C7/RES_hhdet_fec!C7)</f>
        <v>2.128631683269044</v>
      </c>
      <c r="D7" s="124">
        <f>IF(RES_hhdet_tes!D7=0,"",RES_hhdet_tes!D7/RES_hhdet_fec!D7)</f>
        <v>2.3729118030577245</v>
      </c>
      <c r="E7" s="124">
        <f>IF(RES_hhdet_tes!E7=0,"",RES_hhdet_tes!E7/RES_hhdet_fec!E7)</f>
        <v>2.4906728015206143</v>
      </c>
      <c r="F7" s="124">
        <f>IF(RES_hhdet_tes!F7=0,"",RES_hhdet_tes!F7/RES_hhdet_fec!F7)</f>
        <v>2.7517798108160454</v>
      </c>
      <c r="G7" s="124">
        <f>IF(RES_hhdet_tes!G7=0,"",RES_hhdet_tes!G7/RES_hhdet_fec!G7)</f>
        <v>3.0064059366139499</v>
      </c>
      <c r="H7" s="124">
        <f>IF(RES_hhdet_tes!H7=0,"",RES_hhdet_tes!H7/RES_hhdet_fec!H7)</f>
        <v>3.1268392468758699</v>
      </c>
      <c r="I7" s="124">
        <f>IF(RES_hhdet_tes!I7=0,"",RES_hhdet_tes!I7/RES_hhdet_fec!I7)</f>
        <v>3.1458824139338937</v>
      </c>
      <c r="J7" s="124">
        <f>IF(RES_hhdet_tes!J7=0,"",RES_hhdet_tes!J7/RES_hhdet_fec!J7)</f>
        <v>3.1911024116661704</v>
      </c>
      <c r="K7" s="124">
        <f>IF(RES_hhdet_tes!K7=0,"",RES_hhdet_tes!K7/RES_hhdet_fec!K7)</f>
        <v>3.2203748683242153</v>
      </c>
      <c r="L7" s="124">
        <f>IF(RES_hhdet_tes!L7=0,"",RES_hhdet_tes!L7/RES_hhdet_fec!L7)</f>
        <v>3.3158929610063543</v>
      </c>
      <c r="M7" s="124">
        <f>IF(RES_hhdet_tes!M7=0,"",RES_hhdet_tes!M7/RES_hhdet_fec!M7)</f>
        <v>3.4579497332787339</v>
      </c>
      <c r="N7" s="124">
        <f>IF(RES_hhdet_tes!N7=0,"",RES_hhdet_tes!N7/RES_hhdet_fec!N7)</f>
        <v>3.9876976431192173</v>
      </c>
      <c r="O7" s="124">
        <f>IF(RES_hhdet_tes!O7=0,"",RES_hhdet_tes!O7/RES_hhdet_fec!O7)</f>
        <v>4.3866264902378145</v>
      </c>
      <c r="P7" s="124">
        <f>IF(RES_hhdet_tes!P7=0,"",RES_hhdet_tes!P7/RES_hhdet_fec!P7)</f>
        <v>4.4866958013946059</v>
      </c>
      <c r="Q7" s="124">
        <f>IF(RES_hhdet_tes!Q7=0,"",RES_hhdet_tes!Q7/RES_hhdet_fec!Q7)</f>
        <v>4.5058213909624243</v>
      </c>
      <c r="R7" s="124">
        <f>IF(RES_hhdet_tes!R7=0,"",RES_hhdet_tes!R7/RES_hhdet_fec!R7)</f>
        <v>4.5102183386774977</v>
      </c>
      <c r="S7" s="124">
        <f>IF(RES_hhdet_tes!S7=0,"",RES_hhdet_tes!S7/RES_hhdet_fec!S7)</f>
        <v>4.5354564976105545</v>
      </c>
      <c r="T7" s="124">
        <f>IF(RES_hhdet_tes!T7=0,"",RES_hhdet_tes!T7/RES_hhdet_fec!T7)</f>
        <v>4.5712837500179653</v>
      </c>
      <c r="U7" s="124">
        <f>IF(RES_hhdet_tes!U7=0,"",RES_hhdet_tes!U7/RES_hhdet_fec!U7)</f>
        <v>4.6152299353957433</v>
      </c>
      <c r="V7" s="124">
        <f>IF(RES_hhdet_tes!V7=0,"",RES_hhdet_tes!V7/RES_hhdet_fec!V7)</f>
        <v>4.6951295220313414</v>
      </c>
      <c r="W7" s="124">
        <f>IF(RES_hhdet_tes!W7=0,"",RES_hhdet_tes!W7/RES_hhdet_fec!W7)</f>
        <v>4.8210694330816208</v>
      </c>
      <c r="X7" s="124" t="str">
        <f>IF(RES_hhdet_tes!X7=0,"",RES_hhdet_tes!X7/RES_hhdet_fec!X7)</f>
        <v/>
      </c>
      <c r="Y7" s="124">
        <f>IF(RES_hhdet_tes!Y7=0,"",RES_hhdet_tes!Y7/RES_hhdet_fec!Y7)</f>
        <v>5.1851837950123176</v>
      </c>
      <c r="DA7" s="130" t="s">
        <v>1912</v>
      </c>
    </row>
    <row r="8" spans="1:105" ht="12" customHeight="1" x14ac:dyDescent="0.25">
      <c r="A8" s="97" t="s">
        <v>53</v>
      </c>
      <c r="B8" s="111">
        <f>IF(RES_hhdet_tes!B8=0,"",RES_hhdet_tes!B8/RES_hhdet_fec!B8)</f>
        <v>2.0381764712777901</v>
      </c>
      <c r="C8" s="111">
        <f>IF(RES_hhdet_tes!C8=0,"",RES_hhdet_tes!C8/RES_hhdet_fec!C8)</f>
        <v>2.128631683269044</v>
      </c>
      <c r="D8" s="111">
        <f>IF(RES_hhdet_tes!D8=0,"",RES_hhdet_tes!D8/RES_hhdet_fec!D8)</f>
        <v>2.3729118030577245</v>
      </c>
      <c r="E8" s="111">
        <f>IF(RES_hhdet_tes!E8=0,"",RES_hhdet_tes!E8/RES_hhdet_fec!E8)</f>
        <v>2.4906728015206143</v>
      </c>
      <c r="F8" s="111">
        <f>IF(RES_hhdet_tes!F8=0,"",RES_hhdet_tes!F8/RES_hhdet_fec!F8)</f>
        <v>2.7517798108160454</v>
      </c>
      <c r="G8" s="111">
        <f>IF(RES_hhdet_tes!G8=0,"",RES_hhdet_tes!G8/RES_hhdet_fec!G8)</f>
        <v>3.0064059366139499</v>
      </c>
      <c r="H8" s="111">
        <f>IF(RES_hhdet_tes!H8=0,"",RES_hhdet_tes!H8/RES_hhdet_fec!H8)</f>
        <v>3.1268392468758699</v>
      </c>
      <c r="I8" s="111">
        <f>IF(RES_hhdet_tes!I8=0,"",RES_hhdet_tes!I8/RES_hhdet_fec!I8)</f>
        <v>3.1458824139338937</v>
      </c>
      <c r="J8" s="111">
        <f>IF(RES_hhdet_tes!J8=0,"",RES_hhdet_tes!J8/RES_hhdet_fec!J8)</f>
        <v>3.1911024116661704</v>
      </c>
      <c r="K8" s="111">
        <f>IF(RES_hhdet_tes!K8=0,"",RES_hhdet_tes!K8/RES_hhdet_fec!K8)</f>
        <v>3.2203748683242153</v>
      </c>
      <c r="L8" s="111">
        <f>IF(RES_hhdet_tes!L8=0,"",RES_hhdet_tes!L8/RES_hhdet_fec!L8)</f>
        <v>3.3158929610063543</v>
      </c>
      <c r="M8" s="111">
        <f>IF(RES_hhdet_tes!M8=0,"",RES_hhdet_tes!M8/RES_hhdet_fec!M8)</f>
        <v>3.4579497332787339</v>
      </c>
      <c r="N8" s="111">
        <f>IF(RES_hhdet_tes!N8=0,"",RES_hhdet_tes!N8/RES_hhdet_fec!N8)</f>
        <v>3.9876976431192173</v>
      </c>
      <c r="O8" s="111">
        <f>IF(RES_hhdet_tes!O8=0,"",RES_hhdet_tes!O8/RES_hhdet_fec!O8)</f>
        <v>4.3866264902378145</v>
      </c>
      <c r="P8" s="111">
        <f>IF(RES_hhdet_tes!P8=0,"",RES_hhdet_tes!P8/RES_hhdet_fec!P8)</f>
        <v>4.4866958013946059</v>
      </c>
      <c r="Q8" s="111">
        <f>IF(RES_hhdet_tes!Q8=0,"",RES_hhdet_tes!Q8/RES_hhdet_fec!Q8)</f>
        <v>4.5058213909624243</v>
      </c>
      <c r="R8" s="111">
        <f>IF(RES_hhdet_tes!R8=0,"",RES_hhdet_tes!R8/RES_hhdet_fec!R8)</f>
        <v>4.5102183386774977</v>
      </c>
      <c r="S8" s="111">
        <f>IF(RES_hhdet_tes!S8=0,"",RES_hhdet_tes!S8/RES_hhdet_fec!S8)</f>
        <v>4.5354564976105545</v>
      </c>
      <c r="T8" s="111">
        <f>IF(RES_hhdet_tes!T8=0,"",RES_hhdet_tes!T8/RES_hhdet_fec!T8)</f>
        <v>4.5712837500179653</v>
      </c>
      <c r="U8" s="111">
        <f>IF(RES_hhdet_tes!U8=0,"",RES_hhdet_tes!U8/RES_hhdet_fec!U8)</f>
        <v>4.6152299353957433</v>
      </c>
      <c r="V8" s="111">
        <f>IF(RES_hhdet_tes!V8=0,"",RES_hhdet_tes!V8/RES_hhdet_fec!V8)</f>
        <v>4.6951295220313414</v>
      </c>
      <c r="W8" s="111">
        <f>IF(RES_hhdet_tes!W8=0,"",RES_hhdet_tes!W8/RES_hhdet_fec!W8)</f>
        <v>4.8210694330816208</v>
      </c>
      <c r="X8" s="111" t="str">
        <f>IF(RES_hhdet_tes!X8=0,"",RES_hhdet_tes!X8/RES_hhdet_fec!X8)</f>
        <v/>
      </c>
      <c r="Y8" s="111">
        <f>IF(RES_hhdet_tes!Y8=0,"",RES_hhdet_tes!Y8/RES_hhdet_fec!Y8)</f>
        <v>5.1851837950123176</v>
      </c>
      <c r="DA8" s="63" t="s">
        <v>1913</v>
      </c>
    </row>
    <row r="9" spans="1:105" ht="12" customHeight="1" x14ac:dyDescent="0.25">
      <c r="A9" s="121" t="s">
        <v>55</v>
      </c>
      <c r="B9" s="124">
        <f>IF(RES_hhdet_tes!B9=0,"",RES_hhdet_tes!B9/RES_hhdet_fec!B9)</f>
        <v>0.56560583983764035</v>
      </c>
      <c r="C9" s="124">
        <f>IF(RES_hhdet_tes!C9=0,"",RES_hhdet_tes!C9/RES_hhdet_fec!C9)</f>
        <v>0.5664154257028301</v>
      </c>
      <c r="D9" s="124">
        <f>IF(RES_hhdet_tes!D9=0,"",RES_hhdet_tes!D9/RES_hhdet_fec!D9)</f>
        <v>0.56782496977178398</v>
      </c>
      <c r="E9" s="124">
        <f>IF(RES_hhdet_tes!E9=0,"",RES_hhdet_tes!E9/RES_hhdet_fec!E9)</f>
        <v>0.56967878792427507</v>
      </c>
      <c r="F9" s="124">
        <f>IF(RES_hhdet_tes!F9=0,"",RES_hhdet_tes!F9/RES_hhdet_fec!F9)</f>
        <v>0.57198476001180665</v>
      </c>
      <c r="G9" s="124">
        <f>IF(RES_hhdet_tes!G9=0,"",RES_hhdet_tes!G9/RES_hhdet_fec!G9)</f>
        <v>0.57552646690192644</v>
      </c>
      <c r="H9" s="124">
        <f>IF(RES_hhdet_tes!H9=0,"",RES_hhdet_tes!H9/RES_hhdet_fec!H9)</f>
        <v>0.5767854262304698</v>
      </c>
      <c r="I9" s="124">
        <f>IF(RES_hhdet_tes!I9=0,"",RES_hhdet_tes!I9/RES_hhdet_fec!I9)</f>
        <v>0.58825513807392293</v>
      </c>
      <c r="J9" s="124">
        <f>IF(RES_hhdet_tes!J9=0,"",RES_hhdet_tes!J9/RES_hhdet_fec!J9)</f>
        <v>0.59538119370746156</v>
      </c>
      <c r="K9" s="124">
        <f>IF(RES_hhdet_tes!K9=0,"",RES_hhdet_tes!K9/RES_hhdet_fec!K9)</f>
        <v>0.60331589933736374</v>
      </c>
      <c r="L9" s="124">
        <f>IF(RES_hhdet_tes!L9=0,"",RES_hhdet_tes!L9/RES_hhdet_fec!L9)</f>
        <v>0.60530351983879682</v>
      </c>
      <c r="M9" s="124">
        <f>IF(RES_hhdet_tes!M9=0,"",RES_hhdet_tes!M9/RES_hhdet_fec!M9)</f>
        <v>0.62051949527453831</v>
      </c>
      <c r="N9" s="124">
        <f>IF(RES_hhdet_tes!N9=0,"",RES_hhdet_tes!N9/RES_hhdet_fec!N9)</f>
        <v>0.63625801450469632</v>
      </c>
      <c r="O9" s="124">
        <f>IF(RES_hhdet_tes!O9=0,"",RES_hhdet_tes!O9/RES_hhdet_fec!O9)</f>
        <v>0.64749108199995076</v>
      </c>
      <c r="P9" s="124">
        <f>IF(RES_hhdet_tes!P9=0,"",RES_hhdet_tes!P9/RES_hhdet_fec!P9)</f>
        <v>0.64857074177822949</v>
      </c>
      <c r="Q9" s="124">
        <f>IF(RES_hhdet_tes!Q9=0,"",RES_hhdet_tes!Q9/RES_hhdet_fec!Q9)</f>
        <v>0.6573436648286638</v>
      </c>
      <c r="R9" s="124">
        <f>IF(RES_hhdet_tes!R9=0,"",RES_hhdet_tes!R9/RES_hhdet_fec!R9)</f>
        <v>0.67228952025378619</v>
      </c>
      <c r="S9" s="124">
        <f>IF(RES_hhdet_tes!S9=0,"",RES_hhdet_tes!S9/RES_hhdet_fec!S9)</f>
        <v>0.68554216281283387</v>
      </c>
      <c r="T9" s="124">
        <f>IF(RES_hhdet_tes!T9=0,"",RES_hhdet_tes!T9/RES_hhdet_fec!T9)</f>
        <v>0.69496995904440839</v>
      </c>
      <c r="U9" s="124">
        <f>IF(RES_hhdet_tes!U9=0,"",RES_hhdet_tes!U9/RES_hhdet_fec!U9)</f>
        <v>0.69660299674107617</v>
      </c>
      <c r="V9" s="124">
        <f>IF(RES_hhdet_tes!V9=0,"",RES_hhdet_tes!V9/RES_hhdet_fec!V9)</f>
        <v>0.71157382413862102</v>
      </c>
      <c r="W9" s="124">
        <f>IF(RES_hhdet_tes!W9=0,"",RES_hhdet_tes!W9/RES_hhdet_fec!W9)</f>
        <v>0.73392508315806337</v>
      </c>
      <c r="X9" s="124" t="str">
        <f>IF(RES_hhdet_tes!X9=0,"",RES_hhdet_tes!X9/RES_hhdet_fec!X9)</f>
        <v/>
      </c>
      <c r="Y9" s="124">
        <f>IF(RES_hhdet_tes!Y9=0,"",RES_hhdet_tes!Y9/RES_hhdet_fec!Y9)</f>
        <v>0.82926268746049825</v>
      </c>
      <c r="DA9" s="130" t="s">
        <v>1914</v>
      </c>
    </row>
    <row r="10" spans="1:105" ht="12" customHeight="1" x14ac:dyDescent="0.25">
      <c r="A10" s="97" t="s">
        <v>143</v>
      </c>
      <c r="B10" s="111">
        <f>IF(RES_hhdet_tes!B10=0,"",RES_hhdet_tes!B10/RES_hhdet_fec!B10)</f>
        <v>0.56181412516524964</v>
      </c>
      <c r="C10" s="111">
        <f>IF(RES_hhdet_tes!C10=0,"",RES_hhdet_tes!C10/RES_hhdet_fec!C10)</f>
        <v>0.5621794621626377</v>
      </c>
      <c r="D10" s="111">
        <f>IF(RES_hhdet_tes!D10=0,"",RES_hhdet_tes!D10/RES_hhdet_fec!D10)</f>
        <v>0.56398968068955846</v>
      </c>
      <c r="E10" s="111">
        <f>IF(RES_hhdet_tes!E10=0,"",RES_hhdet_tes!E10/RES_hhdet_fec!E10)</f>
        <v>0.5656202415532553</v>
      </c>
      <c r="F10" s="111">
        <f>IF(RES_hhdet_tes!F10=0,"",RES_hhdet_tes!F10/RES_hhdet_fec!F10)</f>
        <v>0.56889158243869509</v>
      </c>
      <c r="G10" s="111">
        <f>IF(RES_hhdet_tes!G10=0,"",RES_hhdet_tes!G10/RES_hhdet_fec!G10)</f>
        <v>0.57159213792347541</v>
      </c>
      <c r="H10" s="111">
        <f>IF(RES_hhdet_tes!H10=0,"",RES_hhdet_tes!H10/RES_hhdet_fec!H10)</f>
        <v>0.57350552928909904</v>
      </c>
      <c r="I10" s="111">
        <f>IF(RES_hhdet_tes!I10=0,"",RES_hhdet_tes!I10/RES_hhdet_fec!I10)</f>
        <v>0.58432877308282549</v>
      </c>
      <c r="J10" s="111">
        <f>IF(RES_hhdet_tes!J10=0,"",RES_hhdet_tes!J10/RES_hhdet_fec!J10)</f>
        <v>0.59301364685197078</v>
      </c>
      <c r="K10" s="111">
        <f>IF(RES_hhdet_tes!K10=0,"",RES_hhdet_tes!K10/RES_hhdet_fec!K10)</f>
        <v>0.60083986253827171</v>
      </c>
      <c r="L10" s="111">
        <f>IF(RES_hhdet_tes!L10=0,"",RES_hhdet_tes!L10/RES_hhdet_fec!L10)</f>
        <v>0.60335478997774672</v>
      </c>
      <c r="M10" s="111">
        <f>IF(RES_hhdet_tes!M10=0,"",RES_hhdet_tes!M10/RES_hhdet_fec!M10)</f>
        <v>0.6166322291042553</v>
      </c>
      <c r="N10" s="111">
        <f>IF(RES_hhdet_tes!N10=0,"",RES_hhdet_tes!N10/RES_hhdet_fec!N10)</f>
        <v>0.63277505660923805</v>
      </c>
      <c r="O10" s="111">
        <f>IF(RES_hhdet_tes!O10=0,"",RES_hhdet_tes!O10/RES_hhdet_fec!O10)</f>
        <v>0.64536436735065905</v>
      </c>
      <c r="P10" s="111">
        <f>IF(RES_hhdet_tes!P10=0,"",RES_hhdet_tes!P10/RES_hhdet_fec!P10)</f>
        <v>0.64772799515458546</v>
      </c>
      <c r="Q10" s="111">
        <f>IF(RES_hhdet_tes!Q10=0,"",RES_hhdet_tes!Q10/RES_hhdet_fec!Q10)</f>
        <v>0.65654021402341944</v>
      </c>
      <c r="R10" s="111">
        <f>IF(RES_hhdet_tes!R10=0,"",RES_hhdet_tes!R10/RES_hhdet_fec!R10)</f>
        <v>0.67147906110012823</v>
      </c>
      <c r="S10" s="111">
        <f>IF(RES_hhdet_tes!S10=0,"",RES_hhdet_tes!S10/RES_hhdet_fec!S10)</f>
        <v>0.68563105446423722</v>
      </c>
      <c r="T10" s="111">
        <f>IF(RES_hhdet_tes!T10=0,"",RES_hhdet_tes!T10/RES_hhdet_fec!T10)</f>
        <v>0.69532605364874067</v>
      </c>
      <c r="U10" s="111">
        <f>IF(RES_hhdet_tes!U10=0,"",RES_hhdet_tes!U10/RES_hhdet_fec!U10)</f>
        <v>0.69696913025917961</v>
      </c>
      <c r="V10" s="111">
        <f>IF(RES_hhdet_tes!V10=0,"",RES_hhdet_tes!V10/RES_hhdet_fec!V10)</f>
        <v>0.71066289808114336</v>
      </c>
      <c r="W10" s="111">
        <f>IF(RES_hhdet_tes!W10=0,"",RES_hhdet_tes!W10/RES_hhdet_fec!W10)</f>
        <v>0.7283482256872118</v>
      </c>
      <c r="X10" s="111" t="str">
        <f>IF(RES_hhdet_tes!X10=0,"",RES_hhdet_tes!X10/RES_hhdet_fec!X10)</f>
        <v/>
      </c>
      <c r="Y10" s="111" t="str">
        <f>IF(RES_hhdet_tes!Y10=0,"",RES_hhdet_tes!Y10/RES_hhdet_fec!Y10)</f>
        <v/>
      </c>
      <c r="DA10" s="63" t="s">
        <v>1915</v>
      </c>
    </row>
    <row r="11" spans="1:105" ht="12" customHeight="1" x14ac:dyDescent="0.25">
      <c r="A11" s="97" t="s">
        <v>124</v>
      </c>
      <c r="B11" s="111" t="str">
        <f>IF(RES_hhdet_tes!B11=0,"",RES_hhdet_tes!B11/RES_hhdet_fec!B11)</f>
        <v/>
      </c>
      <c r="C11" s="111" t="str">
        <f>IF(RES_hhdet_tes!C11=0,"",RES_hhdet_tes!C11/RES_hhdet_fec!C11)</f>
        <v/>
      </c>
      <c r="D11" s="111" t="str">
        <f>IF(RES_hhdet_tes!D11=0,"",RES_hhdet_tes!D11/RES_hhdet_fec!D11)</f>
        <v/>
      </c>
      <c r="E11" s="111" t="str">
        <f>IF(RES_hhdet_tes!E11=0,"",RES_hhdet_tes!E11/RES_hhdet_fec!E11)</f>
        <v/>
      </c>
      <c r="F11" s="111" t="str">
        <f>IF(RES_hhdet_tes!F11=0,"",RES_hhdet_tes!F11/RES_hhdet_fec!F11)</f>
        <v/>
      </c>
      <c r="G11" s="111" t="str">
        <f>IF(RES_hhdet_tes!G11=0,"",RES_hhdet_tes!G11/RES_hhdet_fec!G11)</f>
        <v/>
      </c>
      <c r="H11" s="111" t="str">
        <f>IF(RES_hhdet_tes!H11=0,"",RES_hhdet_tes!H11/RES_hhdet_fec!H11)</f>
        <v/>
      </c>
      <c r="I11" s="111" t="str">
        <f>IF(RES_hhdet_tes!I11=0,"",RES_hhdet_tes!I11/RES_hhdet_fec!I11)</f>
        <v/>
      </c>
      <c r="J11" s="111" t="str">
        <f>IF(RES_hhdet_tes!J11=0,"",RES_hhdet_tes!J11/RES_hhdet_fec!J11)</f>
        <v/>
      </c>
      <c r="K11" s="111" t="str">
        <f>IF(RES_hhdet_tes!K11=0,"",RES_hhdet_tes!K11/RES_hhdet_fec!K11)</f>
        <v/>
      </c>
      <c r="L11" s="111" t="str">
        <f>IF(RES_hhdet_tes!L11=0,"",RES_hhdet_tes!L11/RES_hhdet_fec!L11)</f>
        <v/>
      </c>
      <c r="M11" s="111" t="str">
        <f>IF(RES_hhdet_tes!M11=0,"",RES_hhdet_tes!M11/RES_hhdet_fec!M11)</f>
        <v/>
      </c>
      <c r="N11" s="111" t="str">
        <f>IF(RES_hhdet_tes!N11=0,"",RES_hhdet_tes!N11/RES_hhdet_fec!N11)</f>
        <v/>
      </c>
      <c r="O11" s="111" t="str">
        <f>IF(RES_hhdet_tes!O11=0,"",RES_hhdet_tes!O11/RES_hhdet_fec!O11)</f>
        <v/>
      </c>
      <c r="P11" s="111" t="str">
        <f>IF(RES_hhdet_tes!P11=0,"",RES_hhdet_tes!P11/RES_hhdet_fec!P11)</f>
        <v/>
      </c>
      <c r="Q11" s="111" t="str">
        <f>IF(RES_hhdet_tes!Q11=0,"",RES_hhdet_tes!Q11/RES_hhdet_fec!Q11)</f>
        <v/>
      </c>
      <c r="R11" s="111" t="str">
        <f>IF(RES_hhdet_tes!R11=0,"",RES_hhdet_tes!R11/RES_hhdet_fec!R11)</f>
        <v/>
      </c>
      <c r="S11" s="111" t="str">
        <f>IF(RES_hhdet_tes!S11=0,"",RES_hhdet_tes!S11/RES_hhdet_fec!S11)</f>
        <v/>
      </c>
      <c r="T11" s="111" t="str">
        <f>IF(RES_hhdet_tes!T11=0,"",RES_hhdet_tes!T11/RES_hhdet_fec!T11)</f>
        <v/>
      </c>
      <c r="U11" s="111" t="str">
        <f>IF(RES_hhdet_tes!U11=0,"",RES_hhdet_tes!U11/RES_hhdet_fec!U11)</f>
        <v/>
      </c>
      <c r="V11" s="111" t="str">
        <f>IF(RES_hhdet_tes!V11=0,"",RES_hhdet_tes!V11/RES_hhdet_fec!V11)</f>
        <v/>
      </c>
      <c r="W11" s="111" t="str">
        <f>IF(RES_hhdet_tes!W11=0,"",RES_hhdet_tes!W11/RES_hhdet_fec!W11)</f>
        <v/>
      </c>
      <c r="X11" s="111" t="str">
        <f>IF(RES_hhdet_tes!X11=0,"",RES_hhdet_tes!X11/RES_hhdet_fec!X11)</f>
        <v/>
      </c>
      <c r="Y11" s="111" t="str">
        <f>IF(RES_hhdet_tes!Y11=0,"",RES_hhdet_tes!Y11/RES_hhdet_fec!Y11)</f>
        <v/>
      </c>
      <c r="DA11" s="63" t="s">
        <v>1916</v>
      </c>
    </row>
    <row r="12" spans="1:105" ht="12" customHeight="1" x14ac:dyDescent="0.25">
      <c r="A12" s="97" t="s">
        <v>123</v>
      </c>
      <c r="B12" s="111" t="str">
        <f>IF(RES_hhdet_tes!B12=0,"",RES_hhdet_tes!B12/RES_hhdet_fec!B12)</f>
        <v/>
      </c>
      <c r="C12" s="111" t="str">
        <f>IF(RES_hhdet_tes!C12=0,"",RES_hhdet_tes!C12/RES_hhdet_fec!C12)</f>
        <v/>
      </c>
      <c r="D12" s="111" t="str">
        <f>IF(RES_hhdet_tes!D12=0,"",RES_hhdet_tes!D12/RES_hhdet_fec!D12)</f>
        <v/>
      </c>
      <c r="E12" s="111" t="str">
        <f>IF(RES_hhdet_tes!E12=0,"",RES_hhdet_tes!E12/RES_hhdet_fec!E12)</f>
        <v/>
      </c>
      <c r="F12" s="111" t="str">
        <f>IF(RES_hhdet_tes!F12=0,"",RES_hhdet_tes!F12/RES_hhdet_fec!F12)</f>
        <v/>
      </c>
      <c r="G12" s="111" t="str">
        <f>IF(RES_hhdet_tes!G12=0,"",RES_hhdet_tes!G12/RES_hhdet_fec!G12)</f>
        <v/>
      </c>
      <c r="H12" s="111" t="str">
        <f>IF(RES_hhdet_tes!H12=0,"",RES_hhdet_tes!H12/RES_hhdet_fec!H12)</f>
        <v/>
      </c>
      <c r="I12" s="111" t="str">
        <f>IF(RES_hhdet_tes!I12=0,"",RES_hhdet_tes!I12/RES_hhdet_fec!I12)</f>
        <v/>
      </c>
      <c r="J12" s="111" t="str">
        <f>IF(RES_hhdet_tes!J12=0,"",RES_hhdet_tes!J12/RES_hhdet_fec!J12)</f>
        <v/>
      </c>
      <c r="K12" s="111" t="str">
        <f>IF(RES_hhdet_tes!K12=0,"",RES_hhdet_tes!K12/RES_hhdet_fec!K12)</f>
        <v/>
      </c>
      <c r="L12" s="111" t="str">
        <f>IF(RES_hhdet_tes!L12=0,"",RES_hhdet_tes!L12/RES_hhdet_fec!L12)</f>
        <v/>
      </c>
      <c r="M12" s="111" t="str">
        <f>IF(RES_hhdet_tes!M12=0,"",RES_hhdet_tes!M12/RES_hhdet_fec!M12)</f>
        <v/>
      </c>
      <c r="N12" s="111" t="str">
        <f>IF(RES_hhdet_tes!N12=0,"",RES_hhdet_tes!N12/RES_hhdet_fec!N12)</f>
        <v/>
      </c>
      <c r="O12" s="111" t="str">
        <f>IF(RES_hhdet_tes!O12=0,"",RES_hhdet_tes!O12/RES_hhdet_fec!O12)</f>
        <v/>
      </c>
      <c r="P12" s="111" t="str">
        <f>IF(RES_hhdet_tes!P12=0,"",RES_hhdet_tes!P12/RES_hhdet_fec!P12)</f>
        <v/>
      </c>
      <c r="Q12" s="111" t="str">
        <f>IF(RES_hhdet_tes!Q12=0,"",RES_hhdet_tes!Q12/RES_hhdet_fec!Q12)</f>
        <v/>
      </c>
      <c r="R12" s="111" t="str">
        <f>IF(RES_hhdet_tes!R12=0,"",RES_hhdet_tes!R12/RES_hhdet_fec!R12)</f>
        <v/>
      </c>
      <c r="S12" s="111" t="str">
        <f>IF(RES_hhdet_tes!S12=0,"",RES_hhdet_tes!S12/RES_hhdet_fec!S12)</f>
        <v/>
      </c>
      <c r="T12" s="111" t="str">
        <f>IF(RES_hhdet_tes!T12=0,"",RES_hhdet_tes!T12/RES_hhdet_fec!T12)</f>
        <v/>
      </c>
      <c r="U12" s="111" t="str">
        <f>IF(RES_hhdet_tes!U12=0,"",RES_hhdet_tes!U12/RES_hhdet_fec!U12)</f>
        <v/>
      </c>
      <c r="V12" s="111" t="str">
        <f>IF(RES_hhdet_tes!V12=0,"",RES_hhdet_tes!V12/RES_hhdet_fec!V12)</f>
        <v/>
      </c>
      <c r="W12" s="111" t="str">
        <f>IF(RES_hhdet_tes!W12=0,"",RES_hhdet_tes!W12/RES_hhdet_fec!W12)</f>
        <v/>
      </c>
      <c r="X12" s="111" t="str">
        <f>IF(RES_hhdet_tes!X12=0,"",RES_hhdet_tes!X12/RES_hhdet_fec!X12)</f>
        <v/>
      </c>
      <c r="Y12" s="111" t="str">
        <f>IF(RES_hhdet_tes!Y12=0,"",RES_hhdet_tes!Y12/RES_hhdet_fec!Y12)</f>
        <v/>
      </c>
      <c r="DA12" s="63" t="s">
        <v>1917</v>
      </c>
    </row>
    <row r="13" spans="1:105" ht="12" customHeight="1" x14ac:dyDescent="0.25">
      <c r="A13" s="100" t="s">
        <v>50</v>
      </c>
      <c r="B13" s="112" t="str">
        <f>IF(RES_hhdet_tes!B13=0,"",RES_hhdet_tes!B13/RES_hhdet_fec!B13)</f>
        <v/>
      </c>
      <c r="C13" s="112" t="str">
        <f>IF(RES_hhdet_tes!C13=0,"",RES_hhdet_tes!C13/RES_hhdet_fec!C13)</f>
        <v/>
      </c>
      <c r="D13" s="112" t="str">
        <f>IF(RES_hhdet_tes!D13=0,"",RES_hhdet_tes!D13/RES_hhdet_fec!D13)</f>
        <v/>
      </c>
      <c r="E13" s="112" t="str">
        <f>IF(RES_hhdet_tes!E13=0,"",RES_hhdet_tes!E13/RES_hhdet_fec!E13)</f>
        <v/>
      </c>
      <c r="F13" s="112" t="str">
        <f>IF(RES_hhdet_tes!F13=0,"",RES_hhdet_tes!F13/RES_hhdet_fec!F13)</f>
        <v/>
      </c>
      <c r="G13" s="112" t="str">
        <f>IF(RES_hhdet_tes!G13=0,"",RES_hhdet_tes!G13/RES_hhdet_fec!G13)</f>
        <v/>
      </c>
      <c r="H13" s="112" t="str">
        <f>IF(RES_hhdet_tes!H13=0,"",RES_hhdet_tes!H13/RES_hhdet_fec!H13)</f>
        <v/>
      </c>
      <c r="I13" s="112" t="str">
        <f>IF(RES_hhdet_tes!I13=0,"",RES_hhdet_tes!I13/RES_hhdet_fec!I13)</f>
        <v/>
      </c>
      <c r="J13" s="112" t="str">
        <f>IF(RES_hhdet_tes!J13=0,"",RES_hhdet_tes!J13/RES_hhdet_fec!J13)</f>
        <v/>
      </c>
      <c r="K13" s="112" t="str">
        <f>IF(RES_hhdet_tes!K13=0,"",RES_hhdet_tes!K13/RES_hhdet_fec!K13)</f>
        <v/>
      </c>
      <c r="L13" s="112" t="str">
        <f>IF(RES_hhdet_tes!L13=0,"",RES_hhdet_tes!L13/RES_hhdet_fec!L13)</f>
        <v/>
      </c>
      <c r="M13" s="112" t="str">
        <f>IF(RES_hhdet_tes!M13=0,"",RES_hhdet_tes!M13/RES_hhdet_fec!M13)</f>
        <v/>
      </c>
      <c r="N13" s="112" t="str">
        <f>IF(RES_hhdet_tes!N13=0,"",RES_hhdet_tes!N13/RES_hhdet_fec!N13)</f>
        <v/>
      </c>
      <c r="O13" s="112" t="str">
        <f>IF(RES_hhdet_tes!O13=0,"",RES_hhdet_tes!O13/RES_hhdet_fec!O13)</f>
        <v/>
      </c>
      <c r="P13" s="112" t="str">
        <f>IF(RES_hhdet_tes!P13=0,"",RES_hhdet_tes!P13/RES_hhdet_fec!P13)</f>
        <v/>
      </c>
      <c r="Q13" s="112" t="str">
        <f>IF(RES_hhdet_tes!Q13=0,"",RES_hhdet_tes!Q13/RES_hhdet_fec!Q13)</f>
        <v/>
      </c>
      <c r="R13" s="112" t="str">
        <f>IF(RES_hhdet_tes!R13=0,"",RES_hhdet_tes!R13/RES_hhdet_fec!R13)</f>
        <v/>
      </c>
      <c r="S13" s="112" t="str">
        <f>IF(RES_hhdet_tes!S13=0,"",RES_hhdet_tes!S13/RES_hhdet_fec!S13)</f>
        <v/>
      </c>
      <c r="T13" s="112" t="str">
        <f>IF(RES_hhdet_tes!T13=0,"",RES_hhdet_tes!T13/RES_hhdet_fec!T13)</f>
        <v/>
      </c>
      <c r="U13" s="112" t="str">
        <f>IF(RES_hhdet_tes!U13=0,"",RES_hhdet_tes!U13/RES_hhdet_fec!U13)</f>
        <v/>
      </c>
      <c r="V13" s="112" t="str">
        <f>IF(RES_hhdet_tes!V13=0,"",RES_hhdet_tes!V13/RES_hhdet_fec!V13)</f>
        <v/>
      </c>
      <c r="W13" s="112" t="str">
        <f>IF(RES_hhdet_tes!W13=0,"",RES_hhdet_tes!W13/RES_hhdet_fec!W13)</f>
        <v/>
      </c>
      <c r="X13" s="112" t="str">
        <f>IF(RES_hhdet_tes!X13=0,"",RES_hhdet_tes!X13/RES_hhdet_fec!X13)</f>
        <v/>
      </c>
      <c r="Y13" s="112" t="str">
        <f>IF(RES_hhdet_tes!Y13=0,"",RES_hhdet_tes!Y13/RES_hhdet_fec!Y13)</f>
        <v/>
      </c>
      <c r="DA13" s="131" t="s">
        <v>1918</v>
      </c>
    </row>
    <row r="14" spans="1:105" ht="12" customHeight="1" x14ac:dyDescent="0.25">
      <c r="A14" s="103" t="s">
        <v>52</v>
      </c>
      <c r="B14" s="113" t="str">
        <f>IF(RES_hhdet_tes!B14=0,"",RES_hhdet_tes!B14/RES_hhdet_fec!B14)</f>
        <v/>
      </c>
      <c r="C14" s="113" t="str">
        <f>IF(RES_hhdet_tes!C14=0,"",RES_hhdet_tes!C14/RES_hhdet_fec!C14)</f>
        <v/>
      </c>
      <c r="D14" s="113" t="str">
        <f>IF(RES_hhdet_tes!D14=0,"",RES_hhdet_tes!D14/RES_hhdet_fec!D14)</f>
        <v/>
      </c>
      <c r="E14" s="113" t="str">
        <f>IF(RES_hhdet_tes!E14=0,"",RES_hhdet_tes!E14/RES_hhdet_fec!E14)</f>
        <v/>
      </c>
      <c r="F14" s="113" t="str">
        <f>IF(RES_hhdet_tes!F14=0,"",RES_hhdet_tes!F14/RES_hhdet_fec!F14)</f>
        <v/>
      </c>
      <c r="G14" s="113" t="str">
        <f>IF(RES_hhdet_tes!G14=0,"",RES_hhdet_tes!G14/RES_hhdet_fec!G14)</f>
        <v/>
      </c>
      <c r="H14" s="113" t="str">
        <f>IF(RES_hhdet_tes!H14=0,"",RES_hhdet_tes!H14/RES_hhdet_fec!H14)</f>
        <v/>
      </c>
      <c r="I14" s="113" t="str">
        <f>IF(RES_hhdet_tes!I14=0,"",RES_hhdet_tes!I14/RES_hhdet_fec!I14)</f>
        <v/>
      </c>
      <c r="J14" s="113" t="str">
        <f>IF(RES_hhdet_tes!J14=0,"",RES_hhdet_tes!J14/RES_hhdet_fec!J14)</f>
        <v/>
      </c>
      <c r="K14" s="113" t="str">
        <f>IF(RES_hhdet_tes!K14=0,"",RES_hhdet_tes!K14/RES_hhdet_fec!K14)</f>
        <v/>
      </c>
      <c r="L14" s="113" t="str">
        <f>IF(RES_hhdet_tes!L14=0,"",RES_hhdet_tes!L14/RES_hhdet_fec!L14)</f>
        <v/>
      </c>
      <c r="M14" s="113" t="str">
        <f>IF(RES_hhdet_tes!M14=0,"",RES_hhdet_tes!M14/RES_hhdet_fec!M14)</f>
        <v/>
      </c>
      <c r="N14" s="113" t="str">
        <f>IF(RES_hhdet_tes!N14=0,"",RES_hhdet_tes!N14/RES_hhdet_fec!N14)</f>
        <v/>
      </c>
      <c r="O14" s="113" t="str">
        <f>IF(RES_hhdet_tes!O14=0,"",RES_hhdet_tes!O14/RES_hhdet_fec!O14)</f>
        <v/>
      </c>
      <c r="P14" s="113" t="str">
        <f>IF(RES_hhdet_tes!P14=0,"",RES_hhdet_tes!P14/RES_hhdet_fec!P14)</f>
        <v/>
      </c>
      <c r="Q14" s="113" t="str">
        <f>IF(RES_hhdet_tes!Q14=0,"",RES_hhdet_tes!Q14/RES_hhdet_fec!Q14)</f>
        <v/>
      </c>
      <c r="R14" s="113" t="str">
        <f>IF(RES_hhdet_tes!R14=0,"",RES_hhdet_tes!R14/RES_hhdet_fec!R14)</f>
        <v/>
      </c>
      <c r="S14" s="113" t="str">
        <f>IF(RES_hhdet_tes!S14=0,"",RES_hhdet_tes!S14/RES_hhdet_fec!S14)</f>
        <v/>
      </c>
      <c r="T14" s="113" t="str">
        <f>IF(RES_hhdet_tes!T14=0,"",RES_hhdet_tes!T14/RES_hhdet_fec!T14)</f>
        <v/>
      </c>
      <c r="U14" s="113" t="str">
        <f>IF(RES_hhdet_tes!U14=0,"",RES_hhdet_tes!U14/RES_hhdet_fec!U14)</f>
        <v/>
      </c>
      <c r="V14" s="113" t="str">
        <f>IF(RES_hhdet_tes!V14=0,"",RES_hhdet_tes!V14/RES_hhdet_fec!V14)</f>
        <v/>
      </c>
      <c r="W14" s="113" t="str">
        <f>IF(RES_hhdet_tes!W14=0,"",RES_hhdet_tes!W14/RES_hhdet_fec!W14)</f>
        <v/>
      </c>
      <c r="X14" s="113" t="str">
        <f>IF(RES_hhdet_tes!X14=0,"",RES_hhdet_tes!X14/RES_hhdet_fec!X14)</f>
        <v/>
      </c>
      <c r="Y14" s="113" t="str">
        <f>IF(RES_hhdet_tes!Y14=0,"",RES_hhdet_tes!Y14/RES_hhdet_fec!Y14)</f>
        <v/>
      </c>
      <c r="DA14" s="132" t="s">
        <v>1919</v>
      </c>
    </row>
    <row r="15" spans="1:105" ht="12" customHeight="1" x14ac:dyDescent="0.25">
      <c r="A15" s="106" t="s">
        <v>122</v>
      </c>
      <c r="B15" s="112">
        <f>IF(RES_hhdet_tes!B15=0,"",RES_hhdet_tes!B15/RES_hhdet_fec!B15)</f>
        <v>0.61881027483205964</v>
      </c>
      <c r="C15" s="112">
        <f>IF(RES_hhdet_tes!C15=0,"",RES_hhdet_tes!C15/RES_hhdet_fec!C15)</f>
        <v>0.61881027483205964</v>
      </c>
      <c r="D15" s="112">
        <f>IF(RES_hhdet_tes!D15=0,"",RES_hhdet_tes!D15/RES_hhdet_fec!D15)</f>
        <v>0.62334601026914405</v>
      </c>
      <c r="E15" s="112">
        <f>IF(RES_hhdet_tes!E15=0,"",RES_hhdet_tes!E15/RES_hhdet_fec!E15)</f>
        <v>0.62513125848718765</v>
      </c>
      <c r="F15" s="112">
        <f>IF(RES_hhdet_tes!F15=0,"",RES_hhdet_tes!F15/RES_hhdet_fec!F15)</f>
        <v>0.62897867826357856</v>
      </c>
      <c r="G15" s="112">
        <f>IF(RES_hhdet_tes!G15=0,"",RES_hhdet_tes!G15/RES_hhdet_fec!G15)</f>
        <v>0.63641655286587506</v>
      </c>
      <c r="H15" s="112">
        <f>IF(RES_hhdet_tes!H15=0,"",RES_hhdet_tes!H15/RES_hhdet_fec!H15)</f>
        <v>0.6437635886808637</v>
      </c>
      <c r="I15" s="112">
        <f>IF(RES_hhdet_tes!I15=0,"",RES_hhdet_tes!I15/RES_hhdet_fec!I15)</f>
        <v>0.64491716975328961</v>
      </c>
      <c r="J15" s="112">
        <f>IF(RES_hhdet_tes!J15=0,"",RES_hhdet_tes!J15/RES_hhdet_fec!J15)</f>
        <v>0.6453092957932608</v>
      </c>
      <c r="K15" s="112">
        <f>IF(RES_hhdet_tes!K15=0,"",RES_hhdet_tes!K15/RES_hhdet_fec!K15)</f>
        <v>0.64533482419705246</v>
      </c>
      <c r="L15" s="112">
        <f>IF(RES_hhdet_tes!L15=0,"",RES_hhdet_tes!L15/RES_hhdet_fec!L15)</f>
        <v>0.64533482419705246</v>
      </c>
      <c r="M15" s="112">
        <f>IF(RES_hhdet_tes!M15=0,"",RES_hhdet_tes!M15/RES_hhdet_fec!M15)</f>
        <v>0.65837464553690761</v>
      </c>
      <c r="N15" s="112">
        <f>IF(RES_hhdet_tes!N15=0,"",RES_hhdet_tes!N15/RES_hhdet_fec!N15)</f>
        <v>0.66352535193683704</v>
      </c>
      <c r="O15" s="112">
        <f>IF(RES_hhdet_tes!O15=0,"",RES_hhdet_tes!O15/RES_hhdet_fec!O15)</f>
        <v>0.66760978476505528</v>
      </c>
      <c r="P15" s="112">
        <f>IF(RES_hhdet_tes!P15=0,"",RES_hhdet_tes!P15/RES_hhdet_fec!P15)</f>
        <v>0.67592644763841059</v>
      </c>
      <c r="Q15" s="112">
        <f>IF(RES_hhdet_tes!Q15=0,"",RES_hhdet_tes!Q15/RES_hhdet_fec!Q15)</f>
        <v>0.67646243710690457</v>
      </c>
      <c r="R15" s="112">
        <f>IF(RES_hhdet_tes!R15=0,"",RES_hhdet_tes!R15/RES_hhdet_fec!R15)</f>
        <v>0.68010081953253598</v>
      </c>
      <c r="S15" s="112">
        <f>IF(RES_hhdet_tes!S15=0,"",RES_hhdet_tes!S15/RES_hhdet_fec!S15)</f>
        <v>0.68389856652936687</v>
      </c>
      <c r="T15" s="112">
        <f>IF(RES_hhdet_tes!T15=0,"",RES_hhdet_tes!T15/RES_hhdet_fec!T15)</f>
        <v>0.68654918360877148</v>
      </c>
      <c r="U15" s="112">
        <f>IF(RES_hhdet_tes!U15=0,"",RES_hhdet_tes!U15/RES_hhdet_fec!U15)</f>
        <v>0.68614732981564341</v>
      </c>
      <c r="V15" s="112">
        <f>IF(RES_hhdet_tes!V15=0,"",RES_hhdet_tes!V15/RES_hhdet_fec!V15)</f>
        <v>0.74848141825149705</v>
      </c>
      <c r="W15" s="112">
        <f>IF(RES_hhdet_tes!W15=0,"",RES_hhdet_tes!W15/RES_hhdet_fec!W15)</f>
        <v>0.79875428498262513</v>
      </c>
      <c r="X15" s="112" t="str">
        <f>IF(RES_hhdet_tes!X15=0,"",RES_hhdet_tes!X15/RES_hhdet_fec!X15)</f>
        <v/>
      </c>
      <c r="Y15" s="112">
        <f>IF(RES_hhdet_tes!Y15=0,"",RES_hhdet_tes!Y15/RES_hhdet_fec!Y15)</f>
        <v>0.82926268746049825</v>
      </c>
      <c r="DA15" s="131" t="s">
        <v>1920</v>
      </c>
    </row>
    <row r="16" spans="1:105" ht="12" customHeight="1" x14ac:dyDescent="0.25">
      <c r="A16" s="107" t="s">
        <v>121</v>
      </c>
      <c r="B16" s="113" t="str">
        <f>IF(RES_hhdet_tes!B16=0,"",RES_hhdet_tes!B16/RES_hhdet_fec!B16)</f>
        <v/>
      </c>
      <c r="C16" s="113" t="str">
        <f>IF(RES_hhdet_tes!C16=0,"",RES_hhdet_tes!C16/RES_hhdet_fec!C16)</f>
        <v/>
      </c>
      <c r="D16" s="113" t="str">
        <f>IF(RES_hhdet_tes!D16=0,"",RES_hhdet_tes!D16/RES_hhdet_fec!D16)</f>
        <v/>
      </c>
      <c r="E16" s="113" t="str">
        <f>IF(RES_hhdet_tes!E16=0,"",RES_hhdet_tes!E16/RES_hhdet_fec!E16)</f>
        <v/>
      </c>
      <c r="F16" s="113" t="str">
        <f>IF(RES_hhdet_tes!F16=0,"",RES_hhdet_tes!F16/RES_hhdet_fec!F16)</f>
        <v/>
      </c>
      <c r="G16" s="113" t="str">
        <f>IF(RES_hhdet_tes!G16=0,"",RES_hhdet_tes!G16/RES_hhdet_fec!G16)</f>
        <v/>
      </c>
      <c r="H16" s="113" t="str">
        <f>IF(RES_hhdet_tes!H16=0,"",RES_hhdet_tes!H16/RES_hhdet_fec!H16)</f>
        <v/>
      </c>
      <c r="I16" s="113" t="str">
        <f>IF(RES_hhdet_tes!I16=0,"",RES_hhdet_tes!I16/RES_hhdet_fec!I16)</f>
        <v/>
      </c>
      <c r="J16" s="113" t="str">
        <f>IF(RES_hhdet_tes!J16=0,"",RES_hhdet_tes!J16/RES_hhdet_fec!J16)</f>
        <v/>
      </c>
      <c r="K16" s="113" t="str">
        <f>IF(RES_hhdet_tes!K16=0,"",RES_hhdet_tes!K16/RES_hhdet_fec!K16)</f>
        <v/>
      </c>
      <c r="L16" s="113" t="str">
        <f>IF(RES_hhdet_tes!L16=0,"",RES_hhdet_tes!L16/RES_hhdet_fec!L16)</f>
        <v/>
      </c>
      <c r="M16" s="113" t="str">
        <f>IF(RES_hhdet_tes!M16=0,"",RES_hhdet_tes!M16/RES_hhdet_fec!M16)</f>
        <v/>
      </c>
      <c r="N16" s="113" t="str">
        <f>IF(RES_hhdet_tes!N16=0,"",RES_hhdet_tes!N16/RES_hhdet_fec!N16)</f>
        <v/>
      </c>
      <c r="O16" s="113" t="str">
        <f>IF(RES_hhdet_tes!O16=0,"",RES_hhdet_tes!O16/RES_hhdet_fec!O16)</f>
        <v/>
      </c>
      <c r="P16" s="113" t="str">
        <f>IF(RES_hhdet_tes!P16=0,"",RES_hhdet_tes!P16/RES_hhdet_fec!P16)</f>
        <v/>
      </c>
      <c r="Q16" s="113" t="str">
        <f>IF(RES_hhdet_tes!Q16=0,"",RES_hhdet_tes!Q16/RES_hhdet_fec!Q16)</f>
        <v/>
      </c>
      <c r="R16" s="113" t="str">
        <f>IF(RES_hhdet_tes!R16=0,"",RES_hhdet_tes!R16/RES_hhdet_fec!R16)</f>
        <v/>
      </c>
      <c r="S16" s="113" t="str">
        <f>IF(RES_hhdet_tes!S16=0,"",RES_hhdet_tes!S16/RES_hhdet_fec!S16)</f>
        <v/>
      </c>
      <c r="T16" s="113" t="str">
        <f>IF(RES_hhdet_tes!T16=0,"",RES_hhdet_tes!T16/RES_hhdet_fec!T16)</f>
        <v/>
      </c>
      <c r="U16" s="113" t="str">
        <f>IF(RES_hhdet_tes!U16=0,"",RES_hhdet_tes!U16/RES_hhdet_fec!U16)</f>
        <v/>
      </c>
      <c r="V16" s="113" t="str">
        <f>IF(RES_hhdet_tes!V16=0,"",RES_hhdet_tes!V16/RES_hhdet_fec!V16)</f>
        <v/>
      </c>
      <c r="W16" s="113" t="str">
        <f>IF(RES_hhdet_tes!W16=0,"",RES_hhdet_tes!W16/RES_hhdet_fec!W16)</f>
        <v/>
      </c>
      <c r="X16" s="113" t="str">
        <f>IF(RES_hhdet_tes!X16=0,"",RES_hhdet_tes!X16/RES_hhdet_fec!X16)</f>
        <v/>
      </c>
      <c r="Y16" s="113" t="str">
        <f>IF(RES_hhdet_tes!Y16=0,"",RES_hhdet_tes!Y16/RES_hhdet_fec!Y16)</f>
        <v/>
      </c>
      <c r="DA16" s="132" t="s">
        <v>1921</v>
      </c>
    </row>
    <row r="17" spans="1:105" ht="12" customHeight="1" x14ac:dyDescent="0.25">
      <c r="A17" s="108" t="s">
        <v>53</v>
      </c>
      <c r="B17" s="111" t="str">
        <f>IF(RES_hhdet_tes!B17=0,"",RES_hhdet_tes!B17/RES_hhdet_fec!B17)</f>
        <v/>
      </c>
      <c r="C17" s="111" t="str">
        <f>IF(RES_hhdet_tes!C17=0,"",RES_hhdet_tes!C17/RES_hhdet_fec!C17)</f>
        <v/>
      </c>
      <c r="D17" s="111" t="str">
        <f>IF(RES_hhdet_tes!D17=0,"",RES_hhdet_tes!D17/RES_hhdet_fec!D17)</f>
        <v/>
      </c>
      <c r="E17" s="111" t="str">
        <f>IF(RES_hhdet_tes!E17=0,"",RES_hhdet_tes!E17/RES_hhdet_fec!E17)</f>
        <v/>
      </c>
      <c r="F17" s="111" t="str">
        <f>IF(RES_hhdet_tes!F17=0,"",RES_hhdet_tes!F17/RES_hhdet_fec!F17)</f>
        <v/>
      </c>
      <c r="G17" s="111" t="str">
        <f>IF(RES_hhdet_tes!G17=0,"",RES_hhdet_tes!G17/RES_hhdet_fec!G17)</f>
        <v/>
      </c>
      <c r="H17" s="111" t="str">
        <f>IF(RES_hhdet_tes!H17=0,"",RES_hhdet_tes!H17/RES_hhdet_fec!H17)</f>
        <v/>
      </c>
      <c r="I17" s="111" t="str">
        <f>IF(RES_hhdet_tes!I17=0,"",RES_hhdet_tes!I17/RES_hhdet_fec!I17)</f>
        <v/>
      </c>
      <c r="J17" s="111" t="str">
        <f>IF(RES_hhdet_tes!J17=0,"",RES_hhdet_tes!J17/RES_hhdet_fec!J17)</f>
        <v/>
      </c>
      <c r="K17" s="111" t="str">
        <f>IF(RES_hhdet_tes!K17=0,"",RES_hhdet_tes!K17/RES_hhdet_fec!K17)</f>
        <v/>
      </c>
      <c r="L17" s="111" t="str">
        <f>IF(RES_hhdet_tes!L17=0,"",RES_hhdet_tes!L17/RES_hhdet_fec!L17)</f>
        <v/>
      </c>
      <c r="M17" s="111" t="str">
        <f>IF(RES_hhdet_tes!M17=0,"",RES_hhdet_tes!M17/RES_hhdet_fec!M17)</f>
        <v/>
      </c>
      <c r="N17" s="111" t="str">
        <f>IF(RES_hhdet_tes!N17=0,"",RES_hhdet_tes!N17/RES_hhdet_fec!N17)</f>
        <v/>
      </c>
      <c r="O17" s="111" t="str">
        <f>IF(RES_hhdet_tes!O17=0,"",RES_hhdet_tes!O17/RES_hhdet_fec!O17)</f>
        <v/>
      </c>
      <c r="P17" s="111" t="str">
        <f>IF(RES_hhdet_tes!P17=0,"",RES_hhdet_tes!P17/RES_hhdet_fec!P17)</f>
        <v/>
      </c>
      <c r="Q17" s="111" t="str">
        <f>IF(RES_hhdet_tes!Q17=0,"",RES_hhdet_tes!Q17/RES_hhdet_fec!Q17)</f>
        <v/>
      </c>
      <c r="R17" s="111" t="str">
        <f>IF(RES_hhdet_tes!R17=0,"",RES_hhdet_tes!R17/RES_hhdet_fec!R17)</f>
        <v/>
      </c>
      <c r="S17" s="111" t="str">
        <f>IF(RES_hhdet_tes!S17=0,"",RES_hhdet_tes!S17/RES_hhdet_fec!S17)</f>
        <v/>
      </c>
      <c r="T17" s="111" t="str">
        <f>IF(RES_hhdet_tes!T17=0,"",RES_hhdet_tes!T17/RES_hhdet_fec!T17)</f>
        <v/>
      </c>
      <c r="U17" s="111" t="str">
        <f>IF(RES_hhdet_tes!U17=0,"",RES_hhdet_tes!U17/RES_hhdet_fec!U17)</f>
        <v/>
      </c>
      <c r="V17" s="111" t="str">
        <f>IF(RES_hhdet_tes!V17=0,"",RES_hhdet_tes!V17/RES_hhdet_fec!V17)</f>
        <v/>
      </c>
      <c r="W17" s="111" t="str">
        <f>IF(RES_hhdet_tes!W17=0,"",RES_hhdet_tes!W17/RES_hhdet_fec!W17)</f>
        <v/>
      </c>
      <c r="X17" s="111" t="str">
        <f>IF(RES_hhdet_tes!X17=0,"",RES_hhdet_tes!X17/RES_hhdet_fec!X17)</f>
        <v/>
      </c>
      <c r="Y17" s="111" t="str">
        <f>IF(RES_hhdet_tes!Y17=0,"",RES_hhdet_tes!Y17/RES_hhdet_fec!Y17)</f>
        <v/>
      </c>
      <c r="DA17" s="63" t="s">
        <v>1922</v>
      </c>
    </row>
    <row r="18" spans="1:105" ht="12" customHeight="1" x14ac:dyDescent="0.25">
      <c r="A18" s="108" t="s">
        <v>52</v>
      </c>
      <c r="B18" s="111" t="str">
        <f>IF(RES_hhdet_tes!B18=0,"",RES_hhdet_tes!B18/RES_hhdet_fec!B18)</f>
        <v/>
      </c>
      <c r="C18" s="111" t="str">
        <f>IF(RES_hhdet_tes!C18=0,"",RES_hhdet_tes!C18/RES_hhdet_fec!C18)</f>
        <v/>
      </c>
      <c r="D18" s="111" t="str">
        <f>IF(RES_hhdet_tes!D18=0,"",RES_hhdet_tes!D18/RES_hhdet_fec!D18)</f>
        <v/>
      </c>
      <c r="E18" s="111" t="str">
        <f>IF(RES_hhdet_tes!E18=0,"",RES_hhdet_tes!E18/RES_hhdet_fec!E18)</f>
        <v/>
      </c>
      <c r="F18" s="111" t="str">
        <f>IF(RES_hhdet_tes!F18=0,"",RES_hhdet_tes!F18/RES_hhdet_fec!F18)</f>
        <v/>
      </c>
      <c r="G18" s="111" t="str">
        <f>IF(RES_hhdet_tes!G18=0,"",RES_hhdet_tes!G18/RES_hhdet_fec!G18)</f>
        <v/>
      </c>
      <c r="H18" s="111" t="str">
        <f>IF(RES_hhdet_tes!H18=0,"",RES_hhdet_tes!H18/RES_hhdet_fec!H18)</f>
        <v/>
      </c>
      <c r="I18" s="111" t="str">
        <f>IF(RES_hhdet_tes!I18=0,"",RES_hhdet_tes!I18/RES_hhdet_fec!I18)</f>
        <v/>
      </c>
      <c r="J18" s="111" t="str">
        <f>IF(RES_hhdet_tes!J18=0,"",RES_hhdet_tes!J18/RES_hhdet_fec!J18)</f>
        <v/>
      </c>
      <c r="K18" s="111" t="str">
        <f>IF(RES_hhdet_tes!K18=0,"",RES_hhdet_tes!K18/RES_hhdet_fec!K18)</f>
        <v/>
      </c>
      <c r="L18" s="111" t="str">
        <f>IF(RES_hhdet_tes!L18=0,"",RES_hhdet_tes!L18/RES_hhdet_fec!L18)</f>
        <v/>
      </c>
      <c r="M18" s="111" t="str">
        <f>IF(RES_hhdet_tes!M18=0,"",RES_hhdet_tes!M18/RES_hhdet_fec!M18)</f>
        <v/>
      </c>
      <c r="N18" s="111" t="str">
        <f>IF(RES_hhdet_tes!N18=0,"",RES_hhdet_tes!N18/RES_hhdet_fec!N18)</f>
        <v/>
      </c>
      <c r="O18" s="111" t="str">
        <f>IF(RES_hhdet_tes!O18=0,"",RES_hhdet_tes!O18/RES_hhdet_fec!O18)</f>
        <v/>
      </c>
      <c r="P18" s="111" t="str">
        <f>IF(RES_hhdet_tes!P18=0,"",RES_hhdet_tes!P18/RES_hhdet_fec!P18)</f>
        <v/>
      </c>
      <c r="Q18" s="111" t="str">
        <f>IF(RES_hhdet_tes!Q18=0,"",RES_hhdet_tes!Q18/RES_hhdet_fec!Q18)</f>
        <v/>
      </c>
      <c r="R18" s="111" t="str">
        <f>IF(RES_hhdet_tes!R18=0,"",RES_hhdet_tes!R18/RES_hhdet_fec!R18)</f>
        <v/>
      </c>
      <c r="S18" s="111" t="str">
        <f>IF(RES_hhdet_tes!S18=0,"",RES_hhdet_tes!S18/RES_hhdet_fec!S18)</f>
        <v/>
      </c>
      <c r="T18" s="111" t="str">
        <f>IF(RES_hhdet_tes!T18=0,"",RES_hhdet_tes!T18/RES_hhdet_fec!T18)</f>
        <v/>
      </c>
      <c r="U18" s="111" t="str">
        <f>IF(RES_hhdet_tes!U18=0,"",RES_hhdet_tes!U18/RES_hhdet_fec!U18)</f>
        <v/>
      </c>
      <c r="V18" s="111" t="str">
        <f>IF(RES_hhdet_tes!V18=0,"",RES_hhdet_tes!V18/RES_hhdet_fec!V18)</f>
        <v/>
      </c>
      <c r="W18" s="111" t="str">
        <f>IF(RES_hhdet_tes!W18=0,"",RES_hhdet_tes!W18/RES_hhdet_fec!W18)</f>
        <v/>
      </c>
      <c r="X18" s="111" t="str">
        <f>IF(RES_hhdet_tes!X18=0,"",RES_hhdet_tes!X18/RES_hhdet_fec!X18)</f>
        <v/>
      </c>
      <c r="Y18" s="111" t="str">
        <f>IF(RES_hhdet_tes!Y18=0,"",RES_hhdet_tes!Y18/RES_hhdet_fec!Y18)</f>
        <v/>
      </c>
      <c r="DA18" s="63" t="s">
        <v>1923</v>
      </c>
    </row>
    <row r="19" spans="1:105" ht="12" customHeight="1" x14ac:dyDescent="0.25">
      <c r="A19" s="121" t="s">
        <v>54</v>
      </c>
      <c r="B19" s="124">
        <f>IF(RES_hhdet_tes!B19=0,"",RES_hhdet_tes!B19/RES_hhdet_fec!B19)</f>
        <v>0.64867936092447298</v>
      </c>
      <c r="C19" s="124">
        <f>IF(RES_hhdet_tes!C19=0,"",RES_hhdet_tes!C19/RES_hhdet_fec!C19)</f>
        <v>0.65382656534029127</v>
      </c>
      <c r="D19" s="124">
        <f>IF(RES_hhdet_tes!D19=0,"",RES_hhdet_tes!D19/RES_hhdet_fec!D19)</f>
        <v>0.65770037914062918</v>
      </c>
      <c r="E19" s="124">
        <f>IF(RES_hhdet_tes!E19=0,"",RES_hhdet_tes!E19/RES_hhdet_fec!E19)</f>
        <v>0.66350787974423819</v>
      </c>
      <c r="F19" s="124">
        <f>IF(RES_hhdet_tes!F19=0,"",RES_hhdet_tes!F19/RES_hhdet_fec!F19)</f>
        <v>0.65397594694605321</v>
      </c>
      <c r="G19" s="124">
        <f>IF(RES_hhdet_tes!G19=0,"",RES_hhdet_tes!G19/RES_hhdet_fec!G19)</f>
        <v>0.66051342961360504</v>
      </c>
      <c r="H19" s="124">
        <f>IF(RES_hhdet_tes!H19=0,"",RES_hhdet_tes!H19/RES_hhdet_fec!H19)</f>
        <v>0.66644002242689637</v>
      </c>
      <c r="I19" s="124">
        <f>IF(RES_hhdet_tes!I19=0,"",RES_hhdet_tes!I19/RES_hhdet_fec!I19)</f>
        <v>0.679650510343217</v>
      </c>
      <c r="J19" s="124">
        <f>IF(RES_hhdet_tes!J19=0,"",RES_hhdet_tes!J19/RES_hhdet_fec!J19)</f>
        <v>0.66326139588791677</v>
      </c>
      <c r="K19" s="124">
        <f>IF(RES_hhdet_tes!K19=0,"",RES_hhdet_tes!K19/RES_hhdet_fec!K19)</f>
        <v>0.67735946447055639</v>
      </c>
      <c r="L19" s="124">
        <f>IF(RES_hhdet_tes!L19=0,"",RES_hhdet_tes!L19/RES_hhdet_fec!L19)</f>
        <v>0.66983591753526905</v>
      </c>
      <c r="M19" s="124">
        <f>IF(RES_hhdet_tes!M19=0,"",RES_hhdet_tes!M19/RES_hhdet_fec!M19)</f>
        <v>0.66647357660746354</v>
      </c>
      <c r="N19" s="124">
        <f>IF(RES_hhdet_tes!N19=0,"",RES_hhdet_tes!N19/RES_hhdet_fec!N19)</f>
        <v>0.67564141328799043</v>
      </c>
      <c r="O19" s="124">
        <f>IF(RES_hhdet_tes!O19=0,"",RES_hhdet_tes!O19/RES_hhdet_fec!O19)</f>
        <v>0.67325674309962857</v>
      </c>
      <c r="P19" s="124">
        <f>IF(RES_hhdet_tes!P19=0,"",RES_hhdet_tes!P19/RES_hhdet_fec!P19)</f>
        <v>0.66372097990580237</v>
      </c>
      <c r="Q19" s="124">
        <f>IF(RES_hhdet_tes!Q19=0,"",RES_hhdet_tes!Q19/RES_hhdet_fec!Q19)</f>
        <v>0.65914369183808286</v>
      </c>
      <c r="R19" s="124">
        <f>IF(RES_hhdet_tes!R19=0,"",RES_hhdet_tes!R19/RES_hhdet_fec!R19)</f>
        <v>0.71712303050875115</v>
      </c>
      <c r="S19" s="124">
        <f>IF(RES_hhdet_tes!S19=0,"",RES_hhdet_tes!S19/RES_hhdet_fec!S19)</f>
        <v>0.71681153415913657</v>
      </c>
      <c r="T19" s="124">
        <f>IF(RES_hhdet_tes!T19=0,"",RES_hhdet_tes!T19/RES_hhdet_fec!T19)</f>
        <v>0.71942155771578742</v>
      </c>
      <c r="U19" s="124">
        <f>IF(RES_hhdet_tes!U19=0,"",RES_hhdet_tes!U19/RES_hhdet_fec!U19)</f>
        <v>0.71800541233540294</v>
      </c>
      <c r="V19" s="124">
        <f>IF(RES_hhdet_tes!V19=0,"",RES_hhdet_tes!V19/RES_hhdet_fec!V19)</f>
        <v>0.7626795737490395</v>
      </c>
      <c r="W19" s="124">
        <f>IF(RES_hhdet_tes!W19=0,"",RES_hhdet_tes!W19/RES_hhdet_fec!W19)</f>
        <v>0.79306698950221477</v>
      </c>
      <c r="X19" s="124" t="str">
        <f>IF(RES_hhdet_tes!X19=0,"",RES_hhdet_tes!X19/RES_hhdet_fec!X19)</f>
        <v/>
      </c>
      <c r="Y19" s="124">
        <f>IF(RES_hhdet_tes!Y19=0,"",RES_hhdet_tes!Y19/RES_hhdet_fec!Y19)</f>
        <v>0.84915755375506641</v>
      </c>
      <c r="DA19" s="130" t="s">
        <v>1924</v>
      </c>
    </row>
    <row r="20" spans="1:105" ht="12" customHeight="1" x14ac:dyDescent="0.25">
      <c r="A20" s="97" t="s">
        <v>51</v>
      </c>
      <c r="B20" s="111">
        <f>IF(RES_hhdet_tes!B20=0,"",RES_hhdet_tes!B20/RES_hhdet_fec!B20)</f>
        <v>0.57317983651926285</v>
      </c>
      <c r="C20" s="111">
        <f>IF(RES_hhdet_tes!C20=0,"",RES_hhdet_tes!C20/RES_hhdet_fec!C20)</f>
        <v>0.57369757168488789</v>
      </c>
      <c r="D20" s="111">
        <f>IF(RES_hhdet_tes!D20=0,"",RES_hhdet_tes!D20/RES_hhdet_fec!D20)</f>
        <v>0.5746548897845688</v>
      </c>
      <c r="E20" s="111">
        <f>IF(RES_hhdet_tes!E20=0,"",RES_hhdet_tes!E20/RES_hhdet_fec!E20)</f>
        <v>0.57553968720747162</v>
      </c>
      <c r="F20" s="111">
        <f>IF(RES_hhdet_tes!F20=0,"",RES_hhdet_tes!F20/RES_hhdet_fec!F20)</f>
        <v>0.57668555389589937</v>
      </c>
      <c r="G20" s="111">
        <f>IF(RES_hhdet_tes!G20=0,"",RES_hhdet_tes!G20/RES_hhdet_fec!G20)</f>
        <v>0.57803982771924689</v>
      </c>
      <c r="H20" s="111">
        <f>IF(RES_hhdet_tes!H20=0,"",RES_hhdet_tes!H20/RES_hhdet_fec!H20)</f>
        <v>0.57942578147517809</v>
      </c>
      <c r="I20" s="111">
        <f>IF(RES_hhdet_tes!I20=0,"",RES_hhdet_tes!I20/RES_hhdet_fec!I20)</f>
        <v>0.58014580815283179</v>
      </c>
      <c r="J20" s="111">
        <f>IF(RES_hhdet_tes!J20=0,"",RES_hhdet_tes!J20/RES_hhdet_fec!J20)</f>
        <v>0.58027818289591804</v>
      </c>
      <c r="K20" s="111">
        <f>IF(RES_hhdet_tes!K20=0,"",RES_hhdet_tes!K20/RES_hhdet_fec!K20)</f>
        <v>0.58046750755363641</v>
      </c>
      <c r="L20" s="111">
        <f>IF(RES_hhdet_tes!L20=0,"",RES_hhdet_tes!L20/RES_hhdet_fec!L20)</f>
        <v>0.58077708334421718</v>
      </c>
      <c r="M20" s="111">
        <f>IF(RES_hhdet_tes!M20=0,"",RES_hhdet_tes!M20/RES_hhdet_fec!M20)</f>
        <v>0.58127451656203921</v>
      </c>
      <c r="N20" s="111">
        <f>IF(RES_hhdet_tes!N20=0,"",RES_hhdet_tes!N20/RES_hhdet_fec!N20)</f>
        <v>0.58175820993847582</v>
      </c>
      <c r="O20" s="111">
        <f>IF(RES_hhdet_tes!O20=0,"",RES_hhdet_tes!O20/RES_hhdet_fec!O20)</f>
        <v>0.58212550768166516</v>
      </c>
      <c r="P20" s="111">
        <f>IF(RES_hhdet_tes!P20=0,"",RES_hhdet_tes!P20/RES_hhdet_fec!P20)</f>
        <v>0.58218452994414394</v>
      </c>
      <c r="Q20" s="111">
        <f>IF(RES_hhdet_tes!Q20=0,"",RES_hhdet_tes!Q20/RES_hhdet_fec!Q20)</f>
        <v>0.58243519083269846</v>
      </c>
      <c r="R20" s="111" t="str">
        <f>IF(RES_hhdet_tes!R20=0,"",RES_hhdet_tes!R20/RES_hhdet_fec!R20)</f>
        <v/>
      </c>
      <c r="S20" s="111" t="str">
        <f>IF(RES_hhdet_tes!S20=0,"",RES_hhdet_tes!S20/RES_hhdet_fec!S20)</f>
        <v/>
      </c>
      <c r="T20" s="111" t="str">
        <f>IF(RES_hhdet_tes!T20=0,"",RES_hhdet_tes!T20/RES_hhdet_fec!T20)</f>
        <v/>
      </c>
      <c r="U20" s="111" t="str">
        <f>IF(RES_hhdet_tes!U20=0,"",RES_hhdet_tes!U20/RES_hhdet_fec!U20)</f>
        <v/>
      </c>
      <c r="V20" s="111" t="str">
        <f>IF(RES_hhdet_tes!V20=0,"",RES_hhdet_tes!V20/RES_hhdet_fec!V20)</f>
        <v/>
      </c>
      <c r="W20" s="111" t="str">
        <f>IF(RES_hhdet_tes!W20=0,"",RES_hhdet_tes!W20/RES_hhdet_fec!W20)</f>
        <v/>
      </c>
      <c r="X20" s="111" t="str">
        <f>IF(RES_hhdet_tes!X20=0,"",RES_hhdet_tes!X20/RES_hhdet_fec!X20)</f>
        <v/>
      </c>
      <c r="Y20" s="111" t="str">
        <f>IF(RES_hhdet_tes!Y20=0,"",RES_hhdet_tes!Y20/RES_hhdet_fec!Y20)</f>
        <v/>
      </c>
      <c r="DA20" s="63" t="s">
        <v>1925</v>
      </c>
    </row>
    <row r="21" spans="1:105" ht="12" customHeight="1" x14ac:dyDescent="0.25">
      <c r="A21" s="97" t="s">
        <v>50</v>
      </c>
      <c r="B21" s="111">
        <f>IF(RES_hhdet_tes!B21=0,"",RES_hhdet_tes!B21/RES_hhdet_fec!B21)</f>
        <v>0.56092126426069777</v>
      </c>
      <c r="C21" s="111">
        <f>IF(RES_hhdet_tes!C21=0,"",RES_hhdet_tes!C21/RES_hhdet_fec!C21)</f>
        <v>0.56117139462972343</v>
      </c>
      <c r="D21" s="111">
        <f>IF(RES_hhdet_tes!D21=0,"",RES_hhdet_tes!D21/RES_hhdet_fec!D21)</f>
        <v>0.56122508024534712</v>
      </c>
      <c r="E21" s="111">
        <f>IF(RES_hhdet_tes!E21=0,"",RES_hhdet_tes!E21/RES_hhdet_fec!E21)</f>
        <v>0.56204079620218872</v>
      </c>
      <c r="F21" s="111">
        <f>IF(RES_hhdet_tes!F21=0,"",RES_hhdet_tes!F21/RES_hhdet_fec!F21)</f>
        <v>0.56363386187155007</v>
      </c>
      <c r="G21" s="111">
        <f>IF(RES_hhdet_tes!G21=0,"",RES_hhdet_tes!G21/RES_hhdet_fec!G21)</f>
        <v>0.56556185468821407</v>
      </c>
      <c r="H21" s="111">
        <f>IF(RES_hhdet_tes!H21=0,"",RES_hhdet_tes!H21/RES_hhdet_fec!H21)</f>
        <v>0.56784783166971575</v>
      </c>
      <c r="I21" s="111">
        <f>IF(RES_hhdet_tes!I21=0,"",RES_hhdet_tes!I21/RES_hhdet_fec!I21)</f>
        <v>0.56944180761436214</v>
      </c>
      <c r="J21" s="111">
        <f>IF(RES_hhdet_tes!J21=0,"",RES_hhdet_tes!J21/RES_hhdet_fec!J21)</f>
        <v>0.56984316315548811</v>
      </c>
      <c r="K21" s="111">
        <f>IF(RES_hhdet_tes!K21=0,"",RES_hhdet_tes!K21/RES_hhdet_fec!K21)</f>
        <v>0.57039255035581304</v>
      </c>
      <c r="L21" s="111">
        <f>IF(RES_hhdet_tes!L21=0,"",RES_hhdet_tes!L21/RES_hhdet_fec!L21)</f>
        <v>0.5704874305909845</v>
      </c>
      <c r="M21" s="111">
        <f>IF(RES_hhdet_tes!M21=0,"",RES_hhdet_tes!M21/RES_hhdet_fec!M21)</f>
        <v>0.57160117484337469</v>
      </c>
      <c r="N21" s="111">
        <f>IF(RES_hhdet_tes!N21=0,"",RES_hhdet_tes!N21/RES_hhdet_fec!N21)</f>
        <v>0.57252560524242424</v>
      </c>
      <c r="O21" s="111">
        <f>IF(RES_hhdet_tes!O21=0,"",RES_hhdet_tes!O21/RES_hhdet_fec!O21)</f>
        <v>0.57319219067662974</v>
      </c>
      <c r="P21" s="111">
        <f>IF(RES_hhdet_tes!P21=0,"",RES_hhdet_tes!P21/RES_hhdet_fec!P21)</f>
        <v>0.57340619074220567</v>
      </c>
      <c r="Q21" s="111">
        <f>IF(RES_hhdet_tes!Q21=0,"",RES_hhdet_tes!Q21/RES_hhdet_fec!Q21)</f>
        <v>0.57505295778447529</v>
      </c>
      <c r="R21" s="111">
        <f>IF(RES_hhdet_tes!R21=0,"",RES_hhdet_tes!R21/RES_hhdet_fec!R21)</f>
        <v>0.57568964091296837</v>
      </c>
      <c r="S21" s="111">
        <f>IF(RES_hhdet_tes!S21=0,"",RES_hhdet_tes!S21/RES_hhdet_fec!S21)</f>
        <v>0.57566025019869249</v>
      </c>
      <c r="T21" s="111">
        <f>IF(RES_hhdet_tes!T21=0,"",RES_hhdet_tes!T21/RES_hhdet_fec!T21)</f>
        <v>0.57523662336392678</v>
      </c>
      <c r="U21" s="111">
        <f>IF(RES_hhdet_tes!U21=0,"",RES_hhdet_tes!U21/RES_hhdet_fec!U21)</f>
        <v>0.57524814043744765</v>
      </c>
      <c r="V21" s="111">
        <f>IF(RES_hhdet_tes!V21=0,"",RES_hhdet_tes!V21/RES_hhdet_fec!V21)</f>
        <v>0.57590423515168698</v>
      </c>
      <c r="W21" s="111">
        <f>IF(RES_hhdet_tes!W21=0,"",RES_hhdet_tes!W21/RES_hhdet_fec!W21)</f>
        <v>0.57676644833512147</v>
      </c>
      <c r="X21" s="111" t="str">
        <f>IF(RES_hhdet_tes!X21=0,"",RES_hhdet_tes!X21/RES_hhdet_fec!X21)</f>
        <v/>
      </c>
      <c r="Y21" s="111">
        <f>IF(RES_hhdet_tes!Y21=0,"",RES_hhdet_tes!Y21/RES_hhdet_fec!Y21)</f>
        <v>0.60860191468462044</v>
      </c>
      <c r="DA21" s="63" t="s">
        <v>1926</v>
      </c>
    </row>
    <row r="22" spans="1:105" ht="12" customHeight="1" x14ac:dyDescent="0.25">
      <c r="A22" s="109" t="s">
        <v>120</v>
      </c>
      <c r="B22" s="45">
        <f>IF(RES_hhdet_tes!B22=0,"",RES_hhdet_tes!B22/RES_hhdet_fec!B22)</f>
        <v>0.72608829280164133</v>
      </c>
      <c r="C22" s="45">
        <f>IF(RES_hhdet_tes!C22=0,"",RES_hhdet_tes!C22/RES_hhdet_fec!C22)</f>
        <v>0.72725532870131571</v>
      </c>
      <c r="D22" s="45">
        <f>IF(RES_hhdet_tes!D22=0,"",RES_hhdet_tes!D22/RES_hhdet_fec!D22)</f>
        <v>0.72953523532355058</v>
      </c>
      <c r="E22" s="45">
        <f>IF(RES_hhdet_tes!E22=0,"",RES_hhdet_tes!E22/RES_hhdet_fec!E22)</f>
        <v>0.73145262853203807</v>
      </c>
      <c r="F22" s="45">
        <f>IF(RES_hhdet_tes!F22=0,"",RES_hhdet_tes!F22/RES_hhdet_fec!F22)</f>
        <v>0.73457004657575642</v>
      </c>
      <c r="G22" s="45">
        <f>IF(RES_hhdet_tes!G22=0,"",RES_hhdet_tes!G22/RES_hhdet_fec!G22)</f>
        <v>0.73777720290494053</v>
      </c>
      <c r="H22" s="45">
        <f>IF(RES_hhdet_tes!H22=0,"",RES_hhdet_tes!H22/RES_hhdet_fec!H22)</f>
        <v>0.74103508620507863</v>
      </c>
      <c r="I22" s="45">
        <f>IF(RES_hhdet_tes!I22=0,"",RES_hhdet_tes!I22/RES_hhdet_fec!I22)</f>
        <v>0.74322102924084388</v>
      </c>
      <c r="J22" s="45">
        <f>IF(RES_hhdet_tes!J22=0,"",RES_hhdet_tes!J22/RES_hhdet_fec!J22)</f>
        <v>0.74474138536589707</v>
      </c>
      <c r="K22" s="45">
        <f>IF(RES_hhdet_tes!K22=0,"",RES_hhdet_tes!K22/RES_hhdet_fec!K22)</f>
        <v>0.74592167591509473</v>
      </c>
      <c r="L22" s="45">
        <f>IF(RES_hhdet_tes!L22=0,"",RES_hhdet_tes!L22/RES_hhdet_fec!L22)</f>
        <v>0.7461480361442353</v>
      </c>
      <c r="M22" s="45">
        <f>IF(RES_hhdet_tes!M22=0,"",RES_hhdet_tes!M22/RES_hhdet_fec!M22)</f>
        <v>0.75010419568216946</v>
      </c>
      <c r="N22" s="45">
        <f>IF(RES_hhdet_tes!N22=0,"",RES_hhdet_tes!N22/RES_hhdet_fec!N22)</f>
        <v>0.75526077121083246</v>
      </c>
      <c r="O22" s="45">
        <f>IF(RES_hhdet_tes!O22=0,"",RES_hhdet_tes!O22/RES_hhdet_fec!O22)</f>
        <v>0.75909410788393328</v>
      </c>
      <c r="P22" s="45">
        <f>IF(RES_hhdet_tes!P22=0,"",RES_hhdet_tes!P22/RES_hhdet_fec!P22)</f>
        <v>0.75997496472657655</v>
      </c>
      <c r="Q22" s="45">
        <f>IF(RES_hhdet_tes!Q22=0,"",RES_hhdet_tes!Q22/RES_hhdet_fec!Q22)</f>
        <v>0.76911385589891912</v>
      </c>
      <c r="R22" s="45">
        <f>IF(RES_hhdet_tes!R22=0,"",RES_hhdet_tes!R22/RES_hhdet_fec!R22)</f>
        <v>0.77221959914058091</v>
      </c>
      <c r="S22" s="45">
        <f>IF(RES_hhdet_tes!S22=0,"",RES_hhdet_tes!S22/RES_hhdet_fec!S22)</f>
        <v>0.77230369137610022</v>
      </c>
      <c r="T22" s="45">
        <f>IF(RES_hhdet_tes!T22=0,"",RES_hhdet_tes!T22/RES_hhdet_fec!T22)</f>
        <v>0.77090747383120384</v>
      </c>
      <c r="U22" s="45">
        <f>IF(RES_hhdet_tes!U22=0,"",RES_hhdet_tes!U22/RES_hhdet_fec!U22)</f>
        <v>0.77217830167103718</v>
      </c>
      <c r="V22" s="45">
        <f>IF(RES_hhdet_tes!V22=0,"",RES_hhdet_tes!V22/RES_hhdet_fec!V22)</f>
        <v>0.81217267319049213</v>
      </c>
      <c r="W22" s="45">
        <f>IF(RES_hhdet_tes!W22=0,"",RES_hhdet_tes!W22/RES_hhdet_fec!W22)</f>
        <v>0.83622252392058238</v>
      </c>
      <c r="X22" s="45" t="str">
        <f>IF(RES_hhdet_tes!X22=0,"",RES_hhdet_tes!X22/RES_hhdet_fec!X22)</f>
        <v/>
      </c>
      <c r="Y22" s="45">
        <f>IF(RES_hhdet_tes!Y22=0,"",RES_hhdet_tes!Y22/RES_hhdet_fec!Y22)</f>
        <v>0.88961588404670922</v>
      </c>
      <c r="DA22" s="60" t="s">
        <v>1927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 t="str">
        <f>IF(RES_hhdet_tes!B24=0,"",RES_hhdet_tes!B24/RES_hhdet_fec!B24)</f>
        <v/>
      </c>
      <c r="C24" s="119" t="str">
        <f>IF(RES_hhdet_tes!C24=0,"",RES_hhdet_tes!C24/RES_hhdet_fec!C24)</f>
        <v/>
      </c>
      <c r="D24" s="119" t="str">
        <f>IF(RES_hhdet_tes!D24=0,"",RES_hhdet_tes!D24/RES_hhdet_fec!D24)</f>
        <v/>
      </c>
      <c r="E24" s="119" t="str">
        <f>IF(RES_hhdet_tes!E24=0,"",RES_hhdet_tes!E24/RES_hhdet_fec!E24)</f>
        <v/>
      </c>
      <c r="F24" s="119" t="str">
        <f>IF(RES_hhdet_tes!F24=0,"",RES_hhdet_tes!F24/RES_hhdet_fec!F24)</f>
        <v/>
      </c>
      <c r="G24" s="119" t="str">
        <f>IF(RES_hhdet_tes!G24=0,"",RES_hhdet_tes!G24/RES_hhdet_fec!G24)</f>
        <v/>
      </c>
      <c r="H24" s="119" t="str">
        <f>IF(RES_hhdet_tes!H24=0,"",RES_hhdet_tes!H24/RES_hhdet_fec!H24)</f>
        <v/>
      </c>
      <c r="I24" s="119" t="str">
        <f>IF(RES_hhdet_tes!I24=0,"",RES_hhdet_tes!I24/RES_hhdet_fec!I24)</f>
        <v/>
      </c>
      <c r="J24" s="119" t="str">
        <f>IF(RES_hhdet_tes!J24=0,"",RES_hhdet_tes!J24/RES_hhdet_fec!J24)</f>
        <v/>
      </c>
      <c r="K24" s="119" t="str">
        <f>IF(RES_hhdet_tes!K24=0,"",RES_hhdet_tes!K24/RES_hhdet_fec!K24)</f>
        <v/>
      </c>
      <c r="L24" s="119" t="str">
        <f>IF(RES_hhdet_tes!L24=0,"",RES_hhdet_tes!L24/RES_hhdet_fec!L24)</f>
        <v/>
      </c>
      <c r="M24" s="119" t="str">
        <f>IF(RES_hhdet_tes!M24=0,"",RES_hhdet_tes!M24/RES_hhdet_fec!M24)</f>
        <v/>
      </c>
      <c r="N24" s="119" t="str">
        <f>IF(RES_hhdet_tes!N24=0,"",RES_hhdet_tes!N24/RES_hhdet_fec!N24)</f>
        <v/>
      </c>
      <c r="O24" s="119" t="str">
        <f>IF(RES_hhdet_tes!O24=0,"",RES_hhdet_tes!O24/RES_hhdet_fec!O24)</f>
        <v/>
      </c>
      <c r="P24" s="119" t="str">
        <f>IF(RES_hhdet_tes!P24=0,"",RES_hhdet_tes!P24/RES_hhdet_fec!P24)</f>
        <v/>
      </c>
      <c r="Q24" s="119" t="str">
        <f>IF(RES_hhdet_tes!Q24=0,"",RES_hhdet_tes!Q24/RES_hhdet_fec!Q24)</f>
        <v/>
      </c>
      <c r="R24" s="119" t="str">
        <f>IF(RES_hhdet_tes!R24=0,"",RES_hhdet_tes!R24/RES_hhdet_fec!R24)</f>
        <v/>
      </c>
      <c r="S24" s="119" t="str">
        <f>IF(RES_hhdet_tes!S24=0,"",RES_hhdet_tes!S24/RES_hhdet_fec!S24)</f>
        <v/>
      </c>
      <c r="T24" s="119" t="str">
        <f>IF(RES_hhdet_tes!T24=0,"",RES_hhdet_tes!T24/RES_hhdet_fec!T24)</f>
        <v/>
      </c>
      <c r="U24" s="119" t="str">
        <f>IF(RES_hhdet_tes!U24=0,"",RES_hhdet_tes!U24/RES_hhdet_fec!U24)</f>
        <v/>
      </c>
      <c r="V24" s="119" t="str">
        <f>IF(RES_hhdet_tes!V24=0,"",RES_hhdet_tes!V24/RES_hhdet_fec!V24)</f>
        <v/>
      </c>
      <c r="W24" s="119" t="str">
        <f>IF(RES_hhdet_tes!W24=0,"",RES_hhdet_tes!W24/RES_hhdet_fec!W24)</f>
        <v/>
      </c>
      <c r="X24" s="119" t="str">
        <f>IF(RES_hhdet_tes!X24=0,"",RES_hhdet_tes!X24/RES_hhdet_fec!X24)</f>
        <v/>
      </c>
      <c r="Y24" s="119" t="str">
        <f>IF(RES_hhdet_tes!Y24=0,"",RES_hhdet_tes!Y24/RES_hhdet_fec!Y24)</f>
        <v/>
      </c>
      <c r="DA24" s="129" t="s">
        <v>1928</v>
      </c>
    </row>
    <row r="25" spans="1:105" ht="12.95" customHeight="1" x14ac:dyDescent="0.25">
      <c r="A25" s="121" t="s">
        <v>57</v>
      </c>
      <c r="B25" s="124" t="str">
        <f>IF(RES_hhdet_tes!B25=0,"",RES_hhdet_tes!B25/RES_hhdet_fec!B25)</f>
        <v/>
      </c>
      <c r="C25" s="124" t="str">
        <f>IF(RES_hhdet_tes!C25=0,"",RES_hhdet_tes!C25/RES_hhdet_fec!C25)</f>
        <v/>
      </c>
      <c r="D25" s="124" t="str">
        <f>IF(RES_hhdet_tes!D25=0,"",RES_hhdet_tes!D25/RES_hhdet_fec!D25)</f>
        <v/>
      </c>
      <c r="E25" s="124" t="str">
        <f>IF(RES_hhdet_tes!E25=0,"",RES_hhdet_tes!E25/RES_hhdet_fec!E25)</f>
        <v/>
      </c>
      <c r="F25" s="124" t="str">
        <f>IF(RES_hhdet_tes!F25=0,"",RES_hhdet_tes!F25/RES_hhdet_fec!F25)</f>
        <v/>
      </c>
      <c r="G25" s="124" t="str">
        <f>IF(RES_hhdet_tes!G25=0,"",RES_hhdet_tes!G25/RES_hhdet_fec!G25)</f>
        <v/>
      </c>
      <c r="H25" s="124" t="str">
        <f>IF(RES_hhdet_tes!H25=0,"",RES_hhdet_tes!H25/RES_hhdet_fec!H25)</f>
        <v/>
      </c>
      <c r="I25" s="124" t="str">
        <f>IF(RES_hhdet_tes!I25=0,"",RES_hhdet_tes!I25/RES_hhdet_fec!I25)</f>
        <v/>
      </c>
      <c r="J25" s="124" t="str">
        <f>IF(RES_hhdet_tes!J25=0,"",RES_hhdet_tes!J25/RES_hhdet_fec!J25)</f>
        <v/>
      </c>
      <c r="K25" s="124" t="str">
        <f>IF(RES_hhdet_tes!K25=0,"",RES_hhdet_tes!K25/RES_hhdet_fec!K25)</f>
        <v/>
      </c>
      <c r="L25" s="124" t="str">
        <f>IF(RES_hhdet_tes!L25=0,"",RES_hhdet_tes!L25/RES_hhdet_fec!L25)</f>
        <v/>
      </c>
      <c r="M25" s="124" t="str">
        <f>IF(RES_hhdet_tes!M25=0,"",RES_hhdet_tes!M25/RES_hhdet_fec!M25)</f>
        <v/>
      </c>
      <c r="N25" s="124" t="str">
        <f>IF(RES_hhdet_tes!N25=0,"",RES_hhdet_tes!N25/RES_hhdet_fec!N25)</f>
        <v/>
      </c>
      <c r="O25" s="124" t="str">
        <f>IF(RES_hhdet_tes!O25=0,"",RES_hhdet_tes!O25/RES_hhdet_fec!O25)</f>
        <v/>
      </c>
      <c r="P25" s="124" t="str">
        <f>IF(RES_hhdet_tes!P25=0,"",RES_hhdet_tes!P25/RES_hhdet_fec!P25)</f>
        <v/>
      </c>
      <c r="Q25" s="124" t="str">
        <f>IF(RES_hhdet_tes!Q25=0,"",RES_hhdet_tes!Q25/RES_hhdet_fec!Q25)</f>
        <v/>
      </c>
      <c r="R25" s="124" t="str">
        <f>IF(RES_hhdet_tes!R25=0,"",RES_hhdet_tes!R25/RES_hhdet_fec!R25)</f>
        <v/>
      </c>
      <c r="S25" s="124" t="str">
        <f>IF(RES_hhdet_tes!S25=0,"",RES_hhdet_tes!S25/RES_hhdet_fec!S25)</f>
        <v/>
      </c>
      <c r="T25" s="124" t="str">
        <f>IF(RES_hhdet_tes!T25=0,"",RES_hhdet_tes!T25/RES_hhdet_fec!T25)</f>
        <v/>
      </c>
      <c r="U25" s="124" t="str">
        <f>IF(RES_hhdet_tes!U25=0,"",RES_hhdet_tes!U25/RES_hhdet_fec!U25)</f>
        <v/>
      </c>
      <c r="V25" s="124" t="str">
        <f>IF(RES_hhdet_tes!V25=0,"",RES_hhdet_tes!V25/RES_hhdet_fec!V25)</f>
        <v/>
      </c>
      <c r="W25" s="124" t="str">
        <f>IF(RES_hhdet_tes!W25=0,"",RES_hhdet_tes!W25/RES_hhdet_fec!W25)</f>
        <v/>
      </c>
      <c r="X25" s="124" t="str">
        <f>IF(RES_hhdet_tes!X25=0,"",RES_hhdet_tes!X25/RES_hhdet_fec!X25)</f>
        <v/>
      </c>
      <c r="Y25" s="124" t="str">
        <f>IF(RES_hhdet_tes!Y25=0,"",RES_hhdet_tes!Y25/RES_hhdet_fec!Y25)</f>
        <v/>
      </c>
      <c r="DA25" s="130" t="s">
        <v>1929</v>
      </c>
    </row>
    <row r="26" spans="1:105" ht="12" customHeight="1" x14ac:dyDescent="0.25">
      <c r="A26" s="97" t="s">
        <v>74</v>
      </c>
      <c r="B26" s="111" t="str">
        <f>IF(RES_hhdet_tes!B26=0,"",RES_hhdet_tes!B26/RES_hhdet_fec!B26)</f>
        <v/>
      </c>
      <c r="C26" s="111" t="str">
        <f>IF(RES_hhdet_tes!C26=0,"",RES_hhdet_tes!C26/RES_hhdet_fec!C26)</f>
        <v/>
      </c>
      <c r="D26" s="111" t="str">
        <f>IF(RES_hhdet_tes!D26=0,"",RES_hhdet_tes!D26/RES_hhdet_fec!D26)</f>
        <v/>
      </c>
      <c r="E26" s="111" t="str">
        <f>IF(RES_hhdet_tes!E26=0,"",RES_hhdet_tes!E26/RES_hhdet_fec!E26)</f>
        <v/>
      </c>
      <c r="F26" s="111" t="str">
        <f>IF(RES_hhdet_tes!F26=0,"",RES_hhdet_tes!F26/RES_hhdet_fec!F26)</f>
        <v/>
      </c>
      <c r="G26" s="111" t="str">
        <f>IF(RES_hhdet_tes!G26=0,"",RES_hhdet_tes!G26/RES_hhdet_fec!G26)</f>
        <v/>
      </c>
      <c r="H26" s="111" t="str">
        <f>IF(RES_hhdet_tes!H26=0,"",RES_hhdet_tes!H26/RES_hhdet_fec!H26)</f>
        <v/>
      </c>
      <c r="I26" s="111" t="str">
        <f>IF(RES_hhdet_tes!I26=0,"",RES_hhdet_tes!I26/RES_hhdet_fec!I26)</f>
        <v/>
      </c>
      <c r="J26" s="111" t="str">
        <f>IF(RES_hhdet_tes!J26=0,"",RES_hhdet_tes!J26/RES_hhdet_fec!J26)</f>
        <v/>
      </c>
      <c r="K26" s="111" t="str">
        <f>IF(RES_hhdet_tes!K26=0,"",RES_hhdet_tes!K26/RES_hhdet_fec!K26)</f>
        <v/>
      </c>
      <c r="L26" s="111" t="str">
        <f>IF(RES_hhdet_tes!L26=0,"",RES_hhdet_tes!L26/RES_hhdet_fec!L26)</f>
        <v/>
      </c>
      <c r="M26" s="111" t="str">
        <f>IF(RES_hhdet_tes!M26=0,"",RES_hhdet_tes!M26/RES_hhdet_fec!M26)</f>
        <v/>
      </c>
      <c r="N26" s="111" t="str">
        <f>IF(RES_hhdet_tes!N26=0,"",RES_hhdet_tes!N26/RES_hhdet_fec!N26)</f>
        <v/>
      </c>
      <c r="O26" s="111" t="str">
        <f>IF(RES_hhdet_tes!O26=0,"",RES_hhdet_tes!O26/RES_hhdet_fec!O26)</f>
        <v/>
      </c>
      <c r="P26" s="111" t="str">
        <f>IF(RES_hhdet_tes!P26=0,"",RES_hhdet_tes!P26/RES_hhdet_fec!P26)</f>
        <v/>
      </c>
      <c r="Q26" s="111" t="str">
        <f>IF(RES_hhdet_tes!Q26=0,"",RES_hhdet_tes!Q26/RES_hhdet_fec!Q26)</f>
        <v/>
      </c>
      <c r="R26" s="111" t="str">
        <f>IF(RES_hhdet_tes!R26=0,"",RES_hhdet_tes!R26/RES_hhdet_fec!R26)</f>
        <v/>
      </c>
      <c r="S26" s="111" t="str">
        <f>IF(RES_hhdet_tes!S26=0,"",RES_hhdet_tes!S26/RES_hhdet_fec!S26)</f>
        <v/>
      </c>
      <c r="T26" s="111" t="str">
        <f>IF(RES_hhdet_tes!T26=0,"",RES_hhdet_tes!T26/RES_hhdet_fec!T26)</f>
        <v/>
      </c>
      <c r="U26" s="111" t="str">
        <f>IF(RES_hhdet_tes!U26=0,"",RES_hhdet_tes!U26/RES_hhdet_fec!U26)</f>
        <v/>
      </c>
      <c r="V26" s="111" t="str">
        <f>IF(RES_hhdet_tes!V26=0,"",RES_hhdet_tes!V26/RES_hhdet_fec!V26)</f>
        <v/>
      </c>
      <c r="W26" s="111" t="str">
        <f>IF(RES_hhdet_tes!W26=0,"",RES_hhdet_tes!W26/RES_hhdet_fec!W26)</f>
        <v/>
      </c>
      <c r="X26" s="111" t="str">
        <f>IF(RES_hhdet_tes!X26=0,"",RES_hhdet_tes!X26/RES_hhdet_fec!X26)</f>
        <v/>
      </c>
      <c r="Y26" s="111" t="str">
        <f>IF(RES_hhdet_tes!Y26=0,"",RES_hhdet_tes!Y26/RES_hhdet_fec!Y26)</f>
        <v/>
      </c>
      <c r="DA26" s="63" t="s">
        <v>1930</v>
      </c>
    </row>
    <row r="27" spans="1:105" ht="12" customHeight="1" x14ac:dyDescent="0.25">
      <c r="A27" s="97" t="s">
        <v>53</v>
      </c>
      <c r="B27" s="111" t="str">
        <f>IF(RES_hhdet_tes!B27=0,"",RES_hhdet_tes!B27/RES_hhdet_fec!B27)</f>
        <v/>
      </c>
      <c r="C27" s="111" t="str">
        <f>IF(RES_hhdet_tes!C27=0,"",RES_hhdet_tes!C27/RES_hhdet_fec!C27)</f>
        <v/>
      </c>
      <c r="D27" s="111" t="str">
        <f>IF(RES_hhdet_tes!D27=0,"",RES_hhdet_tes!D27/RES_hhdet_fec!D27)</f>
        <v/>
      </c>
      <c r="E27" s="111" t="str">
        <f>IF(RES_hhdet_tes!E27=0,"",RES_hhdet_tes!E27/RES_hhdet_fec!E27)</f>
        <v/>
      </c>
      <c r="F27" s="111" t="str">
        <f>IF(RES_hhdet_tes!F27=0,"",RES_hhdet_tes!F27/RES_hhdet_fec!F27)</f>
        <v/>
      </c>
      <c r="G27" s="111" t="str">
        <f>IF(RES_hhdet_tes!G27=0,"",RES_hhdet_tes!G27/RES_hhdet_fec!G27)</f>
        <v/>
      </c>
      <c r="H27" s="111" t="str">
        <f>IF(RES_hhdet_tes!H27=0,"",RES_hhdet_tes!H27/RES_hhdet_fec!H27)</f>
        <v/>
      </c>
      <c r="I27" s="111" t="str">
        <f>IF(RES_hhdet_tes!I27=0,"",RES_hhdet_tes!I27/RES_hhdet_fec!I27)</f>
        <v/>
      </c>
      <c r="J27" s="111" t="str">
        <f>IF(RES_hhdet_tes!J27=0,"",RES_hhdet_tes!J27/RES_hhdet_fec!J27)</f>
        <v/>
      </c>
      <c r="K27" s="111" t="str">
        <f>IF(RES_hhdet_tes!K27=0,"",RES_hhdet_tes!K27/RES_hhdet_fec!K27)</f>
        <v/>
      </c>
      <c r="L27" s="111" t="str">
        <f>IF(RES_hhdet_tes!L27=0,"",RES_hhdet_tes!L27/RES_hhdet_fec!L27)</f>
        <v/>
      </c>
      <c r="M27" s="111" t="str">
        <f>IF(RES_hhdet_tes!M27=0,"",RES_hhdet_tes!M27/RES_hhdet_fec!M27)</f>
        <v/>
      </c>
      <c r="N27" s="111" t="str">
        <f>IF(RES_hhdet_tes!N27=0,"",RES_hhdet_tes!N27/RES_hhdet_fec!N27)</f>
        <v/>
      </c>
      <c r="O27" s="111" t="str">
        <f>IF(RES_hhdet_tes!O27=0,"",RES_hhdet_tes!O27/RES_hhdet_fec!O27)</f>
        <v/>
      </c>
      <c r="P27" s="111" t="str">
        <f>IF(RES_hhdet_tes!P27=0,"",RES_hhdet_tes!P27/RES_hhdet_fec!P27)</f>
        <v/>
      </c>
      <c r="Q27" s="111" t="str">
        <f>IF(RES_hhdet_tes!Q27=0,"",RES_hhdet_tes!Q27/RES_hhdet_fec!Q27)</f>
        <v/>
      </c>
      <c r="R27" s="111" t="str">
        <f>IF(RES_hhdet_tes!R27=0,"",RES_hhdet_tes!R27/RES_hhdet_fec!R27)</f>
        <v/>
      </c>
      <c r="S27" s="111" t="str">
        <f>IF(RES_hhdet_tes!S27=0,"",RES_hhdet_tes!S27/RES_hhdet_fec!S27)</f>
        <v/>
      </c>
      <c r="T27" s="111" t="str">
        <f>IF(RES_hhdet_tes!T27=0,"",RES_hhdet_tes!T27/RES_hhdet_fec!T27)</f>
        <v/>
      </c>
      <c r="U27" s="111" t="str">
        <f>IF(RES_hhdet_tes!U27=0,"",RES_hhdet_tes!U27/RES_hhdet_fec!U27)</f>
        <v/>
      </c>
      <c r="V27" s="111" t="str">
        <f>IF(RES_hhdet_tes!V27=0,"",RES_hhdet_tes!V27/RES_hhdet_fec!V27)</f>
        <v/>
      </c>
      <c r="W27" s="111" t="str">
        <f>IF(RES_hhdet_tes!W27=0,"",RES_hhdet_tes!W27/RES_hhdet_fec!W27)</f>
        <v/>
      </c>
      <c r="X27" s="111" t="str">
        <f>IF(RES_hhdet_tes!X27=0,"",RES_hhdet_tes!X27/RES_hhdet_fec!X27)</f>
        <v/>
      </c>
      <c r="Y27" s="111" t="str">
        <f>IF(RES_hhdet_tes!Y27=0,"",RES_hhdet_tes!Y27/RES_hhdet_fec!Y27)</f>
        <v/>
      </c>
      <c r="DA27" s="63" t="s">
        <v>1931</v>
      </c>
    </row>
    <row r="28" spans="1:105" ht="12.95" customHeight="1" x14ac:dyDescent="0.25">
      <c r="A28" s="121" t="s">
        <v>92</v>
      </c>
      <c r="B28" s="124" t="str">
        <f>IF(RES_hhdet_tes!B28=0,"",RES_hhdet_tes!B28/RES_hhdet_fec!B28)</f>
        <v/>
      </c>
      <c r="C28" s="124" t="str">
        <f>IF(RES_hhdet_tes!C28=0,"",RES_hhdet_tes!C28/RES_hhdet_fec!C28)</f>
        <v/>
      </c>
      <c r="D28" s="124" t="str">
        <f>IF(RES_hhdet_tes!D28=0,"",RES_hhdet_tes!D28/RES_hhdet_fec!D28)</f>
        <v/>
      </c>
      <c r="E28" s="124" t="str">
        <f>IF(RES_hhdet_tes!E28=0,"",RES_hhdet_tes!E28/RES_hhdet_fec!E28)</f>
        <v/>
      </c>
      <c r="F28" s="124" t="str">
        <f>IF(RES_hhdet_tes!F28=0,"",RES_hhdet_tes!F28/RES_hhdet_fec!F28)</f>
        <v/>
      </c>
      <c r="G28" s="124" t="str">
        <f>IF(RES_hhdet_tes!G28=0,"",RES_hhdet_tes!G28/RES_hhdet_fec!G28)</f>
        <v/>
      </c>
      <c r="H28" s="124" t="str">
        <f>IF(RES_hhdet_tes!H28=0,"",RES_hhdet_tes!H28/RES_hhdet_fec!H28)</f>
        <v/>
      </c>
      <c r="I28" s="124" t="str">
        <f>IF(RES_hhdet_tes!I28=0,"",RES_hhdet_tes!I28/RES_hhdet_fec!I28)</f>
        <v/>
      </c>
      <c r="J28" s="124" t="str">
        <f>IF(RES_hhdet_tes!J28=0,"",RES_hhdet_tes!J28/RES_hhdet_fec!J28)</f>
        <v/>
      </c>
      <c r="K28" s="124" t="str">
        <f>IF(RES_hhdet_tes!K28=0,"",RES_hhdet_tes!K28/RES_hhdet_fec!K28)</f>
        <v/>
      </c>
      <c r="L28" s="124" t="str">
        <f>IF(RES_hhdet_tes!L28=0,"",RES_hhdet_tes!L28/RES_hhdet_fec!L28)</f>
        <v/>
      </c>
      <c r="M28" s="124" t="str">
        <f>IF(RES_hhdet_tes!M28=0,"",RES_hhdet_tes!M28/RES_hhdet_fec!M28)</f>
        <v/>
      </c>
      <c r="N28" s="124" t="str">
        <f>IF(RES_hhdet_tes!N28=0,"",RES_hhdet_tes!N28/RES_hhdet_fec!N28)</f>
        <v/>
      </c>
      <c r="O28" s="124" t="str">
        <f>IF(RES_hhdet_tes!O28=0,"",RES_hhdet_tes!O28/RES_hhdet_fec!O28)</f>
        <v/>
      </c>
      <c r="P28" s="124" t="str">
        <f>IF(RES_hhdet_tes!P28=0,"",RES_hhdet_tes!P28/RES_hhdet_fec!P28)</f>
        <v/>
      </c>
      <c r="Q28" s="124" t="str">
        <f>IF(RES_hhdet_tes!Q28=0,"",RES_hhdet_tes!Q28/RES_hhdet_fec!Q28)</f>
        <v/>
      </c>
      <c r="R28" s="124" t="str">
        <f>IF(RES_hhdet_tes!R28=0,"",RES_hhdet_tes!R28/RES_hhdet_fec!R28)</f>
        <v/>
      </c>
      <c r="S28" s="124" t="str">
        <f>IF(RES_hhdet_tes!S28=0,"",RES_hhdet_tes!S28/RES_hhdet_fec!S28)</f>
        <v/>
      </c>
      <c r="T28" s="124" t="str">
        <f>IF(RES_hhdet_tes!T28=0,"",RES_hhdet_tes!T28/RES_hhdet_fec!T28)</f>
        <v/>
      </c>
      <c r="U28" s="124" t="str">
        <f>IF(RES_hhdet_tes!U28=0,"",RES_hhdet_tes!U28/RES_hhdet_fec!U28)</f>
        <v/>
      </c>
      <c r="V28" s="124" t="str">
        <f>IF(RES_hhdet_tes!V28=0,"",RES_hhdet_tes!V28/RES_hhdet_fec!V28)</f>
        <v/>
      </c>
      <c r="W28" s="124" t="str">
        <f>IF(RES_hhdet_tes!W28=0,"",RES_hhdet_tes!W28/RES_hhdet_fec!W28)</f>
        <v/>
      </c>
      <c r="X28" s="124" t="str">
        <f>IF(RES_hhdet_tes!X28=0,"",RES_hhdet_tes!X28/RES_hhdet_fec!X28)</f>
        <v/>
      </c>
      <c r="Y28" s="124" t="str">
        <f>IF(RES_hhdet_tes!Y28=0,"",RES_hhdet_tes!Y28/RES_hhdet_fec!Y28)</f>
        <v/>
      </c>
      <c r="DA28" s="130" t="s">
        <v>1932</v>
      </c>
    </row>
    <row r="29" spans="1:105" ht="12" customHeight="1" x14ac:dyDescent="0.25">
      <c r="A29" s="97" t="s">
        <v>53</v>
      </c>
      <c r="B29" s="111" t="str">
        <f>IF(RES_hhdet_tes!B29=0,"",RES_hhdet_tes!B29/RES_hhdet_fec!B29)</f>
        <v/>
      </c>
      <c r="C29" s="111" t="str">
        <f>IF(RES_hhdet_tes!C29=0,"",RES_hhdet_tes!C29/RES_hhdet_fec!C29)</f>
        <v/>
      </c>
      <c r="D29" s="111" t="str">
        <f>IF(RES_hhdet_tes!D29=0,"",RES_hhdet_tes!D29/RES_hhdet_fec!D29)</f>
        <v/>
      </c>
      <c r="E29" s="111" t="str">
        <f>IF(RES_hhdet_tes!E29=0,"",RES_hhdet_tes!E29/RES_hhdet_fec!E29)</f>
        <v/>
      </c>
      <c r="F29" s="111" t="str">
        <f>IF(RES_hhdet_tes!F29=0,"",RES_hhdet_tes!F29/RES_hhdet_fec!F29)</f>
        <v/>
      </c>
      <c r="G29" s="111" t="str">
        <f>IF(RES_hhdet_tes!G29=0,"",RES_hhdet_tes!G29/RES_hhdet_fec!G29)</f>
        <v/>
      </c>
      <c r="H29" s="111" t="str">
        <f>IF(RES_hhdet_tes!H29=0,"",RES_hhdet_tes!H29/RES_hhdet_fec!H29)</f>
        <v/>
      </c>
      <c r="I29" s="111" t="str">
        <f>IF(RES_hhdet_tes!I29=0,"",RES_hhdet_tes!I29/RES_hhdet_fec!I29)</f>
        <v/>
      </c>
      <c r="J29" s="111" t="str">
        <f>IF(RES_hhdet_tes!J29=0,"",RES_hhdet_tes!J29/RES_hhdet_fec!J29)</f>
        <v/>
      </c>
      <c r="K29" s="111" t="str">
        <f>IF(RES_hhdet_tes!K29=0,"",RES_hhdet_tes!K29/RES_hhdet_fec!K29)</f>
        <v/>
      </c>
      <c r="L29" s="111" t="str">
        <f>IF(RES_hhdet_tes!L29=0,"",RES_hhdet_tes!L29/RES_hhdet_fec!L29)</f>
        <v/>
      </c>
      <c r="M29" s="111" t="str">
        <f>IF(RES_hhdet_tes!M29=0,"",RES_hhdet_tes!M29/RES_hhdet_fec!M29)</f>
        <v/>
      </c>
      <c r="N29" s="111" t="str">
        <f>IF(RES_hhdet_tes!N29=0,"",RES_hhdet_tes!N29/RES_hhdet_fec!N29)</f>
        <v/>
      </c>
      <c r="O29" s="111" t="str">
        <f>IF(RES_hhdet_tes!O29=0,"",RES_hhdet_tes!O29/RES_hhdet_fec!O29)</f>
        <v/>
      </c>
      <c r="P29" s="111" t="str">
        <f>IF(RES_hhdet_tes!P29=0,"",RES_hhdet_tes!P29/RES_hhdet_fec!P29)</f>
        <v/>
      </c>
      <c r="Q29" s="111" t="str">
        <f>IF(RES_hhdet_tes!Q29=0,"",RES_hhdet_tes!Q29/RES_hhdet_fec!Q29)</f>
        <v/>
      </c>
      <c r="R29" s="111" t="str">
        <f>IF(RES_hhdet_tes!R29=0,"",RES_hhdet_tes!R29/RES_hhdet_fec!R29)</f>
        <v/>
      </c>
      <c r="S29" s="111" t="str">
        <f>IF(RES_hhdet_tes!S29=0,"",RES_hhdet_tes!S29/RES_hhdet_fec!S29)</f>
        <v/>
      </c>
      <c r="T29" s="111" t="str">
        <f>IF(RES_hhdet_tes!T29=0,"",RES_hhdet_tes!T29/RES_hhdet_fec!T29)</f>
        <v/>
      </c>
      <c r="U29" s="111" t="str">
        <f>IF(RES_hhdet_tes!U29=0,"",RES_hhdet_tes!U29/RES_hhdet_fec!U29)</f>
        <v/>
      </c>
      <c r="V29" s="111" t="str">
        <f>IF(RES_hhdet_tes!V29=0,"",RES_hhdet_tes!V29/RES_hhdet_fec!V29)</f>
        <v/>
      </c>
      <c r="W29" s="111" t="str">
        <f>IF(RES_hhdet_tes!W29=0,"",RES_hhdet_tes!W29/RES_hhdet_fec!W29)</f>
        <v/>
      </c>
      <c r="X29" s="111" t="str">
        <f>IF(RES_hhdet_tes!X29=0,"",RES_hhdet_tes!X29/RES_hhdet_fec!X29)</f>
        <v/>
      </c>
      <c r="Y29" s="111" t="str">
        <f>IF(RES_hhdet_tes!Y29=0,"",RES_hhdet_tes!Y29/RES_hhdet_fec!Y29)</f>
        <v/>
      </c>
      <c r="DA29" s="63" t="s">
        <v>1933</v>
      </c>
    </row>
    <row r="30" spans="1:105" ht="12" customHeight="1" x14ac:dyDescent="0.25">
      <c r="A30" s="121" t="s">
        <v>55</v>
      </c>
      <c r="B30" s="124" t="str">
        <f>IF(RES_hhdet_tes!B30=0,"",RES_hhdet_tes!B30/RES_hhdet_fec!B30)</f>
        <v/>
      </c>
      <c r="C30" s="124" t="str">
        <f>IF(RES_hhdet_tes!C30=0,"",RES_hhdet_tes!C30/RES_hhdet_fec!C30)</f>
        <v/>
      </c>
      <c r="D30" s="124" t="str">
        <f>IF(RES_hhdet_tes!D30=0,"",RES_hhdet_tes!D30/RES_hhdet_fec!D30)</f>
        <v/>
      </c>
      <c r="E30" s="124" t="str">
        <f>IF(RES_hhdet_tes!E30=0,"",RES_hhdet_tes!E30/RES_hhdet_fec!E30)</f>
        <v/>
      </c>
      <c r="F30" s="124" t="str">
        <f>IF(RES_hhdet_tes!F30=0,"",RES_hhdet_tes!F30/RES_hhdet_fec!F30)</f>
        <v/>
      </c>
      <c r="G30" s="124" t="str">
        <f>IF(RES_hhdet_tes!G30=0,"",RES_hhdet_tes!G30/RES_hhdet_fec!G30)</f>
        <v/>
      </c>
      <c r="H30" s="124" t="str">
        <f>IF(RES_hhdet_tes!H30=0,"",RES_hhdet_tes!H30/RES_hhdet_fec!H30)</f>
        <v/>
      </c>
      <c r="I30" s="124" t="str">
        <f>IF(RES_hhdet_tes!I30=0,"",RES_hhdet_tes!I30/RES_hhdet_fec!I30)</f>
        <v/>
      </c>
      <c r="J30" s="124" t="str">
        <f>IF(RES_hhdet_tes!J30=0,"",RES_hhdet_tes!J30/RES_hhdet_fec!J30)</f>
        <v/>
      </c>
      <c r="K30" s="124" t="str">
        <f>IF(RES_hhdet_tes!K30=0,"",RES_hhdet_tes!K30/RES_hhdet_fec!K30)</f>
        <v/>
      </c>
      <c r="L30" s="124" t="str">
        <f>IF(RES_hhdet_tes!L30=0,"",RES_hhdet_tes!L30/RES_hhdet_fec!L30)</f>
        <v/>
      </c>
      <c r="M30" s="124" t="str">
        <f>IF(RES_hhdet_tes!M30=0,"",RES_hhdet_tes!M30/RES_hhdet_fec!M30)</f>
        <v/>
      </c>
      <c r="N30" s="124" t="str">
        <f>IF(RES_hhdet_tes!N30=0,"",RES_hhdet_tes!N30/RES_hhdet_fec!N30)</f>
        <v/>
      </c>
      <c r="O30" s="124" t="str">
        <f>IF(RES_hhdet_tes!O30=0,"",RES_hhdet_tes!O30/RES_hhdet_fec!O30)</f>
        <v/>
      </c>
      <c r="P30" s="124" t="str">
        <f>IF(RES_hhdet_tes!P30=0,"",RES_hhdet_tes!P30/RES_hhdet_fec!P30)</f>
        <v/>
      </c>
      <c r="Q30" s="124" t="str">
        <f>IF(RES_hhdet_tes!Q30=0,"",RES_hhdet_tes!Q30/RES_hhdet_fec!Q30)</f>
        <v/>
      </c>
      <c r="R30" s="124" t="str">
        <f>IF(RES_hhdet_tes!R30=0,"",RES_hhdet_tes!R30/RES_hhdet_fec!R30)</f>
        <v/>
      </c>
      <c r="S30" s="124" t="str">
        <f>IF(RES_hhdet_tes!S30=0,"",RES_hhdet_tes!S30/RES_hhdet_fec!S30)</f>
        <v/>
      </c>
      <c r="T30" s="124" t="str">
        <f>IF(RES_hhdet_tes!T30=0,"",RES_hhdet_tes!T30/RES_hhdet_fec!T30)</f>
        <v/>
      </c>
      <c r="U30" s="124" t="str">
        <f>IF(RES_hhdet_tes!U30=0,"",RES_hhdet_tes!U30/RES_hhdet_fec!U30)</f>
        <v/>
      </c>
      <c r="V30" s="124" t="str">
        <f>IF(RES_hhdet_tes!V30=0,"",RES_hhdet_tes!V30/RES_hhdet_fec!V30)</f>
        <v/>
      </c>
      <c r="W30" s="124" t="str">
        <f>IF(RES_hhdet_tes!W30=0,"",RES_hhdet_tes!W30/RES_hhdet_fec!W30)</f>
        <v/>
      </c>
      <c r="X30" s="124" t="str">
        <f>IF(RES_hhdet_tes!X30=0,"",RES_hhdet_tes!X30/RES_hhdet_fec!X30)</f>
        <v/>
      </c>
      <c r="Y30" s="124" t="str">
        <f>IF(RES_hhdet_tes!Y30=0,"",RES_hhdet_tes!Y30/RES_hhdet_fec!Y30)</f>
        <v/>
      </c>
      <c r="DA30" s="130" t="s">
        <v>1934</v>
      </c>
    </row>
    <row r="31" spans="1:105" ht="12" customHeight="1" x14ac:dyDescent="0.25">
      <c r="A31" s="97" t="s">
        <v>141</v>
      </c>
      <c r="B31" s="111" t="str">
        <f>IF(RES_hhdet_tes!B31=0,"",RES_hhdet_tes!B31/RES_hhdet_fec!B31)</f>
        <v/>
      </c>
      <c r="C31" s="111" t="str">
        <f>IF(RES_hhdet_tes!C31=0,"",RES_hhdet_tes!C31/RES_hhdet_fec!C31)</f>
        <v/>
      </c>
      <c r="D31" s="111" t="str">
        <f>IF(RES_hhdet_tes!D31=0,"",RES_hhdet_tes!D31/RES_hhdet_fec!D31)</f>
        <v/>
      </c>
      <c r="E31" s="111" t="str">
        <f>IF(RES_hhdet_tes!E31=0,"",RES_hhdet_tes!E31/RES_hhdet_fec!E31)</f>
        <v/>
      </c>
      <c r="F31" s="111" t="str">
        <f>IF(RES_hhdet_tes!F31=0,"",RES_hhdet_tes!F31/RES_hhdet_fec!F31)</f>
        <v/>
      </c>
      <c r="G31" s="111" t="str">
        <f>IF(RES_hhdet_tes!G31=0,"",RES_hhdet_tes!G31/RES_hhdet_fec!G31)</f>
        <v/>
      </c>
      <c r="H31" s="111" t="str">
        <f>IF(RES_hhdet_tes!H31=0,"",RES_hhdet_tes!H31/RES_hhdet_fec!H31)</f>
        <v/>
      </c>
      <c r="I31" s="111" t="str">
        <f>IF(RES_hhdet_tes!I31=0,"",RES_hhdet_tes!I31/RES_hhdet_fec!I31)</f>
        <v/>
      </c>
      <c r="J31" s="111" t="str">
        <f>IF(RES_hhdet_tes!J31=0,"",RES_hhdet_tes!J31/RES_hhdet_fec!J31)</f>
        <v/>
      </c>
      <c r="K31" s="111" t="str">
        <f>IF(RES_hhdet_tes!K31=0,"",RES_hhdet_tes!K31/RES_hhdet_fec!K31)</f>
        <v/>
      </c>
      <c r="L31" s="111" t="str">
        <f>IF(RES_hhdet_tes!L31=0,"",RES_hhdet_tes!L31/RES_hhdet_fec!L31)</f>
        <v/>
      </c>
      <c r="M31" s="111" t="str">
        <f>IF(RES_hhdet_tes!M31=0,"",RES_hhdet_tes!M31/RES_hhdet_fec!M31)</f>
        <v/>
      </c>
      <c r="N31" s="111" t="str">
        <f>IF(RES_hhdet_tes!N31=0,"",RES_hhdet_tes!N31/RES_hhdet_fec!N31)</f>
        <v/>
      </c>
      <c r="O31" s="111" t="str">
        <f>IF(RES_hhdet_tes!O31=0,"",RES_hhdet_tes!O31/RES_hhdet_fec!O31)</f>
        <v/>
      </c>
      <c r="P31" s="111" t="str">
        <f>IF(RES_hhdet_tes!P31=0,"",RES_hhdet_tes!P31/RES_hhdet_fec!P31)</f>
        <v/>
      </c>
      <c r="Q31" s="111" t="str">
        <f>IF(RES_hhdet_tes!Q31=0,"",RES_hhdet_tes!Q31/RES_hhdet_fec!Q31)</f>
        <v/>
      </c>
      <c r="R31" s="111" t="str">
        <f>IF(RES_hhdet_tes!R31=0,"",RES_hhdet_tes!R31/RES_hhdet_fec!R31)</f>
        <v/>
      </c>
      <c r="S31" s="111" t="str">
        <f>IF(RES_hhdet_tes!S31=0,"",RES_hhdet_tes!S31/RES_hhdet_fec!S31)</f>
        <v/>
      </c>
      <c r="T31" s="111" t="str">
        <f>IF(RES_hhdet_tes!T31=0,"",RES_hhdet_tes!T31/RES_hhdet_fec!T31)</f>
        <v/>
      </c>
      <c r="U31" s="111" t="str">
        <f>IF(RES_hhdet_tes!U31=0,"",RES_hhdet_tes!U31/RES_hhdet_fec!U31)</f>
        <v/>
      </c>
      <c r="V31" s="111" t="str">
        <f>IF(RES_hhdet_tes!V31=0,"",RES_hhdet_tes!V31/RES_hhdet_fec!V31)</f>
        <v/>
      </c>
      <c r="W31" s="111" t="str">
        <f>IF(RES_hhdet_tes!W31=0,"",RES_hhdet_tes!W31/RES_hhdet_fec!W31)</f>
        <v/>
      </c>
      <c r="X31" s="111" t="str">
        <f>IF(RES_hhdet_tes!X31=0,"",RES_hhdet_tes!X31/RES_hhdet_fec!X31)</f>
        <v/>
      </c>
      <c r="Y31" s="111" t="str">
        <f>IF(RES_hhdet_tes!Y31=0,"",RES_hhdet_tes!Y31/RES_hhdet_fec!Y31)</f>
        <v/>
      </c>
      <c r="DA31" s="63" t="s">
        <v>1935</v>
      </c>
    </row>
    <row r="32" spans="1:105" ht="12" customHeight="1" x14ac:dyDescent="0.25">
      <c r="A32" s="97" t="s">
        <v>140</v>
      </c>
      <c r="B32" s="111" t="str">
        <f>IF(RES_hhdet_tes!B32=0,"",RES_hhdet_tes!B32/RES_hhdet_fec!B32)</f>
        <v/>
      </c>
      <c r="C32" s="111" t="str">
        <f>IF(RES_hhdet_tes!C32=0,"",RES_hhdet_tes!C32/RES_hhdet_fec!C32)</f>
        <v/>
      </c>
      <c r="D32" s="111" t="str">
        <f>IF(RES_hhdet_tes!D32=0,"",RES_hhdet_tes!D32/RES_hhdet_fec!D32)</f>
        <v/>
      </c>
      <c r="E32" s="111" t="str">
        <f>IF(RES_hhdet_tes!E32=0,"",RES_hhdet_tes!E32/RES_hhdet_fec!E32)</f>
        <v/>
      </c>
      <c r="F32" s="111" t="str">
        <f>IF(RES_hhdet_tes!F32=0,"",RES_hhdet_tes!F32/RES_hhdet_fec!F32)</f>
        <v/>
      </c>
      <c r="G32" s="111" t="str">
        <f>IF(RES_hhdet_tes!G32=0,"",RES_hhdet_tes!G32/RES_hhdet_fec!G32)</f>
        <v/>
      </c>
      <c r="H32" s="111" t="str">
        <f>IF(RES_hhdet_tes!H32=0,"",RES_hhdet_tes!H32/RES_hhdet_fec!H32)</f>
        <v/>
      </c>
      <c r="I32" s="111" t="str">
        <f>IF(RES_hhdet_tes!I32=0,"",RES_hhdet_tes!I32/RES_hhdet_fec!I32)</f>
        <v/>
      </c>
      <c r="J32" s="111" t="str">
        <f>IF(RES_hhdet_tes!J32=0,"",RES_hhdet_tes!J32/RES_hhdet_fec!J32)</f>
        <v/>
      </c>
      <c r="K32" s="111" t="str">
        <f>IF(RES_hhdet_tes!K32=0,"",RES_hhdet_tes!K32/RES_hhdet_fec!K32)</f>
        <v/>
      </c>
      <c r="L32" s="111" t="str">
        <f>IF(RES_hhdet_tes!L32=0,"",RES_hhdet_tes!L32/RES_hhdet_fec!L32)</f>
        <v/>
      </c>
      <c r="M32" s="111" t="str">
        <f>IF(RES_hhdet_tes!M32=0,"",RES_hhdet_tes!M32/RES_hhdet_fec!M32)</f>
        <v/>
      </c>
      <c r="N32" s="111" t="str">
        <f>IF(RES_hhdet_tes!N32=0,"",RES_hhdet_tes!N32/RES_hhdet_fec!N32)</f>
        <v/>
      </c>
      <c r="O32" s="111" t="str">
        <f>IF(RES_hhdet_tes!O32=0,"",RES_hhdet_tes!O32/RES_hhdet_fec!O32)</f>
        <v/>
      </c>
      <c r="P32" s="111" t="str">
        <f>IF(RES_hhdet_tes!P32=0,"",RES_hhdet_tes!P32/RES_hhdet_fec!P32)</f>
        <v/>
      </c>
      <c r="Q32" s="111" t="str">
        <f>IF(RES_hhdet_tes!Q32=0,"",RES_hhdet_tes!Q32/RES_hhdet_fec!Q32)</f>
        <v/>
      </c>
      <c r="R32" s="111" t="str">
        <f>IF(RES_hhdet_tes!R32=0,"",RES_hhdet_tes!R32/RES_hhdet_fec!R32)</f>
        <v/>
      </c>
      <c r="S32" s="111" t="str">
        <f>IF(RES_hhdet_tes!S32=0,"",RES_hhdet_tes!S32/RES_hhdet_fec!S32)</f>
        <v/>
      </c>
      <c r="T32" s="111" t="str">
        <f>IF(RES_hhdet_tes!T32=0,"",RES_hhdet_tes!T32/RES_hhdet_fec!T32)</f>
        <v/>
      </c>
      <c r="U32" s="111" t="str">
        <f>IF(RES_hhdet_tes!U32=0,"",RES_hhdet_tes!U32/RES_hhdet_fec!U32)</f>
        <v/>
      </c>
      <c r="V32" s="111" t="str">
        <f>IF(RES_hhdet_tes!V32=0,"",RES_hhdet_tes!V32/RES_hhdet_fec!V32)</f>
        <v/>
      </c>
      <c r="W32" s="111" t="str">
        <f>IF(RES_hhdet_tes!W32=0,"",RES_hhdet_tes!W32/RES_hhdet_fec!W32)</f>
        <v/>
      </c>
      <c r="X32" s="111" t="str">
        <f>IF(RES_hhdet_tes!X32=0,"",RES_hhdet_tes!X32/RES_hhdet_fec!X32)</f>
        <v/>
      </c>
      <c r="Y32" s="111" t="str">
        <f>IF(RES_hhdet_tes!Y32=0,"",RES_hhdet_tes!Y32/RES_hhdet_fec!Y32)</f>
        <v/>
      </c>
      <c r="DA32" s="63" t="s">
        <v>1936</v>
      </c>
    </row>
    <row r="33" spans="1:105" ht="12" customHeight="1" x14ac:dyDescent="0.25">
      <c r="A33" s="100" t="s">
        <v>50</v>
      </c>
      <c r="B33" s="112" t="str">
        <f>IF(RES_hhdet_tes!B33=0,"",RES_hhdet_tes!B33/RES_hhdet_fec!B33)</f>
        <v/>
      </c>
      <c r="C33" s="112" t="str">
        <f>IF(RES_hhdet_tes!C33=0,"",RES_hhdet_tes!C33/RES_hhdet_fec!C33)</f>
        <v/>
      </c>
      <c r="D33" s="112" t="str">
        <f>IF(RES_hhdet_tes!D33=0,"",RES_hhdet_tes!D33/RES_hhdet_fec!D33)</f>
        <v/>
      </c>
      <c r="E33" s="112" t="str">
        <f>IF(RES_hhdet_tes!E33=0,"",RES_hhdet_tes!E33/RES_hhdet_fec!E33)</f>
        <v/>
      </c>
      <c r="F33" s="112" t="str">
        <f>IF(RES_hhdet_tes!F33=0,"",RES_hhdet_tes!F33/RES_hhdet_fec!F33)</f>
        <v/>
      </c>
      <c r="G33" s="112" t="str">
        <f>IF(RES_hhdet_tes!G33=0,"",RES_hhdet_tes!G33/RES_hhdet_fec!G33)</f>
        <v/>
      </c>
      <c r="H33" s="112" t="str">
        <f>IF(RES_hhdet_tes!H33=0,"",RES_hhdet_tes!H33/RES_hhdet_fec!H33)</f>
        <v/>
      </c>
      <c r="I33" s="112" t="str">
        <f>IF(RES_hhdet_tes!I33=0,"",RES_hhdet_tes!I33/RES_hhdet_fec!I33)</f>
        <v/>
      </c>
      <c r="J33" s="112" t="str">
        <f>IF(RES_hhdet_tes!J33=0,"",RES_hhdet_tes!J33/RES_hhdet_fec!J33)</f>
        <v/>
      </c>
      <c r="K33" s="112" t="str">
        <f>IF(RES_hhdet_tes!K33=0,"",RES_hhdet_tes!K33/RES_hhdet_fec!K33)</f>
        <v/>
      </c>
      <c r="L33" s="112" t="str">
        <f>IF(RES_hhdet_tes!L33=0,"",RES_hhdet_tes!L33/RES_hhdet_fec!L33)</f>
        <v/>
      </c>
      <c r="M33" s="112" t="str">
        <f>IF(RES_hhdet_tes!M33=0,"",RES_hhdet_tes!M33/RES_hhdet_fec!M33)</f>
        <v/>
      </c>
      <c r="N33" s="112" t="str">
        <f>IF(RES_hhdet_tes!N33=0,"",RES_hhdet_tes!N33/RES_hhdet_fec!N33)</f>
        <v/>
      </c>
      <c r="O33" s="112" t="str">
        <f>IF(RES_hhdet_tes!O33=0,"",RES_hhdet_tes!O33/RES_hhdet_fec!O33)</f>
        <v/>
      </c>
      <c r="P33" s="112" t="str">
        <f>IF(RES_hhdet_tes!P33=0,"",RES_hhdet_tes!P33/RES_hhdet_fec!P33)</f>
        <v/>
      </c>
      <c r="Q33" s="112" t="str">
        <f>IF(RES_hhdet_tes!Q33=0,"",RES_hhdet_tes!Q33/RES_hhdet_fec!Q33)</f>
        <v/>
      </c>
      <c r="R33" s="112" t="str">
        <f>IF(RES_hhdet_tes!R33=0,"",RES_hhdet_tes!R33/RES_hhdet_fec!R33)</f>
        <v/>
      </c>
      <c r="S33" s="112" t="str">
        <f>IF(RES_hhdet_tes!S33=0,"",RES_hhdet_tes!S33/RES_hhdet_fec!S33)</f>
        <v/>
      </c>
      <c r="T33" s="112" t="str">
        <f>IF(RES_hhdet_tes!T33=0,"",RES_hhdet_tes!T33/RES_hhdet_fec!T33)</f>
        <v/>
      </c>
      <c r="U33" s="112" t="str">
        <f>IF(RES_hhdet_tes!U33=0,"",RES_hhdet_tes!U33/RES_hhdet_fec!U33)</f>
        <v/>
      </c>
      <c r="V33" s="112" t="str">
        <f>IF(RES_hhdet_tes!V33=0,"",RES_hhdet_tes!V33/RES_hhdet_fec!V33)</f>
        <v/>
      </c>
      <c r="W33" s="112" t="str">
        <f>IF(RES_hhdet_tes!W33=0,"",RES_hhdet_tes!W33/RES_hhdet_fec!W33)</f>
        <v/>
      </c>
      <c r="X33" s="112" t="str">
        <f>IF(RES_hhdet_tes!X33=0,"",RES_hhdet_tes!X33/RES_hhdet_fec!X33)</f>
        <v/>
      </c>
      <c r="Y33" s="112" t="str">
        <f>IF(RES_hhdet_tes!Y33=0,"",RES_hhdet_tes!Y33/RES_hhdet_fec!Y33)</f>
        <v/>
      </c>
      <c r="DA33" s="131" t="s">
        <v>1937</v>
      </c>
    </row>
    <row r="34" spans="1:105" ht="12" customHeight="1" x14ac:dyDescent="0.25">
      <c r="A34" s="103" t="s">
        <v>52</v>
      </c>
      <c r="B34" s="113" t="str">
        <f>IF(RES_hhdet_tes!B34=0,"",RES_hhdet_tes!B34/RES_hhdet_fec!B34)</f>
        <v/>
      </c>
      <c r="C34" s="113" t="str">
        <f>IF(RES_hhdet_tes!C34=0,"",RES_hhdet_tes!C34/RES_hhdet_fec!C34)</f>
        <v/>
      </c>
      <c r="D34" s="113" t="str">
        <f>IF(RES_hhdet_tes!D34=0,"",RES_hhdet_tes!D34/RES_hhdet_fec!D34)</f>
        <v/>
      </c>
      <c r="E34" s="113" t="str">
        <f>IF(RES_hhdet_tes!E34=0,"",RES_hhdet_tes!E34/RES_hhdet_fec!E34)</f>
        <v/>
      </c>
      <c r="F34" s="113" t="str">
        <f>IF(RES_hhdet_tes!F34=0,"",RES_hhdet_tes!F34/RES_hhdet_fec!F34)</f>
        <v/>
      </c>
      <c r="G34" s="113" t="str">
        <f>IF(RES_hhdet_tes!G34=0,"",RES_hhdet_tes!G34/RES_hhdet_fec!G34)</f>
        <v/>
      </c>
      <c r="H34" s="113" t="str">
        <f>IF(RES_hhdet_tes!H34=0,"",RES_hhdet_tes!H34/RES_hhdet_fec!H34)</f>
        <v/>
      </c>
      <c r="I34" s="113" t="str">
        <f>IF(RES_hhdet_tes!I34=0,"",RES_hhdet_tes!I34/RES_hhdet_fec!I34)</f>
        <v/>
      </c>
      <c r="J34" s="113" t="str">
        <f>IF(RES_hhdet_tes!J34=0,"",RES_hhdet_tes!J34/RES_hhdet_fec!J34)</f>
        <v/>
      </c>
      <c r="K34" s="113" t="str">
        <f>IF(RES_hhdet_tes!K34=0,"",RES_hhdet_tes!K34/RES_hhdet_fec!K34)</f>
        <v/>
      </c>
      <c r="L34" s="113" t="str">
        <f>IF(RES_hhdet_tes!L34=0,"",RES_hhdet_tes!L34/RES_hhdet_fec!L34)</f>
        <v/>
      </c>
      <c r="M34" s="113" t="str">
        <f>IF(RES_hhdet_tes!M34=0,"",RES_hhdet_tes!M34/RES_hhdet_fec!M34)</f>
        <v/>
      </c>
      <c r="N34" s="113" t="str">
        <f>IF(RES_hhdet_tes!N34=0,"",RES_hhdet_tes!N34/RES_hhdet_fec!N34)</f>
        <v/>
      </c>
      <c r="O34" s="113" t="str">
        <f>IF(RES_hhdet_tes!O34=0,"",RES_hhdet_tes!O34/RES_hhdet_fec!O34)</f>
        <v/>
      </c>
      <c r="P34" s="113" t="str">
        <f>IF(RES_hhdet_tes!P34=0,"",RES_hhdet_tes!P34/RES_hhdet_fec!P34)</f>
        <v/>
      </c>
      <c r="Q34" s="113" t="str">
        <f>IF(RES_hhdet_tes!Q34=0,"",RES_hhdet_tes!Q34/RES_hhdet_fec!Q34)</f>
        <v/>
      </c>
      <c r="R34" s="113" t="str">
        <f>IF(RES_hhdet_tes!R34=0,"",RES_hhdet_tes!R34/RES_hhdet_fec!R34)</f>
        <v/>
      </c>
      <c r="S34" s="113" t="str">
        <f>IF(RES_hhdet_tes!S34=0,"",RES_hhdet_tes!S34/RES_hhdet_fec!S34)</f>
        <v/>
      </c>
      <c r="T34" s="113" t="str">
        <f>IF(RES_hhdet_tes!T34=0,"",RES_hhdet_tes!T34/RES_hhdet_fec!T34)</f>
        <v/>
      </c>
      <c r="U34" s="113" t="str">
        <f>IF(RES_hhdet_tes!U34=0,"",RES_hhdet_tes!U34/RES_hhdet_fec!U34)</f>
        <v/>
      </c>
      <c r="V34" s="113" t="str">
        <f>IF(RES_hhdet_tes!V34=0,"",RES_hhdet_tes!V34/RES_hhdet_fec!V34)</f>
        <v/>
      </c>
      <c r="W34" s="113" t="str">
        <f>IF(RES_hhdet_tes!W34=0,"",RES_hhdet_tes!W34/RES_hhdet_fec!W34)</f>
        <v/>
      </c>
      <c r="X34" s="113" t="str">
        <f>IF(RES_hhdet_tes!X34=0,"",RES_hhdet_tes!X34/RES_hhdet_fec!X34)</f>
        <v/>
      </c>
      <c r="Y34" s="113" t="str">
        <f>IF(RES_hhdet_tes!Y34=0,"",RES_hhdet_tes!Y34/RES_hhdet_fec!Y34)</f>
        <v/>
      </c>
      <c r="DA34" s="132" t="s">
        <v>1938</v>
      </c>
    </row>
    <row r="35" spans="1:105" ht="12" customHeight="1" x14ac:dyDescent="0.25">
      <c r="A35" s="106" t="s">
        <v>122</v>
      </c>
      <c r="B35" s="112" t="str">
        <f>IF(RES_hhdet_tes!B35=0,"",RES_hhdet_tes!B35/RES_hhdet_fec!B35)</f>
        <v/>
      </c>
      <c r="C35" s="112" t="str">
        <f>IF(RES_hhdet_tes!C35=0,"",RES_hhdet_tes!C35/RES_hhdet_fec!C35)</f>
        <v/>
      </c>
      <c r="D35" s="112" t="str">
        <f>IF(RES_hhdet_tes!D35=0,"",RES_hhdet_tes!D35/RES_hhdet_fec!D35)</f>
        <v/>
      </c>
      <c r="E35" s="112" t="str">
        <f>IF(RES_hhdet_tes!E35=0,"",RES_hhdet_tes!E35/RES_hhdet_fec!E35)</f>
        <v/>
      </c>
      <c r="F35" s="112" t="str">
        <f>IF(RES_hhdet_tes!F35=0,"",RES_hhdet_tes!F35/RES_hhdet_fec!F35)</f>
        <v/>
      </c>
      <c r="G35" s="112" t="str">
        <f>IF(RES_hhdet_tes!G35=0,"",RES_hhdet_tes!G35/RES_hhdet_fec!G35)</f>
        <v/>
      </c>
      <c r="H35" s="112" t="str">
        <f>IF(RES_hhdet_tes!H35=0,"",RES_hhdet_tes!H35/RES_hhdet_fec!H35)</f>
        <v/>
      </c>
      <c r="I35" s="112" t="str">
        <f>IF(RES_hhdet_tes!I35=0,"",RES_hhdet_tes!I35/RES_hhdet_fec!I35)</f>
        <v/>
      </c>
      <c r="J35" s="112" t="str">
        <f>IF(RES_hhdet_tes!J35=0,"",RES_hhdet_tes!J35/RES_hhdet_fec!J35)</f>
        <v/>
      </c>
      <c r="K35" s="112" t="str">
        <f>IF(RES_hhdet_tes!K35=0,"",RES_hhdet_tes!K35/RES_hhdet_fec!K35)</f>
        <v/>
      </c>
      <c r="L35" s="112" t="str">
        <f>IF(RES_hhdet_tes!L35=0,"",RES_hhdet_tes!L35/RES_hhdet_fec!L35)</f>
        <v/>
      </c>
      <c r="M35" s="112" t="str">
        <f>IF(RES_hhdet_tes!M35=0,"",RES_hhdet_tes!M35/RES_hhdet_fec!M35)</f>
        <v/>
      </c>
      <c r="N35" s="112" t="str">
        <f>IF(RES_hhdet_tes!N35=0,"",RES_hhdet_tes!N35/RES_hhdet_fec!N35)</f>
        <v/>
      </c>
      <c r="O35" s="112" t="str">
        <f>IF(RES_hhdet_tes!O35=0,"",RES_hhdet_tes!O35/RES_hhdet_fec!O35)</f>
        <v/>
      </c>
      <c r="P35" s="112" t="str">
        <f>IF(RES_hhdet_tes!P35=0,"",RES_hhdet_tes!P35/RES_hhdet_fec!P35)</f>
        <v/>
      </c>
      <c r="Q35" s="112" t="str">
        <f>IF(RES_hhdet_tes!Q35=0,"",RES_hhdet_tes!Q35/RES_hhdet_fec!Q35)</f>
        <v/>
      </c>
      <c r="R35" s="112" t="str">
        <f>IF(RES_hhdet_tes!R35=0,"",RES_hhdet_tes!R35/RES_hhdet_fec!R35)</f>
        <v/>
      </c>
      <c r="S35" s="112" t="str">
        <f>IF(RES_hhdet_tes!S35=0,"",RES_hhdet_tes!S35/RES_hhdet_fec!S35)</f>
        <v/>
      </c>
      <c r="T35" s="112" t="str">
        <f>IF(RES_hhdet_tes!T35=0,"",RES_hhdet_tes!T35/RES_hhdet_fec!T35)</f>
        <v/>
      </c>
      <c r="U35" s="112" t="str">
        <f>IF(RES_hhdet_tes!U35=0,"",RES_hhdet_tes!U35/RES_hhdet_fec!U35)</f>
        <v/>
      </c>
      <c r="V35" s="112" t="str">
        <f>IF(RES_hhdet_tes!V35=0,"",RES_hhdet_tes!V35/RES_hhdet_fec!V35)</f>
        <v/>
      </c>
      <c r="W35" s="112" t="str">
        <f>IF(RES_hhdet_tes!W35=0,"",RES_hhdet_tes!W35/RES_hhdet_fec!W35)</f>
        <v/>
      </c>
      <c r="X35" s="112" t="str">
        <f>IF(RES_hhdet_tes!X35=0,"",RES_hhdet_tes!X35/RES_hhdet_fec!X35)</f>
        <v/>
      </c>
      <c r="Y35" s="112" t="str">
        <f>IF(RES_hhdet_tes!Y35=0,"",RES_hhdet_tes!Y35/RES_hhdet_fec!Y35)</f>
        <v/>
      </c>
      <c r="DA35" s="131" t="s">
        <v>1939</v>
      </c>
    </row>
    <row r="36" spans="1:105" ht="12" customHeight="1" x14ac:dyDescent="0.25">
      <c r="A36" s="107" t="s">
        <v>121</v>
      </c>
      <c r="B36" s="113" t="str">
        <f>IF(RES_hhdet_tes!B36=0,"",RES_hhdet_tes!B36/RES_hhdet_fec!B36)</f>
        <v/>
      </c>
      <c r="C36" s="113" t="str">
        <f>IF(RES_hhdet_tes!C36=0,"",RES_hhdet_tes!C36/RES_hhdet_fec!C36)</f>
        <v/>
      </c>
      <c r="D36" s="113" t="str">
        <f>IF(RES_hhdet_tes!D36=0,"",RES_hhdet_tes!D36/RES_hhdet_fec!D36)</f>
        <v/>
      </c>
      <c r="E36" s="113" t="str">
        <f>IF(RES_hhdet_tes!E36=0,"",RES_hhdet_tes!E36/RES_hhdet_fec!E36)</f>
        <v/>
      </c>
      <c r="F36" s="113" t="str">
        <f>IF(RES_hhdet_tes!F36=0,"",RES_hhdet_tes!F36/RES_hhdet_fec!F36)</f>
        <v/>
      </c>
      <c r="G36" s="113" t="str">
        <f>IF(RES_hhdet_tes!G36=0,"",RES_hhdet_tes!G36/RES_hhdet_fec!G36)</f>
        <v/>
      </c>
      <c r="H36" s="113" t="str">
        <f>IF(RES_hhdet_tes!H36=0,"",RES_hhdet_tes!H36/RES_hhdet_fec!H36)</f>
        <v/>
      </c>
      <c r="I36" s="113" t="str">
        <f>IF(RES_hhdet_tes!I36=0,"",RES_hhdet_tes!I36/RES_hhdet_fec!I36)</f>
        <v/>
      </c>
      <c r="J36" s="113" t="str">
        <f>IF(RES_hhdet_tes!J36=0,"",RES_hhdet_tes!J36/RES_hhdet_fec!J36)</f>
        <v/>
      </c>
      <c r="K36" s="113" t="str">
        <f>IF(RES_hhdet_tes!K36=0,"",RES_hhdet_tes!K36/RES_hhdet_fec!K36)</f>
        <v/>
      </c>
      <c r="L36" s="113" t="str">
        <f>IF(RES_hhdet_tes!L36=0,"",RES_hhdet_tes!L36/RES_hhdet_fec!L36)</f>
        <v/>
      </c>
      <c r="M36" s="113" t="str">
        <f>IF(RES_hhdet_tes!M36=0,"",RES_hhdet_tes!M36/RES_hhdet_fec!M36)</f>
        <v/>
      </c>
      <c r="N36" s="113" t="str">
        <f>IF(RES_hhdet_tes!N36=0,"",RES_hhdet_tes!N36/RES_hhdet_fec!N36)</f>
        <v/>
      </c>
      <c r="O36" s="113" t="str">
        <f>IF(RES_hhdet_tes!O36=0,"",RES_hhdet_tes!O36/RES_hhdet_fec!O36)</f>
        <v/>
      </c>
      <c r="P36" s="113" t="str">
        <f>IF(RES_hhdet_tes!P36=0,"",RES_hhdet_tes!P36/RES_hhdet_fec!P36)</f>
        <v/>
      </c>
      <c r="Q36" s="113" t="str">
        <f>IF(RES_hhdet_tes!Q36=0,"",RES_hhdet_tes!Q36/RES_hhdet_fec!Q36)</f>
        <v/>
      </c>
      <c r="R36" s="113" t="str">
        <f>IF(RES_hhdet_tes!R36=0,"",RES_hhdet_tes!R36/RES_hhdet_fec!R36)</f>
        <v/>
      </c>
      <c r="S36" s="113" t="str">
        <f>IF(RES_hhdet_tes!S36=0,"",RES_hhdet_tes!S36/RES_hhdet_fec!S36)</f>
        <v/>
      </c>
      <c r="T36" s="113" t="str">
        <f>IF(RES_hhdet_tes!T36=0,"",RES_hhdet_tes!T36/RES_hhdet_fec!T36)</f>
        <v/>
      </c>
      <c r="U36" s="113" t="str">
        <f>IF(RES_hhdet_tes!U36=0,"",RES_hhdet_tes!U36/RES_hhdet_fec!U36)</f>
        <v/>
      </c>
      <c r="V36" s="113" t="str">
        <f>IF(RES_hhdet_tes!V36=0,"",RES_hhdet_tes!V36/RES_hhdet_fec!V36)</f>
        <v/>
      </c>
      <c r="W36" s="113" t="str">
        <f>IF(RES_hhdet_tes!W36=0,"",RES_hhdet_tes!W36/RES_hhdet_fec!W36)</f>
        <v/>
      </c>
      <c r="X36" s="113" t="str">
        <f>IF(RES_hhdet_tes!X36=0,"",RES_hhdet_tes!X36/RES_hhdet_fec!X36)</f>
        <v/>
      </c>
      <c r="Y36" s="113" t="str">
        <f>IF(RES_hhdet_tes!Y36=0,"",RES_hhdet_tes!Y36/RES_hhdet_fec!Y36)</f>
        <v/>
      </c>
      <c r="DA36" s="132" t="s">
        <v>1940</v>
      </c>
    </row>
    <row r="37" spans="1:105" ht="12" customHeight="1" x14ac:dyDescent="0.25">
      <c r="A37" s="108" t="s">
        <v>53</v>
      </c>
      <c r="B37" s="111" t="str">
        <f>IF(RES_hhdet_tes!B37=0,"",RES_hhdet_tes!B37/RES_hhdet_fec!B37)</f>
        <v/>
      </c>
      <c r="C37" s="111" t="str">
        <f>IF(RES_hhdet_tes!C37=0,"",RES_hhdet_tes!C37/RES_hhdet_fec!C37)</f>
        <v/>
      </c>
      <c r="D37" s="111" t="str">
        <f>IF(RES_hhdet_tes!D37=0,"",RES_hhdet_tes!D37/RES_hhdet_fec!D37)</f>
        <v/>
      </c>
      <c r="E37" s="111" t="str">
        <f>IF(RES_hhdet_tes!E37=0,"",RES_hhdet_tes!E37/RES_hhdet_fec!E37)</f>
        <v/>
      </c>
      <c r="F37" s="111" t="str">
        <f>IF(RES_hhdet_tes!F37=0,"",RES_hhdet_tes!F37/RES_hhdet_fec!F37)</f>
        <v/>
      </c>
      <c r="G37" s="111" t="str">
        <f>IF(RES_hhdet_tes!G37=0,"",RES_hhdet_tes!G37/RES_hhdet_fec!G37)</f>
        <v/>
      </c>
      <c r="H37" s="111" t="str">
        <f>IF(RES_hhdet_tes!H37=0,"",RES_hhdet_tes!H37/RES_hhdet_fec!H37)</f>
        <v/>
      </c>
      <c r="I37" s="111" t="str">
        <f>IF(RES_hhdet_tes!I37=0,"",RES_hhdet_tes!I37/RES_hhdet_fec!I37)</f>
        <v/>
      </c>
      <c r="J37" s="111" t="str">
        <f>IF(RES_hhdet_tes!J37=0,"",RES_hhdet_tes!J37/RES_hhdet_fec!J37)</f>
        <v/>
      </c>
      <c r="K37" s="111" t="str">
        <f>IF(RES_hhdet_tes!K37=0,"",RES_hhdet_tes!K37/RES_hhdet_fec!K37)</f>
        <v/>
      </c>
      <c r="L37" s="111" t="str">
        <f>IF(RES_hhdet_tes!L37=0,"",RES_hhdet_tes!L37/RES_hhdet_fec!L37)</f>
        <v/>
      </c>
      <c r="M37" s="111" t="str">
        <f>IF(RES_hhdet_tes!M37=0,"",RES_hhdet_tes!M37/RES_hhdet_fec!M37)</f>
        <v/>
      </c>
      <c r="N37" s="111" t="str">
        <f>IF(RES_hhdet_tes!N37=0,"",RES_hhdet_tes!N37/RES_hhdet_fec!N37)</f>
        <v/>
      </c>
      <c r="O37" s="111" t="str">
        <f>IF(RES_hhdet_tes!O37=0,"",RES_hhdet_tes!O37/RES_hhdet_fec!O37)</f>
        <v/>
      </c>
      <c r="P37" s="111" t="str">
        <f>IF(RES_hhdet_tes!P37=0,"",RES_hhdet_tes!P37/RES_hhdet_fec!P37)</f>
        <v/>
      </c>
      <c r="Q37" s="111" t="str">
        <f>IF(RES_hhdet_tes!Q37=0,"",RES_hhdet_tes!Q37/RES_hhdet_fec!Q37)</f>
        <v/>
      </c>
      <c r="R37" s="111" t="str">
        <f>IF(RES_hhdet_tes!R37=0,"",RES_hhdet_tes!R37/RES_hhdet_fec!R37)</f>
        <v/>
      </c>
      <c r="S37" s="111" t="str">
        <f>IF(RES_hhdet_tes!S37=0,"",RES_hhdet_tes!S37/RES_hhdet_fec!S37)</f>
        <v/>
      </c>
      <c r="T37" s="111" t="str">
        <f>IF(RES_hhdet_tes!T37=0,"",RES_hhdet_tes!T37/RES_hhdet_fec!T37)</f>
        <v/>
      </c>
      <c r="U37" s="111" t="str">
        <f>IF(RES_hhdet_tes!U37=0,"",RES_hhdet_tes!U37/RES_hhdet_fec!U37)</f>
        <v/>
      </c>
      <c r="V37" s="111" t="str">
        <f>IF(RES_hhdet_tes!V37=0,"",RES_hhdet_tes!V37/RES_hhdet_fec!V37)</f>
        <v/>
      </c>
      <c r="W37" s="111" t="str">
        <f>IF(RES_hhdet_tes!W37=0,"",RES_hhdet_tes!W37/RES_hhdet_fec!W37)</f>
        <v/>
      </c>
      <c r="X37" s="111" t="str">
        <f>IF(RES_hhdet_tes!X37=0,"",RES_hhdet_tes!X37/RES_hhdet_fec!X37)</f>
        <v/>
      </c>
      <c r="Y37" s="111" t="str">
        <f>IF(RES_hhdet_tes!Y37=0,"",RES_hhdet_tes!Y37/RES_hhdet_fec!Y37)</f>
        <v/>
      </c>
      <c r="DA37" s="63" t="s">
        <v>1941</v>
      </c>
    </row>
    <row r="38" spans="1:105" ht="12" customHeight="1" x14ac:dyDescent="0.25">
      <c r="A38" s="108" t="s">
        <v>52</v>
      </c>
      <c r="B38" s="111" t="str">
        <f>IF(RES_hhdet_tes!B38=0,"",RES_hhdet_tes!B38/RES_hhdet_fec!B38)</f>
        <v/>
      </c>
      <c r="C38" s="111" t="str">
        <f>IF(RES_hhdet_tes!C38=0,"",RES_hhdet_tes!C38/RES_hhdet_fec!C38)</f>
        <v/>
      </c>
      <c r="D38" s="111" t="str">
        <f>IF(RES_hhdet_tes!D38=0,"",RES_hhdet_tes!D38/RES_hhdet_fec!D38)</f>
        <v/>
      </c>
      <c r="E38" s="111" t="str">
        <f>IF(RES_hhdet_tes!E38=0,"",RES_hhdet_tes!E38/RES_hhdet_fec!E38)</f>
        <v/>
      </c>
      <c r="F38" s="111" t="str">
        <f>IF(RES_hhdet_tes!F38=0,"",RES_hhdet_tes!F38/RES_hhdet_fec!F38)</f>
        <v/>
      </c>
      <c r="G38" s="111" t="str">
        <f>IF(RES_hhdet_tes!G38=0,"",RES_hhdet_tes!G38/RES_hhdet_fec!G38)</f>
        <v/>
      </c>
      <c r="H38" s="111" t="str">
        <f>IF(RES_hhdet_tes!H38=0,"",RES_hhdet_tes!H38/RES_hhdet_fec!H38)</f>
        <v/>
      </c>
      <c r="I38" s="111" t="str">
        <f>IF(RES_hhdet_tes!I38=0,"",RES_hhdet_tes!I38/RES_hhdet_fec!I38)</f>
        <v/>
      </c>
      <c r="J38" s="111" t="str">
        <f>IF(RES_hhdet_tes!J38=0,"",RES_hhdet_tes!J38/RES_hhdet_fec!J38)</f>
        <v/>
      </c>
      <c r="K38" s="111" t="str">
        <f>IF(RES_hhdet_tes!K38=0,"",RES_hhdet_tes!K38/RES_hhdet_fec!K38)</f>
        <v/>
      </c>
      <c r="L38" s="111" t="str">
        <f>IF(RES_hhdet_tes!L38=0,"",RES_hhdet_tes!L38/RES_hhdet_fec!L38)</f>
        <v/>
      </c>
      <c r="M38" s="111" t="str">
        <f>IF(RES_hhdet_tes!M38=0,"",RES_hhdet_tes!M38/RES_hhdet_fec!M38)</f>
        <v/>
      </c>
      <c r="N38" s="111" t="str">
        <f>IF(RES_hhdet_tes!N38=0,"",RES_hhdet_tes!N38/RES_hhdet_fec!N38)</f>
        <v/>
      </c>
      <c r="O38" s="111" t="str">
        <f>IF(RES_hhdet_tes!O38=0,"",RES_hhdet_tes!O38/RES_hhdet_fec!O38)</f>
        <v/>
      </c>
      <c r="P38" s="111" t="str">
        <f>IF(RES_hhdet_tes!P38=0,"",RES_hhdet_tes!P38/RES_hhdet_fec!P38)</f>
        <v/>
      </c>
      <c r="Q38" s="111" t="str">
        <f>IF(RES_hhdet_tes!Q38=0,"",RES_hhdet_tes!Q38/RES_hhdet_fec!Q38)</f>
        <v/>
      </c>
      <c r="R38" s="111" t="str">
        <f>IF(RES_hhdet_tes!R38=0,"",RES_hhdet_tes!R38/RES_hhdet_fec!R38)</f>
        <v/>
      </c>
      <c r="S38" s="111" t="str">
        <f>IF(RES_hhdet_tes!S38=0,"",RES_hhdet_tes!S38/RES_hhdet_fec!S38)</f>
        <v/>
      </c>
      <c r="T38" s="111" t="str">
        <f>IF(RES_hhdet_tes!T38=0,"",RES_hhdet_tes!T38/RES_hhdet_fec!T38)</f>
        <v/>
      </c>
      <c r="U38" s="111" t="str">
        <f>IF(RES_hhdet_tes!U38=0,"",RES_hhdet_tes!U38/RES_hhdet_fec!U38)</f>
        <v/>
      </c>
      <c r="V38" s="111" t="str">
        <f>IF(RES_hhdet_tes!V38=0,"",RES_hhdet_tes!V38/RES_hhdet_fec!V38)</f>
        <v/>
      </c>
      <c r="W38" s="111" t="str">
        <f>IF(RES_hhdet_tes!W38=0,"",RES_hhdet_tes!W38/RES_hhdet_fec!W38)</f>
        <v/>
      </c>
      <c r="X38" s="111" t="str">
        <f>IF(RES_hhdet_tes!X38=0,"",RES_hhdet_tes!X38/RES_hhdet_fec!X38)</f>
        <v/>
      </c>
      <c r="Y38" s="111" t="str">
        <f>IF(RES_hhdet_tes!Y38=0,"",RES_hhdet_tes!Y38/RES_hhdet_fec!Y38)</f>
        <v/>
      </c>
      <c r="DA38" s="63" t="s">
        <v>1942</v>
      </c>
    </row>
    <row r="39" spans="1:105" ht="12" customHeight="1" x14ac:dyDescent="0.25">
      <c r="A39" s="121" t="s">
        <v>54</v>
      </c>
      <c r="B39" s="124" t="str">
        <f>IF(RES_hhdet_tes!B39=0,"",RES_hhdet_tes!B39/RES_hhdet_fec!B39)</f>
        <v/>
      </c>
      <c r="C39" s="124" t="str">
        <f>IF(RES_hhdet_tes!C39=0,"",RES_hhdet_tes!C39/RES_hhdet_fec!C39)</f>
        <v/>
      </c>
      <c r="D39" s="124" t="str">
        <f>IF(RES_hhdet_tes!D39=0,"",RES_hhdet_tes!D39/RES_hhdet_fec!D39)</f>
        <v/>
      </c>
      <c r="E39" s="124" t="str">
        <f>IF(RES_hhdet_tes!E39=0,"",RES_hhdet_tes!E39/RES_hhdet_fec!E39)</f>
        <v/>
      </c>
      <c r="F39" s="124" t="str">
        <f>IF(RES_hhdet_tes!F39=0,"",RES_hhdet_tes!F39/RES_hhdet_fec!F39)</f>
        <v/>
      </c>
      <c r="G39" s="124" t="str">
        <f>IF(RES_hhdet_tes!G39=0,"",RES_hhdet_tes!G39/RES_hhdet_fec!G39)</f>
        <v/>
      </c>
      <c r="H39" s="124" t="str">
        <f>IF(RES_hhdet_tes!H39=0,"",RES_hhdet_tes!H39/RES_hhdet_fec!H39)</f>
        <v/>
      </c>
      <c r="I39" s="124" t="str">
        <f>IF(RES_hhdet_tes!I39=0,"",RES_hhdet_tes!I39/RES_hhdet_fec!I39)</f>
        <v/>
      </c>
      <c r="J39" s="124" t="str">
        <f>IF(RES_hhdet_tes!J39=0,"",RES_hhdet_tes!J39/RES_hhdet_fec!J39)</f>
        <v/>
      </c>
      <c r="K39" s="124" t="str">
        <f>IF(RES_hhdet_tes!K39=0,"",RES_hhdet_tes!K39/RES_hhdet_fec!K39)</f>
        <v/>
      </c>
      <c r="L39" s="124" t="str">
        <f>IF(RES_hhdet_tes!L39=0,"",RES_hhdet_tes!L39/RES_hhdet_fec!L39)</f>
        <v/>
      </c>
      <c r="M39" s="124" t="str">
        <f>IF(RES_hhdet_tes!M39=0,"",RES_hhdet_tes!M39/RES_hhdet_fec!M39)</f>
        <v/>
      </c>
      <c r="N39" s="124" t="str">
        <f>IF(RES_hhdet_tes!N39=0,"",RES_hhdet_tes!N39/RES_hhdet_fec!N39)</f>
        <v/>
      </c>
      <c r="O39" s="124" t="str">
        <f>IF(RES_hhdet_tes!O39=0,"",RES_hhdet_tes!O39/RES_hhdet_fec!O39)</f>
        <v/>
      </c>
      <c r="P39" s="124" t="str">
        <f>IF(RES_hhdet_tes!P39=0,"",RES_hhdet_tes!P39/RES_hhdet_fec!P39)</f>
        <v/>
      </c>
      <c r="Q39" s="124" t="str">
        <f>IF(RES_hhdet_tes!Q39=0,"",RES_hhdet_tes!Q39/RES_hhdet_fec!Q39)</f>
        <v/>
      </c>
      <c r="R39" s="124" t="str">
        <f>IF(RES_hhdet_tes!R39=0,"",RES_hhdet_tes!R39/RES_hhdet_fec!R39)</f>
        <v/>
      </c>
      <c r="S39" s="124" t="str">
        <f>IF(RES_hhdet_tes!S39=0,"",RES_hhdet_tes!S39/RES_hhdet_fec!S39)</f>
        <v/>
      </c>
      <c r="T39" s="124" t="str">
        <f>IF(RES_hhdet_tes!T39=0,"",RES_hhdet_tes!T39/RES_hhdet_fec!T39)</f>
        <v/>
      </c>
      <c r="U39" s="124" t="str">
        <f>IF(RES_hhdet_tes!U39=0,"",RES_hhdet_tes!U39/RES_hhdet_fec!U39)</f>
        <v/>
      </c>
      <c r="V39" s="124" t="str">
        <f>IF(RES_hhdet_tes!V39=0,"",RES_hhdet_tes!V39/RES_hhdet_fec!V39)</f>
        <v/>
      </c>
      <c r="W39" s="124" t="str">
        <f>IF(RES_hhdet_tes!W39=0,"",RES_hhdet_tes!W39/RES_hhdet_fec!W39)</f>
        <v/>
      </c>
      <c r="X39" s="124" t="str">
        <f>IF(RES_hhdet_tes!X39=0,"",RES_hhdet_tes!X39/RES_hhdet_fec!X39)</f>
        <v/>
      </c>
      <c r="Y39" s="124" t="str">
        <f>IF(RES_hhdet_tes!Y39=0,"",RES_hhdet_tes!Y39/RES_hhdet_fec!Y39)</f>
        <v/>
      </c>
      <c r="DA39" s="130" t="s">
        <v>1943</v>
      </c>
    </row>
    <row r="40" spans="1:105" ht="12" customHeight="1" x14ac:dyDescent="0.25">
      <c r="A40" s="97" t="s">
        <v>50</v>
      </c>
      <c r="B40" s="111" t="str">
        <f>IF(RES_hhdet_tes!B40=0,"",RES_hhdet_tes!B40/RES_hhdet_fec!B40)</f>
        <v/>
      </c>
      <c r="C40" s="111" t="str">
        <f>IF(RES_hhdet_tes!C40=0,"",RES_hhdet_tes!C40/RES_hhdet_fec!C40)</f>
        <v/>
      </c>
      <c r="D40" s="111" t="str">
        <f>IF(RES_hhdet_tes!D40=0,"",RES_hhdet_tes!D40/RES_hhdet_fec!D40)</f>
        <v/>
      </c>
      <c r="E40" s="111" t="str">
        <f>IF(RES_hhdet_tes!E40=0,"",RES_hhdet_tes!E40/RES_hhdet_fec!E40)</f>
        <v/>
      </c>
      <c r="F40" s="111" t="str">
        <f>IF(RES_hhdet_tes!F40=0,"",RES_hhdet_tes!F40/RES_hhdet_fec!F40)</f>
        <v/>
      </c>
      <c r="G40" s="111" t="str">
        <f>IF(RES_hhdet_tes!G40=0,"",RES_hhdet_tes!G40/RES_hhdet_fec!G40)</f>
        <v/>
      </c>
      <c r="H40" s="111" t="str">
        <f>IF(RES_hhdet_tes!H40=0,"",RES_hhdet_tes!H40/RES_hhdet_fec!H40)</f>
        <v/>
      </c>
      <c r="I40" s="111" t="str">
        <f>IF(RES_hhdet_tes!I40=0,"",RES_hhdet_tes!I40/RES_hhdet_fec!I40)</f>
        <v/>
      </c>
      <c r="J40" s="111" t="str">
        <f>IF(RES_hhdet_tes!J40=0,"",RES_hhdet_tes!J40/RES_hhdet_fec!J40)</f>
        <v/>
      </c>
      <c r="K40" s="111" t="str">
        <f>IF(RES_hhdet_tes!K40=0,"",RES_hhdet_tes!K40/RES_hhdet_fec!K40)</f>
        <v/>
      </c>
      <c r="L40" s="111" t="str">
        <f>IF(RES_hhdet_tes!L40=0,"",RES_hhdet_tes!L40/RES_hhdet_fec!L40)</f>
        <v/>
      </c>
      <c r="M40" s="111" t="str">
        <f>IF(RES_hhdet_tes!M40=0,"",RES_hhdet_tes!M40/RES_hhdet_fec!M40)</f>
        <v/>
      </c>
      <c r="N40" s="111" t="str">
        <f>IF(RES_hhdet_tes!N40=0,"",RES_hhdet_tes!N40/RES_hhdet_fec!N40)</f>
        <v/>
      </c>
      <c r="O40" s="111" t="str">
        <f>IF(RES_hhdet_tes!O40=0,"",RES_hhdet_tes!O40/RES_hhdet_fec!O40)</f>
        <v/>
      </c>
      <c r="P40" s="111" t="str">
        <f>IF(RES_hhdet_tes!P40=0,"",RES_hhdet_tes!P40/RES_hhdet_fec!P40)</f>
        <v/>
      </c>
      <c r="Q40" s="111" t="str">
        <f>IF(RES_hhdet_tes!Q40=0,"",RES_hhdet_tes!Q40/RES_hhdet_fec!Q40)</f>
        <v/>
      </c>
      <c r="R40" s="111" t="str">
        <f>IF(RES_hhdet_tes!R40=0,"",RES_hhdet_tes!R40/RES_hhdet_fec!R40)</f>
        <v/>
      </c>
      <c r="S40" s="111" t="str">
        <f>IF(RES_hhdet_tes!S40=0,"",RES_hhdet_tes!S40/RES_hhdet_fec!S40)</f>
        <v/>
      </c>
      <c r="T40" s="111" t="str">
        <f>IF(RES_hhdet_tes!T40=0,"",RES_hhdet_tes!T40/RES_hhdet_fec!T40)</f>
        <v/>
      </c>
      <c r="U40" s="111" t="str">
        <f>IF(RES_hhdet_tes!U40=0,"",RES_hhdet_tes!U40/RES_hhdet_fec!U40)</f>
        <v/>
      </c>
      <c r="V40" s="111" t="str">
        <f>IF(RES_hhdet_tes!V40=0,"",RES_hhdet_tes!V40/RES_hhdet_fec!V40)</f>
        <v/>
      </c>
      <c r="W40" s="111" t="str">
        <f>IF(RES_hhdet_tes!W40=0,"",RES_hhdet_tes!W40/RES_hhdet_fec!W40)</f>
        <v/>
      </c>
      <c r="X40" s="111" t="str">
        <f>IF(RES_hhdet_tes!X40=0,"",RES_hhdet_tes!X40/RES_hhdet_fec!X40)</f>
        <v/>
      </c>
      <c r="Y40" s="111" t="str">
        <f>IF(RES_hhdet_tes!Y40=0,"",RES_hhdet_tes!Y40/RES_hhdet_fec!Y40)</f>
        <v/>
      </c>
      <c r="DA40" s="63" t="s">
        <v>1944</v>
      </c>
    </row>
    <row r="41" spans="1:105" ht="12" customHeight="1" x14ac:dyDescent="0.25">
      <c r="A41" s="109" t="s">
        <v>120</v>
      </c>
      <c r="B41" s="45" t="str">
        <f>IF(RES_hhdet_tes!B41=0,"",RES_hhdet_tes!B41/RES_hhdet_fec!B41)</f>
        <v/>
      </c>
      <c r="C41" s="45" t="str">
        <f>IF(RES_hhdet_tes!C41=0,"",RES_hhdet_tes!C41/RES_hhdet_fec!C41)</f>
        <v/>
      </c>
      <c r="D41" s="45" t="str">
        <f>IF(RES_hhdet_tes!D41=0,"",RES_hhdet_tes!D41/RES_hhdet_fec!D41)</f>
        <v/>
      </c>
      <c r="E41" s="45" t="str">
        <f>IF(RES_hhdet_tes!E41=0,"",RES_hhdet_tes!E41/RES_hhdet_fec!E41)</f>
        <v/>
      </c>
      <c r="F41" s="45" t="str">
        <f>IF(RES_hhdet_tes!F41=0,"",RES_hhdet_tes!F41/RES_hhdet_fec!F41)</f>
        <v/>
      </c>
      <c r="G41" s="45" t="str">
        <f>IF(RES_hhdet_tes!G41=0,"",RES_hhdet_tes!G41/RES_hhdet_fec!G41)</f>
        <v/>
      </c>
      <c r="H41" s="45" t="str">
        <f>IF(RES_hhdet_tes!H41=0,"",RES_hhdet_tes!H41/RES_hhdet_fec!H41)</f>
        <v/>
      </c>
      <c r="I41" s="45" t="str">
        <f>IF(RES_hhdet_tes!I41=0,"",RES_hhdet_tes!I41/RES_hhdet_fec!I41)</f>
        <v/>
      </c>
      <c r="J41" s="45" t="str">
        <f>IF(RES_hhdet_tes!J41=0,"",RES_hhdet_tes!J41/RES_hhdet_fec!J41)</f>
        <v/>
      </c>
      <c r="K41" s="45" t="str">
        <f>IF(RES_hhdet_tes!K41=0,"",RES_hhdet_tes!K41/RES_hhdet_fec!K41)</f>
        <v/>
      </c>
      <c r="L41" s="45" t="str">
        <f>IF(RES_hhdet_tes!L41=0,"",RES_hhdet_tes!L41/RES_hhdet_fec!L41)</f>
        <v/>
      </c>
      <c r="M41" s="45" t="str">
        <f>IF(RES_hhdet_tes!M41=0,"",RES_hhdet_tes!M41/RES_hhdet_fec!M41)</f>
        <v/>
      </c>
      <c r="N41" s="45" t="str">
        <f>IF(RES_hhdet_tes!N41=0,"",RES_hhdet_tes!N41/RES_hhdet_fec!N41)</f>
        <v/>
      </c>
      <c r="O41" s="45" t="str">
        <f>IF(RES_hhdet_tes!O41=0,"",RES_hhdet_tes!O41/RES_hhdet_fec!O41)</f>
        <v/>
      </c>
      <c r="P41" s="45" t="str">
        <f>IF(RES_hhdet_tes!P41=0,"",RES_hhdet_tes!P41/RES_hhdet_fec!P41)</f>
        <v/>
      </c>
      <c r="Q41" s="45" t="str">
        <f>IF(RES_hhdet_tes!Q41=0,"",RES_hhdet_tes!Q41/RES_hhdet_fec!Q41)</f>
        <v/>
      </c>
      <c r="R41" s="45" t="str">
        <f>IF(RES_hhdet_tes!R41=0,"",RES_hhdet_tes!R41/RES_hhdet_fec!R41)</f>
        <v/>
      </c>
      <c r="S41" s="45" t="str">
        <f>IF(RES_hhdet_tes!S41=0,"",RES_hhdet_tes!S41/RES_hhdet_fec!S41)</f>
        <v/>
      </c>
      <c r="T41" s="45" t="str">
        <f>IF(RES_hhdet_tes!T41=0,"",RES_hhdet_tes!T41/RES_hhdet_fec!T41)</f>
        <v/>
      </c>
      <c r="U41" s="45" t="str">
        <f>IF(RES_hhdet_tes!U41=0,"",RES_hhdet_tes!U41/RES_hhdet_fec!U41)</f>
        <v/>
      </c>
      <c r="V41" s="45" t="str">
        <f>IF(RES_hhdet_tes!V41=0,"",RES_hhdet_tes!V41/RES_hhdet_fec!V41)</f>
        <v/>
      </c>
      <c r="W41" s="45" t="str">
        <f>IF(RES_hhdet_tes!W41=0,"",RES_hhdet_tes!W41/RES_hhdet_fec!W41)</f>
        <v/>
      </c>
      <c r="X41" s="45" t="str">
        <f>IF(RES_hhdet_tes!X41=0,"",RES_hhdet_tes!X41/RES_hhdet_fec!X41)</f>
        <v/>
      </c>
      <c r="Y41" s="45" t="str">
        <f>IF(RES_hhdet_tes!Y41=0,"",RES_hhdet_tes!Y41/RES_hhdet_fec!Y41)</f>
        <v/>
      </c>
      <c r="DA41" s="60" t="s">
        <v>1945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0.45513276031095934</v>
      </c>
      <c r="C43" s="119">
        <f>IF(RES_hhdet_tes!C43=0,"",RES_hhdet_tes!C43/RES_hhdet_fec!C43)</f>
        <v>0.45314107044462842</v>
      </c>
      <c r="D43" s="119">
        <f>IF(RES_hhdet_tes!D43=0,"",RES_hhdet_tes!D43/RES_hhdet_fec!D43)</f>
        <v>0.45390161377628352</v>
      </c>
      <c r="E43" s="119">
        <f>IF(RES_hhdet_tes!E43=0,"",RES_hhdet_tes!E43/RES_hhdet_fec!E43)</f>
        <v>0.45337234851505243</v>
      </c>
      <c r="F43" s="119">
        <f>IF(RES_hhdet_tes!F43=0,"",RES_hhdet_tes!F43/RES_hhdet_fec!F43)</f>
        <v>0.45680815243281248</v>
      </c>
      <c r="G43" s="119">
        <f>IF(RES_hhdet_tes!G43=0,"",RES_hhdet_tes!G43/RES_hhdet_fec!G43)</f>
        <v>0.45500812443717903</v>
      </c>
      <c r="H43" s="119">
        <f>IF(RES_hhdet_tes!H43=0,"",RES_hhdet_tes!H43/RES_hhdet_fec!H43)</f>
        <v>0.45422678920584963</v>
      </c>
      <c r="I43" s="119">
        <f>IF(RES_hhdet_tes!I43=0,"",RES_hhdet_tes!I43/RES_hhdet_fec!I43)</f>
        <v>0.45263064155739602</v>
      </c>
      <c r="J43" s="119">
        <f>IF(RES_hhdet_tes!J43=0,"",RES_hhdet_tes!J43/RES_hhdet_fec!J43)</f>
        <v>0.45627716456189288</v>
      </c>
      <c r="K43" s="119">
        <f>IF(RES_hhdet_tes!K43=0,"",RES_hhdet_tes!K43/RES_hhdet_fec!K43)</f>
        <v>0.46242095671357669</v>
      </c>
      <c r="L43" s="119">
        <f>IF(RES_hhdet_tes!L43=0,"",RES_hhdet_tes!L43/RES_hhdet_fec!L43)</f>
        <v>0.4782483202392584</v>
      </c>
      <c r="M43" s="119">
        <f>IF(RES_hhdet_tes!M43=0,"",RES_hhdet_tes!M43/RES_hhdet_fec!M43)</f>
        <v>0.50285947543848064</v>
      </c>
      <c r="N43" s="119">
        <f>IF(RES_hhdet_tes!N43=0,"",RES_hhdet_tes!N43/RES_hhdet_fec!N43)</f>
        <v>0.5363544478801614</v>
      </c>
      <c r="O43" s="119">
        <f>IF(RES_hhdet_tes!O43=0,"",RES_hhdet_tes!O43/RES_hhdet_fec!O43)</f>
        <v>0.57100758608058033</v>
      </c>
      <c r="P43" s="119">
        <f>IF(RES_hhdet_tes!P43=0,"",RES_hhdet_tes!P43/RES_hhdet_fec!P43)</f>
        <v>0.57077842860385231</v>
      </c>
      <c r="Q43" s="119">
        <f>IF(RES_hhdet_tes!Q43=0,"",RES_hhdet_tes!Q43/RES_hhdet_fec!Q43)</f>
        <v>0.57120205323247863</v>
      </c>
      <c r="R43" s="119">
        <f>IF(RES_hhdet_tes!R43=0,"",RES_hhdet_tes!R43/RES_hhdet_fec!R43)</f>
        <v>0.57396127455716772</v>
      </c>
      <c r="S43" s="119">
        <f>IF(RES_hhdet_tes!S43=0,"",RES_hhdet_tes!S43/RES_hhdet_fec!S43)</f>
        <v>0.57685257774492527</v>
      </c>
      <c r="T43" s="119">
        <f>IF(RES_hhdet_tes!T43=0,"",RES_hhdet_tes!T43/RES_hhdet_fec!T43)</f>
        <v>0.57668888165563459</v>
      </c>
      <c r="U43" s="119">
        <f>IF(RES_hhdet_tes!U43=0,"",RES_hhdet_tes!U43/RES_hhdet_fec!U43)</f>
        <v>0.57802250054847149</v>
      </c>
      <c r="V43" s="119">
        <f>IF(RES_hhdet_tes!V43=0,"",RES_hhdet_tes!V43/RES_hhdet_fec!V43)</f>
        <v>0.57830737945173416</v>
      </c>
      <c r="W43" s="119">
        <f>IF(RES_hhdet_tes!W43=0,"",RES_hhdet_tes!W43/RES_hhdet_fec!W43)</f>
        <v>0.58500433698209497</v>
      </c>
      <c r="X43" s="119">
        <f>IF(RES_hhdet_tes!X43=0,"",RES_hhdet_tes!X43/RES_hhdet_fec!X43)</f>
        <v>0.58069422383882308</v>
      </c>
      <c r="Y43" s="119">
        <f>IF(RES_hhdet_tes!Y43=0,"",RES_hhdet_tes!Y43/RES_hhdet_fec!Y43)</f>
        <v>0.58778610343940196</v>
      </c>
      <c r="DA43" s="129" t="s">
        <v>1946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0.43706327952219892</v>
      </c>
      <c r="C44" s="124">
        <f>IF(RES_hhdet_tes!C44=0,"",RES_hhdet_tes!C44/RES_hhdet_fec!C44)</f>
        <v>0.436944277968419</v>
      </c>
      <c r="D44" s="124">
        <f>IF(RES_hhdet_tes!D44=0,"",RES_hhdet_tes!D44/RES_hhdet_fec!D44)</f>
        <v>0.4368251184995311</v>
      </c>
      <c r="E44" s="124">
        <f>IF(RES_hhdet_tes!E44=0,"",RES_hhdet_tes!E44/RES_hhdet_fec!E44)</f>
        <v>0.43671177652908705</v>
      </c>
      <c r="F44" s="124">
        <f>IF(RES_hhdet_tes!F44=0,"",RES_hhdet_tes!F44/RES_hhdet_fec!F44)</f>
        <v>0.43662663724216444</v>
      </c>
      <c r="G44" s="124">
        <f>IF(RES_hhdet_tes!G44=0,"",RES_hhdet_tes!G44/RES_hhdet_fec!G44)</f>
        <v>0.43650416436203093</v>
      </c>
      <c r="H44" s="124">
        <f>IF(RES_hhdet_tes!H44=0,"",RES_hhdet_tes!H44/RES_hhdet_fec!H44)</f>
        <v>0.43643157735761129</v>
      </c>
      <c r="I44" s="124">
        <f>IF(RES_hhdet_tes!I44=0,"",RES_hhdet_tes!I44/RES_hhdet_fec!I44)</f>
        <v>0.43633415208136461</v>
      </c>
      <c r="J44" s="124">
        <f>IF(RES_hhdet_tes!J44=0,"",RES_hhdet_tes!J44/RES_hhdet_fec!J44)</f>
        <v>0.44262633758317649</v>
      </c>
      <c r="K44" s="124">
        <f>IF(RES_hhdet_tes!K44=0,"",RES_hhdet_tes!K44/RES_hhdet_fec!K44)</f>
        <v>0.44860708597627358</v>
      </c>
      <c r="L44" s="124">
        <f>IF(RES_hhdet_tes!L44=0,"",RES_hhdet_tes!L44/RES_hhdet_fec!L44)</f>
        <v>0.46357984767429589</v>
      </c>
      <c r="M44" s="124">
        <f>IF(RES_hhdet_tes!M44=0,"",RES_hhdet_tes!M44/RES_hhdet_fec!M44)</f>
        <v>0.49218713726384999</v>
      </c>
      <c r="N44" s="124">
        <f>IF(RES_hhdet_tes!N44=0,"",RES_hhdet_tes!N44/RES_hhdet_fec!N44)</f>
        <v>0.5276293297351925</v>
      </c>
      <c r="O44" s="124">
        <f>IF(RES_hhdet_tes!O44=0,"",RES_hhdet_tes!O44/RES_hhdet_fec!O44)</f>
        <v>0.56362533520902225</v>
      </c>
      <c r="P44" s="124">
        <f>IF(RES_hhdet_tes!P44=0,"",RES_hhdet_tes!P44/RES_hhdet_fec!P44)</f>
        <v>0.56377710867003294</v>
      </c>
      <c r="Q44" s="124">
        <f>IF(RES_hhdet_tes!Q44=0,"",RES_hhdet_tes!Q44/RES_hhdet_fec!Q44)</f>
        <v>0.56375992286367138</v>
      </c>
      <c r="R44" s="124">
        <f>IF(RES_hhdet_tes!R44=0,"",RES_hhdet_tes!R44/RES_hhdet_fec!R44)</f>
        <v>0.5636666581995603</v>
      </c>
      <c r="S44" s="124">
        <f>IF(RES_hhdet_tes!S44=0,"",RES_hhdet_tes!S44/RES_hhdet_fec!S44)</f>
        <v>0.56363435179213872</v>
      </c>
      <c r="T44" s="124">
        <f>IF(RES_hhdet_tes!T44=0,"",RES_hhdet_tes!T44/RES_hhdet_fec!T44)</f>
        <v>0.56352026159070623</v>
      </c>
      <c r="U44" s="124">
        <f>IF(RES_hhdet_tes!U44=0,"",RES_hhdet_tes!U44/RES_hhdet_fec!U44)</f>
        <v>0.5636113228565125</v>
      </c>
      <c r="V44" s="124">
        <f>IF(RES_hhdet_tes!V44=0,"",RES_hhdet_tes!V44/RES_hhdet_fec!V44)</f>
        <v>0.56361482944015862</v>
      </c>
      <c r="W44" s="124">
        <f>IF(RES_hhdet_tes!W44=0,"",RES_hhdet_tes!W44/RES_hhdet_fec!W44)</f>
        <v>0.56356560643674314</v>
      </c>
      <c r="X44" s="124">
        <f>IF(RES_hhdet_tes!X44=0,"",RES_hhdet_tes!X44/RES_hhdet_fec!X44)</f>
        <v>0.56366994243580182</v>
      </c>
      <c r="Y44" s="124">
        <f>IF(RES_hhdet_tes!Y44=0,"",RES_hhdet_tes!Y44/RES_hhdet_fec!Y44)</f>
        <v>0.56856466674197104</v>
      </c>
      <c r="DA44" s="130" t="s">
        <v>1947</v>
      </c>
    </row>
    <row r="45" spans="1:105" ht="12" customHeight="1" x14ac:dyDescent="0.25">
      <c r="A45" s="97" t="s">
        <v>211</v>
      </c>
      <c r="B45" s="111">
        <f>IF(RES_hhdet_tes!B45=0,"",RES_hhdet_tes!B45/RES_hhdet_fec!B45)</f>
        <v>0.43133037886868436</v>
      </c>
      <c r="C45" s="111">
        <f>IF(RES_hhdet_tes!C45=0,"",RES_hhdet_tes!C45/RES_hhdet_fec!C45)</f>
        <v>0.43133037886868442</v>
      </c>
      <c r="D45" s="111">
        <f>IF(RES_hhdet_tes!D45=0,"",RES_hhdet_tes!D45/RES_hhdet_fec!D45)</f>
        <v>0.43133037886868442</v>
      </c>
      <c r="E45" s="111">
        <f>IF(RES_hhdet_tes!E45=0,"",RES_hhdet_tes!E45/RES_hhdet_fec!E45)</f>
        <v>0.43133037886868442</v>
      </c>
      <c r="F45" s="111">
        <f>IF(RES_hhdet_tes!F45=0,"",RES_hhdet_tes!F45/RES_hhdet_fec!F45)</f>
        <v>0.43133037886868442</v>
      </c>
      <c r="G45" s="111">
        <f>IF(RES_hhdet_tes!G45=0,"",RES_hhdet_tes!G45/RES_hhdet_fec!G45)</f>
        <v>0.43133037886868442</v>
      </c>
      <c r="H45" s="111">
        <f>IF(RES_hhdet_tes!H45=0,"",RES_hhdet_tes!H45/RES_hhdet_fec!H45)</f>
        <v>0.43133037886868442</v>
      </c>
      <c r="I45" s="111">
        <f>IF(RES_hhdet_tes!I45=0,"",RES_hhdet_tes!I45/RES_hhdet_fec!I45)</f>
        <v>0.43133037886868442</v>
      </c>
      <c r="J45" s="111">
        <f>IF(RES_hhdet_tes!J45=0,"",RES_hhdet_tes!J45/RES_hhdet_fec!J45)</f>
        <v>0.43769991774556793</v>
      </c>
      <c r="K45" s="111">
        <f>IF(RES_hhdet_tes!K45=0,"",RES_hhdet_tes!K45/RES_hhdet_fec!K45)</f>
        <v>0.44376328233307416</v>
      </c>
      <c r="L45" s="111">
        <f>IF(RES_hhdet_tes!L45=0,"",RES_hhdet_tes!L45/RES_hhdet_fec!L45)</f>
        <v>0.4587118999344808</v>
      </c>
      <c r="M45" s="111">
        <f>IF(RES_hhdet_tes!M45=0,"",RES_hhdet_tes!M45/RES_hhdet_fec!M45)</f>
        <v>0.48735157459022038</v>
      </c>
      <c r="N45" s="111">
        <f>IF(RES_hhdet_tes!N45=0,"",RES_hhdet_tes!N45/RES_hhdet_fec!N45)</f>
        <v>0.52284558654054114</v>
      </c>
      <c r="O45" s="111">
        <f>IF(RES_hhdet_tes!O45=0,"",RES_hhdet_tes!O45/RES_hhdet_fec!O45)</f>
        <v>0.55894132518124351</v>
      </c>
      <c r="P45" s="111">
        <f>IF(RES_hhdet_tes!P45=0,"",RES_hhdet_tes!P45/RES_hhdet_fec!P45)</f>
        <v>0.55912276729636667</v>
      </c>
      <c r="Q45" s="111">
        <f>IF(RES_hhdet_tes!Q45=0,"",RES_hhdet_tes!Q45/RES_hhdet_fec!Q45)</f>
        <v>0.5591301173505544</v>
      </c>
      <c r="R45" s="111">
        <f>IF(RES_hhdet_tes!R45=0,"",RES_hhdet_tes!R45/RES_hhdet_fec!R45)</f>
        <v>0.55907363042062519</v>
      </c>
      <c r="S45" s="111">
        <f>IF(RES_hhdet_tes!S45=0,"",RES_hhdet_tes!S45/RES_hhdet_fec!S45)</f>
        <v>0.55906396415496584</v>
      </c>
      <c r="T45" s="111">
        <f>IF(RES_hhdet_tes!T45=0,"",RES_hhdet_tes!T45/RES_hhdet_fec!T45)</f>
        <v>0.55896882168008033</v>
      </c>
      <c r="U45" s="111">
        <f>IF(RES_hhdet_tes!U45=0,"",RES_hhdet_tes!U45/RES_hhdet_fec!U45)</f>
        <v>0.55907127432940129</v>
      </c>
      <c r="V45" s="111">
        <f>IF(RES_hhdet_tes!V45=0,"",RES_hhdet_tes!V45/RES_hhdet_fec!V45)</f>
        <v>0.55907347984607358</v>
      </c>
      <c r="W45" s="111">
        <f>IF(RES_hhdet_tes!W45=0,"",RES_hhdet_tes!W45/RES_hhdet_fec!W45)</f>
        <v>0.55903722611812956</v>
      </c>
      <c r="X45" s="111">
        <f>IF(RES_hhdet_tes!X45=0,"",RES_hhdet_tes!X45/RES_hhdet_fec!X45)</f>
        <v>0.55913866678307311</v>
      </c>
      <c r="Y45" s="111">
        <f>IF(RES_hhdet_tes!Y45=0,"",RES_hhdet_tes!Y45/RES_hhdet_fec!Y45)</f>
        <v>0.56406145650316131</v>
      </c>
      <c r="DA45" s="63" t="s">
        <v>1948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X46" s="111">
        <f>IF(RES_hhdet_tes!X46=0,"",RES_hhdet_tes!X46/RES_hhdet_fec!X46)</f>
        <v>1</v>
      </c>
      <c r="Y46" s="111">
        <f>IF(RES_hhdet_tes!Y46=0,"",RES_hhdet_tes!Y46/RES_hhdet_fec!Y46)</f>
        <v>1</v>
      </c>
      <c r="DA46" s="63" t="s">
        <v>1949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2.0381764712777901</v>
      </c>
      <c r="C47" s="124">
        <f>IF(RES_hhdet_tes!C47=0,"",RES_hhdet_tes!C47/RES_hhdet_fec!C47)</f>
        <v>2.2274886574091393</v>
      </c>
      <c r="D47" s="124">
        <f>IF(RES_hhdet_tes!D47=0,"",RES_hhdet_tes!D47/RES_hhdet_fec!D47)</f>
        <v>2.489223749738366</v>
      </c>
      <c r="E47" s="124">
        <f>IF(RES_hhdet_tes!E47=0,"",RES_hhdet_tes!E47/RES_hhdet_fec!E47)</f>
        <v>2.489223749738366</v>
      </c>
      <c r="F47" s="124">
        <f>IF(RES_hhdet_tes!F47=0,"",RES_hhdet_tes!F47/RES_hhdet_fec!F47)</f>
        <v>2.489223749738366</v>
      </c>
      <c r="G47" s="124">
        <f>IF(RES_hhdet_tes!G47=0,"",RES_hhdet_tes!G47/RES_hhdet_fec!G47)</f>
        <v>2.7989238693499896</v>
      </c>
      <c r="H47" s="124">
        <f>IF(RES_hhdet_tes!H47=0,"",RES_hhdet_tes!H47/RES_hhdet_fec!H47)</f>
        <v>2.7989238693499896</v>
      </c>
      <c r="I47" s="124">
        <f>IF(RES_hhdet_tes!I47=0,"",RES_hhdet_tes!I47/RES_hhdet_fec!I47)</f>
        <v>2.7989238693499892</v>
      </c>
      <c r="J47" s="124">
        <f>IF(RES_hhdet_tes!J47=0,"",RES_hhdet_tes!J47/RES_hhdet_fec!J47)</f>
        <v>3.215507070966146</v>
      </c>
      <c r="K47" s="124">
        <f>IF(RES_hhdet_tes!K47=0,"",RES_hhdet_tes!K47/RES_hhdet_fec!K47)</f>
        <v>3.6775838141423449</v>
      </c>
      <c r="L47" s="124">
        <f>IF(RES_hhdet_tes!L47=0,"",RES_hhdet_tes!L47/RES_hhdet_fec!L47)</f>
        <v>3.8651451883318333</v>
      </c>
      <c r="M47" s="124">
        <f>IF(RES_hhdet_tes!M47=0,"",RES_hhdet_tes!M47/RES_hhdet_fec!M47)</f>
        <v>3.9284563230180281</v>
      </c>
      <c r="N47" s="124">
        <f>IF(RES_hhdet_tes!N47=0,"",RES_hhdet_tes!N47/RES_hhdet_fec!N47)</f>
        <v>4.1386055563638848</v>
      </c>
      <c r="O47" s="124">
        <f>IF(RES_hhdet_tes!O47=0,"",RES_hhdet_tes!O47/RES_hhdet_fec!O47)</f>
        <v>4.3204504685357588</v>
      </c>
      <c r="P47" s="124">
        <f>IF(RES_hhdet_tes!P47=0,"",RES_hhdet_tes!P47/RES_hhdet_fec!P47)</f>
        <v>4.4146392566575754</v>
      </c>
      <c r="Q47" s="124">
        <f>IF(RES_hhdet_tes!Q47=0,"",RES_hhdet_tes!Q47/RES_hhdet_fec!Q47)</f>
        <v>4.4976360707292882</v>
      </c>
      <c r="R47" s="124">
        <f>IF(RES_hhdet_tes!R47=0,"",RES_hhdet_tes!R47/RES_hhdet_fec!R47)</f>
        <v>4.4976360707292891</v>
      </c>
      <c r="S47" s="124">
        <f>IF(RES_hhdet_tes!S47=0,"",RES_hhdet_tes!S47/RES_hhdet_fec!S47)</f>
        <v>4.5587839469840423</v>
      </c>
      <c r="T47" s="124">
        <f>IF(RES_hhdet_tes!T47=0,"",RES_hhdet_tes!T47/RES_hhdet_fec!T47)</f>
        <v>4.621066586121116</v>
      </c>
      <c r="U47" s="124">
        <f>IF(RES_hhdet_tes!U47=0,"",RES_hhdet_tes!U47/RES_hhdet_fec!U47)</f>
        <v>4.6393598248140693</v>
      </c>
      <c r="V47" s="124">
        <f>IF(RES_hhdet_tes!V47=0,"",RES_hhdet_tes!V47/RES_hhdet_fec!V47)</f>
        <v>4.7311530855846859</v>
      </c>
      <c r="W47" s="124">
        <f>IF(RES_hhdet_tes!W47=0,"",RES_hhdet_tes!W47/RES_hhdet_fec!W47)</f>
        <v>4.8353929332561183</v>
      </c>
      <c r="X47" s="124">
        <f>IF(RES_hhdet_tes!X47=0,"",RES_hhdet_tes!X47/RES_hhdet_fec!X47)</f>
        <v>4.9531402752188267</v>
      </c>
      <c r="Y47" s="124" t="str">
        <f>IF(RES_hhdet_tes!Y47=0,"",RES_hhdet_tes!Y47/RES_hhdet_fec!Y47)</f>
        <v/>
      </c>
      <c r="DA47" s="130" t="s">
        <v>1950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2.0381764712777901</v>
      </c>
      <c r="C48" s="111">
        <f>IF(RES_hhdet_tes!C48=0,"",RES_hhdet_tes!C48/RES_hhdet_fec!C48)</f>
        <v>2.2274886574091393</v>
      </c>
      <c r="D48" s="111">
        <f>IF(RES_hhdet_tes!D48=0,"",RES_hhdet_tes!D48/RES_hhdet_fec!D48)</f>
        <v>2.489223749738366</v>
      </c>
      <c r="E48" s="111">
        <f>IF(RES_hhdet_tes!E48=0,"",RES_hhdet_tes!E48/RES_hhdet_fec!E48)</f>
        <v>2.489223749738366</v>
      </c>
      <c r="F48" s="111">
        <f>IF(RES_hhdet_tes!F48=0,"",RES_hhdet_tes!F48/RES_hhdet_fec!F48)</f>
        <v>2.489223749738366</v>
      </c>
      <c r="G48" s="111">
        <f>IF(RES_hhdet_tes!G48=0,"",RES_hhdet_tes!G48/RES_hhdet_fec!G48)</f>
        <v>2.7989238693499896</v>
      </c>
      <c r="H48" s="111">
        <f>IF(RES_hhdet_tes!H48=0,"",RES_hhdet_tes!H48/RES_hhdet_fec!H48)</f>
        <v>2.7989238693499896</v>
      </c>
      <c r="I48" s="111">
        <f>IF(RES_hhdet_tes!I48=0,"",RES_hhdet_tes!I48/RES_hhdet_fec!I48)</f>
        <v>2.7989238693499892</v>
      </c>
      <c r="J48" s="111">
        <f>IF(RES_hhdet_tes!J48=0,"",RES_hhdet_tes!J48/RES_hhdet_fec!J48)</f>
        <v>3.215507070966146</v>
      </c>
      <c r="K48" s="111">
        <f>IF(RES_hhdet_tes!K48=0,"",RES_hhdet_tes!K48/RES_hhdet_fec!K48)</f>
        <v>3.6775838141423449</v>
      </c>
      <c r="L48" s="111">
        <f>IF(RES_hhdet_tes!L48=0,"",RES_hhdet_tes!L48/RES_hhdet_fec!L48)</f>
        <v>3.8651451883318333</v>
      </c>
      <c r="M48" s="111">
        <f>IF(RES_hhdet_tes!M48=0,"",RES_hhdet_tes!M48/RES_hhdet_fec!M48)</f>
        <v>3.9284563230180281</v>
      </c>
      <c r="N48" s="111">
        <f>IF(RES_hhdet_tes!N48=0,"",RES_hhdet_tes!N48/RES_hhdet_fec!N48)</f>
        <v>4.1386055563638848</v>
      </c>
      <c r="O48" s="111">
        <f>IF(RES_hhdet_tes!O48=0,"",RES_hhdet_tes!O48/RES_hhdet_fec!O48)</f>
        <v>4.3204504685357588</v>
      </c>
      <c r="P48" s="111">
        <f>IF(RES_hhdet_tes!P48=0,"",RES_hhdet_tes!P48/RES_hhdet_fec!P48)</f>
        <v>4.4146392566575754</v>
      </c>
      <c r="Q48" s="111">
        <f>IF(RES_hhdet_tes!Q48=0,"",RES_hhdet_tes!Q48/RES_hhdet_fec!Q48)</f>
        <v>4.4976360707292882</v>
      </c>
      <c r="R48" s="111">
        <f>IF(RES_hhdet_tes!R48=0,"",RES_hhdet_tes!R48/RES_hhdet_fec!R48)</f>
        <v>4.4976360707292891</v>
      </c>
      <c r="S48" s="111">
        <f>IF(RES_hhdet_tes!S48=0,"",RES_hhdet_tes!S48/RES_hhdet_fec!S48)</f>
        <v>4.5587839469840423</v>
      </c>
      <c r="T48" s="111">
        <f>IF(RES_hhdet_tes!T48=0,"",RES_hhdet_tes!T48/RES_hhdet_fec!T48)</f>
        <v>4.621066586121116</v>
      </c>
      <c r="U48" s="111">
        <f>IF(RES_hhdet_tes!U48=0,"",RES_hhdet_tes!U48/RES_hhdet_fec!U48)</f>
        <v>4.6393598248140693</v>
      </c>
      <c r="V48" s="111">
        <f>IF(RES_hhdet_tes!V48=0,"",RES_hhdet_tes!V48/RES_hhdet_fec!V48)</f>
        <v>4.7311530855846859</v>
      </c>
      <c r="W48" s="111">
        <f>IF(RES_hhdet_tes!W48=0,"",RES_hhdet_tes!W48/RES_hhdet_fec!W48)</f>
        <v>4.8353929332561183</v>
      </c>
      <c r="X48" s="111">
        <f>IF(RES_hhdet_tes!X48=0,"",RES_hhdet_tes!X48/RES_hhdet_fec!X48)</f>
        <v>4.9531402752188267</v>
      </c>
      <c r="Y48" s="111" t="str">
        <f>IF(RES_hhdet_tes!Y48=0,"",RES_hhdet_tes!Y48/RES_hhdet_fec!Y48)</f>
        <v/>
      </c>
      <c r="DA48" s="63" t="s">
        <v>1951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0.49796035933571969</v>
      </c>
      <c r="C49" s="124">
        <f>IF(RES_hhdet_tes!C49=0,"",RES_hhdet_tes!C49/RES_hhdet_fec!C49)</f>
        <v>0.49777934763962611</v>
      </c>
      <c r="D49" s="124">
        <f>IF(RES_hhdet_tes!D49=0,"",RES_hhdet_tes!D49/RES_hhdet_fec!D49)</f>
        <v>0.49860690385109524</v>
      </c>
      <c r="E49" s="124">
        <f>IF(RES_hhdet_tes!E49=0,"",RES_hhdet_tes!E49/RES_hhdet_fec!E49)</f>
        <v>0.50216392500228957</v>
      </c>
      <c r="F49" s="124">
        <f>IF(RES_hhdet_tes!F49=0,"",RES_hhdet_tes!F49/RES_hhdet_fec!F49)</f>
        <v>0.50826269784483713</v>
      </c>
      <c r="G49" s="124">
        <f>IF(RES_hhdet_tes!G49=0,"",RES_hhdet_tes!G49/RES_hhdet_fec!G49)</f>
        <v>0.51033470332585451</v>
      </c>
      <c r="H49" s="124">
        <f>IF(RES_hhdet_tes!H49=0,"",RES_hhdet_tes!H49/RES_hhdet_fec!H49)</f>
        <v>0.51034786649344632</v>
      </c>
      <c r="I49" s="124">
        <f>IF(RES_hhdet_tes!I49=0,"",RES_hhdet_tes!I49/RES_hhdet_fec!I49)</f>
        <v>0.51278502200509279</v>
      </c>
      <c r="J49" s="124">
        <f>IF(RES_hhdet_tes!J49=0,"",RES_hhdet_tes!J49/RES_hhdet_fec!J49)</f>
        <v>0.51449924979698747</v>
      </c>
      <c r="K49" s="124">
        <f>IF(RES_hhdet_tes!K49=0,"",RES_hhdet_tes!K49/RES_hhdet_fec!K49)</f>
        <v>0.51961845565226294</v>
      </c>
      <c r="L49" s="124">
        <f>IF(RES_hhdet_tes!L49=0,"",RES_hhdet_tes!L49/RES_hhdet_fec!L49)</f>
        <v>0.52707703989258015</v>
      </c>
      <c r="M49" s="124">
        <f>IF(RES_hhdet_tes!M49=0,"",RES_hhdet_tes!M49/RES_hhdet_fec!M49)</f>
        <v>0.53966729449291573</v>
      </c>
      <c r="N49" s="124">
        <f>IF(RES_hhdet_tes!N49=0,"",RES_hhdet_tes!N49/RES_hhdet_fec!N49)</f>
        <v>0.55884056860943343</v>
      </c>
      <c r="O49" s="124">
        <f>IF(RES_hhdet_tes!O49=0,"",RES_hhdet_tes!O49/RES_hhdet_fec!O49)</f>
        <v>0.57955534788812235</v>
      </c>
      <c r="P49" s="124">
        <f>IF(RES_hhdet_tes!P49=0,"",RES_hhdet_tes!P49/RES_hhdet_fec!P49)</f>
        <v>0.58146037063349409</v>
      </c>
      <c r="Q49" s="124">
        <f>IF(RES_hhdet_tes!Q49=0,"",RES_hhdet_tes!Q49/RES_hhdet_fec!Q49)</f>
        <v>0.58897154636945204</v>
      </c>
      <c r="R49" s="124">
        <f>IF(RES_hhdet_tes!R49=0,"",RES_hhdet_tes!R49/RES_hhdet_fec!R49)</f>
        <v>0.61027045552225656</v>
      </c>
      <c r="S49" s="124">
        <f>IF(RES_hhdet_tes!S49=0,"",RES_hhdet_tes!S49/RES_hhdet_fec!S49)</f>
        <v>0.63387079008107106</v>
      </c>
      <c r="T49" s="124">
        <f>IF(RES_hhdet_tes!T49=0,"",RES_hhdet_tes!T49/RES_hhdet_fec!T49)</f>
        <v>0.64874858284214931</v>
      </c>
      <c r="U49" s="124">
        <f>IF(RES_hhdet_tes!U49=0,"",RES_hhdet_tes!U49/RES_hhdet_fec!U49)</f>
        <v>0.65764736548795244</v>
      </c>
      <c r="V49" s="124">
        <f>IF(RES_hhdet_tes!V49=0,"",RES_hhdet_tes!V49/RES_hhdet_fec!V49)</f>
        <v>0.66866981097546363</v>
      </c>
      <c r="W49" s="124">
        <f>IF(RES_hhdet_tes!W49=0,"",RES_hhdet_tes!W49/RES_hhdet_fec!W49)</f>
        <v>0.69492394624313103</v>
      </c>
      <c r="X49" s="124">
        <f>IF(RES_hhdet_tes!X49=0,"",RES_hhdet_tes!X49/RES_hhdet_fec!X49)</f>
        <v>0.70875435875956383</v>
      </c>
      <c r="Y49" s="124">
        <f>IF(RES_hhdet_tes!Y49=0,"",RES_hhdet_tes!Y49/RES_hhdet_fec!Y49)</f>
        <v>0.71764347155258923</v>
      </c>
      <c r="DA49" s="130" t="s">
        <v>1952</v>
      </c>
    </row>
    <row r="50" spans="1:105" ht="12" customHeight="1" x14ac:dyDescent="0.25">
      <c r="A50" s="97" t="s">
        <v>138</v>
      </c>
      <c r="B50" s="111">
        <f>IF(RES_hhdet_tes!B50=0,"",RES_hhdet_tes!B50/RES_hhdet_fec!B50)</f>
        <v>0.49432744274175899</v>
      </c>
      <c r="C50" s="111">
        <f>IF(RES_hhdet_tes!C50=0,"",RES_hhdet_tes!C50/RES_hhdet_fec!C50)</f>
        <v>0.49442485793702295</v>
      </c>
      <c r="D50" s="111">
        <f>IF(RES_hhdet_tes!D50=0,"",RES_hhdet_tes!D50/RES_hhdet_fec!D50)</f>
        <v>0.49508829557542589</v>
      </c>
      <c r="E50" s="111">
        <f>IF(RES_hhdet_tes!E50=0,"",RES_hhdet_tes!E50/RES_hhdet_fec!E50)</f>
        <v>0.49871490773687199</v>
      </c>
      <c r="F50" s="111">
        <f>IF(RES_hhdet_tes!F50=0,"",RES_hhdet_tes!F50/RES_hhdet_fec!F50)</f>
        <v>0.50415498618591714</v>
      </c>
      <c r="G50" s="111">
        <f>IF(RES_hhdet_tes!G50=0,"",RES_hhdet_tes!G50/RES_hhdet_fec!G50)</f>
        <v>0.50678869773095847</v>
      </c>
      <c r="H50" s="111">
        <f>IF(RES_hhdet_tes!H50=0,"",RES_hhdet_tes!H50/RES_hhdet_fec!H50)</f>
        <v>0.50723618184787089</v>
      </c>
      <c r="I50" s="111">
        <f>IF(RES_hhdet_tes!I50=0,"",RES_hhdet_tes!I50/RES_hhdet_fec!I50)</f>
        <v>0.50871629096604398</v>
      </c>
      <c r="J50" s="111">
        <f>IF(RES_hhdet_tes!J50=0,"",RES_hhdet_tes!J50/RES_hhdet_fec!J50)</f>
        <v>0.51125855419437827</v>
      </c>
      <c r="K50" s="111">
        <f>IF(RES_hhdet_tes!K50=0,"",RES_hhdet_tes!K50/RES_hhdet_fec!K50)</f>
        <v>0.51580002850718665</v>
      </c>
      <c r="L50" s="111">
        <f>IF(RES_hhdet_tes!L50=0,"",RES_hhdet_tes!L50/RES_hhdet_fec!L50)</f>
        <v>0.52272561851286026</v>
      </c>
      <c r="M50" s="111">
        <f>IF(RES_hhdet_tes!M50=0,"",RES_hhdet_tes!M50/RES_hhdet_fec!M50)</f>
        <v>0.53677098965907943</v>
      </c>
      <c r="N50" s="111">
        <f>IF(RES_hhdet_tes!N50=0,"",RES_hhdet_tes!N50/RES_hhdet_fec!N50)</f>
        <v>0.55614831464276482</v>
      </c>
      <c r="O50" s="111">
        <f>IF(RES_hhdet_tes!O50=0,"",RES_hhdet_tes!O50/RES_hhdet_fec!O50)</f>
        <v>0.57681985947163295</v>
      </c>
      <c r="P50" s="111">
        <f>IF(RES_hhdet_tes!P50=0,"",RES_hhdet_tes!P50/RES_hhdet_fec!P50)</f>
        <v>0.57901749896530497</v>
      </c>
      <c r="Q50" s="111">
        <f>IF(RES_hhdet_tes!Q50=0,"",RES_hhdet_tes!Q50/RES_hhdet_fec!Q50)</f>
        <v>0.58686830686468483</v>
      </c>
      <c r="R50" s="111">
        <f>IF(RES_hhdet_tes!R50=0,"",RES_hhdet_tes!R50/RES_hhdet_fec!R50)</f>
        <v>0.60825609780408996</v>
      </c>
      <c r="S50" s="111">
        <f>IF(RES_hhdet_tes!S50=0,"",RES_hhdet_tes!S50/RES_hhdet_fec!S50)</f>
        <v>0.63222669873089166</v>
      </c>
      <c r="T50" s="111">
        <f>IF(RES_hhdet_tes!T50=0,"",RES_hhdet_tes!T50/RES_hhdet_fec!T50)</f>
        <v>0.64753985013811</v>
      </c>
      <c r="U50" s="111">
        <f>IF(RES_hhdet_tes!U50=0,"",RES_hhdet_tes!U50/RES_hhdet_fec!U50)</f>
        <v>0.65554187953667187</v>
      </c>
      <c r="V50" s="111">
        <f>IF(RES_hhdet_tes!V50=0,"",RES_hhdet_tes!V50/RES_hhdet_fec!V50)</f>
        <v>0.66638882321256254</v>
      </c>
      <c r="W50" s="111">
        <f>IF(RES_hhdet_tes!W50=0,"",RES_hhdet_tes!W50/RES_hhdet_fec!W50)</f>
        <v>0.69072815367216045</v>
      </c>
      <c r="X50" s="111">
        <f>IF(RES_hhdet_tes!X50=0,"",RES_hhdet_tes!X50/RES_hhdet_fec!X50)</f>
        <v>0.70601190240496736</v>
      </c>
      <c r="Y50" s="111">
        <f>IF(RES_hhdet_tes!Y50=0,"",RES_hhdet_tes!Y50/RES_hhdet_fec!Y50)</f>
        <v>0.71097116157138607</v>
      </c>
      <c r="DA50" s="63" t="s">
        <v>1953</v>
      </c>
    </row>
    <row r="51" spans="1:105" ht="12" customHeight="1" x14ac:dyDescent="0.25">
      <c r="A51" s="97" t="s">
        <v>137</v>
      </c>
      <c r="B51" s="111" t="str">
        <f>IF(RES_hhdet_tes!B51=0,"",RES_hhdet_tes!B51/RES_hhdet_fec!B51)</f>
        <v/>
      </c>
      <c r="C51" s="111" t="str">
        <f>IF(RES_hhdet_tes!C51=0,"",RES_hhdet_tes!C51/RES_hhdet_fec!C51)</f>
        <v/>
      </c>
      <c r="D51" s="111" t="str">
        <f>IF(RES_hhdet_tes!D51=0,"",RES_hhdet_tes!D51/RES_hhdet_fec!D51)</f>
        <v/>
      </c>
      <c r="E51" s="111" t="str">
        <f>IF(RES_hhdet_tes!E51=0,"",RES_hhdet_tes!E51/RES_hhdet_fec!E51)</f>
        <v/>
      </c>
      <c r="F51" s="111" t="str">
        <f>IF(RES_hhdet_tes!F51=0,"",RES_hhdet_tes!F51/RES_hhdet_fec!F51)</f>
        <v/>
      </c>
      <c r="G51" s="111" t="str">
        <f>IF(RES_hhdet_tes!G51=0,"",RES_hhdet_tes!G51/RES_hhdet_fec!G51)</f>
        <v/>
      </c>
      <c r="H51" s="111" t="str">
        <f>IF(RES_hhdet_tes!H51=0,"",RES_hhdet_tes!H51/RES_hhdet_fec!H51)</f>
        <v/>
      </c>
      <c r="I51" s="111" t="str">
        <f>IF(RES_hhdet_tes!I51=0,"",RES_hhdet_tes!I51/RES_hhdet_fec!I51)</f>
        <v/>
      </c>
      <c r="J51" s="111" t="str">
        <f>IF(RES_hhdet_tes!J51=0,"",RES_hhdet_tes!J51/RES_hhdet_fec!J51)</f>
        <v/>
      </c>
      <c r="K51" s="111" t="str">
        <f>IF(RES_hhdet_tes!K51=0,"",RES_hhdet_tes!K51/RES_hhdet_fec!K51)</f>
        <v/>
      </c>
      <c r="L51" s="111" t="str">
        <f>IF(RES_hhdet_tes!L51=0,"",RES_hhdet_tes!L51/RES_hhdet_fec!L51)</f>
        <v/>
      </c>
      <c r="M51" s="111" t="str">
        <f>IF(RES_hhdet_tes!M51=0,"",RES_hhdet_tes!M51/RES_hhdet_fec!M51)</f>
        <v/>
      </c>
      <c r="N51" s="111" t="str">
        <f>IF(RES_hhdet_tes!N51=0,"",RES_hhdet_tes!N51/RES_hhdet_fec!N51)</f>
        <v/>
      </c>
      <c r="O51" s="111" t="str">
        <f>IF(RES_hhdet_tes!O51=0,"",RES_hhdet_tes!O51/RES_hhdet_fec!O51)</f>
        <v/>
      </c>
      <c r="P51" s="111" t="str">
        <f>IF(RES_hhdet_tes!P51=0,"",RES_hhdet_tes!P51/RES_hhdet_fec!P51)</f>
        <v/>
      </c>
      <c r="Q51" s="111" t="str">
        <f>IF(RES_hhdet_tes!Q51=0,"",RES_hhdet_tes!Q51/RES_hhdet_fec!Q51)</f>
        <v/>
      </c>
      <c r="R51" s="111" t="str">
        <f>IF(RES_hhdet_tes!R51=0,"",RES_hhdet_tes!R51/RES_hhdet_fec!R51)</f>
        <v/>
      </c>
      <c r="S51" s="111" t="str">
        <f>IF(RES_hhdet_tes!S51=0,"",RES_hhdet_tes!S51/RES_hhdet_fec!S51)</f>
        <v/>
      </c>
      <c r="T51" s="111" t="str">
        <f>IF(RES_hhdet_tes!T51=0,"",RES_hhdet_tes!T51/RES_hhdet_fec!T51)</f>
        <v/>
      </c>
      <c r="U51" s="111" t="str">
        <f>IF(RES_hhdet_tes!U51=0,"",RES_hhdet_tes!U51/RES_hhdet_fec!U51)</f>
        <v/>
      </c>
      <c r="V51" s="111" t="str">
        <f>IF(RES_hhdet_tes!V51=0,"",RES_hhdet_tes!V51/RES_hhdet_fec!V51)</f>
        <v/>
      </c>
      <c r="W51" s="111" t="str">
        <f>IF(RES_hhdet_tes!W51=0,"",RES_hhdet_tes!W51/RES_hhdet_fec!W51)</f>
        <v/>
      </c>
      <c r="X51" s="111" t="str">
        <f>IF(RES_hhdet_tes!X51=0,"",RES_hhdet_tes!X51/RES_hhdet_fec!X51)</f>
        <v/>
      </c>
      <c r="Y51" s="111" t="str">
        <f>IF(RES_hhdet_tes!Y51=0,"",RES_hhdet_tes!Y51/RES_hhdet_fec!Y51)</f>
        <v/>
      </c>
      <c r="DA51" s="63" t="s">
        <v>1954</v>
      </c>
    </row>
    <row r="52" spans="1:105" ht="12" customHeight="1" x14ac:dyDescent="0.25">
      <c r="A52" s="100" t="s">
        <v>211</v>
      </c>
      <c r="B52" s="112" t="str">
        <f>IF(RES_hhdet_tes!B52=0,"",RES_hhdet_tes!B52/RES_hhdet_fec!B52)</f>
        <v/>
      </c>
      <c r="C52" s="112" t="str">
        <f>IF(RES_hhdet_tes!C52=0,"",RES_hhdet_tes!C52/RES_hhdet_fec!C52)</f>
        <v/>
      </c>
      <c r="D52" s="112" t="str">
        <f>IF(RES_hhdet_tes!D52=0,"",RES_hhdet_tes!D52/RES_hhdet_fec!D52)</f>
        <v/>
      </c>
      <c r="E52" s="112" t="str">
        <f>IF(RES_hhdet_tes!E52=0,"",RES_hhdet_tes!E52/RES_hhdet_fec!E52)</f>
        <v/>
      </c>
      <c r="F52" s="112" t="str">
        <f>IF(RES_hhdet_tes!F52=0,"",RES_hhdet_tes!F52/RES_hhdet_fec!F52)</f>
        <v/>
      </c>
      <c r="G52" s="112" t="str">
        <f>IF(RES_hhdet_tes!G52=0,"",RES_hhdet_tes!G52/RES_hhdet_fec!G52)</f>
        <v/>
      </c>
      <c r="H52" s="112" t="str">
        <f>IF(RES_hhdet_tes!H52=0,"",RES_hhdet_tes!H52/RES_hhdet_fec!H52)</f>
        <v/>
      </c>
      <c r="I52" s="112" t="str">
        <f>IF(RES_hhdet_tes!I52=0,"",RES_hhdet_tes!I52/RES_hhdet_fec!I52)</f>
        <v/>
      </c>
      <c r="J52" s="112" t="str">
        <f>IF(RES_hhdet_tes!J52=0,"",RES_hhdet_tes!J52/RES_hhdet_fec!J52)</f>
        <v/>
      </c>
      <c r="K52" s="112" t="str">
        <f>IF(RES_hhdet_tes!K52=0,"",RES_hhdet_tes!K52/RES_hhdet_fec!K52)</f>
        <v/>
      </c>
      <c r="L52" s="112" t="str">
        <f>IF(RES_hhdet_tes!L52=0,"",RES_hhdet_tes!L52/RES_hhdet_fec!L52)</f>
        <v/>
      </c>
      <c r="M52" s="112" t="str">
        <f>IF(RES_hhdet_tes!M52=0,"",RES_hhdet_tes!M52/RES_hhdet_fec!M52)</f>
        <v/>
      </c>
      <c r="N52" s="112" t="str">
        <f>IF(RES_hhdet_tes!N52=0,"",RES_hhdet_tes!N52/RES_hhdet_fec!N52)</f>
        <v/>
      </c>
      <c r="O52" s="112" t="str">
        <f>IF(RES_hhdet_tes!O52=0,"",RES_hhdet_tes!O52/RES_hhdet_fec!O52)</f>
        <v/>
      </c>
      <c r="P52" s="112" t="str">
        <f>IF(RES_hhdet_tes!P52=0,"",RES_hhdet_tes!P52/RES_hhdet_fec!P52)</f>
        <v/>
      </c>
      <c r="Q52" s="112" t="str">
        <f>IF(RES_hhdet_tes!Q52=0,"",RES_hhdet_tes!Q52/RES_hhdet_fec!Q52)</f>
        <v/>
      </c>
      <c r="R52" s="112" t="str">
        <f>IF(RES_hhdet_tes!R52=0,"",RES_hhdet_tes!R52/RES_hhdet_fec!R52)</f>
        <v/>
      </c>
      <c r="S52" s="112" t="str">
        <f>IF(RES_hhdet_tes!S52=0,"",RES_hhdet_tes!S52/RES_hhdet_fec!S52)</f>
        <v/>
      </c>
      <c r="T52" s="112" t="str">
        <f>IF(RES_hhdet_tes!T52=0,"",RES_hhdet_tes!T52/RES_hhdet_fec!T52)</f>
        <v/>
      </c>
      <c r="U52" s="112" t="str">
        <f>IF(RES_hhdet_tes!U52=0,"",RES_hhdet_tes!U52/RES_hhdet_fec!U52)</f>
        <v/>
      </c>
      <c r="V52" s="112" t="str">
        <f>IF(RES_hhdet_tes!V52=0,"",RES_hhdet_tes!V52/RES_hhdet_fec!V52)</f>
        <v/>
      </c>
      <c r="W52" s="112" t="str">
        <f>IF(RES_hhdet_tes!W52=0,"",RES_hhdet_tes!W52/RES_hhdet_fec!W52)</f>
        <v/>
      </c>
      <c r="X52" s="112" t="str">
        <f>IF(RES_hhdet_tes!X52=0,"",RES_hhdet_tes!X52/RES_hhdet_fec!X52)</f>
        <v/>
      </c>
      <c r="Y52" s="112" t="str">
        <f>IF(RES_hhdet_tes!Y52=0,"",RES_hhdet_tes!Y52/RES_hhdet_fec!Y52)</f>
        <v/>
      </c>
      <c r="DA52" s="131" t="s">
        <v>1955</v>
      </c>
    </row>
    <row r="53" spans="1:105" ht="12" customHeight="1" x14ac:dyDescent="0.25">
      <c r="A53" s="103" t="s">
        <v>52</v>
      </c>
      <c r="B53" s="113" t="str">
        <f>IF(RES_hhdet_tes!B53=0,"",RES_hhdet_tes!B53/RES_hhdet_fec!B53)</f>
        <v/>
      </c>
      <c r="C53" s="113" t="str">
        <f>IF(RES_hhdet_tes!C53=0,"",RES_hhdet_tes!C53/RES_hhdet_fec!C53)</f>
        <v/>
      </c>
      <c r="D53" s="113" t="str">
        <f>IF(RES_hhdet_tes!D53=0,"",RES_hhdet_tes!D53/RES_hhdet_fec!D53)</f>
        <v/>
      </c>
      <c r="E53" s="113" t="str">
        <f>IF(RES_hhdet_tes!E53=0,"",RES_hhdet_tes!E53/RES_hhdet_fec!E53)</f>
        <v/>
      </c>
      <c r="F53" s="113" t="str">
        <f>IF(RES_hhdet_tes!F53=0,"",RES_hhdet_tes!F53/RES_hhdet_fec!F53)</f>
        <v/>
      </c>
      <c r="G53" s="113" t="str">
        <f>IF(RES_hhdet_tes!G53=0,"",RES_hhdet_tes!G53/RES_hhdet_fec!G53)</f>
        <v/>
      </c>
      <c r="H53" s="113" t="str">
        <f>IF(RES_hhdet_tes!H53=0,"",RES_hhdet_tes!H53/RES_hhdet_fec!H53)</f>
        <v/>
      </c>
      <c r="I53" s="113" t="str">
        <f>IF(RES_hhdet_tes!I53=0,"",RES_hhdet_tes!I53/RES_hhdet_fec!I53)</f>
        <v/>
      </c>
      <c r="J53" s="113" t="str">
        <f>IF(RES_hhdet_tes!J53=0,"",RES_hhdet_tes!J53/RES_hhdet_fec!J53)</f>
        <v/>
      </c>
      <c r="K53" s="113" t="str">
        <f>IF(RES_hhdet_tes!K53=0,"",RES_hhdet_tes!K53/RES_hhdet_fec!K53)</f>
        <v/>
      </c>
      <c r="L53" s="113" t="str">
        <f>IF(RES_hhdet_tes!L53=0,"",RES_hhdet_tes!L53/RES_hhdet_fec!L53)</f>
        <v/>
      </c>
      <c r="M53" s="113" t="str">
        <f>IF(RES_hhdet_tes!M53=0,"",RES_hhdet_tes!M53/RES_hhdet_fec!M53)</f>
        <v/>
      </c>
      <c r="N53" s="113" t="str">
        <f>IF(RES_hhdet_tes!N53=0,"",RES_hhdet_tes!N53/RES_hhdet_fec!N53)</f>
        <v/>
      </c>
      <c r="O53" s="113" t="str">
        <f>IF(RES_hhdet_tes!O53=0,"",RES_hhdet_tes!O53/RES_hhdet_fec!O53)</f>
        <v/>
      </c>
      <c r="P53" s="113" t="str">
        <f>IF(RES_hhdet_tes!P53=0,"",RES_hhdet_tes!P53/RES_hhdet_fec!P53)</f>
        <v/>
      </c>
      <c r="Q53" s="113" t="str">
        <f>IF(RES_hhdet_tes!Q53=0,"",RES_hhdet_tes!Q53/RES_hhdet_fec!Q53)</f>
        <v/>
      </c>
      <c r="R53" s="113" t="str">
        <f>IF(RES_hhdet_tes!R53=0,"",RES_hhdet_tes!R53/RES_hhdet_fec!R53)</f>
        <v/>
      </c>
      <c r="S53" s="113" t="str">
        <f>IF(RES_hhdet_tes!S53=0,"",RES_hhdet_tes!S53/RES_hhdet_fec!S53)</f>
        <v/>
      </c>
      <c r="T53" s="113" t="str">
        <f>IF(RES_hhdet_tes!T53=0,"",RES_hhdet_tes!T53/RES_hhdet_fec!T53)</f>
        <v/>
      </c>
      <c r="U53" s="113" t="str">
        <f>IF(RES_hhdet_tes!U53=0,"",RES_hhdet_tes!U53/RES_hhdet_fec!U53)</f>
        <v/>
      </c>
      <c r="V53" s="113" t="str">
        <f>IF(RES_hhdet_tes!V53=0,"",RES_hhdet_tes!V53/RES_hhdet_fec!V53)</f>
        <v/>
      </c>
      <c r="W53" s="113" t="str">
        <f>IF(RES_hhdet_tes!W53=0,"",RES_hhdet_tes!W53/RES_hhdet_fec!W53)</f>
        <v/>
      </c>
      <c r="X53" s="113" t="str">
        <f>IF(RES_hhdet_tes!X53=0,"",RES_hhdet_tes!X53/RES_hhdet_fec!X53)</f>
        <v/>
      </c>
      <c r="Y53" s="113" t="str">
        <f>IF(RES_hhdet_tes!Y53=0,"",RES_hhdet_tes!Y53/RES_hhdet_fec!Y53)</f>
        <v/>
      </c>
      <c r="DA53" s="132" t="s">
        <v>1956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0.61881027483205964</v>
      </c>
      <c r="C54" s="112">
        <f>IF(RES_hhdet_tes!C54=0,"",RES_hhdet_tes!C54/RES_hhdet_fec!C54)</f>
        <v>0.62151067986838993</v>
      </c>
      <c r="D54" s="112">
        <f>IF(RES_hhdet_tes!D54=0,"",RES_hhdet_tes!D54/RES_hhdet_fec!D54)</f>
        <v>0.6220584650101656</v>
      </c>
      <c r="E54" s="112">
        <f>IF(RES_hhdet_tes!E54=0,"",RES_hhdet_tes!E54/RES_hhdet_fec!E54)</f>
        <v>0.62271096244645463</v>
      </c>
      <c r="F54" s="112">
        <f>IF(RES_hhdet_tes!F54=0,"",RES_hhdet_tes!F54/RES_hhdet_fec!F54)</f>
        <v>0.62379680060684417</v>
      </c>
      <c r="G54" s="112">
        <f>IF(RES_hhdet_tes!G54=0,"",RES_hhdet_tes!G54/RES_hhdet_fec!G54)</f>
        <v>0.63019078388654626</v>
      </c>
      <c r="H54" s="112">
        <f>IF(RES_hhdet_tes!H54=0,"",RES_hhdet_tes!H54/RES_hhdet_fec!H54)</f>
        <v>0.64044932550194944</v>
      </c>
      <c r="I54" s="112">
        <f>IF(RES_hhdet_tes!I54=0,"",RES_hhdet_tes!I54/RES_hhdet_fec!I54)</f>
        <v>0.64533835476914359</v>
      </c>
      <c r="J54" s="112">
        <f>IF(RES_hhdet_tes!J54=0,"",RES_hhdet_tes!J54/RES_hhdet_fec!J54)</f>
        <v>0.6466481974983217</v>
      </c>
      <c r="K54" s="112">
        <f>IF(RES_hhdet_tes!K54=0,"",RES_hhdet_tes!K54/RES_hhdet_fec!K54)</f>
        <v>0.64782821094547971</v>
      </c>
      <c r="L54" s="112">
        <f>IF(RES_hhdet_tes!L54=0,"",RES_hhdet_tes!L54/RES_hhdet_fec!L54)</f>
        <v>0.64840964315612348</v>
      </c>
      <c r="M54" s="112">
        <f>IF(RES_hhdet_tes!M54=0,"",RES_hhdet_tes!M54/RES_hhdet_fec!M54)</f>
        <v>0.65387901272145488</v>
      </c>
      <c r="N54" s="112">
        <f>IF(RES_hhdet_tes!N54=0,"",RES_hhdet_tes!N54/RES_hhdet_fec!N54)</f>
        <v>0.6617263077145239</v>
      </c>
      <c r="O54" s="112">
        <f>IF(RES_hhdet_tes!O54=0,"",RES_hhdet_tes!O54/RES_hhdet_fec!O54)</f>
        <v>0.67118815561815715</v>
      </c>
      <c r="P54" s="112">
        <f>IF(RES_hhdet_tes!P54=0,"",RES_hhdet_tes!P54/RES_hhdet_fec!P54)</f>
        <v>0.6717629818619113</v>
      </c>
      <c r="Q54" s="112">
        <f>IF(RES_hhdet_tes!Q54=0,"",RES_hhdet_tes!Q54/RES_hhdet_fec!Q54)</f>
        <v>0.67294830414760343</v>
      </c>
      <c r="R54" s="112">
        <f>IF(RES_hhdet_tes!R54=0,"",RES_hhdet_tes!R54/RES_hhdet_fec!R54)</f>
        <v>0.6751108429552658</v>
      </c>
      <c r="S54" s="112">
        <f>IF(RES_hhdet_tes!S54=0,"",RES_hhdet_tes!S54/RES_hhdet_fec!S54)</f>
        <v>0.67705476858055813</v>
      </c>
      <c r="T54" s="112">
        <f>IF(RES_hhdet_tes!T54=0,"",RES_hhdet_tes!T54/RES_hhdet_fec!T54)</f>
        <v>0.6859210859214887</v>
      </c>
      <c r="U54" s="112">
        <f>IF(RES_hhdet_tes!U54=0,"",RES_hhdet_tes!U54/RES_hhdet_fec!U54)</f>
        <v>0.72806732963237364</v>
      </c>
      <c r="V54" s="112">
        <f>IF(RES_hhdet_tes!V54=0,"",RES_hhdet_tes!V54/RES_hhdet_fec!V54)</f>
        <v>0.76376223055681036</v>
      </c>
      <c r="W54" s="112">
        <f>IF(RES_hhdet_tes!W54=0,"",RES_hhdet_tes!W54/RES_hhdet_fec!W54)</f>
        <v>0.78450341309585059</v>
      </c>
      <c r="X54" s="112">
        <f>IF(RES_hhdet_tes!X54=0,"",RES_hhdet_tes!X54/RES_hhdet_fec!X54)</f>
        <v>0.78561760343901477</v>
      </c>
      <c r="Y54" s="112">
        <f>IF(RES_hhdet_tes!Y54=0,"",RES_hhdet_tes!Y54/RES_hhdet_fec!Y54)</f>
        <v>0.80057802926738542</v>
      </c>
      <c r="DA54" s="131" t="s">
        <v>1957</v>
      </c>
    </row>
    <row r="55" spans="1:105" ht="12" customHeight="1" x14ac:dyDescent="0.25">
      <c r="A55" s="107" t="s">
        <v>121</v>
      </c>
      <c r="B55" s="113" t="str">
        <f>IF(RES_hhdet_tes!B55=0,"",RES_hhdet_tes!B55/RES_hhdet_fec!B55)</f>
        <v/>
      </c>
      <c r="C55" s="113" t="str">
        <f>IF(RES_hhdet_tes!C55=0,"",RES_hhdet_tes!C55/RES_hhdet_fec!C55)</f>
        <v/>
      </c>
      <c r="D55" s="113" t="str">
        <f>IF(RES_hhdet_tes!D55=0,"",RES_hhdet_tes!D55/RES_hhdet_fec!D55)</f>
        <v/>
      </c>
      <c r="E55" s="113" t="str">
        <f>IF(RES_hhdet_tes!E55=0,"",RES_hhdet_tes!E55/RES_hhdet_fec!E55)</f>
        <v/>
      </c>
      <c r="F55" s="113" t="str">
        <f>IF(RES_hhdet_tes!F55=0,"",RES_hhdet_tes!F55/RES_hhdet_fec!F55)</f>
        <v/>
      </c>
      <c r="G55" s="113" t="str">
        <f>IF(RES_hhdet_tes!G55=0,"",RES_hhdet_tes!G55/RES_hhdet_fec!G55)</f>
        <v/>
      </c>
      <c r="H55" s="113" t="str">
        <f>IF(RES_hhdet_tes!H55=0,"",RES_hhdet_tes!H55/RES_hhdet_fec!H55)</f>
        <v/>
      </c>
      <c r="I55" s="113" t="str">
        <f>IF(RES_hhdet_tes!I55=0,"",RES_hhdet_tes!I55/RES_hhdet_fec!I55)</f>
        <v/>
      </c>
      <c r="J55" s="113" t="str">
        <f>IF(RES_hhdet_tes!J55=0,"",RES_hhdet_tes!J55/RES_hhdet_fec!J55)</f>
        <v/>
      </c>
      <c r="K55" s="113" t="str">
        <f>IF(RES_hhdet_tes!K55=0,"",RES_hhdet_tes!K55/RES_hhdet_fec!K55)</f>
        <v/>
      </c>
      <c r="L55" s="113" t="str">
        <f>IF(RES_hhdet_tes!L55=0,"",RES_hhdet_tes!L55/RES_hhdet_fec!L55)</f>
        <v/>
      </c>
      <c r="M55" s="113" t="str">
        <f>IF(RES_hhdet_tes!M55=0,"",RES_hhdet_tes!M55/RES_hhdet_fec!M55)</f>
        <v/>
      </c>
      <c r="N55" s="113" t="str">
        <f>IF(RES_hhdet_tes!N55=0,"",RES_hhdet_tes!N55/RES_hhdet_fec!N55)</f>
        <v/>
      </c>
      <c r="O55" s="113" t="str">
        <f>IF(RES_hhdet_tes!O55=0,"",RES_hhdet_tes!O55/RES_hhdet_fec!O55)</f>
        <v/>
      </c>
      <c r="P55" s="113" t="str">
        <f>IF(RES_hhdet_tes!P55=0,"",RES_hhdet_tes!P55/RES_hhdet_fec!P55)</f>
        <v/>
      </c>
      <c r="Q55" s="113" t="str">
        <f>IF(RES_hhdet_tes!Q55=0,"",RES_hhdet_tes!Q55/RES_hhdet_fec!Q55)</f>
        <v/>
      </c>
      <c r="R55" s="113" t="str">
        <f>IF(RES_hhdet_tes!R55=0,"",RES_hhdet_tes!R55/RES_hhdet_fec!R55)</f>
        <v/>
      </c>
      <c r="S55" s="113" t="str">
        <f>IF(RES_hhdet_tes!S55=0,"",RES_hhdet_tes!S55/RES_hhdet_fec!S55)</f>
        <v/>
      </c>
      <c r="T55" s="113" t="str">
        <f>IF(RES_hhdet_tes!T55=0,"",RES_hhdet_tes!T55/RES_hhdet_fec!T55)</f>
        <v/>
      </c>
      <c r="U55" s="113" t="str">
        <f>IF(RES_hhdet_tes!U55=0,"",RES_hhdet_tes!U55/RES_hhdet_fec!U55)</f>
        <v/>
      </c>
      <c r="V55" s="113" t="str">
        <f>IF(RES_hhdet_tes!V55=0,"",RES_hhdet_tes!V55/RES_hhdet_fec!V55)</f>
        <v/>
      </c>
      <c r="W55" s="113" t="str">
        <f>IF(RES_hhdet_tes!W55=0,"",RES_hhdet_tes!W55/RES_hhdet_fec!W55)</f>
        <v/>
      </c>
      <c r="X55" s="113" t="str">
        <f>IF(RES_hhdet_tes!X55=0,"",RES_hhdet_tes!X55/RES_hhdet_fec!X55)</f>
        <v/>
      </c>
      <c r="Y55" s="113" t="str">
        <f>IF(RES_hhdet_tes!Y55=0,"",RES_hhdet_tes!Y55/RES_hhdet_fec!Y55)</f>
        <v/>
      </c>
      <c r="DA55" s="132" t="s">
        <v>1958</v>
      </c>
    </row>
    <row r="56" spans="1:105" ht="12" customHeight="1" x14ac:dyDescent="0.25">
      <c r="A56" s="108" t="s">
        <v>53</v>
      </c>
      <c r="B56" s="111" t="str">
        <f>IF(RES_hhdet_tes!B56=0,"",RES_hhdet_tes!B56/RES_hhdet_fec!B56)</f>
        <v/>
      </c>
      <c r="C56" s="111" t="str">
        <f>IF(RES_hhdet_tes!C56=0,"",RES_hhdet_tes!C56/RES_hhdet_fec!C56)</f>
        <v/>
      </c>
      <c r="D56" s="111" t="str">
        <f>IF(RES_hhdet_tes!D56=0,"",RES_hhdet_tes!D56/RES_hhdet_fec!D56)</f>
        <v/>
      </c>
      <c r="E56" s="111" t="str">
        <f>IF(RES_hhdet_tes!E56=0,"",RES_hhdet_tes!E56/RES_hhdet_fec!E56)</f>
        <v/>
      </c>
      <c r="F56" s="111" t="str">
        <f>IF(RES_hhdet_tes!F56=0,"",RES_hhdet_tes!F56/RES_hhdet_fec!F56)</f>
        <v/>
      </c>
      <c r="G56" s="111" t="str">
        <f>IF(RES_hhdet_tes!G56=0,"",RES_hhdet_tes!G56/RES_hhdet_fec!G56)</f>
        <v/>
      </c>
      <c r="H56" s="111" t="str">
        <f>IF(RES_hhdet_tes!H56=0,"",RES_hhdet_tes!H56/RES_hhdet_fec!H56)</f>
        <v/>
      </c>
      <c r="I56" s="111" t="str">
        <f>IF(RES_hhdet_tes!I56=0,"",RES_hhdet_tes!I56/RES_hhdet_fec!I56)</f>
        <v/>
      </c>
      <c r="J56" s="111" t="str">
        <f>IF(RES_hhdet_tes!J56=0,"",RES_hhdet_tes!J56/RES_hhdet_fec!J56)</f>
        <v/>
      </c>
      <c r="K56" s="111" t="str">
        <f>IF(RES_hhdet_tes!K56=0,"",RES_hhdet_tes!K56/RES_hhdet_fec!K56)</f>
        <v/>
      </c>
      <c r="L56" s="111" t="str">
        <f>IF(RES_hhdet_tes!L56=0,"",RES_hhdet_tes!L56/RES_hhdet_fec!L56)</f>
        <v/>
      </c>
      <c r="M56" s="111" t="str">
        <f>IF(RES_hhdet_tes!M56=0,"",RES_hhdet_tes!M56/RES_hhdet_fec!M56)</f>
        <v/>
      </c>
      <c r="N56" s="111" t="str">
        <f>IF(RES_hhdet_tes!N56=0,"",RES_hhdet_tes!N56/RES_hhdet_fec!N56)</f>
        <v/>
      </c>
      <c r="O56" s="111" t="str">
        <f>IF(RES_hhdet_tes!O56=0,"",RES_hhdet_tes!O56/RES_hhdet_fec!O56)</f>
        <v/>
      </c>
      <c r="P56" s="111" t="str">
        <f>IF(RES_hhdet_tes!P56=0,"",RES_hhdet_tes!P56/RES_hhdet_fec!P56)</f>
        <v/>
      </c>
      <c r="Q56" s="111" t="str">
        <f>IF(RES_hhdet_tes!Q56=0,"",RES_hhdet_tes!Q56/RES_hhdet_fec!Q56)</f>
        <v/>
      </c>
      <c r="R56" s="111" t="str">
        <f>IF(RES_hhdet_tes!R56=0,"",RES_hhdet_tes!R56/RES_hhdet_fec!R56)</f>
        <v/>
      </c>
      <c r="S56" s="111" t="str">
        <f>IF(RES_hhdet_tes!S56=0,"",RES_hhdet_tes!S56/RES_hhdet_fec!S56)</f>
        <v/>
      </c>
      <c r="T56" s="111" t="str">
        <f>IF(RES_hhdet_tes!T56=0,"",RES_hhdet_tes!T56/RES_hhdet_fec!T56)</f>
        <v/>
      </c>
      <c r="U56" s="111" t="str">
        <f>IF(RES_hhdet_tes!U56=0,"",RES_hhdet_tes!U56/RES_hhdet_fec!U56)</f>
        <v/>
      </c>
      <c r="V56" s="111" t="str">
        <f>IF(RES_hhdet_tes!V56=0,"",RES_hhdet_tes!V56/RES_hhdet_fec!V56)</f>
        <v/>
      </c>
      <c r="W56" s="111" t="str">
        <f>IF(RES_hhdet_tes!W56=0,"",RES_hhdet_tes!W56/RES_hhdet_fec!W56)</f>
        <v/>
      </c>
      <c r="X56" s="111" t="str">
        <f>IF(RES_hhdet_tes!X56=0,"",RES_hhdet_tes!X56/RES_hhdet_fec!X56)</f>
        <v/>
      </c>
      <c r="Y56" s="111" t="str">
        <f>IF(RES_hhdet_tes!Y56=0,"",RES_hhdet_tes!Y56/RES_hhdet_fec!Y56)</f>
        <v/>
      </c>
      <c r="DA56" s="63" t="s">
        <v>1959</v>
      </c>
    </row>
    <row r="57" spans="1:105" ht="12" customHeight="1" x14ac:dyDescent="0.25">
      <c r="A57" s="108" t="s">
        <v>52</v>
      </c>
      <c r="B57" s="111" t="str">
        <f>IF(RES_hhdet_tes!B57=0,"",RES_hhdet_tes!B57/RES_hhdet_fec!B57)</f>
        <v/>
      </c>
      <c r="C57" s="111" t="str">
        <f>IF(RES_hhdet_tes!C57=0,"",RES_hhdet_tes!C57/RES_hhdet_fec!C57)</f>
        <v/>
      </c>
      <c r="D57" s="111" t="str">
        <f>IF(RES_hhdet_tes!D57=0,"",RES_hhdet_tes!D57/RES_hhdet_fec!D57)</f>
        <v/>
      </c>
      <c r="E57" s="111" t="str">
        <f>IF(RES_hhdet_tes!E57=0,"",RES_hhdet_tes!E57/RES_hhdet_fec!E57)</f>
        <v/>
      </c>
      <c r="F57" s="111" t="str">
        <f>IF(RES_hhdet_tes!F57=0,"",RES_hhdet_tes!F57/RES_hhdet_fec!F57)</f>
        <v/>
      </c>
      <c r="G57" s="111" t="str">
        <f>IF(RES_hhdet_tes!G57=0,"",RES_hhdet_tes!G57/RES_hhdet_fec!G57)</f>
        <v/>
      </c>
      <c r="H57" s="111" t="str">
        <f>IF(RES_hhdet_tes!H57=0,"",RES_hhdet_tes!H57/RES_hhdet_fec!H57)</f>
        <v/>
      </c>
      <c r="I57" s="111" t="str">
        <f>IF(RES_hhdet_tes!I57=0,"",RES_hhdet_tes!I57/RES_hhdet_fec!I57)</f>
        <v/>
      </c>
      <c r="J57" s="111" t="str">
        <f>IF(RES_hhdet_tes!J57=0,"",RES_hhdet_tes!J57/RES_hhdet_fec!J57)</f>
        <v/>
      </c>
      <c r="K57" s="111" t="str">
        <f>IF(RES_hhdet_tes!K57=0,"",RES_hhdet_tes!K57/RES_hhdet_fec!K57)</f>
        <v/>
      </c>
      <c r="L57" s="111" t="str">
        <f>IF(RES_hhdet_tes!L57=0,"",RES_hhdet_tes!L57/RES_hhdet_fec!L57)</f>
        <v/>
      </c>
      <c r="M57" s="111" t="str">
        <f>IF(RES_hhdet_tes!M57=0,"",RES_hhdet_tes!M57/RES_hhdet_fec!M57)</f>
        <v/>
      </c>
      <c r="N57" s="111" t="str">
        <f>IF(RES_hhdet_tes!N57=0,"",RES_hhdet_tes!N57/RES_hhdet_fec!N57)</f>
        <v/>
      </c>
      <c r="O57" s="111" t="str">
        <f>IF(RES_hhdet_tes!O57=0,"",RES_hhdet_tes!O57/RES_hhdet_fec!O57)</f>
        <v/>
      </c>
      <c r="P57" s="111" t="str">
        <f>IF(RES_hhdet_tes!P57=0,"",RES_hhdet_tes!P57/RES_hhdet_fec!P57)</f>
        <v/>
      </c>
      <c r="Q57" s="111" t="str">
        <f>IF(RES_hhdet_tes!Q57=0,"",RES_hhdet_tes!Q57/RES_hhdet_fec!Q57)</f>
        <v/>
      </c>
      <c r="R57" s="111" t="str">
        <f>IF(RES_hhdet_tes!R57=0,"",RES_hhdet_tes!R57/RES_hhdet_fec!R57)</f>
        <v/>
      </c>
      <c r="S57" s="111" t="str">
        <f>IF(RES_hhdet_tes!S57=0,"",RES_hhdet_tes!S57/RES_hhdet_fec!S57)</f>
        <v/>
      </c>
      <c r="T57" s="111" t="str">
        <f>IF(RES_hhdet_tes!T57=0,"",RES_hhdet_tes!T57/RES_hhdet_fec!T57)</f>
        <v/>
      </c>
      <c r="U57" s="111" t="str">
        <f>IF(RES_hhdet_tes!U57=0,"",RES_hhdet_tes!U57/RES_hhdet_fec!U57)</f>
        <v/>
      </c>
      <c r="V57" s="111" t="str">
        <f>IF(RES_hhdet_tes!V57=0,"",RES_hhdet_tes!V57/RES_hhdet_fec!V57)</f>
        <v/>
      </c>
      <c r="W57" s="111" t="str">
        <f>IF(RES_hhdet_tes!W57=0,"",RES_hhdet_tes!W57/RES_hhdet_fec!W57)</f>
        <v/>
      </c>
      <c r="X57" s="111" t="str">
        <f>IF(RES_hhdet_tes!X57=0,"",RES_hhdet_tes!X57/RES_hhdet_fec!X57)</f>
        <v/>
      </c>
      <c r="Y57" s="111" t="str">
        <f>IF(RES_hhdet_tes!Y57=0,"",RES_hhdet_tes!Y57/RES_hhdet_fec!Y57)</f>
        <v/>
      </c>
      <c r="DA57" s="63" t="s">
        <v>1960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0.6985597465520571</v>
      </c>
      <c r="C58" s="124">
        <f>IF(RES_hhdet_tes!C58=0,"",RES_hhdet_tes!C58/RES_hhdet_fec!C58)</f>
        <v>0.69522898831241364</v>
      </c>
      <c r="D58" s="124">
        <f>IF(RES_hhdet_tes!D58=0,"",RES_hhdet_tes!D58/RES_hhdet_fec!D58)</f>
        <v>0.71015593149441847</v>
      </c>
      <c r="E58" s="124">
        <f>IF(RES_hhdet_tes!E58=0,"",RES_hhdet_tes!E58/RES_hhdet_fec!E58)</f>
        <v>0.70374924517221193</v>
      </c>
      <c r="F58" s="124">
        <f>IF(RES_hhdet_tes!F58=0,"",RES_hhdet_tes!F58/RES_hhdet_fec!F58)</f>
        <v>0.70438151871141919</v>
      </c>
      <c r="G58" s="124">
        <f>IF(RES_hhdet_tes!G58=0,"",RES_hhdet_tes!G58/RES_hhdet_fec!G58)</f>
        <v>0.71347254581514064</v>
      </c>
      <c r="H58" s="124">
        <f>IF(RES_hhdet_tes!H58=0,"",RES_hhdet_tes!H58/RES_hhdet_fec!H58)</f>
        <v>0.72233469690398622</v>
      </c>
      <c r="I58" s="124">
        <f>IF(RES_hhdet_tes!I58=0,"",RES_hhdet_tes!I58/RES_hhdet_fec!I58)</f>
        <v>0.72989436766291871</v>
      </c>
      <c r="J58" s="124">
        <f>IF(RES_hhdet_tes!J58=0,"",RES_hhdet_tes!J58/RES_hhdet_fec!J58)</f>
        <v>0.72344921480511315</v>
      </c>
      <c r="K58" s="124">
        <f>IF(RES_hhdet_tes!K58=0,"",RES_hhdet_tes!K58/RES_hhdet_fec!K58)</f>
        <v>0.72337638483057887</v>
      </c>
      <c r="L58" s="124">
        <f>IF(RES_hhdet_tes!L58=0,"",RES_hhdet_tes!L58/RES_hhdet_fec!L58)</f>
        <v>0.71989054294153276</v>
      </c>
      <c r="M58" s="124">
        <f>IF(RES_hhdet_tes!M58=0,"",RES_hhdet_tes!M58/RES_hhdet_fec!M58)</f>
        <v>0.7202947288017526</v>
      </c>
      <c r="N58" s="124">
        <f>IF(RES_hhdet_tes!N58=0,"",RES_hhdet_tes!N58/RES_hhdet_fec!N58)</f>
        <v>0.73115607624380874</v>
      </c>
      <c r="O58" s="124">
        <f>IF(RES_hhdet_tes!O58=0,"",RES_hhdet_tes!O58/RES_hhdet_fec!O58)</f>
        <v>0.73299757009217925</v>
      </c>
      <c r="P58" s="124">
        <f>IF(RES_hhdet_tes!P58=0,"",RES_hhdet_tes!P58/RES_hhdet_fec!P58)</f>
        <v>0.72846703060404883</v>
      </c>
      <c r="Q58" s="124">
        <f>IF(RES_hhdet_tes!Q58=0,"",RES_hhdet_tes!Q58/RES_hhdet_fec!Q58)</f>
        <v>0.72794866769669164</v>
      </c>
      <c r="R58" s="124">
        <f>IF(RES_hhdet_tes!R58=0,"",RES_hhdet_tes!R58/RES_hhdet_fec!R58)</f>
        <v>0.72424629867275492</v>
      </c>
      <c r="S58" s="124">
        <f>IF(RES_hhdet_tes!S58=0,"",RES_hhdet_tes!S58/RES_hhdet_fec!S58)</f>
        <v>0.72612866928759001</v>
      </c>
      <c r="T58" s="124">
        <f>IF(RES_hhdet_tes!T58=0,"",RES_hhdet_tes!T58/RES_hhdet_fec!T58)</f>
        <v>0.7385653956619076</v>
      </c>
      <c r="U58" s="124">
        <f>IF(RES_hhdet_tes!U58=0,"",RES_hhdet_tes!U58/RES_hhdet_fec!U58)</f>
        <v>0.75724875157814753</v>
      </c>
      <c r="V58" s="124">
        <f>IF(RES_hhdet_tes!V58=0,"",RES_hhdet_tes!V58/RES_hhdet_fec!V58)</f>
        <v>0.7926431989122471</v>
      </c>
      <c r="W58" s="124">
        <f>IF(RES_hhdet_tes!W58=0,"",RES_hhdet_tes!W58/RES_hhdet_fec!W58)</f>
        <v>0.81538754422870674</v>
      </c>
      <c r="X58" s="124">
        <f>IF(RES_hhdet_tes!X58=0,"",RES_hhdet_tes!X58/RES_hhdet_fec!X58)</f>
        <v>0.82141507235473832</v>
      </c>
      <c r="Y58" s="124">
        <f>IF(RES_hhdet_tes!Y58=0,"",RES_hhdet_tes!Y58/RES_hhdet_fec!Y58)</f>
        <v>0.82745175736369414</v>
      </c>
      <c r="DA58" s="130" t="s">
        <v>1961</v>
      </c>
    </row>
    <row r="59" spans="1:105" ht="12" customHeight="1" x14ac:dyDescent="0.25">
      <c r="A59" s="97" t="s">
        <v>50</v>
      </c>
      <c r="B59" s="111">
        <f>IF(RES_hhdet_tes!B59=0,"",RES_hhdet_tes!B59/RES_hhdet_fec!B59)</f>
        <v>0.56092126426069777</v>
      </c>
      <c r="C59" s="111">
        <f>IF(RES_hhdet_tes!C59=0,"",RES_hhdet_tes!C59/RES_hhdet_fec!C59)</f>
        <v>0.56116048686109399</v>
      </c>
      <c r="D59" s="111">
        <f>IF(RES_hhdet_tes!D59=0,"",RES_hhdet_tes!D59/RES_hhdet_fec!D59)</f>
        <v>0.5612084821832849</v>
      </c>
      <c r="E59" s="111">
        <f>IF(RES_hhdet_tes!E59=0,"",RES_hhdet_tes!E59/RES_hhdet_fec!E59)</f>
        <v>0.56137578339282213</v>
      </c>
      <c r="F59" s="111">
        <f>IF(RES_hhdet_tes!F59=0,"",RES_hhdet_tes!F59/RES_hhdet_fec!F59)</f>
        <v>0.56161783372560703</v>
      </c>
      <c r="G59" s="111">
        <f>IF(RES_hhdet_tes!G59=0,"",RES_hhdet_tes!G59/RES_hhdet_fec!G59)</f>
        <v>0.56366535048030342</v>
      </c>
      <c r="H59" s="111">
        <f>IF(RES_hhdet_tes!H59=0,"",RES_hhdet_tes!H59/RES_hhdet_fec!H59)</f>
        <v>0.56771401873242278</v>
      </c>
      <c r="I59" s="111">
        <f>IF(RES_hhdet_tes!I59=0,"",RES_hhdet_tes!I59/RES_hhdet_fec!I59)</f>
        <v>0.56994883052987033</v>
      </c>
      <c r="J59" s="111">
        <f>IF(RES_hhdet_tes!J59=0,"",RES_hhdet_tes!J59/RES_hhdet_fec!J59)</f>
        <v>0.57025051412850158</v>
      </c>
      <c r="K59" s="111">
        <f>IF(RES_hhdet_tes!K59=0,"",RES_hhdet_tes!K59/RES_hhdet_fec!K59)</f>
        <v>0.57058492695369967</v>
      </c>
      <c r="L59" s="111">
        <f>IF(RES_hhdet_tes!L59=0,"",RES_hhdet_tes!L59/RES_hhdet_fec!L59)</f>
        <v>0.57110096517793896</v>
      </c>
      <c r="M59" s="111">
        <f>IF(RES_hhdet_tes!M59=0,"",RES_hhdet_tes!M59/RES_hhdet_fec!M59)</f>
        <v>0.57184232050851358</v>
      </c>
      <c r="N59" s="111">
        <f>IF(RES_hhdet_tes!N59=0,"",RES_hhdet_tes!N59/RES_hhdet_fec!N59)</f>
        <v>0.57246655199749852</v>
      </c>
      <c r="O59" s="111">
        <f>IF(RES_hhdet_tes!O59=0,"",RES_hhdet_tes!O59/RES_hhdet_fec!O59)</f>
        <v>0.573101660446524</v>
      </c>
      <c r="P59" s="111">
        <f>IF(RES_hhdet_tes!P59=0,"",RES_hhdet_tes!P59/RES_hhdet_fec!P59)</f>
        <v>0.57320746664119704</v>
      </c>
      <c r="Q59" s="111">
        <f>IF(RES_hhdet_tes!Q59=0,"",RES_hhdet_tes!Q59/RES_hhdet_fec!Q59)</f>
        <v>0.57347155183712251</v>
      </c>
      <c r="R59" s="111">
        <f>IF(RES_hhdet_tes!R59=0,"",RES_hhdet_tes!R59/RES_hhdet_fec!R59)</f>
        <v>0.57413763722917388</v>
      </c>
      <c r="S59" s="111">
        <f>IF(RES_hhdet_tes!S59=0,"",RES_hhdet_tes!S59/RES_hhdet_fec!S59)</f>
        <v>0.5748688198050611</v>
      </c>
      <c r="T59" s="111">
        <f>IF(RES_hhdet_tes!T59=0,"",RES_hhdet_tes!T59/RES_hhdet_fec!T59)</f>
        <v>0.57765757658550587</v>
      </c>
      <c r="U59" s="111">
        <f>IF(RES_hhdet_tes!U59=0,"",RES_hhdet_tes!U59/RES_hhdet_fec!U59)</f>
        <v>0.58101316166665962</v>
      </c>
      <c r="V59" s="111">
        <f>IF(RES_hhdet_tes!V59=0,"",RES_hhdet_tes!V59/RES_hhdet_fec!V59)</f>
        <v>0.58313496232205786</v>
      </c>
      <c r="W59" s="111">
        <f>IF(RES_hhdet_tes!W59=0,"",RES_hhdet_tes!W59/RES_hhdet_fec!W59)</f>
        <v>0.58615069286146271</v>
      </c>
      <c r="X59" s="111">
        <f>IF(RES_hhdet_tes!X59=0,"",RES_hhdet_tes!X59/RES_hhdet_fec!X59)</f>
        <v>0.58955996105951136</v>
      </c>
      <c r="Y59" s="111">
        <f>IF(RES_hhdet_tes!Y59=0,"",RES_hhdet_tes!Y59/RES_hhdet_fec!Y59)</f>
        <v>0.5953767241777943</v>
      </c>
      <c r="DA59" s="63" t="s">
        <v>1962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0.72608829280164133</v>
      </c>
      <c r="C60" s="45">
        <f>IF(RES_hhdet_tes!C60=0,"",RES_hhdet_tes!C60/RES_hhdet_fec!C60)</f>
        <v>0.72719841717521616</v>
      </c>
      <c r="D60" s="45">
        <f>IF(RES_hhdet_tes!D60=0,"",RES_hhdet_tes!D60/RES_hhdet_fec!D60)</f>
        <v>0.72847567606438868</v>
      </c>
      <c r="E60" s="45">
        <f>IF(RES_hhdet_tes!E60=0,"",RES_hhdet_tes!E60/RES_hhdet_fec!E60)</f>
        <v>0.72918754675213049</v>
      </c>
      <c r="F60" s="45">
        <f>IF(RES_hhdet_tes!F60=0,"",RES_hhdet_tes!F60/RES_hhdet_fec!F60)</f>
        <v>0.73018984073353654</v>
      </c>
      <c r="G60" s="45">
        <f>IF(RES_hhdet_tes!G60=0,"",RES_hhdet_tes!G60/RES_hhdet_fec!G60)</f>
        <v>0.73452291259150837</v>
      </c>
      <c r="H60" s="45">
        <f>IF(RES_hhdet_tes!H60=0,"",RES_hhdet_tes!H60/RES_hhdet_fec!H60)</f>
        <v>0.74126639972093233</v>
      </c>
      <c r="I60" s="45">
        <f>IF(RES_hhdet_tes!I60=0,"",RES_hhdet_tes!I60/RES_hhdet_fec!I60)</f>
        <v>0.74441099699103175</v>
      </c>
      <c r="J60" s="45">
        <f>IF(RES_hhdet_tes!J60=0,"",RES_hhdet_tes!J60/RES_hhdet_fec!J60)</f>
        <v>0.74521492437506298</v>
      </c>
      <c r="K60" s="45">
        <f>IF(RES_hhdet_tes!K60=0,"",RES_hhdet_tes!K60/RES_hhdet_fec!K60)</f>
        <v>0.74626897076919652</v>
      </c>
      <c r="L60" s="45">
        <f>IF(RES_hhdet_tes!L60=0,"",RES_hhdet_tes!L60/RES_hhdet_fec!L60)</f>
        <v>0.74783202717492447</v>
      </c>
      <c r="M60" s="45">
        <f>IF(RES_hhdet_tes!M60=0,"",RES_hhdet_tes!M60/RES_hhdet_fec!M60)</f>
        <v>0.75069317876379704</v>
      </c>
      <c r="N60" s="45">
        <f>IF(RES_hhdet_tes!N60=0,"",RES_hhdet_tes!N60/RES_hhdet_fec!N60)</f>
        <v>0.75456387171845352</v>
      </c>
      <c r="O60" s="45">
        <f>IF(RES_hhdet_tes!O60=0,"",RES_hhdet_tes!O60/RES_hhdet_fec!O60)</f>
        <v>0.75856723059421449</v>
      </c>
      <c r="P60" s="45">
        <f>IF(RES_hhdet_tes!P60=0,"",RES_hhdet_tes!P60/RES_hhdet_fec!P60)</f>
        <v>0.75913780811053377</v>
      </c>
      <c r="Q60" s="45">
        <f>IF(RES_hhdet_tes!Q60=0,"",RES_hhdet_tes!Q60/RES_hhdet_fec!Q60)</f>
        <v>0.7602445838538473</v>
      </c>
      <c r="R60" s="45">
        <f>IF(RES_hhdet_tes!R60=0,"",RES_hhdet_tes!R60/RES_hhdet_fec!R60)</f>
        <v>0.76237968458343008</v>
      </c>
      <c r="S60" s="45">
        <f>IF(RES_hhdet_tes!S60=0,"",RES_hhdet_tes!S60/RES_hhdet_fec!S60)</f>
        <v>0.76563855732594077</v>
      </c>
      <c r="T60" s="45">
        <f>IF(RES_hhdet_tes!T60=0,"",RES_hhdet_tes!T60/RES_hhdet_fec!T60)</f>
        <v>0.77742783982205577</v>
      </c>
      <c r="U60" s="45">
        <f>IF(RES_hhdet_tes!U60=0,"",RES_hhdet_tes!U60/RES_hhdet_fec!U60)</f>
        <v>0.80046207953028092</v>
      </c>
      <c r="V60" s="45">
        <f>IF(RES_hhdet_tes!V60=0,"",RES_hhdet_tes!V60/RES_hhdet_fec!V60)</f>
        <v>0.82668589723908892</v>
      </c>
      <c r="W60" s="45">
        <f>IF(RES_hhdet_tes!W60=0,"",RES_hhdet_tes!W60/RES_hhdet_fec!W60)</f>
        <v>0.84431607858801083</v>
      </c>
      <c r="X60" s="45">
        <f>IF(RES_hhdet_tes!X60=0,"",RES_hhdet_tes!X60/RES_hhdet_fec!X60)</f>
        <v>0.8467501649279402</v>
      </c>
      <c r="Y60" s="45">
        <f>IF(RES_hhdet_tes!Y60=0,"",RES_hhdet_tes!Y60/RES_hhdet_fec!Y60)</f>
        <v>0.85397853931527856</v>
      </c>
      <c r="DA60" s="60" t="s">
        <v>1963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0.49005773986566109</v>
      </c>
      <c r="C62" s="119">
        <f>IF(RES_hhdet_tes!C62=0,"",RES_hhdet_tes!C62/RES_hhdet_fec!C62)</f>
        <v>0.49220470603064759</v>
      </c>
      <c r="D62" s="119">
        <f>IF(RES_hhdet_tes!D62=0,"",RES_hhdet_tes!D62/RES_hhdet_fec!D62)</f>
        <v>0.49443392712557932</v>
      </c>
      <c r="E62" s="119">
        <f>IF(RES_hhdet_tes!E62=0,"",RES_hhdet_tes!E62/RES_hhdet_fec!E62)</f>
        <v>0.4996854407886609</v>
      </c>
      <c r="F62" s="119">
        <f>IF(RES_hhdet_tes!F62=0,"",RES_hhdet_tes!F62/RES_hhdet_fec!F62)</f>
        <v>0.50714064730405073</v>
      </c>
      <c r="G62" s="119">
        <f>IF(RES_hhdet_tes!G62=0,"",RES_hhdet_tes!G62/RES_hhdet_fec!G62)</f>
        <v>0.51568952529755219</v>
      </c>
      <c r="H62" s="119">
        <f>IF(RES_hhdet_tes!H62=0,"",RES_hhdet_tes!H62/RES_hhdet_fec!H62)</f>
        <v>0.52341020342526401</v>
      </c>
      <c r="I62" s="119">
        <f>IF(RES_hhdet_tes!I62=0,"",RES_hhdet_tes!I62/RES_hhdet_fec!I62)</f>
        <v>0.52875939498901525</v>
      </c>
      <c r="J62" s="119">
        <f>IF(RES_hhdet_tes!J62=0,"",RES_hhdet_tes!J62/RES_hhdet_fec!J62)</f>
        <v>0.53529658355632037</v>
      </c>
      <c r="K62" s="119">
        <f>IF(RES_hhdet_tes!K62=0,"",RES_hhdet_tes!K62/RES_hhdet_fec!K62)</f>
        <v>0.54178773268872416</v>
      </c>
      <c r="L62" s="119">
        <f>IF(RES_hhdet_tes!L62=0,"",RES_hhdet_tes!L62/RES_hhdet_fec!L62)</f>
        <v>0.54968485315620086</v>
      </c>
      <c r="M62" s="119">
        <f>IF(RES_hhdet_tes!M62=0,"",RES_hhdet_tes!M62/RES_hhdet_fec!M62)</f>
        <v>0.5589474945154107</v>
      </c>
      <c r="N62" s="119">
        <f>IF(RES_hhdet_tes!N62=0,"",RES_hhdet_tes!N62/RES_hhdet_fec!N62)</f>
        <v>0.57044829663984498</v>
      </c>
      <c r="O62" s="119">
        <f>IF(RES_hhdet_tes!O62=0,"",RES_hhdet_tes!O62/RES_hhdet_fec!O62)</f>
        <v>0.58263204565848226</v>
      </c>
      <c r="P62" s="119">
        <f>IF(RES_hhdet_tes!P62=0,"",RES_hhdet_tes!P62/RES_hhdet_fec!P62)</f>
        <v>0.59036451741528873</v>
      </c>
      <c r="Q62" s="119">
        <f>IF(RES_hhdet_tes!Q62=0,"",RES_hhdet_tes!Q62/RES_hhdet_fec!Q62)</f>
        <v>0.59978700376013738</v>
      </c>
      <c r="R62" s="119">
        <f>IF(RES_hhdet_tes!R62=0,"",RES_hhdet_tes!R62/RES_hhdet_fec!R62)</f>
        <v>0.6129630079833871</v>
      </c>
      <c r="S62" s="119">
        <f>IF(RES_hhdet_tes!S62=0,"",RES_hhdet_tes!S62/RES_hhdet_fec!S62)</f>
        <v>0.62643632794052284</v>
      </c>
      <c r="T62" s="119">
        <f>IF(RES_hhdet_tes!T62=0,"",RES_hhdet_tes!T62/RES_hhdet_fec!T62)</f>
        <v>0.64418760065602265</v>
      </c>
      <c r="U62" s="119">
        <f>IF(RES_hhdet_tes!U62=0,"",RES_hhdet_tes!U62/RES_hhdet_fec!U62)</f>
        <v>0.66531734831023259</v>
      </c>
      <c r="V62" s="119">
        <f>IF(RES_hhdet_tes!V62=0,"",RES_hhdet_tes!V62/RES_hhdet_fec!V62)</f>
        <v>0.68547510626676034</v>
      </c>
      <c r="W62" s="119">
        <f>IF(RES_hhdet_tes!W62=0,"",RES_hhdet_tes!W62/RES_hhdet_fec!W62)</f>
        <v>0.70552124178540365</v>
      </c>
      <c r="X62" s="119">
        <f>IF(RES_hhdet_tes!X62=0,"",RES_hhdet_tes!X62/RES_hhdet_fec!X62)</f>
        <v>0.72280833400128619</v>
      </c>
      <c r="Y62" s="119">
        <f>IF(RES_hhdet_tes!Y62=0,"",RES_hhdet_tes!Y62/RES_hhdet_fec!Y62)</f>
        <v>0.73847495075602243</v>
      </c>
      <c r="DA62" s="129" t="s">
        <v>1964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0.48146683261552964</v>
      </c>
      <c r="C63" s="124">
        <f>IF(RES_hhdet_tes!C63=0,"",RES_hhdet_tes!C63/RES_hhdet_fec!C63)</f>
        <v>0.48358631379488959</v>
      </c>
      <c r="D63" s="124">
        <f>IF(RES_hhdet_tes!D63=0,"",RES_hhdet_tes!D63/RES_hhdet_fec!D63)</f>
        <v>0.48628974548500242</v>
      </c>
      <c r="E63" s="124">
        <f>IF(RES_hhdet_tes!E63=0,"",RES_hhdet_tes!E63/RES_hhdet_fec!E63)</f>
        <v>0.4918336056178958</v>
      </c>
      <c r="F63" s="124">
        <f>IF(RES_hhdet_tes!F63=0,"",RES_hhdet_tes!F63/RES_hhdet_fec!F63)</f>
        <v>0.49941106000641966</v>
      </c>
      <c r="G63" s="124">
        <f>IF(RES_hhdet_tes!G63=0,"",RES_hhdet_tes!G63/RES_hhdet_fec!G63)</f>
        <v>0.50838828399305558</v>
      </c>
      <c r="H63" s="124">
        <f>IF(RES_hhdet_tes!H63=0,"",RES_hhdet_tes!H63/RES_hhdet_fec!H63)</f>
        <v>0.51590871437935171</v>
      </c>
      <c r="I63" s="124">
        <f>IF(RES_hhdet_tes!I63=0,"",RES_hhdet_tes!I63/RES_hhdet_fec!I63)</f>
        <v>0.52261887132935847</v>
      </c>
      <c r="J63" s="124">
        <f>IF(RES_hhdet_tes!J63=0,"",RES_hhdet_tes!J63/RES_hhdet_fec!J63)</f>
        <v>0.52933425197096595</v>
      </c>
      <c r="K63" s="124">
        <f>IF(RES_hhdet_tes!K63=0,"",RES_hhdet_tes!K63/RES_hhdet_fec!K63)</f>
        <v>0.53643482908866202</v>
      </c>
      <c r="L63" s="124">
        <f>IF(RES_hhdet_tes!L63=0,"",RES_hhdet_tes!L63/RES_hhdet_fec!L63)</f>
        <v>0.54446755745088671</v>
      </c>
      <c r="M63" s="124">
        <f>IF(RES_hhdet_tes!M63=0,"",RES_hhdet_tes!M63/RES_hhdet_fec!M63)</f>
        <v>0.55391224365819502</v>
      </c>
      <c r="N63" s="124">
        <f>IF(RES_hhdet_tes!N63=0,"",RES_hhdet_tes!N63/RES_hhdet_fec!N63)</f>
        <v>0.5657840715903486</v>
      </c>
      <c r="O63" s="124">
        <f>IF(RES_hhdet_tes!O63=0,"",RES_hhdet_tes!O63/RES_hhdet_fec!O63)</f>
        <v>0.57840550198278984</v>
      </c>
      <c r="P63" s="124">
        <f>IF(RES_hhdet_tes!P63=0,"",RES_hhdet_tes!P63/RES_hhdet_fec!P63)</f>
        <v>0.58646315613719147</v>
      </c>
      <c r="Q63" s="124">
        <f>IF(RES_hhdet_tes!Q63=0,"",RES_hhdet_tes!Q63/RES_hhdet_fec!Q63)</f>
        <v>0.59624676707221591</v>
      </c>
      <c r="R63" s="124">
        <f>IF(RES_hhdet_tes!R63=0,"",RES_hhdet_tes!R63/RES_hhdet_fec!R63)</f>
        <v>0.61005721256936019</v>
      </c>
      <c r="S63" s="124">
        <f>IF(RES_hhdet_tes!S63=0,"",RES_hhdet_tes!S63/RES_hhdet_fec!S63)</f>
        <v>0.6240003853239291</v>
      </c>
      <c r="T63" s="124">
        <f>IF(RES_hhdet_tes!T63=0,"",RES_hhdet_tes!T63/RES_hhdet_fec!T63)</f>
        <v>0.64235730352731357</v>
      </c>
      <c r="U63" s="124">
        <f>IF(RES_hhdet_tes!U63=0,"",RES_hhdet_tes!U63/RES_hhdet_fec!U63)</f>
        <v>0.66446818475011371</v>
      </c>
      <c r="V63" s="124">
        <f>IF(RES_hhdet_tes!V63=0,"",RES_hhdet_tes!V63/RES_hhdet_fec!V63)</f>
        <v>0.68514548225423022</v>
      </c>
      <c r="W63" s="124">
        <f>IF(RES_hhdet_tes!W63=0,"",RES_hhdet_tes!W63/RES_hhdet_fec!W63)</f>
        <v>0.70614036965547899</v>
      </c>
      <c r="X63" s="124">
        <f>IF(RES_hhdet_tes!X63=0,"",RES_hhdet_tes!X63/RES_hhdet_fec!X63)</f>
        <v>0.72255046833245606</v>
      </c>
      <c r="Y63" s="124">
        <f>IF(RES_hhdet_tes!Y63=0,"",RES_hhdet_tes!Y63/RES_hhdet_fec!Y63)</f>
        <v>0.73834277596602216</v>
      </c>
      <c r="DA63" s="130" t="s">
        <v>1965</v>
      </c>
    </row>
    <row r="64" spans="1:105" ht="12" customHeight="1" x14ac:dyDescent="0.25">
      <c r="A64" s="97" t="s">
        <v>212</v>
      </c>
      <c r="B64" s="111">
        <f>IF(RES_hhdet_tes!B64=0,"",RES_hhdet_tes!B64/RES_hhdet_fec!B64)</f>
        <v>0.47564361523668419</v>
      </c>
      <c r="C64" s="111">
        <f>IF(RES_hhdet_tes!C64=0,"",RES_hhdet_tes!C64/RES_hhdet_fec!C64)</f>
        <v>0.47788176392505211</v>
      </c>
      <c r="D64" s="111">
        <f>IF(RES_hhdet_tes!D64=0,"",RES_hhdet_tes!D64/RES_hhdet_fec!D64)</f>
        <v>0.48070389036926431</v>
      </c>
      <c r="E64" s="111">
        <f>IF(RES_hhdet_tes!E64=0,"",RES_hhdet_tes!E64/RES_hhdet_fec!E64)</f>
        <v>0.48635944342160808</v>
      </c>
      <c r="F64" s="111">
        <f>IF(RES_hhdet_tes!F64=0,"",RES_hhdet_tes!F64/RES_hhdet_fec!F64)</f>
        <v>0.49402105072611968</v>
      </c>
      <c r="G64" s="111">
        <f>IF(RES_hhdet_tes!G64=0,"",RES_hhdet_tes!G64/RES_hhdet_fec!G64)</f>
        <v>0.50312321289054474</v>
      </c>
      <c r="H64" s="111">
        <f>IF(RES_hhdet_tes!H64=0,"",RES_hhdet_tes!H64/RES_hhdet_fec!H64)</f>
        <v>0.51072040341920288</v>
      </c>
      <c r="I64" s="111">
        <f>IF(RES_hhdet_tes!I64=0,"",RES_hhdet_tes!I64/RES_hhdet_fec!I64)</f>
        <v>0.51753411577305108</v>
      </c>
      <c r="J64" s="111">
        <f>IF(RES_hhdet_tes!J64=0,"",RES_hhdet_tes!J64/RES_hhdet_fec!J64)</f>
        <v>0.52435065490642052</v>
      </c>
      <c r="K64" s="111">
        <f>IF(RES_hhdet_tes!K64=0,"",RES_hhdet_tes!K64/RES_hhdet_fec!K64)</f>
        <v>0.53155691046553344</v>
      </c>
      <c r="L64" s="111">
        <f>IF(RES_hhdet_tes!L64=0,"",RES_hhdet_tes!L64/RES_hhdet_fec!L64)</f>
        <v>0.53960465214296516</v>
      </c>
      <c r="M64" s="111">
        <f>IF(RES_hhdet_tes!M64=0,"",RES_hhdet_tes!M64/RES_hhdet_fec!M64)</f>
        <v>0.54912601690789309</v>
      </c>
      <c r="N64" s="111">
        <f>IF(RES_hhdet_tes!N64=0,"",RES_hhdet_tes!N64/RES_hhdet_fec!N64)</f>
        <v>0.56106528177630555</v>
      </c>
      <c r="O64" s="111">
        <f>IF(RES_hhdet_tes!O64=0,"",RES_hhdet_tes!O64/RES_hhdet_fec!O64)</f>
        <v>0.57376016318712153</v>
      </c>
      <c r="P64" s="111">
        <f>IF(RES_hhdet_tes!P64=0,"",RES_hhdet_tes!P64/RES_hhdet_fec!P64)</f>
        <v>0.58187134744691471</v>
      </c>
      <c r="Q64" s="111">
        <f>IF(RES_hhdet_tes!Q64=0,"",RES_hhdet_tes!Q64/RES_hhdet_fec!Q64)</f>
        <v>0.59171204450027781</v>
      </c>
      <c r="R64" s="111">
        <f>IF(RES_hhdet_tes!R64=0,"",RES_hhdet_tes!R64/RES_hhdet_fec!R64)</f>
        <v>0.60561083649345238</v>
      </c>
      <c r="S64" s="111">
        <f>IF(RES_hhdet_tes!S64=0,"",RES_hhdet_tes!S64/RES_hhdet_fec!S64)</f>
        <v>0.61963558148708964</v>
      </c>
      <c r="T64" s="111">
        <f>IF(RES_hhdet_tes!T64=0,"",RES_hhdet_tes!T64/RES_hhdet_fec!T64)</f>
        <v>0.63809999385204819</v>
      </c>
      <c r="U64" s="111">
        <f>IF(RES_hhdet_tes!U64=0,"",RES_hhdet_tes!U64/RES_hhdet_fec!U64)</f>
        <v>0.6603450787979076</v>
      </c>
      <c r="V64" s="111">
        <f>IF(RES_hhdet_tes!V64=0,"",RES_hhdet_tes!V64/RES_hhdet_fec!V64)</f>
        <v>0.68115338686941107</v>
      </c>
      <c r="W64" s="111">
        <f>IF(RES_hhdet_tes!W64=0,"",RES_hhdet_tes!W64/RES_hhdet_fec!W64)</f>
        <v>0.70230990096742818</v>
      </c>
      <c r="X64" s="111">
        <f>IF(RES_hhdet_tes!X64=0,"",RES_hhdet_tes!X64/RES_hhdet_fec!X64)</f>
        <v>0.71884617146166441</v>
      </c>
      <c r="Y64" s="111">
        <f>IF(RES_hhdet_tes!Y64=0,"",RES_hhdet_tes!Y64/RES_hhdet_fec!Y64)</f>
        <v>0.73478504481021112</v>
      </c>
      <c r="DA64" s="63" t="s">
        <v>1966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X65" s="111">
        <f>IF(RES_hhdet_tes!X65=0,"",RES_hhdet_tes!X65/RES_hhdet_fec!X65)</f>
        <v>1</v>
      </c>
      <c r="Y65" s="111">
        <f>IF(RES_hhdet_tes!Y65=0,"",RES_hhdet_tes!Y65/RES_hhdet_fec!Y65)</f>
        <v>1</v>
      </c>
      <c r="DA65" s="63" t="s">
        <v>1967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2.0381764712777901</v>
      </c>
      <c r="C66" s="124">
        <f>IF(RES_hhdet_tes!C66=0,"",RES_hhdet_tes!C66/RES_hhdet_fec!C66)</f>
        <v>2.2302882776053239</v>
      </c>
      <c r="D66" s="124">
        <f>IF(RES_hhdet_tes!D66=0,"",RES_hhdet_tes!D66/RES_hhdet_fec!D66)</f>
        <v>2.3964389719689736</v>
      </c>
      <c r="E66" s="124">
        <f>IF(RES_hhdet_tes!E66=0,"",RES_hhdet_tes!E66/RES_hhdet_fec!E66)</f>
        <v>2.6042184247151021</v>
      </c>
      <c r="F66" s="124">
        <f>IF(RES_hhdet_tes!F66=0,"",RES_hhdet_tes!F66/RES_hhdet_fec!F66)</f>
        <v>2.856270362375815</v>
      </c>
      <c r="G66" s="124">
        <f>IF(RES_hhdet_tes!G66=0,"",RES_hhdet_tes!G66/RES_hhdet_fec!G66)</f>
        <v>3.078192450467208</v>
      </c>
      <c r="H66" s="124">
        <f>IF(RES_hhdet_tes!H66=0,"",RES_hhdet_tes!H66/RES_hhdet_fec!H66)</f>
        <v>3.193039658640048</v>
      </c>
      <c r="I66" s="124">
        <f>IF(RES_hhdet_tes!I66=0,"",RES_hhdet_tes!I66/RES_hhdet_fec!I66)</f>
        <v>3.3006549932255065</v>
      </c>
      <c r="J66" s="124">
        <f>IF(RES_hhdet_tes!J66=0,"",RES_hhdet_tes!J66/RES_hhdet_fec!J66)</f>
        <v>3.3800315495772568</v>
      </c>
      <c r="K66" s="124">
        <f>IF(RES_hhdet_tes!K66=0,"",RES_hhdet_tes!K66/RES_hhdet_fec!K66)</f>
        <v>3.4542777775987736</v>
      </c>
      <c r="L66" s="124">
        <f>IF(RES_hhdet_tes!L66=0,"",RES_hhdet_tes!L66/RES_hhdet_fec!L66)</f>
        <v>3.5476285573424113</v>
      </c>
      <c r="M66" s="124">
        <f>IF(RES_hhdet_tes!M66=0,"",RES_hhdet_tes!M66/RES_hhdet_fec!M66)</f>
        <v>3.6397191392992081</v>
      </c>
      <c r="N66" s="124">
        <f>IF(RES_hhdet_tes!N66=0,"",RES_hhdet_tes!N66/RES_hhdet_fec!N66)</f>
        <v>3.8217686589345758</v>
      </c>
      <c r="O66" s="124">
        <f>IF(RES_hhdet_tes!O66=0,"",RES_hhdet_tes!O66/RES_hhdet_fec!O66)</f>
        <v>4.0426783471066736</v>
      </c>
      <c r="P66" s="124">
        <f>IF(RES_hhdet_tes!P66=0,"",RES_hhdet_tes!P66/RES_hhdet_fec!P66)</f>
        <v>4.2879992461313305</v>
      </c>
      <c r="Q66" s="124">
        <f>IF(RES_hhdet_tes!Q66=0,"",RES_hhdet_tes!Q66/RES_hhdet_fec!Q66)</f>
        <v>4.4936973763170567</v>
      </c>
      <c r="R66" s="124">
        <f>IF(RES_hhdet_tes!R66=0,"",RES_hhdet_tes!R66/RES_hhdet_fec!R66)</f>
        <v>4.6459889095385059</v>
      </c>
      <c r="S66" s="124">
        <f>IF(RES_hhdet_tes!S66=0,"",RES_hhdet_tes!S66/RES_hhdet_fec!S66)</f>
        <v>4.7556485164937552</v>
      </c>
      <c r="T66" s="124">
        <f>IF(RES_hhdet_tes!T66=0,"",RES_hhdet_tes!T66/RES_hhdet_fec!T66)</f>
        <v>4.8329549846167374</v>
      </c>
      <c r="U66" s="124">
        <f>IF(RES_hhdet_tes!U66=0,"",RES_hhdet_tes!U66/RES_hhdet_fec!U66)</f>
        <v>4.8957254206975547</v>
      </c>
      <c r="V66" s="124">
        <f>IF(RES_hhdet_tes!V66=0,"",RES_hhdet_tes!V66/RES_hhdet_fec!V66)</f>
        <v>4.9582092171982035</v>
      </c>
      <c r="W66" s="124">
        <f>IF(RES_hhdet_tes!W66=0,"",RES_hhdet_tes!W66/RES_hhdet_fec!W66)</f>
        <v>4.9999208530012709</v>
      </c>
      <c r="X66" s="124">
        <f>IF(RES_hhdet_tes!X66=0,"",RES_hhdet_tes!X66/RES_hhdet_fec!X66)</f>
        <v>5.0490943828565129</v>
      </c>
      <c r="Y66" s="124">
        <f>IF(RES_hhdet_tes!Y66=0,"",RES_hhdet_tes!Y66/RES_hhdet_fec!Y66)</f>
        <v>5.0695203287387667</v>
      </c>
      <c r="DA66" s="130" t="s">
        <v>1968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2.0381764712777901</v>
      </c>
      <c r="C67" s="111">
        <f>IF(RES_hhdet_tes!C67=0,"",RES_hhdet_tes!C67/RES_hhdet_fec!C67)</f>
        <v>2.2302882776053239</v>
      </c>
      <c r="D67" s="111">
        <f>IF(RES_hhdet_tes!D67=0,"",RES_hhdet_tes!D67/RES_hhdet_fec!D67)</f>
        <v>2.3964389719689736</v>
      </c>
      <c r="E67" s="111">
        <f>IF(RES_hhdet_tes!E67=0,"",RES_hhdet_tes!E67/RES_hhdet_fec!E67)</f>
        <v>2.6042184247151021</v>
      </c>
      <c r="F67" s="111">
        <f>IF(RES_hhdet_tes!F67=0,"",RES_hhdet_tes!F67/RES_hhdet_fec!F67)</f>
        <v>2.856270362375815</v>
      </c>
      <c r="G67" s="111">
        <f>IF(RES_hhdet_tes!G67=0,"",RES_hhdet_tes!G67/RES_hhdet_fec!G67)</f>
        <v>3.078192450467208</v>
      </c>
      <c r="H67" s="111">
        <f>IF(RES_hhdet_tes!H67=0,"",RES_hhdet_tes!H67/RES_hhdet_fec!H67)</f>
        <v>3.193039658640048</v>
      </c>
      <c r="I67" s="111">
        <f>IF(RES_hhdet_tes!I67=0,"",RES_hhdet_tes!I67/RES_hhdet_fec!I67)</f>
        <v>3.3006549932255065</v>
      </c>
      <c r="J67" s="111">
        <f>IF(RES_hhdet_tes!J67=0,"",RES_hhdet_tes!J67/RES_hhdet_fec!J67)</f>
        <v>3.3800315495772568</v>
      </c>
      <c r="K67" s="111">
        <f>IF(RES_hhdet_tes!K67=0,"",RES_hhdet_tes!K67/RES_hhdet_fec!K67)</f>
        <v>3.4542777775987736</v>
      </c>
      <c r="L67" s="111">
        <f>IF(RES_hhdet_tes!L67=0,"",RES_hhdet_tes!L67/RES_hhdet_fec!L67)</f>
        <v>3.5476285573424113</v>
      </c>
      <c r="M67" s="111">
        <f>IF(RES_hhdet_tes!M67=0,"",RES_hhdet_tes!M67/RES_hhdet_fec!M67)</f>
        <v>3.6397191392992081</v>
      </c>
      <c r="N67" s="111">
        <f>IF(RES_hhdet_tes!N67=0,"",RES_hhdet_tes!N67/RES_hhdet_fec!N67)</f>
        <v>3.8217686589345758</v>
      </c>
      <c r="O67" s="111">
        <f>IF(RES_hhdet_tes!O67=0,"",RES_hhdet_tes!O67/RES_hhdet_fec!O67)</f>
        <v>4.0426783471066736</v>
      </c>
      <c r="P67" s="111">
        <f>IF(RES_hhdet_tes!P67=0,"",RES_hhdet_tes!P67/RES_hhdet_fec!P67)</f>
        <v>4.2879992461313305</v>
      </c>
      <c r="Q67" s="111">
        <f>IF(RES_hhdet_tes!Q67=0,"",RES_hhdet_tes!Q67/RES_hhdet_fec!Q67)</f>
        <v>4.4936973763170567</v>
      </c>
      <c r="R67" s="111">
        <f>IF(RES_hhdet_tes!R67=0,"",RES_hhdet_tes!R67/RES_hhdet_fec!R67)</f>
        <v>4.6459889095385059</v>
      </c>
      <c r="S67" s="111">
        <f>IF(RES_hhdet_tes!S67=0,"",RES_hhdet_tes!S67/RES_hhdet_fec!S67)</f>
        <v>4.7556485164937552</v>
      </c>
      <c r="T67" s="111">
        <f>IF(RES_hhdet_tes!T67=0,"",RES_hhdet_tes!T67/RES_hhdet_fec!T67)</f>
        <v>4.8329549846167374</v>
      </c>
      <c r="U67" s="111">
        <f>IF(RES_hhdet_tes!U67=0,"",RES_hhdet_tes!U67/RES_hhdet_fec!U67)</f>
        <v>4.8957254206975547</v>
      </c>
      <c r="V67" s="111">
        <f>IF(RES_hhdet_tes!V67=0,"",RES_hhdet_tes!V67/RES_hhdet_fec!V67)</f>
        <v>4.9582092171982035</v>
      </c>
      <c r="W67" s="111">
        <f>IF(RES_hhdet_tes!W67=0,"",RES_hhdet_tes!W67/RES_hhdet_fec!W67)</f>
        <v>4.9999208530012709</v>
      </c>
      <c r="X67" s="111">
        <f>IF(RES_hhdet_tes!X67=0,"",RES_hhdet_tes!X67/RES_hhdet_fec!X67)</f>
        <v>5.0490943828565129</v>
      </c>
      <c r="Y67" s="111">
        <f>IF(RES_hhdet_tes!Y67=0,"",RES_hhdet_tes!Y67/RES_hhdet_fec!Y67)</f>
        <v>5.0695203287387667</v>
      </c>
      <c r="DA67" s="63" t="s">
        <v>1969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0.51515199488536956</v>
      </c>
      <c r="C68" s="124">
        <f>IF(RES_hhdet_tes!C68=0,"",RES_hhdet_tes!C68/RES_hhdet_fec!C68)</f>
        <v>0.51763169140568133</v>
      </c>
      <c r="D68" s="124">
        <f>IF(RES_hhdet_tes!D68=0,"",RES_hhdet_tes!D68/RES_hhdet_fec!D68)</f>
        <v>0.52085296219527244</v>
      </c>
      <c r="E68" s="124">
        <f>IF(RES_hhdet_tes!E68=0,"",RES_hhdet_tes!E68/RES_hhdet_fec!E68)</f>
        <v>0.52729351051740181</v>
      </c>
      <c r="F68" s="124">
        <f>IF(RES_hhdet_tes!F68=0,"",RES_hhdet_tes!F68/RES_hhdet_fec!F68)</f>
        <v>0.53603976741547354</v>
      </c>
      <c r="G68" s="124">
        <f>IF(RES_hhdet_tes!G68=0,"",RES_hhdet_tes!G68/RES_hhdet_fec!G68)</f>
        <v>0.5462897588146931</v>
      </c>
      <c r="H68" s="124">
        <f>IF(RES_hhdet_tes!H68=0,"",RES_hhdet_tes!H68/RES_hhdet_fec!H68)</f>
        <v>0.55538791052540648</v>
      </c>
      <c r="I68" s="124">
        <f>IF(RES_hhdet_tes!I68=0,"",RES_hhdet_tes!I68/RES_hhdet_fec!I68)</f>
        <v>0.56386676500254662</v>
      </c>
      <c r="J68" s="124">
        <f>IF(RES_hhdet_tes!J68=0,"",RES_hhdet_tes!J68/RES_hhdet_fec!J68)</f>
        <v>0.57225398436307517</v>
      </c>
      <c r="K68" s="124">
        <f>IF(RES_hhdet_tes!K68=0,"",RES_hhdet_tes!K68/RES_hhdet_fec!K68)</f>
        <v>0.58117454267397217</v>
      </c>
      <c r="L68" s="124">
        <f>IF(RES_hhdet_tes!L68=0,"",RES_hhdet_tes!L68/RES_hhdet_fec!L68)</f>
        <v>0.59115641440935229</v>
      </c>
      <c r="M68" s="124">
        <f>IF(RES_hhdet_tes!M68=0,"",RES_hhdet_tes!M68/RES_hhdet_fec!M68)</f>
        <v>0.60260918001633423</v>
      </c>
      <c r="N68" s="124">
        <f>IF(RES_hhdet_tes!N68=0,"",RES_hhdet_tes!N68/RES_hhdet_fec!N68)</f>
        <v>0.6163643894144808</v>
      </c>
      <c r="O68" s="124">
        <f>IF(RES_hhdet_tes!O68=0,"",RES_hhdet_tes!O68/RES_hhdet_fec!O68)</f>
        <v>0.62982331983931028</v>
      </c>
      <c r="P68" s="124">
        <f>IF(RES_hhdet_tes!P68=0,"",RES_hhdet_tes!P68/RES_hhdet_fec!P68)</f>
        <v>0.6384294527077099</v>
      </c>
      <c r="Q68" s="124">
        <f>IF(RES_hhdet_tes!Q68=0,"",RES_hhdet_tes!Q68/RES_hhdet_fec!Q68)</f>
        <v>0.6488766580262002</v>
      </c>
      <c r="R68" s="124">
        <f>IF(RES_hhdet_tes!R68=0,"",RES_hhdet_tes!R68/RES_hhdet_fec!R68)</f>
        <v>0.66342886371304355</v>
      </c>
      <c r="S68" s="124">
        <f>IF(RES_hhdet_tes!S68=0,"",RES_hhdet_tes!S68/RES_hhdet_fec!S68)</f>
        <v>0.67853523259363824</v>
      </c>
      <c r="T68" s="124">
        <f>IF(RES_hhdet_tes!T68=0,"",RES_hhdet_tes!T68/RES_hhdet_fec!T68)</f>
        <v>0.69809946860550198</v>
      </c>
      <c r="U68" s="124">
        <f>IF(RES_hhdet_tes!U68=0,"",RES_hhdet_tes!U68/RES_hhdet_fec!U68)</f>
        <v>0.72197989043763278</v>
      </c>
      <c r="V68" s="124">
        <f>IF(RES_hhdet_tes!V68=0,"",RES_hhdet_tes!V68/RES_hhdet_fec!V68)</f>
        <v>0.74346475087253072</v>
      </c>
      <c r="W68" s="124">
        <f>IF(RES_hhdet_tes!W68=0,"",RES_hhdet_tes!W68/RES_hhdet_fec!W68)</f>
        <v>0.764459129304911</v>
      </c>
      <c r="X68" s="124">
        <f>IF(RES_hhdet_tes!X68=0,"",RES_hhdet_tes!X68/RES_hhdet_fec!X68)</f>
        <v>0.78052400483123374</v>
      </c>
      <c r="Y68" s="124">
        <f>IF(RES_hhdet_tes!Y68=0,"",RES_hhdet_tes!Y68/RES_hhdet_fec!Y68)</f>
        <v>0.79587972943167284</v>
      </c>
      <c r="DA68" s="130" t="s">
        <v>1970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0.51189275465060269</v>
      </c>
      <c r="C69" s="111">
        <f>IF(RES_hhdet_tes!C69=0,"",RES_hhdet_tes!C69/RES_hhdet_fec!C69)</f>
        <v>0.51428937115319395</v>
      </c>
      <c r="D69" s="111">
        <f>IF(RES_hhdet_tes!D69=0,"",RES_hhdet_tes!D69/RES_hhdet_fec!D69)</f>
        <v>0.51738450551572579</v>
      </c>
      <c r="E69" s="111">
        <f>IF(RES_hhdet_tes!E69=0,"",RES_hhdet_tes!E69/RES_hhdet_fec!E69)</f>
        <v>0.52376426926527064</v>
      </c>
      <c r="F69" s="111">
        <f>IF(RES_hhdet_tes!F69=0,"",RES_hhdet_tes!F69/RES_hhdet_fec!F69)</f>
        <v>0.53263016893129533</v>
      </c>
      <c r="G69" s="111">
        <f>IF(RES_hhdet_tes!G69=0,"",RES_hhdet_tes!G69/RES_hhdet_fec!G69)</f>
        <v>0.54343068811469619</v>
      </c>
      <c r="H69" s="111">
        <f>IF(RES_hhdet_tes!H69=0,"",RES_hhdet_tes!H69/RES_hhdet_fec!H69)</f>
        <v>0.55261144701223541</v>
      </c>
      <c r="I69" s="111">
        <f>IF(RES_hhdet_tes!I69=0,"",RES_hhdet_tes!I69/RES_hhdet_fec!I69)</f>
        <v>0.56101770198318612</v>
      </c>
      <c r="J69" s="111">
        <f>IF(RES_hhdet_tes!J69=0,"",RES_hhdet_tes!J69/RES_hhdet_fec!J69)</f>
        <v>0.56968828517657455</v>
      </c>
      <c r="K69" s="111">
        <f>IF(RES_hhdet_tes!K69=0,"",RES_hhdet_tes!K69/RES_hhdet_fec!K69)</f>
        <v>0.57887413546941713</v>
      </c>
      <c r="L69" s="111">
        <f>IF(RES_hhdet_tes!L69=0,"",RES_hhdet_tes!L69/RES_hhdet_fec!L69)</f>
        <v>0.58908780350600976</v>
      </c>
      <c r="M69" s="111">
        <f>IF(RES_hhdet_tes!M69=0,"",RES_hhdet_tes!M69/RES_hhdet_fec!M69)</f>
        <v>0.60084737763695661</v>
      </c>
      <c r="N69" s="111">
        <f>IF(RES_hhdet_tes!N69=0,"",RES_hhdet_tes!N69/RES_hhdet_fec!N69)</f>
        <v>0.61492417385609932</v>
      </c>
      <c r="O69" s="111">
        <f>IF(RES_hhdet_tes!O69=0,"",RES_hhdet_tes!O69/RES_hhdet_fec!O69)</f>
        <v>0.62857058650870679</v>
      </c>
      <c r="P69" s="111">
        <f>IF(RES_hhdet_tes!P69=0,"",RES_hhdet_tes!P69/RES_hhdet_fec!P69)</f>
        <v>0.63724408924674736</v>
      </c>
      <c r="Q69" s="111">
        <f>IF(RES_hhdet_tes!Q69=0,"",RES_hhdet_tes!Q69/RES_hhdet_fec!Q69)</f>
        <v>0.64765546108757066</v>
      </c>
      <c r="R69" s="111">
        <f>IF(RES_hhdet_tes!R69=0,"",RES_hhdet_tes!R69/RES_hhdet_fec!R69)</f>
        <v>0.6624008222445178</v>
      </c>
      <c r="S69" s="111">
        <f>IF(RES_hhdet_tes!S69=0,"",RES_hhdet_tes!S69/RES_hhdet_fec!S69)</f>
        <v>0.67750493445950388</v>
      </c>
      <c r="T69" s="111">
        <f>IF(RES_hhdet_tes!T69=0,"",RES_hhdet_tes!T69/RES_hhdet_fec!T69)</f>
        <v>0.69723621833804617</v>
      </c>
      <c r="U69" s="111">
        <f>IF(RES_hhdet_tes!U69=0,"",RES_hhdet_tes!U69/RES_hhdet_fec!U69)</f>
        <v>0.72133988405481808</v>
      </c>
      <c r="V69" s="111">
        <f>IF(RES_hhdet_tes!V69=0,"",RES_hhdet_tes!V69/RES_hhdet_fec!V69)</f>
        <v>0.74304212479093712</v>
      </c>
      <c r="W69" s="111">
        <f>IF(RES_hhdet_tes!W69=0,"",RES_hhdet_tes!W69/RES_hhdet_fec!W69)</f>
        <v>0.76420850153138986</v>
      </c>
      <c r="X69" s="111">
        <f>IF(RES_hhdet_tes!X69=0,"",RES_hhdet_tes!X69/RES_hhdet_fec!X69)</f>
        <v>0.78042815484800876</v>
      </c>
      <c r="Y69" s="111">
        <f>IF(RES_hhdet_tes!Y69=0,"",RES_hhdet_tes!Y69/RES_hhdet_fec!Y69)</f>
        <v>0.79571886473816023</v>
      </c>
      <c r="DA69" s="63" t="s">
        <v>1971</v>
      </c>
    </row>
    <row r="70" spans="1:105" ht="12" customHeight="1" x14ac:dyDescent="0.25">
      <c r="A70" s="97" t="s">
        <v>133</v>
      </c>
      <c r="B70" s="111" t="str">
        <f>IF(RES_hhdet_tes!B70=0,"",RES_hhdet_tes!B70/RES_hhdet_fec!B70)</f>
        <v/>
      </c>
      <c r="C70" s="111" t="str">
        <f>IF(RES_hhdet_tes!C70=0,"",RES_hhdet_tes!C70/RES_hhdet_fec!C70)</f>
        <v/>
      </c>
      <c r="D70" s="111" t="str">
        <f>IF(RES_hhdet_tes!D70=0,"",RES_hhdet_tes!D70/RES_hhdet_fec!D70)</f>
        <v/>
      </c>
      <c r="E70" s="111" t="str">
        <f>IF(RES_hhdet_tes!E70=0,"",RES_hhdet_tes!E70/RES_hhdet_fec!E70)</f>
        <v/>
      </c>
      <c r="F70" s="111" t="str">
        <f>IF(RES_hhdet_tes!F70=0,"",RES_hhdet_tes!F70/RES_hhdet_fec!F70)</f>
        <v/>
      </c>
      <c r="G70" s="111" t="str">
        <f>IF(RES_hhdet_tes!G70=0,"",RES_hhdet_tes!G70/RES_hhdet_fec!G70)</f>
        <v/>
      </c>
      <c r="H70" s="111" t="str">
        <f>IF(RES_hhdet_tes!H70=0,"",RES_hhdet_tes!H70/RES_hhdet_fec!H70)</f>
        <v/>
      </c>
      <c r="I70" s="111" t="str">
        <f>IF(RES_hhdet_tes!I70=0,"",RES_hhdet_tes!I70/RES_hhdet_fec!I70)</f>
        <v/>
      </c>
      <c r="J70" s="111" t="str">
        <f>IF(RES_hhdet_tes!J70=0,"",RES_hhdet_tes!J70/RES_hhdet_fec!J70)</f>
        <v/>
      </c>
      <c r="K70" s="111" t="str">
        <f>IF(RES_hhdet_tes!K70=0,"",RES_hhdet_tes!K70/RES_hhdet_fec!K70)</f>
        <v/>
      </c>
      <c r="L70" s="111" t="str">
        <f>IF(RES_hhdet_tes!L70=0,"",RES_hhdet_tes!L70/RES_hhdet_fec!L70)</f>
        <v/>
      </c>
      <c r="M70" s="111" t="str">
        <f>IF(RES_hhdet_tes!M70=0,"",RES_hhdet_tes!M70/RES_hhdet_fec!M70)</f>
        <v/>
      </c>
      <c r="N70" s="111" t="str">
        <f>IF(RES_hhdet_tes!N70=0,"",RES_hhdet_tes!N70/RES_hhdet_fec!N70)</f>
        <v/>
      </c>
      <c r="O70" s="111" t="str">
        <f>IF(RES_hhdet_tes!O70=0,"",RES_hhdet_tes!O70/RES_hhdet_fec!O70)</f>
        <v/>
      </c>
      <c r="P70" s="111" t="str">
        <f>IF(RES_hhdet_tes!P70=0,"",RES_hhdet_tes!P70/RES_hhdet_fec!P70)</f>
        <v/>
      </c>
      <c r="Q70" s="111" t="str">
        <f>IF(RES_hhdet_tes!Q70=0,"",RES_hhdet_tes!Q70/RES_hhdet_fec!Q70)</f>
        <v/>
      </c>
      <c r="R70" s="111" t="str">
        <f>IF(RES_hhdet_tes!R70=0,"",RES_hhdet_tes!R70/RES_hhdet_fec!R70)</f>
        <v/>
      </c>
      <c r="S70" s="111" t="str">
        <f>IF(RES_hhdet_tes!S70=0,"",RES_hhdet_tes!S70/RES_hhdet_fec!S70)</f>
        <v/>
      </c>
      <c r="T70" s="111" t="str">
        <f>IF(RES_hhdet_tes!T70=0,"",RES_hhdet_tes!T70/RES_hhdet_fec!T70)</f>
        <v/>
      </c>
      <c r="U70" s="111" t="str">
        <f>IF(RES_hhdet_tes!U70=0,"",RES_hhdet_tes!U70/RES_hhdet_fec!U70)</f>
        <v/>
      </c>
      <c r="V70" s="111" t="str">
        <f>IF(RES_hhdet_tes!V70=0,"",RES_hhdet_tes!V70/RES_hhdet_fec!V70)</f>
        <v/>
      </c>
      <c r="W70" s="111" t="str">
        <f>IF(RES_hhdet_tes!W70=0,"",RES_hhdet_tes!W70/RES_hhdet_fec!W70)</f>
        <v/>
      </c>
      <c r="X70" s="111" t="str">
        <f>IF(RES_hhdet_tes!X70=0,"",RES_hhdet_tes!X70/RES_hhdet_fec!X70)</f>
        <v/>
      </c>
      <c r="Y70" s="111" t="str">
        <f>IF(RES_hhdet_tes!Y70=0,"",RES_hhdet_tes!Y70/RES_hhdet_fec!Y70)</f>
        <v/>
      </c>
      <c r="DA70" s="63" t="s">
        <v>1972</v>
      </c>
    </row>
    <row r="71" spans="1:105" ht="12" customHeight="1" x14ac:dyDescent="0.25">
      <c r="A71" s="100" t="s">
        <v>212</v>
      </c>
      <c r="B71" s="112" t="str">
        <f>IF(RES_hhdet_tes!B71=0,"",RES_hhdet_tes!B71/RES_hhdet_fec!B71)</f>
        <v/>
      </c>
      <c r="C71" s="112" t="str">
        <f>IF(RES_hhdet_tes!C71=0,"",RES_hhdet_tes!C71/RES_hhdet_fec!C71)</f>
        <v/>
      </c>
      <c r="D71" s="112" t="str">
        <f>IF(RES_hhdet_tes!D71=0,"",RES_hhdet_tes!D71/RES_hhdet_fec!D71)</f>
        <v/>
      </c>
      <c r="E71" s="112" t="str">
        <f>IF(RES_hhdet_tes!E71=0,"",RES_hhdet_tes!E71/RES_hhdet_fec!E71)</f>
        <v/>
      </c>
      <c r="F71" s="112" t="str">
        <f>IF(RES_hhdet_tes!F71=0,"",RES_hhdet_tes!F71/RES_hhdet_fec!F71)</f>
        <v/>
      </c>
      <c r="G71" s="112" t="str">
        <f>IF(RES_hhdet_tes!G71=0,"",RES_hhdet_tes!G71/RES_hhdet_fec!G71)</f>
        <v/>
      </c>
      <c r="H71" s="112" t="str">
        <f>IF(RES_hhdet_tes!H71=0,"",RES_hhdet_tes!H71/RES_hhdet_fec!H71)</f>
        <v/>
      </c>
      <c r="I71" s="112" t="str">
        <f>IF(RES_hhdet_tes!I71=0,"",RES_hhdet_tes!I71/RES_hhdet_fec!I71)</f>
        <v/>
      </c>
      <c r="J71" s="112" t="str">
        <f>IF(RES_hhdet_tes!J71=0,"",RES_hhdet_tes!J71/RES_hhdet_fec!J71)</f>
        <v/>
      </c>
      <c r="K71" s="112" t="str">
        <f>IF(RES_hhdet_tes!K71=0,"",RES_hhdet_tes!K71/RES_hhdet_fec!K71)</f>
        <v/>
      </c>
      <c r="L71" s="112" t="str">
        <f>IF(RES_hhdet_tes!L71=0,"",RES_hhdet_tes!L71/RES_hhdet_fec!L71)</f>
        <v/>
      </c>
      <c r="M71" s="112" t="str">
        <f>IF(RES_hhdet_tes!M71=0,"",RES_hhdet_tes!M71/RES_hhdet_fec!M71)</f>
        <v/>
      </c>
      <c r="N71" s="112" t="str">
        <f>IF(RES_hhdet_tes!N71=0,"",RES_hhdet_tes!N71/RES_hhdet_fec!N71)</f>
        <v/>
      </c>
      <c r="O71" s="112" t="str">
        <f>IF(RES_hhdet_tes!O71=0,"",RES_hhdet_tes!O71/RES_hhdet_fec!O71)</f>
        <v/>
      </c>
      <c r="P71" s="112" t="str">
        <f>IF(RES_hhdet_tes!P71=0,"",RES_hhdet_tes!P71/RES_hhdet_fec!P71)</f>
        <v/>
      </c>
      <c r="Q71" s="112" t="str">
        <f>IF(RES_hhdet_tes!Q71=0,"",RES_hhdet_tes!Q71/RES_hhdet_fec!Q71)</f>
        <v/>
      </c>
      <c r="R71" s="112" t="str">
        <f>IF(RES_hhdet_tes!R71=0,"",RES_hhdet_tes!R71/RES_hhdet_fec!R71)</f>
        <v/>
      </c>
      <c r="S71" s="112" t="str">
        <f>IF(RES_hhdet_tes!S71=0,"",RES_hhdet_tes!S71/RES_hhdet_fec!S71)</f>
        <v/>
      </c>
      <c r="T71" s="112" t="str">
        <f>IF(RES_hhdet_tes!T71=0,"",RES_hhdet_tes!T71/RES_hhdet_fec!T71)</f>
        <v/>
      </c>
      <c r="U71" s="112" t="str">
        <f>IF(RES_hhdet_tes!U71=0,"",RES_hhdet_tes!U71/RES_hhdet_fec!U71)</f>
        <v/>
      </c>
      <c r="V71" s="112" t="str">
        <f>IF(RES_hhdet_tes!V71=0,"",RES_hhdet_tes!V71/RES_hhdet_fec!V71)</f>
        <v/>
      </c>
      <c r="W71" s="112" t="str">
        <f>IF(RES_hhdet_tes!W71=0,"",RES_hhdet_tes!W71/RES_hhdet_fec!W71)</f>
        <v/>
      </c>
      <c r="X71" s="112" t="str">
        <f>IF(RES_hhdet_tes!X71=0,"",RES_hhdet_tes!X71/RES_hhdet_fec!X71)</f>
        <v/>
      </c>
      <c r="Y71" s="112" t="str">
        <f>IF(RES_hhdet_tes!Y71=0,"",RES_hhdet_tes!Y71/RES_hhdet_fec!Y71)</f>
        <v/>
      </c>
      <c r="DA71" s="131" t="s">
        <v>1973</v>
      </c>
    </row>
    <row r="72" spans="1:105" ht="12" customHeight="1" x14ac:dyDescent="0.25">
      <c r="A72" s="103" t="s">
        <v>52</v>
      </c>
      <c r="B72" s="113" t="str">
        <f>IF(RES_hhdet_tes!B72=0,"",RES_hhdet_tes!B72/RES_hhdet_fec!B72)</f>
        <v/>
      </c>
      <c r="C72" s="113" t="str">
        <f>IF(RES_hhdet_tes!C72=0,"",RES_hhdet_tes!C72/RES_hhdet_fec!C72)</f>
        <v/>
      </c>
      <c r="D72" s="113" t="str">
        <f>IF(RES_hhdet_tes!D72=0,"",RES_hhdet_tes!D72/RES_hhdet_fec!D72)</f>
        <v/>
      </c>
      <c r="E72" s="113" t="str">
        <f>IF(RES_hhdet_tes!E72=0,"",RES_hhdet_tes!E72/RES_hhdet_fec!E72)</f>
        <v/>
      </c>
      <c r="F72" s="113" t="str">
        <f>IF(RES_hhdet_tes!F72=0,"",RES_hhdet_tes!F72/RES_hhdet_fec!F72)</f>
        <v/>
      </c>
      <c r="G72" s="113" t="str">
        <f>IF(RES_hhdet_tes!G72=0,"",RES_hhdet_tes!G72/RES_hhdet_fec!G72)</f>
        <v/>
      </c>
      <c r="H72" s="113" t="str">
        <f>IF(RES_hhdet_tes!H72=0,"",RES_hhdet_tes!H72/RES_hhdet_fec!H72)</f>
        <v/>
      </c>
      <c r="I72" s="113" t="str">
        <f>IF(RES_hhdet_tes!I72=0,"",RES_hhdet_tes!I72/RES_hhdet_fec!I72)</f>
        <v/>
      </c>
      <c r="J72" s="113" t="str">
        <f>IF(RES_hhdet_tes!J72=0,"",RES_hhdet_tes!J72/RES_hhdet_fec!J72)</f>
        <v/>
      </c>
      <c r="K72" s="113" t="str">
        <f>IF(RES_hhdet_tes!K72=0,"",RES_hhdet_tes!K72/RES_hhdet_fec!K72)</f>
        <v/>
      </c>
      <c r="L72" s="113" t="str">
        <f>IF(RES_hhdet_tes!L72=0,"",RES_hhdet_tes!L72/RES_hhdet_fec!L72)</f>
        <v/>
      </c>
      <c r="M72" s="113" t="str">
        <f>IF(RES_hhdet_tes!M72=0,"",RES_hhdet_tes!M72/RES_hhdet_fec!M72)</f>
        <v/>
      </c>
      <c r="N72" s="113" t="str">
        <f>IF(RES_hhdet_tes!N72=0,"",RES_hhdet_tes!N72/RES_hhdet_fec!N72)</f>
        <v/>
      </c>
      <c r="O72" s="113" t="str">
        <f>IF(RES_hhdet_tes!O72=0,"",RES_hhdet_tes!O72/RES_hhdet_fec!O72)</f>
        <v/>
      </c>
      <c r="P72" s="113" t="str">
        <f>IF(RES_hhdet_tes!P72=0,"",RES_hhdet_tes!P72/RES_hhdet_fec!P72)</f>
        <v/>
      </c>
      <c r="Q72" s="113" t="str">
        <f>IF(RES_hhdet_tes!Q72=0,"",RES_hhdet_tes!Q72/RES_hhdet_fec!Q72)</f>
        <v/>
      </c>
      <c r="R72" s="113" t="str">
        <f>IF(RES_hhdet_tes!R72=0,"",RES_hhdet_tes!R72/RES_hhdet_fec!R72)</f>
        <v/>
      </c>
      <c r="S72" s="113" t="str">
        <f>IF(RES_hhdet_tes!S72=0,"",RES_hhdet_tes!S72/RES_hhdet_fec!S72)</f>
        <v/>
      </c>
      <c r="T72" s="113" t="str">
        <f>IF(RES_hhdet_tes!T72=0,"",RES_hhdet_tes!T72/RES_hhdet_fec!T72)</f>
        <v/>
      </c>
      <c r="U72" s="113" t="str">
        <f>IF(RES_hhdet_tes!U72=0,"",RES_hhdet_tes!U72/RES_hhdet_fec!U72)</f>
        <v/>
      </c>
      <c r="V72" s="113" t="str">
        <f>IF(RES_hhdet_tes!V72=0,"",RES_hhdet_tes!V72/RES_hhdet_fec!V72)</f>
        <v/>
      </c>
      <c r="W72" s="113" t="str">
        <f>IF(RES_hhdet_tes!W72=0,"",RES_hhdet_tes!W72/RES_hhdet_fec!W72)</f>
        <v/>
      </c>
      <c r="X72" s="113" t="str">
        <f>IF(RES_hhdet_tes!X72=0,"",RES_hhdet_tes!X72/RES_hhdet_fec!X72)</f>
        <v/>
      </c>
      <c r="Y72" s="113" t="str">
        <f>IF(RES_hhdet_tes!Y72=0,"",RES_hhdet_tes!Y72/RES_hhdet_fec!Y72)</f>
        <v/>
      </c>
      <c r="DA72" s="132" t="s">
        <v>1974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0.61881027483205964</v>
      </c>
      <c r="C73" s="112">
        <f>IF(RES_hhdet_tes!C73=0,"",RES_hhdet_tes!C73/RES_hhdet_fec!C73)</f>
        <v>0.62132857326296442</v>
      </c>
      <c r="D73" s="112">
        <f>IF(RES_hhdet_tes!D73=0,"",RES_hhdet_tes!D73/RES_hhdet_fec!D73)</f>
        <v>0.624372736301258</v>
      </c>
      <c r="E73" s="112">
        <f>IF(RES_hhdet_tes!E73=0,"",RES_hhdet_tes!E73/RES_hhdet_fec!E73)</f>
        <v>0.62850547880517971</v>
      </c>
      <c r="F73" s="112">
        <f>IF(RES_hhdet_tes!F73=0,"",RES_hhdet_tes!F73/RES_hhdet_fec!F73)</f>
        <v>0.63320073414936151</v>
      </c>
      <c r="G73" s="112">
        <f>IF(RES_hhdet_tes!G73=0,"",RES_hhdet_tes!G73/RES_hhdet_fec!G73)</f>
        <v>0.63798937450486803</v>
      </c>
      <c r="H73" s="112">
        <f>IF(RES_hhdet_tes!H73=0,"",RES_hhdet_tes!H73/RES_hhdet_fec!H73)</f>
        <v>0.64241983273841596</v>
      </c>
      <c r="I73" s="112">
        <f>IF(RES_hhdet_tes!I73=0,"",RES_hhdet_tes!I73/RES_hhdet_fec!I73)</f>
        <v>0.64453883330539785</v>
      </c>
      <c r="J73" s="112">
        <f>IF(RES_hhdet_tes!J73=0,"",RES_hhdet_tes!J73/RES_hhdet_fec!J73)</f>
        <v>0.64555449867522563</v>
      </c>
      <c r="K73" s="112">
        <f>IF(RES_hhdet_tes!K73=0,"",RES_hhdet_tes!K73/RES_hhdet_fec!K73)</f>
        <v>0.64734623882893061</v>
      </c>
      <c r="L73" s="112">
        <f>IF(RES_hhdet_tes!L73=0,"",RES_hhdet_tes!L73/RES_hhdet_fec!L73)</f>
        <v>0.64977017753102451</v>
      </c>
      <c r="M73" s="112">
        <f>IF(RES_hhdet_tes!M73=0,"",RES_hhdet_tes!M73/RES_hhdet_fec!M73)</f>
        <v>0.65331058074392778</v>
      </c>
      <c r="N73" s="112">
        <f>IF(RES_hhdet_tes!N73=0,"",RES_hhdet_tes!N73/RES_hhdet_fec!N73)</f>
        <v>0.65849450616041794</v>
      </c>
      <c r="O73" s="112">
        <f>IF(RES_hhdet_tes!O73=0,"",RES_hhdet_tes!O73/RES_hhdet_fec!O73)</f>
        <v>0.66542810659838347</v>
      </c>
      <c r="P73" s="112">
        <f>IF(RES_hhdet_tes!P73=0,"",RES_hhdet_tes!P73/RES_hhdet_fec!P73)</f>
        <v>0.67413479903745122</v>
      </c>
      <c r="Q73" s="112">
        <f>IF(RES_hhdet_tes!Q73=0,"",RES_hhdet_tes!Q73/RES_hhdet_fec!Q73)</f>
        <v>0.68351311659767378</v>
      </c>
      <c r="R73" s="112">
        <f>IF(RES_hhdet_tes!R73=0,"",RES_hhdet_tes!R73/RES_hhdet_fec!R73)</f>
        <v>0.69455589358302161</v>
      </c>
      <c r="S73" s="112">
        <f>IF(RES_hhdet_tes!S73=0,"",RES_hhdet_tes!S73/RES_hhdet_fec!S73)</f>
        <v>0.70794944018154571</v>
      </c>
      <c r="T73" s="112">
        <f>IF(RES_hhdet_tes!T73=0,"",RES_hhdet_tes!T73/RES_hhdet_fec!T73)</f>
        <v>0.72391287578152641</v>
      </c>
      <c r="U73" s="112">
        <f>IF(RES_hhdet_tes!U73=0,"",RES_hhdet_tes!U73/RES_hhdet_fec!U73)</f>
        <v>0.74113399094884624</v>
      </c>
      <c r="V73" s="112">
        <f>IF(RES_hhdet_tes!V73=0,"",RES_hhdet_tes!V73/RES_hhdet_fec!V73)</f>
        <v>0.75621016961592602</v>
      </c>
      <c r="W73" s="112">
        <f>IF(RES_hhdet_tes!W73=0,"",RES_hhdet_tes!W73/RES_hhdet_fec!W73)</f>
        <v>0.77152078322126327</v>
      </c>
      <c r="X73" s="112">
        <f>IF(RES_hhdet_tes!X73=0,"",RES_hhdet_tes!X73/RES_hhdet_fec!X73)</f>
        <v>0.78357862757333974</v>
      </c>
      <c r="Y73" s="112">
        <f>IF(RES_hhdet_tes!Y73=0,"",RES_hhdet_tes!Y73/RES_hhdet_fec!Y73)</f>
        <v>0.79938454893477295</v>
      </c>
      <c r="DA73" s="131" t="s">
        <v>1975</v>
      </c>
    </row>
    <row r="74" spans="1:105" ht="12" customHeight="1" x14ac:dyDescent="0.25">
      <c r="A74" s="107" t="s">
        <v>121</v>
      </c>
      <c r="B74" s="113" t="str">
        <f>IF(RES_hhdet_tes!B74=0,"",RES_hhdet_tes!B74/RES_hhdet_fec!B74)</f>
        <v/>
      </c>
      <c r="C74" s="113" t="str">
        <f>IF(RES_hhdet_tes!C74=0,"",RES_hhdet_tes!C74/RES_hhdet_fec!C74)</f>
        <v/>
      </c>
      <c r="D74" s="113" t="str">
        <f>IF(RES_hhdet_tes!D74=0,"",RES_hhdet_tes!D74/RES_hhdet_fec!D74)</f>
        <v/>
      </c>
      <c r="E74" s="113" t="str">
        <f>IF(RES_hhdet_tes!E74=0,"",RES_hhdet_tes!E74/RES_hhdet_fec!E74)</f>
        <v/>
      </c>
      <c r="F74" s="113" t="str">
        <f>IF(RES_hhdet_tes!F74=0,"",RES_hhdet_tes!F74/RES_hhdet_fec!F74)</f>
        <v/>
      </c>
      <c r="G74" s="113" t="str">
        <f>IF(RES_hhdet_tes!G74=0,"",RES_hhdet_tes!G74/RES_hhdet_fec!G74)</f>
        <v/>
      </c>
      <c r="H74" s="113" t="str">
        <f>IF(RES_hhdet_tes!H74=0,"",RES_hhdet_tes!H74/RES_hhdet_fec!H74)</f>
        <v/>
      </c>
      <c r="I74" s="113" t="str">
        <f>IF(RES_hhdet_tes!I74=0,"",RES_hhdet_tes!I74/RES_hhdet_fec!I74)</f>
        <v/>
      </c>
      <c r="J74" s="113" t="str">
        <f>IF(RES_hhdet_tes!J74=0,"",RES_hhdet_tes!J74/RES_hhdet_fec!J74)</f>
        <v/>
      </c>
      <c r="K74" s="113" t="str">
        <f>IF(RES_hhdet_tes!K74=0,"",RES_hhdet_tes!K74/RES_hhdet_fec!K74)</f>
        <v/>
      </c>
      <c r="L74" s="113" t="str">
        <f>IF(RES_hhdet_tes!L74=0,"",RES_hhdet_tes!L74/RES_hhdet_fec!L74)</f>
        <v/>
      </c>
      <c r="M74" s="113" t="str">
        <f>IF(RES_hhdet_tes!M74=0,"",RES_hhdet_tes!M74/RES_hhdet_fec!M74)</f>
        <v/>
      </c>
      <c r="N74" s="113" t="str">
        <f>IF(RES_hhdet_tes!N74=0,"",RES_hhdet_tes!N74/RES_hhdet_fec!N74)</f>
        <v/>
      </c>
      <c r="O74" s="113" t="str">
        <f>IF(RES_hhdet_tes!O74=0,"",RES_hhdet_tes!O74/RES_hhdet_fec!O74)</f>
        <v/>
      </c>
      <c r="P74" s="113" t="str">
        <f>IF(RES_hhdet_tes!P74=0,"",RES_hhdet_tes!P74/RES_hhdet_fec!P74)</f>
        <v/>
      </c>
      <c r="Q74" s="113" t="str">
        <f>IF(RES_hhdet_tes!Q74=0,"",RES_hhdet_tes!Q74/RES_hhdet_fec!Q74)</f>
        <v/>
      </c>
      <c r="R74" s="113" t="str">
        <f>IF(RES_hhdet_tes!R74=0,"",RES_hhdet_tes!R74/RES_hhdet_fec!R74)</f>
        <v/>
      </c>
      <c r="S74" s="113" t="str">
        <f>IF(RES_hhdet_tes!S74=0,"",RES_hhdet_tes!S74/RES_hhdet_fec!S74)</f>
        <v/>
      </c>
      <c r="T74" s="113" t="str">
        <f>IF(RES_hhdet_tes!T74=0,"",RES_hhdet_tes!T74/RES_hhdet_fec!T74)</f>
        <v/>
      </c>
      <c r="U74" s="113" t="str">
        <f>IF(RES_hhdet_tes!U74=0,"",RES_hhdet_tes!U74/RES_hhdet_fec!U74)</f>
        <v/>
      </c>
      <c r="V74" s="113" t="str">
        <f>IF(RES_hhdet_tes!V74=0,"",RES_hhdet_tes!V74/RES_hhdet_fec!V74)</f>
        <v/>
      </c>
      <c r="W74" s="113" t="str">
        <f>IF(RES_hhdet_tes!W74=0,"",RES_hhdet_tes!W74/RES_hhdet_fec!W74)</f>
        <v/>
      </c>
      <c r="X74" s="113" t="str">
        <f>IF(RES_hhdet_tes!X74=0,"",RES_hhdet_tes!X74/RES_hhdet_fec!X74)</f>
        <v/>
      </c>
      <c r="Y74" s="113" t="str">
        <f>IF(RES_hhdet_tes!Y74=0,"",RES_hhdet_tes!Y74/RES_hhdet_fec!Y74)</f>
        <v/>
      </c>
      <c r="DA74" s="132" t="s">
        <v>1976</v>
      </c>
    </row>
    <row r="75" spans="1:105" ht="12" customHeight="1" x14ac:dyDescent="0.25">
      <c r="A75" s="108" t="s">
        <v>53</v>
      </c>
      <c r="B75" s="111" t="str">
        <f>IF(RES_hhdet_tes!B75=0,"",RES_hhdet_tes!B75/RES_hhdet_fec!B75)</f>
        <v/>
      </c>
      <c r="C75" s="111" t="str">
        <f>IF(RES_hhdet_tes!C75=0,"",RES_hhdet_tes!C75/RES_hhdet_fec!C75)</f>
        <v/>
      </c>
      <c r="D75" s="111" t="str">
        <f>IF(RES_hhdet_tes!D75=0,"",RES_hhdet_tes!D75/RES_hhdet_fec!D75)</f>
        <v/>
      </c>
      <c r="E75" s="111" t="str">
        <f>IF(RES_hhdet_tes!E75=0,"",RES_hhdet_tes!E75/RES_hhdet_fec!E75)</f>
        <v/>
      </c>
      <c r="F75" s="111" t="str">
        <f>IF(RES_hhdet_tes!F75=0,"",RES_hhdet_tes!F75/RES_hhdet_fec!F75)</f>
        <v/>
      </c>
      <c r="G75" s="111" t="str">
        <f>IF(RES_hhdet_tes!G75=0,"",RES_hhdet_tes!G75/RES_hhdet_fec!G75)</f>
        <v/>
      </c>
      <c r="H75" s="111" t="str">
        <f>IF(RES_hhdet_tes!H75=0,"",RES_hhdet_tes!H75/RES_hhdet_fec!H75)</f>
        <v/>
      </c>
      <c r="I75" s="111" t="str">
        <f>IF(RES_hhdet_tes!I75=0,"",RES_hhdet_tes!I75/RES_hhdet_fec!I75)</f>
        <v/>
      </c>
      <c r="J75" s="111" t="str">
        <f>IF(RES_hhdet_tes!J75=0,"",RES_hhdet_tes!J75/RES_hhdet_fec!J75)</f>
        <v/>
      </c>
      <c r="K75" s="111" t="str">
        <f>IF(RES_hhdet_tes!K75=0,"",RES_hhdet_tes!K75/RES_hhdet_fec!K75)</f>
        <v/>
      </c>
      <c r="L75" s="111" t="str">
        <f>IF(RES_hhdet_tes!L75=0,"",RES_hhdet_tes!L75/RES_hhdet_fec!L75)</f>
        <v/>
      </c>
      <c r="M75" s="111" t="str">
        <f>IF(RES_hhdet_tes!M75=0,"",RES_hhdet_tes!M75/RES_hhdet_fec!M75)</f>
        <v/>
      </c>
      <c r="N75" s="111" t="str">
        <f>IF(RES_hhdet_tes!N75=0,"",RES_hhdet_tes!N75/RES_hhdet_fec!N75)</f>
        <v/>
      </c>
      <c r="O75" s="111" t="str">
        <f>IF(RES_hhdet_tes!O75=0,"",RES_hhdet_tes!O75/RES_hhdet_fec!O75)</f>
        <v/>
      </c>
      <c r="P75" s="111" t="str">
        <f>IF(RES_hhdet_tes!P75=0,"",RES_hhdet_tes!P75/RES_hhdet_fec!P75)</f>
        <v/>
      </c>
      <c r="Q75" s="111" t="str">
        <f>IF(RES_hhdet_tes!Q75=0,"",RES_hhdet_tes!Q75/RES_hhdet_fec!Q75)</f>
        <v/>
      </c>
      <c r="R75" s="111" t="str">
        <f>IF(RES_hhdet_tes!R75=0,"",RES_hhdet_tes!R75/RES_hhdet_fec!R75)</f>
        <v/>
      </c>
      <c r="S75" s="111" t="str">
        <f>IF(RES_hhdet_tes!S75=0,"",RES_hhdet_tes!S75/RES_hhdet_fec!S75)</f>
        <v/>
      </c>
      <c r="T75" s="111" t="str">
        <f>IF(RES_hhdet_tes!T75=0,"",RES_hhdet_tes!T75/RES_hhdet_fec!T75)</f>
        <v/>
      </c>
      <c r="U75" s="111" t="str">
        <f>IF(RES_hhdet_tes!U75=0,"",RES_hhdet_tes!U75/RES_hhdet_fec!U75)</f>
        <v/>
      </c>
      <c r="V75" s="111" t="str">
        <f>IF(RES_hhdet_tes!V75=0,"",RES_hhdet_tes!V75/RES_hhdet_fec!V75)</f>
        <v/>
      </c>
      <c r="W75" s="111" t="str">
        <f>IF(RES_hhdet_tes!W75=0,"",RES_hhdet_tes!W75/RES_hhdet_fec!W75)</f>
        <v/>
      </c>
      <c r="X75" s="111" t="str">
        <f>IF(RES_hhdet_tes!X75=0,"",RES_hhdet_tes!X75/RES_hhdet_fec!X75)</f>
        <v/>
      </c>
      <c r="Y75" s="111" t="str">
        <f>IF(RES_hhdet_tes!Y75=0,"",RES_hhdet_tes!Y75/RES_hhdet_fec!Y75)</f>
        <v/>
      </c>
      <c r="DA75" s="63" t="s">
        <v>1977</v>
      </c>
    </row>
    <row r="76" spans="1:105" ht="12" customHeight="1" x14ac:dyDescent="0.25">
      <c r="A76" s="108" t="s">
        <v>52</v>
      </c>
      <c r="B76" s="111" t="str">
        <f>IF(RES_hhdet_tes!B76=0,"",RES_hhdet_tes!B76/RES_hhdet_fec!B76)</f>
        <v/>
      </c>
      <c r="C76" s="111" t="str">
        <f>IF(RES_hhdet_tes!C76=0,"",RES_hhdet_tes!C76/RES_hhdet_fec!C76)</f>
        <v/>
      </c>
      <c r="D76" s="111" t="str">
        <f>IF(RES_hhdet_tes!D76=0,"",RES_hhdet_tes!D76/RES_hhdet_fec!D76)</f>
        <v/>
      </c>
      <c r="E76" s="111" t="str">
        <f>IF(RES_hhdet_tes!E76=0,"",RES_hhdet_tes!E76/RES_hhdet_fec!E76)</f>
        <v/>
      </c>
      <c r="F76" s="111" t="str">
        <f>IF(RES_hhdet_tes!F76=0,"",RES_hhdet_tes!F76/RES_hhdet_fec!F76)</f>
        <v/>
      </c>
      <c r="G76" s="111" t="str">
        <f>IF(RES_hhdet_tes!G76=0,"",RES_hhdet_tes!G76/RES_hhdet_fec!G76)</f>
        <v/>
      </c>
      <c r="H76" s="111" t="str">
        <f>IF(RES_hhdet_tes!H76=0,"",RES_hhdet_tes!H76/RES_hhdet_fec!H76)</f>
        <v/>
      </c>
      <c r="I76" s="111" t="str">
        <f>IF(RES_hhdet_tes!I76=0,"",RES_hhdet_tes!I76/RES_hhdet_fec!I76)</f>
        <v/>
      </c>
      <c r="J76" s="111" t="str">
        <f>IF(RES_hhdet_tes!J76=0,"",RES_hhdet_tes!J76/RES_hhdet_fec!J76)</f>
        <v/>
      </c>
      <c r="K76" s="111" t="str">
        <f>IF(RES_hhdet_tes!K76=0,"",RES_hhdet_tes!K76/RES_hhdet_fec!K76)</f>
        <v/>
      </c>
      <c r="L76" s="111" t="str">
        <f>IF(RES_hhdet_tes!L76=0,"",RES_hhdet_tes!L76/RES_hhdet_fec!L76)</f>
        <v/>
      </c>
      <c r="M76" s="111" t="str">
        <f>IF(RES_hhdet_tes!M76=0,"",RES_hhdet_tes!M76/RES_hhdet_fec!M76)</f>
        <v/>
      </c>
      <c r="N76" s="111" t="str">
        <f>IF(RES_hhdet_tes!N76=0,"",RES_hhdet_tes!N76/RES_hhdet_fec!N76)</f>
        <v/>
      </c>
      <c r="O76" s="111" t="str">
        <f>IF(RES_hhdet_tes!O76=0,"",RES_hhdet_tes!O76/RES_hhdet_fec!O76)</f>
        <v/>
      </c>
      <c r="P76" s="111" t="str">
        <f>IF(RES_hhdet_tes!P76=0,"",RES_hhdet_tes!P76/RES_hhdet_fec!P76)</f>
        <v/>
      </c>
      <c r="Q76" s="111" t="str">
        <f>IF(RES_hhdet_tes!Q76=0,"",RES_hhdet_tes!Q76/RES_hhdet_fec!Q76)</f>
        <v/>
      </c>
      <c r="R76" s="111" t="str">
        <f>IF(RES_hhdet_tes!R76=0,"",RES_hhdet_tes!R76/RES_hhdet_fec!R76)</f>
        <v/>
      </c>
      <c r="S76" s="111" t="str">
        <f>IF(RES_hhdet_tes!S76=0,"",RES_hhdet_tes!S76/RES_hhdet_fec!S76)</f>
        <v/>
      </c>
      <c r="T76" s="111" t="str">
        <f>IF(RES_hhdet_tes!T76=0,"",RES_hhdet_tes!T76/RES_hhdet_fec!T76)</f>
        <v/>
      </c>
      <c r="U76" s="111" t="str">
        <f>IF(RES_hhdet_tes!U76=0,"",RES_hhdet_tes!U76/RES_hhdet_fec!U76)</f>
        <v/>
      </c>
      <c r="V76" s="111" t="str">
        <f>IF(RES_hhdet_tes!V76=0,"",RES_hhdet_tes!V76/RES_hhdet_fec!V76)</f>
        <v/>
      </c>
      <c r="W76" s="111" t="str">
        <f>IF(RES_hhdet_tes!W76=0,"",RES_hhdet_tes!W76/RES_hhdet_fec!W76)</f>
        <v/>
      </c>
      <c r="X76" s="111" t="str">
        <f>IF(RES_hhdet_tes!X76=0,"",RES_hhdet_tes!X76/RES_hhdet_fec!X76)</f>
        <v/>
      </c>
      <c r="Y76" s="111" t="str">
        <f>IF(RES_hhdet_tes!Y76=0,"",RES_hhdet_tes!Y76/RES_hhdet_fec!Y76)</f>
        <v/>
      </c>
      <c r="DA76" s="63" t="s">
        <v>1978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0.5691208681362141</v>
      </c>
      <c r="C77" s="124">
        <f>IF(RES_hhdet_tes!C77=0,"",RES_hhdet_tes!C77/RES_hhdet_fec!C77)</f>
        <v>0.56950658088917105</v>
      </c>
      <c r="D77" s="124">
        <f>IF(RES_hhdet_tes!D77=0,"",RES_hhdet_tes!D77/RES_hhdet_fec!D77)</f>
        <v>0.57046056323566807</v>
      </c>
      <c r="E77" s="124">
        <f>IF(RES_hhdet_tes!E77=0,"",RES_hhdet_tes!E77/RES_hhdet_fec!E77)</f>
        <v>0.57001883104610351</v>
      </c>
      <c r="F77" s="124">
        <f>IF(RES_hhdet_tes!F77=0,"",RES_hhdet_tes!F77/RES_hhdet_fec!F77)</f>
        <v>0.57077887268750083</v>
      </c>
      <c r="G77" s="124">
        <f>IF(RES_hhdet_tes!G77=0,"",RES_hhdet_tes!G77/RES_hhdet_fec!G77)</f>
        <v>0.57188626639877649</v>
      </c>
      <c r="H77" s="124">
        <f>IF(RES_hhdet_tes!H77=0,"",RES_hhdet_tes!H77/RES_hhdet_fec!H77)</f>
        <v>0.57357369104094091</v>
      </c>
      <c r="I77" s="124">
        <f>IF(RES_hhdet_tes!I77=0,"",RES_hhdet_tes!I77/RES_hhdet_fec!I77)</f>
        <v>0.57471632309123377</v>
      </c>
      <c r="J77" s="124">
        <f>IF(RES_hhdet_tes!J77=0,"",RES_hhdet_tes!J77/RES_hhdet_fec!J77)</f>
        <v>0.57508684967089241</v>
      </c>
      <c r="K77" s="124">
        <f>IF(RES_hhdet_tes!K77=0,"",RES_hhdet_tes!K77/RES_hhdet_fec!K77)</f>
        <v>0.57663888228891669</v>
      </c>
      <c r="L77" s="124">
        <f>IF(RES_hhdet_tes!L77=0,"",RES_hhdet_tes!L77/RES_hhdet_fec!L77)</f>
        <v>0.57630965128639444</v>
      </c>
      <c r="M77" s="124">
        <f>IF(RES_hhdet_tes!M77=0,"",RES_hhdet_tes!M77/RES_hhdet_fec!M77)</f>
        <v>0.57673298359816261</v>
      </c>
      <c r="N77" s="124">
        <f>IF(RES_hhdet_tes!N77=0,"",RES_hhdet_tes!N77/RES_hhdet_fec!N77)</f>
        <v>0.57721620587969047</v>
      </c>
      <c r="O77" s="124">
        <f>IF(RES_hhdet_tes!O77=0,"",RES_hhdet_tes!O77/RES_hhdet_fec!O77)</f>
        <v>0.5780679577878628</v>
      </c>
      <c r="P77" s="124">
        <f>IF(RES_hhdet_tes!P77=0,"",RES_hhdet_tes!P77/RES_hhdet_fec!P77)</f>
        <v>0.57813601025655503</v>
      </c>
      <c r="Q77" s="124">
        <f>IF(RES_hhdet_tes!Q77=0,"",RES_hhdet_tes!Q77/RES_hhdet_fec!Q77)</f>
        <v>0.57899811960619652</v>
      </c>
      <c r="R77" s="124">
        <f>IF(RES_hhdet_tes!R77=0,"",RES_hhdet_tes!R77/RES_hhdet_fec!R77)</f>
        <v>0.57987670389353985</v>
      </c>
      <c r="S77" s="124">
        <f>IF(RES_hhdet_tes!S77=0,"",RES_hhdet_tes!S77/RES_hhdet_fec!S77)</f>
        <v>0.58245192460419637</v>
      </c>
      <c r="T77" s="124">
        <f>IF(RES_hhdet_tes!T77=0,"",RES_hhdet_tes!T77/RES_hhdet_fec!T77)</f>
        <v>0.58614829617005104</v>
      </c>
      <c r="U77" s="124">
        <f>IF(RES_hhdet_tes!U77=0,"",RES_hhdet_tes!U77/RES_hhdet_fec!U77)</f>
        <v>0.59096469459547996</v>
      </c>
      <c r="V77" s="124">
        <f>IF(RES_hhdet_tes!V77=0,"",RES_hhdet_tes!V77/RES_hhdet_fec!V77)</f>
        <v>0.59657605207158848</v>
      </c>
      <c r="W77" s="124">
        <f>IF(RES_hhdet_tes!W77=0,"",RES_hhdet_tes!W77/RES_hhdet_fec!W77)</f>
        <v>0.60523992081077616</v>
      </c>
      <c r="X77" s="124">
        <f>IF(RES_hhdet_tes!X77=0,"",RES_hhdet_tes!X77/RES_hhdet_fec!X77)</f>
        <v>0.61546673952908726</v>
      </c>
      <c r="Y77" s="124">
        <f>IF(RES_hhdet_tes!Y77=0,"",RES_hhdet_tes!Y77/RES_hhdet_fec!Y77)</f>
        <v>0.63969595279001001</v>
      </c>
      <c r="DA77" s="130" t="s">
        <v>1979</v>
      </c>
    </row>
    <row r="78" spans="1:105" ht="12" customHeight="1" x14ac:dyDescent="0.25">
      <c r="A78" s="97" t="s">
        <v>189</v>
      </c>
      <c r="B78" s="111">
        <f>IF(RES_hhdet_tes!B78=0,"",RES_hhdet_tes!B78/RES_hhdet_fec!B78)</f>
        <v>0.56004821927299797</v>
      </c>
      <c r="C78" s="111">
        <f>IF(RES_hhdet_tes!C78=0,"",RES_hhdet_tes!C78/RES_hhdet_fec!C78)</f>
        <v>0.56086445520379036</v>
      </c>
      <c r="D78" s="111">
        <f>IF(RES_hhdet_tes!D78=0,"",RES_hhdet_tes!D78/RES_hhdet_fec!D78)</f>
        <v>0.56187174692601405</v>
      </c>
      <c r="E78" s="111">
        <f>IF(RES_hhdet_tes!E78=0,"",RES_hhdet_tes!E78/RES_hhdet_fec!E78)</f>
        <v>0.56324886893726289</v>
      </c>
      <c r="F78" s="111">
        <f>IF(RES_hhdet_tes!F78=0,"",RES_hhdet_tes!F78/RES_hhdet_fec!F78)</f>
        <v>0.56479372261081817</v>
      </c>
      <c r="G78" s="111">
        <f>IF(RES_hhdet_tes!G78=0,"",RES_hhdet_tes!G78/RES_hhdet_fec!G78)</f>
        <v>0.56638290204444164</v>
      </c>
      <c r="H78" s="111">
        <f>IF(RES_hhdet_tes!H78=0,"",RES_hhdet_tes!H78/RES_hhdet_fec!H78)</f>
        <v>0.56783659995052227</v>
      </c>
      <c r="I78" s="111">
        <f>IF(RES_hhdet_tes!I78=0,"",RES_hhdet_tes!I78/RES_hhdet_fec!I78)</f>
        <v>0.56855704299920373</v>
      </c>
      <c r="J78" s="111">
        <f>IF(RES_hhdet_tes!J78=0,"",RES_hhdet_tes!J78/RES_hhdet_fec!J78)</f>
        <v>0.56893660586422534</v>
      </c>
      <c r="K78" s="111">
        <f>IF(RES_hhdet_tes!K78=0,"",RES_hhdet_tes!K78/RES_hhdet_fec!K78)</f>
        <v>0.56945133797908909</v>
      </c>
      <c r="L78" s="111">
        <f>IF(RES_hhdet_tes!L78=0,"",RES_hhdet_tes!L78/RES_hhdet_fec!L78)</f>
        <v>0.5700741060872021</v>
      </c>
      <c r="M78" s="111">
        <f>IF(RES_hhdet_tes!M78=0,"",RES_hhdet_tes!M78/RES_hhdet_fec!M78)</f>
        <v>0.57075862539109634</v>
      </c>
      <c r="N78" s="111">
        <f>IF(RES_hhdet_tes!N78=0,"",RES_hhdet_tes!N78/RES_hhdet_fec!N78)</f>
        <v>0.57142500347164848</v>
      </c>
      <c r="O78" s="111">
        <f>IF(RES_hhdet_tes!O78=0,"",RES_hhdet_tes!O78/RES_hhdet_fec!O78)</f>
        <v>0.57197003228059562</v>
      </c>
      <c r="P78" s="111">
        <f>IF(RES_hhdet_tes!P78=0,"",RES_hhdet_tes!P78/RES_hhdet_fec!P78)</f>
        <v>0.57233119571762114</v>
      </c>
      <c r="Q78" s="111">
        <f>IF(RES_hhdet_tes!Q78=0,"",RES_hhdet_tes!Q78/RES_hhdet_fec!Q78)</f>
        <v>0.57286545080796136</v>
      </c>
      <c r="R78" s="111">
        <f>IF(RES_hhdet_tes!R78=0,"",RES_hhdet_tes!R78/RES_hhdet_fec!R78)</f>
        <v>0.57415795642223733</v>
      </c>
      <c r="S78" s="111">
        <f>IF(RES_hhdet_tes!S78=0,"",RES_hhdet_tes!S78/RES_hhdet_fec!S78)</f>
        <v>0.57635425362862602</v>
      </c>
      <c r="T78" s="111">
        <f>IF(RES_hhdet_tes!T78=0,"",RES_hhdet_tes!T78/RES_hhdet_fec!T78)</f>
        <v>0.58006395705732505</v>
      </c>
      <c r="U78" s="111">
        <f>IF(RES_hhdet_tes!U78=0,"",RES_hhdet_tes!U78/RES_hhdet_fec!U78)</f>
        <v>0.58510865128807643</v>
      </c>
      <c r="V78" s="111">
        <f>IF(RES_hhdet_tes!V78=0,"",RES_hhdet_tes!V78/RES_hhdet_fec!V78)</f>
        <v>0.58998231730194584</v>
      </c>
      <c r="W78" s="111">
        <f>IF(RES_hhdet_tes!W78=0,"",RES_hhdet_tes!W78/RES_hhdet_fec!W78)</f>
        <v>0.59430001833892809</v>
      </c>
      <c r="X78" s="111">
        <f>IF(RES_hhdet_tes!X78=0,"",RES_hhdet_tes!X78/RES_hhdet_fec!X78)</f>
        <v>0.59772164589118004</v>
      </c>
      <c r="Y78" s="111">
        <f>IF(RES_hhdet_tes!Y78=0,"",RES_hhdet_tes!Y78/RES_hhdet_fec!Y78)</f>
        <v>0.600344275000252</v>
      </c>
      <c r="DA78" s="63" t="s">
        <v>1980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0.72608829280164133</v>
      </c>
      <c r="C79" s="45">
        <f>IF(RES_hhdet_tes!C79=0,"",RES_hhdet_tes!C79/RES_hhdet_fec!C79)</f>
        <v>0.72741509710223096</v>
      </c>
      <c r="D79" s="45">
        <f>IF(RES_hhdet_tes!D79=0,"",RES_hhdet_tes!D79/RES_hhdet_fec!D79)</f>
        <v>0.72806239343705959</v>
      </c>
      <c r="E79" s="45">
        <f>IF(RES_hhdet_tes!E79=0,"",RES_hhdet_tes!E79/RES_hhdet_fec!E79)</f>
        <v>0.72941166695013326</v>
      </c>
      <c r="F79" s="45">
        <f>IF(RES_hhdet_tes!F79=0,"",RES_hhdet_tes!F79/RES_hhdet_fec!F79)</f>
        <v>0.7324591475162836</v>
      </c>
      <c r="G79" s="45">
        <f>IF(RES_hhdet_tes!G79=0,"",RES_hhdet_tes!G79/RES_hhdet_fec!G79)</f>
        <v>0.73725400664916663</v>
      </c>
      <c r="H79" s="45">
        <f>IF(RES_hhdet_tes!H79=0,"",RES_hhdet_tes!H79/RES_hhdet_fec!H79)</f>
        <v>0.74226123831150059</v>
      </c>
      <c r="I79" s="45">
        <f>IF(RES_hhdet_tes!I79=0,"",RES_hhdet_tes!I79/RES_hhdet_fec!I79)</f>
        <v>0.74476565788717397</v>
      </c>
      <c r="J79" s="45">
        <f>IF(RES_hhdet_tes!J79=0,"",RES_hhdet_tes!J79/RES_hhdet_fec!J79)</f>
        <v>0.74566143667145679</v>
      </c>
      <c r="K79" s="45">
        <f>IF(RES_hhdet_tes!K79=0,"",RES_hhdet_tes!K79/RES_hhdet_fec!K79)</f>
        <v>0.74719057992330462</v>
      </c>
      <c r="L79" s="45">
        <f>IF(RES_hhdet_tes!L79=0,"",RES_hhdet_tes!L79/RES_hhdet_fec!L79)</f>
        <v>0.74761681797103496</v>
      </c>
      <c r="M79" s="45">
        <f>IF(RES_hhdet_tes!M79=0,"",RES_hhdet_tes!M79/RES_hhdet_fec!M79)</f>
        <v>0.74907154716532121</v>
      </c>
      <c r="N79" s="45">
        <f>IF(RES_hhdet_tes!N79=0,"",RES_hhdet_tes!N79/RES_hhdet_fec!N79)</f>
        <v>0.75162256338107947</v>
      </c>
      <c r="O79" s="45">
        <f>IF(RES_hhdet_tes!O79=0,"",RES_hhdet_tes!O79/RES_hhdet_fec!O79)</f>
        <v>0.75587652961452734</v>
      </c>
      <c r="P79" s="45">
        <f>IF(RES_hhdet_tes!P79=0,"",RES_hhdet_tes!P79/RES_hhdet_fec!P79)</f>
        <v>0.76112556420081201</v>
      </c>
      <c r="Q79" s="45">
        <f>IF(RES_hhdet_tes!Q79=0,"",RES_hhdet_tes!Q79/RES_hhdet_fec!Q79)</f>
        <v>0.76632863300130671</v>
      </c>
      <c r="R79" s="45">
        <f>IF(RES_hhdet_tes!R79=0,"",RES_hhdet_tes!R79/RES_hhdet_fec!R79)</f>
        <v>0.77257902318444438</v>
      </c>
      <c r="S79" s="45">
        <f>IF(RES_hhdet_tes!S79=0,"",RES_hhdet_tes!S79/RES_hhdet_fec!S79)</f>
        <v>0.78022564341104983</v>
      </c>
      <c r="T79" s="45">
        <f>IF(RES_hhdet_tes!T79=0,"",RES_hhdet_tes!T79/RES_hhdet_fec!T79)</f>
        <v>0.78737434671363404</v>
      </c>
      <c r="U79" s="45">
        <f>IF(RES_hhdet_tes!U79=0,"",RES_hhdet_tes!U79/RES_hhdet_fec!U79)</f>
        <v>0.80066632122759929</v>
      </c>
      <c r="V79" s="45">
        <f>IF(RES_hhdet_tes!V79=0,"",RES_hhdet_tes!V79/RES_hhdet_fec!V79)</f>
        <v>0.81884173299082885</v>
      </c>
      <c r="W79" s="45">
        <f>IF(RES_hhdet_tes!W79=0,"",RES_hhdet_tes!W79/RES_hhdet_fec!W79)</f>
        <v>0.84979745927590067</v>
      </c>
      <c r="X79" s="45">
        <f>IF(RES_hhdet_tes!X79=0,"",RES_hhdet_tes!X79/RES_hhdet_fec!X79)</f>
        <v>0.86561213001520476</v>
      </c>
      <c r="Y79" s="45">
        <f>IF(RES_hhdet_tes!Y79=0,"",RES_hhdet_tes!Y79/RES_hhdet_fec!Y79)</f>
        <v>0.88069363123208566</v>
      </c>
      <c r="DA79" s="60" t="s">
        <v>1981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9">
        <f>IF(RES_hhdet_tes!B81=0,"",RES_hhdet_tes!B81/RES_hhdet_fec!B81)</f>
        <v>0.44503260602837247</v>
      </c>
      <c r="C81" s="119">
        <f>IF(RES_hhdet_tes!C81=0,"",RES_hhdet_tes!C81/RES_hhdet_fec!C81)</f>
        <v>0.45126478069237597</v>
      </c>
      <c r="D81" s="119">
        <f>IF(RES_hhdet_tes!D81=0,"",RES_hhdet_tes!D81/RES_hhdet_fec!D81)</f>
        <v>0.46237766419999243</v>
      </c>
      <c r="E81" s="119">
        <f>IF(RES_hhdet_tes!E81=0,"",RES_hhdet_tes!E81/RES_hhdet_fec!E81)</f>
        <v>0.47425617165346451</v>
      </c>
      <c r="F81" s="119">
        <f>IF(RES_hhdet_tes!F81=0,"",RES_hhdet_tes!F81/RES_hhdet_fec!F81)</f>
        <v>0.48454448637837366</v>
      </c>
      <c r="G81" s="119">
        <f>IF(RES_hhdet_tes!G81=0,"",RES_hhdet_tes!G81/RES_hhdet_fec!G81)</f>
        <v>0.49506101248698597</v>
      </c>
      <c r="H81" s="119">
        <f>IF(RES_hhdet_tes!H81=0,"",RES_hhdet_tes!H81/RES_hhdet_fec!H81)</f>
        <v>0.51088096865099641</v>
      </c>
      <c r="I81" s="119">
        <f>IF(RES_hhdet_tes!I81=0,"",RES_hhdet_tes!I81/RES_hhdet_fec!I81)</f>
        <v>0.52971943860020421</v>
      </c>
      <c r="J81" s="119">
        <f>IF(RES_hhdet_tes!J81=0,"",RES_hhdet_tes!J81/RES_hhdet_fec!J81)</f>
        <v>0.54836695370851596</v>
      </c>
      <c r="K81" s="119">
        <f>IF(RES_hhdet_tes!K81=0,"",RES_hhdet_tes!K81/RES_hhdet_fec!K81)</f>
        <v>0.5641090588260872</v>
      </c>
      <c r="L81" s="119">
        <f>IF(RES_hhdet_tes!L81=0,"",RES_hhdet_tes!L81/RES_hhdet_fec!L81)</f>
        <v>0.57820488321469177</v>
      </c>
      <c r="M81" s="119">
        <f>IF(RES_hhdet_tes!M81=0,"",RES_hhdet_tes!M81/RES_hhdet_fec!M81)</f>
        <v>0.5931526897360021</v>
      </c>
      <c r="N81" s="119">
        <f>IF(RES_hhdet_tes!N81=0,"",RES_hhdet_tes!N81/RES_hhdet_fec!N81)</f>
        <v>0.61101317285398316</v>
      </c>
      <c r="O81" s="119">
        <f>IF(RES_hhdet_tes!O81=0,"",RES_hhdet_tes!O81/RES_hhdet_fec!O81)</f>
        <v>0.62784414376268538</v>
      </c>
      <c r="P81" s="119">
        <f>IF(RES_hhdet_tes!P81=0,"",RES_hhdet_tes!P81/RES_hhdet_fec!P81)</f>
        <v>0.6330654323963032</v>
      </c>
      <c r="Q81" s="119">
        <f>IF(RES_hhdet_tes!Q81=0,"",RES_hhdet_tes!Q81/RES_hhdet_fec!Q81)</f>
        <v>0.63927745407471448</v>
      </c>
      <c r="R81" s="119">
        <f>IF(RES_hhdet_tes!R81=0,"",RES_hhdet_tes!R81/RES_hhdet_fec!R81)</f>
        <v>0.64659167866692935</v>
      </c>
      <c r="S81" s="119">
        <f>IF(RES_hhdet_tes!S81=0,"",RES_hhdet_tes!S81/RES_hhdet_fec!S81)</f>
        <v>0.65602297594223791</v>
      </c>
      <c r="T81" s="119">
        <f>IF(RES_hhdet_tes!T81=0,"",RES_hhdet_tes!T81/RES_hhdet_fec!T81)</f>
        <v>0.66667853759098161</v>
      </c>
      <c r="U81" s="119">
        <f>IF(RES_hhdet_tes!U81=0,"",RES_hhdet_tes!U81/RES_hhdet_fec!U81)</f>
        <v>0.67773791150432228</v>
      </c>
      <c r="V81" s="119">
        <f>IF(RES_hhdet_tes!V81=0,"",RES_hhdet_tes!V81/RES_hhdet_fec!V81)</f>
        <v>0.68941473295874722</v>
      </c>
      <c r="W81" s="119">
        <f>IF(RES_hhdet_tes!W81=0,"",RES_hhdet_tes!W81/RES_hhdet_fec!W81)</f>
        <v>0.7010583046015193</v>
      </c>
      <c r="X81" s="119">
        <f>IF(RES_hhdet_tes!X81=0,"",RES_hhdet_tes!X81/RES_hhdet_fec!X81)</f>
        <v>0.71218839964689218</v>
      </c>
      <c r="Y81" s="119">
        <f>IF(RES_hhdet_tes!Y81=0,"",RES_hhdet_tes!Y81/RES_hhdet_fec!Y81)</f>
        <v>0.72420947266226054</v>
      </c>
      <c r="DA81" s="129" t="s">
        <v>1982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0.43333704869095352</v>
      </c>
      <c r="C82" s="124">
        <f>IF(RES_hhdet_tes!C82=0,"",RES_hhdet_tes!C82/RES_hhdet_fec!C82)</f>
        <v>0.43963593172938448</v>
      </c>
      <c r="D82" s="124">
        <f>IF(RES_hhdet_tes!D82=0,"",RES_hhdet_tes!D82/RES_hhdet_fec!D82)</f>
        <v>0.45153752943915287</v>
      </c>
      <c r="E82" s="124">
        <f>IF(RES_hhdet_tes!E82=0,"",RES_hhdet_tes!E82/RES_hhdet_fec!E82)</f>
        <v>0.46444287653770044</v>
      </c>
      <c r="F82" s="124">
        <f>IF(RES_hhdet_tes!F82=0,"",RES_hhdet_tes!F82/RES_hhdet_fec!F82)</f>
        <v>0.47493089733442029</v>
      </c>
      <c r="G82" s="124">
        <f>IF(RES_hhdet_tes!G82=0,"",RES_hhdet_tes!G82/RES_hhdet_fec!G82)</f>
        <v>0.48569086225643771</v>
      </c>
      <c r="H82" s="124">
        <f>IF(RES_hhdet_tes!H82=0,"",RES_hhdet_tes!H82/RES_hhdet_fec!H82)</f>
        <v>0.50136151242337634</v>
      </c>
      <c r="I82" s="124">
        <f>IF(RES_hhdet_tes!I82=0,"",RES_hhdet_tes!I82/RES_hhdet_fec!I82)</f>
        <v>0.52277033588634192</v>
      </c>
      <c r="J82" s="124">
        <f>IF(RES_hhdet_tes!J82=0,"",RES_hhdet_tes!J82/RES_hhdet_fec!J82)</f>
        <v>0.54197343016620014</v>
      </c>
      <c r="K82" s="124">
        <f>IF(RES_hhdet_tes!K82=0,"",RES_hhdet_tes!K82/RES_hhdet_fec!K82)</f>
        <v>0.55866432632454899</v>
      </c>
      <c r="L82" s="124">
        <f>IF(RES_hhdet_tes!L82=0,"",RES_hhdet_tes!L82/RES_hhdet_fec!L82)</f>
        <v>0.57308084659941894</v>
      </c>
      <c r="M82" s="124">
        <f>IF(RES_hhdet_tes!M82=0,"",RES_hhdet_tes!M82/RES_hhdet_fec!M82)</f>
        <v>0.58835291061093886</v>
      </c>
      <c r="N82" s="124">
        <f>IF(RES_hhdet_tes!N82=0,"",RES_hhdet_tes!N82/RES_hhdet_fec!N82)</f>
        <v>0.60684630624735647</v>
      </c>
      <c r="O82" s="124">
        <f>IF(RES_hhdet_tes!O82=0,"",RES_hhdet_tes!O82/RES_hhdet_fec!O82)</f>
        <v>0.62433714856309475</v>
      </c>
      <c r="P82" s="124">
        <f>IF(RES_hhdet_tes!P82=0,"",RES_hhdet_tes!P82/RES_hhdet_fec!P82)</f>
        <v>0.62968087346531521</v>
      </c>
      <c r="Q82" s="124">
        <f>IF(RES_hhdet_tes!Q82=0,"",RES_hhdet_tes!Q82/RES_hhdet_fec!Q82)</f>
        <v>0.63582232103287828</v>
      </c>
      <c r="R82" s="124">
        <f>IF(RES_hhdet_tes!R82=0,"",RES_hhdet_tes!R82/RES_hhdet_fec!R82)</f>
        <v>0.64312389817450832</v>
      </c>
      <c r="S82" s="124">
        <f>IF(RES_hhdet_tes!S82=0,"",RES_hhdet_tes!S82/RES_hhdet_fec!S82)</f>
        <v>0.65260714790117191</v>
      </c>
      <c r="T82" s="124">
        <f>IF(RES_hhdet_tes!T82=0,"",RES_hhdet_tes!T82/RES_hhdet_fec!T82)</f>
        <v>0.66334350606430392</v>
      </c>
      <c r="U82" s="124">
        <f>IF(RES_hhdet_tes!U82=0,"",RES_hhdet_tes!U82/RES_hhdet_fec!U82)</f>
        <v>0.67417875637352698</v>
      </c>
      <c r="V82" s="124">
        <f>IF(RES_hhdet_tes!V82=0,"",RES_hhdet_tes!V82/RES_hhdet_fec!V82)</f>
        <v>0.68574897480967056</v>
      </c>
      <c r="W82" s="124">
        <f>IF(RES_hhdet_tes!W82=0,"",RES_hhdet_tes!W82/RES_hhdet_fec!W82)</f>
        <v>0.69694666343627631</v>
      </c>
      <c r="X82" s="124">
        <f>IF(RES_hhdet_tes!X82=0,"",RES_hhdet_tes!X82/RES_hhdet_fec!X82)</f>
        <v>0.70879888257662693</v>
      </c>
      <c r="Y82" s="124">
        <f>IF(RES_hhdet_tes!Y82=0,"",RES_hhdet_tes!Y82/RES_hhdet_fec!Y82)</f>
        <v>0.72021703971313245</v>
      </c>
      <c r="DA82" s="130" t="s">
        <v>1983</v>
      </c>
    </row>
    <row r="83" spans="1:105" ht="12" customHeight="1" x14ac:dyDescent="0.25">
      <c r="A83" s="97" t="s">
        <v>199</v>
      </c>
      <c r="B83" s="111">
        <f>IF(RES_hhdet_tes!B83=0,"",RES_hhdet_tes!B83/RES_hhdet_fec!B83)</f>
        <v>0.43103031522246282</v>
      </c>
      <c r="C83" s="111">
        <f>IF(RES_hhdet_tes!C83=0,"",RES_hhdet_tes!C83/RES_hhdet_fec!C83)</f>
        <v>0.43736981510137379</v>
      </c>
      <c r="D83" s="111">
        <f>IF(RES_hhdet_tes!D83=0,"",RES_hhdet_tes!D83/RES_hhdet_fec!D83)</f>
        <v>0.4493078383563327</v>
      </c>
      <c r="E83" s="111">
        <f>IF(RES_hhdet_tes!E83=0,"",RES_hhdet_tes!E83/RES_hhdet_fec!E83)</f>
        <v>0.46224958336344868</v>
      </c>
      <c r="F83" s="111">
        <f>IF(RES_hhdet_tes!F83=0,"",RES_hhdet_tes!F83/RES_hhdet_fec!F83)</f>
        <v>0.47276675315934574</v>
      </c>
      <c r="G83" s="111">
        <f>IF(RES_hhdet_tes!G83=0,"",RES_hhdet_tes!G83/RES_hhdet_fec!G83)</f>
        <v>0.48357321252221713</v>
      </c>
      <c r="H83" s="111">
        <f>IF(RES_hhdet_tes!H83=0,"",RES_hhdet_tes!H83/RES_hhdet_fec!H83)</f>
        <v>0.49927174333973828</v>
      </c>
      <c r="I83" s="111">
        <f>IF(RES_hhdet_tes!I83=0,"",RES_hhdet_tes!I83/RES_hhdet_fec!I83)</f>
        <v>0.52072454461995399</v>
      </c>
      <c r="J83" s="111">
        <f>IF(RES_hhdet_tes!J83=0,"",RES_hhdet_tes!J83/RES_hhdet_fec!J83)</f>
        <v>0.53997571574724856</v>
      </c>
      <c r="K83" s="111">
        <f>IF(RES_hhdet_tes!K83=0,"",RES_hhdet_tes!K83/RES_hhdet_fec!K83)</f>
        <v>0.55671879203494301</v>
      </c>
      <c r="L83" s="111">
        <f>IF(RES_hhdet_tes!L83=0,"",RES_hhdet_tes!L83/RES_hhdet_fec!L83)</f>
        <v>0.57115128961934725</v>
      </c>
      <c r="M83" s="111">
        <f>IF(RES_hhdet_tes!M83=0,"",RES_hhdet_tes!M83/RES_hhdet_fec!M83)</f>
        <v>0.58646609744735234</v>
      </c>
      <c r="N83" s="111">
        <f>IF(RES_hhdet_tes!N83=0,"",RES_hhdet_tes!N83/RES_hhdet_fec!N83)</f>
        <v>0.60500344902538128</v>
      </c>
      <c r="O83" s="111">
        <f>IF(RES_hhdet_tes!O83=0,"",RES_hhdet_tes!O83/RES_hhdet_fec!O83)</f>
        <v>0.62254068650187477</v>
      </c>
      <c r="P83" s="111">
        <f>IF(RES_hhdet_tes!P83=0,"",RES_hhdet_tes!P83/RES_hhdet_fec!P83)</f>
        <v>0.62790597564721551</v>
      </c>
      <c r="Q83" s="111">
        <f>IF(RES_hhdet_tes!Q83=0,"",RES_hhdet_tes!Q83/RES_hhdet_fec!Q83)</f>
        <v>0.6340691099339143</v>
      </c>
      <c r="R83" s="111">
        <f>IF(RES_hhdet_tes!R83=0,"",RES_hhdet_tes!R83/RES_hhdet_fec!R83)</f>
        <v>0.64139997439904051</v>
      </c>
      <c r="S83" s="111">
        <f>IF(RES_hhdet_tes!S83=0,"",RES_hhdet_tes!S83/RES_hhdet_fec!S83)</f>
        <v>0.65091263626941098</v>
      </c>
      <c r="T83" s="111">
        <f>IF(RES_hhdet_tes!T83=0,"",RES_hhdet_tes!T83/RES_hhdet_fec!T83)</f>
        <v>0.6616812689730599</v>
      </c>
      <c r="U83" s="111">
        <f>IF(RES_hhdet_tes!U83=0,"",RES_hhdet_tes!U83/RES_hhdet_fec!U83)</f>
        <v>0.67254764997683425</v>
      </c>
      <c r="V83" s="111">
        <f>IF(RES_hhdet_tes!V83=0,"",RES_hhdet_tes!V83/RES_hhdet_fec!V83)</f>
        <v>0.6841481900653763</v>
      </c>
      <c r="W83" s="111">
        <f>IF(RES_hhdet_tes!W83=0,"",RES_hhdet_tes!W83/RES_hhdet_fec!W83)</f>
        <v>0.69538212663675025</v>
      </c>
      <c r="X83" s="111">
        <f>IF(RES_hhdet_tes!X83=0,"",RES_hhdet_tes!X83/RES_hhdet_fec!X83)</f>
        <v>0.70726877017503964</v>
      </c>
      <c r="Y83" s="111">
        <f>IF(RES_hhdet_tes!Y83=0,"",RES_hhdet_tes!Y83/RES_hhdet_fec!Y83)</f>
        <v>0.71872861703511315</v>
      </c>
      <c r="DA83" s="63" t="s">
        <v>1984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X84" s="111">
        <f>IF(RES_hhdet_tes!X84=0,"",RES_hhdet_tes!X84/RES_hhdet_fec!X84)</f>
        <v>1</v>
      </c>
      <c r="Y84" s="111">
        <f>IF(RES_hhdet_tes!Y84=0,"",RES_hhdet_tes!Y84/RES_hhdet_fec!Y84)</f>
        <v>1</v>
      </c>
      <c r="DA84" s="63" t="s">
        <v>1985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2.0381764712777901</v>
      </c>
      <c r="C85" s="124">
        <f>IF(RES_hhdet_tes!C85=0,"",RES_hhdet_tes!C85/RES_hhdet_fec!C85)</f>
        <v>2.2108389101165442</v>
      </c>
      <c r="D85" s="124">
        <f>IF(RES_hhdet_tes!D85=0,"",RES_hhdet_tes!D85/RES_hhdet_fec!D85)</f>
        <v>2.4754404715750025</v>
      </c>
      <c r="E85" s="124">
        <f>IF(RES_hhdet_tes!E85=0,"",RES_hhdet_tes!E85/RES_hhdet_fec!E85)</f>
        <v>2.6558597169765541</v>
      </c>
      <c r="F85" s="124">
        <f>IF(RES_hhdet_tes!F85=0,"",RES_hhdet_tes!F85/RES_hhdet_fec!F85)</f>
        <v>2.8738241097852013</v>
      </c>
      <c r="G85" s="124">
        <f>IF(RES_hhdet_tes!G85=0,"",RES_hhdet_tes!G85/RES_hhdet_fec!G85)</f>
        <v>3.0561687852731749</v>
      </c>
      <c r="H85" s="124">
        <f>IF(RES_hhdet_tes!H85=0,"",RES_hhdet_tes!H85/RES_hhdet_fec!H85)</f>
        <v>3.1523806192161663</v>
      </c>
      <c r="I85" s="124">
        <f>IF(RES_hhdet_tes!I85=0,"",RES_hhdet_tes!I85/RES_hhdet_fec!I85)</f>
        <v>3.3110465412406569</v>
      </c>
      <c r="J85" s="124">
        <f>IF(RES_hhdet_tes!J85=0,"",RES_hhdet_tes!J85/RES_hhdet_fec!J85)</f>
        <v>3.4118330327862449</v>
      </c>
      <c r="K85" s="124">
        <f>IF(RES_hhdet_tes!K85=0,"",RES_hhdet_tes!K85/RES_hhdet_fec!K85)</f>
        <v>3.507699046336473</v>
      </c>
      <c r="L85" s="124">
        <f>IF(RES_hhdet_tes!L85=0,"",RES_hhdet_tes!L85/RES_hhdet_fec!L85)</f>
        <v>3.5991515913016783</v>
      </c>
      <c r="M85" s="124">
        <f>IF(RES_hhdet_tes!M85=0,"",RES_hhdet_tes!M85/RES_hhdet_fec!M85)</f>
        <v>3.6831579338312954</v>
      </c>
      <c r="N85" s="124">
        <f>IF(RES_hhdet_tes!N85=0,"",RES_hhdet_tes!N85/RES_hhdet_fec!N85)</f>
        <v>3.8154083890478923</v>
      </c>
      <c r="O85" s="124">
        <f>IF(RES_hhdet_tes!O85=0,"",RES_hhdet_tes!O85/RES_hhdet_fec!O85)</f>
        <v>3.9939629374385754</v>
      </c>
      <c r="P85" s="124">
        <f>IF(RES_hhdet_tes!P85=0,"",RES_hhdet_tes!P85/RES_hhdet_fec!P85)</f>
        <v>4.2336280789317904</v>
      </c>
      <c r="Q85" s="124">
        <f>IF(RES_hhdet_tes!Q85=0,"",RES_hhdet_tes!Q85/RES_hhdet_fec!Q85)</f>
        <v>4.462609927669333</v>
      </c>
      <c r="R85" s="124">
        <f>IF(RES_hhdet_tes!R85=0,"",RES_hhdet_tes!R85/RES_hhdet_fec!R85)</f>
        <v>4.6373669004402434</v>
      </c>
      <c r="S85" s="124">
        <f>IF(RES_hhdet_tes!S85=0,"",RES_hhdet_tes!S85/RES_hhdet_fec!S85)</f>
        <v>4.7572556670920019</v>
      </c>
      <c r="T85" s="124">
        <f>IF(RES_hhdet_tes!T85=0,"",RES_hhdet_tes!T85/RES_hhdet_fec!T85)</f>
        <v>4.8394900790648538</v>
      </c>
      <c r="U85" s="124">
        <f>IF(RES_hhdet_tes!U85=0,"",RES_hhdet_tes!U85/RES_hhdet_fec!U85)</f>
        <v>4.9011139479910817</v>
      </c>
      <c r="V85" s="124">
        <f>IF(RES_hhdet_tes!V85=0,"",RES_hhdet_tes!V85/RES_hhdet_fec!V85)</f>
        <v>4.9557850085831054</v>
      </c>
      <c r="W85" s="124">
        <f>IF(RES_hhdet_tes!W85=0,"",RES_hhdet_tes!W85/RES_hhdet_fec!W85)</f>
        <v>4.996832249793723</v>
      </c>
      <c r="X85" s="124">
        <f>IF(RES_hhdet_tes!X85=0,"",RES_hhdet_tes!X85/RES_hhdet_fec!X85)</f>
        <v>5.0526435518928938</v>
      </c>
      <c r="Y85" s="124">
        <f>IF(RES_hhdet_tes!Y85=0,"",RES_hhdet_tes!Y85/RES_hhdet_fec!Y85)</f>
        <v>5.0758298538601601</v>
      </c>
      <c r="DA85" s="130" t="s">
        <v>1986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2.0381764712777901</v>
      </c>
      <c r="C86" s="111">
        <f>IF(RES_hhdet_tes!C86=0,"",RES_hhdet_tes!C86/RES_hhdet_fec!C86)</f>
        <v>2.2108389101165442</v>
      </c>
      <c r="D86" s="111">
        <f>IF(RES_hhdet_tes!D86=0,"",RES_hhdet_tes!D86/RES_hhdet_fec!D86)</f>
        <v>2.4754404715750025</v>
      </c>
      <c r="E86" s="111">
        <f>IF(RES_hhdet_tes!E86=0,"",RES_hhdet_tes!E86/RES_hhdet_fec!E86)</f>
        <v>2.6558597169765541</v>
      </c>
      <c r="F86" s="111">
        <f>IF(RES_hhdet_tes!F86=0,"",RES_hhdet_tes!F86/RES_hhdet_fec!F86)</f>
        <v>2.8738241097852013</v>
      </c>
      <c r="G86" s="111">
        <f>IF(RES_hhdet_tes!G86=0,"",RES_hhdet_tes!G86/RES_hhdet_fec!G86)</f>
        <v>3.0561687852731749</v>
      </c>
      <c r="H86" s="111">
        <f>IF(RES_hhdet_tes!H86=0,"",RES_hhdet_tes!H86/RES_hhdet_fec!H86)</f>
        <v>3.1523806192161663</v>
      </c>
      <c r="I86" s="111">
        <f>IF(RES_hhdet_tes!I86=0,"",RES_hhdet_tes!I86/RES_hhdet_fec!I86)</f>
        <v>3.3110465412406569</v>
      </c>
      <c r="J86" s="111">
        <f>IF(RES_hhdet_tes!J86=0,"",RES_hhdet_tes!J86/RES_hhdet_fec!J86)</f>
        <v>3.4118330327862449</v>
      </c>
      <c r="K86" s="111">
        <f>IF(RES_hhdet_tes!K86=0,"",RES_hhdet_tes!K86/RES_hhdet_fec!K86)</f>
        <v>3.507699046336473</v>
      </c>
      <c r="L86" s="111">
        <f>IF(RES_hhdet_tes!L86=0,"",RES_hhdet_tes!L86/RES_hhdet_fec!L86)</f>
        <v>3.5991515913016783</v>
      </c>
      <c r="M86" s="111">
        <f>IF(RES_hhdet_tes!M86=0,"",RES_hhdet_tes!M86/RES_hhdet_fec!M86)</f>
        <v>3.6831579338312954</v>
      </c>
      <c r="N86" s="111">
        <f>IF(RES_hhdet_tes!N86=0,"",RES_hhdet_tes!N86/RES_hhdet_fec!N86)</f>
        <v>3.8154083890478923</v>
      </c>
      <c r="O86" s="111">
        <f>IF(RES_hhdet_tes!O86=0,"",RES_hhdet_tes!O86/RES_hhdet_fec!O86)</f>
        <v>3.9939629374385754</v>
      </c>
      <c r="P86" s="111">
        <f>IF(RES_hhdet_tes!P86=0,"",RES_hhdet_tes!P86/RES_hhdet_fec!P86)</f>
        <v>4.2336280789317904</v>
      </c>
      <c r="Q86" s="111">
        <f>IF(RES_hhdet_tes!Q86=0,"",RES_hhdet_tes!Q86/RES_hhdet_fec!Q86)</f>
        <v>4.462609927669333</v>
      </c>
      <c r="R86" s="111">
        <f>IF(RES_hhdet_tes!R86=0,"",RES_hhdet_tes!R86/RES_hhdet_fec!R86)</f>
        <v>4.6373669004402434</v>
      </c>
      <c r="S86" s="111">
        <f>IF(RES_hhdet_tes!S86=0,"",RES_hhdet_tes!S86/RES_hhdet_fec!S86)</f>
        <v>4.7572556670920019</v>
      </c>
      <c r="T86" s="111">
        <f>IF(RES_hhdet_tes!T86=0,"",RES_hhdet_tes!T86/RES_hhdet_fec!T86)</f>
        <v>4.8394900790648538</v>
      </c>
      <c r="U86" s="111">
        <f>IF(RES_hhdet_tes!U86=0,"",RES_hhdet_tes!U86/RES_hhdet_fec!U86)</f>
        <v>4.9011139479910817</v>
      </c>
      <c r="V86" s="111">
        <f>IF(RES_hhdet_tes!V86=0,"",RES_hhdet_tes!V86/RES_hhdet_fec!V86)</f>
        <v>4.9557850085831054</v>
      </c>
      <c r="W86" s="111">
        <f>IF(RES_hhdet_tes!W86=0,"",RES_hhdet_tes!W86/RES_hhdet_fec!W86)</f>
        <v>4.996832249793723</v>
      </c>
      <c r="X86" s="111">
        <f>IF(RES_hhdet_tes!X86=0,"",RES_hhdet_tes!X86/RES_hhdet_fec!X86)</f>
        <v>5.0526435518928938</v>
      </c>
      <c r="Y86" s="111">
        <f>IF(RES_hhdet_tes!Y86=0,"",RES_hhdet_tes!Y86/RES_hhdet_fec!Y86)</f>
        <v>5.0758298538601601</v>
      </c>
      <c r="DA86" s="63" t="s">
        <v>1987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0.46031085320521847</v>
      </c>
      <c r="C87" s="124">
        <f>IF(RES_hhdet_tes!C87=0,"",RES_hhdet_tes!C87/RES_hhdet_fec!C87)</f>
        <v>0.46706946147528527</v>
      </c>
      <c r="D87" s="124">
        <f>IF(RES_hhdet_tes!D87=0,"",RES_hhdet_tes!D87/RES_hhdet_fec!D87)</f>
        <v>0.47921671274627992</v>
      </c>
      <c r="E87" s="124">
        <f>IF(RES_hhdet_tes!E87=0,"",RES_hhdet_tes!E87/RES_hhdet_fec!E87)</f>
        <v>0.49179893279117531</v>
      </c>
      <c r="F87" s="124">
        <f>IF(RES_hhdet_tes!F87=0,"",RES_hhdet_tes!F87/RES_hhdet_fec!F87)</f>
        <v>0.50263271973452928</v>
      </c>
      <c r="G87" s="124">
        <f>IF(RES_hhdet_tes!G87=0,"",RES_hhdet_tes!G87/RES_hhdet_fec!G87)</f>
        <v>0.51456192843486126</v>
      </c>
      <c r="H87" s="124">
        <f>IF(RES_hhdet_tes!H87=0,"",RES_hhdet_tes!H87/RES_hhdet_fec!H87)</f>
        <v>0.53157027499220233</v>
      </c>
      <c r="I87" s="124">
        <f>IF(RES_hhdet_tes!I87=0,"",RES_hhdet_tes!I87/RES_hhdet_fec!I87)</f>
        <v>0.55466389276858263</v>
      </c>
      <c r="J87" s="124">
        <f>IF(RES_hhdet_tes!J87=0,"",RES_hhdet_tes!J87/RES_hhdet_fec!J87)</f>
        <v>0.57685933927631294</v>
      </c>
      <c r="K87" s="124">
        <f>IF(RES_hhdet_tes!K87=0,"",RES_hhdet_tes!K87/RES_hhdet_fec!K87)</f>
        <v>0.59620646006475764</v>
      </c>
      <c r="L87" s="124">
        <f>IF(RES_hhdet_tes!L87=0,"",RES_hhdet_tes!L87/RES_hhdet_fec!L87)</f>
        <v>0.61315370746697873</v>
      </c>
      <c r="M87" s="124">
        <f>IF(RES_hhdet_tes!M87=0,"",RES_hhdet_tes!M87/RES_hhdet_fec!M87)</f>
        <v>0.63082485726567006</v>
      </c>
      <c r="N87" s="124">
        <f>IF(RES_hhdet_tes!N87=0,"",RES_hhdet_tes!N87/RES_hhdet_fec!N87)</f>
        <v>0.65171796734790866</v>
      </c>
      <c r="O87" s="124">
        <f>IF(RES_hhdet_tes!O87=0,"",RES_hhdet_tes!O87/RES_hhdet_fec!O87)</f>
        <v>0.6692545923727462</v>
      </c>
      <c r="P87" s="124">
        <f>IF(RES_hhdet_tes!P87=0,"",RES_hhdet_tes!P87/RES_hhdet_fec!P87)</f>
        <v>0.67663351437121977</v>
      </c>
      <c r="Q87" s="124">
        <f>IF(RES_hhdet_tes!Q87=0,"",RES_hhdet_tes!Q87/RES_hhdet_fec!Q87)</f>
        <v>0.68492112284875117</v>
      </c>
      <c r="R87" s="124">
        <f>IF(RES_hhdet_tes!R87=0,"",RES_hhdet_tes!R87/RES_hhdet_fec!R87)</f>
        <v>0.69476805791887042</v>
      </c>
      <c r="S87" s="124">
        <f>IF(RES_hhdet_tes!S87=0,"",RES_hhdet_tes!S87/RES_hhdet_fec!S87)</f>
        <v>0.70728055738000062</v>
      </c>
      <c r="T87" s="124">
        <f>IF(RES_hhdet_tes!T87=0,"",RES_hhdet_tes!T87/RES_hhdet_fec!T87)</f>
        <v>0.72140142256500306</v>
      </c>
      <c r="U87" s="124">
        <f>IF(RES_hhdet_tes!U87=0,"",RES_hhdet_tes!U87/RES_hhdet_fec!U87)</f>
        <v>0.73560741744396929</v>
      </c>
      <c r="V87" s="124">
        <f>IF(RES_hhdet_tes!V87=0,"",RES_hhdet_tes!V87/RES_hhdet_fec!V87)</f>
        <v>0.75091098635637865</v>
      </c>
      <c r="W87" s="124">
        <f>IF(RES_hhdet_tes!W87=0,"",RES_hhdet_tes!W87/RES_hhdet_fec!W87)</f>
        <v>0.76572410001745739</v>
      </c>
      <c r="X87" s="124">
        <f>IF(RES_hhdet_tes!X87=0,"",RES_hhdet_tes!X87/RES_hhdet_fec!X87)</f>
        <v>0.78145224735744823</v>
      </c>
      <c r="Y87" s="124">
        <f>IF(RES_hhdet_tes!Y87=0,"",RES_hhdet_tes!Y87/RES_hhdet_fec!Y87)</f>
        <v>0.79636071015889298</v>
      </c>
      <c r="DA87" s="130" t="s">
        <v>1988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0.44733241993513678</v>
      </c>
      <c r="C88" s="111">
        <f>IF(RES_hhdet_tes!C88=0,"",RES_hhdet_tes!C88/RES_hhdet_fec!C88)</f>
        <v>0.45416892534889586</v>
      </c>
      <c r="D88" s="111">
        <f>IF(RES_hhdet_tes!D88=0,"",RES_hhdet_tes!D88/RES_hhdet_fec!D88)</f>
        <v>0.46723693643699088</v>
      </c>
      <c r="E88" s="111">
        <f>IF(RES_hhdet_tes!E88=0,"",RES_hhdet_tes!E88/RES_hhdet_fec!E88)</f>
        <v>0.48157942965455042</v>
      </c>
      <c r="F88" s="111">
        <f>IF(RES_hhdet_tes!F88=0,"",RES_hhdet_tes!F88/RES_hhdet_fec!F88)</f>
        <v>0.49346577920226897</v>
      </c>
      <c r="G88" s="111">
        <f>IF(RES_hhdet_tes!G88=0,"",RES_hhdet_tes!G88/RES_hhdet_fec!G88)</f>
        <v>0.50587230943884842</v>
      </c>
      <c r="H88" s="111">
        <f>IF(RES_hhdet_tes!H88=0,"",RES_hhdet_tes!H88/RES_hhdet_fec!H88)</f>
        <v>0.52386474679506756</v>
      </c>
      <c r="I88" s="111">
        <f>IF(RES_hhdet_tes!I88=0,"",RES_hhdet_tes!I88/RES_hhdet_fec!I88)</f>
        <v>0.54878218809240364</v>
      </c>
      <c r="J88" s="111">
        <f>IF(RES_hhdet_tes!J88=0,"",RES_hhdet_tes!J88/RES_hhdet_fec!J88)</f>
        <v>0.57240480954119333</v>
      </c>
      <c r="K88" s="111">
        <f>IF(RES_hhdet_tes!K88=0,"",RES_hhdet_tes!K88/RES_hhdet_fec!K88)</f>
        <v>0.59294895744549658</v>
      </c>
      <c r="L88" s="111">
        <f>IF(RES_hhdet_tes!L88=0,"",RES_hhdet_tes!L88/RES_hhdet_fec!L88)</f>
        <v>0.61076311623060831</v>
      </c>
      <c r="M88" s="111">
        <f>IF(RES_hhdet_tes!M88=0,"",RES_hhdet_tes!M88/RES_hhdet_fec!M88)</f>
        <v>0.62920989493647539</v>
      </c>
      <c r="N88" s="111">
        <f>IF(RES_hhdet_tes!N88=0,"",RES_hhdet_tes!N88/RES_hhdet_fec!N88)</f>
        <v>0.6513115142425111</v>
      </c>
      <c r="O88" s="111">
        <f>IF(RES_hhdet_tes!O88=0,"",RES_hhdet_tes!O88/RES_hhdet_fec!O88)</f>
        <v>0.66962907621531498</v>
      </c>
      <c r="P88" s="111">
        <f>IF(RES_hhdet_tes!P88=0,"",RES_hhdet_tes!P88/RES_hhdet_fec!P88)</f>
        <v>0.67686037880963124</v>
      </c>
      <c r="Q88" s="111">
        <f>IF(RES_hhdet_tes!Q88=0,"",RES_hhdet_tes!Q88/RES_hhdet_fec!Q88)</f>
        <v>0.68482218392924876</v>
      </c>
      <c r="R88" s="111">
        <f>IF(RES_hhdet_tes!R88=0,"",RES_hhdet_tes!R88/RES_hhdet_fec!R88)</f>
        <v>0.69460060175485472</v>
      </c>
      <c r="S88" s="111">
        <f>IF(RES_hhdet_tes!S88=0,"",RES_hhdet_tes!S88/RES_hhdet_fec!S88)</f>
        <v>0.707087226638073</v>
      </c>
      <c r="T88" s="111">
        <f>IF(RES_hhdet_tes!T88=0,"",RES_hhdet_tes!T88/RES_hhdet_fec!T88)</f>
        <v>0.72144045835924431</v>
      </c>
      <c r="U88" s="111">
        <f>IF(RES_hhdet_tes!U88=0,"",RES_hhdet_tes!U88/RES_hhdet_fec!U88)</f>
        <v>0.73505873855316495</v>
      </c>
      <c r="V88" s="111">
        <f>IF(RES_hhdet_tes!V88=0,"",RES_hhdet_tes!V88/RES_hhdet_fec!V88)</f>
        <v>0.75046877380701538</v>
      </c>
      <c r="W88" s="111">
        <f>IF(RES_hhdet_tes!W88=0,"",RES_hhdet_tes!W88/RES_hhdet_fec!W88)</f>
        <v>0.76538370494812735</v>
      </c>
      <c r="X88" s="111">
        <f>IF(RES_hhdet_tes!X88=0,"",RES_hhdet_tes!X88/RES_hhdet_fec!X88)</f>
        <v>0.7816216076973036</v>
      </c>
      <c r="Y88" s="111">
        <f>IF(RES_hhdet_tes!Y88=0,"",RES_hhdet_tes!Y88/RES_hhdet_fec!Y88)</f>
        <v>0.79697423796325273</v>
      </c>
      <c r="DA88" s="63" t="s">
        <v>1989</v>
      </c>
    </row>
    <row r="89" spans="1:105" ht="12" customHeight="1" x14ac:dyDescent="0.25">
      <c r="A89" s="97" t="s">
        <v>131</v>
      </c>
      <c r="B89" s="111" t="str">
        <f>IF(RES_hhdet_tes!B89=0,"",RES_hhdet_tes!B89/RES_hhdet_fec!B89)</f>
        <v/>
      </c>
      <c r="C89" s="111" t="str">
        <f>IF(RES_hhdet_tes!C89=0,"",RES_hhdet_tes!C89/RES_hhdet_fec!C89)</f>
        <v/>
      </c>
      <c r="D89" s="111" t="str">
        <f>IF(RES_hhdet_tes!D89=0,"",RES_hhdet_tes!D89/RES_hhdet_fec!D89)</f>
        <v/>
      </c>
      <c r="E89" s="111" t="str">
        <f>IF(RES_hhdet_tes!E89=0,"",RES_hhdet_tes!E89/RES_hhdet_fec!E89)</f>
        <v/>
      </c>
      <c r="F89" s="111" t="str">
        <f>IF(RES_hhdet_tes!F89=0,"",RES_hhdet_tes!F89/RES_hhdet_fec!F89)</f>
        <v/>
      </c>
      <c r="G89" s="111" t="str">
        <f>IF(RES_hhdet_tes!G89=0,"",RES_hhdet_tes!G89/RES_hhdet_fec!G89)</f>
        <v/>
      </c>
      <c r="H89" s="111" t="str">
        <f>IF(RES_hhdet_tes!H89=0,"",RES_hhdet_tes!H89/RES_hhdet_fec!H89)</f>
        <v/>
      </c>
      <c r="I89" s="111" t="str">
        <f>IF(RES_hhdet_tes!I89=0,"",RES_hhdet_tes!I89/RES_hhdet_fec!I89)</f>
        <v/>
      </c>
      <c r="J89" s="111" t="str">
        <f>IF(RES_hhdet_tes!J89=0,"",RES_hhdet_tes!J89/RES_hhdet_fec!J89)</f>
        <v/>
      </c>
      <c r="K89" s="111" t="str">
        <f>IF(RES_hhdet_tes!K89=0,"",RES_hhdet_tes!K89/RES_hhdet_fec!K89)</f>
        <v/>
      </c>
      <c r="L89" s="111" t="str">
        <f>IF(RES_hhdet_tes!L89=0,"",RES_hhdet_tes!L89/RES_hhdet_fec!L89)</f>
        <v/>
      </c>
      <c r="M89" s="111" t="str">
        <f>IF(RES_hhdet_tes!M89=0,"",RES_hhdet_tes!M89/RES_hhdet_fec!M89)</f>
        <v/>
      </c>
      <c r="N89" s="111" t="str">
        <f>IF(RES_hhdet_tes!N89=0,"",RES_hhdet_tes!N89/RES_hhdet_fec!N89)</f>
        <v/>
      </c>
      <c r="O89" s="111" t="str">
        <f>IF(RES_hhdet_tes!O89=0,"",RES_hhdet_tes!O89/RES_hhdet_fec!O89)</f>
        <v/>
      </c>
      <c r="P89" s="111" t="str">
        <f>IF(RES_hhdet_tes!P89=0,"",RES_hhdet_tes!P89/RES_hhdet_fec!P89)</f>
        <v/>
      </c>
      <c r="Q89" s="111" t="str">
        <f>IF(RES_hhdet_tes!Q89=0,"",RES_hhdet_tes!Q89/RES_hhdet_fec!Q89)</f>
        <v/>
      </c>
      <c r="R89" s="111" t="str">
        <f>IF(RES_hhdet_tes!R89=0,"",RES_hhdet_tes!R89/RES_hhdet_fec!R89)</f>
        <v/>
      </c>
      <c r="S89" s="111" t="str">
        <f>IF(RES_hhdet_tes!S89=0,"",RES_hhdet_tes!S89/RES_hhdet_fec!S89)</f>
        <v/>
      </c>
      <c r="T89" s="111" t="str">
        <f>IF(RES_hhdet_tes!T89=0,"",RES_hhdet_tes!T89/RES_hhdet_fec!T89)</f>
        <v/>
      </c>
      <c r="U89" s="111" t="str">
        <f>IF(RES_hhdet_tes!U89=0,"",RES_hhdet_tes!U89/RES_hhdet_fec!U89)</f>
        <v/>
      </c>
      <c r="V89" s="111" t="str">
        <f>IF(RES_hhdet_tes!V89=0,"",RES_hhdet_tes!V89/RES_hhdet_fec!V89)</f>
        <v/>
      </c>
      <c r="W89" s="111" t="str">
        <f>IF(RES_hhdet_tes!W89=0,"",RES_hhdet_tes!W89/RES_hhdet_fec!W89)</f>
        <v/>
      </c>
      <c r="X89" s="111" t="str">
        <f>IF(RES_hhdet_tes!X89=0,"",RES_hhdet_tes!X89/RES_hhdet_fec!X89)</f>
        <v/>
      </c>
      <c r="Y89" s="111" t="str">
        <f>IF(RES_hhdet_tes!Y89=0,"",RES_hhdet_tes!Y89/RES_hhdet_fec!Y89)</f>
        <v/>
      </c>
      <c r="DA89" s="63" t="s">
        <v>1990</v>
      </c>
    </row>
    <row r="90" spans="1:105" ht="12" customHeight="1" x14ac:dyDescent="0.25">
      <c r="A90" s="100" t="s">
        <v>199</v>
      </c>
      <c r="B90" s="112" t="str">
        <f>IF(RES_hhdet_tes!B90=0,"",RES_hhdet_tes!B90/RES_hhdet_fec!B90)</f>
        <v/>
      </c>
      <c r="C90" s="112" t="str">
        <f>IF(RES_hhdet_tes!C90=0,"",RES_hhdet_tes!C90/RES_hhdet_fec!C90)</f>
        <v/>
      </c>
      <c r="D90" s="112" t="str">
        <f>IF(RES_hhdet_tes!D90=0,"",RES_hhdet_tes!D90/RES_hhdet_fec!D90)</f>
        <v/>
      </c>
      <c r="E90" s="112" t="str">
        <f>IF(RES_hhdet_tes!E90=0,"",RES_hhdet_tes!E90/RES_hhdet_fec!E90)</f>
        <v/>
      </c>
      <c r="F90" s="112" t="str">
        <f>IF(RES_hhdet_tes!F90=0,"",RES_hhdet_tes!F90/RES_hhdet_fec!F90)</f>
        <v/>
      </c>
      <c r="G90" s="112" t="str">
        <f>IF(RES_hhdet_tes!G90=0,"",RES_hhdet_tes!G90/RES_hhdet_fec!G90)</f>
        <v/>
      </c>
      <c r="H90" s="112" t="str">
        <f>IF(RES_hhdet_tes!H90=0,"",RES_hhdet_tes!H90/RES_hhdet_fec!H90)</f>
        <v/>
      </c>
      <c r="I90" s="112" t="str">
        <f>IF(RES_hhdet_tes!I90=0,"",RES_hhdet_tes!I90/RES_hhdet_fec!I90)</f>
        <v/>
      </c>
      <c r="J90" s="112" t="str">
        <f>IF(RES_hhdet_tes!J90=0,"",RES_hhdet_tes!J90/RES_hhdet_fec!J90)</f>
        <v/>
      </c>
      <c r="K90" s="112" t="str">
        <f>IF(RES_hhdet_tes!K90=0,"",RES_hhdet_tes!K90/RES_hhdet_fec!K90)</f>
        <v/>
      </c>
      <c r="L90" s="112" t="str">
        <f>IF(RES_hhdet_tes!L90=0,"",RES_hhdet_tes!L90/RES_hhdet_fec!L90)</f>
        <v/>
      </c>
      <c r="M90" s="112" t="str">
        <f>IF(RES_hhdet_tes!M90=0,"",RES_hhdet_tes!M90/RES_hhdet_fec!M90)</f>
        <v/>
      </c>
      <c r="N90" s="112" t="str">
        <f>IF(RES_hhdet_tes!N90=0,"",RES_hhdet_tes!N90/RES_hhdet_fec!N90)</f>
        <v/>
      </c>
      <c r="O90" s="112" t="str">
        <f>IF(RES_hhdet_tes!O90=0,"",RES_hhdet_tes!O90/RES_hhdet_fec!O90)</f>
        <v/>
      </c>
      <c r="P90" s="112" t="str">
        <f>IF(RES_hhdet_tes!P90=0,"",RES_hhdet_tes!P90/RES_hhdet_fec!P90)</f>
        <v/>
      </c>
      <c r="Q90" s="112" t="str">
        <f>IF(RES_hhdet_tes!Q90=0,"",RES_hhdet_tes!Q90/RES_hhdet_fec!Q90)</f>
        <v/>
      </c>
      <c r="R90" s="112" t="str">
        <f>IF(RES_hhdet_tes!R90=0,"",RES_hhdet_tes!R90/RES_hhdet_fec!R90)</f>
        <v/>
      </c>
      <c r="S90" s="112" t="str">
        <f>IF(RES_hhdet_tes!S90=0,"",RES_hhdet_tes!S90/RES_hhdet_fec!S90)</f>
        <v/>
      </c>
      <c r="T90" s="112" t="str">
        <f>IF(RES_hhdet_tes!T90=0,"",RES_hhdet_tes!T90/RES_hhdet_fec!T90)</f>
        <v/>
      </c>
      <c r="U90" s="112" t="str">
        <f>IF(RES_hhdet_tes!U90=0,"",RES_hhdet_tes!U90/RES_hhdet_fec!U90)</f>
        <v/>
      </c>
      <c r="V90" s="112" t="str">
        <f>IF(RES_hhdet_tes!V90=0,"",RES_hhdet_tes!V90/RES_hhdet_fec!V90)</f>
        <v/>
      </c>
      <c r="W90" s="112" t="str">
        <f>IF(RES_hhdet_tes!W90=0,"",RES_hhdet_tes!W90/RES_hhdet_fec!W90)</f>
        <v/>
      </c>
      <c r="X90" s="112" t="str">
        <f>IF(RES_hhdet_tes!X90=0,"",RES_hhdet_tes!X90/RES_hhdet_fec!X90)</f>
        <v/>
      </c>
      <c r="Y90" s="112" t="str">
        <f>IF(RES_hhdet_tes!Y90=0,"",RES_hhdet_tes!Y90/RES_hhdet_fec!Y90)</f>
        <v/>
      </c>
      <c r="DA90" s="131" t="s">
        <v>1991</v>
      </c>
    </row>
    <row r="91" spans="1:105" ht="12" customHeight="1" x14ac:dyDescent="0.25">
      <c r="A91" s="103" t="s">
        <v>52</v>
      </c>
      <c r="B91" s="113" t="str">
        <f>IF(RES_hhdet_tes!B91=0,"",RES_hhdet_tes!B91/RES_hhdet_fec!B91)</f>
        <v/>
      </c>
      <c r="C91" s="113" t="str">
        <f>IF(RES_hhdet_tes!C91=0,"",RES_hhdet_tes!C91/RES_hhdet_fec!C91)</f>
        <v/>
      </c>
      <c r="D91" s="113" t="str">
        <f>IF(RES_hhdet_tes!D91=0,"",RES_hhdet_tes!D91/RES_hhdet_fec!D91)</f>
        <v/>
      </c>
      <c r="E91" s="113" t="str">
        <f>IF(RES_hhdet_tes!E91=0,"",RES_hhdet_tes!E91/RES_hhdet_fec!E91)</f>
        <v/>
      </c>
      <c r="F91" s="113" t="str">
        <f>IF(RES_hhdet_tes!F91=0,"",RES_hhdet_tes!F91/RES_hhdet_fec!F91)</f>
        <v/>
      </c>
      <c r="G91" s="113" t="str">
        <f>IF(RES_hhdet_tes!G91=0,"",RES_hhdet_tes!G91/RES_hhdet_fec!G91)</f>
        <v/>
      </c>
      <c r="H91" s="113" t="str">
        <f>IF(RES_hhdet_tes!H91=0,"",RES_hhdet_tes!H91/RES_hhdet_fec!H91)</f>
        <v/>
      </c>
      <c r="I91" s="113" t="str">
        <f>IF(RES_hhdet_tes!I91=0,"",RES_hhdet_tes!I91/RES_hhdet_fec!I91)</f>
        <v/>
      </c>
      <c r="J91" s="113" t="str">
        <f>IF(RES_hhdet_tes!J91=0,"",RES_hhdet_tes!J91/RES_hhdet_fec!J91)</f>
        <v/>
      </c>
      <c r="K91" s="113" t="str">
        <f>IF(RES_hhdet_tes!K91=0,"",RES_hhdet_tes!K91/RES_hhdet_fec!K91)</f>
        <v/>
      </c>
      <c r="L91" s="113" t="str">
        <f>IF(RES_hhdet_tes!L91=0,"",RES_hhdet_tes!L91/RES_hhdet_fec!L91)</f>
        <v/>
      </c>
      <c r="M91" s="113" t="str">
        <f>IF(RES_hhdet_tes!M91=0,"",RES_hhdet_tes!M91/RES_hhdet_fec!M91)</f>
        <v/>
      </c>
      <c r="N91" s="113" t="str">
        <f>IF(RES_hhdet_tes!N91=0,"",RES_hhdet_tes!N91/RES_hhdet_fec!N91)</f>
        <v/>
      </c>
      <c r="O91" s="113" t="str">
        <f>IF(RES_hhdet_tes!O91=0,"",RES_hhdet_tes!O91/RES_hhdet_fec!O91)</f>
        <v/>
      </c>
      <c r="P91" s="113" t="str">
        <f>IF(RES_hhdet_tes!P91=0,"",RES_hhdet_tes!P91/RES_hhdet_fec!P91)</f>
        <v/>
      </c>
      <c r="Q91" s="113" t="str">
        <f>IF(RES_hhdet_tes!Q91=0,"",RES_hhdet_tes!Q91/RES_hhdet_fec!Q91)</f>
        <v/>
      </c>
      <c r="R91" s="113" t="str">
        <f>IF(RES_hhdet_tes!R91=0,"",RES_hhdet_tes!R91/RES_hhdet_fec!R91)</f>
        <v/>
      </c>
      <c r="S91" s="113" t="str">
        <f>IF(RES_hhdet_tes!S91=0,"",RES_hhdet_tes!S91/RES_hhdet_fec!S91)</f>
        <v/>
      </c>
      <c r="T91" s="113" t="str">
        <f>IF(RES_hhdet_tes!T91=0,"",RES_hhdet_tes!T91/RES_hhdet_fec!T91)</f>
        <v/>
      </c>
      <c r="U91" s="113" t="str">
        <f>IF(RES_hhdet_tes!U91=0,"",RES_hhdet_tes!U91/RES_hhdet_fec!U91)</f>
        <v/>
      </c>
      <c r="V91" s="113" t="str">
        <f>IF(RES_hhdet_tes!V91=0,"",RES_hhdet_tes!V91/RES_hhdet_fec!V91)</f>
        <v/>
      </c>
      <c r="W91" s="113" t="str">
        <f>IF(RES_hhdet_tes!W91=0,"",RES_hhdet_tes!W91/RES_hhdet_fec!W91)</f>
        <v/>
      </c>
      <c r="X91" s="113" t="str">
        <f>IF(RES_hhdet_tes!X91=0,"",RES_hhdet_tes!X91/RES_hhdet_fec!X91)</f>
        <v/>
      </c>
      <c r="Y91" s="113" t="str">
        <f>IF(RES_hhdet_tes!Y91=0,"",RES_hhdet_tes!Y91/RES_hhdet_fec!Y91)</f>
        <v/>
      </c>
      <c r="DA91" s="132" t="s">
        <v>1992</v>
      </c>
    </row>
    <row r="92" spans="1:105" ht="12" customHeight="1" x14ac:dyDescent="0.25">
      <c r="A92" s="106" t="s">
        <v>124</v>
      </c>
      <c r="B92" s="112" t="str">
        <f>IF(RES_hhdet_tes!B92=0,"",RES_hhdet_tes!B92/RES_hhdet_fec!B92)</f>
        <v/>
      </c>
      <c r="C92" s="112" t="str">
        <f>IF(RES_hhdet_tes!C92=0,"",RES_hhdet_tes!C92/RES_hhdet_fec!C92)</f>
        <v/>
      </c>
      <c r="D92" s="112" t="str">
        <f>IF(RES_hhdet_tes!D92=0,"",RES_hhdet_tes!D92/RES_hhdet_fec!D92)</f>
        <v/>
      </c>
      <c r="E92" s="112" t="str">
        <f>IF(RES_hhdet_tes!E92=0,"",RES_hhdet_tes!E92/RES_hhdet_fec!E92)</f>
        <v/>
      </c>
      <c r="F92" s="112" t="str">
        <f>IF(RES_hhdet_tes!F92=0,"",RES_hhdet_tes!F92/RES_hhdet_fec!F92)</f>
        <v/>
      </c>
      <c r="G92" s="112" t="str">
        <f>IF(RES_hhdet_tes!G92=0,"",RES_hhdet_tes!G92/RES_hhdet_fec!G92)</f>
        <v/>
      </c>
      <c r="H92" s="112" t="str">
        <f>IF(RES_hhdet_tes!H92=0,"",RES_hhdet_tes!H92/RES_hhdet_fec!H92)</f>
        <v/>
      </c>
      <c r="I92" s="112" t="str">
        <f>IF(RES_hhdet_tes!I92=0,"",RES_hhdet_tes!I92/RES_hhdet_fec!I92)</f>
        <v/>
      </c>
      <c r="J92" s="112" t="str">
        <f>IF(RES_hhdet_tes!J92=0,"",RES_hhdet_tes!J92/RES_hhdet_fec!J92)</f>
        <v/>
      </c>
      <c r="K92" s="112" t="str">
        <f>IF(RES_hhdet_tes!K92=0,"",RES_hhdet_tes!K92/RES_hhdet_fec!K92)</f>
        <v/>
      </c>
      <c r="L92" s="112" t="str">
        <f>IF(RES_hhdet_tes!L92=0,"",RES_hhdet_tes!L92/RES_hhdet_fec!L92)</f>
        <v/>
      </c>
      <c r="M92" s="112" t="str">
        <f>IF(RES_hhdet_tes!M92=0,"",RES_hhdet_tes!M92/RES_hhdet_fec!M92)</f>
        <v/>
      </c>
      <c r="N92" s="112" t="str">
        <f>IF(RES_hhdet_tes!N92=0,"",RES_hhdet_tes!N92/RES_hhdet_fec!N92)</f>
        <v/>
      </c>
      <c r="O92" s="112" t="str">
        <f>IF(RES_hhdet_tes!O92=0,"",RES_hhdet_tes!O92/RES_hhdet_fec!O92)</f>
        <v/>
      </c>
      <c r="P92" s="112" t="str">
        <f>IF(RES_hhdet_tes!P92=0,"",RES_hhdet_tes!P92/RES_hhdet_fec!P92)</f>
        <v/>
      </c>
      <c r="Q92" s="112" t="str">
        <f>IF(RES_hhdet_tes!Q92=0,"",RES_hhdet_tes!Q92/RES_hhdet_fec!Q92)</f>
        <v/>
      </c>
      <c r="R92" s="112" t="str">
        <f>IF(RES_hhdet_tes!R92=0,"",RES_hhdet_tes!R92/RES_hhdet_fec!R92)</f>
        <v/>
      </c>
      <c r="S92" s="112" t="str">
        <f>IF(RES_hhdet_tes!S92=0,"",RES_hhdet_tes!S92/RES_hhdet_fec!S92)</f>
        <v/>
      </c>
      <c r="T92" s="112" t="str">
        <f>IF(RES_hhdet_tes!T92=0,"",RES_hhdet_tes!T92/RES_hhdet_fec!T92)</f>
        <v/>
      </c>
      <c r="U92" s="112" t="str">
        <f>IF(RES_hhdet_tes!U92=0,"",RES_hhdet_tes!U92/RES_hhdet_fec!U92)</f>
        <v/>
      </c>
      <c r="V92" s="112" t="str">
        <f>IF(RES_hhdet_tes!V92=0,"",RES_hhdet_tes!V92/RES_hhdet_fec!V92)</f>
        <v/>
      </c>
      <c r="W92" s="112" t="str">
        <f>IF(RES_hhdet_tes!W92=0,"",RES_hhdet_tes!W92/RES_hhdet_fec!W92)</f>
        <v/>
      </c>
      <c r="X92" s="112" t="str">
        <f>IF(RES_hhdet_tes!X92=0,"",RES_hhdet_tes!X92/RES_hhdet_fec!X92)</f>
        <v/>
      </c>
      <c r="Y92" s="112" t="str">
        <f>IF(RES_hhdet_tes!Y92=0,"",RES_hhdet_tes!Y92/RES_hhdet_fec!Y92)</f>
        <v/>
      </c>
      <c r="DA92" s="131" t="s">
        <v>1993</v>
      </c>
    </row>
    <row r="93" spans="1:105" ht="12" customHeight="1" x14ac:dyDescent="0.25">
      <c r="A93" s="107" t="s">
        <v>123</v>
      </c>
      <c r="B93" s="113" t="str">
        <f>IF(RES_hhdet_tes!B93=0,"",RES_hhdet_tes!B93/RES_hhdet_fec!B93)</f>
        <v/>
      </c>
      <c r="C93" s="113" t="str">
        <f>IF(RES_hhdet_tes!C93=0,"",RES_hhdet_tes!C93/RES_hhdet_fec!C93)</f>
        <v/>
      </c>
      <c r="D93" s="113" t="str">
        <f>IF(RES_hhdet_tes!D93=0,"",RES_hhdet_tes!D93/RES_hhdet_fec!D93)</f>
        <v/>
      </c>
      <c r="E93" s="113" t="str">
        <f>IF(RES_hhdet_tes!E93=0,"",RES_hhdet_tes!E93/RES_hhdet_fec!E93)</f>
        <v/>
      </c>
      <c r="F93" s="113" t="str">
        <f>IF(RES_hhdet_tes!F93=0,"",RES_hhdet_tes!F93/RES_hhdet_fec!F93)</f>
        <v/>
      </c>
      <c r="G93" s="113" t="str">
        <f>IF(RES_hhdet_tes!G93=0,"",RES_hhdet_tes!G93/RES_hhdet_fec!G93)</f>
        <v/>
      </c>
      <c r="H93" s="113" t="str">
        <f>IF(RES_hhdet_tes!H93=0,"",RES_hhdet_tes!H93/RES_hhdet_fec!H93)</f>
        <v/>
      </c>
      <c r="I93" s="113" t="str">
        <f>IF(RES_hhdet_tes!I93=0,"",RES_hhdet_tes!I93/RES_hhdet_fec!I93)</f>
        <v/>
      </c>
      <c r="J93" s="113" t="str">
        <f>IF(RES_hhdet_tes!J93=0,"",RES_hhdet_tes!J93/RES_hhdet_fec!J93)</f>
        <v/>
      </c>
      <c r="K93" s="113" t="str">
        <f>IF(RES_hhdet_tes!K93=0,"",RES_hhdet_tes!K93/RES_hhdet_fec!K93)</f>
        <v/>
      </c>
      <c r="L93" s="113" t="str">
        <f>IF(RES_hhdet_tes!L93=0,"",RES_hhdet_tes!L93/RES_hhdet_fec!L93)</f>
        <v/>
      </c>
      <c r="M93" s="113" t="str">
        <f>IF(RES_hhdet_tes!M93=0,"",RES_hhdet_tes!M93/RES_hhdet_fec!M93)</f>
        <v/>
      </c>
      <c r="N93" s="113" t="str">
        <f>IF(RES_hhdet_tes!N93=0,"",RES_hhdet_tes!N93/RES_hhdet_fec!N93)</f>
        <v/>
      </c>
      <c r="O93" s="113" t="str">
        <f>IF(RES_hhdet_tes!O93=0,"",RES_hhdet_tes!O93/RES_hhdet_fec!O93)</f>
        <v/>
      </c>
      <c r="P93" s="113" t="str">
        <f>IF(RES_hhdet_tes!P93=0,"",RES_hhdet_tes!P93/RES_hhdet_fec!P93)</f>
        <v/>
      </c>
      <c r="Q93" s="113" t="str">
        <f>IF(RES_hhdet_tes!Q93=0,"",RES_hhdet_tes!Q93/RES_hhdet_fec!Q93)</f>
        <v/>
      </c>
      <c r="R93" s="113" t="str">
        <f>IF(RES_hhdet_tes!R93=0,"",RES_hhdet_tes!R93/RES_hhdet_fec!R93)</f>
        <v/>
      </c>
      <c r="S93" s="113" t="str">
        <f>IF(RES_hhdet_tes!S93=0,"",RES_hhdet_tes!S93/RES_hhdet_fec!S93)</f>
        <v/>
      </c>
      <c r="T93" s="113" t="str">
        <f>IF(RES_hhdet_tes!T93=0,"",RES_hhdet_tes!T93/RES_hhdet_fec!T93)</f>
        <v/>
      </c>
      <c r="U93" s="113" t="str">
        <f>IF(RES_hhdet_tes!U93=0,"",RES_hhdet_tes!U93/RES_hhdet_fec!U93)</f>
        <v/>
      </c>
      <c r="V93" s="113" t="str">
        <f>IF(RES_hhdet_tes!V93=0,"",RES_hhdet_tes!V93/RES_hhdet_fec!V93)</f>
        <v/>
      </c>
      <c r="W93" s="113" t="str">
        <f>IF(RES_hhdet_tes!W93=0,"",RES_hhdet_tes!W93/RES_hhdet_fec!W93)</f>
        <v/>
      </c>
      <c r="X93" s="113" t="str">
        <f>IF(RES_hhdet_tes!X93=0,"",RES_hhdet_tes!X93/RES_hhdet_fec!X93)</f>
        <v/>
      </c>
      <c r="Y93" s="113" t="str">
        <f>IF(RES_hhdet_tes!Y93=0,"",RES_hhdet_tes!Y93/RES_hhdet_fec!Y93)</f>
        <v/>
      </c>
      <c r="DA93" s="132" t="s">
        <v>1994</v>
      </c>
    </row>
    <row r="94" spans="1:105" ht="12" customHeight="1" x14ac:dyDescent="0.25">
      <c r="A94" s="108" t="s">
        <v>50</v>
      </c>
      <c r="B94" s="111" t="str">
        <f>IF(RES_hhdet_tes!B94=0,"",RES_hhdet_tes!B94/RES_hhdet_fec!B94)</f>
        <v/>
      </c>
      <c r="C94" s="111" t="str">
        <f>IF(RES_hhdet_tes!C94=0,"",RES_hhdet_tes!C94/RES_hhdet_fec!C94)</f>
        <v/>
      </c>
      <c r="D94" s="111" t="str">
        <f>IF(RES_hhdet_tes!D94=0,"",RES_hhdet_tes!D94/RES_hhdet_fec!D94)</f>
        <v/>
      </c>
      <c r="E94" s="111" t="str">
        <f>IF(RES_hhdet_tes!E94=0,"",RES_hhdet_tes!E94/RES_hhdet_fec!E94)</f>
        <v/>
      </c>
      <c r="F94" s="111" t="str">
        <f>IF(RES_hhdet_tes!F94=0,"",RES_hhdet_tes!F94/RES_hhdet_fec!F94)</f>
        <v/>
      </c>
      <c r="G94" s="111" t="str">
        <f>IF(RES_hhdet_tes!G94=0,"",RES_hhdet_tes!G94/RES_hhdet_fec!G94)</f>
        <v/>
      </c>
      <c r="H94" s="111" t="str">
        <f>IF(RES_hhdet_tes!H94=0,"",RES_hhdet_tes!H94/RES_hhdet_fec!H94)</f>
        <v/>
      </c>
      <c r="I94" s="111" t="str">
        <f>IF(RES_hhdet_tes!I94=0,"",RES_hhdet_tes!I94/RES_hhdet_fec!I94)</f>
        <v/>
      </c>
      <c r="J94" s="111" t="str">
        <f>IF(RES_hhdet_tes!J94=0,"",RES_hhdet_tes!J94/RES_hhdet_fec!J94)</f>
        <v/>
      </c>
      <c r="K94" s="111" t="str">
        <f>IF(RES_hhdet_tes!K94=0,"",RES_hhdet_tes!K94/RES_hhdet_fec!K94)</f>
        <v/>
      </c>
      <c r="L94" s="111" t="str">
        <f>IF(RES_hhdet_tes!L94=0,"",RES_hhdet_tes!L94/RES_hhdet_fec!L94)</f>
        <v/>
      </c>
      <c r="M94" s="111" t="str">
        <f>IF(RES_hhdet_tes!M94=0,"",RES_hhdet_tes!M94/RES_hhdet_fec!M94)</f>
        <v/>
      </c>
      <c r="N94" s="111" t="str">
        <f>IF(RES_hhdet_tes!N94=0,"",RES_hhdet_tes!N94/RES_hhdet_fec!N94)</f>
        <v/>
      </c>
      <c r="O94" s="111" t="str">
        <f>IF(RES_hhdet_tes!O94=0,"",RES_hhdet_tes!O94/RES_hhdet_fec!O94)</f>
        <v/>
      </c>
      <c r="P94" s="111" t="str">
        <f>IF(RES_hhdet_tes!P94=0,"",RES_hhdet_tes!P94/RES_hhdet_fec!P94)</f>
        <v/>
      </c>
      <c r="Q94" s="111" t="str">
        <f>IF(RES_hhdet_tes!Q94=0,"",RES_hhdet_tes!Q94/RES_hhdet_fec!Q94)</f>
        <v/>
      </c>
      <c r="R94" s="111" t="str">
        <f>IF(RES_hhdet_tes!R94=0,"",RES_hhdet_tes!R94/RES_hhdet_fec!R94)</f>
        <v/>
      </c>
      <c r="S94" s="111" t="str">
        <f>IF(RES_hhdet_tes!S94=0,"",RES_hhdet_tes!S94/RES_hhdet_fec!S94)</f>
        <v/>
      </c>
      <c r="T94" s="111" t="str">
        <f>IF(RES_hhdet_tes!T94=0,"",RES_hhdet_tes!T94/RES_hhdet_fec!T94)</f>
        <v/>
      </c>
      <c r="U94" s="111" t="str">
        <f>IF(RES_hhdet_tes!U94=0,"",RES_hhdet_tes!U94/RES_hhdet_fec!U94)</f>
        <v/>
      </c>
      <c r="V94" s="111" t="str">
        <f>IF(RES_hhdet_tes!V94=0,"",RES_hhdet_tes!V94/RES_hhdet_fec!V94)</f>
        <v/>
      </c>
      <c r="W94" s="111" t="str">
        <f>IF(RES_hhdet_tes!W94=0,"",RES_hhdet_tes!W94/RES_hhdet_fec!W94)</f>
        <v/>
      </c>
      <c r="X94" s="111" t="str">
        <f>IF(RES_hhdet_tes!X94=0,"",RES_hhdet_tes!X94/RES_hhdet_fec!X94)</f>
        <v/>
      </c>
      <c r="Y94" s="111" t="str">
        <f>IF(RES_hhdet_tes!Y94=0,"",RES_hhdet_tes!Y94/RES_hhdet_fec!Y94)</f>
        <v/>
      </c>
      <c r="DA94" s="63" t="s">
        <v>1995</v>
      </c>
    </row>
    <row r="95" spans="1:105" ht="12" customHeight="1" x14ac:dyDescent="0.25">
      <c r="A95" s="108" t="s">
        <v>52</v>
      </c>
      <c r="B95" s="111" t="str">
        <f>IF(RES_hhdet_tes!B95=0,"",RES_hhdet_tes!B95/RES_hhdet_fec!B95)</f>
        <v/>
      </c>
      <c r="C95" s="111" t="str">
        <f>IF(RES_hhdet_tes!C95=0,"",RES_hhdet_tes!C95/RES_hhdet_fec!C95)</f>
        <v/>
      </c>
      <c r="D95" s="111" t="str">
        <f>IF(RES_hhdet_tes!D95=0,"",RES_hhdet_tes!D95/RES_hhdet_fec!D95)</f>
        <v/>
      </c>
      <c r="E95" s="111" t="str">
        <f>IF(RES_hhdet_tes!E95=0,"",RES_hhdet_tes!E95/RES_hhdet_fec!E95)</f>
        <v/>
      </c>
      <c r="F95" s="111" t="str">
        <f>IF(RES_hhdet_tes!F95=0,"",RES_hhdet_tes!F95/RES_hhdet_fec!F95)</f>
        <v/>
      </c>
      <c r="G95" s="111" t="str">
        <f>IF(RES_hhdet_tes!G95=0,"",RES_hhdet_tes!G95/RES_hhdet_fec!G95)</f>
        <v/>
      </c>
      <c r="H95" s="111" t="str">
        <f>IF(RES_hhdet_tes!H95=0,"",RES_hhdet_tes!H95/RES_hhdet_fec!H95)</f>
        <v/>
      </c>
      <c r="I95" s="111" t="str">
        <f>IF(RES_hhdet_tes!I95=0,"",RES_hhdet_tes!I95/RES_hhdet_fec!I95)</f>
        <v/>
      </c>
      <c r="J95" s="111" t="str">
        <f>IF(RES_hhdet_tes!J95=0,"",RES_hhdet_tes!J95/RES_hhdet_fec!J95)</f>
        <v/>
      </c>
      <c r="K95" s="111" t="str">
        <f>IF(RES_hhdet_tes!K95=0,"",RES_hhdet_tes!K95/RES_hhdet_fec!K95)</f>
        <v/>
      </c>
      <c r="L95" s="111" t="str">
        <f>IF(RES_hhdet_tes!L95=0,"",RES_hhdet_tes!L95/RES_hhdet_fec!L95)</f>
        <v/>
      </c>
      <c r="M95" s="111" t="str">
        <f>IF(RES_hhdet_tes!M95=0,"",RES_hhdet_tes!M95/RES_hhdet_fec!M95)</f>
        <v/>
      </c>
      <c r="N95" s="111" t="str">
        <f>IF(RES_hhdet_tes!N95=0,"",RES_hhdet_tes!N95/RES_hhdet_fec!N95)</f>
        <v/>
      </c>
      <c r="O95" s="111" t="str">
        <f>IF(RES_hhdet_tes!O95=0,"",RES_hhdet_tes!O95/RES_hhdet_fec!O95)</f>
        <v/>
      </c>
      <c r="P95" s="111" t="str">
        <f>IF(RES_hhdet_tes!P95=0,"",RES_hhdet_tes!P95/RES_hhdet_fec!P95)</f>
        <v/>
      </c>
      <c r="Q95" s="111" t="str">
        <f>IF(RES_hhdet_tes!Q95=0,"",RES_hhdet_tes!Q95/RES_hhdet_fec!Q95)</f>
        <v/>
      </c>
      <c r="R95" s="111" t="str">
        <f>IF(RES_hhdet_tes!R95=0,"",RES_hhdet_tes!R95/RES_hhdet_fec!R95)</f>
        <v/>
      </c>
      <c r="S95" s="111" t="str">
        <f>IF(RES_hhdet_tes!S95=0,"",RES_hhdet_tes!S95/RES_hhdet_fec!S95)</f>
        <v/>
      </c>
      <c r="T95" s="111" t="str">
        <f>IF(RES_hhdet_tes!T95=0,"",RES_hhdet_tes!T95/RES_hhdet_fec!T95)</f>
        <v/>
      </c>
      <c r="U95" s="111" t="str">
        <f>IF(RES_hhdet_tes!U95=0,"",RES_hhdet_tes!U95/RES_hhdet_fec!U95)</f>
        <v/>
      </c>
      <c r="V95" s="111" t="str">
        <f>IF(RES_hhdet_tes!V95=0,"",RES_hhdet_tes!V95/RES_hhdet_fec!V95)</f>
        <v/>
      </c>
      <c r="W95" s="111" t="str">
        <f>IF(RES_hhdet_tes!W95=0,"",RES_hhdet_tes!W95/RES_hhdet_fec!W95)</f>
        <v/>
      </c>
      <c r="X95" s="111" t="str">
        <f>IF(RES_hhdet_tes!X95=0,"",RES_hhdet_tes!X95/RES_hhdet_fec!X95)</f>
        <v/>
      </c>
      <c r="Y95" s="111" t="str">
        <f>IF(RES_hhdet_tes!Y95=0,"",RES_hhdet_tes!Y95/RES_hhdet_fec!Y95)</f>
        <v/>
      </c>
      <c r="DA95" s="63" t="s">
        <v>1996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0.61881027483205964</v>
      </c>
      <c r="C96" s="112">
        <f>IF(RES_hhdet_tes!C96=0,"",RES_hhdet_tes!C96/RES_hhdet_fec!C96)</f>
        <v>0.62115734749649609</v>
      </c>
      <c r="D96" s="112">
        <f>IF(RES_hhdet_tes!D96=0,"",RES_hhdet_tes!D96/RES_hhdet_fec!D96)</f>
        <v>0.62443049373884807</v>
      </c>
      <c r="E96" s="112">
        <f>IF(RES_hhdet_tes!E96=0,"",RES_hhdet_tes!E96/RES_hhdet_fec!E96)</f>
        <v>0.62809365488483127</v>
      </c>
      <c r="F96" s="112">
        <f>IF(RES_hhdet_tes!F96=0,"",RES_hhdet_tes!F96/RES_hhdet_fec!F96)</f>
        <v>0.63170758175647679</v>
      </c>
      <c r="G96" s="112">
        <f>IF(RES_hhdet_tes!G96=0,"",RES_hhdet_tes!G96/RES_hhdet_fec!G96)</f>
        <v>0.63584528553316588</v>
      </c>
      <c r="H96" s="112">
        <f>IF(RES_hhdet_tes!H96=0,"",RES_hhdet_tes!H96/RES_hhdet_fec!H96)</f>
        <v>0.64126290583204038</v>
      </c>
      <c r="I96" s="112">
        <f>IF(RES_hhdet_tes!I96=0,"",RES_hhdet_tes!I96/RES_hhdet_fec!I96)</f>
        <v>0.6444182767052038</v>
      </c>
      <c r="J96" s="112">
        <f>IF(RES_hhdet_tes!J96=0,"",RES_hhdet_tes!J96/RES_hhdet_fec!J96)</f>
        <v>0.64572372147176804</v>
      </c>
      <c r="K96" s="112">
        <f>IF(RES_hhdet_tes!K96=0,"",RES_hhdet_tes!K96/RES_hhdet_fec!K96)</f>
        <v>0.64785869911257921</v>
      </c>
      <c r="L96" s="112">
        <f>IF(RES_hhdet_tes!L96=0,"",RES_hhdet_tes!L96/RES_hhdet_fec!L96)</f>
        <v>0.6501286313756931</v>
      </c>
      <c r="M96" s="112">
        <f>IF(RES_hhdet_tes!M96=0,"",RES_hhdet_tes!M96/RES_hhdet_fec!M96)</f>
        <v>0.65353263003497175</v>
      </c>
      <c r="N96" s="112">
        <f>IF(RES_hhdet_tes!N96=0,"",RES_hhdet_tes!N96/RES_hhdet_fec!N96)</f>
        <v>0.65759690782009939</v>
      </c>
      <c r="O96" s="112">
        <f>IF(RES_hhdet_tes!O96=0,"",RES_hhdet_tes!O96/RES_hhdet_fec!O96)</f>
        <v>0.66388840941972371</v>
      </c>
      <c r="P96" s="112">
        <f>IF(RES_hhdet_tes!P96=0,"",RES_hhdet_tes!P96/RES_hhdet_fec!P96)</f>
        <v>0.67310974266816948</v>
      </c>
      <c r="Q96" s="112">
        <f>IF(RES_hhdet_tes!Q96=0,"",RES_hhdet_tes!Q96/RES_hhdet_fec!Q96)</f>
        <v>0.68634623097429492</v>
      </c>
      <c r="R96" s="112">
        <f>IF(RES_hhdet_tes!R96=0,"",RES_hhdet_tes!R96/RES_hhdet_fec!R96)</f>
        <v>0.69714545390288429</v>
      </c>
      <c r="S96" s="112">
        <f>IF(RES_hhdet_tes!S96=0,"",RES_hhdet_tes!S96/RES_hhdet_fec!S96)</f>
        <v>0.71012493193015691</v>
      </c>
      <c r="T96" s="112">
        <f>IF(RES_hhdet_tes!T96=0,"",RES_hhdet_tes!T96/RES_hhdet_fec!T96)</f>
        <v>0.72074005165609079</v>
      </c>
      <c r="U96" s="112">
        <f>IF(RES_hhdet_tes!U96=0,"",RES_hhdet_tes!U96/RES_hhdet_fec!U96)</f>
        <v>0.74296095126448969</v>
      </c>
      <c r="V96" s="112">
        <f>IF(RES_hhdet_tes!V96=0,"",RES_hhdet_tes!V96/RES_hhdet_fec!V96)</f>
        <v>0.75720393919321272</v>
      </c>
      <c r="W96" s="112">
        <f>IF(RES_hhdet_tes!W96=0,"",RES_hhdet_tes!W96/RES_hhdet_fec!W96)</f>
        <v>0.77003631456805055</v>
      </c>
      <c r="X96" s="112">
        <f>IF(RES_hhdet_tes!X96=0,"",RES_hhdet_tes!X96/RES_hhdet_fec!X96)</f>
        <v>0.77772940612692665</v>
      </c>
      <c r="Y96" s="112">
        <f>IF(RES_hhdet_tes!Y96=0,"",RES_hhdet_tes!Y96/RES_hhdet_fec!Y96)</f>
        <v>0.78649867111657834</v>
      </c>
      <c r="DA96" s="131" t="s">
        <v>1997</v>
      </c>
    </row>
    <row r="97" spans="1:105" ht="12" customHeight="1" x14ac:dyDescent="0.25">
      <c r="A97" s="107" t="s">
        <v>121</v>
      </c>
      <c r="B97" s="113" t="str">
        <f>IF(RES_hhdet_tes!B97=0,"",RES_hhdet_tes!B97/RES_hhdet_fec!B97)</f>
        <v/>
      </c>
      <c r="C97" s="113" t="str">
        <f>IF(RES_hhdet_tes!C97=0,"",RES_hhdet_tes!C97/RES_hhdet_fec!C97)</f>
        <v/>
      </c>
      <c r="D97" s="113" t="str">
        <f>IF(RES_hhdet_tes!D97=0,"",RES_hhdet_tes!D97/RES_hhdet_fec!D97)</f>
        <v/>
      </c>
      <c r="E97" s="113" t="str">
        <f>IF(RES_hhdet_tes!E97=0,"",RES_hhdet_tes!E97/RES_hhdet_fec!E97)</f>
        <v/>
      </c>
      <c r="F97" s="113" t="str">
        <f>IF(RES_hhdet_tes!F97=0,"",RES_hhdet_tes!F97/RES_hhdet_fec!F97)</f>
        <v/>
      </c>
      <c r="G97" s="113" t="str">
        <f>IF(RES_hhdet_tes!G97=0,"",RES_hhdet_tes!G97/RES_hhdet_fec!G97)</f>
        <v/>
      </c>
      <c r="H97" s="113" t="str">
        <f>IF(RES_hhdet_tes!H97=0,"",RES_hhdet_tes!H97/RES_hhdet_fec!H97)</f>
        <v/>
      </c>
      <c r="I97" s="113" t="str">
        <f>IF(RES_hhdet_tes!I97=0,"",RES_hhdet_tes!I97/RES_hhdet_fec!I97)</f>
        <v/>
      </c>
      <c r="J97" s="113" t="str">
        <f>IF(RES_hhdet_tes!J97=0,"",RES_hhdet_tes!J97/RES_hhdet_fec!J97)</f>
        <v/>
      </c>
      <c r="K97" s="113" t="str">
        <f>IF(RES_hhdet_tes!K97=0,"",RES_hhdet_tes!K97/RES_hhdet_fec!K97)</f>
        <v/>
      </c>
      <c r="L97" s="113" t="str">
        <f>IF(RES_hhdet_tes!L97=0,"",RES_hhdet_tes!L97/RES_hhdet_fec!L97)</f>
        <v/>
      </c>
      <c r="M97" s="113" t="str">
        <f>IF(RES_hhdet_tes!M97=0,"",RES_hhdet_tes!M97/RES_hhdet_fec!M97)</f>
        <v/>
      </c>
      <c r="N97" s="113" t="str">
        <f>IF(RES_hhdet_tes!N97=0,"",RES_hhdet_tes!N97/RES_hhdet_fec!N97)</f>
        <v/>
      </c>
      <c r="O97" s="113" t="str">
        <f>IF(RES_hhdet_tes!O97=0,"",RES_hhdet_tes!O97/RES_hhdet_fec!O97)</f>
        <v/>
      </c>
      <c r="P97" s="113" t="str">
        <f>IF(RES_hhdet_tes!P97=0,"",RES_hhdet_tes!P97/RES_hhdet_fec!P97)</f>
        <v/>
      </c>
      <c r="Q97" s="113" t="str">
        <f>IF(RES_hhdet_tes!Q97=0,"",RES_hhdet_tes!Q97/RES_hhdet_fec!Q97)</f>
        <v/>
      </c>
      <c r="R97" s="113" t="str">
        <f>IF(RES_hhdet_tes!R97=0,"",RES_hhdet_tes!R97/RES_hhdet_fec!R97)</f>
        <v/>
      </c>
      <c r="S97" s="113" t="str">
        <f>IF(RES_hhdet_tes!S97=0,"",RES_hhdet_tes!S97/RES_hhdet_fec!S97)</f>
        <v/>
      </c>
      <c r="T97" s="113" t="str">
        <f>IF(RES_hhdet_tes!T97=0,"",RES_hhdet_tes!T97/RES_hhdet_fec!T97)</f>
        <v/>
      </c>
      <c r="U97" s="113" t="str">
        <f>IF(RES_hhdet_tes!U97=0,"",RES_hhdet_tes!U97/RES_hhdet_fec!U97)</f>
        <v/>
      </c>
      <c r="V97" s="113" t="str">
        <f>IF(RES_hhdet_tes!V97=0,"",RES_hhdet_tes!V97/RES_hhdet_fec!V97)</f>
        <v/>
      </c>
      <c r="W97" s="113" t="str">
        <f>IF(RES_hhdet_tes!W97=0,"",RES_hhdet_tes!W97/RES_hhdet_fec!W97)</f>
        <v/>
      </c>
      <c r="X97" s="113" t="str">
        <f>IF(RES_hhdet_tes!X97=0,"",RES_hhdet_tes!X97/RES_hhdet_fec!X97)</f>
        <v/>
      </c>
      <c r="Y97" s="113" t="str">
        <f>IF(RES_hhdet_tes!Y97=0,"",RES_hhdet_tes!Y97/RES_hhdet_fec!Y97)</f>
        <v/>
      </c>
      <c r="DA97" s="132" t="s">
        <v>1998</v>
      </c>
    </row>
    <row r="98" spans="1:105" ht="12" customHeight="1" x14ac:dyDescent="0.25">
      <c r="A98" s="108" t="s">
        <v>53</v>
      </c>
      <c r="B98" s="111" t="str">
        <f>IF(RES_hhdet_tes!B98=0,"",RES_hhdet_tes!B98/RES_hhdet_fec!B98)</f>
        <v/>
      </c>
      <c r="C98" s="111" t="str">
        <f>IF(RES_hhdet_tes!C98=0,"",RES_hhdet_tes!C98/RES_hhdet_fec!C98)</f>
        <v/>
      </c>
      <c r="D98" s="111" t="str">
        <f>IF(RES_hhdet_tes!D98=0,"",RES_hhdet_tes!D98/RES_hhdet_fec!D98)</f>
        <v/>
      </c>
      <c r="E98" s="111" t="str">
        <f>IF(RES_hhdet_tes!E98=0,"",RES_hhdet_tes!E98/RES_hhdet_fec!E98)</f>
        <v/>
      </c>
      <c r="F98" s="111" t="str">
        <f>IF(RES_hhdet_tes!F98=0,"",RES_hhdet_tes!F98/RES_hhdet_fec!F98)</f>
        <v/>
      </c>
      <c r="G98" s="111" t="str">
        <f>IF(RES_hhdet_tes!G98=0,"",RES_hhdet_tes!G98/RES_hhdet_fec!G98)</f>
        <v/>
      </c>
      <c r="H98" s="111" t="str">
        <f>IF(RES_hhdet_tes!H98=0,"",RES_hhdet_tes!H98/RES_hhdet_fec!H98)</f>
        <v/>
      </c>
      <c r="I98" s="111" t="str">
        <f>IF(RES_hhdet_tes!I98=0,"",RES_hhdet_tes!I98/RES_hhdet_fec!I98)</f>
        <v/>
      </c>
      <c r="J98" s="111" t="str">
        <f>IF(RES_hhdet_tes!J98=0,"",RES_hhdet_tes!J98/RES_hhdet_fec!J98)</f>
        <v/>
      </c>
      <c r="K98" s="111" t="str">
        <f>IF(RES_hhdet_tes!K98=0,"",RES_hhdet_tes!K98/RES_hhdet_fec!K98)</f>
        <v/>
      </c>
      <c r="L98" s="111" t="str">
        <f>IF(RES_hhdet_tes!L98=0,"",RES_hhdet_tes!L98/RES_hhdet_fec!L98)</f>
        <v/>
      </c>
      <c r="M98" s="111" t="str">
        <f>IF(RES_hhdet_tes!M98=0,"",RES_hhdet_tes!M98/RES_hhdet_fec!M98)</f>
        <v/>
      </c>
      <c r="N98" s="111" t="str">
        <f>IF(RES_hhdet_tes!N98=0,"",RES_hhdet_tes!N98/RES_hhdet_fec!N98)</f>
        <v/>
      </c>
      <c r="O98" s="111" t="str">
        <f>IF(RES_hhdet_tes!O98=0,"",RES_hhdet_tes!O98/RES_hhdet_fec!O98)</f>
        <v/>
      </c>
      <c r="P98" s="111" t="str">
        <f>IF(RES_hhdet_tes!P98=0,"",RES_hhdet_tes!P98/RES_hhdet_fec!P98)</f>
        <v/>
      </c>
      <c r="Q98" s="111" t="str">
        <f>IF(RES_hhdet_tes!Q98=0,"",RES_hhdet_tes!Q98/RES_hhdet_fec!Q98)</f>
        <v/>
      </c>
      <c r="R98" s="111" t="str">
        <f>IF(RES_hhdet_tes!R98=0,"",RES_hhdet_tes!R98/RES_hhdet_fec!R98)</f>
        <v/>
      </c>
      <c r="S98" s="111" t="str">
        <f>IF(RES_hhdet_tes!S98=0,"",RES_hhdet_tes!S98/RES_hhdet_fec!S98)</f>
        <v/>
      </c>
      <c r="T98" s="111" t="str">
        <f>IF(RES_hhdet_tes!T98=0,"",RES_hhdet_tes!T98/RES_hhdet_fec!T98)</f>
        <v/>
      </c>
      <c r="U98" s="111" t="str">
        <f>IF(RES_hhdet_tes!U98=0,"",RES_hhdet_tes!U98/RES_hhdet_fec!U98)</f>
        <v/>
      </c>
      <c r="V98" s="111" t="str">
        <f>IF(RES_hhdet_tes!V98=0,"",RES_hhdet_tes!V98/RES_hhdet_fec!V98)</f>
        <v/>
      </c>
      <c r="W98" s="111" t="str">
        <f>IF(RES_hhdet_tes!W98=0,"",RES_hhdet_tes!W98/RES_hhdet_fec!W98)</f>
        <v/>
      </c>
      <c r="X98" s="111" t="str">
        <f>IF(RES_hhdet_tes!X98=0,"",RES_hhdet_tes!X98/RES_hhdet_fec!X98)</f>
        <v/>
      </c>
      <c r="Y98" s="111" t="str">
        <f>IF(RES_hhdet_tes!Y98=0,"",RES_hhdet_tes!Y98/RES_hhdet_fec!Y98)</f>
        <v/>
      </c>
      <c r="DA98" s="63" t="s">
        <v>1999</v>
      </c>
    </row>
    <row r="99" spans="1:105" ht="12" customHeight="1" x14ac:dyDescent="0.25">
      <c r="A99" s="108" t="s">
        <v>52</v>
      </c>
      <c r="B99" s="111" t="str">
        <f>IF(RES_hhdet_tes!B99=0,"",RES_hhdet_tes!B99/RES_hhdet_fec!B99)</f>
        <v/>
      </c>
      <c r="C99" s="111" t="str">
        <f>IF(RES_hhdet_tes!C99=0,"",RES_hhdet_tes!C99/RES_hhdet_fec!C99)</f>
        <v/>
      </c>
      <c r="D99" s="111" t="str">
        <f>IF(RES_hhdet_tes!D99=0,"",RES_hhdet_tes!D99/RES_hhdet_fec!D99)</f>
        <v/>
      </c>
      <c r="E99" s="111" t="str">
        <f>IF(RES_hhdet_tes!E99=0,"",RES_hhdet_tes!E99/RES_hhdet_fec!E99)</f>
        <v/>
      </c>
      <c r="F99" s="111" t="str">
        <f>IF(RES_hhdet_tes!F99=0,"",RES_hhdet_tes!F99/RES_hhdet_fec!F99)</f>
        <v/>
      </c>
      <c r="G99" s="111" t="str">
        <f>IF(RES_hhdet_tes!G99=0,"",RES_hhdet_tes!G99/RES_hhdet_fec!G99)</f>
        <v/>
      </c>
      <c r="H99" s="111" t="str">
        <f>IF(RES_hhdet_tes!H99=0,"",RES_hhdet_tes!H99/RES_hhdet_fec!H99)</f>
        <v/>
      </c>
      <c r="I99" s="111" t="str">
        <f>IF(RES_hhdet_tes!I99=0,"",RES_hhdet_tes!I99/RES_hhdet_fec!I99)</f>
        <v/>
      </c>
      <c r="J99" s="111" t="str">
        <f>IF(RES_hhdet_tes!J99=0,"",RES_hhdet_tes!J99/RES_hhdet_fec!J99)</f>
        <v/>
      </c>
      <c r="K99" s="111" t="str">
        <f>IF(RES_hhdet_tes!K99=0,"",RES_hhdet_tes!K99/RES_hhdet_fec!K99)</f>
        <v/>
      </c>
      <c r="L99" s="111" t="str">
        <f>IF(RES_hhdet_tes!L99=0,"",RES_hhdet_tes!L99/RES_hhdet_fec!L99)</f>
        <v/>
      </c>
      <c r="M99" s="111" t="str">
        <f>IF(RES_hhdet_tes!M99=0,"",RES_hhdet_tes!M99/RES_hhdet_fec!M99)</f>
        <v/>
      </c>
      <c r="N99" s="111" t="str">
        <f>IF(RES_hhdet_tes!N99=0,"",RES_hhdet_tes!N99/RES_hhdet_fec!N99)</f>
        <v/>
      </c>
      <c r="O99" s="111" t="str">
        <f>IF(RES_hhdet_tes!O99=0,"",RES_hhdet_tes!O99/RES_hhdet_fec!O99)</f>
        <v/>
      </c>
      <c r="P99" s="111" t="str">
        <f>IF(RES_hhdet_tes!P99=0,"",RES_hhdet_tes!P99/RES_hhdet_fec!P99)</f>
        <v/>
      </c>
      <c r="Q99" s="111" t="str">
        <f>IF(RES_hhdet_tes!Q99=0,"",RES_hhdet_tes!Q99/RES_hhdet_fec!Q99)</f>
        <v/>
      </c>
      <c r="R99" s="111" t="str">
        <f>IF(RES_hhdet_tes!R99=0,"",RES_hhdet_tes!R99/RES_hhdet_fec!R99)</f>
        <v/>
      </c>
      <c r="S99" s="111" t="str">
        <f>IF(RES_hhdet_tes!S99=0,"",RES_hhdet_tes!S99/RES_hhdet_fec!S99)</f>
        <v/>
      </c>
      <c r="T99" s="111" t="str">
        <f>IF(RES_hhdet_tes!T99=0,"",RES_hhdet_tes!T99/RES_hhdet_fec!T99)</f>
        <v/>
      </c>
      <c r="U99" s="111" t="str">
        <f>IF(RES_hhdet_tes!U99=0,"",RES_hhdet_tes!U99/RES_hhdet_fec!U99)</f>
        <v/>
      </c>
      <c r="V99" s="111" t="str">
        <f>IF(RES_hhdet_tes!V99=0,"",RES_hhdet_tes!V99/RES_hhdet_fec!V99)</f>
        <v/>
      </c>
      <c r="W99" s="111" t="str">
        <f>IF(RES_hhdet_tes!W99=0,"",RES_hhdet_tes!W99/RES_hhdet_fec!W99)</f>
        <v/>
      </c>
      <c r="X99" s="111" t="str">
        <f>IF(RES_hhdet_tes!X99=0,"",RES_hhdet_tes!X99/RES_hhdet_fec!X99)</f>
        <v/>
      </c>
      <c r="Y99" s="111" t="str">
        <f>IF(RES_hhdet_tes!Y99=0,"",RES_hhdet_tes!Y99/RES_hhdet_fec!Y99)</f>
        <v/>
      </c>
      <c r="DA99" s="63" t="s">
        <v>2000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0.61070217392788251</v>
      </c>
      <c r="C100" s="124">
        <f>IF(RES_hhdet_tes!C100=0,"",RES_hhdet_tes!C100/RES_hhdet_fec!C100)</f>
        <v>0.6099728388553598</v>
      </c>
      <c r="D100" s="124">
        <f>IF(RES_hhdet_tes!D100=0,"",RES_hhdet_tes!D100/RES_hhdet_fec!D100)</f>
        <v>0.61774123458207209</v>
      </c>
      <c r="E100" s="124">
        <f>IF(RES_hhdet_tes!E100=0,"",RES_hhdet_tes!E100/RES_hhdet_fec!E100)</f>
        <v>0.61248580136411035</v>
      </c>
      <c r="F100" s="124">
        <f>IF(RES_hhdet_tes!F100=0,"",RES_hhdet_tes!F100/RES_hhdet_fec!F100)</f>
        <v>0.61262091998608903</v>
      </c>
      <c r="G100" s="124">
        <f>IF(RES_hhdet_tes!G100=0,"",RES_hhdet_tes!G100/RES_hhdet_fec!G100)</f>
        <v>0.61748513420857698</v>
      </c>
      <c r="H100" s="124">
        <f>IF(RES_hhdet_tes!H100=0,"",RES_hhdet_tes!H100/RES_hhdet_fec!H100)</f>
        <v>0.61954492813711126</v>
      </c>
      <c r="I100" s="124">
        <f>IF(RES_hhdet_tes!I100=0,"",RES_hhdet_tes!I100/RES_hhdet_fec!I100)</f>
        <v>0.61620721472225115</v>
      </c>
      <c r="J100" s="124">
        <f>IF(RES_hhdet_tes!J100=0,"",RES_hhdet_tes!J100/RES_hhdet_fec!J100)</f>
        <v>0.61437106692588694</v>
      </c>
      <c r="K100" s="124">
        <f>IF(RES_hhdet_tes!K100=0,"",RES_hhdet_tes!K100/RES_hhdet_fec!K100)</f>
        <v>0.61787877178005712</v>
      </c>
      <c r="L100" s="124">
        <f>IF(RES_hhdet_tes!L100=0,"",RES_hhdet_tes!L100/RES_hhdet_fec!L100)</f>
        <v>0.61381701285540169</v>
      </c>
      <c r="M100" s="124">
        <f>IF(RES_hhdet_tes!M100=0,"",RES_hhdet_tes!M100/RES_hhdet_fec!M100)</f>
        <v>0.61629481973406675</v>
      </c>
      <c r="N100" s="124">
        <f>IF(RES_hhdet_tes!N100=0,"",RES_hhdet_tes!N100/RES_hhdet_fec!N100)</f>
        <v>0.61644168307134672</v>
      </c>
      <c r="O100" s="124">
        <f>IF(RES_hhdet_tes!O100=0,"",RES_hhdet_tes!O100/RES_hhdet_fec!O100)</f>
        <v>0.61852782218083635</v>
      </c>
      <c r="P100" s="124">
        <f>IF(RES_hhdet_tes!P100=0,"",RES_hhdet_tes!P100/RES_hhdet_fec!P100)</f>
        <v>0.61753329197074092</v>
      </c>
      <c r="Q100" s="124">
        <f>IF(RES_hhdet_tes!Q100=0,"",RES_hhdet_tes!Q100/RES_hhdet_fec!Q100)</f>
        <v>0.62184558048003424</v>
      </c>
      <c r="R100" s="124">
        <f>IF(RES_hhdet_tes!R100=0,"",RES_hhdet_tes!R100/RES_hhdet_fec!R100)</f>
        <v>0.6257634899399438</v>
      </c>
      <c r="S100" s="124">
        <f>IF(RES_hhdet_tes!S100=0,"",RES_hhdet_tes!S100/RES_hhdet_fec!S100)</f>
        <v>0.62921642959428026</v>
      </c>
      <c r="T100" s="124">
        <f>IF(RES_hhdet_tes!T100=0,"",RES_hhdet_tes!T100/RES_hhdet_fec!T100)</f>
        <v>0.63168165263385223</v>
      </c>
      <c r="U100" s="124">
        <f>IF(RES_hhdet_tes!U100=0,"",RES_hhdet_tes!U100/RES_hhdet_fec!U100)</f>
        <v>0.64278860740573573</v>
      </c>
      <c r="V100" s="124">
        <f>IF(RES_hhdet_tes!V100=0,"",RES_hhdet_tes!V100/RES_hhdet_fec!V100)</f>
        <v>0.64768230602189381</v>
      </c>
      <c r="W100" s="124">
        <f>IF(RES_hhdet_tes!W100=0,"",RES_hhdet_tes!W100/RES_hhdet_fec!W100)</f>
        <v>0.66069818258542956</v>
      </c>
      <c r="X100" s="124">
        <f>IF(RES_hhdet_tes!X100=0,"",RES_hhdet_tes!X100/RES_hhdet_fec!X100)</f>
        <v>0.64557482900668328</v>
      </c>
      <c r="Y100" s="124">
        <f>IF(RES_hhdet_tes!Y100=0,"",RES_hhdet_tes!Y100/RES_hhdet_fec!Y100)</f>
        <v>0.66852295792415672</v>
      </c>
      <c r="DA100" s="130" t="s">
        <v>2001</v>
      </c>
    </row>
    <row r="101" spans="1:105" ht="12" customHeight="1" x14ac:dyDescent="0.25">
      <c r="A101" s="97" t="s">
        <v>202</v>
      </c>
      <c r="B101" s="111">
        <f>IF(RES_hhdet_tes!B101=0,"",RES_hhdet_tes!B101/RES_hhdet_fec!B101)</f>
        <v>0.56733877975073899</v>
      </c>
      <c r="C101" s="111">
        <f>IF(RES_hhdet_tes!C101=0,"",RES_hhdet_tes!C101/RES_hhdet_fec!C101)</f>
        <v>0.56833963613158067</v>
      </c>
      <c r="D101" s="111">
        <f>IF(RES_hhdet_tes!D101=0,"",RES_hhdet_tes!D101/RES_hhdet_fec!D101)</f>
        <v>0.56945449615508292</v>
      </c>
      <c r="E101" s="111">
        <f>IF(RES_hhdet_tes!E101=0,"",RES_hhdet_tes!E101/RES_hhdet_fec!E101)</f>
        <v>0.57063932795332728</v>
      </c>
      <c r="F101" s="111">
        <f>IF(RES_hhdet_tes!F101=0,"",RES_hhdet_tes!F101/RES_hhdet_fec!F101)</f>
        <v>0.57167926373640621</v>
      </c>
      <c r="G101" s="111">
        <f>IF(RES_hhdet_tes!G101=0,"",RES_hhdet_tes!G101/RES_hhdet_fec!G101)</f>
        <v>0.57271353311957129</v>
      </c>
      <c r="H101" s="111">
        <f>IF(RES_hhdet_tes!H101=0,"",RES_hhdet_tes!H101/RES_hhdet_fec!H101)</f>
        <v>0.57382233810617322</v>
      </c>
      <c r="I101" s="111">
        <f>IF(RES_hhdet_tes!I101=0,"",RES_hhdet_tes!I101/RES_hhdet_fec!I101)</f>
        <v>0.57438523658779872</v>
      </c>
      <c r="J101" s="111">
        <f>IF(RES_hhdet_tes!J101=0,"",RES_hhdet_tes!J101/RES_hhdet_fec!J101)</f>
        <v>0.5746297566577443</v>
      </c>
      <c r="K101" s="111">
        <f>IF(RES_hhdet_tes!K101=0,"",RES_hhdet_tes!K101/RES_hhdet_fec!K101)</f>
        <v>0.57488603739513511</v>
      </c>
      <c r="L101" s="111">
        <f>IF(RES_hhdet_tes!L101=0,"",RES_hhdet_tes!L101/RES_hhdet_fec!L101)</f>
        <v>0.57514886399337295</v>
      </c>
      <c r="M101" s="111">
        <f>IF(RES_hhdet_tes!M101=0,"",RES_hhdet_tes!M101/RES_hhdet_fec!M101)</f>
        <v>0.57539520757406226</v>
      </c>
      <c r="N101" s="111">
        <f>IF(RES_hhdet_tes!N101=0,"",RES_hhdet_tes!N101/RES_hhdet_fec!N101)</f>
        <v>0.57564454771239659</v>
      </c>
      <c r="O101" s="111">
        <f>IF(RES_hhdet_tes!O101=0,"",RES_hhdet_tes!O101/RES_hhdet_fec!O101)</f>
        <v>0.57586393322834661</v>
      </c>
      <c r="P101" s="111">
        <f>IF(RES_hhdet_tes!P101=0,"",RES_hhdet_tes!P101/RES_hhdet_fec!P101)</f>
        <v>0.57603219147638163</v>
      </c>
      <c r="Q101" s="111">
        <f>IF(RES_hhdet_tes!Q101=0,"",RES_hhdet_tes!Q101/RES_hhdet_fec!Q101)</f>
        <v>0.5763068240614766</v>
      </c>
      <c r="R101" s="111">
        <f>IF(RES_hhdet_tes!R101=0,"",RES_hhdet_tes!R101/RES_hhdet_fec!R101)</f>
        <v>0.57687652910773601</v>
      </c>
      <c r="S101" s="111">
        <f>IF(RES_hhdet_tes!S101=0,"",RES_hhdet_tes!S101/RES_hhdet_fec!S101)</f>
        <v>0.57792640140513685</v>
      </c>
      <c r="T101" s="111">
        <f>IF(RES_hhdet_tes!T101=0,"",RES_hhdet_tes!T101/RES_hhdet_fec!T101)</f>
        <v>0.57962590620686361</v>
      </c>
      <c r="U101" s="111">
        <f>IF(RES_hhdet_tes!U101=0,"",RES_hhdet_tes!U101/RES_hhdet_fec!U101)</f>
        <v>0.58155038043744767</v>
      </c>
      <c r="V101" s="111">
        <f>IF(RES_hhdet_tes!V101=0,"",RES_hhdet_tes!V101/RES_hhdet_fec!V101)</f>
        <v>0.58422847624411001</v>
      </c>
      <c r="W101" s="111">
        <f>IF(RES_hhdet_tes!W101=0,"",RES_hhdet_tes!W101/RES_hhdet_fec!W101)</f>
        <v>0.58642778304314358</v>
      </c>
      <c r="X101" s="111">
        <f>IF(RES_hhdet_tes!X101=0,"",RES_hhdet_tes!X101/RES_hhdet_fec!X101)</f>
        <v>0.5884249669135373</v>
      </c>
      <c r="Y101" s="111">
        <f>IF(RES_hhdet_tes!Y101=0,"",RES_hhdet_tes!Y101/RES_hhdet_fec!Y101)</f>
        <v>0.5898317433499356</v>
      </c>
      <c r="DA101" s="63" t="s">
        <v>2002</v>
      </c>
    </row>
    <row r="102" spans="1:105" ht="12" customHeight="1" x14ac:dyDescent="0.25">
      <c r="A102" s="97" t="s">
        <v>50</v>
      </c>
      <c r="B102" s="111">
        <f>IF(RES_hhdet_tes!B102=0,"",RES_hhdet_tes!B102/RES_hhdet_fec!B102)</f>
        <v>0.56092126426069777</v>
      </c>
      <c r="C102" s="111">
        <f>IF(RES_hhdet_tes!C102=0,"",RES_hhdet_tes!C102/RES_hhdet_fec!C102)</f>
        <v>0.56123692130933833</v>
      </c>
      <c r="D102" s="111">
        <f>IF(RES_hhdet_tes!D102=0,"",RES_hhdet_tes!D102/RES_hhdet_fec!D102)</f>
        <v>0.56130434936753326</v>
      </c>
      <c r="E102" s="111">
        <f>IF(RES_hhdet_tes!E102=0,"",RES_hhdet_tes!E102/RES_hhdet_fec!E102)</f>
        <v>0.56267139763649932</v>
      </c>
      <c r="F102" s="111">
        <f>IF(RES_hhdet_tes!F102=0,"",RES_hhdet_tes!F102/RES_hhdet_fec!F102)</f>
        <v>0.5640699998592601</v>
      </c>
      <c r="G102" s="111">
        <f>IF(RES_hhdet_tes!G102=0,"",RES_hhdet_tes!G102/RES_hhdet_fec!G102)</f>
        <v>0.56589700259903319</v>
      </c>
      <c r="H102" s="111">
        <f>IF(RES_hhdet_tes!H102=0,"",RES_hhdet_tes!H102/RES_hhdet_fec!H102)</f>
        <v>0.56836989692706819</v>
      </c>
      <c r="I102" s="111">
        <f>IF(RES_hhdet_tes!I102=0,"",RES_hhdet_tes!I102/RES_hhdet_fec!I102)</f>
        <v>0.56978116233534881</v>
      </c>
      <c r="J102" s="111">
        <f>IF(RES_hhdet_tes!J102=0,"",RES_hhdet_tes!J102/RES_hhdet_fec!J102)</f>
        <v>0.57030590484900878</v>
      </c>
      <c r="K102" s="111">
        <f>IF(RES_hhdet_tes!K102=0,"",RES_hhdet_tes!K102/RES_hhdet_fec!K102)</f>
        <v>0.57091021901680739</v>
      </c>
      <c r="L102" s="111">
        <f>IF(RES_hhdet_tes!L102=0,"",RES_hhdet_tes!L102/RES_hhdet_fec!L102)</f>
        <v>0.57127961397727611</v>
      </c>
      <c r="M102" s="111">
        <f>IF(RES_hhdet_tes!M102=0,"",RES_hhdet_tes!M102/RES_hhdet_fec!M102)</f>
        <v>0.57171426516859336</v>
      </c>
      <c r="N102" s="111">
        <f>IF(RES_hhdet_tes!N102=0,"",RES_hhdet_tes!N102/RES_hhdet_fec!N102)</f>
        <v>0.5720526514230303</v>
      </c>
      <c r="O102" s="111">
        <f>IF(RES_hhdet_tes!O102=0,"",RES_hhdet_tes!O102/RES_hhdet_fec!O102)</f>
        <v>0.57258519402827046</v>
      </c>
      <c r="P102" s="111">
        <f>IF(RES_hhdet_tes!P102=0,"",RES_hhdet_tes!P102/RES_hhdet_fec!P102)</f>
        <v>0.57334075217124036</v>
      </c>
      <c r="Q102" s="111">
        <f>IF(RES_hhdet_tes!Q102=0,"",RES_hhdet_tes!Q102/RES_hhdet_fec!Q102)</f>
        <v>0.57436407891715846</v>
      </c>
      <c r="R102" s="111">
        <f>IF(RES_hhdet_tes!R102=0,"",RES_hhdet_tes!R102/RES_hhdet_fec!R102)</f>
        <v>0.57577782824626078</v>
      </c>
      <c r="S102" s="111">
        <f>IF(RES_hhdet_tes!S102=0,"",RES_hhdet_tes!S102/RES_hhdet_fec!S102)</f>
        <v>0.57706876569952115</v>
      </c>
      <c r="T102" s="111">
        <f>IF(RES_hhdet_tes!T102=0,"",RES_hhdet_tes!T102/RES_hhdet_fec!T102)</f>
        <v>0.57844784413329153</v>
      </c>
      <c r="U102" s="111">
        <f>IF(RES_hhdet_tes!U102=0,"",RES_hhdet_tes!U102/RES_hhdet_fec!U102)</f>
        <v>0.57990095820182275</v>
      </c>
      <c r="V102" s="111">
        <f>IF(RES_hhdet_tes!V102=0,"",RES_hhdet_tes!V102/RES_hhdet_fec!V102)</f>
        <v>0.58078865419664749</v>
      </c>
      <c r="W102" s="111">
        <f>IF(RES_hhdet_tes!W102=0,"",RES_hhdet_tes!W102/RES_hhdet_fec!W102)</f>
        <v>0.58220175023195042</v>
      </c>
      <c r="X102" s="111">
        <f>IF(RES_hhdet_tes!X102=0,"",RES_hhdet_tes!X102/RES_hhdet_fec!X102)</f>
        <v>0.58878231780943058</v>
      </c>
      <c r="Y102" s="111">
        <f>IF(RES_hhdet_tes!Y102=0,"",RES_hhdet_tes!Y102/RES_hhdet_fec!Y102)</f>
        <v>0.59795204386571688</v>
      </c>
      <c r="DA102" s="63" t="s">
        <v>2003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0.72608829280164133</v>
      </c>
      <c r="C103" s="45">
        <f>IF(RES_hhdet_tes!C103=0,"",RES_hhdet_tes!C103/RES_hhdet_fec!C103)</f>
        <v>0.72754671706182983</v>
      </c>
      <c r="D103" s="45">
        <f>IF(RES_hhdet_tes!D103=0,"",RES_hhdet_tes!D103/RES_hhdet_fec!D103)</f>
        <v>0.73064031948603803</v>
      </c>
      <c r="E103" s="45">
        <f>IF(RES_hhdet_tes!E103=0,"",RES_hhdet_tes!E103/RES_hhdet_fec!E103)</f>
        <v>0.73315409124112807</v>
      </c>
      <c r="F103" s="45">
        <f>IF(RES_hhdet_tes!F103=0,"",RES_hhdet_tes!F103/RES_hhdet_fec!F103)</f>
        <v>0.73559113602004933</v>
      </c>
      <c r="G103" s="45">
        <f>IF(RES_hhdet_tes!G103=0,"",RES_hhdet_tes!G103/RES_hhdet_fec!G103)</f>
        <v>0.73833348032382429</v>
      </c>
      <c r="H103" s="45">
        <f>IF(RES_hhdet_tes!H103=0,"",RES_hhdet_tes!H103/RES_hhdet_fec!H103)</f>
        <v>0.74177467856892509</v>
      </c>
      <c r="I103" s="45">
        <f>IF(RES_hhdet_tes!I103=0,"",RES_hhdet_tes!I103/RES_hhdet_fec!I103)</f>
        <v>0.74399595252447082</v>
      </c>
      <c r="J103" s="45">
        <f>IF(RES_hhdet_tes!J103=0,"",RES_hhdet_tes!J103/RES_hhdet_fec!J103)</f>
        <v>0.74518631143279135</v>
      </c>
      <c r="K103" s="45">
        <f>IF(RES_hhdet_tes!K103=0,"",RES_hhdet_tes!K103/RES_hhdet_fec!K103)</f>
        <v>0.74684907550806556</v>
      </c>
      <c r="L103" s="45">
        <f>IF(RES_hhdet_tes!L103=0,"",RES_hhdet_tes!L103/RES_hhdet_fec!L103)</f>
        <v>0.74829719516719528</v>
      </c>
      <c r="M103" s="45">
        <f>IF(RES_hhdet_tes!M103=0,"",RES_hhdet_tes!M103/RES_hhdet_fec!M103)</f>
        <v>0.75000179345229034</v>
      </c>
      <c r="N103" s="45">
        <f>IF(RES_hhdet_tes!N103=0,"",RES_hhdet_tes!N103/RES_hhdet_fec!N103)</f>
        <v>0.75224270382580405</v>
      </c>
      <c r="O103" s="45">
        <f>IF(RES_hhdet_tes!O103=0,"",RES_hhdet_tes!O103/RES_hhdet_fec!O103)</f>
        <v>0.75573611491905235</v>
      </c>
      <c r="P103" s="45">
        <f>IF(RES_hhdet_tes!P103=0,"",RES_hhdet_tes!P103/RES_hhdet_fec!P103)</f>
        <v>0.76026229590374861</v>
      </c>
      <c r="Q103" s="45">
        <f>IF(RES_hhdet_tes!Q103=0,"",RES_hhdet_tes!Q103/RES_hhdet_fec!Q103)</f>
        <v>0.76647799544764539</v>
      </c>
      <c r="R103" s="45">
        <f>IF(RES_hhdet_tes!R103=0,"",RES_hhdet_tes!R103/RES_hhdet_fec!R103)</f>
        <v>0.77364448670146468</v>
      </c>
      <c r="S103" s="45">
        <f>IF(RES_hhdet_tes!S103=0,"",RES_hhdet_tes!S103/RES_hhdet_fec!S103)</f>
        <v>0.78258253270608991</v>
      </c>
      <c r="T103" s="45">
        <f>IF(RES_hhdet_tes!T103=0,"",RES_hhdet_tes!T103/RES_hhdet_fec!T103)</f>
        <v>0.79100409085888079</v>
      </c>
      <c r="U103" s="45">
        <f>IF(RES_hhdet_tes!U103=0,"",RES_hhdet_tes!U103/RES_hhdet_fec!U103)</f>
        <v>0.80490171911305775</v>
      </c>
      <c r="V103" s="45">
        <f>IF(RES_hhdet_tes!V103=0,"",RES_hhdet_tes!V103/RES_hhdet_fec!V103)</f>
        <v>0.81872068857800917</v>
      </c>
      <c r="W103" s="45">
        <f>IF(RES_hhdet_tes!W103=0,"",RES_hhdet_tes!W103/RES_hhdet_fec!W103)</f>
        <v>0.83361976704672303</v>
      </c>
      <c r="X103" s="45">
        <f>IF(RES_hhdet_tes!X103=0,"",RES_hhdet_tes!X103/RES_hhdet_fec!X103)</f>
        <v>0.8451732890325081</v>
      </c>
      <c r="Y103" s="45">
        <f>IF(RES_hhdet_tes!Y103=0,"",RES_hhdet_tes!Y103/RES_hhdet_fec!Y103)</f>
        <v>0.85947028703541883</v>
      </c>
      <c r="DA103" s="60" t="s">
        <v>2004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9" t="str">
        <f>IF(RES_hhdet_tes!B105=0,"",RES_hhdet_tes!B105/RES_hhdet_fec!B105)</f>
        <v/>
      </c>
      <c r="C105" s="119" t="str">
        <f>IF(RES_hhdet_tes!C105=0,"",RES_hhdet_tes!C105/RES_hhdet_fec!C105)</f>
        <v/>
      </c>
      <c r="D105" s="119" t="str">
        <f>IF(RES_hhdet_tes!D105=0,"",RES_hhdet_tes!D105/RES_hhdet_fec!D105)</f>
        <v/>
      </c>
      <c r="E105" s="119" t="str">
        <f>IF(RES_hhdet_tes!E105=0,"",RES_hhdet_tes!E105/RES_hhdet_fec!E105)</f>
        <v/>
      </c>
      <c r="F105" s="119" t="str">
        <f>IF(RES_hhdet_tes!F105=0,"",RES_hhdet_tes!F105/RES_hhdet_fec!F105)</f>
        <v/>
      </c>
      <c r="G105" s="119" t="str">
        <f>IF(RES_hhdet_tes!G105=0,"",RES_hhdet_tes!G105/RES_hhdet_fec!G105)</f>
        <v/>
      </c>
      <c r="H105" s="119" t="str">
        <f>IF(RES_hhdet_tes!H105=0,"",RES_hhdet_tes!H105/RES_hhdet_fec!H105)</f>
        <v/>
      </c>
      <c r="I105" s="119" t="str">
        <f>IF(RES_hhdet_tes!I105=0,"",RES_hhdet_tes!I105/RES_hhdet_fec!I105)</f>
        <v/>
      </c>
      <c r="J105" s="119" t="str">
        <f>IF(RES_hhdet_tes!J105=0,"",RES_hhdet_tes!J105/RES_hhdet_fec!J105)</f>
        <v/>
      </c>
      <c r="K105" s="119" t="str">
        <f>IF(RES_hhdet_tes!K105=0,"",RES_hhdet_tes!K105/RES_hhdet_fec!K105)</f>
        <v/>
      </c>
      <c r="L105" s="119" t="str">
        <f>IF(RES_hhdet_tes!L105=0,"",RES_hhdet_tes!L105/RES_hhdet_fec!L105)</f>
        <v/>
      </c>
      <c r="M105" s="119" t="str">
        <f>IF(RES_hhdet_tes!M105=0,"",RES_hhdet_tes!M105/RES_hhdet_fec!M105)</f>
        <v/>
      </c>
      <c r="N105" s="119" t="str">
        <f>IF(RES_hhdet_tes!N105=0,"",RES_hhdet_tes!N105/RES_hhdet_fec!N105)</f>
        <v/>
      </c>
      <c r="O105" s="119" t="str">
        <f>IF(RES_hhdet_tes!O105=0,"",RES_hhdet_tes!O105/RES_hhdet_fec!O105)</f>
        <v/>
      </c>
      <c r="P105" s="119" t="str">
        <f>IF(RES_hhdet_tes!P105=0,"",RES_hhdet_tes!P105/RES_hhdet_fec!P105)</f>
        <v/>
      </c>
      <c r="Q105" s="119" t="str">
        <f>IF(RES_hhdet_tes!Q105=0,"",RES_hhdet_tes!Q105/RES_hhdet_fec!Q105)</f>
        <v/>
      </c>
      <c r="R105" s="119" t="str">
        <f>IF(RES_hhdet_tes!R105=0,"",RES_hhdet_tes!R105/RES_hhdet_fec!R105)</f>
        <v/>
      </c>
      <c r="S105" s="119" t="str">
        <f>IF(RES_hhdet_tes!S105=0,"",RES_hhdet_tes!S105/RES_hhdet_fec!S105)</f>
        <v/>
      </c>
      <c r="T105" s="119" t="str">
        <f>IF(RES_hhdet_tes!T105=0,"",RES_hhdet_tes!T105/RES_hhdet_fec!T105)</f>
        <v/>
      </c>
      <c r="U105" s="119" t="str">
        <f>IF(RES_hhdet_tes!U105=0,"",RES_hhdet_tes!U105/RES_hhdet_fec!U105)</f>
        <v/>
      </c>
      <c r="V105" s="119" t="str">
        <f>IF(RES_hhdet_tes!V105=0,"",RES_hhdet_tes!V105/RES_hhdet_fec!V105)</f>
        <v/>
      </c>
      <c r="W105" s="119" t="str">
        <f>IF(RES_hhdet_tes!W105=0,"",RES_hhdet_tes!W105/RES_hhdet_fec!W105)</f>
        <v/>
      </c>
      <c r="X105" s="119" t="str">
        <f>IF(RES_hhdet_tes!X105=0,"",RES_hhdet_tes!X105/RES_hhdet_fec!X105)</f>
        <v/>
      </c>
      <c r="Y105" s="119" t="str">
        <f>IF(RES_hhdet_tes!Y105=0,"",RES_hhdet_tes!Y105/RES_hhdet_fec!Y105)</f>
        <v/>
      </c>
      <c r="DA105" s="129" t="s">
        <v>2005</v>
      </c>
    </row>
    <row r="106" spans="1:105" ht="12.95" customHeight="1" x14ac:dyDescent="0.25">
      <c r="A106" s="121" t="s">
        <v>57</v>
      </c>
      <c r="B106" s="124" t="str">
        <f>IF(RES_hhdet_tes!B106=0,"",RES_hhdet_tes!B106/RES_hhdet_fec!B106)</f>
        <v/>
      </c>
      <c r="C106" s="124" t="str">
        <f>IF(RES_hhdet_tes!C106=0,"",RES_hhdet_tes!C106/RES_hhdet_fec!C106)</f>
        <v/>
      </c>
      <c r="D106" s="124" t="str">
        <f>IF(RES_hhdet_tes!D106=0,"",RES_hhdet_tes!D106/RES_hhdet_fec!D106)</f>
        <v/>
      </c>
      <c r="E106" s="124" t="str">
        <f>IF(RES_hhdet_tes!E106=0,"",RES_hhdet_tes!E106/RES_hhdet_fec!E106)</f>
        <v/>
      </c>
      <c r="F106" s="124" t="str">
        <f>IF(RES_hhdet_tes!F106=0,"",RES_hhdet_tes!F106/RES_hhdet_fec!F106)</f>
        <v/>
      </c>
      <c r="G106" s="124" t="str">
        <f>IF(RES_hhdet_tes!G106=0,"",RES_hhdet_tes!G106/RES_hhdet_fec!G106)</f>
        <v/>
      </c>
      <c r="H106" s="124" t="str">
        <f>IF(RES_hhdet_tes!H106=0,"",RES_hhdet_tes!H106/RES_hhdet_fec!H106)</f>
        <v/>
      </c>
      <c r="I106" s="124" t="str">
        <f>IF(RES_hhdet_tes!I106=0,"",RES_hhdet_tes!I106/RES_hhdet_fec!I106)</f>
        <v/>
      </c>
      <c r="J106" s="124" t="str">
        <f>IF(RES_hhdet_tes!J106=0,"",RES_hhdet_tes!J106/RES_hhdet_fec!J106)</f>
        <v/>
      </c>
      <c r="K106" s="124" t="str">
        <f>IF(RES_hhdet_tes!K106=0,"",RES_hhdet_tes!K106/RES_hhdet_fec!K106)</f>
        <v/>
      </c>
      <c r="L106" s="124" t="str">
        <f>IF(RES_hhdet_tes!L106=0,"",RES_hhdet_tes!L106/RES_hhdet_fec!L106)</f>
        <v/>
      </c>
      <c r="M106" s="124" t="str">
        <f>IF(RES_hhdet_tes!M106=0,"",RES_hhdet_tes!M106/RES_hhdet_fec!M106)</f>
        <v/>
      </c>
      <c r="N106" s="124" t="str">
        <f>IF(RES_hhdet_tes!N106=0,"",RES_hhdet_tes!N106/RES_hhdet_fec!N106)</f>
        <v/>
      </c>
      <c r="O106" s="124" t="str">
        <f>IF(RES_hhdet_tes!O106=0,"",RES_hhdet_tes!O106/RES_hhdet_fec!O106)</f>
        <v/>
      </c>
      <c r="P106" s="124" t="str">
        <f>IF(RES_hhdet_tes!P106=0,"",RES_hhdet_tes!P106/RES_hhdet_fec!P106)</f>
        <v/>
      </c>
      <c r="Q106" s="124" t="str">
        <f>IF(RES_hhdet_tes!Q106=0,"",RES_hhdet_tes!Q106/RES_hhdet_fec!Q106)</f>
        <v/>
      </c>
      <c r="R106" s="124" t="str">
        <f>IF(RES_hhdet_tes!R106=0,"",RES_hhdet_tes!R106/RES_hhdet_fec!R106)</f>
        <v/>
      </c>
      <c r="S106" s="124" t="str">
        <f>IF(RES_hhdet_tes!S106=0,"",RES_hhdet_tes!S106/RES_hhdet_fec!S106)</f>
        <v/>
      </c>
      <c r="T106" s="124" t="str">
        <f>IF(RES_hhdet_tes!T106=0,"",RES_hhdet_tes!T106/RES_hhdet_fec!T106)</f>
        <v/>
      </c>
      <c r="U106" s="124" t="str">
        <f>IF(RES_hhdet_tes!U106=0,"",RES_hhdet_tes!U106/RES_hhdet_fec!U106)</f>
        <v/>
      </c>
      <c r="V106" s="124" t="str">
        <f>IF(RES_hhdet_tes!V106=0,"",RES_hhdet_tes!V106/RES_hhdet_fec!V106)</f>
        <v/>
      </c>
      <c r="W106" s="124" t="str">
        <f>IF(RES_hhdet_tes!W106=0,"",RES_hhdet_tes!W106/RES_hhdet_fec!W106)</f>
        <v/>
      </c>
      <c r="X106" s="124" t="str">
        <f>IF(RES_hhdet_tes!X106=0,"",RES_hhdet_tes!X106/RES_hhdet_fec!X106)</f>
        <v/>
      </c>
      <c r="Y106" s="124" t="str">
        <f>IF(RES_hhdet_tes!Y106=0,"",RES_hhdet_tes!Y106/RES_hhdet_fec!Y106)</f>
        <v/>
      </c>
      <c r="DA106" s="130" t="s">
        <v>2006</v>
      </c>
    </row>
    <row r="107" spans="1:105" ht="12" customHeight="1" x14ac:dyDescent="0.25">
      <c r="A107" s="97" t="s">
        <v>197</v>
      </c>
      <c r="B107" s="111" t="str">
        <f>IF(RES_hhdet_tes!B107=0,"",RES_hhdet_tes!B107/RES_hhdet_fec!B107)</f>
        <v/>
      </c>
      <c r="C107" s="111" t="str">
        <f>IF(RES_hhdet_tes!C107=0,"",RES_hhdet_tes!C107/RES_hhdet_fec!C107)</f>
        <v/>
      </c>
      <c r="D107" s="111" t="str">
        <f>IF(RES_hhdet_tes!D107=0,"",RES_hhdet_tes!D107/RES_hhdet_fec!D107)</f>
        <v/>
      </c>
      <c r="E107" s="111" t="str">
        <f>IF(RES_hhdet_tes!E107=0,"",RES_hhdet_tes!E107/RES_hhdet_fec!E107)</f>
        <v/>
      </c>
      <c r="F107" s="111" t="str">
        <f>IF(RES_hhdet_tes!F107=0,"",RES_hhdet_tes!F107/RES_hhdet_fec!F107)</f>
        <v/>
      </c>
      <c r="G107" s="111" t="str">
        <f>IF(RES_hhdet_tes!G107=0,"",RES_hhdet_tes!G107/RES_hhdet_fec!G107)</f>
        <v/>
      </c>
      <c r="H107" s="111" t="str">
        <f>IF(RES_hhdet_tes!H107=0,"",RES_hhdet_tes!H107/RES_hhdet_fec!H107)</f>
        <v/>
      </c>
      <c r="I107" s="111" t="str">
        <f>IF(RES_hhdet_tes!I107=0,"",RES_hhdet_tes!I107/RES_hhdet_fec!I107)</f>
        <v/>
      </c>
      <c r="J107" s="111" t="str">
        <f>IF(RES_hhdet_tes!J107=0,"",RES_hhdet_tes!J107/RES_hhdet_fec!J107)</f>
        <v/>
      </c>
      <c r="K107" s="111" t="str">
        <f>IF(RES_hhdet_tes!K107=0,"",RES_hhdet_tes!K107/RES_hhdet_fec!K107)</f>
        <v/>
      </c>
      <c r="L107" s="111" t="str">
        <f>IF(RES_hhdet_tes!L107=0,"",RES_hhdet_tes!L107/RES_hhdet_fec!L107)</f>
        <v/>
      </c>
      <c r="M107" s="111" t="str">
        <f>IF(RES_hhdet_tes!M107=0,"",RES_hhdet_tes!M107/RES_hhdet_fec!M107)</f>
        <v/>
      </c>
      <c r="N107" s="111" t="str">
        <f>IF(RES_hhdet_tes!N107=0,"",RES_hhdet_tes!N107/RES_hhdet_fec!N107)</f>
        <v/>
      </c>
      <c r="O107" s="111" t="str">
        <f>IF(RES_hhdet_tes!O107=0,"",RES_hhdet_tes!O107/RES_hhdet_fec!O107)</f>
        <v/>
      </c>
      <c r="P107" s="111" t="str">
        <f>IF(RES_hhdet_tes!P107=0,"",RES_hhdet_tes!P107/RES_hhdet_fec!P107)</f>
        <v/>
      </c>
      <c r="Q107" s="111" t="str">
        <f>IF(RES_hhdet_tes!Q107=0,"",RES_hhdet_tes!Q107/RES_hhdet_fec!Q107)</f>
        <v/>
      </c>
      <c r="R107" s="111" t="str">
        <f>IF(RES_hhdet_tes!R107=0,"",RES_hhdet_tes!R107/RES_hhdet_fec!R107)</f>
        <v/>
      </c>
      <c r="S107" s="111" t="str">
        <f>IF(RES_hhdet_tes!S107=0,"",RES_hhdet_tes!S107/RES_hhdet_fec!S107)</f>
        <v/>
      </c>
      <c r="T107" s="111" t="str">
        <f>IF(RES_hhdet_tes!T107=0,"",RES_hhdet_tes!T107/RES_hhdet_fec!T107)</f>
        <v/>
      </c>
      <c r="U107" s="111" t="str">
        <f>IF(RES_hhdet_tes!U107=0,"",RES_hhdet_tes!U107/RES_hhdet_fec!U107)</f>
        <v/>
      </c>
      <c r="V107" s="111" t="str">
        <f>IF(RES_hhdet_tes!V107=0,"",RES_hhdet_tes!V107/RES_hhdet_fec!V107)</f>
        <v/>
      </c>
      <c r="W107" s="111" t="str">
        <f>IF(RES_hhdet_tes!W107=0,"",RES_hhdet_tes!W107/RES_hhdet_fec!W107)</f>
        <v/>
      </c>
      <c r="X107" s="111" t="str">
        <f>IF(RES_hhdet_tes!X107=0,"",RES_hhdet_tes!X107/RES_hhdet_fec!X107)</f>
        <v/>
      </c>
      <c r="Y107" s="111" t="str">
        <f>IF(RES_hhdet_tes!Y107=0,"",RES_hhdet_tes!Y107/RES_hhdet_fec!Y107)</f>
        <v/>
      </c>
      <c r="DA107" s="63" t="s">
        <v>2007</v>
      </c>
    </row>
    <row r="108" spans="1:105" ht="12" customHeight="1" x14ac:dyDescent="0.25">
      <c r="A108" s="97" t="s">
        <v>53</v>
      </c>
      <c r="B108" s="111" t="str">
        <f>IF(RES_hhdet_tes!B108=0,"",RES_hhdet_tes!B108/RES_hhdet_fec!B108)</f>
        <v/>
      </c>
      <c r="C108" s="111" t="str">
        <f>IF(RES_hhdet_tes!C108=0,"",RES_hhdet_tes!C108/RES_hhdet_fec!C108)</f>
        <v/>
      </c>
      <c r="D108" s="111" t="str">
        <f>IF(RES_hhdet_tes!D108=0,"",RES_hhdet_tes!D108/RES_hhdet_fec!D108)</f>
        <v/>
      </c>
      <c r="E108" s="111" t="str">
        <f>IF(RES_hhdet_tes!E108=0,"",RES_hhdet_tes!E108/RES_hhdet_fec!E108)</f>
        <v/>
      </c>
      <c r="F108" s="111" t="str">
        <f>IF(RES_hhdet_tes!F108=0,"",RES_hhdet_tes!F108/RES_hhdet_fec!F108)</f>
        <v/>
      </c>
      <c r="G108" s="111" t="str">
        <f>IF(RES_hhdet_tes!G108=0,"",RES_hhdet_tes!G108/RES_hhdet_fec!G108)</f>
        <v/>
      </c>
      <c r="H108" s="111" t="str">
        <f>IF(RES_hhdet_tes!H108=0,"",RES_hhdet_tes!H108/RES_hhdet_fec!H108)</f>
        <v/>
      </c>
      <c r="I108" s="111" t="str">
        <f>IF(RES_hhdet_tes!I108=0,"",RES_hhdet_tes!I108/RES_hhdet_fec!I108)</f>
        <v/>
      </c>
      <c r="J108" s="111" t="str">
        <f>IF(RES_hhdet_tes!J108=0,"",RES_hhdet_tes!J108/RES_hhdet_fec!J108)</f>
        <v/>
      </c>
      <c r="K108" s="111" t="str">
        <f>IF(RES_hhdet_tes!K108=0,"",RES_hhdet_tes!K108/RES_hhdet_fec!K108)</f>
        <v/>
      </c>
      <c r="L108" s="111" t="str">
        <f>IF(RES_hhdet_tes!L108=0,"",RES_hhdet_tes!L108/RES_hhdet_fec!L108)</f>
        <v/>
      </c>
      <c r="M108" s="111" t="str">
        <f>IF(RES_hhdet_tes!M108=0,"",RES_hhdet_tes!M108/RES_hhdet_fec!M108)</f>
        <v/>
      </c>
      <c r="N108" s="111" t="str">
        <f>IF(RES_hhdet_tes!N108=0,"",RES_hhdet_tes!N108/RES_hhdet_fec!N108)</f>
        <v/>
      </c>
      <c r="O108" s="111" t="str">
        <f>IF(RES_hhdet_tes!O108=0,"",RES_hhdet_tes!O108/RES_hhdet_fec!O108)</f>
        <v/>
      </c>
      <c r="P108" s="111" t="str">
        <f>IF(RES_hhdet_tes!P108=0,"",RES_hhdet_tes!P108/RES_hhdet_fec!P108)</f>
        <v/>
      </c>
      <c r="Q108" s="111" t="str">
        <f>IF(RES_hhdet_tes!Q108=0,"",RES_hhdet_tes!Q108/RES_hhdet_fec!Q108)</f>
        <v/>
      </c>
      <c r="R108" s="111" t="str">
        <f>IF(RES_hhdet_tes!R108=0,"",RES_hhdet_tes!R108/RES_hhdet_fec!R108)</f>
        <v/>
      </c>
      <c r="S108" s="111" t="str">
        <f>IF(RES_hhdet_tes!S108=0,"",RES_hhdet_tes!S108/RES_hhdet_fec!S108)</f>
        <v/>
      </c>
      <c r="T108" s="111" t="str">
        <f>IF(RES_hhdet_tes!T108=0,"",RES_hhdet_tes!T108/RES_hhdet_fec!T108)</f>
        <v/>
      </c>
      <c r="U108" s="111" t="str">
        <f>IF(RES_hhdet_tes!U108=0,"",RES_hhdet_tes!U108/RES_hhdet_fec!U108)</f>
        <v/>
      </c>
      <c r="V108" s="111" t="str">
        <f>IF(RES_hhdet_tes!V108=0,"",RES_hhdet_tes!V108/RES_hhdet_fec!V108)</f>
        <v/>
      </c>
      <c r="W108" s="111" t="str">
        <f>IF(RES_hhdet_tes!W108=0,"",RES_hhdet_tes!W108/RES_hhdet_fec!W108)</f>
        <v/>
      </c>
      <c r="X108" s="111" t="str">
        <f>IF(RES_hhdet_tes!X108=0,"",RES_hhdet_tes!X108/RES_hhdet_fec!X108)</f>
        <v/>
      </c>
      <c r="Y108" s="111" t="str">
        <f>IF(RES_hhdet_tes!Y108=0,"",RES_hhdet_tes!Y108/RES_hhdet_fec!Y108)</f>
        <v/>
      </c>
      <c r="DA108" s="63" t="s">
        <v>2008</v>
      </c>
    </row>
    <row r="109" spans="1:105" ht="12.95" customHeight="1" x14ac:dyDescent="0.25">
      <c r="A109" s="121" t="s">
        <v>92</v>
      </c>
      <c r="B109" s="124" t="str">
        <f>IF(RES_hhdet_tes!B109=0,"",RES_hhdet_tes!B109/RES_hhdet_fec!B109)</f>
        <v/>
      </c>
      <c r="C109" s="124" t="str">
        <f>IF(RES_hhdet_tes!C109=0,"",RES_hhdet_tes!C109/RES_hhdet_fec!C109)</f>
        <v/>
      </c>
      <c r="D109" s="124" t="str">
        <f>IF(RES_hhdet_tes!D109=0,"",RES_hhdet_tes!D109/RES_hhdet_fec!D109)</f>
        <v/>
      </c>
      <c r="E109" s="124" t="str">
        <f>IF(RES_hhdet_tes!E109=0,"",RES_hhdet_tes!E109/RES_hhdet_fec!E109)</f>
        <v/>
      </c>
      <c r="F109" s="124" t="str">
        <f>IF(RES_hhdet_tes!F109=0,"",RES_hhdet_tes!F109/RES_hhdet_fec!F109)</f>
        <v/>
      </c>
      <c r="G109" s="124" t="str">
        <f>IF(RES_hhdet_tes!G109=0,"",RES_hhdet_tes!G109/RES_hhdet_fec!G109)</f>
        <v/>
      </c>
      <c r="H109" s="124" t="str">
        <f>IF(RES_hhdet_tes!H109=0,"",RES_hhdet_tes!H109/RES_hhdet_fec!H109)</f>
        <v/>
      </c>
      <c r="I109" s="124" t="str">
        <f>IF(RES_hhdet_tes!I109=0,"",RES_hhdet_tes!I109/RES_hhdet_fec!I109)</f>
        <v/>
      </c>
      <c r="J109" s="124" t="str">
        <f>IF(RES_hhdet_tes!J109=0,"",RES_hhdet_tes!J109/RES_hhdet_fec!J109)</f>
        <v/>
      </c>
      <c r="K109" s="124" t="str">
        <f>IF(RES_hhdet_tes!K109=0,"",RES_hhdet_tes!K109/RES_hhdet_fec!K109)</f>
        <v/>
      </c>
      <c r="L109" s="124" t="str">
        <f>IF(RES_hhdet_tes!L109=0,"",RES_hhdet_tes!L109/RES_hhdet_fec!L109)</f>
        <v/>
      </c>
      <c r="M109" s="124" t="str">
        <f>IF(RES_hhdet_tes!M109=0,"",RES_hhdet_tes!M109/RES_hhdet_fec!M109)</f>
        <v/>
      </c>
      <c r="N109" s="124" t="str">
        <f>IF(RES_hhdet_tes!N109=0,"",RES_hhdet_tes!N109/RES_hhdet_fec!N109)</f>
        <v/>
      </c>
      <c r="O109" s="124" t="str">
        <f>IF(RES_hhdet_tes!O109=0,"",RES_hhdet_tes!O109/RES_hhdet_fec!O109)</f>
        <v/>
      </c>
      <c r="P109" s="124" t="str">
        <f>IF(RES_hhdet_tes!P109=0,"",RES_hhdet_tes!P109/RES_hhdet_fec!P109)</f>
        <v/>
      </c>
      <c r="Q109" s="124" t="str">
        <f>IF(RES_hhdet_tes!Q109=0,"",RES_hhdet_tes!Q109/RES_hhdet_fec!Q109)</f>
        <v/>
      </c>
      <c r="R109" s="124" t="str">
        <f>IF(RES_hhdet_tes!R109=0,"",RES_hhdet_tes!R109/RES_hhdet_fec!R109)</f>
        <v/>
      </c>
      <c r="S109" s="124" t="str">
        <f>IF(RES_hhdet_tes!S109=0,"",RES_hhdet_tes!S109/RES_hhdet_fec!S109)</f>
        <v/>
      </c>
      <c r="T109" s="124" t="str">
        <f>IF(RES_hhdet_tes!T109=0,"",RES_hhdet_tes!T109/RES_hhdet_fec!T109)</f>
        <v/>
      </c>
      <c r="U109" s="124" t="str">
        <f>IF(RES_hhdet_tes!U109=0,"",RES_hhdet_tes!U109/RES_hhdet_fec!U109)</f>
        <v/>
      </c>
      <c r="V109" s="124" t="str">
        <f>IF(RES_hhdet_tes!V109=0,"",RES_hhdet_tes!V109/RES_hhdet_fec!V109)</f>
        <v/>
      </c>
      <c r="W109" s="124" t="str">
        <f>IF(RES_hhdet_tes!W109=0,"",RES_hhdet_tes!W109/RES_hhdet_fec!W109)</f>
        <v/>
      </c>
      <c r="X109" s="124" t="str">
        <f>IF(RES_hhdet_tes!X109=0,"",RES_hhdet_tes!X109/RES_hhdet_fec!X109)</f>
        <v/>
      </c>
      <c r="Y109" s="124" t="str">
        <f>IF(RES_hhdet_tes!Y109=0,"",RES_hhdet_tes!Y109/RES_hhdet_fec!Y109)</f>
        <v/>
      </c>
      <c r="DA109" s="130" t="s">
        <v>2009</v>
      </c>
    </row>
    <row r="110" spans="1:105" ht="12" customHeight="1" x14ac:dyDescent="0.25">
      <c r="A110" s="97" t="s">
        <v>53</v>
      </c>
      <c r="B110" s="111" t="str">
        <f>IF(RES_hhdet_tes!B110=0,"",RES_hhdet_tes!B110/RES_hhdet_fec!B110)</f>
        <v/>
      </c>
      <c r="C110" s="111" t="str">
        <f>IF(RES_hhdet_tes!C110=0,"",RES_hhdet_tes!C110/RES_hhdet_fec!C110)</f>
        <v/>
      </c>
      <c r="D110" s="111" t="str">
        <f>IF(RES_hhdet_tes!D110=0,"",RES_hhdet_tes!D110/RES_hhdet_fec!D110)</f>
        <v/>
      </c>
      <c r="E110" s="111" t="str">
        <f>IF(RES_hhdet_tes!E110=0,"",RES_hhdet_tes!E110/RES_hhdet_fec!E110)</f>
        <v/>
      </c>
      <c r="F110" s="111" t="str">
        <f>IF(RES_hhdet_tes!F110=0,"",RES_hhdet_tes!F110/RES_hhdet_fec!F110)</f>
        <v/>
      </c>
      <c r="G110" s="111" t="str">
        <f>IF(RES_hhdet_tes!G110=0,"",RES_hhdet_tes!G110/RES_hhdet_fec!G110)</f>
        <v/>
      </c>
      <c r="H110" s="111" t="str">
        <f>IF(RES_hhdet_tes!H110=0,"",RES_hhdet_tes!H110/RES_hhdet_fec!H110)</f>
        <v/>
      </c>
      <c r="I110" s="111" t="str">
        <f>IF(RES_hhdet_tes!I110=0,"",RES_hhdet_tes!I110/RES_hhdet_fec!I110)</f>
        <v/>
      </c>
      <c r="J110" s="111" t="str">
        <f>IF(RES_hhdet_tes!J110=0,"",RES_hhdet_tes!J110/RES_hhdet_fec!J110)</f>
        <v/>
      </c>
      <c r="K110" s="111" t="str">
        <f>IF(RES_hhdet_tes!K110=0,"",RES_hhdet_tes!K110/RES_hhdet_fec!K110)</f>
        <v/>
      </c>
      <c r="L110" s="111" t="str">
        <f>IF(RES_hhdet_tes!L110=0,"",RES_hhdet_tes!L110/RES_hhdet_fec!L110)</f>
        <v/>
      </c>
      <c r="M110" s="111" t="str">
        <f>IF(RES_hhdet_tes!M110=0,"",RES_hhdet_tes!M110/RES_hhdet_fec!M110)</f>
        <v/>
      </c>
      <c r="N110" s="111" t="str">
        <f>IF(RES_hhdet_tes!N110=0,"",RES_hhdet_tes!N110/RES_hhdet_fec!N110)</f>
        <v/>
      </c>
      <c r="O110" s="111" t="str">
        <f>IF(RES_hhdet_tes!O110=0,"",RES_hhdet_tes!O110/RES_hhdet_fec!O110)</f>
        <v/>
      </c>
      <c r="P110" s="111" t="str">
        <f>IF(RES_hhdet_tes!P110=0,"",RES_hhdet_tes!P110/RES_hhdet_fec!P110)</f>
        <v/>
      </c>
      <c r="Q110" s="111" t="str">
        <f>IF(RES_hhdet_tes!Q110=0,"",RES_hhdet_tes!Q110/RES_hhdet_fec!Q110)</f>
        <v/>
      </c>
      <c r="R110" s="111" t="str">
        <f>IF(RES_hhdet_tes!R110=0,"",RES_hhdet_tes!R110/RES_hhdet_fec!R110)</f>
        <v/>
      </c>
      <c r="S110" s="111" t="str">
        <f>IF(RES_hhdet_tes!S110=0,"",RES_hhdet_tes!S110/RES_hhdet_fec!S110)</f>
        <v/>
      </c>
      <c r="T110" s="111" t="str">
        <f>IF(RES_hhdet_tes!T110=0,"",RES_hhdet_tes!T110/RES_hhdet_fec!T110)</f>
        <v/>
      </c>
      <c r="U110" s="111" t="str">
        <f>IF(RES_hhdet_tes!U110=0,"",RES_hhdet_tes!U110/RES_hhdet_fec!U110)</f>
        <v/>
      </c>
      <c r="V110" s="111" t="str">
        <f>IF(RES_hhdet_tes!V110=0,"",RES_hhdet_tes!V110/RES_hhdet_fec!V110)</f>
        <v/>
      </c>
      <c r="W110" s="111" t="str">
        <f>IF(RES_hhdet_tes!W110=0,"",RES_hhdet_tes!W110/RES_hhdet_fec!W110)</f>
        <v/>
      </c>
      <c r="X110" s="111" t="str">
        <f>IF(RES_hhdet_tes!X110=0,"",RES_hhdet_tes!X110/RES_hhdet_fec!X110)</f>
        <v/>
      </c>
      <c r="Y110" s="111" t="str">
        <f>IF(RES_hhdet_tes!Y110=0,"",RES_hhdet_tes!Y110/RES_hhdet_fec!Y110)</f>
        <v/>
      </c>
      <c r="DA110" s="63" t="s">
        <v>2010</v>
      </c>
    </row>
    <row r="111" spans="1:105" ht="12" customHeight="1" x14ac:dyDescent="0.25">
      <c r="A111" s="121" t="s">
        <v>55</v>
      </c>
      <c r="B111" s="124" t="str">
        <f>IF(RES_hhdet_tes!B111=0,"",RES_hhdet_tes!B111/RES_hhdet_fec!B111)</f>
        <v/>
      </c>
      <c r="C111" s="124" t="str">
        <f>IF(RES_hhdet_tes!C111=0,"",RES_hhdet_tes!C111/RES_hhdet_fec!C111)</f>
        <v/>
      </c>
      <c r="D111" s="124" t="str">
        <f>IF(RES_hhdet_tes!D111=0,"",RES_hhdet_tes!D111/RES_hhdet_fec!D111)</f>
        <v/>
      </c>
      <c r="E111" s="124" t="str">
        <f>IF(RES_hhdet_tes!E111=0,"",RES_hhdet_tes!E111/RES_hhdet_fec!E111)</f>
        <v/>
      </c>
      <c r="F111" s="124" t="str">
        <f>IF(RES_hhdet_tes!F111=0,"",RES_hhdet_tes!F111/RES_hhdet_fec!F111)</f>
        <v/>
      </c>
      <c r="G111" s="124" t="str">
        <f>IF(RES_hhdet_tes!G111=0,"",RES_hhdet_tes!G111/RES_hhdet_fec!G111)</f>
        <v/>
      </c>
      <c r="H111" s="124" t="str">
        <f>IF(RES_hhdet_tes!H111=0,"",RES_hhdet_tes!H111/RES_hhdet_fec!H111)</f>
        <v/>
      </c>
      <c r="I111" s="124" t="str">
        <f>IF(RES_hhdet_tes!I111=0,"",RES_hhdet_tes!I111/RES_hhdet_fec!I111)</f>
        <v/>
      </c>
      <c r="J111" s="124" t="str">
        <f>IF(RES_hhdet_tes!J111=0,"",RES_hhdet_tes!J111/RES_hhdet_fec!J111)</f>
        <v/>
      </c>
      <c r="K111" s="124" t="str">
        <f>IF(RES_hhdet_tes!K111=0,"",RES_hhdet_tes!K111/RES_hhdet_fec!K111)</f>
        <v/>
      </c>
      <c r="L111" s="124" t="str">
        <f>IF(RES_hhdet_tes!L111=0,"",RES_hhdet_tes!L111/RES_hhdet_fec!L111)</f>
        <v/>
      </c>
      <c r="M111" s="124" t="str">
        <f>IF(RES_hhdet_tes!M111=0,"",RES_hhdet_tes!M111/RES_hhdet_fec!M111)</f>
        <v/>
      </c>
      <c r="N111" s="124" t="str">
        <f>IF(RES_hhdet_tes!N111=0,"",RES_hhdet_tes!N111/RES_hhdet_fec!N111)</f>
        <v/>
      </c>
      <c r="O111" s="124" t="str">
        <f>IF(RES_hhdet_tes!O111=0,"",RES_hhdet_tes!O111/RES_hhdet_fec!O111)</f>
        <v/>
      </c>
      <c r="P111" s="124" t="str">
        <f>IF(RES_hhdet_tes!P111=0,"",RES_hhdet_tes!P111/RES_hhdet_fec!P111)</f>
        <v/>
      </c>
      <c r="Q111" s="124" t="str">
        <f>IF(RES_hhdet_tes!Q111=0,"",RES_hhdet_tes!Q111/RES_hhdet_fec!Q111)</f>
        <v/>
      </c>
      <c r="R111" s="124" t="str">
        <f>IF(RES_hhdet_tes!R111=0,"",RES_hhdet_tes!R111/RES_hhdet_fec!R111)</f>
        <v/>
      </c>
      <c r="S111" s="124" t="str">
        <f>IF(RES_hhdet_tes!S111=0,"",RES_hhdet_tes!S111/RES_hhdet_fec!S111)</f>
        <v/>
      </c>
      <c r="T111" s="124" t="str">
        <f>IF(RES_hhdet_tes!T111=0,"",RES_hhdet_tes!T111/RES_hhdet_fec!T111)</f>
        <v/>
      </c>
      <c r="U111" s="124" t="str">
        <f>IF(RES_hhdet_tes!U111=0,"",RES_hhdet_tes!U111/RES_hhdet_fec!U111)</f>
        <v/>
      </c>
      <c r="V111" s="124" t="str">
        <f>IF(RES_hhdet_tes!V111=0,"",RES_hhdet_tes!V111/RES_hhdet_fec!V111)</f>
        <v/>
      </c>
      <c r="W111" s="124" t="str">
        <f>IF(RES_hhdet_tes!W111=0,"",RES_hhdet_tes!W111/RES_hhdet_fec!W111)</f>
        <v/>
      </c>
      <c r="X111" s="124" t="str">
        <f>IF(RES_hhdet_tes!X111=0,"",RES_hhdet_tes!X111/RES_hhdet_fec!X111)</f>
        <v/>
      </c>
      <c r="Y111" s="124" t="str">
        <f>IF(RES_hhdet_tes!Y111=0,"",RES_hhdet_tes!Y111/RES_hhdet_fec!Y111)</f>
        <v/>
      </c>
      <c r="DA111" s="130" t="s">
        <v>2011</v>
      </c>
    </row>
    <row r="112" spans="1:105" ht="12" customHeight="1" x14ac:dyDescent="0.25">
      <c r="A112" s="97" t="s">
        <v>130</v>
      </c>
      <c r="B112" s="111" t="str">
        <f>IF(RES_hhdet_tes!B112=0,"",RES_hhdet_tes!B112/RES_hhdet_fec!B112)</f>
        <v/>
      </c>
      <c r="C112" s="111" t="str">
        <f>IF(RES_hhdet_tes!C112=0,"",RES_hhdet_tes!C112/RES_hhdet_fec!C112)</f>
        <v/>
      </c>
      <c r="D112" s="111" t="str">
        <f>IF(RES_hhdet_tes!D112=0,"",RES_hhdet_tes!D112/RES_hhdet_fec!D112)</f>
        <v/>
      </c>
      <c r="E112" s="111" t="str">
        <f>IF(RES_hhdet_tes!E112=0,"",RES_hhdet_tes!E112/RES_hhdet_fec!E112)</f>
        <v/>
      </c>
      <c r="F112" s="111" t="str">
        <f>IF(RES_hhdet_tes!F112=0,"",RES_hhdet_tes!F112/RES_hhdet_fec!F112)</f>
        <v/>
      </c>
      <c r="G112" s="111" t="str">
        <f>IF(RES_hhdet_tes!G112=0,"",RES_hhdet_tes!G112/RES_hhdet_fec!G112)</f>
        <v/>
      </c>
      <c r="H112" s="111" t="str">
        <f>IF(RES_hhdet_tes!H112=0,"",RES_hhdet_tes!H112/RES_hhdet_fec!H112)</f>
        <v/>
      </c>
      <c r="I112" s="111" t="str">
        <f>IF(RES_hhdet_tes!I112=0,"",RES_hhdet_tes!I112/RES_hhdet_fec!I112)</f>
        <v/>
      </c>
      <c r="J112" s="111" t="str">
        <f>IF(RES_hhdet_tes!J112=0,"",RES_hhdet_tes!J112/RES_hhdet_fec!J112)</f>
        <v/>
      </c>
      <c r="K112" s="111" t="str">
        <f>IF(RES_hhdet_tes!K112=0,"",RES_hhdet_tes!K112/RES_hhdet_fec!K112)</f>
        <v/>
      </c>
      <c r="L112" s="111" t="str">
        <f>IF(RES_hhdet_tes!L112=0,"",RES_hhdet_tes!L112/RES_hhdet_fec!L112)</f>
        <v/>
      </c>
      <c r="M112" s="111" t="str">
        <f>IF(RES_hhdet_tes!M112=0,"",RES_hhdet_tes!M112/RES_hhdet_fec!M112)</f>
        <v/>
      </c>
      <c r="N112" s="111" t="str">
        <f>IF(RES_hhdet_tes!N112=0,"",RES_hhdet_tes!N112/RES_hhdet_fec!N112)</f>
        <v/>
      </c>
      <c r="O112" s="111" t="str">
        <f>IF(RES_hhdet_tes!O112=0,"",RES_hhdet_tes!O112/RES_hhdet_fec!O112)</f>
        <v/>
      </c>
      <c r="P112" s="111" t="str">
        <f>IF(RES_hhdet_tes!P112=0,"",RES_hhdet_tes!P112/RES_hhdet_fec!P112)</f>
        <v/>
      </c>
      <c r="Q112" s="111" t="str">
        <f>IF(RES_hhdet_tes!Q112=0,"",RES_hhdet_tes!Q112/RES_hhdet_fec!Q112)</f>
        <v/>
      </c>
      <c r="R112" s="111" t="str">
        <f>IF(RES_hhdet_tes!R112=0,"",RES_hhdet_tes!R112/RES_hhdet_fec!R112)</f>
        <v/>
      </c>
      <c r="S112" s="111" t="str">
        <f>IF(RES_hhdet_tes!S112=0,"",RES_hhdet_tes!S112/RES_hhdet_fec!S112)</f>
        <v/>
      </c>
      <c r="T112" s="111" t="str">
        <f>IF(RES_hhdet_tes!T112=0,"",RES_hhdet_tes!T112/RES_hhdet_fec!T112)</f>
        <v/>
      </c>
      <c r="U112" s="111" t="str">
        <f>IF(RES_hhdet_tes!U112=0,"",RES_hhdet_tes!U112/RES_hhdet_fec!U112)</f>
        <v/>
      </c>
      <c r="V112" s="111" t="str">
        <f>IF(RES_hhdet_tes!V112=0,"",RES_hhdet_tes!V112/RES_hhdet_fec!V112)</f>
        <v/>
      </c>
      <c r="W112" s="111" t="str">
        <f>IF(RES_hhdet_tes!W112=0,"",RES_hhdet_tes!W112/RES_hhdet_fec!W112)</f>
        <v/>
      </c>
      <c r="X112" s="111" t="str">
        <f>IF(RES_hhdet_tes!X112=0,"",RES_hhdet_tes!X112/RES_hhdet_fec!X112)</f>
        <v/>
      </c>
      <c r="Y112" s="111" t="str">
        <f>IF(RES_hhdet_tes!Y112=0,"",RES_hhdet_tes!Y112/RES_hhdet_fec!Y112)</f>
        <v/>
      </c>
      <c r="DA112" s="63" t="s">
        <v>2012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 t="str">
        <f>IF(RES_hhdet_tes!P113=0,"",RES_hhdet_tes!P113/RES_hhdet_fec!P113)</f>
        <v/>
      </c>
      <c r="Q113" s="111" t="str">
        <f>IF(RES_hhdet_tes!Q113=0,"",RES_hhdet_tes!Q113/RES_hhdet_fec!Q113)</f>
        <v/>
      </c>
      <c r="R113" s="111" t="str">
        <f>IF(RES_hhdet_tes!R113=0,"",RES_hhdet_tes!R113/RES_hhdet_fec!R113)</f>
        <v/>
      </c>
      <c r="S113" s="111" t="str">
        <f>IF(RES_hhdet_tes!S113=0,"",RES_hhdet_tes!S113/RES_hhdet_fec!S113)</f>
        <v/>
      </c>
      <c r="T113" s="111" t="str">
        <f>IF(RES_hhdet_tes!T113=0,"",RES_hhdet_tes!T113/RES_hhdet_fec!T113)</f>
        <v/>
      </c>
      <c r="U113" s="111" t="str">
        <f>IF(RES_hhdet_tes!U113=0,"",RES_hhdet_tes!U113/RES_hhdet_fec!U113)</f>
        <v/>
      </c>
      <c r="V113" s="111" t="str">
        <f>IF(RES_hhdet_tes!V113=0,"",RES_hhdet_tes!V113/RES_hhdet_fec!V113)</f>
        <v/>
      </c>
      <c r="W113" s="111" t="str">
        <f>IF(RES_hhdet_tes!W113=0,"",RES_hhdet_tes!W113/RES_hhdet_fec!W113)</f>
        <v/>
      </c>
      <c r="X113" s="111" t="str">
        <f>IF(RES_hhdet_tes!X113=0,"",RES_hhdet_tes!X113/RES_hhdet_fec!X113)</f>
        <v/>
      </c>
      <c r="Y113" s="111" t="str">
        <f>IF(RES_hhdet_tes!Y113=0,"",RES_hhdet_tes!Y113/RES_hhdet_fec!Y113)</f>
        <v/>
      </c>
      <c r="DA113" s="63" t="s">
        <v>2013</v>
      </c>
    </row>
    <row r="114" spans="1:105" ht="12" customHeight="1" x14ac:dyDescent="0.25">
      <c r="A114" s="100" t="s">
        <v>197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 t="str">
        <f>IF(RES_hhdet_tes!P114=0,"",RES_hhdet_tes!P114/RES_hhdet_fec!P114)</f>
        <v/>
      </c>
      <c r="Q114" s="112" t="str">
        <f>IF(RES_hhdet_tes!Q114=0,"",RES_hhdet_tes!Q114/RES_hhdet_fec!Q114)</f>
        <v/>
      </c>
      <c r="R114" s="112" t="str">
        <f>IF(RES_hhdet_tes!R114=0,"",RES_hhdet_tes!R114/RES_hhdet_fec!R114)</f>
        <v/>
      </c>
      <c r="S114" s="112" t="str">
        <f>IF(RES_hhdet_tes!S114=0,"",RES_hhdet_tes!S114/RES_hhdet_fec!S114)</f>
        <v/>
      </c>
      <c r="T114" s="112" t="str">
        <f>IF(RES_hhdet_tes!T114=0,"",RES_hhdet_tes!T114/RES_hhdet_fec!T114)</f>
        <v/>
      </c>
      <c r="U114" s="112" t="str">
        <f>IF(RES_hhdet_tes!U114=0,"",RES_hhdet_tes!U114/RES_hhdet_fec!U114)</f>
        <v/>
      </c>
      <c r="V114" s="112" t="str">
        <f>IF(RES_hhdet_tes!V114=0,"",RES_hhdet_tes!V114/RES_hhdet_fec!V114)</f>
        <v/>
      </c>
      <c r="W114" s="112" t="str">
        <f>IF(RES_hhdet_tes!W114=0,"",RES_hhdet_tes!W114/RES_hhdet_fec!W114)</f>
        <v/>
      </c>
      <c r="X114" s="112" t="str">
        <f>IF(RES_hhdet_tes!X114=0,"",RES_hhdet_tes!X114/RES_hhdet_fec!X114)</f>
        <v/>
      </c>
      <c r="Y114" s="112" t="str">
        <f>IF(RES_hhdet_tes!Y114=0,"",RES_hhdet_tes!Y114/RES_hhdet_fec!Y114)</f>
        <v/>
      </c>
      <c r="DA114" s="131" t="s">
        <v>2014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 t="str">
        <f>IF(RES_hhdet_tes!P115=0,"",RES_hhdet_tes!P115/RES_hhdet_fec!P115)</f>
        <v/>
      </c>
      <c r="Q115" s="113" t="str">
        <f>IF(RES_hhdet_tes!Q115=0,"",RES_hhdet_tes!Q115/RES_hhdet_fec!Q115)</f>
        <v/>
      </c>
      <c r="R115" s="113" t="str">
        <f>IF(RES_hhdet_tes!R115=0,"",RES_hhdet_tes!R115/RES_hhdet_fec!R115)</f>
        <v/>
      </c>
      <c r="S115" s="113" t="str">
        <f>IF(RES_hhdet_tes!S115=0,"",RES_hhdet_tes!S115/RES_hhdet_fec!S115)</f>
        <v/>
      </c>
      <c r="T115" s="113" t="str">
        <f>IF(RES_hhdet_tes!T115=0,"",RES_hhdet_tes!T115/RES_hhdet_fec!T115)</f>
        <v/>
      </c>
      <c r="U115" s="113" t="str">
        <f>IF(RES_hhdet_tes!U115=0,"",RES_hhdet_tes!U115/RES_hhdet_fec!U115)</f>
        <v/>
      </c>
      <c r="V115" s="113" t="str">
        <f>IF(RES_hhdet_tes!V115=0,"",RES_hhdet_tes!V115/RES_hhdet_fec!V115)</f>
        <v/>
      </c>
      <c r="W115" s="113" t="str">
        <f>IF(RES_hhdet_tes!W115=0,"",RES_hhdet_tes!W115/RES_hhdet_fec!W115)</f>
        <v/>
      </c>
      <c r="X115" s="113" t="str">
        <f>IF(RES_hhdet_tes!X115=0,"",RES_hhdet_tes!X115/RES_hhdet_fec!X115)</f>
        <v/>
      </c>
      <c r="Y115" s="113" t="str">
        <f>IF(RES_hhdet_tes!Y115=0,"",RES_hhdet_tes!Y115/RES_hhdet_fec!Y115)</f>
        <v/>
      </c>
      <c r="DA115" s="132" t="s">
        <v>2015</v>
      </c>
    </row>
    <row r="116" spans="1:105" ht="12" customHeight="1" x14ac:dyDescent="0.25">
      <c r="A116" s="106" t="s">
        <v>122</v>
      </c>
      <c r="B116" s="112" t="str">
        <f>IF(RES_hhdet_tes!B116=0,"",RES_hhdet_tes!B116/RES_hhdet_fec!B116)</f>
        <v/>
      </c>
      <c r="C116" s="112" t="str">
        <f>IF(RES_hhdet_tes!C116=0,"",RES_hhdet_tes!C116/RES_hhdet_fec!C116)</f>
        <v/>
      </c>
      <c r="D116" s="112" t="str">
        <f>IF(RES_hhdet_tes!D116=0,"",RES_hhdet_tes!D116/RES_hhdet_fec!D116)</f>
        <v/>
      </c>
      <c r="E116" s="112" t="str">
        <f>IF(RES_hhdet_tes!E116=0,"",RES_hhdet_tes!E116/RES_hhdet_fec!E116)</f>
        <v/>
      </c>
      <c r="F116" s="112" t="str">
        <f>IF(RES_hhdet_tes!F116=0,"",RES_hhdet_tes!F116/RES_hhdet_fec!F116)</f>
        <v/>
      </c>
      <c r="G116" s="112" t="str">
        <f>IF(RES_hhdet_tes!G116=0,"",RES_hhdet_tes!G116/RES_hhdet_fec!G116)</f>
        <v/>
      </c>
      <c r="H116" s="112" t="str">
        <f>IF(RES_hhdet_tes!H116=0,"",RES_hhdet_tes!H116/RES_hhdet_fec!H116)</f>
        <v/>
      </c>
      <c r="I116" s="112" t="str">
        <f>IF(RES_hhdet_tes!I116=0,"",RES_hhdet_tes!I116/RES_hhdet_fec!I116)</f>
        <v/>
      </c>
      <c r="J116" s="112" t="str">
        <f>IF(RES_hhdet_tes!J116=0,"",RES_hhdet_tes!J116/RES_hhdet_fec!J116)</f>
        <v/>
      </c>
      <c r="K116" s="112" t="str">
        <f>IF(RES_hhdet_tes!K116=0,"",RES_hhdet_tes!K116/RES_hhdet_fec!K116)</f>
        <v/>
      </c>
      <c r="L116" s="112" t="str">
        <f>IF(RES_hhdet_tes!L116=0,"",RES_hhdet_tes!L116/RES_hhdet_fec!L116)</f>
        <v/>
      </c>
      <c r="M116" s="112" t="str">
        <f>IF(RES_hhdet_tes!M116=0,"",RES_hhdet_tes!M116/RES_hhdet_fec!M116)</f>
        <v/>
      </c>
      <c r="N116" s="112" t="str">
        <f>IF(RES_hhdet_tes!N116=0,"",RES_hhdet_tes!N116/RES_hhdet_fec!N116)</f>
        <v/>
      </c>
      <c r="O116" s="112" t="str">
        <f>IF(RES_hhdet_tes!O116=0,"",RES_hhdet_tes!O116/RES_hhdet_fec!O116)</f>
        <v/>
      </c>
      <c r="P116" s="112" t="str">
        <f>IF(RES_hhdet_tes!P116=0,"",RES_hhdet_tes!P116/RES_hhdet_fec!P116)</f>
        <v/>
      </c>
      <c r="Q116" s="112" t="str">
        <f>IF(RES_hhdet_tes!Q116=0,"",RES_hhdet_tes!Q116/RES_hhdet_fec!Q116)</f>
        <v/>
      </c>
      <c r="R116" s="112" t="str">
        <f>IF(RES_hhdet_tes!R116=0,"",RES_hhdet_tes!R116/RES_hhdet_fec!R116)</f>
        <v/>
      </c>
      <c r="S116" s="112" t="str">
        <f>IF(RES_hhdet_tes!S116=0,"",RES_hhdet_tes!S116/RES_hhdet_fec!S116)</f>
        <v/>
      </c>
      <c r="T116" s="112" t="str">
        <f>IF(RES_hhdet_tes!T116=0,"",RES_hhdet_tes!T116/RES_hhdet_fec!T116)</f>
        <v/>
      </c>
      <c r="U116" s="112" t="str">
        <f>IF(RES_hhdet_tes!U116=0,"",RES_hhdet_tes!U116/RES_hhdet_fec!U116)</f>
        <v/>
      </c>
      <c r="V116" s="112" t="str">
        <f>IF(RES_hhdet_tes!V116=0,"",RES_hhdet_tes!V116/RES_hhdet_fec!V116)</f>
        <v/>
      </c>
      <c r="W116" s="112" t="str">
        <f>IF(RES_hhdet_tes!W116=0,"",RES_hhdet_tes!W116/RES_hhdet_fec!W116)</f>
        <v/>
      </c>
      <c r="X116" s="112" t="str">
        <f>IF(RES_hhdet_tes!X116=0,"",RES_hhdet_tes!X116/RES_hhdet_fec!X116)</f>
        <v/>
      </c>
      <c r="Y116" s="112" t="str">
        <f>IF(RES_hhdet_tes!Y116=0,"",RES_hhdet_tes!Y116/RES_hhdet_fec!Y116)</f>
        <v/>
      </c>
      <c r="DA116" s="131" t="s">
        <v>2016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 t="str">
        <f>IF(RES_hhdet_tes!E117=0,"",RES_hhdet_tes!E117/RES_hhdet_fec!E117)</f>
        <v/>
      </c>
      <c r="F117" s="113" t="str">
        <f>IF(RES_hhdet_tes!F117=0,"",RES_hhdet_tes!F117/RES_hhdet_fec!F117)</f>
        <v/>
      </c>
      <c r="G117" s="113" t="str">
        <f>IF(RES_hhdet_tes!G117=0,"",RES_hhdet_tes!G117/RES_hhdet_fec!G117)</f>
        <v/>
      </c>
      <c r="H117" s="113" t="str">
        <f>IF(RES_hhdet_tes!H117=0,"",RES_hhdet_tes!H117/RES_hhdet_fec!H117)</f>
        <v/>
      </c>
      <c r="I117" s="113" t="str">
        <f>IF(RES_hhdet_tes!I117=0,"",RES_hhdet_tes!I117/RES_hhdet_fec!I117)</f>
        <v/>
      </c>
      <c r="J117" s="113" t="str">
        <f>IF(RES_hhdet_tes!J117=0,"",RES_hhdet_tes!J117/RES_hhdet_fec!J117)</f>
        <v/>
      </c>
      <c r="K117" s="113" t="str">
        <f>IF(RES_hhdet_tes!K117=0,"",RES_hhdet_tes!K117/RES_hhdet_fec!K117)</f>
        <v/>
      </c>
      <c r="L117" s="113" t="str">
        <f>IF(RES_hhdet_tes!L117=0,"",RES_hhdet_tes!L117/RES_hhdet_fec!L117)</f>
        <v/>
      </c>
      <c r="M117" s="113" t="str">
        <f>IF(RES_hhdet_tes!M117=0,"",RES_hhdet_tes!M117/RES_hhdet_fec!M117)</f>
        <v/>
      </c>
      <c r="N117" s="113" t="str">
        <f>IF(RES_hhdet_tes!N117=0,"",RES_hhdet_tes!N117/RES_hhdet_fec!N117)</f>
        <v/>
      </c>
      <c r="O117" s="113" t="str">
        <f>IF(RES_hhdet_tes!O117=0,"",RES_hhdet_tes!O117/RES_hhdet_fec!O117)</f>
        <v/>
      </c>
      <c r="P117" s="113" t="str">
        <f>IF(RES_hhdet_tes!P117=0,"",RES_hhdet_tes!P117/RES_hhdet_fec!P117)</f>
        <v/>
      </c>
      <c r="Q117" s="113" t="str">
        <f>IF(RES_hhdet_tes!Q117=0,"",RES_hhdet_tes!Q117/RES_hhdet_fec!Q117)</f>
        <v/>
      </c>
      <c r="R117" s="113" t="str">
        <f>IF(RES_hhdet_tes!R117=0,"",RES_hhdet_tes!R117/RES_hhdet_fec!R117)</f>
        <v/>
      </c>
      <c r="S117" s="113" t="str">
        <f>IF(RES_hhdet_tes!S117=0,"",RES_hhdet_tes!S117/RES_hhdet_fec!S117)</f>
        <v/>
      </c>
      <c r="T117" s="113" t="str">
        <f>IF(RES_hhdet_tes!T117=0,"",RES_hhdet_tes!T117/RES_hhdet_fec!T117)</f>
        <v/>
      </c>
      <c r="U117" s="113" t="str">
        <f>IF(RES_hhdet_tes!U117=0,"",RES_hhdet_tes!U117/RES_hhdet_fec!U117)</f>
        <v/>
      </c>
      <c r="V117" s="113" t="str">
        <f>IF(RES_hhdet_tes!V117=0,"",RES_hhdet_tes!V117/RES_hhdet_fec!V117)</f>
        <v/>
      </c>
      <c r="W117" s="113" t="str">
        <f>IF(RES_hhdet_tes!W117=0,"",RES_hhdet_tes!W117/RES_hhdet_fec!W117)</f>
        <v/>
      </c>
      <c r="X117" s="113" t="str">
        <f>IF(RES_hhdet_tes!X117=0,"",RES_hhdet_tes!X117/RES_hhdet_fec!X117)</f>
        <v/>
      </c>
      <c r="Y117" s="113" t="str">
        <f>IF(RES_hhdet_tes!Y117=0,"",RES_hhdet_tes!Y117/RES_hhdet_fec!Y117)</f>
        <v/>
      </c>
      <c r="DA117" s="132" t="s">
        <v>2017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 t="str">
        <f>IF(RES_hhdet_tes!E118=0,"",RES_hhdet_tes!E118/RES_hhdet_fec!E118)</f>
        <v/>
      </c>
      <c r="F118" s="111" t="str">
        <f>IF(RES_hhdet_tes!F118=0,"",RES_hhdet_tes!F118/RES_hhdet_fec!F118)</f>
        <v/>
      </c>
      <c r="G118" s="111" t="str">
        <f>IF(RES_hhdet_tes!G118=0,"",RES_hhdet_tes!G118/RES_hhdet_fec!G118)</f>
        <v/>
      </c>
      <c r="H118" s="111" t="str">
        <f>IF(RES_hhdet_tes!H118=0,"",RES_hhdet_tes!H118/RES_hhdet_fec!H118)</f>
        <v/>
      </c>
      <c r="I118" s="111" t="str">
        <f>IF(RES_hhdet_tes!I118=0,"",RES_hhdet_tes!I118/RES_hhdet_fec!I118)</f>
        <v/>
      </c>
      <c r="J118" s="111" t="str">
        <f>IF(RES_hhdet_tes!J118=0,"",RES_hhdet_tes!J118/RES_hhdet_fec!J118)</f>
        <v/>
      </c>
      <c r="K118" s="111" t="str">
        <f>IF(RES_hhdet_tes!K118=0,"",RES_hhdet_tes!K118/RES_hhdet_fec!K118)</f>
        <v/>
      </c>
      <c r="L118" s="111" t="str">
        <f>IF(RES_hhdet_tes!L118=0,"",RES_hhdet_tes!L118/RES_hhdet_fec!L118)</f>
        <v/>
      </c>
      <c r="M118" s="111" t="str">
        <f>IF(RES_hhdet_tes!M118=0,"",RES_hhdet_tes!M118/RES_hhdet_fec!M118)</f>
        <v/>
      </c>
      <c r="N118" s="111" t="str">
        <f>IF(RES_hhdet_tes!N118=0,"",RES_hhdet_tes!N118/RES_hhdet_fec!N118)</f>
        <v/>
      </c>
      <c r="O118" s="111" t="str">
        <f>IF(RES_hhdet_tes!O118=0,"",RES_hhdet_tes!O118/RES_hhdet_fec!O118)</f>
        <v/>
      </c>
      <c r="P118" s="111" t="str">
        <f>IF(RES_hhdet_tes!P118=0,"",RES_hhdet_tes!P118/RES_hhdet_fec!P118)</f>
        <v/>
      </c>
      <c r="Q118" s="111" t="str">
        <f>IF(RES_hhdet_tes!Q118=0,"",RES_hhdet_tes!Q118/RES_hhdet_fec!Q118)</f>
        <v/>
      </c>
      <c r="R118" s="111" t="str">
        <f>IF(RES_hhdet_tes!R118=0,"",RES_hhdet_tes!R118/RES_hhdet_fec!R118)</f>
        <v/>
      </c>
      <c r="S118" s="111" t="str">
        <f>IF(RES_hhdet_tes!S118=0,"",RES_hhdet_tes!S118/RES_hhdet_fec!S118)</f>
        <v/>
      </c>
      <c r="T118" s="111" t="str">
        <f>IF(RES_hhdet_tes!T118=0,"",RES_hhdet_tes!T118/RES_hhdet_fec!T118)</f>
        <v/>
      </c>
      <c r="U118" s="111" t="str">
        <f>IF(RES_hhdet_tes!U118=0,"",RES_hhdet_tes!U118/RES_hhdet_fec!U118)</f>
        <v/>
      </c>
      <c r="V118" s="111" t="str">
        <f>IF(RES_hhdet_tes!V118=0,"",RES_hhdet_tes!V118/RES_hhdet_fec!V118)</f>
        <v/>
      </c>
      <c r="W118" s="111" t="str">
        <f>IF(RES_hhdet_tes!W118=0,"",RES_hhdet_tes!W118/RES_hhdet_fec!W118)</f>
        <v/>
      </c>
      <c r="X118" s="111" t="str">
        <f>IF(RES_hhdet_tes!X118=0,"",RES_hhdet_tes!X118/RES_hhdet_fec!X118)</f>
        <v/>
      </c>
      <c r="Y118" s="111" t="str">
        <f>IF(RES_hhdet_tes!Y118=0,"",RES_hhdet_tes!Y118/RES_hhdet_fec!Y118)</f>
        <v/>
      </c>
      <c r="DA118" s="63" t="s">
        <v>2018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 t="str">
        <f>IF(RES_hhdet_tes!E119=0,"",RES_hhdet_tes!E119/RES_hhdet_fec!E119)</f>
        <v/>
      </c>
      <c r="F119" s="111" t="str">
        <f>IF(RES_hhdet_tes!F119=0,"",RES_hhdet_tes!F119/RES_hhdet_fec!F119)</f>
        <v/>
      </c>
      <c r="G119" s="111" t="str">
        <f>IF(RES_hhdet_tes!G119=0,"",RES_hhdet_tes!G119/RES_hhdet_fec!G119)</f>
        <v/>
      </c>
      <c r="H119" s="111" t="str">
        <f>IF(RES_hhdet_tes!H119=0,"",RES_hhdet_tes!H119/RES_hhdet_fec!H119)</f>
        <v/>
      </c>
      <c r="I119" s="111" t="str">
        <f>IF(RES_hhdet_tes!I119=0,"",RES_hhdet_tes!I119/RES_hhdet_fec!I119)</f>
        <v/>
      </c>
      <c r="J119" s="111" t="str">
        <f>IF(RES_hhdet_tes!J119=0,"",RES_hhdet_tes!J119/RES_hhdet_fec!J119)</f>
        <v/>
      </c>
      <c r="K119" s="111" t="str">
        <f>IF(RES_hhdet_tes!K119=0,"",RES_hhdet_tes!K119/RES_hhdet_fec!K119)</f>
        <v/>
      </c>
      <c r="L119" s="111" t="str">
        <f>IF(RES_hhdet_tes!L119=0,"",RES_hhdet_tes!L119/RES_hhdet_fec!L119)</f>
        <v/>
      </c>
      <c r="M119" s="111" t="str">
        <f>IF(RES_hhdet_tes!M119=0,"",RES_hhdet_tes!M119/RES_hhdet_fec!M119)</f>
        <v/>
      </c>
      <c r="N119" s="111" t="str">
        <f>IF(RES_hhdet_tes!N119=0,"",RES_hhdet_tes!N119/RES_hhdet_fec!N119)</f>
        <v/>
      </c>
      <c r="O119" s="111" t="str">
        <f>IF(RES_hhdet_tes!O119=0,"",RES_hhdet_tes!O119/RES_hhdet_fec!O119)</f>
        <v/>
      </c>
      <c r="P119" s="111" t="str">
        <f>IF(RES_hhdet_tes!P119=0,"",RES_hhdet_tes!P119/RES_hhdet_fec!P119)</f>
        <v/>
      </c>
      <c r="Q119" s="111" t="str">
        <f>IF(RES_hhdet_tes!Q119=0,"",RES_hhdet_tes!Q119/RES_hhdet_fec!Q119)</f>
        <v/>
      </c>
      <c r="R119" s="111" t="str">
        <f>IF(RES_hhdet_tes!R119=0,"",RES_hhdet_tes!R119/RES_hhdet_fec!R119)</f>
        <v/>
      </c>
      <c r="S119" s="111" t="str">
        <f>IF(RES_hhdet_tes!S119=0,"",RES_hhdet_tes!S119/RES_hhdet_fec!S119)</f>
        <v/>
      </c>
      <c r="T119" s="111" t="str">
        <f>IF(RES_hhdet_tes!T119=0,"",RES_hhdet_tes!T119/RES_hhdet_fec!T119)</f>
        <v/>
      </c>
      <c r="U119" s="111" t="str">
        <f>IF(RES_hhdet_tes!U119=0,"",RES_hhdet_tes!U119/RES_hhdet_fec!U119)</f>
        <v/>
      </c>
      <c r="V119" s="111" t="str">
        <f>IF(RES_hhdet_tes!V119=0,"",RES_hhdet_tes!V119/RES_hhdet_fec!V119)</f>
        <v/>
      </c>
      <c r="W119" s="111" t="str">
        <f>IF(RES_hhdet_tes!W119=0,"",RES_hhdet_tes!W119/RES_hhdet_fec!W119)</f>
        <v/>
      </c>
      <c r="X119" s="111" t="str">
        <f>IF(RES_hhdet_tes!X119=0,"",RES_hhdet_tes!X119/RES_hhdet_fec!X119)</f>
        <v/>
      </c>
      <c r="Y119" s="111" t="str">
        <f>IF(RES_hhdet_tes!Y119=0,"",RES_hhdet_tes!Y119/RES_hhdet_fec!Y119)</f>
        <v/>
      </c>
      <c r="DA119" s="63" t="s">
        <v>2019</v>
      </c>
    </row>
    <row r="120" spans="1:105" ht="12" customHeight="1" x14ac:dyDescent="0.25">
      <c r="A120" s="121" t="s">
        <v>54</v>
      </c>
      <c r="B120" s="124" t="str">
        <f>IF(RES_hhdet_tes!B120=0,"",RES_hhdet_tes!B120/RES_hhdet_fec!B120)</f>
        <v/>
      </c>
      <c r="C120" s="124" t="str">
        <f>IF(RES_hhdet_tes!C120=0,"",RES_hhdet_tes!C120/RES_hhdet_fec!C120)</f>
        <v/>
      </c>
      <c r="D120" s="124" t="str">
        <f>IF(RES_hhdet_tes!D120=0,"",RES_hhdet_tes!D120/RES_hhdet_fec!D120)</f>
        <v/>
      </c>
      <c r="E120" s="124" t="str">
        <f>IF(RES_hhdet_tes!E120=0,"",RES_hhdet_tes!E120/RES_hhdet_fec!E120)</f>
        <v/>
      </c>
      <c r="F120" s="124" t="str">
        <f>IF(RES_hhdet_tes!F120=0,"",RES_hhdet_tes!F120/RES_hhdet_fec!F120)</f>
        <v/>
      </c>
      <c r="G120" s="124" t="str">
        <f>IF(RES_hhdet_tes!G120=0,"",RES_hhdet_tes!G120/RES_hhdet_fec!G120)</f>
        <v/>
      </c>
      <c r="H120" s="124" t="str">
        <f>IF(RES_hhdet_tes!H120=0,"",RES_hhdet_tes!H120/RES_hhdet_fec!H120)</f>
        <v/>
      </c>
      <c r="I120" s="124" t="str">
        <f>IF(RES_hhdet_tes!I120=0,"",RES_hhdet_tes!I120/RES_hhdet_fec!I120)</f>
        <v/>
      </c>
      <c r="J120" s="124" t="str">
        <f>IF(RES_hhdet_tes!J120=0,"",RES_hhdet_tes!J120/RES_hhdet_fec!J120)</f>
        <v/>
      </c>
      <c r="K120" s="124" t="str">
        <f>IF(RES_hhdet_tes!K120=0,"",RES_hhdet_tes!K120/RES_hhdet_fec!K120)</f>
        <v/>
      </c>
      <c r="L120" s="124" t="str">
        <f>IF(RES_hhdet_tes!L120=0,"",RES_hhdet_tes!L120/RES_hhdet_fec!L120)</f>
        <v/>
      </c>
      <c r="M120" s="124" t="str">
        <f>IF(RES_hhdet_tes!M120=0,"",RES_hhdet_tes!M120/RES_hhdet_fec!M120)</f>
        <v/>
      </c>
      <c r="N120" s="124" t="str">
        <f>IF(RES_hhdet_tes!N120=0,"",RES_hhdet_tes!N120/RES_hhdet_fec!N120)</f>
        <v/>
      </c>
      <c r="O120" s="124" t="str">
        <f>IF(RES_hhdet_tes!O120=0,"",RES_hhdet_tes!O120/RES_hhdet_fec!O120)</f>
        <v/>
      </c>
      <c r="P120" s="124" t="str">
        <f>IF(RES_hhdet_tes!P120=0,"",RES_hhdet_tes!P120/RES_hhdet_fec!P120)</f>
        <v/>
      </c>
      <c r="Q120" s="124" t="str">
        <f>IF(RES_hhdet_tes!Q120=0,"",RES_hhdet_tes!Q120/RES_hhdet_fec!Q120)</f>
        <v/>
      </c>
      <c r="R120" s="124" t="str">
        <f>IF(RES_hhdet_tes!R120=0,"",RES_hhdet_tes!R120/RES_hhdet_fec!R120)</f>
        <v/>
      </c>
      <c r="S120" s="124" t="str">
        <f>IF(RES_hhdet_tes!S120=0,"",RES_hhdet_tes!S120/RES_hhdet_fec!S120)</f>
        <v/>
      </c>
      <c r="T120" s="124" t="str">
        <f>IF(RES_hhdet_tes!T120=0,"",RES_hhdet_tes!T120/RES_hhdet_fec!T120)</f>
        <v/>
      </c>
      <c r="U120" s="124" t="str">
        <f>IF(RES_hhdet_tes!U120=0,"",RES_hhdet_tes!U120/RES_hhdet_fec!U120)</f>
        <v/>
      </c>
      <c r="V120" s="124" t="str">
        <f>IF(RES_hhdet_tes!V120=0,"",RES_hhdet_tes!V120/RES_hhdet_fec!V120)</f>
        <v/>
      </c>
      <c r="W120" s="124" t="str">
        <f>IF(RES_hhdet_tes!W120=0,"",RES_hhdet_tes!W120/RES_hhdet_fec!W120)</f>
        <v/>
      </c>
      <c r="X120" s="124" t="str">
        <f>IF(RES_hhdet_tes!X120=0,"",RES_hhdet_tes!X120/RES_hhdet_fec!X120)</f>
        <v/>
      </c>
      <c r="Y120" s="124" t="str">
        <f>IF(RES_hhdet_tes!Y120=0,"",RES_hhdet_tes!Y120/RES_hhdet_fec!Y120)</f>
        <v/>
      </c>
      <c r="DA120" s="130" t="s">
        <v>2020</v>
      </c>
    </row>
    <row r="121" spans="1:105" ht="12" customHeight="1" x14ac:dyDescent="0.25">
      <c r="A121" s="97" t="s">
        <v>50</v>
      </c>
      <c r="B121" s="111" t="str">
        <f>IF(RES_hhdet_tes!B121=0,"",RES_hhdet_tes!B121/RES_hhdet_fec!B121)</f>
        <v/>
      </c>
      <c r="C121" s="111" t="str">
        <f>IF(RES_hhdet_tes!C121=0,"",RES_hhdet_tes!C121/RES_hhdet_fec!C121)</f>
        <v/>
      </c>
      <c r="D121" s="111" t="str">
        <f>IF(RES_hhdet_tes!D121=0,"",RES_hhdet_tes!D121/RES_hhdet_fec!D121)</f>
        <v/>
      </c>
      <c r="E121" s="111" t="str">
        <f>IF(RES_hhdet_tes!E121=0,"",RES_hhdet_tes!E121/RES_hhdet_fec!E121)</f>
        <v/>
      </c>
      <c r="F121" s="111" t="str">
        <f>IF(RES_hhdet_tes!F121=0,"",RES_hhdet_tes!F121/RES_hhdet_fec!F121)</f>
        <v/>
      </c>
      <c r="G121" s="111" t="str">
        <f>IF(RES_hhdet_tes!G121=0,"",RES_hhdet_tes!G121/RES_hhdet_fec!G121)</f>
        <v/>
      </c>
      <c r="H121" s="111" t="str">
        <f>IF(RES_hhdet_tes!H121=0,"",RES_hhdet_tes!H121/RES_hhdet_fec!H121)</f>
        <v/>
      </c>
      <c r="I121" s="111" t="str">
        <f>IF(RES_hhdet_tes!I121=0,"",RES_hhdet_tes!I121/RES_hhdet_fec!I121)</f>
        <v/>
      </c>
      <c r="J121" s="111" t="str">
        <f>IF(RES_hhdet_tes!J121=0,"",RES_hhdet_tes!J121/RES_hhdet_fec!J121)</f>
        <v/>
      </c>
      <c r="K121" s="111" t="str">
        <f>IF(RES_hhdet_tes!K121=0,"",RES_hhdet_tes!K121/RES_hhdet_fec!K121)</f>
        <v/>
      </c>
      <c r="L121" s="111" t="str">
        <f>IF(RES_hhdet_tes!L121=0,"",RES_hhdet_tes!L121/RES_hhdet_fec!L121)</f>
        <v/>
      </c>
      <c r="M121" s="111" t="str">
        <f>IF(RES_hhdet_tes!M121=0,"",RES_hhdet_tes!M121/RES_hhdet_fec!M121)</f>
        <v/>
      </c>
      <c r="N121" s="111" t="str">
        <f>IF(RES_hhdet_tes!N121=0,"",RES_hhdet_tes!N121/RES_hhdet_fec!N121)</f>
        <v/>
      </c>
      <c r="O121" s="111" t="str">
        <f>IF(RES_hhdet_tes!O121=0,"",RES_hhdet_tes!O121/RES_hhdet_fec!O121)</f>
        <v/>
      </c>
      <c r="P121" s="111" t="str">
        <f>IF(RES_hhdet_tes!P121=0,"",RES_hhdet_tes!P121/RES_hhdet_fec!P121)</f>
        <v/>
      </c>
      <c r="Q121" s="111" t="str">
        <f>IF(RES_hhdet_tes!Q121=0,"",RES_hhdet_tes!Q121/RES_hhdet_fec!Q121)</f>
        <v/>
      </c>
      <c r="R121" s="111" t="str">
        <f>IF(RES_hhdet_tes!R121=0,"",RES_hhdet_tes!R121/RES_hhdet_fec!R121)</f>
        <v/>
      </c>
      <c r="S121" s="111" t="str">
        <f>IF(RES_hhdet_tes!S121=0,"",RES_hhdet_tes!S121/RES_hhdet_fec!S121)</f>
        <v/>
      </c>
      <c r="T121" s="111" t="str">
        <f>IF(RES_hhdet_tes!T121=0,"",RES_hhdet_tes!T121/RES_hhdet_fec!T121)</f>
        <v/>
      </c>
      <c r="U121" s="111" t="str">
        <f>IF(RES_hhdet_tes!U121=0,"",RES_hhdet_tes!U121/RES_hhdet_fec!U121)</f>
        <v/>
      </c>
      <c r="V121" s="111" t="str">
        <f>IF(RES_hhdet_tes!V121=0,"",RES_hhdet_tes!V121/RES_hhdet_fec!V121)</f>
        <v/>
      </c>
      <c r="W121" s="111" t="str">
        <f>IF(RES_hhdet_tes!W121=0,"",RES_hhdet_tes!W121/RES_hhdet_fec!W121)</f>
        <v/>
      </c>
      <c r="X121" s="111" t="str">
        <f>IF(RES_hhdet_tes!X121=0,"",RES_hhdet_tes!X121/RES_hhdet_fec!X121)</f>
        <v/>
      </c>
      <c r="Y121" s="111" t="str">
        <f>IF(RES_hhdet_tes!Y121=0,"",RES_hhdet_tes!Y121/RES_hhdet_fec!Y121)</f>
        <v/>
      </c>
      <c r="DA121" s="63" t="s">
        <v>2021</v>
      </c>
    </row>
    <row r="122" spans="1:105" ht="12" customHeight="1" x14ac:dyDescent="0.25">
      <c r="A122" s="109" t="s">
        <v>120</v>
      </c>
      <c r="B122" s="45" t="str">
        <f>IF(RES_hhdet_tes!B122=0,"",RES_hhdet_tes!B122/RES_hhdet_fec!B122)</f>
        <v/>
      </c>
      <c r="C122" s="45" t="str">
        <f>IF(RES_hhdet_tes!C122=0,"",RES_hhdet_tes!C122/RES_hhdet_fec!C122)</f>
        <v/>
      </c>
      <c r="D122" s="45" t="str">
        <f>IF(RES_hhdet_tes!D122=0,"",RES_hhdet_tes!D122/RES_hhdet_fec!D122)</f>
        <v/>
      </c>
      <c r="E122" s="45" t="str">
        <f>IF(RES_hhdet_tes!E122=0,"",RES_hhdet_tes!E122/RES_hhdet_fec!E122)</f>
        <v/>
      </c>
      <c r="F122" s="45" t="str">
        <f>IF(RES_hhdet_tes!F122=0,"",RES_hhdet_tes!F122/RES_hhdet_fec!F122)</f>
        <v/>
      </c>
      <c r="G122" s="45" t="str">
        <f>IF(RES_hhdet_tes!G122=0,"",RES_hhdet_tes!G122/RES_hhdet_fec!G122)</f>
        <v/>
      </c>
      <c r="H122" s="45" t="str">
        <f>IF(RES_hhdet_tes!H122=0,"",RES_hhdet_tes!H122/RES_hhdet_fec!H122)</f>
        <v/>
      </c>
      <c r="I122" s="45" t="str">
        <f>IF(RES_hhdet_tes!I122=0,"",RES_hhdet_tes!I122/RES_hhdet_fec!I122)</f>
        <v/>
      </c>
      <c r="J122" s="45" t="str">
        <f>IF(RES_hhdet_tes!J122=0,"",RES_hhdet_tes!J122/RES_hhdet_fec!J122)</f>
        <v/>
      </c>
      <c r="K122" s="45" t="str">
        <f>IF(RES_hhdet_tes!K122=0,"",RES_hhdet_tes!K122/RES_hhdet_fec!K122)</f>
        <v/>
      </c>
      <c r="L122" s="45" t="str">
        <f>IF(RES_hhdet_tes!L122=0,"",RES_hhdet_tes!L122/RES_hhdet_fec!L122)</f>
        <v/>
      </c>
      <c r="M122" s="45" t="str">
        <f>IF(RES_hhdet_tes!M122=0,"",RES_hhdet_tes!M122/RES_hhdet_fec!M122)</f>
        <v/>
      </c>
      <c r="N122" s="45" t="str">
        <f>IF(RES_hhdet_tes!N122=0,"",RES_hhdet_tes!N122/RES_hhdet_fec!N122)</f>
        <v/>
      </c>
      <c r="O122" s="45" t="str">
        <f>IF(RES_hhdet_tes!O122=0,"",RES_hhdet_tes!O122/RES_hhdet_fec!O122)</f>
        <v/>
      </c>
      <c r="P122" s="45" t="str">
        <f>IF(RES_hhdet_tes!P122=0,"",RES_hhdet_tes!P122/RES_hhdet_fec!P122)</f>
        <v/>
      </c>
      <c r="Q122" s="45" t="str">
        <f>IF(RES_hhdet_tes!Q122=0,"",RES_hhdet_tes!Q122/RES_hhdet_fec!Q122)</f>
        <v/>
      </c>
      <c r="R122" s="45" t="str">
        <f>IF(RES_hhdet_tes!R122=0,"",RES_hhdet_tes!R122/RES_hhdet_fec!R122)</f>
        <v/>
      </c>
      <c r="S122" s="45" t="str">
        <f>IF(RES_hhdet_tes!S122=0,"",RES_hhdet_tes!S122/RES_hhdet_fec!S122)</f>
        <v/>
      </c>
      <c r="T122" s="45" t="str">
        <f>IF(RES_hhdet_tes!T122=0,"",RES_hhdet_tes!T122/RES_hhdet_fec!T122)</f>
        <v/>
      </c>
      <c r="U122" s="45" t="str">
        <f>IF(RES_hhdet_tes!U122=0,"",RES_hhdet_tes!U122/RES_hhdet_fec!U122)</f>
        <v/>
      </c>
      <c r="V122" s="45" t="str">
        <f>IF(RES_hhdet_tes!V122=0,"",RES_hhdet_tes!V122/RES_hhdet_fec!V122)</f>
        <v/>
      </c>
      <c r="W122" s="45" t="str">
        <f>IF(RES_hhdet_tes!W122=0,"",RES_hhdet_tes!W122/RES_hhdet_fec!W122)</f>
        <v/>
      </c>
      <c r="X122" s="45" t="str">
        <f>IF(RES_hhdet_tes!X122=0,"",RES_hhdet_tes!X122/RES_hhdet_fec!X122)</f>
        <v/>
      </c>
      <c r="Y122" s="45" t="str">
        <f>IF(RES_hhdet_tes!Y122=0,"",RES_hhdet_tes!Y122/RES_hhdet_fec!Y122)</f>
        <v/>
      </c>
      <c r="DA122" s="60" t="s">
        <v>2022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9">
        <f>IF(RES_hhdet_tes!B124=0,"",RES_hhdet_tes!B124/RES_hhdet_fec!B124)</f>
        <v>0.73618952939664106</v>
      </c>
      <c r="C124" s="119">
        <f>IF(RES_hhdet_tes!C124=0,"",RES_hhdet_tes!C124/RES_hhdet_fec!C124)</f>
        <v>0.73855481436231007</v>
      </c>
      <c r="D124" s="119">
        <f>IF(RES_hhdet_tes!D124=0,"",RES_hhdet_tes!D124/RES_hhdet_fec!D124)</f>
        <v>0.74235937175174715</v>
      </c>
      <c r="E124" s="119">
        <f>IF(RES_hhdet_tes!E124=0,"",RES_hhdet_tes!E124/RES_hhdet_fec!E124)</f>
        <v>0.74419326786418039</v>
      </c>
      <c r="F124" s="119">
        <f>IF(RES_hhdet_tes!F124=0,"",RES_hhdet_tes!F124/RES_hhdet_fec!F124)</f>
        <v>0.74720223409346842</v>
      </c>
      <c r="G124" s="119">
        <f>IF(RES_hhdet_tes!G124=0,"",RES_hhdet_tes!G124/RES_hhdet_fec!G124)</f>
        <v>0.75043594480854825</v>
      </c>
      <c r="H124" s="119">
        <f>IF(RES_hhdet_tes!H124=0,"",RES_hhdet_tes!H124/RES_hhdet_fec!H124)</f>
        <v>0.75362582929856659</v>
      </c>
      <c r="I124" s="119">
        <f>IF(RES_hhdet_tes!I124=0,"",RES_hhdet_tes!I124/RES_hhdet_fec!I124)</f>
        <v>0.75566148225343033</v>
      </c>
      <c r="J124" s="119">
        <f>IF(RES_hhdet_tes!J124=0,"",RES_hhdet_tes!J124/RES_hhdet_fec!J124)</f>
        <v>0.7584714007210015</v>
      </c>
      <c r="K124" s="119">
        <f>IF(RES_hhdet_tes!K124=0,"",RES_hhdet_tes!K124/RES_hhdet_fec!K124)</f>
        <v>0.76204171244838237</v>
      </c>
      <c r="L124" s="119">
        <f>IF(RES_hhdet_tes!L124=0,"",RES_hhdet_tes!L124/RES_hhdet_fec!L124)</f>
        <v>0.76729413367788324</v>
      </c>
      <c r="M124" s="119">
        <f>IF(RES_hhdet_tes!M124=0,"",RES_hhdet_tes!M124/RES_hhdet_fec!M124)</f>
        <v>0.77400803246017602</v>
      </c>
      <c r="N124" s="119">
        <f>IF(RES_hhdet_tes!N124=0,"",RES_hhdet_tes!N124/RES_hhdet_fec!N124)</f>
        <v>0.78243569879499575</v>
      </c>
      <c r="O124" s="119">
        <f>IF(RES_hhdet_tes!O124=0,"",RES_hhdet_tes!O124/RES_hhdet_fec!O124)</f>
        <v>0.79062109887144449</v>
      </c>
      <c r="P124" s="119">
        <f>IF(RES_hhdet_tes!P124=0,"",RES_hhdet_tes!P124/RES_hhdet_fec!P124)</f>
        <v>0.79237930896750963</v>
      </c>
      <c r="Q124" s="119">
        <f>IF(RES_hhdet_tes!Q124=0,"",RES_hhdet_tes!Q124/RES_hhdet_fec!Q124)</f>
        <v>0.79599168552127042</v>
      </c>
      <c r="R124" s="119">
        <f>IF(RES_hhdet_tes!R124=0,"",RES_hhdet_tes!R124/RES_hhdet_fec!R124)</f>
        <v>0.80207258286083638</v>
      </c>
      <c r="S124" s="119">
        <f>IF(RES_hhdet_tes!S124=0,"",RES_hhdet_tes!S124/RES_hhdet_fec!S124)</f>
        <v>0.81229397598016706</v>
      </c>
      <c r="T124" s="119">
        <f>IF(RES_hhdet_tes!T124=0,"",RES_hhdet_tes!T124/RES_hhdet_fec!T124)</f>
        <v>0.8212249861150267</v>
      </c>
      <c r="U124" s="119">
        <f>IF(RES_hhdet_tes!U124=0,"",RES_hhdet_tes!U124/RES_hhdet_fec!U124)</f>
        <v>0.8305929308643657</v>
      </c>
      <c r="V124" s="119">
        <f>IF(RES_hhdet_tes!V124=0,"",RES_hhdet_tes!V124/RES_hhdet_fec!V124)</f>
        <v>0.83990155067146288</v>
      </c>
      <c r="W124" s="119">
        <f>IF(RES_hhdet_tes!W124=0,"",RES_hhdet_tes!W124/RES_hhdet_fec!W124)</f>
        <v>0.84791180111946451</v>
      </c>
      <c r="X124" s="119">
        <f>IF(RES_hhdet_tes!X124=0,"",RES_hhdet_tes!X124/RES_hhdet_fec!X124)</f>
        <v>0.85685173570372497</v>
      </c>
      <c r="Y124" s="119">
        <f>IF(RES_hhdet_tes!Y124=0,"",RES_hhdet_tes!Y124/RES_hhdet_fec!Y124)</f>
        <v>0.86438280637462861</v>
      </c>
      <c r="DA124" s="129" t="s">
        <v>2023</v>
      </c>
    </row>
    <row r="125" spans="1:105" ht="12.95" customHeight="1" x14ac:dyDescent="0.25">
      <c r="A125" s="121" t="s">
        <v>57</v>
      </c>
      <c r="B125" s="124">
        <f>IF(RES_hhdet_tes!B125=0,"",RES_hhdet_tes!B125/RES_hhdet_fec!B125)</f>
        <v>0.73523293003387014</v>
      </c>
      <c r="C125" s="124">
        <f>IF(RES_hhdet_tes!C125=0,"",RES_hhdet_tes!C125/RES_hhdet_fec!C125)</f>
        <v>0.73791626693361956</v>
      </c>
      <c r="D125" s="124">
        <f>IF(RES_hhdet_tes!D125=0,"",RES_hhdet_tes!D125/RES_hhdet_fec!D125)</f>
        <v>0.7401200574684722</v>
      </c>
      <c r="E125" s="124">
        <f>IF(RES_hhdet_tes!E125=0,"",RES_hhdet_tes!E125/RES_hhdet_fec!E125)</f>
        <v>0.74254594422906806</v>
      </c>
      <c r="F125" s="124">
        <f>IF(RES_hhdet_tes!F125=0,"",RES_hhdet_tes!F125/RES_hhdet_fec!F125)</f>
        <v>0.74558324578801616</v>
      </c>
      <c r="G125" s="124">
        <f>IF(RES_hhdet_tes!G125=0,"",RES_hhdet_tes!G125/RES_hhdet_fec!G125)</f>
        <v>0.74810584158829119</v>
      </c>
      <c r="H125" s="124">
        <f>IF(RES_hhdet_tes!H125=0,"",RES_hhdet_tes!H125/RES_hhdet_fec!H125)</f>
        <v>0.75118448093533263</v>
      </c>
      <c r="I125" s="124">
        <f>IF(RES_hhdet_tes!I125=0,"",RES_hhdet_tes!I125/RES_hhdet_fec!I125)</f>
        <v>0.75352483635385525</v>
      </c>
      <c r="J125" s="124">
        <f>IF(RES_hhdet_tes!J125=0,"",RES_hhdet_tes!J125/RES_hhdet_fec!J125)</f>
        <v>0.75693221036861902</v>
      </c>
      <c r="K125" s="124">
        <f>IF(RES_hhdet_tes!K125=0,"",RES_hhdet_tes!K125/RES_hhdet_fec!K125)</f>
        <v>0.76074259374289566</v>
      </c>
      <c r="L125" s="124">
        <f>IF(RES_hhdet_tes!L125=0,"",RES_hhdet_tes!L125/RES_hhdet_fec!L125)</f>
        <v>0.76654648061565756</v>
      </c>
      <c r="M125" s="124">
        <f>IF(RES_hhdet_tes!M125=0,"",RES_hhdet_tes!M125/RES_hhdet_fec!M125)</f>
        <v>0.77356615409000551</v>
      </c>
      <c r="N125" s="124">
        <f>IF(RES_hhdet_tes!N125=0,"",RES_hhdet_tes!N125/RES_hhdet_fec!N125)</f>
        <v>0.78176375610537951</v>
      </c>
      <c r="O125" s="124">
        <f>IF(RES_hhdet_tes!O125=0,"",RES_hhdet_tes!O125/RES_hhdet_fec!O125)</f>
        <v>0.79020150523131893</v>
      </c>
      <c r="P125" s="124">
        <f>IF(RES_hhdet_tes!P125=0,"",RES_hhdet_tes!P125/RES_hhdet_fec!P125)</f>
        <v>0.79250737226740986</v>
      </c>
      <c r="Q125" s="124">
        <f>IF(RES_hhdet_tes!Q125=0,"",RES_hhdet_tes!Q125/RES_hhdet_fec!Q125)</f>
        <v>0.79672099474267999</v>
      </c>
      <c r="R125" s="124">
        <f>IF(RES_hhdet_tes!R125=0,"",RES_hhdet_tes!R125/RES_hhdet_fec!R125)</f>
        <v>0.80349238025404812</v>
      </c>
      <c r="S125" s="124">
        <f>IF(RES_hhdet_tes!S125=0,"",RES_hhdet_tes!S125/RES_hhdet_fec!S125)</f>
        <v>0.81366211946226674</v>
      </c>
      <c r="T125" s="124">
        <f>IF(RES_hhdet_tes!T125=0,"",RES_hhdet_tes!T125/RES_hhdet_fec!T125)</f>
        <v>0.82195441778115086</v>
      </c>
      <c r="U125" s="124">
        <f>IF(RES_hhdet_tes!U125=0,"",RES_hhdet_tes!U125/RES_hhdet_fec!U125)</f>
        <v>0.83133535033858252</v>
      </c>
      <c r="V125" s="124">
        <f>IF(RES_hhdet_tes!V125=0,"",RES_hhdet_tes!V125/RES_hhdet_fec!V125)</f>
        <v>0.83917444804294028</v>
      </c>
      <c r="W125" s="124">
        <f>IF(RES_hhdet_tes!W125=0,"",RES_hhdet_tes!W125/RES_hhdet_fec!W125)</f>
        <v>0.84672150215603359</v>
      </c>
      <c r="X125" s="124">
        <f>IF(RES_hhdet_tes!X125=0,"",RES_hhdet_tes!X125/RES_hhdet_fec!X125)</f>
        <v>0.85491956177905915</v>
      </c>
      <c r="Y125" s="124">
        <f>IF(RES_hhdet_tes!Y125=0,"",RES_hhdet_tes!Y125/RES_hhdet_fec!Y125)</f>
        <v>0.86317467229361211</v>
      </c>
      <c r="DA125" s="130" t="s">
        <v>2024</v>
      </c>
    </row>
    <row r="126" spans="1:105" ht="12" customHeight="1" x14ac:dyDescent="0.25">
      <c r="A126" s="97" t="s">
        <v>198</v>
      </c>
      <c r="B126" s="111">
        <f>IF(RES_hhdet_tes!B126=0,"",RES_hhdet_tes!B126/RES_hhdet_fec!B126)</f>
        <v>0.73431484889419241</v>
      </c>
      <c r="C126" s="111">
        <f>IF(RES_hhdet_tes!C126=0,"",RES_hhdet_tes!C126/RES_hhdet_fec!C126)</f>
        <v>0.73702326081226732</v>
      </c>
      <c r="D126" s="111">
        <f>IF(RES_hhdet_tes!D126=0,"",RES_hhdet_tes!D126/RES_hhdet_fec!D126)</f>
        <v>0.73925092009275784</v>
      </c>
      <c r="E126" s="111">
        <f>IF(RES_hhdet_tes!E126=0,"",RES_hhdet_tes!E126/RES_hhdet_fec!E126)</f>
        <v>0.74170005710740938</v>
      </c>
      <c r="F126" s="111">
        <f>IF(RES_hhdet_tes!F126=0,"",RES_hhdet_tes!F126/RES_hhdet_fec!F126)</f>
        <v>0.74475729669986435</v>
      </c>
      <c r="G126" s="111">
        <f>IF(RES_hhdet_tes!G126=0,"",RES_hhdet_tes!G126/RES_hhdet_fec!G126)</f>
        <v>0.74730443425525617</v>
      </c>
      <c r="H126" s="111">
        <f>IF(RES_hhdet_tes!H126=0,"",RES_hhdet_tes!H126/RES_hhdet_fec!H126)</f>
        <v>0.75040084147473984</v>
      </c>
      <c r="I126" s="111">
        <f>IF(RES_hhdet_tes!I126=0,"",RES_hhdet_tes!I126/RES_hhdet_fec!I126)</f>
        <v>0.75276113036908954</v>
      </c>
      <c r="J126" s="111">
        <f>IF(RES_hhdet_tes!J126=0,"",RES_hhdet_tes!J126/RES_hhdet_fec!J126)</f>
        <v>0.75618988076379801</v>
      </c>
      <c r="K126" s="111">
        <f>IF(RES_hhdet_tes!K126=0,"",RES_hhdet_tes!K126/RES_hhdet_fec!K126)</f>
        <v>0.7600226543999159</v>
      </c>
      <c r="L126" s="111">
        <f>IF(RES_hhdet_tes!L126=0,"",RES_hhdet_tes!L126/RES_hhdet_fec!L126)</f>
        <v>0.76583907458560452</v>
      </c>
      <c r="M126" s="111">
        <f>IF(RES_hhdet_tes!M126=0,"",RES_hhdet_tes!M126/RES_hhdet_fec!M126)</f>
        <v>0.7728822650775643</v>
      </c>
      <c r="N126" s="111">
        <f>IF(RES_hhdet_tes!N126=0,"",RES_hhdet_tes!N126/RES_hhdet_fec!N126)</f>
        <v>0.78110340198793526</v>
      </c>
      <c r="O126" s="111">
        <f>IF(RES_hhdet_tes!O126=0,"",RES_hhdet_tes!O126/RES_hhdet_fec!O126)</f>
        <v>0.78956527767897755</v>
      </c>
      <c r="P126" s="111">
        <f>IF(RES_hhdet_tes!P126=0,"",RES_hhdet_tes!P126/RES_hhdet_fec!P126)</f>
        <v>0.79188027516173121</v>
      </c>
      <c r="Q126" s="111">
        <f>IF(RES_hhdet_tes!Q126=0,"",RES_hhdet_tes!Q126/RES_hhdet_fec!Q126)</f>
        <v>0.79610664162032252</v>
      </c>
      <c r="R126" s="111">
        <f>IF(RES_hhdet_tes!R126=0,"",RES_hhdet_tes!R126/RES_hhdet_fec!R126)</f>
        <v>0.80289825014011706</v>
      </c>
      <c r="S126" s="111">
        <f>IF(RES_hhdet_tes!S126=0,"",RES_hhdet_tes!S126/RES_hhdet_fec!S126)</f>
        <v>0.81309442701853196</v>
      </c>
      <c r="T126" s="111">
        <f>IF(RES_hhdet_tes!T126=0,"",RES_hhdet_tes!T126/RES_hhdet_fec!T126)</f>
        <v>0.82140876337003665</v>
      </c>
      <c r="U126" s="111">
        <f>IF(RES_hhdet_tes!U126=0,"",RES_hhdet_tes!U126/RES_hhdet_fec!U126)</f>
        <v>0.83081382234981171</v>
      </c>
      <c r="V126" s="111">
        <f>IF(RES_hhdet_tes!V126=0,"",RES_hhdet_tes!V126/RES_hhdet_fec!V126)</f>
        <v>0.8386723096707579</v>
      </c>
      <c r="W126" s="111">
        <f>IF(RES_hhdet_tes!W126=0,"",RES_hhdet_tes!W126/RES_hhdet_fec!W126)</f>
        <v>0.84624001136597149</v>
      </c>
      <c r="X126" s="111">
        <f>IF(RES_hhdet_tes!X126=0,"",RES_hhdet_tes!X126/RES_hhdet_fec!X126)</f>
        <v>0.85445907629296813</v>
      </c>
      <c r="Y126" s="111">
        <f>IF(RES_hhdet_tes!Y126=0,"",RES_hhdet_tes!Y126/RES_hhdet_fec!Y126)</f>
        <v>0.86273779908951453</v>
      </c>
      <c r="DA126" s="63" t="s">
        <v>2025</v>
      </c>
    </row>
    <row r="127" spans="1:105" ht="12" customHeight="1" x14ac:dyDescent="0.25">
      <c r="A127" s="97" t="s">
        <v>53</v>
      </c>
      <c r="B127" s="111">
        <f>IF(RES_hhdet_tes!B127=0,"",RES_hhdet_tes!B127/RES_hhdet_fec!B127)</f>
        <v>1</v>
      </c>
      <c r="C127" s="111">
        <f>IF(RES_hhdet_tes!C127=0,"",RES_hhdet_tes!C127/RES_hhdet_fec!C127)</f>
        <v>1</v>
      </c>
      <c r="D127" s="111">
        <f>IF(RES_hhdet_tes!D127=0,"",RES_hhdet_tes!D127/RES_hhdet_fec!D127)</f>
        <v>1</v>
      </c>
      <c r="E127" s="111">
        <f>IF(RES_hhdet_tes!E127=0,"",RES_hhdet_tes!E127/RES_hhdet_fec!E127)</f>
        <v>1</v>
      </c>
      <c r="F127" s="111">
        <f>IF(RES_hhdet_tes!F127=0,"",RES_hhdet_tes!F127/RES_hhdet_fec!F127)</f>
        <v>1</v>
      </c>
      <c r="G127" s="111">
        <f>IF(RES_hhdet_tes!G127=0,"",RES_hhdet_tes!G127/RES_hhdet_fec!G127)</f>
        <v>1</v>
      </c>
      <c r="H127" s="111">
        <f>IF(RES_hhdet_tes!H127=0,"",RES_hhdet_tes!H127/RES_hhdet_fec!H127)</f>
        <v>1</v>
      </c>
      <c r="I127" s="111">
        <f>IF(RES_hhdet_tes!I127=0,"",RES_hhdet_tes!I127/RES_hhdet_fec!I127)</f>
        <v>1</v>
      </c>
      <c r="J127" s="111">
        <f>IF(RES_hhdet_tes!J127=0,"",RES_hhdet_tes!J127/RES_hhdet_fec!J127)</f>
        <v>1</v>
      </c>
      <c r="K127" s="111">
        <f>IF(RES_hhdet_tes!K127=0,"",RES_hhdet_tes!K127/RES_hhdet_fec!K127)</f>
        <v>1</v>
      </c>
      <c r="L127" s="111">
        <f>IF(RES_hhdet_tes!L127=0,"",RES_hhdet_tes!L127/RES_hhdet_fec!L127)</f>
        <v>1</v>
      </c>
      <c r="M127" s="111">
        <f>IF(RES_hhdet_tes!M127=0,"",RES_hhdet_tes!M127/RES_hhdet_fec!M127)</f>
        <v>1</v>
      </c>
      <c r="N127" s="111">
        <f>IF(RES_hhdet_tes!N127=0,"",RES_hhdet_tes!N127/RES_hhdet_fec!N127)</f>
        <v>1</v>
      </c>
      <c r="O127" s="111">
        <f>IF(RES_hhdet_tes!O127=0,"",RES_hhdet_tes!O127/RES_hhdet_fec!O127)</f>
        <v>1</v>
      </c>
      <c r="P127" s="111">
        <f>IF(RES_hhdet_tes!P127=0,"",RES_hhdet_tes!P127/RES_hhdet_fec!P127)</f>
        <v>1</v>
      </c>
      <c r="Q127" s="111">
        <f>IF(RES_hhdet_tes!Q127=0,"",RES_hhdet_tes!Q127/RES_hhdet_fec!Q127)</f>
        <v>1</v>
      </c>
      <c r="R127" s="111">
        <f>IF(RES_hhdet_tes!R127=0,"",RES_hhdet_tes!R127/RES_hhdet_fec!R127)</f>
        <v>1</v>
      </c>
      <c r="S127" s="111">
        <f>IF(RES_hhdet_tes!S127=0,"",RES_hhdet_tes!S127/RES_hhdet_fec!S127)</f>
        <v>1</v>
      </c>
      <c r="T127" s="111">
        <f>IF(RES_hhdet_tes!T127=0,"",RES_hhdet_tes!T127/RES_hhdet_fec!T127)</f>
        <v>1</v>
      </c>
      <c r="U127" s="111">
        <f>IF(RES_hhdet_tes!U127=0,"",RES_hhdet_tes!U127/RES_hhdet_fec!U127)</f>
        <v>1</v>
      </c>
      <c r="V127" s="111">
        <f>IF(RES_hhdet_tes!V127=0,"",RES_hhdet_tes!V127/RES_hhdet_fec!V127)</f>
        <v>1</v>
      </c>
      <c r="W127" s="111">
        <f>IF(RES_hhdet_tes!W127=0,"",RES_hhdet_tes!W127/RES_hhdet_fec!W127)</f>
        <v>1</v>
      </c>
      <c r="X127" s="111">
        <f>IF(RES_hhdet_tes!X127=0,"",RES_hhdet_tes!X127/RES_hhdet_fec!X127)</f>
        <v>1</v>
      </c>
      <c r="Y127" s="111">
        <f>IF(RES_hhdet_tes!Y127=0,"",RES_hhdet_tes!Y127/RES_hhdet_fec!Y127)</f>
        <v>1</v>
      </c>
      <c r="DA127" s="63" t="s">
        <v>2026</v>
      </c>
    </row>
    <row r="128" spans="1:105" ht="12.95" customHeight="1" x14ac:dyDescent="0.25">
      <c r="A128" s="121" t="s">
        <v>92</v>
      </c>
      <c r="B128" s="124">
        <f>IF(RES_hhdet_tes!B128=0,"",RES_hhdet_tes!B128/RES_hhdet_fec!B128)</f>
        <v>2.0381764712777901</v>
      </c>
      <c r="C128" s="124">
        <f>IF(RES_hhdet_tes!C128=0,"",RES_hhdet_tes!C128/RES_hhdet_fec!C128)</f>
        <v>2.2469909070904444</v>
      </c>
      <c r="D128" s="124">
        <f>IF(RES_hhdet_tes!D128=0,"",RES_hhdet_tes!D128/RES_hhdet_fec!D128)</f>
        <v>2.4640708330539254</v>
      </c>
      <c r="E128" s="124">
        <f>IF(RES_hhdet_tes!E128=0,"",RES_hhdet_tes!E128/RES_hhdet_fec!E128)</f>
        <v>2.6267135455428727</v>
      </c>
      <c r="F128" s="124">
        <f>IF(RES_hhdet_tes!F128=0,"",RES_hhdet_tes!F128/RES_hhdet_fec!F128)</f>
        <v>2.8385097409407236</v>
      </c>
      <c r="G128" s="124">
        <f>IF(RES_hhdet_tes!G128=0,"",RES_hhdet_tes!G128/RES_hhdet_fec!G128)</f>
        <v>3.0251961771744522</v>
      </c>
      <c r="H128" s="124">
        <f>IF(RES_hhdet_tes!H128=0,"",RES_hhdet_tes!H128/RES_hhdet_fec!H128)</f>
        <v>3.1243704644227162</v>
      </c>
      <c r="I128" s="124">
        <f>IF(RES_hhdet_tes!I128=0,"",RES_hhdet_tes!I128/RES_hhdet_fec!I128)</f>
        <v>3.2302823680561481</v>
      </c>
      <c r="J128" s="124">
        <f>IF(RES_hhdet_tes!J128=0,"",RES_hhdet_tes!J128/RES_hhdet_fec!J128)</f>
        <v>3.3078512045538511</v>
      </c>
      <c r="K128" s="124">
        <f>IF(RES_hhdet_tes!K128=0,"",RES_hhdet_tes!K128/RES_hhdet_fec!K128)</f>
        <v>3.3925775795895712</v>
      </c>
      <c r="L128" s="124">
        <f>IF(RES_hhdet_tes!L128=0,"",RES_hhdet_tes!L128/RES_hhdet_fec!L128)</f>
        <v>3.5126081871399446</v>
      </c>
      <c r="M128" s="124">
        <f>IF(RES_hhdet_tes!M128=0,"",RES_hhdet_tes!M128/RES_hhdet_fec!M128)</f>
        <v>3.6401273173168889</v>
      </c>
      <c r="N128" s="124">
        <f>IF(RES_hhdet_tes!N128=0,"",RES_hhdet_tes!N128/RES_hhdet_fec!N128)</f>
        <v>3.8837052995856727</v>
      </c>
      <c r="O128" s="124">
        <f>IF(RES_hhdet_tes!O128=0,"",RES_hhdet_tes!O128/RES_hhdet_fec!O128)</f>
        <v>4.1339142259040988</v>
      </c>
      <c r="P128" s="124">
        <f>IF(RES_hhdet_tes!P128=0,"",RES_hhdet_tes!P128/RES_hhdet_fec!P128)</f>
        <v>4.3316117090257542</v>
      </c>
      <c r="Q128" s="124">
        <f>IF(RES_hhdet_tes!Q128=0,"",RES_hhdet_tes!Q128/RES_hhdet_fec!Q128)</f>
        <v>4.4818664564496622</v>
      </c>
      <c r="R128" s="124">
        <f>IF(RES_hhdet_tes!R128=0,"",RES_hhdet_tes!R128/RES_hhdet_fec!R128)</f>
        <v>4.6006512828803219</v>
      </c>
      <c r="S128" s="124">
        <f>IF(RES_hhdet_tes!S128=0,"",RES_hhdet_tes!S128/RES_hhdet_fec!S128)</f>
        <v>4.7131634438321308</v>
      </c>
      <c r="T128" s="124">
        <f>IF(RES_hhdet_tes!T128=0,"",RES_hhdet_tes!T128/RES_hhdet_fec!T128)</f>
        <v>4.804062464328859</v>
      </c>
      <c r="U128" s="124">
        <f>IF(RES_hhdet_tes!U128=0,"",RES_hhdet_tes!U128/RES_hhdet_fec!U128)</f>
        <v>4.8826374316141603</v>
      </c>
      <c r="V128" s="124">
        <f>IF(RES_hhdet_tes!V128=0,"",RES_hhdet_tes!V128/RES_hhdet_fec!V128)</f>
        <v>4.9525212602735067</v>
      </c>
      <c r="W128" s="124">
        <f>IF(RES_hhdet_tes!W128=0,"",RES_hhdet_tes!W128/RES_hhdet_fec!W128)</f>
        <v>4.9987195485176299</v>
      </c>
      <c r="X128" s="124">
        <f>IF(RES_hhdet_tes!X128=0,"",RES_hhdet_tes!X128/RES_hhdet_fec!X128)</f>
        <v>5.0477476323348478</v>
      </c>
      <c r="Y128" s="124">
        <f>IF(RES_hhdet_tes!Y128=0,"",RES_hhdet_tes!Y128/RES_hhdet_fec!Y128)</f>
        <v>5.0698050635668386</v>
      </c>
      <c r="DA128" s="130" t="s">
        <v>2027</v>
      </c>
    </row>
    <row r="129" spans="1:105" ht="12" customHeight="1" x14ac:dyDescent="0.25">
      <c r="A129" s="97" t="s">
        <v>53</v>
      </c>
      <c r="B129" s="111">
        <f>IF(RES_hhdet_tes!B129=0,"",RES_hhdet_tes!B129/RES_hhdet_fec!B129)</f>
        <v>2.0381764712777901</v>
      </c>
      <c r="C129" s="111">
        <f>IF(RES_hhdet_tes!C129=0,"",RES_hhdet_tes!C129/RES_hhdet_fec!C129)</f>
        <v>2.2469909070904444</v>
      </c>
      <c r="D129" s="111">
        <f>IF(RES_hhdet_tes!D129=0,"",RES_hhdet_tes!D129/RES_hhdet_fec!D129)</f>
        <v>2.4640708330539254</v>
      </c>
      <c r="E129" s="111">
        <f>IF(RES_hhdet_tes!E129=0,"",RES_hhdet_tes!E129/RES_hhdet_fec!E129)</f>
        <v>2.6267135455428727</v>
      </c>
      <c r="F129" s="111">
        <f>IF(RES_hhdet_tes!F129=0,"",RES_hhdet_tes!F129/RES_hhdet_fec!F129)</f>
        <v>2.8385097409407236</v>
      </c>
      <c r="G129" s="111">
        <f>IF(RES_hhdet_tes!G129=0,"",RES_hhdet_tes!G129/RES_hhdet_fec!G129)</f>
        <v>3.0251961771744522</v>
      </c>
      <c r="H129" s="111">
        <f>IF(RES_hhdet_tes!H129=0,"",RES_hhdet_tes!H129/RES_hhdet_fec!H129)</f>
        <v>3.1243704644227162</v>
      </c>
      <c r="I129" s="111">
        <f>IF(RES_hhdet_tes!I129=0,"",RES_hhdet_tes!I129/RES_hhdet_fec!I129)</f>
        <v>3.2302823680561481</v>
      </c>
      <c r="J129" s="111">
        <f>IF(RES_hhdet_tes!J129=0,"",RES_hhdet_tes!J129/RES_hhdet_fec!J129)</f>
        <v>3.3078512045538511</v>
      </c>
      <c r="K129" s="111">
        <f>IF(RES_hhdet_tes!K129=0,"",RES_hhdet_tes!K129/RES_hhdet_fec!K129)</f>
        <v>3.3925775795895712</v>
      </c>
      <c r="L129" s="111">
        <f>IF(RES_hhdet_tes!L129=0,"",RES_hhdet_tes!L129/RES_hhdet_fec!L129)</f>
        <v>3.5126081871399446</v>
      </c>
      <c r="M129" s="111">
        <f>IF(RES_hhdet_tes!M129=0,"",RES_hhdet_tes!M129/RES_hhdet_fec!M129)</f>
        <v>3.6401273173168889</v>
      </c>
      <c r="N129" s="111">
        <f>IF(RES_hhdet_tes!N129=0,"",RES_hhdet_tes!N129/RES_hhdet_fec!N129)</f>
        <v>3.8837052995856727</v>
      </c>
      <c r="O129" s="111">
        <f>IF(RES_hhdet_tes!O129=0,"",RES_hhdet_tes!O129/RES_hhdet_fec!O129)</f>
        <v>4.1339142259040988</v>
      </c>
      <c r="P129" s="111">
        <f>IF(RES_hhdet_tes!P129=0,"",RES_hhdet_tes!P129/RES_hhdet_fec!P129)</f>
        <v>4.3316117090257542</v>
      </c>
      <c r="Q129" s="111">
        <f>IF(RES_hhdet_tes!Q129=0,"",RES_hhdet_tes!Q129/RES_hhdet_fec!Q129)</f>
        <v>4.4818664564496622</v>
      </c>
      <c r="R129" s="111">
        <f>IF(RES_hhdet_tes!R129=0,"",RES_hhdet_tes!R129/RES_hhdet_fec!R129)</f>
        <v>4.6006512828803219</v>
      </c>
      <c r="S129" s="111">
        <f>IF(RES_hhdet_tes!S129=0,"",RES_hhdet_tes!S129/RES_hhdet_fec!S129)</f>
        <v>4.7131634438321308</v>
      </c>
      <c r="T129" s="111">
        <f>IF(RES_hhdet_tes!T129=0,"",RES_hhdet_tes!T129/RES_hhdet_fec!T129)</f>
        <v>4.804062464328859</v>
      </c>
      <c r="U129" s="111">
        <f>IF(RES_hhdet_tes!U129=0,"",RES_hhdet_tes!U129/RES_hhdet_fec!U129)</f>
        <v>4.8826374316141603</v>
      </c>
      <c r="V129" s="111">
        <f>IF(RES_hhdet_tes!V129=0,"",RES_hhdet_tes!V129/RES_hhdet_fec!V129)</f>
        <v>4.9525212602735067</v>
      </c>
      <c r="W129" s="111">
        <f>IF(RES_hhdet_tes!W129=0,"",RES_hhdet_tes!W129/RES_hhdet_fec!W129)</f>
        <v>4.9987195485176299</v>
      </c>
      <c r="X129" s="111">
        <f>IF(RES_hhdet_tes!X129=0,"",RES_hhdet_tes!X129/RES_hhdet_fec!X129)</f>
        <v>5.0477476323348478</v>
      </c>
      <c r="Y129" s="111">
        <f>IF(RES_hhdet_tes!Y129=0,"",RES_hhdet_tes!Y129/RES_hhdet_fec!Y129)</f>
        <v>5.0698050635668386</v>
      </c>
      <c r="DA129" s="63" t="s">
        <v>2028</v>
      </c>
    </row>
    <row r="130" spans="1:105" ht="12" customHeight="1" x14ac:dyDescent="0.25">
      <c r="A130" s="121" t="s">
        <v>55</v>
      </c>
      <c r="B130" s="124">
        <f>IF(RES_hhdet_tes!B130=0,"",RES_hhdet_tes!B130/RES_hhdet_fec!B130)</f>
        <v>0.77265600684220292</v>
      </c>
      <c r="C130" s="124">
        <f>IF(RES_hhdet_tes!C130=0,"",RES_hhdet_tes!C130/RES_hhdet_fec!C130)</f>
        <v>0.77450965025503893</v>
      </c>
      <c r="D130" s="124">
        <f>IF(RES_hhdet_tes!D130=0,"",RES_hhdet_tes!D130/RES_hhdet_fec!D130)</f>
        <v>0.77714617700236599</v>
      </c>
      <c r="E130" s="124">
        <f>IF(RES_hhdet_tes!E130=0,"",RES_hhdet_tes!E130/RES_hhdet_fec!E130)</f>
        <v>0.77957918054114794</v>
      </c>
      <c r="F130" s="124">
        <f>IF(RES_hhdet_tes!F130=0,"",RES_hhdet_tes!F130/RES_hhdet_fec!F130)</f>
        <v>0.78213251465555933</v>
      </c>
      <c r="G130" s="124">
        <f>IF(RES_hhdet_tes!G130=0,"",RES_hhdet_tes!G130/RES_hhdet_fec!G130)</f>
        <v>0.78537583523258192</v>
      </c>
      <c r="H130" s="124">
        <f>IF(RES_hhdet_tes!H130=0,"",RES_hhdet_tes!H130/RES_hhdet_fec!H130)</f>
        <v>0.78860146969531397</v>
      </c>
      <c r="I130" s="124">
        <f>IF(RES_hhdet_tes!I130=0,"",RES_hhdet_tes!I130/RES_hhdet_fec!I130)</f>
        <v>0.7908174670194742</v>
      </c>
      <c r="J130" s="124">
        <f>IF(RES_hhdet_tes!J130=0,"",RES_hhdet_tes!J130/RES_hhdet_fec!J130)</f>
        <v>0.79412473230642999</v>
      </c>
      <c r="K130" s="124">
        <f>IF(RES_hhdet_tes!K130=0,"",RES_hhdet_tes!K130/RES_hhdet_fec!K130)</f>
        <v>0.79780996813634653</v>
      </c>
      <c r="L130" s="124">
        <f>IF(RES_hhdet_tes!L130=0,"",RES_hhdet_tes!L130/RES_hhdet_fec!L130)</f>
        <v>0.80284803590022102</v>
      </c>
      <c r="M130" s="124">
        <f>IF(RES_hhdet_tes!M130=0,"",RES_hhdet_tes!M130/RES_hhdet_fec!M130)</f>
        <v>0.81024502455039005</v>
      </c>
      <c r="N130" s="124">
        <f>IF(RES_hhdet_tes!N130=0,"",RES_hhdet_tes!N130/RES_hhdet_fec!N130)</f>
        <v>0.81878664853177863</v>
      </c>
      <c r="O130" s="124">
        <f>IF(RES_hhdet_tes!O130=0,"",RES_hhdet_tes!O130/RES_hhdet_fec!O130)</f>
        <v>0.82704735614745983</v>
      </c>
      <c r="P130" s="124">
        <f>IF(RES_hhdet_tes!P130=0,"",RES_hhdet_tes!P130/RES_hhdet_fec!P130)</f>
        <v>0.82935004368191689</v>
      </c>
      <c r="Q130" s="124">
        <f>IF(RES_hhdet_tes!Q130=0,"",RES_hhdet_tes!Q130/RES_hhdet_fec!Q130)</f>
        <v>0.83351008512734626</v>
      </c>
      <c r="R130" s="124">
        <f>IF(RES_hhdet_tes!R130=0,"",RES_hhdet_tes!R130/RES_hhdet_fec!R130)</f>
        <v>0.84040394878402458</v>
      </c>
      <c r="S130" s="124">
        <f>IF(RES_hhdet_tes!S130=0,"",RES_hhdet_tes!S130/RES_hhdet_fec!S130)</f>
        <v>0.85067230572545582</v>
      </c>
      <c r="T130" s="124">
        <f>IF(RES_hhdet_tes!T130=0,"",RES_hhdet_tes!T130/RES_hhdet_fec!T130)</f>
        <v>0.85846821350917168</v>
      </c>
      <c r="U130" s="124">
        <f>IF(RES_hhdet_tes!U130=0,"",RES_hhdet_tes!U130/RES_hhdet_fec!U130)</f>
        <v>0.8685370004714279</v>
      </c>
      <c r="V130" s="124">
        <f>IF(RES_hhdet_tes!V130=0,"",RES_hhdet_tes!V130/RES_hhdet_fec!V130)</f>
        <v>0.87664759445390739</v>
      </c>
      <c r="W130" s="124">
        <f>IF(RES_hhdet_tes!W130=0,"",RES_hhdet_tes!W130/RES_hhdet_fec!W130)</f>
        <v>0.88298663778790221</v>
      </c>
      <c r="X130" s="124">
        <f>IF(RES_hhdet_tes!X130=0,"",RES_hhdet_tes!X130/RES_hhdet_fec!X130)</f>
        <v>0.89067502747305372</v>
      </c>
      <c r="Y130" s="124">
        <f>IF(RES_hhdet_tes!Y130=0,"",RES_hhdet_tes!Y130/RES_hhdet_fec!Y130)</f>
        <v>0.89750542698497016</v>
      </c>
      <c r="DA130" s="130" t="s">
        <v>2029</v>
      </c>
    </row>
    <row r="131" spans="1:105" ht="12" customHeight="1" x14ac:dyDescent="0.25">
      <c r="A131" s="97" t="s">
        <v>128</v>
      </c>
      <c r="B131" s="111">
        <f>IF(RES_hhdet_tes!B131=0,"",RES_hhdet_tes!B131/RES_hhdet_fec!B131)</f>
        <v>0.77328739411795566</v>
      </c>
      <c r="C131" s="111">
        <f>IF(RES_hhdet_tes!C131=0,"",RES_hhdet_tes!C131/RES_hhdet_fec!C131)</f>
        <v>0.77593322130714826</v>
      </c>
      <c r="D131" s="111">
        <f>IF(RES_hhdet_tes!D131=0,"",RES_hhdet_tes!D131/RES_hhdet_fec!D131)</f>
        <v>0.77824176103732245</v>
      </c>
      <c r="E131" s="111">
        <f>IF(RES_hhdet_tes!E131=0,"",RES_hhdet_tes!E131/RES_hhdet_fec!E131)</f>
        <v>0.78074059322373901</v>
      </c>
      <c r="F131" s="111">
        <f>IF(RES_hhdet_tes!F131=0,"",RES_hhdet_tes!F131/RES_hhdet_fec!F131)</f>
        <v>0.78377003809063739</v>
      </c>
      <c r="G131" s="111">
        <f>IF(RES_hhdet_tes!G131=0,"",RES_hhdet_tes!G131/RES_hhdet_fec!G131)</f>
        <v>0.78642811197947982</v>
      </c>
      <c r="H131" s="111">
        <f>IF(RES_hhdet_tes!H131=0,"",RES_hhdet_tes!H131/RES_hhdet_fec!H131)</f>
        <v>0.78958480453858215</v>
      </c>
      <c r="I131" s="111">
        <f>IF(RES_hhdet_tes!I131=0,"",RES_hhdet_tes!I131/RES_hhdet_fec!I131)</f>
        <v>0.79199130710678556</v>
      </c>
      <c r="J131" s="111">
        <f>IF(RES_hhdet_tes!J131=0,"",RES_hhdet_tes!J131/RES_hhdet_fec!J131)</f>
        <v>0.79545160280135407</v>
      </c>
      <c r="K131" s="111">
        <f>IF(RES_hhdet_tes!K131=0,"",RES_hhdet_tes!K131/RES_hhdet_fec!K131)</f>
        <v>0.7993009721958243</v>
      </c>
      <c r="L131" s="111">
        <f>IF(RES_hhdet_tes!L131=0,"",RES_hhdet_tes!L131/RES_hhdet_fec!L131)</f>
        <v>0.80504609881674849</v>
      </c>
      <c r="M131" s="111">
        <f>IF(RES_hhdet_tes!M131=0,"",RES_hhdet_tes!M131/RES_hhdet_fec!M131)</f>
        <v>0.81216859839868771</v>
      </c>
      <c r="N131" s="111">
        <f>IF(RES_hhdet_tes!N131=0,"",RES_hhdet_tes!N131/RES_hhdet_fec!N131)</f>
        <v>0.82042234822709326</v>
      </c>
      <c r="O131" s="111">
        <f>IF(RES_hhdet_tes!O131=0,"",RES_hhdet_tes!O131/RES_hhdet_fec!O131)</f>
        <v>0.82872495768374566</v>
      </c>
      <c r="P131" s="111">
        <f>IF(RES_hhdet_tes!P131=0,"",RES_hhdet_tes!P131/RES_hhdet_fec!P131)</f>
        <v>0.8310234273724727</v>
      </c>
      <c r="Q131" s="111">
        <f>IF(RES_hhdet_tes!Q131=0,"",RES_hhdet_tes!Q131/RES_hhdet_fec!Q131)</f>
        <v>0.8352099437262378</v>
      </c>
      <c r="R131" s="111">
        <f>IF(RES_hhdet_tes!R131=0,"",RES_hhdet_tes!R131/RES_hhdet_fec!R131)</f>
        <v>0.84192639741197384</v>
      </c>
      <c r="S131" s="111">
        <f>IF(RES_hhdet_tes!S131=0,"",RES_hhdet_tes!S131/RES_hhdet_fec!S131)</f>
        <v>0.85200090647622284</v>
      </c>
      <c r="T131" s="111">
        <f>IF(RES_hhdet_tes!T131=0,"",RES_hhdet_tes!T131/RES_hhdet_fec!T131)</f>
        <v>0.85999124545443473</v>
      </c>
      <c r="U131" s="111">
        <f>IF(RES_hhdet_tes!U131=0,"",RES_hhdet_tes!U131/RES_hhdet_fec!U131)</f>
        <v>0.86972414732404923</v>
      </c>
      <c r="V131" s="111">
        <f>IF(RES_hhdet_tes!V131=0,"",RES_hhdet_tes!V131/RES_hhdet_fec!V131)</f>
        <v>0.87757195688865453</v>
      </c>
      <c r="W131" s="111">
        <f>IF(RES_hhdet_tes!W131=0,"",RES_hhdet_tes!W131/RES_hhdet_fec!W131)</f>
        <v>0.88466935853336315</v>
      </c>
      <c r="X131" s="111">
        <f>IF(RES_hhdet_tes!X131=0,"",RES_hhdet_tes!X131/RES_hhdet_fec!X131)</f>
        <v>0.89248756290203368</v>
      </c>
      <c r="Y131" s="111">
        <f>IF(RES_hhdet_tes!Y131=0,"",RES_hhdet_tes!Y131/RES_hhdet_fec!Y131)</f>
        <v>0.90084189963374539</v>
      </c>
      <c r="DA131" s="63" t="s">
        <v>2030</v>
      </c>
    </row>
    <row r="132" spans="1:105" ht="12" customHeight="1" x14ac:dyDescent="0.25">
      <c r="A132" s="97" t="s">
        <v>127</v>
      </c>
      <c r="B132" s="111" t="str">
        <f>IF(RES_hhdet_tes!B132=0,"",RES_hhdet_tes!B132/RES_hhdet_fec!B132)</f>
        <v/>
      </c>
      <c r="C132" s="111" t="str">
        <f>IF(RES_hhdet_tes!C132=0,"",RES_hhdet_tes!C132/RES_hhdet_fec!C132)</f>
        <v/>
      </c>
      <c r="D132" s="111" t="str">
        <f>IF(RES_hhdet_tes!D132=0,"",RES_hhdet_tes!D132/RES_hhdet_fec!D132)</f>
        <v/>
      </c>
      <c r="E132" s="111" t="str">
        <f>IF(RES_hhdet_tes!E132=0,"",RES_hhdet_tes!E132/RES_hhdet_fec!E132)</f>
        <v/>
      </c>
      <c r="F132" s="111" t="str">
        <f>IF(RES_hhdet_tes!F132=0,"",RES_hhdet_tes!F132/RES_hhdet_fec!F132)</f>
        <v/>
      </c>
      <c r="G132" s="111" t="str">
        <f>IF(RES_hhdet_tes!G132=0,"",RES_hhdet_tes!G132/RES_hhdet_fec!G132)</f>
        <v/>
      </c>
      <c r="H132" s="111" t="str">
        <f>IF(RES_hhdet_tes!H132=0,"",RES_hhdet_tes!H132/RES_hhdet_fec!H132)</f>
        <v/>
      </c>
      <c r="I132" s="111" t="str">
        <f>IF(RES_hhdet_tes!I132=0,"",RES_hhdet_tes!I132/RES_hhdet_fec!I132)</f>
        <v/>
      </c>
      <c r="J132" s="111" t="str">
        <f>IF(RES_hhdet_tes!J132=0,"",RES_hhdet_tes!J132/RES_hhdet_fec!J132)</f>
        <v/>
      </c>
      <c r="K132" s="111" t="str">
        <f>IF(RES_hhdet_tes!K132=0,"",RES_hhdet_tes!K132/RES_hhdet_fec!K132)</f>
        <v/>
      </c>
      <c r="L132" s="111" t="str">
        <f>IF(RES_hhdet_tes!L132=0,"",RES_hhdet_tes!L132/RES_hhdet_fec!L132)</f>
        <v/>
      </c>
      <c r="M132" s="111" t="str">
        <f>IF(RES_hhdet_tes!M132=0,"",RES_hhdet_tes!M132/RES_hhdet_fec!M132)</f>
        <v/>
      </c>
      <c r="N132" s="111" t="str">
        <f>IF(RES_hhdet_tes!N132=0,"",RES_hhdet_tes!N132/RES_hhdet_fec!N132)</f>
        <v/>
      </c>
      <c r="O132" s="111" t="str">
        <f>IF(RES_hhdet_tes!O132=0,"",RES_hhdet_tes!O132/RES_hhdet_fec!O132)</f>
        <v/>
      </c>
      <c r="P132" s="111" t="str">
        <f>IF(RES_hhdet_tes!P132=0,"",RES_hhdet_tes!P132/RES_hhdet_fec!P132)</f>
        <v/>
      </c>
      <c r="Q132" s="111" t="str">
        <f>IF(RES_hhdet_tes!Q132=0,"",RES_hhdet_tes!Q132/RES_hhdet_fec!Q132)</f>
        <v/>
      </c>
      <c r="R132" s="111" t="str">
        <f>IF(RES_hhdet_tes!R132=0,"",RES_hhdet_tes!R132/RES_hhdet_fec!R132)</f>
        <v/>
      </c>
      <c r="S132" s="111" t="str">
        <f>IF(RES_hhdet_tes!S132=0,"",RES_hhdet_tes!S132/RES_hhdet_fec!S132)</f>
        <v/>
      </c>
      <c r="T132" s="111" t="str">
        <f>IF(RES_hhdet_tes!T132=0,"",RES_hhdet_tes!T132/RES_hhdet_fec!T132)</f>
        <v/>
      </c>
      <c r="U132" s="111" t="str">
        <f>IF(RES_hhdet_tes!U132=0,"",RES_hhdet_tes!U132/RES_hhdet_fec!U132)</f>
        <v/>
      </c>
      <c r="V132" s="111" t="str">
        <f>IF(RES_hhdet_tes!V132=0,"",RES_hhdet_tes!V132/RES_hhdet_fec!V132)</f>
        <v/>
      </c>
      <c r="W132" s="111" t="str">
        <f>IF(RES_hhdet_tes!W132=0,"",RES_hhdet_tes!W132/RES_hhdet_fec!W132)</f>
        <v/>
      </c>
      <c r="X132" s="111" t="str">
        <f>IF(RES_hhdet_tes!X132=0,"",RES_hhdet_tes!X132/RES_hhdet_fec!X132)</f>
        <v/>
      </c>
      <c r="Y132" s="111" t="str">
        <f>IF(RES_hhdet_tes!Y132=0,"",RES_hhdet_tes!Y132/RES_hhdet_fec!Y132)</f>
        <v/>
      </c>
      <c r="DA132" s="63" t="s">
        <v>2031</v>
      </c>
    </row>
    <row r="133" spans="1:105" ht="12" customHeight="1" x14ac:dyDescent="0.25">
      <c r="A133" s="100" t="s">
        <v>198</v>
      </c>
      <c r="B133" s="112" t="str">
        <f>IF(RES_hhdet_tes!B133=0,"",RES_hhdet_tes!B133/RES_hhdet_fec!B133)</f>
        <v/>
      </c>
      <c r="C133" s="112" t="str">
        <f>IF(RES_hhdet_tes!C133=0,"",RES_hhdet_tes!C133/RES_hhdet_fec!C133)</f>
        <v/>
      </c>
      <c r="D133" s="112" t="str">
        <f>IF(RES_hhdet_tes!D133=0,"",RES_hhdet_tes!D133/RES_hhdet_fec!D133)</f>
        <v/>
      </c>
      <c r="E133" s="112" t="str">
        <f>IF(RES_hhdet_tes!E133=0,"",RES_hhdet_tes!E133/RES_hhdet_fec!E133)</f>
        <v/>
      </c>
      <c r="F133" s="112" t="str">
        <f>IF(RES_hhdet_tes!F133=0,"",RES_hhdet_tes!F133/RES_hhdet_fec!F133)</f>
        <v/>
      </c>
      <c r="G133" s="112" t="str">
        <f>IF(RES_hhdet_tes!G133=0,"",RES_hhdet_tes!G133/RES_hhdet_fec!G133)</f>
        <v/>
      </c>
      <c r="H133" s="112" t="str">
        <f>IF(RES_hhdet_tes!H133=0,"",RES_hhdet_tes!H133/RES_hhdet_fec!H133)</f>
        <v/>
      </c>
      <c r="I133" s="112" t="str">
        <f>IF(RES_hhdet_tes!I133=0,"",RES_hhdet_tes!I133/RES_hhdet_fec!I133)</f>
        <v/>
      </c>
      <c r="J133" s="112" t="str">
        <f>IF(RES_hhdet_tes!J133=0,"",RES_hhdet_tes!J133/RES_hhdet_fec!J133)</f>
        <v/>
      </c>
      <c r="K133" s="112" t="str">
        <f>IF(RES_hhdet_tes!K133=0,"",RES_hhdet_tes!K133/RES_hhdet_fec!K133)</f>
        <v/>
      </c>
      <c r="L133" s="112" t="str">
        <f>IF(RES_hhdet_tes!L133=0,"",RES_hhdet_tes!L133/RES_hhdet_fec!L133)</f>
        <v/>
      </c>
      <c r="M133" s="112" t="str">
        <f>IF(RES_hhdet_tes!M133=0,"",RES_hhdet_tes!M133/RES_hhdet_fec!M133)</f>
        <v/>
      </c>
      <c r="N133" s="112" t="str">
        <f>IF(RES_hhdet_tes!N133=0,"",RES_hhdet_tes!N133/RES_hhdet_fec!N133)</f>
        <v/>
      </c>
      <c r="O133" s="112" t="str">
        <f>IF(RES_hhdet_tes!O133=0,"",RES_hhdet_tes!O133/RES_hhdet_fec!O133)</f>
        <v/>
      </c>
      <c r="P133" s="112" t="str">
        <f>IF(RES_hhdet_tes!P133=0,"",RES_hhdet_tes!P133/RES_hhdet_fec!P133)</f>
        <v/>
      </c>
      <c r="Q133" s="112" t="str">
        <f>IF(RES_hhdet_tes!Q133=0,"",RES_hhdet_tes!Q133/RES_hhdet_fec!Q133)</f>
        <v/>
      </c>
      <c r="R133" s="112" t="str">
        <f>IF(RES_hhdet_tes!R133=0,"",RES_hhdet_tes!R133/RES_hhdet_fec!R133)</f>
        <v/>
      </c>
      <c r="S133" s="112" t="str">
        <f>IF(RES_hhdet_tes!S133=0,"",RES_hhdet_tes!S133/RES_hhdet_fec!S133)</f>
        <v/>
      </c>
      <c r="T133" s="112" t="str">
        <f>IF(RES_hhdet_tes!T133=0,"",RES_hhdet_tes!T133/RES_hhdet_fec!T133)</f>
        <v/>
      </c>
      <c r="U133" s="112" t="str">
        <f>IF(RES_hhdet_tes!U133=0,"",RES_hhdet_tes!U133/RES_hhdet_fec!U133)</f>
        <v/>
      </c>
      <c r="V133" s="112" t="str">
        <f>IF(RES_hhdet_tes!V133=0,"",RES_hhdet_tes!V133/RES_hhdet_fec!V133)</f>
        <v/>
      </c>
      <c r="W133" s="112" t="str">
        <f>IF(RES_hhdet_tes!W133=0,"",RES_hhdet_tes!W133/RES_hhdet_fec!W133)</f>
        <v/>
      </c>
      <c r="X133" s="112" t="str">
        <f>IF(RES_hhdet_tes!X133=0,"",RES_hhdet_tes!X133/RES_hhdet_fec!X133)</f>
        <v/>
      </c>
      <c r="Y133" s="112" t="str">
        <f>IF(RES_hhdet_tes!Y133=0,"",RES_hhdet_tes!Y133/RES_hhdet_fec!Y133)</f>
        <v/>
      </c>
      <c r="DA133" s="131" t="s">
        <v>2032</v>
      </c>
    </row>
    <row r="134" spans="1:105" ht="12" customHeight="1" x14ac:dyDescent="0.25">
      <c r="A134" s="103" t="s">
        <v>52</v>
      </c>
      <c r="B134" s="113" t="str">
        <f>IF(RES_hhdet_tes!B134=0,"",RES_hhdet_tes!B134/RES_hhdet_fec!B134)</f>
        <v/>
      </c>
      <c r="C134" s="113" t="str">
        <f>IF(RES_hhdet_tes!C134=0,"",RES_hhdet_tes!C134/RES_hhdet_fec!C134)</f>
        <v/>
      </c>
      <c r="D134" s="113" t="str">
        <f>IF(RES_hhdet_tes!D134=0,"",RES_hhdet_tes!D134/RES_hhdet_fec!D134)</f>
        <v/>
      </c>
      <c r="E134" s="113" t="str">
        <f>IF(RES_hhdet_tes!E134=0,"",RES_hhdet_tes!E134/RES_hhdet_fec!E134)</f>
        <v/>
      </c>
      <c r="F134" s="113" t="str">
        <f>IF(RES_hhdet_tes!F134=0,"",RES_hhdet_tes!F134/RES_hhdet_fec!F134)</f>
        <v/>
      </c>
      <c r="G134" s="113" t="str">
        <f>IF(RES_hhdet_tes!G134=0,"",RES_hhdet_tes!G134/RES_hhdet_fec!G134)</f>
        <v/>
      </c>
      <c r="H134" s="113" t="str">
        <f>IF(RES_hhdet_tes!H134=0,"",RES_hhdet_tes!H134/RES_hhdet_fec!H134)</f>
        <v/>
      </c>
      <c r="I134" s="113" t="str">
        <f>IF(RES_hhdet_tes!I134=0,"",RES_hhdet_tes!I134/RES_hhdet_fec!I134)</f>
        <v/>
      </c>
      <c r="J134" s="113" t="str">
        <f>IF(RES_hhdet_tes!J134=0,"",RES_hhdet_tes!J134/RES_hhdet_fec!J134)</f>
        <v/>
      </c>
      <c r="K134" s="113" t="str">
        <f>IF(RES_hhdet_tes!K134=0,"",RES_hhdet_tes!K134/RES_hhdet_fec!K134)</f>
        <v/>
      </c>
      <c r="L134" s="113" t="str">
        <f>IF(RES_hhdet_tes!L134=0,"",RES_hhdet_tes!L134/RES_hhdet_fec!L134)</f>
        <v/>
      </c>
      <c r="M134" s="113" t="str">
        <f>IF(RES_hhdet_tes!M134=0,"",RES_hhdet_tes!M134/RES_hhdet_fec!M134)</f>
        <v/>
      </c>
      <c r="N134" s="113" t="str">
        <f>IF(RES_hhdet_tes!N134=0,"",RES_hhdet_tes!N134/RES_hhdet_fec!N134)</f>
        <v/>
      </c>
      <c r="O134" s="113" t="str">
        <f>IF(RES_hhdet_tes!O134=0,"",RES_hhdet_tes!O134/RES_hhdet_fec!O134)</f>
        <v/>
      </c>
      <c r="P134" s="113" t="str">
        <f>IF(RES_hhdet_tes!P134=0,"",RES_hhdet_tes!P134/RES_hhdet_fec!P134)</f>
        <v/>
      </c>
      <c r="Q134" s="113" t="str">
        <f>IF(RES_hhdet_tes!Q134=0,"",RES_hhdet_tes!Q134/RES_hhdet_fec!Q134)</f>
        <v/>
      </c>
      <c r="R134" s="113" t="str">
        <f>IF(RES_hhdet_tes!R134=0,"",RES_hhdet_tes!R134/RES_hhdet_fec!R134)</f>
        <v/>
      </c>
      <c r="S134" s="113" t="str">
        <f>IF(RES_hhdet_tes!S134=0,"",RES_hhdet_tes!S134/RES_hhdet_fec!S134)</f>
        <v/>
      </c>
      <c r="T134" s="113" t="str">
        <f>IF(RES_hhdet_tes!T134=0,"",RES_hhdet_tes!T134/RES_hhdet_fec!T134)</f>
        <v/>
      </c>
      <c r="U134" s="113" t="str">
        <f>IF(RES_hhdet_tes!U134=0,"",RES_hhdet_tes!U134/RES_hhdet_fec!U134)</f>
        <v/>
      </c>
      <c r="V134" s="113" t="str">
        <f>IF(RES_hhdet_tes!V134=0,"",RES_hhdet_tes!V134/RES_hhdet_fec!V134)</f>
        <v/>
      </c>
      <c r="W134" s="113" t="str">
        <f>IF(RES_hhdet_tes!W134=0,"",RES_hhdet_tes!W134/RES_hhdet_fec!W134)</f>
        <v/>
      </c>
      <c r="X134" s="113" t="str">
        <f>IF(RES_hhdet_tes!X134=0,"",RES_hhdet_tes!X134/RES_hhdet_fec!X134)</f>
        <v/>
      </c>
      <c r="Y134" s="113" t="str">
        <f>IF(RES_hhdet_tes!Y134=0,"",RES_hhdet_tes!Y134/RES_hhdet_fec!Y134)</f>
        <v/>
      </c>
      <c r="DA134" s="132" t="s">
        <v>2033</v>
      </c>
    </row>
    <row r="135" spans="1:105" ht="12" customHeight="1" x14ac:dyDescent="0.25">
      <c r="A135" s="106" t="s">
        <v>122</v>
      </c>
      <c r="B135" s="112">
        <f>IF(RES_hhdet_tes!B135=0,"",RES_hhdet_tes!B135/RES_hhdet_fec!B135)</f>
        <v>0.61881027483205964</v>
      </c>
      <c r="C135" s="112">
        <f>IF(RES_hhdet_tes!C135=0,"",RES_hhdet_tes!C135/RES_hhdet_fec!C135)</f>
        <v>0.63159911028180993</v>
      </c>
      <c r="D135" s="112">
        <f>IF(RES_hhdet_tes!D135=0,"",RES_hhdet_tes!D135/RES_hhdet_fec!D135)</f>
        <v>0.63463230160870476</v>
      </c>
      <c r="E135" s="112">
        <f>IF(RES_hhdet_tes!E135=0,"",RES_hhdet_tes!E135/RES_hhdet_fec!E135)</f>
        <v>0.63494503523587065</v>
      </c>
      <c r="F135" s="112">
        <f>IF(RES_hhdet_tes!F135=0,"",RES_hhdet_tes!F135/RES_hhdet_fec!F135)</f>
        <v>0.63768694761846145</v>
      </c>
      <c r="G135" s="112">
        <f>IF(RES_hhdet_tes!G135=0,"",RES_hhdet_tes!G135/RES_hhdet_fec!G135)</f>
        <v>0.64080253945315369</v>
      </c>
      <c r="H135" s="112">
        <f>IF(RES_hhdet_tes!H135=0,"",RES_hhdet_tes!H135/RES_hhdet_fec!H135)</f>
        <v>0.64097466595563191</v>
      </c>
      <c r="I135" s="112">
        <f>IF(RES_hhdet_tes!I135=0,"",RES_hhdet_tes!I135/RES_hhdet_fec!I135)</f>
        <v>0.64096548820087518</v>
      </c>
      <c r="J135" s="112">
        <f>IF(RES_hhdet_tes!J135=0,"",RES_hhdet_tes!J135/RES_hhdet_fec!J135)</f>
        <v>0.644128466420964</v>
      </c>
      <c r="K135" s="112">
        <f>IF(RES_hhdet_tes!K135=0,"",RES_hhdet_tes!K135/RES_hhdet_fec!K135)</f>
        <v>0.65013916052508047</v>
      </c>
      <c r="L135" s="112">
        <f>IF(RES_hhdet_tes!L135=0,"",RES_hhdet_tes!L135/RES_hhdet_fec!L135)</f>
        <v>0.65351401790430486</v>
      </c>
      <c r="M135" s="112">
        <f>IF(RES_hhdet_tes!M135=0,"",RES_hhdet_tes!M135/RES_hhdet_fec!M135)</f>
        <v>0.65504432615487629</v>
      </c>
      <c r="N135" s="112">
        <f>IF(RES_hhdet_tes!N135=0,"",RES_hhdet_tes!N135/RES_hhdet_fec!N135)</f>
        <v>0.65642540797033155</v>
      </c>
      <c r="O135" s="112">
        <f>IF(RES_hhdet_tes!O135=0,"",RES_hhdet_tes!O135/RES_hhdet_fec!O135)</f>
        <v>0.65732322787922881</v>
      </c>
      <c r="P135" s="112">
        <f>IF(RES_hhdet_tes!P135=0,"",RES_hhdet_tes!P135/RES_hhdet_fec!P135)</f>
        <v>0.66063281283301623</v>
      </c>
      <c r="Q135" s="112">
        <f>IF(RES_hhdet_tes!Q135=0,"",RES_hhdet_tes!Q135/RES_hhdet_fec!Q135)</f>
        <v>0.67168938409652634</v>
      </c>
      <c r="R135" s="112">
        <f>IF(RES_hhdet_tes!R135=0,"",RES_hhdet_tes!R135/RES_hhdet_fec!R135)</f>
        <v>0.69725280642967125</v>
      </c>
      <c r="S135" s="112">
        <f>IF(RES_hhdet_tes!S135=0,"",RES_hhdet_tes!S135/RES_hhdet_fec!S135)</f>
        <v>0.72640895480481993</v>
      </c>
      <c r="T135" s="112">
        <f>IF(RES_hhdet_tes!T135=0,"",RES_hhdet_tes!T135/RES_hhdet_fec!T135)</f>
        <v>0.75355959253894877</v>
      </c>
      <c r="U135" s="112">
        <f>IF(RES_hhdet_tes!U135=0,"",RES_hhdet_tes!U135/RES_hhdet_fec!U135)</f>
        <v>0.76155203364678248</v>
      </c>
      <c r="V135" s="112">
        <f>IF(RES_hhdet_tes!V135=0,"",RES_hhdet_tes!V135/RES_hhdet_fec!V135)</f>
        <v>0.76585837780726995</v>
      </c>
      <c r="W135" s="112">
        <f>IF(RES_hhdet_tes!W135=0,"",RES_hhdet_tes!W135/RES_hhdet_fec!W135)</f>
        <v>0.78525158140454032</v>
      </c>
      <c r="X135" s="112">
        <f>IF(RES_hhdet_tes!X135=0,"",RES_hhdet_tes!X135/RES_hhdet_fec!X135)</f>
        <v>0.79902630168686017</v>
      </c>
      <c r="Y135" s="112">
        <f>IF(RES_hhdet_tes!Y135=0,"",RES_hhdet_tes!Y135/RES_hhdet_fec!Y135)</f>
        <v>0.80690284087299025</v>
      </c>
      <c r="DA135" s="131" t="s">
        <v>2034</v>
      </c>
    </row>
    <row r="136" spans="1:105" ht="12" customHeight="1" x14ac:dyDescent="0.25">
      <c r="A136" s="107" t="s">
        <v>121</v>
      </c>
      <c r="B136" s="113" t="str">
        <f>IF(RES_hhdet_tes!B136=0,"",RES_hhdet_tes!B136/RES_hhdet_fec!B136)</f>
        <v/>
      </c>
      <c r="C136" s="113" t="str">
        <f>IF(RES_hhdet_tes!C136=0,"",RES_hhdet_tes!C136/RES_hhdet_fec!C136)</f>
        <v/>
      </c>
      <c r="D136" s="113" t="str">
        <f>IF(RES_hhdet_tes!D136=0,"",RES_hhdet_tes!D136/RES_hhdet_fec!D136)</f>
        <v/>
      </c>
      <c r="E136" s="113" t="str">
        <f>IF(RES_hhdet_tes!E136=0,"",RES_hhdet_tes!E136/RES_hhdet_fec!E136)</f>
        <v/>
      </c>
      <c r="F136" s="113" t="str">
        <f>IF(RES_hhdet_tes!F136=0,"",RES_hhdet_tes!F136/RES_hhdet_fec!F136)</f>
        <v/>
      </c>
      <c r="G136" s="113" t="str">
        <f>IF(RES_hhdet_tes!G136=0,"",RES_hhdet_tes!G136/RES_hhdet_fec!G136)</f>
        <v/>
      </c>
      <c r="H136" s="113" t="str">
        <f>IF(RES_hhdet_tes!H136=0,"",RES_hhdet_tes!H136/RES_hhdet_fec!H136)</f>
        <v/>
      </c>
      <c r="I136" s="113" t="str">
        <f>IF(RES_hhdet_tes!I136=0,"",RES_hhdet_tes!I136/RES_hhdet_fec!I136)</f>
        <v/>
      </c>
      <c r="J136" s="113" t="str">
        <f>IF(RES_hhdet_tes!J136=0,"",RES_hhdet_tes!J136/RES_hhdet_fec!J136)</f>
        <v/>
      </c>
      <c r="K136" s="113" t="str">
        <f>IF(RES_hhdet_tes!K136=0,"",RES_hhdet_tes!K136/RES_hhdet_fec!K136)</f>
        <v/>
      </c>
      <c r="L136" s="113" t="str">
        <f>IF(RES_hhdet_tes!L136=0,"",RES_hhdet_tes!L136/RES_hhdet_fec!L136)</f>
        <v/>
      </c>
      <c r="M136" s="113" t="str">
        <f>IF(RES_hhdet_tes!M136=0,"",RES_hhdet_tes!M136/RES_hhdet_fec!M136)</f>
        <v/>
      </c>
      <c r="N136" s="113" t="str">
        <f>IF(RES_hhdet_tes!N136=0,"",RES_hhdet_tes!N136/RES_hhdet_fec!N136)</f>
        <v/>
      </c>
      <c r="O136" s="113" t="str">
        <f>IF(RES_hhdet_tes!O136=0,"",RES_hhdet_tes!O136/RES_hhdet_fec!O136)</f>
        <v/>
      </c>
      <c r="P136" s="113" t="str">
        <f>IF(RES_hhdet_tes!P136=0,"",RES_hhdet_tes!P136/RES_hhdet_fec!P136)</f>
        <v/>
      </c>
      <c r="Q136" s="113" t="str">
        <f>IF(RES_hhdet_tes!Q136=0,"",RES_hhdet_tes!Q136/RES_hhdet_fec!Q136)</f>
        <v/>
      </c>
      <c r="R136" s="113" t="str">
        <f>IF(RES_hhdet_tes!R136=0,"",RES_hhdet_tes!R136/RES_hhdet_fec!R136)</f>
        <v/>
      </c>
      <c r="S136" s="113" t="str">
        <f>IF(RES_hhdet_tes!S136=0,"",RES_hhdet_tes!S136/RES_hhdet_fec!S136)</f>
        <v/>
      </c>
      <c r="T136" s="113" t="str">
        <f>IF(RES_hhdet_tes!T136=0,"",RES_hhdet_tes!T136/RES_hhdet_fec!T136)</f>
        <v/>
      </c>
      <c r="U136" s="113" t="str">
        <f>IF(RES_hhdet_tes!U136=0,"",RES_hhdet_tes!U136/RES_hhdet_fec!U136)</f>
        <v/>
      </c>
      <c r="V136" s="113" t="str">
        <f>IF(RES_hhdet_tes!V136=0,"",RES_hhdet_tes!V136/RES_hhdet_fec!V136)</f>
        <v/>
      </c>
      <c r="W136" s="113" t="str">
        <f>IF(RES_hhdet_tes!W136=0,"",RES_hhdet_tes!W136/RES_hhdet_fec!W136)</f>
        <v/>
      </c>
      <c r="X136" s="113" t="str">
        <f>IF(RES_hhdet_tes!X136=0,"",RES_hhdet_tes!X136/RES_hhdet_fec!X136)</f>
        <v/>
      </c>
      <c r="Y136" s="113" t="str">
        <f>IF(RES_hhdet_tes!Y136=0,"",RES_hhdet_tes!Y136/RES_hhdet_fec!Y136)</f>
        <v/>
      </c>
      <c r="DA136" s="132" t="s">
        <v>2035</v>
      </c>
    </row>
    <row r="137" spans="1:105" ht="12" customHeight="1" x14ac:dyDescent="0.25">
      <c r="A137" s="108" t="s">
        <v>53</v>
      </c>
      <c r="B137" s="111" t="str">
        <f>IF(RES_hhdet_tes!B137=0,"",RES_hhdet_tes!B137/RES_hhdet_fec!B137)</f>
        <v/>
      </c>
      <c r="C137" s="111" t="str">
        <f>IF(RES_hhdet_tes!C137=0,"",RES_hhdet_tes!C137/RES_hhdet_fec!C137)</f>
        <v/>
      </c>
      <c r="D137" s="111" t="str">
        <f>IF(RES_hhdet_tes!D137=0,"",RES_hhdet_tes!D137/RES_hhdet_fec!D137)</f>
        <v/>
      </c>
      <c r="E137" s="111" t="str">
        <f>IF(RES_hhdet_tes!E137=0,"",RES_hhdet_tes!E137/RES_hhdet_fec!E137)</f>
        <v/>
      </c>
      <c r="F137" s="111" t="str">
        <f>IF(RES_hhdet_tes!F137=0,"",RES_hhdet_tes!F137/RES_hhdet_fec!F137)</f>
        <v/>
      </c>
      <c r="G137" s="111" t="str">
        <f>IF(RES_hhdet_tes!G137=0,"",RES_hhdet_tes!G137/RES_hhdet_fec!G137)</f>
        <v/>
      </c>
      <c r="H137" s="111" t="str">
        <f>IF(RES_hhdet_tes!H137=0,"",RES_hhdet_tes!H137/RES_hhdet_fec!H137)</f>
        <v/>
      </c>
      <c r="I137" s="111" t="str">
        <f>IF(RES_hhdet_tes!I137=0,"",RES_hhdet_tes!I137/RES_hhdet_fec!I137)</f>
        <v/>
      </c>
      <c r="J137" s="111" t="str">
        <f>IF(RES_hhdet_tes!J137=0,"",RES_hhdet_tes!J137/RES_hhdet_fec!J137)</f>
        <v/>
      </c>
      <c r="K137" s="111" t="str">
        <f>IF(RES_hhdet_tes!K137=0,"",RES_hhdet_tes!K137/RES_hhdet_fec!K137)</f>
        <v/>
      </c>
      <c r="L137" s="111" t="str">
        <f>IF(RES_hhdet_tes!L137=0,"",RES_hhdet_tes!L137/RES_hhdet_fec!L137)</f>
        <v/>
      </c>
      <c r="M137" s="111" t="str">
        <f>IF(RES_hhdet_tes!M137=0,"",RES_hhdet_tes!M137/RES_hhdet_fec!M137)</f>
        <v/>
      </c>
      <c r="N137" s="111" t="str">
        <f>IF(RES_hhdet_tes!N137=0,"",RES_hhdet_tes!N137/RES_hhdet_fec!N137)</f>
        <v/>
      </c>
      <c r="O137" s="111" t="str">
        <f>IF(RES_hhdet_tes!O137=0,"",RES_hhdet_tes!O137/RES_hhdet_fec!O137)</f>
        <v/>
      </c>
      <c r="P137" s="111" t="str">
        <f>IF(RES_hhdet_tes!P137=0,"",RES_hhdet_tes!P137/RES_hhdet_fec!P137)</f>
        <v/>
      </c>
      <c r="Q137" s="111" t="str">
        <f>IF(RES_hhdet_tes!Q137=0,"",RES_hhdet_tes!Q137/RES_hhdet_fec!Q137)</f>
        <v/>
      </c>
      <c r="R137" s="111" t="str">
        <f>IF(RES_hhdet_tes!R137=0,"",RES_hhdet_tes!R137/RES_hhdet_fec!R137)</f>
        <v/>
      </c>
      <c r="S137" s="111" t="str">
        <f>IF(RES_hhdet_tes!S137=0,"",RES_hhdet_tes!S137/RES_hhdet_fec!S137)</f>
        <v/>
      </c>
      <c r="T137" s="111" t="str">
        <f>IF(RES_hhdet_tes!T137=0,"",RES_hhdet_tes!T137/RES_hhdet_fec!T137)</f>
        <v/>
      </c>
      <c r="U137" s="111" t="str">
        <f>IF(RES_hhdet_tes!U137=0,"",RES_hhdet_tes!U137/RES_hhdet_fec!U137)</f>
        <v/>
      </c>
      <c r="V137" s="111" t="str">
        <f>IF(RES_hhdet_tes!V137=0,"",RES_hhdet_tes!V137/RES_hhdet_fec!V137)</f>
        <v/>
      </c>
      <c r="W137" s="111" t="str">
        <f>IF(RES_hhdet_tes!W137=0,"",RES_hhdet_tes!W137/RES_hhdet_fec!W137)</f>
        <v/>
      </c>
      <c r="X137" s="111" t="str">
        <f>IF(RES_hhdet_tes!X137=0,"",RES_hhdet_tes!X137/RES_hhdet_fec!X137)</f>
        <v/>
      </c>
      <c r="Y137" s="111" t="str">
        <f>IF(RES_hhdet_tes!Y137=0,"",RES_hhdet_tes!Y137/RES_hhdet_fec!Y137)</f>
        <v/>
      </c>
      <c r="DA137" s="63" t="s">
        <v>2036</v>
      </c>
    </row>
    <row r="138" spans="1:105" ht="12" customHeight="1" x14ac:dyDescent="0.25">
      <c r="A138" s="108" t="s">
        <v>52</v>
      </c>
      <c r="B138" s="111" t="str">
        <f>IF(RES_hhdet_tes!B138=0,"",RES_hhdet_tes!B138/RES_hhdet_fec!B138)</f>
        <v/>
      </c>
      <c r="C138" s="111" t="str">
        <f>IF(RES_hhdet_tes!C138=0,"",RES_hhdet_tes!C138/RES_hhdet_fec!C138)</f>
        <v/>
      </c>
      <c r="D138" s="111" t="str">
        <f>IF(RES_hhdet_tes!D138=0,"",RES_hhdet_tes!D138/RES_hhdet_fec!D138)</f>
        <v/>
      </c>
      <c r="E138" s="111" t="str">
        <f>IF(RES_hhdet_tes!E138=0,"",RES_hhdet_tes!E138/RES_hhdet_fec!E138)</f>
        <v/>
      </c>
      <c r="F138" s="111" t="str">
        <f>IF(RES_hhdet_tes!F138=0,"",RES_hhdet_tes!F138/RES_hhdet_fec!F138)</f>
        <v/>
      </c>
      <c r="G138" s="111" t="str">
        <f>IF(RES_hhdet_tes!G138=0,"",RES_hhdet_tes!G138/RES_hhdet_fec!G138)</f>
        <v/>
      </c>
      <c r="H138" s="111" t="str">
        <f>IF(RES_hhdet_tes!H138=0,"",RES_hhdet_tes!H138/RES_hhdet_fec!H138)</f>
        <v/>
      </c>
      <c r="I138" s="111" t="str">
        <f>IF(RES_hhdet_tes!I138=0,"",RES_hhdet_tes!I138/RES_hhdet_fec!I138)</f>
        <v/>
      </c>
      <c r="J138" s="111" t="str">
        <f>IF(RES_hhdet_tes!J138=0,"",RES_hhdet_tes!J138/RES_hhdet_fec!J138)</f>
        <v/>
      </c>
      <c r="K138" s="111" t="str">
        <f>IF(RES_hhdet_tes!K138=0,"",RES_hhdet_tes!K138/RES_hhdet_fec!K138)</f>
        <v/>
      </c>
      <c r="L138" s="111" t="str">
        <f>IF(RES_hhdet_tes!L138=0,"",RES_hhdet_tes!L138/RES_hhdet_fec!L138)</f>
        <v/>
      </c>
      <c r="M138" s="111" t="str">
        <f>IF(RES_hhdet_tes!M138=0,"",RES_hhdet_tes!M138/RES_hhdet_fec!M138)</f>
        <v/>
      </c>
      <c r="N138" s="111" t="str">
        <f>IF(RES_hhdet_tes!N138=0,"",RES_hhdet_tes!N138/RES_hhdet_fec!N138)</f>
        <v/>
      </c>
      <c r="O138" s="111" t="str">
        <f>IF(RES_hhdet_tes!O138=0,"",RES_hhdet_tes!O138/RES_hhdet_fec!O138)</f>
        <v/>
      </c>
      <c r="P138" s="111" t="str">
        <f>IF(RES_hhdet_tes!P138=0,"",RES_hhdet_tes!P138/RES_hhdet_fec!P138)</f>
        <v/>
      </c>
      <c r="Q138" s="111" t="str">
        <f>IF(RES_hhdet_tes!Q138=0,"",RES_hhdet_tes!Q138/RES_hhdet_fec!Q138)</f>
        <v/>
      </c>
      <c r="R138" s="111" t="str">
        <f>IF(RES_hhdet_tes!R138=0,"",RES_hhdet_tes!R138/RES_hhdet_fec!R138)</f>
        <v/>
      </c>
      <c r="S138" s="111" t="str">
        <f>IF(RES_hhdet_tes!S138=0,"",RES_hhdet_tes!S138/RES_hhdet_fec!S138)</f>
        <v/>
      </c>
      <c r="T138" s="111" t="str">
        <f>IF(RES_hhdet_tes!T138=0,"",RES_hhdet_tes!T138/RES_hhdet_fec!T138)</f>
        <v/>
      </c>
      <c r="U138" s="111" t="str">
        <f>IF(RES_hhdet_tes!U138=0,"",RES_hhdet_tes!U138/RES_hhdet_fec!U138)</f>
        <v/>
      </c>
      <c r="V138" s="111" t="str">
        <f>IF(RES_hhdet_tes!V138=0,"",RES_hhdet_tes!V138/RES_hhdet_fec!V138)</f>
        <v/>
      </c>
      <c r="W138" s="111" t="str">
        <f>IF(RES_hhdet_tes!W138=0,"",RES_hhdet_tes!W138/RES_hhdet_fec!W138)</f>
        <v/>
      </c>
      <c r="X138" s="111" t="str">
        <f>IF(RES_hhdet_tes!X138=0,"",RES_hhdet_tes!X138/RES_hhdet_fec!X138)</f>
        <v/>
      </c>
      <c r="Y138" s="111" t="str">
        <f>IF(RES_hhdet_tes!Y138=0,"",RES_hhdet_tes!Y138/RES_hhdet_fec!Y138)</f>
        <v/>
      </c>
      <c r="DA138" s="63" t="s">
        <v>2037</v>
      </c>
    </row>
    <row r="139" spans="1:105" ht="12" customHeight="1" x14ac:dyDescent="0.25">
      <c r="A139" s="121" t="s">
        <v>54</v>
      </c>
      <c r="B139" s="124">
        <f>IF(RES_hhdet_tes!B139=0,"",RES_hhdet_tes!B139/RES_hhdet_fec!B139)</f>
        <v>0.69855440724371809</v>
      </c>
      <c r="C139" s="124">
        <f>IF(RES_hhdet_tes!C139=0,"",RES_hhdet_tes!C139/RES_hhdet_fec!C139)</f>
        <v>0.69803414141640197</v>
      </c>
      <c r="D139" s="124">
        <f>IF(RES_hhdet_tes!D139=0,"",RES_hhdet_tes!D139/RES_hhdet_fec!D139)</f>
        <v>0.7149985375682949</v>
      </c>
      <c r="E139" s="124">
        <f>IF(RES_hhdet_tes!E139=0,"",RES_hhdet_tes!E139/RES_hhdet_fec!E139)</f>
        <v>0.71129793002501851</v>
      </c>
      <c r="F139" s="124">
        <f>IF(RES_hhdet_tes!F139=0,"",RES_hhdet_tes!F139/RES_hhdet_fec!F139)</f>
        <v>0.71372306821882969</v>
      </c>
      <c r="G139" s="124">
        <f>IF(RES_hhdet_tes!G139=0,"",RES_hhdet_tes!G139/RES_hhdet_fec!G139)</f>
        <v>0.71990064928286612</v>
      </c>
      <c r="H139" s="124">
        <f>IF(RES_hhdet_tes!H139=0,"",RES_hhdet_tes!H139/RES_hhdet_fec!H139)</f>
        <v>0.72383504218858896</v>
      </c>
      <c r="I139" s="124">
        <f>IF(RES_hhdet_tes!I139=0,"",RES_hhdet_tes!I139/RES_hhdet_fec!I139)</f>
        <v>0.72919732963486694</v>
      </c>
      <c r="J139" s="124">
        <f>IF(RES_hhdet_tes!J139=0,"",RES_hhdet_tes!J139/RES_hhdet_fec!J139)</f>
        <v>0.722660803061551</v>
      </c>
      <c r="K139" s="124">
        <f>IF(RES_hhdet_tes!K139=0,"",RES_hhdet_tes!K139/RES_hhdet_fec!K139)</f>
        <v>0.72183149996307805</v>
      </c>
      <c r="L139" s="124">
        <f>IF(RES_hhdet_tes!L139=0,"",RES_hhdet_tes!L139/RES_hhdet_fec!L139)</f>
        <v>0.71824227473455438</v>
      </c>
      <c r="M139" s="124">
        <f>IF(RES_hhdet_tes!M139=0,"",RES_hhdet_tes!M139/RES_hhdet_fec!M139)</f>
        <v>0.71840205294183457</v>
      </c>
      <c r="N139" s="124">
        <f>IF(RES_hhdet_tes!N139=0,"",RES_hhdet_tes!N139/RES_hhdet_fec!N139)</f>
        <v>0.72808640518262868</v>
      </c>
      <c r="O139" s="124">
        <f>IF(RES_hhdet_tes!O139=0,"",RES_hhdet_tes!O139/RES_hhdet_fec!O139)</f>
        <v>0.72971907526589641</v>
      </c>
      <c r="P139" s="124">
        <f>IF(RES_hhdet_tes!P139=0,"",RES_hhdet_tes!P139/RES_hhdet_fec!P139)</f>
        <v>0.7229110896370029</v>
      </c>
      <c r="Q139" s="124">
        <f>IF(RES_hhdet_tes!Q139=0,"",RES_hhdet_tes!Q139/RES_hhdet_fec!Q139)</f>
        <v>0.72062767187611632</v>
      </c>
      <c r="R139" s="124">
        <f>IF(RES_hhdet_tes!R139=0,"",RES_hhdet_tes!R139/RES_hhdet_fec!R139)</f>
        <v>0.71750283986358177</v>
      </c>
      <c r="S139" s="124">
        <f>IF(RES_hhdet_tes!S139=0,"",RES_hhdet_tes!S139/RES_hhdet_fec!S139)</f>
        <v>0.72714337371821958</v>
      </c>
      <c r="T139" s="124">
        <f>IF(RES_hhdet_tes!T139=0,"",RES_hhdet_tes!T139/RES_hhdet_fec!T139)</f>
        <v>0.74216721675277952</v>
      </c>
      <c r="U139" s="124">
        <f>IF(RES_hhdet_tes!U139=0,"",RES_hhdet_tes!U139/RES_hhdet_fec!U139)</f>
        <v>0.75541025241805326</v>
      </c>
      <c r="V139" s="124">
        <f>IF(RES_hhdet_tes!V139=0,"",RES_hhdet_tes!V139/RES_hhdet_fec!V139)</f>
        <v>0.78549975250913406</v>
      </c>
      <c r="W139" s="124">
        <f>IF(RES_hhdet_tes!W139=0,"",RES_hhdet_tes!W139/RES_hhdet_fec!W139)</f>
        <v>0.804098826498856</v>
      </c>
      <c r="X139" s="124">
        <f>IF(RES_hhdet_tes!X139=0,"",RES_hhdet_tes!X139/RES_hhdet_fec!X139)</f>
        <v>0.81702031649186568</v>
      </c>
      <c r="Y139" s="124">
        <f>IF(RES_hhdet_tes!Y139=0,"",RES_hhdet_tes!Y139/RES_hhdet_fec!Y139)</f>
        <v>0.82334164045859759</v>
      </c>
      <c r="DA139" s="130" t="s">
        <v>2038</v>
      </c>
    </row>
    <row r="140" spans="1:105" ht="12" customHeight="1" x14ac:dyDescent="0.25">
      <c r="A140" s="97" t="s">
        <v>50</v>
      </c>
      <c r="B140" s="111">
        <f>IF(RES_hhdet_tes!B140=0,"",RES_hhdet_tes!B140/RES_hhdet_fec!B140)</f>
        <v>0.56092126426069777</v>
      </c>
      <c r="C140" s="111">
        <f>IF(RES_hhdet_tes!C140=0,"",RES_hhdet_tes!C140/RES_hhdet_fec!C140)</f>
        <v>0.56146821202765895</v>
      </c>
      <c r="D140" s="111">
        <f>IF(RES_hhdet_tes!D140=0,"",RES_hhdet_tes!D140/RES_hhdet_fec!D140)</f>
        <v>0.56157824991429051</v>
      </c>
      <c r="E140" s="111">
        <f>IF(RES_hhdet_tes!E140=0,"",RES_hhdet_tes!E140/RES_hhdet_fec!E140)</f>
        <v>0.56277329862978742</v>
      </c>
      <c r="F140" s="111">
        <f>IF(RES_hhdet_tes!F140=0,"",RES_hhdet_tes!F140/RES_hhdet_fec!F140)</f>
        <v>0.56427932393536195</v>
      </c>
      <c r="G140" s="111">
        <f>IF(RES_hhdet_tes!G140=0,"",RES_hhdet_tes!G140/RES_hhdet_fec!G140)</f>
        <v>0.56603350775479588</v>
      </c>
      <c r="H140" s="111">
        <f>IF(RES_hhdet_tes!H140=0,"",RES_hhdet_tes!H140/RES_hhdet_fec!H140)</f>
        <v>0.56827526568698228</v>
      </c>
      <c r="I140" s="111">
        <f>IF(RES_hhdet_tes!I140=0,"",RES_hhdet_tes!I140/RES_hhdet_fec!I140)</f>
        <v>0.56941848050178079</v>
      </c>
      <c r="J140" s="111">
        <f>IF(RES_hhdet_tes!J140=0,"",RES_hhdet_tes!J140/RES_hhdet_fec!J140)</f>
        <v>0.56990458540363564</v>
      </c>
      <c r="K140" s="111">
        <f>IF(RES_hhdet_tes!K140=0,"",RES_hhdet_tes!K140/RES_hhdet_fec!K140)</f>
        <v>0.5705543919587116</v>
      </c>
      <c r="L140" s="111">
        <f>IF(RES_hhdet_tes!L140=0,"",RES_hhdet_tes!L140/RES_hhdet_fec!L140)</f>
        <v>0.57117309956906293</v>
      </c>
      <c r="M140" s="111">
        <f>IF(RES_hhdet_tes!M140=0,"",RES_hhdet_tes!M140/RES_hhdet_fec!M140)</f>
        <v>0.57179433874025065</v>
      </c>
      <c r="N140" s="111">
        <f>IF(RES_hhdet_tes!N140=0,"",RES_hhdet_tes!N140/RES_hhdet_fec!N140)</f>
        <v>0.57227573940638543</v>
      </c>
      <c r="O140" s="111">
        <f>IF(RES_hhdet_tes!O140=0,"",RES_hhdet_tes!O140/RES_hhdet_fec!O140)</f>
        <v>0.57277295239225334</v>
      </c>
      <c r="P140" s="111">
        <f>IF(RES_hhdet_tes!P140=0,"",RES_hhdet_tes!P140/RES_hhdet_fec!P140)</f>
        <v>0.57316296762563934</v>
      </c>
      <c r="Q140" s="111">
        <f>IF(RES_hhdet_tes!Q140=0,"",RES_hhdet_tes!Q140/RES_hhdet_fec!Q140)</f>
        <v>0.57389007555910077</v>
      </c>
      <c r="R140" s="111">
        <f>IF(RES_hhdet_tes!R140=0,"",RES_hhdet_tes!R140/RES_hhdet_fec!R140)</f>
        <v>0.5755146806656396</v>
      </c>
      <c r="S140" s="111">
        <f>IF(RES_hhdet_tes!S140=0,"",RES_hhdet_tes!S140/RES_hhdet_fec!S140)</f>
        <v>0.57762571945688324</v>
      </c>
      <c r="T140" s="111">
        <f>IF(RES_hhdet_tes!T140=0,"",RES_hhdet_tes!T140/RES_hhdet_fec!T140)</f>
        <v>0.58030207255305388</v>
      </c>
      <c r="U140" s="111">
        <f>IF(RES_hhdet_tes!U140=0,"",RES_hhdet_tes!U140/RES_hhdet_fec!U140)</f>
        <v>0.58246290230031628</v>
      </c>
      <c r="V140" s="111">
        <f>IF(RES_hhdet_tes!V140=0,"",RES_hhdet_tes!V140/RES_hhdet_fec!V140)</f>
        <v>0.58369663646387504</v>
      </c>
      <c r="W140" s="111">
        <f>IF(RES_hhdet_tes!W140=0,"",RES_hhdet_tes!W140/RES_hhdet_fec!W140)</f>
        <v>0.58528963105294818</v>
      </c>
      <c r="X140" s="111">
        <f>IF(RES_hhdet_tes!X140=0,"",RES_hhdet_tes!X140/RES_hhdet_fec!X140)</f>
        <v>0.59196768950996936</v>
      </c>
      <c r="Y140" s="111">
        <f>IF(RES_hhdet_tes!Y140=0,"",RES_hhdet_tes!Y140/RES_hhdet_fec!Y140)</f>
        <v>0.59850214911961808</v>
      </c>
      <c r="DA140" s="63" t="s">
        <v>2039</v>
      </c>
    </row>
    <row r="141" spans="1:105" ht="12" customHeight="1" x14ac:dyDescent="0.25">
      <c r="A141" s="109" t="s">
        <v>120</v>
      </c>
      <c r="B141" s="45">
        <f>IF(RES_hhdet_tes!B141=0,"",RES_hhdet_tes!B141/RES_hhdet_fec!B141)</f>
        <v>0.72608829280164133</v>
      </c>
      <c r="C141" s="45">
        <f>IF(RES_hhdet_tes!C141=0,"",RES_hhdet_tes!C141/RES_hhdet_fec!C141)</f>
        <v>0.72849649161517327</v>
      </c>
      <c r="D141" s="45">
        <f>IF(RES_hhdet_tes!D141=0,"",RES_hhdet_tes!D141/RES_hhdet_fec!D141)</f>
        <v>0.73080552239304342</v>
      </c>
      <c r="E141" s="45">
        <f>IF(RES_hhdet_tes!E141=0,"",RES_hhdet_tes!E141/RES_hhdet_fec!E141)</f>
        <v>0.73307407294429805</v>
      </c>
      <c r="F141" s="45">
        <f>IF(RES_hhdet_tes!F141=0,"",RES_hhdet_tes!F141/RES_hhdet_fec!F141)</f>
        <v>0.73569502518449092</v>
      </c>
      <c r="G141" s="45">
        <f>IF(RES_hhdet_tes!G141=0,"",RES_hhdet_tes!G141/RES_hhdet_fec!G141)</f>
        <v>0.73838442561757733</v>
      </c>
      <c r="H141" s="45">
        <f>IF(RES_hhdet_tes!H141=0,"",RES_hhdet_tes!H141/RES_hhdet_fec!H141)</f>
        <v>0.74157544125200303</v>
      </c>
      <c r="I141" s="45">
        <f>IF(RES_hhdet_tes!I141=0,"",RES_hhdet_tes!I141/RES_hhdet_fec!I141)</f>
        <v>0.74320386321924381</v>
      </c>
      <c r="J141" s="45">
        <f>IF(RES_hhdet_tes!J141=0,"",RES_hhdet_tes!J141/RES_hhdet_fec!J141)</f>
        <v>0.7442379484716678</v>
      </c>
      <c r="K141" s="45">
        <f>IF(RES_hhdet_tes!K141=0,"",RES_hhdet_tes!K141/RES_hhdet_fec!K141)</f>
        <v>0.74590392148398954</v>
      </c>
      <c r="L141" s="45">
        <f>IF(RES_hhdet_tes!L141=0,"",RES_hhdet_tes!L141/RES_hhdet_fec!L141)</f>
        <v>0.74790087008645134</v>
      </c>
      <c r="M141" s="45">
        <f>IF(RES_hhdet_tes!M141=0,"",RES_hhdet_tes!M141/RES_hhdet_fec!M141)</f>
        <v>0.75029886072566987</v>
      </c>
      <c r="N141" s="45">
        <f>IF(RES_hhdet_tes!N141=0,"",RES_hhdet_tes!N141/RES_hhdet_fec!N141)</f>
        <v>0.75328033646656478</v>
      </c>
      <c r="O141" s="45">
        <f>IF(RES_hhdet_tes!O141=0,"",RES_hhdet_tes!O141/RES_hhdet_fec!O141)</f>
        <v>0.75648106613014332</v>
      </c>
      <c r="P141" s="45">
        <f>IF(RES_hhdet_tes!P141=0,"",RES_hhdet_tes!P141/RES_hhdet_fec!P141)</f>
        <v>0.75864090826257979</v>
      </c>
      <c r="Q141" s="45">
        <f>IF(RES_hhdet_tes!Q141=0,"",RES_hhdet_tes!Q141/RES_hhdet_fec!Q141)</f>
        <v>0.76197588525088922</v>
      </c>
      <c r="R141" s="45">
        <f>IF(RES_hhdet_tes!R141=0,"",RES_hhdet_tes!R141/RES_hhdet_fec!R141)</f>
        <v>0.76845710866722194</v>
      </c>
      <c r="S141" s="45">
        <f>IF(RES_hhdet_tes!S141=0,"",RES_hhdet_tes!S141/RES_hhdet_fec!S141)</f>
        <v>0.7801513182315345</v>
      </c>
      <c r="T141" s="45">
        <f>IF(RES_hhdet_tes!T141=0,"",RES_hhdet_tes!T141/RES_hhdet_fec!T141)</f>
        <v>0.79361046131954449</v>
      </c>
      <c r="U141" s="45">
        <f>IF(RES_hhdet_tes!U141=0,"",RES_hhdet_tes!U141/RES_hhdet_fec!U141)</f>
        <v>0.81033346658178074</v>
      </c>
      <c r="V141" s="45">
        <f>IF(RES_hhdet_tes!V141=0,"",RES_hhdet_tes!V141/RES_hhdet_fec!V141)</f>
        <v>0.82541419729733645</v>
      </c>
      <c r="W141" s="45">
        <f>IF(RES_hhdet_tes!W141=0,"",RES_hhdet_tes!W141/RES_hhdet_fec!W141)</f>
        <v>0.8374627818667012</v>
      </c>
      <c r="X141" s="45">
        <f>IF(RES_hhdet_tes!X141=0,"",RES_hhdet_tes!X141/RES_hhdet_fec!X141)</f>
        <v>0.84695143449415056</v>
      </c>
      <c r="Y141" s="45">
        <f>IF(RES_hhdet_tes!Y141=0,"",RES_hhdet_tes!Y141/RES_hhdet_fec!Y141)</f>
        <v>0.85823221529285443</v>
      </c>
      <c r="DA141" s="60" t="s">
        <v>2040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 t="str">
        <f>IF(RES_hhdet_tes!B143=0,"",RES_hhdet_tes!B143/RES_hhdet_fec!B143)</f>
        <v/>
      </c>
      <c r="C143" s="119" t="str">
        <f>IF(RES_hhdet_tes!C143=0,"",RES_hhdet_tes!C143/RES_hhdet_fec!C143)</f>
        <v/>
      </c>
      <c r="D143" s="119" t="str">
        <f>IF(RES_hhdet_tes!D143=0,"",RES_hhdet_tes!D143/RES_hhdet_fec!D143)</f>
        <v/>
      </c>
      <c r="E143" s="119" t="str">
        <f>IF(RES_hhdet_tes!E143=0,"",RES_hhdet_tes!E143/RES_hhdet_fec!E143)</f>
        <v/>
      </c>
      <c r="F143" s="119" t="str">
        <f>IF(RES_hhdet_tes!F143=0,"",RES_hhdet_tes!F143/RES_hhdet_fec!F143)</f>
        <v/>
      </c>
      <c r="G143" s="119" t="str">
        <f>IF(RES_hhdet_tes!G143=0,"",RES_hhdet_tes!G143/RES_hhdet_fec!G143)</f>
        <v/>
      </c>
      <c r="H143" s="119" t="str">
        <f>IF(RES_hhdet_tes!H143=0,"",RES_hhdet_tes!H143/RES_hhdet_fec!H143)</f>
        <v/>
      </c>
      <c r="I143" s="119" t="str">
        <f>IF(RES_hhdet_tes!I143=0,"",RES_hhdet_tes!I143/RES_hhdet_fec!I143)</f>
        <v/>
      </c>
      <c r="J143" s="119" t="str">
        <f>IF(RES_hhdet_tes!J143=0,"",RES_hhdet_tes!J143/RES_hhdet_fec!J143)</f>
        <v/>
      </c>
      <c r="K143" s="119" t="str">
        <f>IF(RES_hhdet_tes!K143=0,"",RES_hhdet_tes!K143/RES_hhdet_fec!K143)</f>
        <v/>
      </c>
      <c r="L143" s="119" t="str">
        <f>IF(RES_hhdet_tes!L143=0,"",RES_hhdet_tes!L143/RES_hhdet_fec!L143)</f>
        <v/>
      </c>
      <c r="M143" s="119" t="str">
        <f>IF(RES_hhdet_tes!M143=0,"",RES_hhdet_tes!M143/RES_hhdet_fec!M143)</f>
        <v/>
      </c>
      <c r="N143" s="119" t="str">
        <f>IF(RES_hhdet_tes!N143=0,"",RES_hhdet_tes!N143/RES_hhdet_fec!N143)</f>
        <v/>
      </c>
      <c r="O143" s="119" t="str">
        <f>IF(RES_hhdet_tes!O143=0,"",RES_hhdet_tes!O143/RES_hhdet_fec!O143)</f>
        <v/>
      </c>
      <c r="P143" s="119" t="str">
        <f>IF(RES_hhdet_tes!P143=0,"",RES_hhdet_tes!P143/RES_hhdet_fec!P143)</f>
        <v/>
      </c>
      <c r="Q143" s="119" t="str">
        <f>IF(RES_hhdet_tes!Q143=0,"",RES_hhdet_tes!Q143/RES_hhdet_fec!Q143)</f>
        <v/>
      </c>
      <c r="R143" s="119" t="str">
        <f>IF(RES_hhdet_tes!R143=0,"",RES_hhdet_tes!R143/RES_hhdet_fec!R143)</f>
        <v/>
      </c>
      <c r="S143" s="119" t="str">
        <f>IF(RES_hhdet_tes!S143=0,"",RES_hhdet_tes!S143/RES_hhdet_fec!S143)</f>
        <v/>
      </c>
      <c r="T143" s="119" t="str">
        <f>IF(RES_hhdet_tes!T143=0,"",RES_hhdet_tes!T143/RES_hhdet_fec!T143)</f>
        <v/>
      </c>
      <c r="U143" s="119" t="str">
        <f>IF(RES_hhdet_tes!U143=0,"",RES_hhdet_tes!U143/RES_hhdet_fec!U143)</f>
        <v/>
      </c>
      <c r="V143" s="119" t="str">
        <f>IF(RES_hhdet_tes!V143=0,"",RES_hhdet_tes!V143/RES_hhdet_fec!V143)</f>
        <v/>
      </c>
      <c r="W143" s="119" t="str">
        <f>IF(RES_hhdet_tes!W143=0,"",RES_hhdet_tes!W143/RES_hhdet_fec!W143)</f>
        <v/>
      </c>
      <c r="X143" s="119" t="str">
        <f>IF(RES_hhdet_tes!X143=0,"",RES_hhdet_tes!X143/RES_hhdet_fec!X143)</f>
        <v/>
      </c>
      <c r="Y143" s="119" t="str">
        <f>IF(RES_hhdet_tes!Y143=0,"",RES_hhdet_tes!Y143/RES_hhdet_fec!Y143)</f>
        <v/>
      </c>
      <c r="DA143" s="129" t="s">
        <v>2041</v>
      </c>
    </row>
    <row r="144" spans="1:105" ht="12.95" customHeight="1" x14ac:dyDescent="0.25">
      <c r="A144" s="121" t="s">
        <v>57</v>
      </c>
      <c r="B144" s="124" t="str">
        <f>IF(RES_hhdet_tes!B144=0,"",RES_hhdet_tes!B144/RES_hhdet_fec!B144)</f>
        <v/>
      </c>
      <c r="C144" s="124" t="str">
        <f>IF(RES_hhdet_tes!C144=0,"",RES_hhdet_tes!C144/RES_hhdet_fec!C144)</f>
        <v/>
      </c>
      <c r="D144" s="124" t="str">
        <f>IF(RES_hhdet_tes!D144=0,"",RES_hhdet_tes!D144/RES_hhdet_fec!D144)</f>
        <v/>
      </c>
      <c r="E144" s="124" t="str">
        <f>IF(RES_hhdet_tes!E144=0,"",RES_hhdet_tes!E144/RES_hhdet_fec!E144)</f>
        <v/>
      </c>
      <c r="F144" s="124" t="str">
        <f>IF(RES_hhdet_tes!F144=0,"",RES_hhdet_tes!F144/RES_hhdet_fec!F144)</f>
        <v/>
      </c>
      <c r="G144" s="124" t="str">
        <f>IF(RES_hhdet_tes!G144=0,"",RES_hhdet_tes!G144/RES_hhdet_fec!G144)</f>
        <v/>
      </c>
      <c r="H144" s="124" t="str">
        <f>IF(RES_hhdet_tes!H144=0,"",RES_hhdet_tes!H144/RES_hhdet_fec!H144)</f>
        <v/>
      </c>
      <c r="I144" s="124" t="str">
        <f>IF(RES_hhdet_tes!I144=0,"",RES_hhdet_tes!I144/RES_hhdet_fec!I144)</f>
        <v/>
      </c>
      <c r="J144" s="124" t="str">
        <f>IF(RES_hhdet_tes!J144=0,"",RES_hhdet_tes!J144/RES_hhdet_fec!J144)</f>
        <v/>
      </c>
      <c r="K144" s="124" t="str">
        <f>IF(RES_hhdet_tes!K144=0,"",RES_hhdet_tes!K144/RES_hhdet_fec!K144)</f>
        <v/>
      </c>
      <c r="L144" s="124" t="str">
        <f>IF(RES_hhdet_tes!L144=0,"",RES_hhdet_tes!L144/RES_hhdet_fec!L144)</f>
        <v/>
      </c>
      <c r="M144" s="124" t="str">
        <f>IF(RES_hhdet_tes!M144=0,"",RES_hhdet_tes!M144/RES_hhdet_fec!M144)</f>
        <v/>
      </c>
      <c r="N144" s="124" t="str">
        <f>IF(RES_hhdet_tes!N144=0,"",RES_hhdet_tes!N144/RES_hhdet_fec!N144)</f>
        <v/>
      </c>
      <c r="O144" s="124" t="str">
        <f>IF(RES_hhdet_tes!O144=0,"",RES_hhdet_tes!O144/RES_hhdet_fec!O144)</f>
        <v/>
      </c>
      <c r="P144" s="124" t="str">
        <f>IF(RES_hhdet_tes!P144=0,"",RES_hhdet_tes!P144/RES_hhdet_fec!P144)</f>
        <v/>
      </c>
      <c r="Q144" s="124" t="str">
        <f>IF(RES_hhdet_tes!Q144=0,"",RES_hhdet_tes!Q144/RES_hhdet_fec!Q144)</f>
        <v/>
      </c>
      <c r="R144" s="124" t="str">
        <f>IF(RES_hhdet_tes!R144=0,"",RES_hhdet_tes!R144/RES_hhdet_fec!R144)</f>
        <v/>
      </c>
      <c r="S144" s="124" t="str">
        <f>IF(RES_hhdet_tes!S144=0,"",RES_hhdet_tes!S144/RES_hhdet_fec!S144)</f>
        <v/>
      </c>
      <c r="T144" s="124" t="str">
        <f>IF(RES_hhdet_tes!T144=0,"",RES_hhdet_tes!T144/RES_hhdet_fec!T144)</f>
        <v/>
      </c>
      <c r="U144" s="124" t="str">
        <f>IF(RES_hhdet_tes!U144=0,"",RES_hhdet_tes!U144/RES_hhdet_fec!U144)</f>
        <v/>
      </c>
      <c r="V144" s="124" t="str">
        <f>IF(RES_hhdet_tes!V144=0,"",RES_hhdet_tes!V144/RES_hhdet_fec!V144)</f>
        <v/>
      </c>
      <c r="W144" s="124" t="str">
        <f>IF(RES_hhdet_tes!W144=0,"",RES_hhdet_tes!W144/RES_hhdet_fec!W144)</f>
        <v/>
      </c>
      <c r="X144" s="124" t="str">
        <f>IF(RES_hhdet_tes!X144=0,"",RES_hhdet_tes!X144/RES_hhdet_fec!X144)</f>
        <v/>
      </c>
      <c r="Y144" s="124" t="str">
        <f>IF(RES_hhdet_tes!Y144=0,"",RES_hhdet_tes!Y144/RES_hhdet_fec!Y144)</f>
        <v/>
      </c>
      <c r="DA144" s="130" t="s">
        <v>2042</v>
      </c>
    </row>
    <row r="145" spans="1:105" ht="12" customHeight="1" x14ac:dyDescent="0.25">
      <c r="A145" s="97" t="s">
        <v>53</v>
      </c>
      <c r="B145" s="111" t="str">
        <f>IF(RES_hhdet_tes!B145=0,"",RES_hhdet_tes!B145/RES_hhdet_fec!B145)</f>
        <v/>
      </c>
      <c r="C145" s="111" t="str">
        <f>IF(RES_hhdet_tes!C145=0,"",RES_hhdet_tes!C145/RES_hhdet_fec!C145)</f>
        <v/>
      </c>
      <c r="D145" s="111" t="str">
        <f>IF(RES_hhdet_tes!D145=0,"",RES_hhdet_tes!D145/RES_hhdet_fec!D145)</f>
        <v/>
      </c>
      <c r="E145" s="111" t="str">
        <f>IF(RES_hhdet_tes!E145=0,"",RES_hhdet_tes!E145/RES_hhdet_fec!E145)</f>
        <v/>
      </c>
      <c r="F145" s="111" t="str">
        <f>IF(RES_hhdet_tes!F145=0,"",RES_hhdet_tes!F145/RES_hhdet_fec!F145)</f>
        <v/>
      </c>
      <c r="G145" s="111" t="str">
        <f>IF(RES_hhdet_tes!G145=0,"",RES_hhdet_tes!G145/RES_hhdet_fec!G145)</f>
        <v/>
      </c>
      <c r="H145" s="111" t="str">
        <f>IF(RES_hhdet_tes!H145=0,"",RES_hhdet_tes!H145/RES_hhdet_fec!H145)</f>
        <v/>
      </c>
      <c r="I145" s="111" t="str">
        <f>IF(RES_hhdet_tes!I145=0,"",RES_hhdet_tes!I145/RES_hhdet_fec!I145)</f>
        <v/>
      </c>
      <c r="J145" s="111" t="str">
        <f>IF(RES_hhdet_tes!J145=0,"",RES_hhdet_tes!J145/RES_hhdet_fec!J145)</f>
        <v/>
      </c>
      <c r="K145" s="111" t="str">
        <f>IF(RES_hhdet_tes!K145=0,"",RES_hhdet_tes!K145/RES_hhdet_fec!K145)</f>
        <v/>
      </c>
      <c r="L145" s="111" t="str">
        <f>IF(RES_hhdet_tes!L145=0,"",RES_hhdet_tes!L145/RES_hhdet_fec!L145)</f>
        <v/>
      </c>
      <c r="M145" s="111" t="str">
        <f>IF(RES_hhdet_tes!M145=0,"",RES_hhdet_tes!M145/RES_hhdet_fec!M145)</f>
        <v/>
      </c>
      <c r="N145" s="111" t="str">
        <f>IF(RES_hhdet_tes!N145=0,"",RES_hhdet_tes!N145/RES_hhdet_fec!N145)</f>
        <v/>
      </c>
      <c r="O145" s="111" t="str">
        <f>IF(RES_hhdet_tes!O145=0,"",RES_hhdet_tes!O145/RES_hhdet_fec!O145)</f>
        <v/>
      </c>
      <c r="P145" s="111" t="str">
        <f>IF(RES_hhdet_tes!P145=0,"",RES_hhdet_tes!P145/RES_hhdet_fec!P145)</f>
        <v/>
      </c>
      <c r="Q145" s="111" t="str">
        <f>IF(RES_hhdet_tes!Q145=0,"",RES_hhdet_tes!Q145/RES_hhdet_fec!Q145)</f>
        <v/>
      </c>
      <c r="R145" s="111" t="str">
        <f>IF(RES_hhdet_tes!R145=0,"",RES_hhdet_tes!R145/RES_hhdet_fec!R145)</f>
        <v/>
      </c>
      <c r="S145" s="111" t="str">
        <f>IF(RES_hhdet_tes!S145=0,"",RES_hhdet_tes!S145/RES_hhdet_fec!S145)</f>
        <v/>
      </c>
      <c r="T145" s="111" t="str">
        <f>IF(RES_hhdet_tes!T145=0,"",RES_hhdet_tes!T145/RES_hhdet_fec!T145)</f>
        <v/>
      </c>
      <c r="U145" s="111" t="str">
        <f>IF(RES_hhdet_tes!U145=0,"",RES_hhdet_tes!U145/RES_hhdet_fec!U145)</f>
        <v/>
      </c>
      <c r="V145" s="111" t="str">
        <f>IF(RES_hhdet_tes!V145=0,"",RES_hhdet_tes!V145/RES_hhdet_fec!V145)</f>
        <v/>
      </c>
      <c r="W145" s="111" t="str">
        <f>IF(RES_hhdet_tes!W145=0,"",RES_hhdet_tes!W145/RES_hhdet_fec!W145)</f>
        <v/>
      </c>
      <c r="X145" s="111" t="str">
        <f>IF(RES_hhdet_tes!X145=0,"",RES_hhdet_tes!X145/RES_hhdet_fec!X145)</f>
        <v/>
      </c>
      <c r="Y145" s="111" t="str">
        <f>IF(RES_hhdet_tes!Y145=0,"",RES_hhdet_tes!Y145/RES_hhdet_fec!Y145)</f>
        <v/>
      </c>
      <c r="DA145" s="63" t="s">
        <v>2043</v>
      </c>
    </row>
    <row r="146" spans="1:105" ht="12.95" customHeight="1" x14ac:dyDescent="0.25">
      <c r="A146" s="121" t="s">
        <v>92</v>
      </c>
      <c r="B146" s="124" t="str">
        <f>IF(RES_hhdet_tes!B146=0,"",RES_hhdet_tes!B146/RES_hhdet_fec!B146)</f>
        <v/>
      </c>
      <c r="C146" s="124" t="str">
        <f>IF(RES_hhdet_tes!C146=0,"",RES_hhdet_tes!C146/RES_hhdet_fec!C146)</f>
        <v/>
      </c>
      <c r="D146" s="124" t="str">
        <f>IF(RES_hhdet_tes!D146=0,"",RES_hhdet_tes!D146/RES_hhdet_fec!D146)</f>
        <v/>
      </c>
      <c r="E146" s="124" t="str">
        <f>IF(RES_hhdet_tes!E146=0,"",RES_hhdet_tes!E146/RES_hhdet_fec!E146)</f>
        <v/>
      </c>
      <c r="F146" s="124" t="str">
        <f>IF(RES_hhdet_tes!F146=0,"",RES_hhdet_tes!F146/RES_hhdet_fec!F146)</f>
        <v/>
      </c>
      <c r="G146" s="124" t="str">
        <f>IF(RES_hhdet_tes!G146=0,"",RES_hhdet_tes!G146/RES_hhdet_fec!G146)</f>
        <v/>
      </c>
      <c r="H146" s="124" t="str">
        <f>IF(RES_hhdet_tes!H146=0,"",RES_hhdet_tes!H146/RES_hhdet_fec!H146)</f>
        <v/>
      </c>
      <c r="I146" s="124" t="str">
        <f>IF(RES_hhdet_tes!I146=0,"",RES_hhdet_tes!I146/RES_hhdet_fec!I146)</f>
        <v/>
      </c>
      <c r="J146" s="124" t="str">
        <f>IF(RES_hhdet_tes!J146=0,"",RES_hhdet_tes!J146/RES_hhdet_fec!J146)</f>
        <v/>
      </c>
      <c r="K146" s="124" t="str">
        <f>IF(RES_hhdet_tes!K146=0,"",RES_hhdet_tes!K146/RES_hhdet_fec!K146)</f>
        <v/>
      </c>
      <c r="L146" s="124" t="str">
        <f>IF(RES_hhdet_tes!L146=0,"",RES_hhdet_tes!L146/RES_hhdet_fec!L146)</f>
        <v/>
      </c>
      <c r="M146" s="124" t="str">
        <f>IF(RES_hhdet_tes!M146=0,"",RES_hhdet_tes!M146/RES_hhdet_fec!M146)</f>
        <v/>
      </c>
      <c r="N146" s="124" t="str">
        <f>IF(RES_hhdet_tes!N146=0,"",RES_hhdet_tes!N146/RES_hhdet_fec!N146)</f>
        <v/>
      </c>
      <c r="O146" s="124" t="str">
        <f>IF(RES_hhdet_tes!O146=0,"",RES_hhdet_tes!O146/RES_hhdet_fec!O146)</f>
        <v/>
      </c>
      <c r="P146" s="124" t="str">
        <f>IF(RES_hhdet_tes!P146=0,"",RES_hhdet_tes!P146/RES_hhdet_fec!P146)</f>
        <v/>
      </c>
      <c r="Q146" s="124" t="str">
        <f>IF(RES_hhdet_tes!Q146=0,"",RES_hhdet_tes!Q146/RES_hhdet_fec!Q146)</f>
        <v/>
      </c>
      <c r="R146" s="124" t="str">
        <f>IF(RES_hhdet_tes!R146=0,"",RES_hhdet_tes!R146/RES_hhdet_fec!R146)</f>
        <v/>
      </c>
      <c r="S146" s="124" t="str">
        <f>IF(RES_hhdet_tes!S146=0,"",RES_hhdet_tes!S146/RES_hhdet_fec!S146)</f>
        <v/>
      </c>
      <c r="T146" s="124" t="str">
        <f>IF(RES_hhdet_tes!T146=0,"",RES_hhdet_tes!T146/RES_hhdet_fec!T146)</f>
        <v/>
      </c>
      <c r="U146" s="124" t="str">
        <f>IF(RES_hhdet_tes!U146=0,"",RES_hhdet_tes!U146/RES_hhdet_fec!U146)</f>
        <v/>
      </c>
      <c r="V146" s="124" t="str">
        <f>IF(RES_hhdet_tes!V146=0,"",RES_hhdet_tes!V146/RES_hhdet_fec!V146)</f>
        <v/>
      </c>
      <c r="W146" s="124" t="str">
        <f>IF(RES_hhdet_tes!W146=0,"",RES_hhdet_tes!W146/RES_hhdet_fec!W146)</f>
        <v/>
      </c>
      <c r="X146" s="124" t="str">
        <f>IF(RES_hhdet_tes!X146=0,"",RES_hhdet_tes!X146/RES_hhdet_fec!X146)</f>
        <v/>
      </c>
      <c r="Y146" s="124" t="str">
        <f>IF(RES_hhdet_tes!Y146=0,"",RES_hhdet_tes!Y146/RES_hhdet_fec!Y146)</f>
        <v/>
      </c>
      <c r="DA146" s="130" t="s">
        <v>2044</v>
      </c>
    </row>
    <row r="147" spans="1:105" ht="12" customHeight="1" x14ac:dyDescent="0.25">
      <c r="A147" s="97" t="s">
        <v>53</v>
      </c>
      <c r="B147" s="111" t="str">
        <f>IF(RES_hhdet_tes!B147=0,"",RES_hhdet_tes!B147/RES_hhdet_fec!B147)</f>
        <v/>
      </c>
      <c r="C147" s="111" t="str">
        <f>IF(RES_hhdet_tes!C147=0,"",RES_hhdet_tes!C147/RES_hhdet_fec!C147)</f>
        <v/>
      </c>
      <c r="D147" s="111" t="str">
        <f>IF(RES_hhdet_tes!D147=0,"",RES_hhdet_tes!D147/RES_hhdet_fec!D147)</f>
        <v/>
      </c>
      <c r="E147" s="111" t="str">
        <f>IF(RES_hhdet_tes!E147=0,"",RES_hhdet_tes!E147/RES_hhdet_fec!E147)</f>
        <v/>
      </c>
      <c r="F147" s="111" t="str">
        <f>IF(RES_hhdet_tes!F147=0,"",RES_hhdet_tes!F147/RES_hhdet_fec!F147)</f>
        <v/>
      </c>
      <c r="G147" s="111" t="str">
        <f>IF(RES_hhdet_tes!G147=0,"",RES_hhdet_tes!G147/RES_hhdet_fec!G147)</f>
        <v/>
      </c>
      <c r="H147" s="111" t="str">
        <f>IF(RES_hhdet_tes!H147=0,"",RES_hhdet_tes!H147/RES_hhdet_fec!H147)</f>
        <v/>
      </c>
      <c r="I147" s="111" t="str">
        <f>IF(RES_hhdet_tes!I147=0,"",RES_hhdet_tes!I147/RES_hhdet_fec!I147)</f>
        <v/>
      </c>
      <c r="J147" s="111" t="str">
        <f>IF(RES_hhdet_tes!J147=0,"",RES_hhdet_tes!J147/RES_hhdet_fec!J147)</f>
        <v/>
      </c>
      <c r="K147" s="111" t="str">
        <f>IF(RES_hhdet_tes!K147=0,"",RES_hhdet_tes!K147/RES_hhdet_fec!K147)</f>
        <v/>
      </c>
      <c r="L147" s="111" t="str">
        <f>IF(RES_hhdet_tes!L147=0,"",RES_hhdet_tes!L147/RES_hhdet_fec!L147)</f>
        <v/>
      </c>
      <c r="M147" s="111" t="str">
        <f>IF(RES_hhdet_tes!M147=0,"",RES_hhdet_tes!M147/RES_hhdet_fec!M147)</f>
        <v/>
      </c>
      <c r="N147" s="111" t="str">
        <f>IF(RES_hhdet_tes!N147=0,"",RES_hhdet_tes!N147/RES_hhdet_fec!N147)</f>
        <v/>
      </c>
      <c r="O147" s="111" t="str">
        <f>IF(RES_hhdet_tes!O147=0,"",RES_hhdet_tes!O147/RES_hhdet_fec!O147)</f>
        <v/>
      </c>
      <c r="P147" s="111" t="str">
        <f>IF(RES_hhdet_tes!P147=0,"",RES_hhdet_tes!P147/RES_hhdet_fec!P147)</f>
        <v/>
      </c>
      <c r="Q147" s="111" t="str">
        <f>IF(RES_hhdet_tes!Q147=0,"",RES_hhdet_tes!Q147/RES_hhdet_fec!Q147)</f>
        <v/>
      </c>
      <c r="R147" s="111" t="str">
        <f>IF(RES_hhdet_tes!R147=0,"",RES_hhdet_tes!R147/RES_hhdet_fec!R147)</f>
        <v/>
      </c>
      <c r="S147" s="111" t="str">
        <f>IF(RES_hhdet_tes!S147=0,"",RES_hhdet_tes!S147/RES_hhdet_fec!S147)</f>
        <v/>
      </c>
      <c r="T147" s="111" t="str">
        <f>IF(RES_hhdet_tes!T147=0,"",RES_hhdet_tes!T147/RES_hhdet_fec!T147)</f>
        <v/>
      </c>
      <c r="U147" s="111" t="str">
        <f>IF(RES_hhdet_tes!U147=0,"",RES_hhdet_tes!U147/RES_hhdet_fec!U147)</f>
        <v/>
      </c>
      <c r="V147" s="111" t="str">
        <f>IF(RES_hhdet_tes!V147=0,"",RES_hhdet_tes!V147/RES_hhdet_fec!V147)</f>
        <v/>
      </c>
      <c r="W147" s="111" t="str">
        <f>IF(RES_hhdet_tes!W147=0,"",RES_hhdet_tes!W147/RES_hhdet_fec!W147)</f>
        <v/>
      </c>
      <c r="X147" s="111" t="str">
        <f>IF(RES_hhdet_tes!X147=0,"",RES_hhdet_tes!X147/RES_hhdet_fec!X147)</f>
        <v/>
      </c>
      <c r="Y147" s="111" t="str">
        <f>IF(RES_hhdet_tes!Y147=0,"",RES_hhdet_tes!Y147/RES_hhdet_fec!Y147)</f>
        <v/>
      </c>
      <c r="DA147" s="63" t="s">
        <v>2045</v>
      </c>
    </row>
    <row r="148" spans="1:105" ht="12" customHeight="1" x14ac:dyDescent="0.25">
      <c r="A148" s="121" t="s">
        <v>55</v>
      </c>
      <c r="B148" s="124" t="str">
        <f>IF(RES_hhdet_tes!B148=0,"",RES_hhdet_tes!B148/RES_hhdet_fec!B148)</f>
        <v/>
      </c>
      <c r="C148" s="124" t="str">
        <f>IF(RES_hhdet_tes!C148=0,"",RES_hhdet_tes!C148/RES_hhdet_fec!C148)</f>
        <v/>
      </c>
      <c r="D148" s="124" t="str">
        <f>IF(RES_hhdet_tes!D148=0,"",RES_hhdet_tes!D148/RES_hhdet_fec!D148)</f>
        <v/>
      </c>
      <c r="E148" s="124" t="str">
        <f>IF(RES_hhdet_tes!E148=0,"",RES_hhdet_tes!E148/RES_hhdet_fec!E148)</f>
        <v/>
      </c>
      <c r="F148" s="124" t="str">
        <f>IF(RES_hhdet_tes!F148=0,"",RES_hhdet_tes!F148/RES_hhdet_fec!F148)</f>
        <v/>
      </c>
      <c r="G148" s="124" t="str">
        <f>IF(RES_hhdet_tes!G148=0,"",RES_hhdet_tes!G148/RES_hhdet_fec!G148)</f>
        <v/>
      </c>
      <c r="H148" s="124" t="str">
        <f>IF(RES_hhdet_tes!H148=0,"",RES_hhdet_tes!H148/RES_hhdet_fec!H148)</f>
        <v/>
      </c>
      <c r="I148" s="124" t="str">
        <f>IF(RES_hhdet_tes!I148=0,"",RES_hhdet_tes!I148/RES_hhdet_fec!I148)</f>
        <v/>
      </c>
      <c r="J148" s="124" t="str">
        <f>IF(RES_hhdet_tes!J148=0,"",RES_hhdet_tes!J148/RES_hhdet_fec!J148)</f>
        <v/>
      </c>
      <c r="K148" s="124" t="str">
        <f>IF(RES_hhdet_tes!K148=0,"",RES_hhdet_tes!K148/RES_hhdet_fec!K148)</f>
        <v/>
      </c>
      <c r="L148" s="124" t="str">
        <f>IF(RES_hhdet_tes!L148=0,"",RES_hhdet_tes!L148/RES_hhdet_fec!L148)</f>
        <v/>
      </c>
      <c r="M148" s="124" t="str">
        <f>IF(RES_hhdet_tes!M148=0,"",RES_hhdet_tes!M148/RES_hhdet_fec!M148)</f>
        <v/>
      </c>
      <c r="N148" s="124" t="str">
        <f>IF(RES_hhdet_tes!N148=0,"",RES_hhdet_tes!N148/RES_hhdet_fec!N148)</f>
        <v/>
      </c>
      <c r="O148" s="124" t="str">
        <f>IF(RES_hhdet_tes!O148=0,"",RES_hhdet_tes!O148/RES_hhdet_fec!O148)</f>
        <v/>
      </c>
      <c r="P148" s="124" t="str">
        <f>IF(RES_hhdet_tes!P148=0,"",RES_hhdet_tes!P148/RES_hhdet_fec!P148)</f>
        <v/>
      </c>
      <c r="Q148" s="124" t="str">
        <f>IF(RES_hhdet_tes!Q148=0,"",RES_hhdet_tes!Q148/RES_hhdet_fec!Q148)</f>
        <v/>
      </c>
      <c r="R148" s="124" t="str">
        <f>IF(RES_hhdet_tes!R148=0,"",RES_hhdet_tes!R148/RES_hhdet_fec!R148)</f>
        <v/>
      </c>
      <c r="S148" s="124" t="str">
        <f>IF(RES_hhdet_tes!S148=0,"",RES_hhdet_tes!S148/RES_hhdet_fec!S148)</f>
        <v/>
      </c>
      <c r="T148" s="124" t="str">
        <f>IF(RES_hhdet_tes!T148=0,"",RES_hhdet_tes!T148/RES_hhdet_fec!T148)</f>
        <v/>
      </c>
      <c r="U148" s="124" t="str">
        <f>IF(RES_hhdet_tes!U148=0,"",RES_hhdet_tes!U148/RES_hhdet_fec!U148)</f>
        <v/>
      </c>
      <c r="V148" s="124" t="str">
        <f>IF(RES_hhdet_tes!V148=0,"",RES_hhdet_tes!V148/RES_hhdet_fec!V148)</f>
        <v/>
      </c>
      <c r="W148" s="124" t="str">
        <f>IF(RES_hhdet_tes!W148=0,"",RES_hhdet_tes!W148/RES_hhdet_fec!W148)</f>
        <v/>
      </c>
      <c r="X148" s="124" t="str">
        <f>IF(RES_hhdet_tes!X148=0,"",RES_hhdet_tes!X148/RES_hhdet_fec!X148)</f>
        <v/>
      </c>
      <c r="Y148" s="124" t="str">
        <f>IF(RES_hhdet_tes!Y148=0,"",RES_hhdet_tes!Y148/RES_hhdet_fec!Y148)</f>
        <v/>
      </c>
      <c r="DA148" s="130" t="s">
        <v>2046</v>
      </c>
    </row>
    <row r="149" spans="1:105" ht="12" customHeight="1" x14ac:dyDescent="0.25">
      <c r="A149" s="97" t="s">
        <v>124</v>
      </c>
      <c r="B149" s="111" t="str">
        <f>IF(RES_hhdet_tes!B149=0,"",RES_hhdet_tes!B149/RES_hhdet_fec!B149)</f>
        <v/>
      </c>
      <c r="C149" s="111" t="str">
        <f>IF(RES_hhdet_tes!C149=0,"",RES_hhdet_tes!C149/RES_hhdet_fec!C149)</f>
        <v/>
      </c>
      <c r="D149" s="111" t="str">
        <f>IF(RES_hhdet_tes!D149=0,"",RES_hhdet_tes!D149/RES_hhdet_fec!D149)</f>
        <v/>
      </c>
      <c r="E149" s="111" t="str">
        <f>IF(RES_hhdet_tes!E149=0,"",RES_hhdet_tes!E149/RES_hhdet_fec!E149)</f>
        <v/>
      </c>
      <c r="F149" s="111" t="str">
        <f>IF(RES_hhdet_tes!F149=0,"",RES_hhdet_tes!F149/RES_hhdet_fec!F149)</f>
        <v/>
      </c>
      <c r="G149" s="111" t="str">
        <f>IF(RES_hhdet_tes!G149=0,"",RES_hhdet_tes!G149/RES_hhdet_fec!G149)</f>
        <v/>
      </c>
      <c r="H149" s="111" t="str">
        <f>IF(RES_hhdet_tes!H149=0,"",RES_hhdet_tes!H149/RES_hhdet_fec!H149)</f>
        <v/>
      </c>
      <c r="I149" s="111" t="str">
        <f>IF(RES_hhdet_tes!I149=0,"",RES_hhdet_tes!I149/RES_hhdet_fec!I149)</f>
        <v/>
      </c>
      <c r="J149" s="111" t="str">
        <f>IF(RES_hhdet_tes!J149=0,"",RES_hhdet_tes!J149/RES_hhdet_fec!J149)</f>
        <v/>
      </c>
      <c r="K149" s="111" t="str">
        <f>IF(RES_hhdet_tes!K149=0,"",RES_hhdet_tes!K149/RES_hhdet_fec!K149)</f>
        <v/>
      </c>
      <c r="L149" s="111" t="str">
        <f>IF(RES_hhdet_tes!L149=0,"",RES_hhdet_tes!L149/RES_hhdet_fec!L149)</f>
        <v/>
      </c>
      <c r="M149" s="111" t="str">
        <f>IF(RES_hhdet_tes!M149=0,"",RES_hhdet_tes!M149/RES_hhdet_fec!M149)</f>
        <v/>
      </c>
      <c r="N149" s="111" t="str">
        <f>IF(RES_hhdet_tes!N149=0,"",RES_hhdet_tes!N149/RES_hhdet_fec!N149)</f>
        <v/>
      </c>
      <c r="O149" s="111" t="str">
        <f>IF(RES_hhdet_tes!O149=0,"",RES_hhdet_tes!O149/RES_hhdet_fec!O149)</f>
        <v/>
      </c>
      <c r="P149" s="111" t="str">
        <f>IF(RES_hhdet_tes!P149=0,"",RES_hhdet_tes!P149/RES_hhdet_fec!P149)</f>
        <v/>
      </c>
      <c r="Q149" s="111" t="str">
        <f>IF(RES_hhdet_tes!Q149=0,"",RES_hhdet_tes!Q149/RES_hhdet_fec!Q149)</f>
        <v/>
      </c>
      <c r="R149" s="111" t="str">
        <f>IF(RES_hhdet_tes!R149=0,"",RES_hhdet_tes!R149/RES_hhdet_fec!R149)</f>
        <v/>
      </c>
      <c r="S149" s="111" t="str">
        <f>IF(RES_hhdet_tes!S149=0,"",RES_hhdet_tes!S149/RES_hhdet_fec!S149)</f>
        <v/>
      </c>
      <c r="T149" s="111" t="str">
        <f>IF(RES_hhdet_tes!T149=0,"",RES_hhdet_tes!T149/RES_hhdet_fec!T149)</f>
        <v/>
      </c>
      <c r="U149" s="111" t="str">
        <f>IF(RES_hhdet_tes!U149=0,"",RES_hhdet_tes!U149/RES_hhdet_fec!U149)</f>
        <v/>
      </c>
      <c r="V149" s="111" t="str">
        <f>IF(RES_hhdet_tes!V149=0,"",RES_hhdet_tes!V149/RES_hhdet_fec!V149)</f>
        <v/>
      </c>
      <c r="W149" s="111" t="str">
        <f>IF(RES_hhdet_tes!W149=0,"",RES_hhdet_tes!W149/RES_hhdet_fec!W149)</f>
        <v/>
      </c>
      <c r="X149" s="111" t="str">
        <f>IF(RES_hhdet_tes!X149=0,"",RES_hhdet_tes!X149/RES_hhdet_fec!X149)</f>
        <v/>
      </c>
      <c r="Y149" s="111" t="str">
        <f>IF(RES_hhdet_tes!Y149=0,"",RES_hhdet_tes!Y149/RES_hhdet_fec!Y149)</f>
        <v/>
      </c>
      <c r="DA149" s="63" t="s">
        <v>2047</v>
      </c>
    </row>
    <row r="150" spans="1:105" ht="12" customHeight="1" x14ac:dyDescent="0.25">
      <c r="A150" s="97" t="s">
        <v>123</v>
      </c>
      <c r="B150" s="111" t="str">
        <f>IF(RES_hhdet_tes!B150=0,"",RES_hhdet_tes!B150/RES_hhdet_fec!B150)</f>
        <v/>
      </c>
      <c r="C150" s="111" t="str">
        <f>IF(RES_hhdet_tes!C150=0,"",RES_hhdet_tes!C150/RES_hhdet_fec!C150)</f>
        <v/>
      </c>
      <c r="D150" s="111" t="str">
        <f>IF(RES_hhdet_tes!D150=0,"",RES_hhdet_tes!D150/RES_hhdet_fec!D150)</f>
        <v/>
      </c>
      <c r="E150" s="111" t="str">
        <f>IF(RES_hhdet_tes!E150=0,"",RES_hhdet_tes!E150/RES_hhdet_fec!E150)</f>
        <v/>
      </c>
      <c r="F150" s="111" t="str">
        <f>IF(RES_hhdet_tes!F150=0,"",RES_hhdet_tes!F150/RES_hhdet_fec!F150)</f>
        <v/>
      </c>
      <c r="G150" s="111" t="str">
        <f>IF(RES_hhdet_tes!G150=0,"",RES_hhdet_tes!G150/RES_hhdet_fec!G150)</f>
        <v/>
      </c>
      <c r="H150" s="111" t="str">
        <f>IF(RES_hhdet_tes!H150=0,"",RES_hhdet_tes!H150/RES_hhdet_fec!H150)</f>
        <v/>
      </c>
      <c r="I150" s="111" t="str">
        <f>IF(RES_hhdet_tes!I150=0,"",RES_hhdet_tes!I150/RES_hhdet_fec!I150)</f>
        <v/>
      </c>
      <c r="J150" s="111" t="str">
        <f>IF(RES_hhdet_tes!J150=0,"",RES_hhdet_tes!J150/RES_hhdet_fec!J150)</f>
        <v/>
      </c>
      <c r="K150" s="111" t="str">
        <f>IF(RES_hhdet_tes!K150=0,"",RES_hhdet_tes!K150/RES_hhdet_fec!K150)</f>
        <v/>
      </c>
      <c r="L150" s="111" t="str">
        <f>IF(RES_hhdet_tes!L150=0,"",RES_hhdet_tes!L150/RES_hhdet_fec!L150)</f>
        <v/>
      </c>
      <c r="M150" s="111" t="str">
        <f>IF(RES_hhdet_tes!M150=0,"",RES_hhdet_tes!M150/RES_hhdet_fec!M150)</f>
        <v/>
      </c>
      <c r="N150" s="111" t="str">
        <f>IF(RES_hhdet_tes!N150=0,"",RES_hhdet_tes!N150/RES_hhdet_fec!N150)</f>
        <v/>
      </c>
      <c r="O150" s="111" t="str">
        <f>IF(RES_hhdet_tes!O150=0,"",RES_hhdet_tes!O150/RES_hhdet_fec!O150)</f>
        <v/>
      </c>
      <c r="P150" s="111" t="str">
        <f>IF(RES_hhdet_tes!P150=0,"",RES_hhdet_tes!P150/RES_hhdet_fec!P150)</f>
        <v/>
      </c>
      <c r="Q150" s="111" t="str">
        <f>IF(RES_hhdet_tes!Q150=0,"",RES_hhdet_tes!Q150/RES_hhdet_fec!Q150)</f>
        <v/>
      </c>
      <c r="R150" s="111" t="str">
        <f>IF(RES_hhdet_tes!R150=0,"",RES_hhdet_tes!R150/RES_hhdet_fec!R150)</f>
        <v/>
      </c>
      <c r="S150" s="111" t="str">
        <f>IF(RES_hhdet_tes!S150=0,"",RES_hhdet_tes!S150/RES_hhdet_fec!S150)</f>
        <v/>
      </c>
      <c r="T150" s="111" t="str">
        <f>IF(RES_hhdet_tes!T150=0,"",RES_hhdet_tes!T150/RES_hhdet_fec!T150)</f>
        <v/>
      </c>
      <c r="U150" s="111" t="str">
        <f>IF(RES_hhdet_tes!U150=0,"",RES_hhdet_tes!U150/RES_hhdet_fec!U150)</f>
        <v/>
      </c>
      <c r="V150" s="111" t="str">
        <f>IF(RES_hhdet_tes!V150=0,"",RES_hhdet_tes!V150/RES_hhdet_fec!V150)</f>
        <v/>
      </c>
      <c r="W150" s="111" t="str">
        <f>IF(RES_hhdet_tes!W150=0,"",RES_hhdet_tes!W150/RES_hhdet_fec!W150)</f>
        <v/>
      </c>
      <c r="X150" s="111" t="str">
        <f>IF(RES_hhdet_tes!X150=0,"",RES_hhdet_tes!X150/RES_hhdet_fec!X150)</f>
        <v/>
      </c>
      <c r="Y150" s="111" t="str">
        <f>IF(RES_hhdet_tes!Y150=0,"",RES_hhdet_tes!Y150/RES_hhdet_fec!Y150)</f>
        <v/>
      </c>
      <c r="DA150" s="63" t="s">
        <v>2048</v>
      </c>
    </row>
    <row r="151" spans="1:105" ht="12" customHeight="1" x14ac:dyDescent="0.25">
      <c r="A151" s="100" t="s">
        <v>50</v>
      </c>
      <c r="B151" s="112" t="str">
        <f>IF(RES_hhdet_tes!B151=0,"",RES_hhdet_tes!B151/RES_hhdet_fec!B151)</f>
        <v/>
      </c>
      <c r="C151" s="112" t="str">
        <f>IF(RES_hhdet_tes!C151=0,"",RES_hhdet_tes!C151/RES_hhdet_fec!C151)</f>
        <v/>
      </c>
      <c r="D151" s="112" t="str">
        <f>IF(RES_hhdet_tes!D151=0,"",RES_hhdet_tes!D151/RES_hhdet_fec!D151)</f>
        <v/>
      </c>
      <c r="E151" s="112" t="str">
        <f>IF(RES_hhdet_tes!E151=0,"",RES_hhdet_tes!E151/RES_hhdet_fec!E151)</f>
        <v/>
      </c>
      <c r="F151" s="112" t="str">
        <f>IF(RES_hhdet_tes!F151=0,"",RES_hhdet_tes!F151/RES_hhdet_fec!F151)</f>
        <v/>
      </c>
      <c r="G151" s="112" t="str">
        <f>IF(RES_hhdet_tes!G151=0,"",RES_hhdet_tes!G151/RES_hhdet_fec!G151)</f>
        <v/>
      </c>
      <c r="H151" s="112" t="str">
        <f>IF(RES_hhdet_tes!H151=0,"",RES_hhdet_tes!H151/RES_hhdet_fec!H151)</f>
        <v/>
      </c>
      <c r="I151" s="112" t="str">
        <f>IF(RES_hhdet_tes!I151=0,"",RES_hhdet_tes!I151/RES_hhdet_fec!I151)</f>
        <v/>
      </c>
      <c r="J151" s="112" t="str">
        <f>IF(RES_hhdet_tes!J151=0,"",RES_hhdet_tes!J151/RES_hhdet_fec!J151)</f>
        <v/>
      </c>
      <c r="K151" s="112" t="str">
        <f>IF(RES_hhdet_tes!K151=0,"",RES_hhdet_tes!K151/RES_hhdet_fec!K151)</f>
        <v/>
      </c>
      <c r="L151" s="112" t="str">
        <f>IF(RES_hhdet_tes!L151=0,"",RES_hhdet_tes!L151/RES_hhdet_fec!L151)</f>
        <v/>
      </c>
      <c r="M151" s="112" t="str">
        <f>IF(RES_hhdet_tes!M151=0,"",RES_hhdet_tes!M151/RES_hhdet_fec!M151)</f>
        <v/>
      </c>
      <c r="N151" s="112" t="str">
        <f>IF(RES_hhdet_tes!N151=0,"",RES_hhdet_tes!N151/RES_hhdet_fec!N151)</f>
        <v/>
      </c>
      <c r="O151" s="112" t="str">
        <f>IF(RES_hhdet_tes!O151=0,"",RES_hhdet_tes!O151/RES_hhdet_fec!O151)</f>
        <v/>
      </c>
      <c r="P151" s="112" t="str">
        <f>IF(RES_hhdet_tes!P151=0,"",RES_hhdet_tes!P151/RES_hhdet_fec!P151)</f>
        <v/>
      </c>
      <c r="Q151" s="112" t="str">
        <f>IF(RES_hhdet_tes!Q151=0,"",RES_hhdet_tes!Q151/RES_hhdet_fec!Q151)</f>
        <v/>
      </c>
      <c r="R151" s="112" t="str">
        <f>IF(RES_hhdet_tes!R151=0,"",RES_hhdet_tes!R151/RES_hhdet_fec!R151)</f>
        <v/>
      </c>
      <c r="S151" s="112" t="str">
        <f>IF(RES_hhdet_tes!S151=0,"",RES_hhdet_tes!S151/RES_hhdet_fec!S151)</f>
        <v/>
      </c>
      <c r="T151" s="112" t="str">
        <f>IF(RES_hhdet_tes!T151=0,"",RES_hhdet_tes!T151/RES_hhdet_fec!T151)</f>
        <v/>
      </c>
      <c r="U151" s="112" t="str">
        <f>IF(RES_hhdet_tes!U151=0,"",RES_hhdet_tes!U151/RES_hhdet_fec!U151)</f>
        <v/>
      </c>
      <c r="V151" s="112" t="str">
        <f>IF(RES_hhdet_tes!V151=0,"",RES_hhdet_tes!V151/RES_hhdet_fec!V151)</f>
        <v/>
      </c>
      <c r="W151" s="112" t="str">
        <f>IF(RES_hhdet_tes!W151=0,"",RES_hhdet_tes!W151/RES_hhdet_fec!W151)</f>
        <v/>
      </c>
      <c r="X151" s="112" t="str">
        <f>IF(RES_hhdet_tes!X151=0,"",RES_hhdet_tes!X151/RES_hhdet_fec!X151)</f>
        <v/>
      </c>
      <c r="Y151" s="112" t="str">
        <f>IF(RES_hhdet_tes!Y151=0,"",RES_hhdet_tes!Y151/RES_hhdet_fec!Y151)</f>
        <v/>
      </c>
      <c r="DA151" s="131" t="s">
        <v>2049</v>
      </c>
    </row>
    <row r="152" spans="1:105" ht="12" customHeight="1" x14ac:dyDescent="0.25">
      <c r="A152" s="103" t="s">
        <v>52</v>
      </c>
      <c r="B152" s="113" t="str">
        <f>IF(RES_hhdet_tes!B152=0,"",RES_hhdet_tes!B152/RES_hhdet_fec!B152)</f>
        <v/>
      </c>
      <c r="C152" s="113" t="str">
        <f>IF(RES_hhdet_tes!C152=0,"",RES_hhdet_tes!C152/RES_hhdet_fec!C152)</f>
        <v/>
      </c>
      <c r="D152" s="113" t="str">
        <f>IF(RES_hhdet_tes!D152=0,"",RES_hhdet_tes!D152/RES_hhdet_fec!D152)</f>
        <v/>
      </c>
      <c r="E152" s="113" t="str">
        <f>IF(RES_hhdet_tes!E152=0,"",RES_hhdet_tes!E152/RES_hhdet_fec!E152)</f>
        <v/>
      </c>
      <c r="F152" s="113" t="str">
        <f>IF(RES_hhdet_tes!F152=0,"",RES_hhdet_tes!F152/RES_hhdet_fec!F152)</f>
        <v/>
      </c>
      <c r="G152" s="113" t="str">
        <f>IF(RES_hhdet_tes!G152=0,"",RES_hhdet_tes!G152/RES_hhdet_fec!G152)</f>
        <v/>
      </c>
      <c r="H152" s="113" t="str">
        <f>IF(RES_hhdet_tes!H152=0,"",RES_hhdet_tes!H152/RES_hhdet_fec!H152)</f>
        <v/>
      </c>
      <c r="I152" s="113" t="str">
        <f>IF(RES_hhdet_tes!I152=0,"",RES_hhdet_tes!I152/RES_hhdet_fec!I152)</f>
        <v/>
      </c>
      <c r="J152" s="113" t="str">
        <f>IF(RES_hhdet_tes!J152=0,"",RES_hhdet_tes!J152/RES_hhdet_fec!J152)</f>
        <v/>
      </c>
      <c r="K152" s="113" t="str">
        <f>IF(RES_hhdet_tes!K152=0,"",RES_hhdet_tes!K152/RES_hhdet_fec!K152)</f>
        <v/>
      </c>
      <c r="L152" s="113" t="str">
        <f>IF(RES_hhdet_tes!L152=0,"",RES_hhdet_tes!L152/RES_hhdet_fec!L152)</f>
        <v/>
      </c>
      <c r="M152" s="113" t="str">
        <f>IF(RES_hhdet_tes!M152=0,"",RES_hhdet_tes!M152/RES_hhdet_fec!M152)</f>
        <v/>
      </c>
      <c r="N152" s="113" t="str">
        <f>IF(RES_hhdet_tes!N152=0,"",RES_hhdet_tes!N152/RES_hhdet_fec!N152)</f>
        <v/>
      </c>
      <c r="O152" s="113" t="str">
        <f>IF(RES_hhdet_tes!O152=0,"",RES_hhdet_tes!O152/RES_hhdet_fec!O152)</f>
        <v/>
      </c>
      <c r="P152" s="113" t="str">
        <f>IF(RES_hhdet_tes!P152=0,"",RES_hhdet_tes!P152/RES_hhdet_fec!P152)</f>
        <v/>
      </c>
      <c r="Q152" s="113" t="str">
        <f>IF(RES_hhdet_tes!Q152=0,"",RES_hhdet_tes!Q152/RES_hhdet_fec!Q152)</f>
        <v/>
      </c>
      <c r="R152" s="113" t="str">
        <f>IF(RES_hhdet_tes!R152=0,"",RES_hhdet_tes!R152/RES_hhdet_fec!R152)</f>
        <v/>
      </c>
      <c r="S152" s="113" t="str">
        <f>IF(RES_hhdet_tes!S152=0,"",RES_hhdet_tes!S152/RES_hhdet_fec!S152)</f>
        <v/>
      </c>
      <c r="T152" s="113" t="str">
        <f>IF(RES_hhdet_tes!T152=0,"",RES_hhdet_tes!T152/RES_hhdet_fec!T152)</f>
        <v/>
      </c>
      <c r="U152" s="113" t="str">
        <f>IF(RES_hhdet_tes!U152=0,"",RES_hhdet_tes!U152/RES_hhdet_fec!U152)</f>
        <v/>
      </c>
      <c r="V152" s="113" t="str">
        <f>IF(RES_hhdet_tes!V152=0,"",RES_hhdet_tes!V152/RES_hhdet_fec!V152)</f>
        <v/>
      </c>
      <c r="W152" s="113" t="str">
        <f>IF(RES_hhdet_tes!W152=0,"",RES_hhdet_tes!W152/RES_hhdet_fec!W152)</f>
        <v/>
      </c>
      <c r="X152" s="113" t="str">
        <f>IF(RES_hhdet_tes!X152=0,"",RES_hhdet_tes!X152/RES_hhdet_fec!X152)</f>
        <v/>
      </c>
      <c r="Y152" s="113" t="str">
        <f>IF(RES_hhdet_tes!Y152=0,"",RES_hhdet_tes!Y152/RES_hhdet_fec!Y152)</f>
        <v/>
      </c>
      <c r="DA152" s="132" t="s">
        <v>2050</v>
      </c>
    </row>
    <row r="153" spans="1:105" ht="12" customHeight="1" x14ac:dyDescent="0.25">
      <c r="A153" s="106" t="s">
        <v>122</v>
      </c>
      <c r="B153" s="112" t="str">
        <f>IF(RES_hhdet_tes!B153=0,"",RES_hhdet_tes!B153/RES_hhdet_fec!B153)</f>
        <v/>
      </c>
      <c r="C153" s="112" t="str">
        <f>IF(RES_hhdet_tes!C153=0,"",RES_hhdet_tes!C153/RES_hhdet_fec!C153)</f>
        <v/>
      </c>
      <c r="D153" s="112" t="str">
        <f>IF(RES_hhdet_tes!D153=0,"",RES_hhdet_tes!D153/RES_hhdet_fec!D153)</f>
        <v/>
      </c>
      <c r="E153" s="112" t="str">
        <f>IF(RES_hhdet_tes!E153=0,"",RES_hhdet_tes!E153/RES_hhdet_fec!E153)</f>
        <v/>
      </c>
      <c r="F153" s="112" t="str">
        <f>IF(RES_hhdet_tes!F153=0,"",RES_hhdet_tes!F153/RES_hhdet_fec!F153)</f>
        <v/>
      </c>
      <c r="G153" s="112" t="str">
        <f>IF(RES_hhdet_tes!G153=0,"",RES_hhdet_tes!G153/RES_hhdet_fec!G153)</f>
        <v/>
      </c>
      <c r="H153" s="112" t="str">
        <f>IF(RES_hhdet_tes!H153=0,"",RES_hhdet_tes!H153/RES_hhdet_fec!H153)</f>
        <v/>
      </c>
      <c r="I153" s="112" t="str">
        <f>IF(RES_hhdet_tes!I153=0,"",RES_hhdet_tes!I153/RES_hhdet_fec!I153)</f>
        <v/>
      </c>
      <c r="J153" s="112" t="str">
        <f>IF(RES_hhdet_tes!J153=0,"",RES_hhdet_tes!J153/RES_hhdet_fec!J153)</f>
        <v/>
      </c>
      <c r="K153" s="112" t="str">
        <f>IF(RES_hhdet_tes!K153=0,"",RES_hhdet_tes!K153/RES_hhdet_fec!K153)</f>
        <v/>
      </c>
      <c r="L153" s="112" t="str">
        <f>IF(RES_hhdet_tes!L153=0,"",RES_hhdet_tes!L153/RES_hhdet_fec!L153)</f>
        <v/>
      </c>
      <c r="M153" s="112" t="str">
        <f>IF(RES_hhdet_tes!M153=0,"",RES_hhdet_tes!M153/RES_hhdet_fec!M153)</f>
        <v/>
      </c>
      <c r="N153" s="112" t="str">
        <f>IF(RES_hhdet_tes!N153=0,"",RES_hhdet_tes!N153/RES_hhdet_fec!N153)</f>
        <v/>
      </c>
      <c r="O153" s="112" t="str">
        <f>IF(RES_hhdet_tes!O153=0,"",RES_hhdet_tes!O153/RES_hhdet_fec!O153)</f>
        <v/>
      </c>
      <c r="P153" s="112" t="str">
        <f>IF(RES_hhdet_tes!P153=0,"",RES_hhdet_tes!P153/RES_hhdet_fec!P153)</f>
        <v/>
      </c>
      <c r="Q153" s="112" t="str">
        <f>IF(RES_hhdet_tes!Q153=0,"",RES_hhdet_tes!Q153/RES_hhdet_fec!Q153)</f>
        <v/>
      </c>
      <c r="R153" s="112" t="str">
        <f>IF(RES_hhdet_tes!R153=0,"",RES_hhdet_tes!R153/RES_hhdet_fec!R153)</f>
        <v/>
      </c>
      <c r="S153" s="112" t="str">
        <f>IF(RES_hhdet_tes!S153=0,"",RES_hhdet_tes!S153/RES_hhdet_fec!S153)</f>
        <v/>
      </c>
      <c r="T153" s="112" t="str">
        <f>IF(RES_hhdet_tes!T153=0,"",RES_hhdet_tes!T153/RES_hhdet_fec!T153)</f>
        <v/>
      </c>
      <c r="U153" s="112" t="str">
        <f>IF(RES_hhdet_tes!U153=0,"",RES_hhdet_tes!U153/RES_hhdet_fec!U153)</f>
        <v/>
      </c>
      <c r="V153" s="112" t="str">
        <f>IF(RES_hhdet_tes!V153=0,"",RES_hhdet_tes!V153/RES_hhdet_fec!V153)</f>
        <v/>
      </c>
      <c r="W153" s="112" t="str">
        <f>IF(RES_hhdet_tes!W153=0,"",RES_hhdet_tes!W153/RES_hhdet_fec!W153)</f>
        <v/>
      </c>
      <c r="X153" s="112" t="str">
        <f>IF(RES_hhdet_tes!X153=0,"",RES_hhdet_tes!X153/RES_hhdet_fec!X153)</f>
        <v/>
      </c>
      <c r="Y153" s="112" t="str">
        <f>IF(RES_hhdet_tes!Y153=0,"",RES_hhdet_tes!Y153/RES_hhdet_fec!Y153)</f>
        <v/>
      </c>
      <c r="DA153" s="131" t="s">
        <v>2051</v>
      </c>
    </row>
    <row r="154" spans="1:105" ht="12" customHeight="1" x14ac:dyDescent="0.25">
      <c r="A154" s="107" t="s">
        <v>121</v>
      </c>
      <c r="B154" s="113" t="str">
        <f>IF(RES_hhdet_tes!B154=0,"",RES_hhdet_tes!B154/RES_hhdet_fec!B154)</f>
        <v/>
      </c>
      <c r="C154" s="113" t="str">
        <f>IF(RES_hhdet_tes!C154=0,"",RES_hhdet_tes!C154/RES_hhdet_fec!C154)</f>
        <v/>
      </c>
      <c r="D154" s="113" t="str">
        <f>IF(RES_hhdet_tes!D154=0,"",RES_hhdet_tes!D154/RES_hhdet_fec!D154)</f>
        <v/>
      </c>
      <c r="E154" s="113" t="str">
        <f>IF(RES_hhdet_tes!E154=0,"",RES_hhdet_tes!E154/RES_hhdet_fec!E154)</f>
        <v/>
      </c>
      <c r="F154" s="113" t="str">
        <f>IF(RES_hhdet_tes!F154=0,"",RES_hhdet_tes!F154/RES_hhdet_fec!F154)</f>
        <v/>
      </c>
      <c r="G154" s="113" t="str">
        <f>IF(RES_hhdet_tes!G154=0,"",RES_hhdet_tes!G154/RES_hhdet_fec!G154)</f>
        <v/>
      </c>
      <c r="H154" s="113" t="str">
        <f>IF(RES_hhdet_tes!H154=0,"",RES_hhdet_tes!H154/RES_hhdet_fec!H154)</f>
        <v/>
      </c>
      <c r="I154" s="113" t="str">
        <f>IF(RES_hhdet_tes!I154=0,"",RES_hhdet_tes!I154/RES_hhdet_fec!I154)</f>
        <v/>
      </c>
      <c r="J154" s="113" t="str">
        <f>IF(RES_hhdet_tes!J154=0,"",RES_hhdet_tes!J154/RES_hhdet_fec!J154)</f>
        <v/>
      </c>
      <c r="K154" s="113" t="str">
        <f>IF(RES_hhdet_tes!K154=0,"",RES_hhdet_tes!K154/RES_hhdet_fec!K154)</f>
        <v/>
      </c>
      <c r="L154" s="113" t="str">
        <f>IF(RES_hhdet_tes!L154=0,"",RES_hhdet_tes!L154/RES_hhdet_fec!L154)</f>
        <v/>
      </c>
      <c r="M154" s="113" t="str">
        <f>IF(RES_hhdet_tes!M154=0,"",RES_hhdet_tes!M154/RES_hhdet_fec!M154)</f>
        <v/>
      </c>
      <c r="N154" s="113" t="str">
        <f>IF(RES_hhdet_tes!N154=0,"",RES_hhdet_tes!N154/RES_hhdet_fec!N154)</f>
        <v/>
      </c>
      <c r="O154" s="113" t="str">
        <f>IF(RES_hhdet_tes!O154=0,"",RES_hhdet_tes!O154/RES_hhdet_fec!O154)</f>
        <v/>
      </c>
      <c r="P154" s="113" t="str">
        <f>IF(RES_hhdet_tes!P154=0,"",RES_hhdet_tes!P154/RES_hhdet_fec!P154)</f>
        <v/>
      </c>
      <c r="Q154" s="113" t="str">
        <f>IF(RES_hhdet_tes!Q154=0,"",RES_hhdet_tes!Q154/RES_hhdet_fec!Q154)</f>
        <v/>
      </c>
      <c r="R154" s="113" t="str">
        <f>IF(RES_hhdet_tes!R154=0,"",RES_hhdet_tes!R154/RES_hhdet_fec!R154)</f>
        <v/>
      </c>
      <c r="S154" s="113" t="str">
        <f>IF(RES_hhdet_tes!S154=0,"",RES_hhdet_tes!S154/RES_hhdet_fec!S154)</f>
        <v/>
      </c>
      <c r="T154" s="113" t="str">
        <f>IF(RES_hhdet_tes!T154=0,"",RES_hhdet_tes!T154/RES_hhdet_fec!T154)</f>
        <v/>
      </c>
      <c r="U154" s="113" t="str">
        <f>IF(RES_hhdet_tes!U154=0,"",RES_hhdet_tes!U154/RES_hhdet_fec!U154)</f>
        <v/>
      </c>
      <c r="V154" s="113" t="str">
        <f>IF(RES_hhdet_tes!V154=0,"",RES_hhdet_tes!V154/RES_hhdet_fec!V154)</f>
        <v/>
      </c>
      <c r="W154" s="113" t="str">
        <f>IF(RES_hhdet_tes!W154=0,"",RES_hhdet_tes!W154/RES_hhdet_fec!W154)</f>
        <v/>
      </c>
      <c r="X154" s="113" t="str">
        <f>IF(RES_hhdet_tes!X154=0,"",RES_hhdet_tes!X154/RES_hhdet_fec!X154)</f>
        <v/>
      </c>
      <c r="Y154" s="113" t="str">
        <f>IF(RES_hhdet_tes!Y154=0,"",RES_hhdet_tes!Y154/RES_hhdet_fec!Y154)</f>
        <v/>
      </c>
      <c r="DA154" s="132" t="s">
        <v>2052</v>
      </c>
    </row>
    <row r="155" spans="1:105" ht="12" customHeight="1" x14ac:dyDescent="0.25">
      <c r="A155" s="108" t="s">
        <v>53</v>
      </c>
      <c r="B155" s="111" t="str">
        <f>IF(RES_hhdet_tes!B155=0,"",RES_hhdet_tes!B155/RES_hhdet_fec!B155)</f>
        <v/>
      </c>
      <c r="C155" s="111" t="str">
        <f>IF(RES_hhdet_tes!C155=0,"",RES_hhdet_tes!C155/RES_hhdet_fec!C155)</f>
        <v/>
      </c>
      <c r="D155" s="111" t="str">
        <f>IF(RES_hhdet_tes!D155=0,"",RES_hhdet_tes!D155/RES_hhdet_fec!D155)</f>
        <v/>
      </c>
      <c r="E155" s="111" t="str">
        <f>IF(RES_hhdet_tes!E155=0,"",RES_hhdet_tes!E155/RES_hhdet_fec!E155)</f>
        <v/>
      </c>
      <c r="F155" s="111" t="str">
        <f>IF(RES_hhdet_tes!F155=0,"",RES_hhdet_tes!F155/RES_hhdet_fec!F155)</f>
        <v/>
      </c>
      <c r="G155" s="111" t="str">
        <f>IF(RES_hhdet_tes!G155=0,"",RES_hhdet_tes!G155/RES_hhdet_fec!G155)</f>
        <v/>
      </c>
      <c r="H155" s="111" t="str">
        <f>IF(RES_hhdet_tes!H155=0,"",RES_hhdet_tes!H155/RES_hhdet_fec!H155)</f>
        <v/>
      </c>
      <c r="I155" s="111" t="str">
        <f>IF(RES_hhdet_tes!I155=0,"",RES_hhdet_tes!I155/RES_hhdet_fec!I155)</f>
        <v/>
      </c>
      <c r="J155" s="111" t="str">
        <f>IF(RES_hhdet_tes!J155=0,"",RES_hhdet_tes!J155/RES_hhdet_fec!J155)</f>
        <v/>
      </c>
      <c r="K155" s="111" t="str">
        <f>IF(RES_hhdet_tes!K155=0,"",RES_hhdet_tes!K155/RES_hhdet_fec!K155)</f>
        <v/>
      </c>
      <c r="L155" s="111" t="str">
        <f>IF(RES_hhdet_tes!L155=0,"",RES_hhdet_tes!L155/RES_hhdet_fec!L155)</f>
        <v/>
      </c>
      <c r="M155" s="111" t="str">
        <f>IF(RES_hhdet_tes!M155=0,"",RES_hhdet_tes!M155/RES_hhdet_fec!M155)</f>
        <v/>
      </c>
      <c r="N155" s="111" t="str">
        <f>IF(RES_hhdet_tes!N155=0,"",RES_hhdet_tes!N155/RES_hhdet_fec!N155)</f>
        <v/>
      </c>
      <c r="O155" s="111" t="str">
        <f>IF(RES_hhdet_tes!O155=0,"",RES_hhdet_tes!O155/RES_hhdet_fec!O155)</f>
        <v/>
      </c>
      <c r="P155" s="111" t="str">
        <f>IF(RES_hhdet_tes!P155=0,"",RES_hhdet_tes!P155/RES_hhdet_fec!P155)</f>
        <v/>
      </c>
      <c r="Q155" s="111" t="str">
        <f>IF(RES_hhdet_tes!Q155=0,"",RES_hhdet_tes!Q155/RES_hhdet_fec!Q155)</f>
        <v/>
      </c>
      <c r="R155" s="111" t="str">
        <f>IF(RES_hhdet_tes!R155=0,"",RES_hhdet_tes!R155/RES_hhdet_fec!R155)</f>
        <v/>
      </c>
      <c r="S155" s="111" t="str">
        <f>IF(RES_hhdet_tes!S155=0,"",RES_hhdet_tes!S155/RES_hhdet_fec!S155)</f>
        <v/>
      </c>
      <c r="T155" s="111" t="str">
        <f>IF(RES_hhdet_tes!T155=0,"",RES_hhdet_tes!T155/RES_hhdet_fec!T155)</f>
        <v/>
      </c>
      <c r="U155" s="111" t="str">
        <f>IF(RES_hhdet_tes!U155=0,"",RES_hhdet_tes!U155/RES_hhdet_fec!U155)</f>
        <v/>
      </c>
      <c r="V155" s="111" t="str">
        <f>IF(RES_hhdet_tes!V155=0,"",RES_hhdet_tes!V155/RES_hhdet_fec!V155)</f>
        <v/>
      </c>
      <c r="W155" s="111" t="str">
        <f>IF(RES_hhdet_tes!W155=0,"",RES_hhdet_tes!W155/RES_hhdet_fec!W155)</f>
        <v/>
      </c>
      <c r="X155" s="111" t="str">
        <f>IF(RES_hhdet_tes!X155=0,"",RES_hhdet_tes!X155/RES_hhdet_fec!X155)</f>
        <v/>
      </c>
      <c r="Y155" s="111" t="str">
        <f>IF(RES_hhdet_tes!Y155=0,"",RES_hhdet_tes!Y155/RES_hhdet_fec!Y155)</f>
        <v/>
      </c>
      <c r="DA155" s="63" t="s">
        <v>2053</v>
      </c>
    </row>
    <row r="156" spans="1:105" ht="12" customHeight="1" x14ac:dyDescent="0.25">
      <c r="A156" s="108" t="s">
        <v>52</v>
      </c>
      <c r="B156" s="111" t="str">
        <f>IF(RES_hhdet_tes!B156=0,"",RES_hhdet_tes!B156/RES_hhdet_fec!B156)</f>
        <v/>
      </c>
      <c r="C156" s="111" t="str">
        <f>IF(RES_hhdet_tes!C156=0,"",RES_hhdet_tes!C156/RES_hhdet_fec!C156)</f>
        <v/>
      </c>
      <c r="D156" s="111" t="str">
        <f>IF(RES_hhdet_tes!D156=0,"",RES_hhdet_tes!D156/RES_hhdet_fec!D156)</f>
        <v/>
      </c>
      <c r="E156" s="111" t="str">
        <f>IF(RES_hhdet_tes!E156=0,"",RES_hhdet_tes!E156/RES_hhdet_fec!E156)</f>
        <v/>
      </c>
      <c r="F156" s="111" t="str">
        <f>IF(RES_hhdet_tes!F156=0,"",RES_hhdet_tes!F156/RES_hhdet_fec!F156)</f>
        <v/>
      </c>
      <c r="G156" s="111" t="str">
        <f>IF(RES_hhdet_tes!G156=0,"",RES_hhdet_tes!G156/RES_hhdet_fec!G156)</f>
        <v/>
      </c>
      <c r="H156" s="111" t="str">
        <f>IF(RES_hhdet_tes!H156=0,"",RES_hhdet_tes!H156/RES_hhdet_fec!H156)</f>
        <v/>
      </c>
      <c r="I156" s="111" t="str">
        <f>IF(RES_hhdet_tes!I156=0,"",RES_hhdet_tes!I156/RES_hhdet_fec!I156)</f>
        <v/>
      </c>
      <c r="J156" s="111" t="str">
        <f>IF(RES_hhdet_tes!J156=0,"",RES_hhdet_tes!J156/RES_hhdet_fec!J156)</f>
        <v/>
      </c>
      <c r="K156" s="111" t="str">
        <f>IF(RES_hhdet_tes!K156=0,"",RES_hhdet_tes!K156/RES_hhdet_fec!K156)</f>
        <v/>
      </c>
      <c r="L156" s="111" t="str">
        <f>IF(RES_hhdet_tes!L156=0,"",RES_hhdet_tes!L156/RES_hhdet_fec!L156)</f>
        <v/>
      </c>
      <c r="M156" s="111" t="str">
        <f>IF(RES_hhdet_tes!M156=0,"",RES_hhdet_tes!M156/RES_hhdet_fec!M156)</f>
        <v/>
      </c>
      <c r="N156" s="111" t="str">
        <f>IF(RES_hhdet_tes!N156=0,"",RES_hhdet_tes!N156/RES_hhdet_fec!N156)</f>
        <v/>
      </c>
      <c r="O156" s="111" t="str">
        <f>IF(RES_hhdet_tes!O156=0,"",RES_hhdet_tes!O156/RES_hhdet_fec!O156)</f>
        <v/>
      </c>
      <c r="P156" s="111" t="str">
        <f>IF(RES_hhdet_tes!P156=0,"",RES_hhdet_tes!P156/RES_hhdet_fec!P156)</f>
        <v/>
      </c>
      <c r="Q156" s="111" t="str">
        <f>IF(RES_hhdet_tes!Q156=0,"",RES_hhdet_tes!Q156/RES_hhdet_fec!Q156)</f>
        <v/>
      </c>
      <c r="R156" s="111" t="str">
        <f>IF(RES_hhdet_tes!R156=0,"",RES_hhdet_tes!R156/RES_hhdet_fec!R156)</f>
        <v/>
      </c>
      <c r="S156" s="111" t="str">
        <f>IF(RES_hhdet_tes!S156=0,"",RES_hhdet_tes!S156/RES_hhdet_fec!S156)</f>
        <v/>
      </c>
      <c r="T156" s="111" t="str">
        <f>IF(RES_hhdet_tes!T156=0,"",RES_hhdet_tes!T156/RES_hhdet_fec!T156)</f>
        <v/>
      </c>
      <c r="U156" s="111" t="str">
        <f>IF(RES_hhdet_tes!U156=0,"",RES_hhdet_tes!U156/RES_hhdet_fec!U156)</f>
        <v/>
      </c>
      <c r="V156" s="111" t="str">
        <f>IF(RES_hhdet_tes!V156=0,"",RES_hhdet_tes!V156/RES_hhdet_fec!V156)</f>
        <v/>
      </c>
      <c r="W156" s="111" t="str">
        <f>IF(RES_hhdet_tes!W156=0,"",RES_hhdet_tes!W156/RES_hhdet_fec!W156)</f>
        <v/>
      </c>
      <c r="X156" s="111" t="str">
        <f>IF(RES_hhdet_tes!X156=0,"",RES_hhdet_tes!X156/RES_hhdet_fec!X156)</f>
        <v/>
      </c>
      <c r="Y156" s="111" t="str">
        <f>IF(RES_hhdet_tes!Y156=0,"",RES_hhdet_tes!Y156/RES_hhdet_fec!Y156)</f>
        <v/>
      </c>
      <c r="DA156" s="63" t="s">
        <v>2054</v>
      </c>
    </row>
    <row r="157" spans="1:105" ht="12" customHeight="1" x14ac:dyDescent="0.25">
      <c r="A157" s="121" t="s">
        <v>54</v>
      </c>
      <c r="B157" s="124" t="str">
        <f>IF(RES_hhdet_tes!B157=0,"",RES_hhdet_tes!B157/RES_hhdet_fec!B157)</f>
        <v/>
      </c>
      <c r="C157" s="124" t="str">
        <f>IF(RES_hhdet_tes!C157=0,"",RES_hhdet_tes!C157/RES_hhdet_fec!C157)</f>
        <v/>
      </c>
      <c r="D157" s="124" t="str">
        <f>IF(RES_hhdet_tes!D157=0,"",RES_hhdet_tes!D157/RES_hhdet_fec!D157)</f>
        <v/>
      </c>
      <c r="E157" s="124" t="str">
        <f>IF(RES_hhdet_tes!E157=0,"",RES_hhdet_tes!E157/RES_hhdet_fec!E157)</f>
        <v/>
      </c>
      <c r="F157" s="124" t="str">
        <f>IF(RES_hhdet_tes!F157=0,"",RES_hhdet_tes!F157/RES_hhdet_fec!F157)</f>
        <v/>
      </c>
      <c r="G157" s="124" t="str">
        <f>IF(RES_hhdet_tes!G157=0,"",RES_hhdet_tes!G157/RES_hhdet_fec!G157)</f>
        <v/>
      </c>
      <c r="H157" s="124" t="str">
        <f>IF(RES_hhdet_tes!H157=0,"",RES_hhdet_tes!H157/RES_hhdet_fec!H157)</f>
        <v/>
      </c>
      <c r="I157" s="124" t="str">
        <f>IF(RES_hhdet_tes!I157=0,"",RES_hhdet_tes!I157/RES_hhdet_fec!I157)</f>
        <v/>
      </c>
      <c r="J157" s="124" t="str">
        <f>IF(RES_hhdet_tes!J157=0,"",RES_hhdet_tes!J157/RES_hhdet_fec!J157)</f>
        <v/>
      </c>
      <c r="K157" s="124" t="str">
        <f>IF(RES_hhdet_tes!K157=0,"",RES_hhdet_tes!K157/RES_hhdet_fec!K157)</f>
        <v/>
      </c>
      <c r="L157" s="124" t="str">
        <f>IF(RES_hhdet_tes!L157=0,"",RES_hhdet_tes!L157/RES_hhdet_fec!L157)</f>
        <v/>
      </c>
      <c r="M157" s="124" t="str">
        <f>IF(RES_hhdet_tes!M157=0,"",RES_hhdet_tes!M157/RES_hhdet_fec!M157)</f>
        <v/>
      </c>
      <c r="N157" s="124" t="str">
        <f>IF(RES_hhdet_tes!N157=0,"",RES_hhdet_tes!N157/RES_hhdet_fec!N157)</f>
        <v/>
      </c>
      <c r="O157" s="124" t="str">
        <f>IF(RES_hhdet_tes!O157=0,"",RES_hhdet_tes!O157/RES_hhdet_fec!O157)</f>
        <v/>
      </c>
      <c r="P157" s="124" t="str">
        <f>IF(RES_hhdet_tes!P157=0,"",RES_hhdet_tes!P157/RES_hhdet_fec!P157)</f>
        <v/>
      </c>
      <c r="Q157" s="124" t="str">
        <f>IF(RES_hhdet_tes!Q157=0,"",RES_hhdet_tes!Q157/RES_hhdet_fec!Q157)</f>
        <v/>
      </c>
      <c r="R157" s="124" t="str">
        <f>IF(RES_hhdet_tes!R157=0,"",RES_hhdet_tes!R157/RES_hhdet_fec!R157)</f>
        <v/>
      </c>
      <c r="S157" s="124" t="str">
        <f>IF(RES_hhdet_tes!S157=0,"",RES_hhdet_tes!S157/RES_hhdet_fec!S157)</f>
        <v/>
      </c>
      <c r="T157" s="124" t="str">
        <f>IF(RES_hhdet_tes!T157=0,"",RES_hhdet_tes!T157/RES_hhdet_fec!T157)</f>
        <v/>
      </c>
      <c r="U157" s="124" t="str">
        <f>IF(RES_hhdet_tes!U157=0,"",RES_hhdet_tes!U157/RES_hhdet_fec!U157)</f>
        <v/>
      </c>
      <c r="V157" s="124" t="str">
        <f>IF(RES_hhdet_tes!V157=0,"",RES_hhdet_tes!V157/RES_hhdet_fec!V157)</f>
        <v/>
      </c>
      <c r="W157" s="124" t="str">
        <f>IF(RES_hhdet_tes!W157=0,"",RES_hhdet_tes!W157/RES_hhdet_fec!W157)</f>
        <v/>
      </c>
      <c r="X157" s="124" t="str">
        <f>IF(RES_hhdet_tes!X157=0,"",RES_hhdet_tes!X157/RES_hhdet_fec!X157)</f>
        <v/>
      </c>
      <c r="Y157" s="124" t="str">
        <f>IF(RES_hhdet_tes!Y157=0,"",RES_hhdet_tes!Y157/RES_hhdet_fec!Y157)</f>
        <v/>
      </c>
      <c r="DA157" s="130" t="s">
        <v>2055</v>
      </c>
    </row>
    <row r="158" spans="1:105" ht="12" customHeight="1" x14ac:dyDescent="0.25">
      <c r="A158" s="97" t="s">
        <v>50</v>
      </c>
      <c r="B158" s="111" t="str">
        <f>IF(RES_hhdet_tes!B158=0,"",RES_hhdet_tes!B158/RES_hhdet_fec!B158)</f>
        <v/>
      </c>
      <c r="C158" s="111" t="str">
        <f>IF(RES_hhdet_tes!C158=0,"",RES_hhdet_tes!C158/RES_hhdet_fec!C158)</f>
        <v/>
      </c>
      <c r="D158" s="111" t="str">
        <f>IF(RES_hhdet_tes!D158=0,"",RES_hhdet_tes!D158/RES_hhdet_fec!D158)</f>
        <v/>
      </c>
      <c r="E158" s="111" t="str">
        <f>IF(RES_hhdet_tes!E158=0,"",RES_hhdet_tes!E158/RES_hhdet_fec!E158)</f>
        <v/>
      </c>
      <c r="F158" s="111" t="str">
        <f>IF(RES_hhdet_tes!F158=0,"",RES_hhdet_tes!F158/RES_hhdet_fec!F158)</f>
        <v/>
      </c>
      <c r="G158" s="111" t="str">
        <f>IF(RES_hhdet_tes!G158=0,"",RES_hhdet_tes!G158/RES_hhdet_fec!G158)</f>
        <v/>
      </c>
      <c r="H158" s="111" t="str">
        <f>IF(RES_hhdet_tes!H158=0,"",RES_hhdet_tes!H158/RES_hhdet_fec!H158)</f>
        <v/>
      </c>
      <c r="I158" s="111" t="str">
        <f>IF(RES_hhdet_tes!I158=0,"",RES_hhdet_tes!I158/RES_hhdet_fec!I158)</f>
        <v/>
      </c>
      <c r="J158" s="111" t="str">
        <f>IF(RES_hhdet_tes!J158=0,"",RES_hhdet_tes!J158/RES_hhdet_fec!J158)</f>
        <v/>
      </c>
      <c r="K158" s="111" t="str">
        <f>IF(RES_hhdet_tes!K158=0,"",RES_hhdet_tes!K158/RES_hhdet_fec!K158)</f>
        <v/>
      </c>
      <c r="L158" s="111" t="str">
        <f>IF(RES_hhdet_tes!L158=0,"",RES_hhdet_tes!L158/RES_hhdet_fec!L158)</f>
        <v/>
      </c>
      <c r="M158" s="111" t="str">
        <f>IF(RES_hhdet_tes!M158=0,"",RES_hhdet_tes!M158/RES_hhdet_fec!M158)</f>
        <v/>
      </c>
      <c r="N158" s="111" t="str">
        <f>IF(RES_hhdet_tes!N158=0,"",RES_hhdet_tes!N158/RES_hhdet_fec!N158)</f>
        <v/>
      </c>
      <c r="O158" s="111" t="str">
        <f>IF(RES_hhdet_tes!O158=0,"",RES_hhdet_tes!O158/RES_hhdet_fec!O158)</f>
        <v/>
      </c>
      <c r="P158" s="111" t="str">
        <f>IF(RES_hhdet_tes!P158=0,"",RES_hhdet_tes!P158/RES_hhdet_fec!P158)</f>
        <v/>
      </c>
      <c r="Q158" s="111" t="str">
        <f>IF(RES_hhdet_tes!Q158=0,"",RES_hhdet_tes!Q158/RES_hhdet_fec!Q158)</f>
        <v/>
      </c>
      <c r="R158" s="111" t="str">
        <f>IF(RES_hhdet_tes!R158=0,"",RES_hhdet_tes!R158/RES_hhdet_fec!R158)</f>
        <v/>
      </c>
      <c r="S158" s="111" t="str">
        <f>IF(RES_hhdet_tes!S158=0,"",RES_hhdet_tes!S158/RES_hhdet_fec!S158)</f>
        <v/>
      </c>
      <c r="T158" s="111" t="str">
        <f>IF(RES_hhdet_tes!T158=0,"",RES_hhdet_tes!T158/RES_hhdet_fec!T158)</f>
        <v/>
      </c>
      <c r="U158" s="111" t="str">
        <f>IF(RES_hhdet_tes!U158=0,"",RES_hhdet_tes!U158/RES_hhdet_fec!U158)</f>
        <v/>
      </c>
      <c r="V158" s="111" t="str">
        <f>IF(RES_hhdet_tes!V158=0,"",RES_hhdet_tes!V158/RES_hhdet_fec!V158)</f>
        <v/>
      </c>
      <c r="W158" s="111" t="str">
        <f>IF(RES_hhdet_tes!W158=0,"",RES_hhdet_tes!W158/RES_hhdet_fec!W158)</f>
        <v/>
      </c>
      <c r="X158" s="111" t="str">
        <f>IF(RES_hhdet_tes!X158=0,"",RES_hhdet_tes!X158/RES_hhdet_fec!X158)</f>
        <v/>
      </c>
      <c r="Y158" s="111" t="str">
        <f>IF(RES_hhdet_tes!Y158=0,"",RES_hhdet_tes!Y158/RES_hhdet_fec!Y158)</f>
        <v/>
      </c>
      <c r="DA158" s="63" t="s">
        <v>2056</v>
      </c>
    </row>
    <row r="159" spans="1:105" ht="12" customHeight="1" x14ac:dyDescent="0.25">
      <c r="A159" s="109" t="s">
        <v>120</v>
      </c>
      <c r="B159" s="45" t="str">
        <f>IF(RES_hhdet_tes!B159=0,"",RES_hhdet_tes!B159/RES_hhdet_fec!B159)</f>
        <v/>
      </c>
      <c r="C159" s="45" t="str">
        <f>IF(RES_hhdet_tes!C159=0,"",RES_hhdet_tes!C159/RES_hhdet_fec!C159)</f>
        <v/>
      </c>
      <c r="D159" s="45" t="str">
        <f>IF(RES_hhdet_tes!D159=0,"",RES_hhdet_tes!D159/RES_hhdet_fec!D159)</f>
        <v/>
      </c>
      <c r="E159" s="45" t="str">
        <f>IF(RES_hhdet_tes!E159=0,"",RES_hhdet_tes!E159/RES_hhdet_fec!E159)</f>
        <v/>
      </c>
      <c r="F159" s="45" t="str">
        <f>IF(RES_hhdet_tes!F159=0,"",RES_hhdet_tes!F159/RES_hhdet_fec!F159)</f>
        <v/>
      </c>
      <c r="G159" s="45" t="str">
        <f>IF(RES_hhdet_tes!G159=0,"",RES_hhdet_tes!G159/RES_hhdet_fec!G159)</f>
        <v/>
      </c>
      <c r="H159" s="45" t="str">
        <f>IF(RES_hhdet_tes!H159=0,"",RES_hhdet_tes!H159/RES_hhdet_fec!H159)</f>
        <v/>
      </c>
      <c r="I159" s="45" t="str">
        <f>IF(RES_hhdet_tes!I159=0,"",RES_hhdet_tes!I159/RES_hhdet_fec!I159)</f>
        <v/>
      </c>
      <c r="J159" s="45" t="str">
        <f>IF(RES_hhdet_tes!J159=0,"",RES_hhdet_tes!J159/RES_hhdet_fec!J159)</f>
        <v/>
      </c>
      <c r="K159" s="45" t="str">
        <f>IF(RES_hhdet_tes!K159=0,"",RES_hhdet_tes!K159/RES_hhdet_fec!K159)</f>
        <v/>
      </c>
      <c r="L159" s="45" t="str">
        <f>IF(RES_hhdet_tes!L159=0,"",RES_hhdet_tes!L159/RES_hhdet_fec!L159)</f>
        <v/>
      </c>
      <c r="M159" s="45" t="str">
        <f>IF(RES_hhdet_tes!M159=0,"",RES_hhdet_tes!M159/RES_hhdet_fec!M159)</f>
        <v/>
      </c>
      <c r="N159" s="45" t="str">
        <f>IF(RES_hhdet_tes!N159=0,"",RES_hhdet_tes!N159/RES_hhdet_fec!N159)</f>
        <v/>
      </c>
      <c r="O159" s="45" t="str">
        <f>IF(RES_hhdet_tes!O159=0,"",RES_hhdet_tes!O159/RES_hhdet_fec!O159)</f>
        <v/>
      </c>
      <c r="P159" s="45" t="str">
        <f>IF(RES_hhdet_tes!P159=0,"",RES_hhdet_tes!P159/RES_hhdet_fec!P159)</f>
        <v/>
      </c>
      <c r="Q159" s="45" t="str">
        <f>IF(RES_hhdet_tes!Q159=0,"",RES_hhdet_tes!Q159/RES_hhdet_fec!Q159)</f>
        <v/>
      </c>
      <c r="R159" s="45" t="str">
        <f>IF(RES_hhdet_tes!R159=0,"",RES_hhdet_tes!R159/RES_hhdet_fec!R159)</f>
        <v/>
      </c>
      <c r="S159" s="45" t="str">
        <f>IF(RES_hhdet_tes!S159=0,"",RES_hhdet_tes!S159/RES_hhdet_fec!S159)</f>
        <v/>
      </c>
      <c r="T159" s="45" t="str">
        <f>IF(RES_hhdet_tes!T159=0,"",RES_hhdet_tes!T159/RES_hhdet_fec!T159)</f>
        <v/>
      </c>
      <c r="U159" s="45" t="str">
        <f>IF(RES_hhdet_tes!U159=0,"",RES_hhdet_tes!U159/RES_hhdet_fec!U159)</f>
        <v/>
      </c>
      <c r="V159" s="45" t="str">
        <f>IF(RES_hhdet_tes!V159=0,"",RES_hhdet_tes!V159/RES_hhdet_fec!V159)</f>
        <v/>
      </c>
      <c r="W159" s="45" t="str">
        <f>IF(RES_hhdet_tes!W159=0,"",RES_hhdet_tes!W159/RES_hhdet_fec!W159)</f>
        <v/>
      </c>
      <c r="X159" s="45" t="str">
        <f>IF(RES_hhdet_tes!X159=0,"",RES_hhdet_tes!X159/RES_hhdet_fec!X159)</f>
        <v/>
      </c>
      <c r="Y159" s="45" t="str">
        <f>IF(RES_hhdet_tes!Y159=0,"",RES_hhdet_tes!Y159/RES_hhdet_fec!Y159)</f>
        <v/>
      </c>
      <c r="DA159" s="60" t="s">
        <v>2057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0.65385692084194913</v>
      </c>
      <c r="C161" s="119">
        <f>IF(RES_hhdet_tes!C161=0,"",RES_hhdet_tes!C161/RES_hhdet_fec!C161)</f>
        <v>0.65680042960215379</v>
      </c>
      <c r="D161" s="119">
        <f>IF(RES_hhdet_tes!D161=0,"",RES_hhdet_tes!D161/RES_hhdet_fec!D161)</f>
        <v>0.66070181190914756</v>
      </c>
      <c r="E161" s="119">
        <f>IF(RES_hhdet_tes!E161=0,"",RES_hhdet_tes!E161/RES_hhdet_fec!E161)</f>
        <v>0.66454087402804096</v>
      </c>
      <c r="F161" s="119">
        <f>IF(RES_hhdet_tes!F161=0,"",RES_hhdet_tes!F161/RES_hhdet_fec!F161)</f>
        <v>0.66907580827956847</v>
      </c>
      <c r="G161" s="119">
        <f>IF(RES_hhdet_tes!G161=0,"",RES_hhdet_tes!G161/RES_hhdet_fec!G161)</f>
        <v>0.67558540409654766</v>
      </c>
      <c r="H161" s="119">
        <f>IF(RES_hhdet_tes!H161=0,"",RES_hhdet_tes!H161/RES_hhdet_fec!H161)</f>
        <v>0.68311479382468476</v>
      </c>
      <c r="I161" s="119">
        <f>IF(RES_hhdet_tes!I161=0,"",RES_hhdet_tes!I161/RES_hhdet_fec!I161)</f>
        <v>0.6919134629543775</v>
      </c>
      <c r="J161" s="119">
        <f>IF(RES_hhdet_tes!J161=0,"",RES_hhdet_tes!J161/RES_hhdet_fec!J161)</f>
        <v>0.69839678558495888</v>
      </c>
      <c r="K161" s="119">
        <f>IF(RES_hhdet_tes!K161=0,"",RES_hhdet_tes!K161/RES_hhdet_fec!K161)</f>
        <v>0.7039144870599926</v>
      </c>
      <c r="L161" s="119">
        <f>IF(RES_hhdet_tes!L161=0,"",RES_hhdet_tes!L161/RES_hhdet_fec!L161)</f>
        <v>0.70830920663585717</v>
      </c>
      <c r="M161" s="119">
        <f>IF(RES_hhdet_tes!M161=0,"",RES_hhdet_tes!M161/RES_hhdet_fec!M161)</f>
        <v>0.71175537827603264</v>
      </c>
      <c r="N161" s="119">
        <f>IF(RES_hhdet_tes!N161=0,"",RES_hhdet_tes!N161/RES_hhdet_fec!N161)</f>
        <v>0.71615092892478172</v>
      </c>
      <c r="O161" s="119">
        <f>IF(RES_hhdet_tes!O161=0,"",RES_hhdet_tes!O161/RES_hhdet_fec!O161)</f>
        <v>0.72018002718614405</v>
      </c>
      <c r="P161" s="119">
        <f>IF(RES_hhdet_tes!P161=0,"",RES_hhdet_tes!P161/RES_hhdet_fec!P161)</f>
        <v>0.72198595915909125</v>
      </c>
      <c r="Q161" s="119">
        <f>IF(RES_hhdet_tes!Q161=0,"",RES_hhdet_tes!Q161/RES_hhdet_fec!Q161)</f>
        <v>0.7250236113422216</v>
      </c>
      <c r="R161" s="119">
        <f>IF(RES_hhdet_tes!R161=0,"",RES_hhdet_tes!R161/RES_hhdet_fec!R161)</f>
        <v>0.7309613023623639</v>
      </c>
      <c r="S161" s="119">
        <f>IF(RES_hhdet_tes!S161=0,"",RES_hhdet_tes!S161/RES_hhdet_fec!S161)</f>
        <v>0.74016860215985913</v>
      </c>
      <c r="T161" s="119">
        <f>IF(RES_hhdet_tes!T161=0,"",RES_hhdet_tes!T161/RES_hhdet_fec!T161)</f>
        <v>0.75212293253683171</v>
      </c>
      <c r="U161" s="119">
        <f>IF(RES_hhdet_tes!U161=0,"",RES_hhdet_tes!U161/RES_hhdet_fec!U161)</f>
        <v>0.76341395500579579</v>
      </c>
      <c r="V161" s="119">
        <f>IF(RES_hhdet_tes!V161=0,"",RES_hhdet_tes!V161/RES_hhdet_fec!V161)</f>
        <v>0.77726842085487335</v>
      </c>
      <c r="W161" s="119">
        <f>IF(RES_hhdet_tes!W161=0,"",RES_hhdet_tes!W161/RES_hhdet_fec!W161)</f>
        <v>0.78954877217997177</v>
      </c>
      <c r="X161" s="119">
        <f>IF(RES_hhdet_tes!X161=0,"",RES_hhdet_tes!X161/RES_hhdet_fec!X161)</f>
        <v>0.80602405884186179</v>
      </c>
      <c r="Y161" s="119">
        <f>IF(RES_hhdet_tes!Y161=0,"",RES_hhdet_tes!Y161/RES_hhdet_fec!Y161)</f>
        <v>0.8193688995910835</v>
      </c>
      <c r="DA161" s="129" t="s">
        <v>2058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0.65501081114292092</v>
      </c>
      <c r="C162" s="124">
        <f>IF(RES_hhdet_tes!C162=0,"",RES_hhdet_tes!C162/RES_hhdet_fec!C162)</f>
        <v>0.65811736011854927</v>
      </c>
      <c r="D162" s="124">
        <f>IF(RES_hhdet_tes!D162=0,"",RES_hhdet_tes!D162/RES_hhdet_fec!D162)</f>
        <v>0.66171795086094543</v>
      </c>
      <c r="E162" s="124">
        <f>IF(RES_hhdet_tes!E162=0,"",RES_hhdet_tes!E162/RES_hhdet_fec!E162)</f>
        <v>0.66611050762421864</v>
      </c>
      <c r="F162" s="124">
        <f>IF(RES_hhdet_tes!F162=0,"",RES_hhdet_tes!F162/RES_hhdet_fec!F162)</f>
        <v>0.6708173262838566</v>
      </c>
      <c r="G162" s="124">
        <f>IF(RES_hhdet_tes!G162=0,"",RES_hhdet_tes!G162/RES_hhdet_fec!G162)</f>
        <v>0.67780171445172532</v>
      </c>
      <c r="H162" s="124">
        <f>IF(RES_hhdet_tes!H162=0,"",RES_hhdet_tes!H162/RES_hhdet_fec!H162)</f>
        <v>0.6861042828999423</v>
      </c>
      <c r="I162" s="124">
        <f>IF(RES_hhdet_tes!I162=0,"",RES_hhdet_tes!I162/RES_hhdet_fec!I162)</f>
        <v>0.69539475353477886</v>
      </c>
      <c r="J162" s="124">
        <f>IF(RES_hhdet_tes!J162=0,"",RES_hhdet_tes!J162/RES_hhdet_fec!J162)</f>
        <v>0.70314867212886567</v>
      </c>
      <c r="K162" s="124">
        <f>IF(RES_hhdet_tes!K162=0,"",RES_hhdet_tes!K162/RES_hhdet_fec!K162)</f>
        <v>0.70918970477086596</v>
      </c>
      <c r="L162" s="124">
        <f>IF(RES_hhdet_tes!L162=0,"",RES_hhdet_tes!L162/RES_hhdet_fec!L162)</f>
        <v>0.71346419634765057</v>
      </c>
      <c r="M162" s="124">
        <f>IF(RES_hhdet_tes!M162=0,"",RES_hhdet_tes!M162/RES_hhdet_fec!M162)</f>
        <v>0.71774940779699947</v>
      </c>
      <c r="N162" s="124">
        <f>IF(RES_hhdet_tes!N162=0,"",RES_hhdet_tes!N162/RES_hhdet_fec!N162)</f>
        <v>0.72217062078135985</v>
      </c>
      <c r="O162" s="124">
        <f>IF(RES_hhdet_tes!O162=0,"",RES_hhdet_tes!O162/RES_hhdet_fec!O162)</f>
        <v>0.72597854091747749</v>
      </c>
      <c r="P162" s="124">
        <f>IF(RES_hhdet_tes!P162=0,"",RES_hhdet_tes!P162/RES_hhdet_fec!P162)</f>
        <v>0.72725620476611275</v>
      </c>
      <c r="Q162" s="124">
        <f>IF(RES_hhdet_tes!Q162=0,"",RES_hhdet_tes!Q162/RES_hhdet_fec!Q162)</f>
        <v>0.7296824308811054</v>
      </c>
      <c r="R162" s="124">
        <f>IF(RES_hhdet_tes!R162=0,"",RES_hhdet_tes!R162/RES_hhdet_fec!R162)</f>
        <v>0.73514636563734426</v>
      </c>
      <c r="S162" s="124">
        <f>IF(RES_hhdet_tes!S162=0,"",RES_hhdet_tes!S162/RES_hhdet_fec!S162)</f>
        <v>0.74374637261235244</v>
      </c>
      <c r="T162" s="124">
        <f>IF(RES_hhdet_tes!T162=0,"",RES_hhdet_tes!T162/RES_hhdet_fec!T162)</f>
        <v>0.75449953701145767</v>
      </c>
      <c r="U162" s="124">
        <f>IF(RES_hhdet_tes!U162=0,"",RES_hhdet_tes!U162/RES_hhdet_fec!U162)</f>
        <v>0.76656911742253164</v>
      </c>
      <c r="V162" s="124">
        <f>IF(RES_hhdet_tes!V162=0,"",RES_hhdet_tes!V162/RES_hhdet_fec!V162)</f>
        <v>0.77950585740397182</v>
      </c>
      <c r="W162" s="124">
        <f>IF(RES_hhdet_tes!W162=0,"",RES_hhdet_tes!W162/RES_hhdet_fec!W162)</f>
        <v>0.79123174629313131</v>
      </c>
      <c r="X162" s="124">
        <f>IF(RES_hhdet_tes!X162=0,"",RES_hhdet_tes!X162/RES_hhdet_fec!X162)</f>
        <v>0.80775955760601725</v>
      </c>
      <c r="Y162" s="124">
        <f>IF(RES_hhdet_tes!Y162=0,"",RES_hhdet_tes!Y162/RES_hhdet_fec!Y162)</f>
        <v>0.821619588516877</v>
      </c>
      <c r="DA162" s="130" t="s">
        <v>2059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0.65501081114292092</v>
      </c>
      <c r="C163" s="45">
        <f>IF(RES_hhdet_tes!C163=0,"",RES_hhdet_tes!C163/RES_hhdet_fec!C163)</f>
        <v>0.65811736011854927</v>
      </c>
      <c r="D163" s="45">
        <f>IF(RES_hhdet_tes!D163=0,"",RES_hhdet_tes!D163/RES_hhdet_fec!D163)</f>
        <v>0.66171795086094543</v>
      </c>
      <c r="E163" s="45">
        <f>IF(RES_hhdet_tes!E163=0,"",RES_hhdet_tes!E163/RES_hhdet_fec!E163)</f>
        <v>0.66611050762421864</v>
      </c>
      <c r="F163" s="45">
        <f>IF(RES_hhdet_tes!F163=0,"",RES_hhdet_tes!F163/RES_hhdet_fec!F163)</f>
        <v>0.6708173262838566</v>
      </c>
      <c r="G163" s="45">
        <f>IF(RES_hhdet_tes!G163=0,"",RES_hhdet_tes!G163/RES_hhdet_fec!G163)</f>
        <v>0.67780171445172532</v>
      </c>
      <c r="H163" s="45">
        <f>IF(RES_hhdet_tes!H163=0,"",RES_hhdet_tes!H163/RES_hhdet_fec!H163)</f>
        <v>0.6861042828999423</v>
      </c>
      <c r="I163" s="45">
        <f>IF(RES_hhdet_tes!I163=0,"",RES_hhdet_tes!I163/RES_hhdet_fec!I163)</f>
        <v>0.69539475353477886</v>
      </c>
      <c r="J163" s="45">
        <f>IF(RES_hhdet_tes!J163=0,"",RES_hhdet_tes!J163/RES_hhdet_fec!J163)</f>
        <v>0.70314867212886567</v>
      </c>
      <c r="K163" s="45">
        <f>IF(RES_hhdet_tes!K163=0,"",RES_hhdet_tes!K163/RES_hhdet_fec!K163)</f>
        <v>0.70918970477086596</v>
      </c>
      <c r="L163" s="45">
        <f>IF(RES_hhdet_tes!L163=0,"",RES_hhdet_tes!L163/RES_hhdet_fec!L163)</f>
        <v>0.71346419634765057</v>
      </c>
      <c r="M163" s="45">
        <f>IF(RES_hhdet_tes!M163=0,"",RES_hhdet_tes!M163/RES_hhdet_fec!M163)</f>
        <v>0.71774940779699947</v>
      </c>
      <c r="N163" s="45">
        <f>IF(RES_hhdet_tes!N163=0,"",RES_hhdet_tes!N163/RES_hhdet_fec!N163)</f>
        <v>0.72217062078135985</v>
      </c>
      <c r="O163" s="45">
        <f>IF(RES_hhdet_tes!O163=0,"",RES_hhdet_tes!O163/RES_hhdet_fec!O163)</f>
        <v>0.72597854091747749</v>
      </c>
      <c r="P163" s="45">
        <f>IF(RES_hhdet_tes!P163=0,"",RES_hhdet_tes!P163/RES_hhdet_fec!P163)</f>
        <v>0.72725620476611275</v>
      </c>
      <c r="Q163" s="45">
        <f>IF(RES_hhdet_tes!Q163=0,"",RES_hhdet_tes!Q163/RES_hhdet_fec!Q163)</f>
        <v>0.7296824308811054</v>
      </c>
      <c r="R163" s="45">
        <f>IF(RES_hhdet_tes!R163=0,"",RES_hhdet_tes!R163/RES_hhdet_fec!R163)</f>
        <v>0.73514636563734426</v>
      </c>
      <c r="S163" s="45">
        <f>IF(RES_hhdet_tes!S163=0,"",RES_hhdet_tes!S163/RES_hhdet_fec!S163)</f>
        <v>0.74374637261235244</v>
      </c>
      <c r="T163" s="45">
        <f>IF(RES_hhdet_tes!T163=0,"",RES_hhdet_tes!T163/RES_hhdet_fec!T163)</f>
        <v>0.75449953701145767</v>
      </c>
      <c r="U163" s="45">
        <f>IF(RES_hhdet_tes!U163=0,"",RES_hhdet_tes!U163/RES_hhdet_fec!U163)</f>
        <v>0.76656911742253164</v>
      </c>
      <c r="V163" s="45">
        <f>IF(RES_hhdet_tes!V163=0,"",RES_hhdet_tes!V163/RES_hhdet_fec!V163)</f>
        <v>0.77950585740397182</v>
      </c>
      <c r="W163" s="45">
        <f>IF(RES_hhdet_tes!W163=0,"",RES_hhdet_tes!W163/RES_hhdet_fec!W163)</f>
        <v>0.79123174629313131</v>
      </c>
      <c r="X163" s="45">
        <f>IF(RES_hhdet_tes!X163=0,"",RES_hhdet_tes!X163/RES_hhdet_fec!X163)</f>
        <v>0.80775955760601725</v>
      </c>
      <c r="Y163" s="45">
        <f>IF(RES_hhdet_tes!Y163=0,"",RES_hhdet_tes!Y163/RES_hhdet_fec!Y163)</f>
        <v>0.821619588516877</v>
      </c>
      <c r="DA163" s="60" t="s">
        <v>2060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2.0381764712777901</v>
      </c>
      <c r="C164" s="124">
        <f>IF(RES_hhdet_tes!C164=0,"",RES_hhdet_tes!C164/RES_hhdet_fec!C164)</f>
        <v>2.1666579381987385</v>
      </c>
      <c r="D164" s="124">
        <f>IF(RES_hhdet_tes!D164=0,"",RES_hhdet_tes!D164/RES_hhdet_fec!D164)</f>
        <v>2.3413387485473969</v>
      </c>
      <c r="E164" s="124">
        <f>IF(RES_hhdet_tes!E164=0,"",RES_hhdet_tes!E164/RES_hhdet_fec!E164)</f>
        <v>2.4838188565806756</v>
      </c>
      <c r="F164" s="124">
        <f>IF(RES_hhdet_tes!F164=0,"",RES_hhdet_tes!F164/RES_hhdet_fec!F164)</f>
        <v>2.6819115730330334</v>
      </c>
      <c r="G164" s="124">
        <f>IF(RES_hhdet_tes!G164=0,"",RES_hhdet_tes!G164/RES_hhdet_fec!G164)</f>
        <v>2.9319836476028938</v>
      </c>
      <c r="H164" s="124">
        <f>IF(RES_hhdet_tes!H164=0,"",RES_hhdet_tes!H164/RES_hhdet_fec!H164)</f>
        <v>3.1353829221530107</v>
      </c>
      <c r="I164" s="124">
        <f>IF(RES_hhdet_tes!I164=0,"",RES_hhdet_tes!I164/RES_hhdet_fec!I164)</f>
        <v>3.3340684333203936</v>
      </c>
      <c r="J164" s="124">
        <f>IF(RES_hhdet_tes!J164=0,"",RES_hhdet_tes!J164/RES_hhdet_fec!J164)</f>
        <v>3.4723924149709005</v>
      </c>
      <c r="K164" s="124">
        <f>IF(RES_hhdet_tes!K164=0,"",RES_hhdet_tes!K164/RES_hhdet_fec!K164)</f>
        <v>3.601240670486165</v>
      </c>
      <c r="L164" s="124">
        <f>IF(RES_hhdet_tes!L164=0,"",RES_hhdet_tes!L164/RES_hhdet_fec!L164)</f>
        <v>3.6827657368611444</v>
      </c>
      <c r="M164" s="124">
        <f>IF(RES_hhdet_tes!M164=0,"",RES_hhdet_tes!M164/RES_hhdet_fec!M164)</f>
        <v>3.7495488316097401</v>
      </c>
      <c r="N164" s="124">
        <f>IF(RES_hhdet_tes!N164=0,"",RES_hhdet_tes!N164/RES_hhdet_fec!N164)</f>
        <v>3.8168421516925384</v>
      </c>
      <c r="O164" s="124">
        <f>IF(RES_hhdet_tes!O164=0,"",RES_hhdet_tes!O164/RES_hhdet_fec!O164)</f>
        <v>3.9061326730051995</v>
      </c>
      <c r="P164" s="124">
        <f>IF(RES_hhdet_tes!P164=0,"",RES_hhdet_tes!P164/RES_hhdet_fec!P164)</f>
        <v>4.0280267072494951</v>
      </c>
      <c r="Q164" s="124">
        <f>IF(RES_hhdet_tes!Q164=0,"",RES_hhdet_tes!Q164/RES_hhdet_fec!Q164)</f>
        <v>4.2226036453348126</v>
      </c>
      <c r="R164" s="124">
        <f>IF(RES_hhdet_tes!R164=0,"",RES_hhdet_tes!R164/RES_hhdet_fec!R164)</f>
        <v>4.5006158728481171</v>
      </c>
      <c r="S164" s="124">
        <f>IF(RES_hhdet_tes!S164=0,"",RES_hhdet_tes!S164/RES_hhdet_fec!S164)</f>
        <v>4.7528232497601053</v>
      </c>
      <c r="T164" s="124">
        <f>IF(RES_hhdet_tes!T164=0,"",RES_hhdet_tes!T164/RES_hhdet_fec!T164)</f>
        <v>4.893583062206023</v>
      </c>
      <c r="U164" s="124">
        <f>IF(RES_hhdet_tes!U164=0,"",RES_hhdet_tes!U164/RES_hhdet_fec!U164)</f>
        <v>4.958728599983008</v>
      </c>
      <c r="V164" s="124">
        <f>IF(RES_hhdet_tes!V164=0,"",RES_hhdet_tes!V164/RES_hhdet_fec!V164)</f>
        <v>4.988768518865899</v>
      </c>
      <c r="W164" s="124">
        <f>IF(RES_hhdet_tes!W164=0,"",RES_hhdet_tes!W164/RES_hhdet_fec!W164)</f>
        <v>5.0097954660356736</v>
      </c>
      <c r="X164" s="124">
        <f>IF(RES_hhdet_tes!X164=0,"",RES_hhdet_tes!X164/RES_hhdet_fec!X164)</f>
        <v>5.0345063992796737</v>
      </c>
      <c r="Y164" s="124">
        <f>IF(RES_hhdet_tes!Y164=0,"",RES_hhdet_tes!Y164/RES_hhdet_fec!Y164)</f>
        <v>5.0559401913919366</v>
      </c>
      <c r="DA164" s="130" t="s">
        <v>2061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2.0381764712777901</v>
      </c>
      <c r="C165" s="111">
        <f>IF(RES_hhdet_tes!C165=0,"",RES_hhdet_tes!C165/RES_hhdet_fec!C165)</f>
        <v>2.1666579381987385</v>
      </c>
      <c r="D165" s="111">
        <f>IF(RES_hhdet_tes!D165=0,"",RES_hhdet_tes!D165/RES_hhdet_fec!D165)</f>
        <v>2.3413387485473969</v>
      </c>
      <c r="E165" s="111">
        <f>IF(RES_hhdet_tes!E165=0,"",RES_hhdet_tes!E165/RES_hhdet_fec!E165)</f>
        <v>2.4838188565806756</v>
      </c>
      <c r="F165" s="111">
        <f>IF(RES_hhdet_tes!F165=0,"",RES_hhdet_tes!F165/RES_hhdet_fec!F165)</f>
        <v>2.6819115730330334</v>
      </c>
      <c r="G165" s="111">
        <f>IF(RES_hhdet_tes!G165=0,"",RES_hhdet_tes!G165/RES_hhdet_fec!G165)</f>
        <v>2.9319836476028938</v>
      </c>
      <c r="H165" s="111">
        <f>IF(RES_hhdet_tes!H165=0,"",RES_hhdet_tes!H165/RES_hhdet_fec!H165)</f>
        <v>3.1353829221530107</v>
      </c>
      <c r="I165" s="111">
        <f>IF(RES_hhdet_tes!I165=0,"",RES_hhdet_tes!I165/RES_hhdet_fec!I165)</f>
        <v>3.3340684333203936</v>
      </c>
      <c r="J165" s="111">
        <f>IF(RES_hhdet_tes!J165=0,"",RES_hhdet_tes!J165/RES_hhdet_fec!J165)</f>
        <v>3.4723924149709005</v>
      </c>
      <c r="K165" s="111">
        <f>IF(RES_hhdet_tes!K165=0,"",RES_hhdet_tes!K165/RES_hhdet_fec!K165)</f>
        <v>3.601240670486165</v>
      </c>
      <c r="L165" s="111">
        <f>IF(RES_hhdet_tes!L165=0,"",RES_hhdet_tes!L165/RES_hhdet_fec!L165)</f>
        <v>3.6827657368611444</v>
      </c>
      <c r="M165" s="111">
        <f>IF(RES_hhdet_tes!M165=0,"",RES_hhdet_tes!M165/RES_hhdet_fec!M165)</f>
        <v>3.7495488316097401</v>
      </c>
      <c r="N165" s="111">
        <f>IF(RES_hhdet_tes!N165=0,"",RES_hhdet_tes!N165/RES_hhdet_fec!N165)</f>
        <v>3.8168421516925384</v>
      </c>
      <c r="O165" s="111">
        <f>IF(RES_hhdet_tes!O165=0,"",RES_hhdet_tes!O165/RES_hhdet_fec!O165)</f>
        <v>3.9061326730051995</v>
      </c>
      <c r="P165" s="111">
        <f>IF(RES_hhdet_tes!P165=0,"",RES_hhdet_tes!P165/RES_hhdet_fec!P165)</f>
        <v>4.0280267072494951</v>
      </c>
      <c r="Q165" s="111">
        <f>IF(RES_hhdet_tes!Q165=0,"",RES_hhdet_tes!Q165/RES_hhdet_fec!Q165)</f>
        <v>4.2226036453348126</v>
      </c>
      <c r="R165" s="111">
        <f>IF(RES_hhdet_tes!R165=0,"",RES_hhdet_tes!R165/RES_hhdet_fec!R165)</f>
        <v>4.5006158728481171</v>
      </c>
      <c r="S165" s="111">
        <f>IF(RES_hhdet_tes!S165=0,"",RES_hhdet_tes!S165/RES_hhdet_fec!S165)</f>
        <v>4.7528232497601053</v>
      </c>
      <c r="T165" s="111">
        <f>IF(RES_hhdet_tes!T165=0,"",RES_hhdet_tes!T165/RES_hhdet_fec!T165)</f>
        <v>4.893583062206023</v>
      </c>
      <c r="U165" s="111">
        <f>IF(RES_hhdet_tes!U165=0,"",RES_hhdet_tes!U165/RES_hhdet_fec!U165)</f>
        <v>4.958728599983008</v>
      </c>
      <c r="V165" s="111">
        <f>IF(RES_hhdet_tes!V165=0,"",RES_hhdet_tes!V165/RES_hhdet_fec!V165)</f>
        <v>4.988768518865899</v>
      </c>
      <c r="W165" s="111">
        <f>IF(RES_hhdet_tes!W165=0,"",RES_hhdet_tes!W165/RES_hhdet_fec!W165)</f>
        <v>5.0097954660356736</v>
      </c>
      <c r="X165" s="111">
        <f>IF(RES_hhdet_tes!X165=0,"",RES_hhdet_tes!X165/RES_hhdet_fec!X165)</f>
        <v>5.0345063992796737</v>
      </c>
      <c r="Y165" s="111">
        <f>IF(RES_hhdet_tes!Y165=0,"",RES_hhdet_tes!Y165/RES_hhdet_fec!Y165)</f>
        <v>5.0559401913919366</v>
      </c>
      <c r="DA165" s="63" t="s">
        <v>2062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0.61881027483205964</v>
      </c>
      <c r="C166" s="124">
        <f>IF(RES_hhdet_tes!C166=0,"",RES_hhdet_tes!C166/RES_hhdet_fec!C166)</f>
        <v>0.62181237786155685</v>
      </c>
      <c r="D166" s="124">
        <f>IF(RES_hhdet_tes!D166=0,"",RES_hhdet_tes!D166/RES_hhdet_fec!D166)</f>
        <v>0.62512741099032254</v>
      </c>
      <c r="E166" s="124">
        <f>IF(RES_hhdet_tes!E166=0,"",RES_hhdet_tes!E166/RES_hhdet_fec!E166)</f>
        <v>0.62886448709564147</v>
      </c>
      <c r="F166" s="124">
        <f>IF(RES_hhdet_tes!F166=0,"",RES_hhdet_tes!F166/RES_hhdet_fec!F166)</f>
        <v>0.63283774673084991</v>
      </c>
      <c r="G166" s="124">
        <f>IF(RES_hhdet_tes!G166=0,"",RES_hhdet_tes!G166/RES_hhdet_fec!G166)</f>
        <v>0.63754274527380506</v>
      </c>
      <c r="H166" s="124">
        <f>IF(RES_hhdet_tes!H166=0,"",RES_hhdet_tes!H166/RES_hhdet_fec!H166)</f>
        <v>0.64246376214317302</v>
      </c>
      <c r="I166" s="124">
        <f>IF(RES_hhdet_tes!I166=0,"",RES_hhdet_tes!I166/RES_hhdet_fec!I166)</f>
        <v>0.64530310707328631</v>
      </c>
      <c r="J166" s="124">
        <f>IF(RES_hhdet_tes!J166=0,"",RES_hhdet_tes!J166/RES_hhdet_fec!J166)</f>
        <v>0.64702710323443446</v>
      </c>
      <c r="K166" s="124">
        <f>IF(RES_hhdet_tes!K166=0,"",RES_hhdet_tes!K166/RES_hhdet_fec!K166)</f>
        <v>0.64893339551747897</v>
      </c>
      <c r="L166" s="124">
        <f>IF(RES_hhdet_tes!L166=0,"",RES_hhdet_tes!L166/RES_hhdet_fec!L166)</f>
        <v>0.65060572109543469</v>
      </c>
      <c r="M166" s="124">
        <f>IF(RES_hhdet_tes!M166=0,"",RES_hhdet_tes!M166/RES_hhdet_fec!M166)</f>
        <v>0.65293887940383211</v>
      </c>
      <c r="N166" s="124">
        <f>IF(RES_hhdet_tes!N166=0,"",RES_hhdet_tes!N166/RES_hhdet_fec!N166)</f>
        <v>0.65668071474695677</v>
      </c>
      <c r="O166" s="124">
        <f>IF(RES_hhdet_tes!O166=0,"",RES_hhdet_tes!O166/RES_hhdet_fec!O166)</f>
        <v>0.66283491715663689</v>
      </c>
      <c r="P166" s="124">
        <f>IF(RES_hhdet_tes!P166=0,"",RES_hhdet_tes!P166/RES_hhdet_fec!P166)</f>
        <v>0.67203831380958046</v>
      </c>
      <c r="Q166" s="124">
        <f>IF(RES_hhdet_tes!Q166=0,"",RES_hhdet_tes!Q166/RES_hhdet_fec!Q166)</f>
        <v>0.68561501308507955</v>
      </c>
      <c r="R166" s="124">
        <f>IF(RES_hhdet_tes!R166=0,"",RES_hhdet_tes!R166/RES_hhdet_fec!R166)</f>
        <v>0.70137375114032385</v>
      </c>
      <c r="S166" s="124">
        <f>IF(RES_hhdet_tes!S166=0,"",RES_hhdet_tes!S166/RES_hhdet_fec!S166)</f>
        <v>0.71633619836050888</v>
      </c>
      <c r="T166" s="124">
        <f>IF(RES_hhdet_tes!T166=0,"",RES_hhdet_tes!T166/RES_hhdet_fec!T166)</f>
        <v>0.72938642435380008</v>
      </c>
      <c r="U166" s="124">
        <f>IF(RES_hhdet_tes!U166=0,"",RES_hhdet_tes!U166/RES_hhdet_fec!U166)</f>
        <v>0.74225785332747629</v>
      </c>
      <c r="V166" s="124">
        <f>IF(RES_hhdet_tes!V166=0,"",RES_hhdet_tes!V166/RES_hhdet_fec!V166)</f>
        <v>0.75466560245674652</v>
      </c>
      <c r="W166" s="124">
        <f>IF(RES_hhdet_tes!W166=0,"",RES_hhdet_tes!W166/RES_hhdet_fec!W166)</f>
        <v>0.76570706369788155</v>
      </c>
      <c r="X166" s="124">
        <f>IF(RES_hhdet_tes!X166=0,"",RES_hhdet_tes!X166/RES_hhdet_fec!X166)</f>
        <v>0.77882616188451903</v>
      </c>
      <c r="Y166" s="124">
        <f>IF(RES_hhdet_tes!Y166=0,"",RES_hhdet_tes!Y166/RES_hhdet_fec!Y166)</f>
        <v>0.79140182014286209</v>
      </c>
      <c r="DA166" s="130" t="s">
        <v>2063</v>
      </c>
    </row>
    <row r="167" spans="1:105" ht="12" customHeight="1" x14ac:dyDescent="0.25">
      <c r="A167" s="97" t="s">
        <v>124</v>
      </c>
      <c r="B167" s="111" t="str">
        <f>IF(RES_hhdet_tes!B167=0,"",RES_hhdet_tes!B167/RES_hhdet_fec!B167)</f>
        <v/>
      </c>
      <c r="C167" s="111" t="str">
        <f>IF(RES_hhdet_tes!C167=0,"",RES_hhdet_tes!C167/RES_hhdet_fec!C167)</f>
        <v/>
      </c>
      <c r="D167" s="111" t="str">
        <f>IF(RES_hhdet_tes!D167=0,"",RES_hhdet_tes!D167/RES_hhdet_fec!D167)</f>
        <v/>
      </c>
      <c r="E167" s="111" t="str">
        <f>IF(RES_hhdet_tes!E167=0,"",RES_hhdet_tes!E167/RES_hhdet_fec!E167)</f>
        <v/>
      </c>
      <c r="F167" s="111" t="str">
        <f>IF(RES_hhdet_tes!F167=0,"",RES_hhdet_tes!F167/RES_hhdet_fec!F167)</f>
        <v/>
      </c>
      <c r="G167" s="111" t="str">
        <f>IF(RES_hhdet_tes!G167=0,"",RES_hhdet_tes!G167/RES_hhdet_fec!G167)</f>
        <v/>
      </c>
      <c r="H167" s="111" t="str">
        <f>IF(RES_hhdet_tes!H167=0,"",RES_hhdet_tes!H167/RES_hhdet_fec!H167)</f>
        <v/>
      </c>
      <c r="I167" s="111" t="str">
        <f>IF(RES_hhdet_tes!I167=0,"",RES_hhdet_tes!I167/RES_hhdet_fec!I167)</f>
        <v/>
      </c>
      <c r="J167" s="111" t="str">
        <f>IF(RES_hhdet_tes!J167=0,"",RES_hhdet_tes!J167/RES_hhdet_fec!J167)</f>
        <v/>
      </c>
      <c r="K167" s="111" t="str">
        <f>IF(RES_hhdet_tes!K167=0,"",RES_hhdet_tes!K167/RES_hhdet_fec!K167)</f>
        <v/>
      </c>
      <c r="L167" s="111" t="str">
        <f>IF(RES_hhdet_tes!L167=0,"",RES_hhdet_tes!L167/RES_hhdet_fec!L167)</f>
        <v/>
      </c>
      <c r="M167" s="111" t="str">
        <f>IF(RES_hhdet_tes!M167=0,"",RES_hhdet_tes!M167/RES_hhdet_fec!M167)</f>
        <v/>
      </c>
      <c r="N167" s="111" t="str">
        <f>IF(RES_hhdet_tes!N167=0,"",RES_hhdet_tes!N167/RES_hhdet_fec!N167)</f>
        <v/>
      </c>
      <c r="O167" s="111" t="str">
        <f>IF(RES_hhdet_tes!O167=0,"",RES_hhdet_tes!O167/RES_hhdet_fec!O167)</f>
        <v/>
      </c>
      <c r="P167" s="111" t="str">
        <f>IF(RES_hhdet_tes!P167=0,"",RES_hhdet_tes!P167/RES_hhdet_fec!P167)</f>
        <v/>
      </c>
      <c r="Q167" s="111" t="str">
        <f>IF(RES_hhdet_tes!Q167=0,"",RES_hhdet_tes!Q167/RES_hhdet_fec!Q167)</f>
        <v/>
      </c>
      <c r="R167" s="111" t="str">
        <f>IF(RES_hhdet_tes!R167=0,"",RES_hhdet_tes!R167/RES_hhdet_fec!R167)</f>
        <v/>
      </c>
      <c r="S167" s="111" t="str">
        <f>IF(RES_hhdet_tes!S167=0,"",RES_hhdet_tes!S167/RES_hhdet_fec!S167)</f>
        <v/>
      </c>
      <c r="T167" s="111" t="str">
        <f>IF(RES_hhdet_tes!T167=0,"",RES_hhdet_tes!T167/RES_hhdet_fec!T167)</f>
        <v/>
      </c>
      <c r="U167" s="111" t="str">
        <f>IF(RES_hhdet_tes!U167=0,"",RES_hhdet_tes!U167/RES_hhdet_fec!U167)</f>
        <v/>
      </c>
      <c r="V167" s="111" t="str">
        <f>IF(RES_hhdet_tes!V167=0,"",RES_hhdet_tes!V167/RES_hhdet_fec!V167)</f>
        <v/>
      </c>
      <c r="W167" s="111" t="str">
        <f>IF(RES_hhdet_tes!W167=0,"",RES_hhdet_tes!W167/RES_hhdet_fec!W167)</f>
        <v/>
      </c>
      <c r="X167" s="111" t="str">
        <f>IF(RES_hhdet_tes!X167=0,"",RES_hhdet_tes!X167/RES_hhdet_fec!X167)</f>
        <v/>
      </c>
      <c r="Y167" s="111" t="str">
        <f>IF(RES_hhdet_tes!Y167=0,"",RES_hhdet_tes!Y167/RES_hhdet_fec!Y167)</f>
        <v/>
      </c>
      <c r="DA167" s="63" t="s">
        <v>2064</v>
      </c>
    </row>
    <row r="168" spans="1:105" ht="12" customHeight="1" x14ac:dyDescent="0.25">
      <c r="A168" s="97" t="s">
        <v>123</v>
      </c>
      <c r="B168" s="111" t="str">
        <f>IF(RES_hhdet_tes!B168=0,"",RES_hhdet_tes!B168/RES_hhdet_fec!B168)</f>
        <v/>
      </c>
      <c r="C168" s="111" t="str">
        <f>IF(RES_hhdet_tes!C168=0,"",RES_hhdet_tes!C168/RES_hhdet_fec!C168)</f>
        <v/>
      </c>
      <c r="D168" s="111" t="str">
        <f>IF(RES_hhdet_tes!D168=0,"",RES_hhdet_tes!D168/RES_hhdet_fec!D168)</f>
        <v/>
      </c>
      <c r="E168" s="111" t="str">
        <f>IF(RES_hhdet_tes!E168=0,"",RES_hhdet_tes!E168/RES_hhdet_fec!E168)</f>
        <v/>
      </c>
      <c r="F168" s="111" t="str">
        <f>IF(RES_hhdet_tes!F168=0,"",RES_hhdet_tes!F168/RES_hhdet_fec!F168)</f>
        <v/>
      </c>
      <c r="G168" s="111" t="str">
        <f>IF(RES_hhdet_tes!G168=0,"",RES_hhdet_tes!G168/RES_hhdet_fec!G168)</f>
        <v/>
      </c>
      <c r="H168" s="111" t="str">
        <f>IF(RES_hhdet_tes!H168=0,"",RES_hhdet_tes!H168/RES_hhdet_fec!H168)</f>
        <v/>
      </c>
      <c r="I168" s="111" t="str">
        <f>IF(RES_hhdet_tes!I168=0,"",RES_hhdet_tes!I168/RES_hhdet_fec!I168)</f>
        <v/>
      </c>
      <c r="J168" s="111" t="str">
        <f>IF(RES_hhdet_tes!J168=0,"",RES_hhdet_tes!J168/RES_hhdet_fec!J168)</f>
        <v/>
      </c>
      <c r="K168" s="111" t="str">
        <f>IF(RES_hhdet_tes!K168=0,"",RES_hhdet_tes!K168/RES_hhdet_fec!K168)</f>
        <v/>
      </c>
      <c r="L168" s="111" t="str">
        <f>IF(RES_hhdet_tes!L168=0,"",RES_hhdet_tes!L168/RES_hhdet_fec!L168)</f>
        <v/>
      </c>
      <c r="M168" s="111" t="str">
        <f>IF(RES_hhdet_tes!M168=0,"",RES_hhdet_tes!M168/RES_hhdet_fec!M168)</f>
        <v/>
      </c>
      <c r="N168" s="111" t="str">
        <f>IF(RES_hhdet_tes!N168=0,"",RES_hhdet_tes!N168/RES_hhdet_fec!N168)</f>
        <v/>
      </c>
      <c r="O168" s="111" t="str">
        <f>IF(RES_hhdet_tes!O168=0,"",RES_hhdet_tes!O168/RES_hhdet_fec!O168)</f>
        <v/>
      </c>
      <c r="P168" s="111" t="str">
        <f>IF(RES_hhdet_tes!P168=0,"",RES_hhdet_tes!P168/RES_hhdet_fec!P168)</f>
        <v/>
      </c>
      <c r="Q168" s="111" t="str">
        <f>IF(RES_hhdet_tes!Q168=0,"",RES_hhdet_tes!Q168/RES_hhdet_fec!Q168)</f>
        <v/>
      </c>
      <c r="R168" s="111" t="str">
        <f>IF(RES_hhdet_tes!R168=0,"",RES_hhdet_tes!R168/RES_hhdet_fec!R168)</f>
        <v/>
      </c>
      <c r="S168" s="111" t="str">
        <f>IF(RES_hhdet_tes!S168=0,"",RES_hhdet_tes!S168/RES_hhdet_fec!S168)</f>
        <v/>
      </c>
      <c r="T168" s="111" t="str">
        <f>IF(RES_hhdet_tes!T168=0,"",RES_hhdet_tes!T168/RES_hhdet_fec!T168)</f>
        <v/>
      </c>
      <c r="U168" s="111" t="str">
        <f>IF(RES_hhdet_tes!U168=0,"",RES_hhdet_tes!U168/RES_hhdet_fec!U168)</f>
        <v/>
      </c>
      <c r="V168" s="111" t="str">
        <f>IF(RES_hhdet_tes!V168=0,"",RES_hhdet_tes!V168/RES_hhdet_fec!V168)</f>
        <v/>
      </c>
      <c r="W168" s="111" t="str">
        <f>IF(RES_hhdet_tes!W168=0,"",RES_hhdet_tes!W168/RES_hhdet_fec!W168)</f>
        <v/>
      </c>
      <c r="X168" s="111" t="str">
        <f>IF(RES_hhdet_tes!X168=0,"",RES_hhdet_tes!X168/RES_hhdet_fec!X168)</f>
        <v/>
      </c>
      <c r="Y168" s="111" t="str">
        <f>IF(RES_hhdet_tes!Y168=0,"",RES_hhdet_tes!Y168/RES_hhdet_fec!Y168)</f>
        <v/>
      </c>
      <c r="DA168" s="63" t="s">
        <v>2065</v>
      </c>
    </row>
    <row r="169" spans="1:105" ht="12" customHeight="1" x14ac:dyDescent="0.25">
      <c r="A169" s="100" t="s">
        <v>50</v>
      </c>
      <c r="B169" s="112" t="str">
        <f>IF(RES_hhdet_tes!B169=0,"",RES_hhdet_tes!B169/RES_hhdet_fec!B169)</f>
        <v/>
      </c>
      <c r="C169" s="112" t="str">
        <f>IF(RES_hhdet_tes!C169=0,"",RES_hhdet_tes!C169/RES_hhdet_fec!C169)</f>
        <v/>
      </c>
      <c r="D169" s="112" t="str">
        <f>IF(RES_hhdet_tes!D169=0,"",RES_hhdet_tes!D169/RES_hhdet_fec!D169)</f>
        <v/>
      </c>
      <c r="E169" s="112" t="str">
        <f>IF(RES_hhdet_tes!E169=0,"",RES_hhdet_tes!E169/RES_hhdet_fec!E169)</f>
        <v/>
      </c>
      <c r="F169" s="112" t="str">
        <f>IF(RES_hhdet_tes!F169=0,"",RES_hhdet_tes!F169/RES_hhdet_fec!F169)</f>
        <v/>
      </c>
      <c r="G169" s="112" t="str">
        <f>IF(RES_hhdet_tes!G169=0,"",RES_hhdet_tes!G169/RES_hhdet_fec!G169)</f>
        <v/>
      </c>
      <c r="H169" s="112" t="str">
        <f>IF(RES_hhdet_tes!H169=0,"",RES_hhdet_tes!H169/RES_hhdet_fec!H169)</f>
        <v/>
      </c>
      <c r="I169" s="112" t="str">
        <f>IF(RES_hhdet_tes!I169=0,"",RES_hhdet_tes!I169/RES_hhdet_fec!I169)</f>
        <v/>
      </c>
      <c r="J169" s="112" t="str">
        <f>IF(RES_hhdet_tes!J169=0,"",RES_hhdet_tes!J169/RES_hhdet_fec!J169)</f>
        <v/>
      </c>
      <c r="K169" s="112" t="str">
        <f>IF(RES_hhdet_tes!K169=0,"",RES_hhdet_tes!K169/RES_hhdet_fec!K169)</f>
        <v/>
      </c>
      <c r="L169" s="112" t="str">
        <f>IF(RES_hhdet_tes!L169=0,"",RES_hhdet_tes!L169/RES_hhdet_fec!L169)</f>
        <v/>
      </c>
      <c r="M169" s="112" t="str">
        <f>IF(RES_hhdet_tes!M169=0,"",RES_hhdet_tes!M169/RES_hhdet_fec!M169)</f>
        <v/>
      </c>
      <c r="N169" s="112" t="str">
        <f>IF(RES_hhdet_tes!N169=0,"",RES_hhdet_tes!N169/RES_hhdet_fec!N169)</f>
        <v/>
      </c>
      <c r="O169" s="112" t="str">
        <f>IF(RES_hhdet_tes!O169=0,"",RES_hhdet_tes!O169/RES_hhdet_fec!O169)</f>
        <v/>
      </c>
      <c r="P169" s="112" t="str">
        <f>IF(RES_hhdet_tes!P169=0,"",RES_hhdet_tes!P169/RES_hhdet_fec!P169)</f>
        <v/>
      </c>
      <c r="Q169" s="112" t="str">
        <f>IF(RES_hhdet_tes!Q169=0,"",RES_hhdet_tes!Q169/RES_hhdet_fec!Q169)</f>
        <v/>
      </c>
      <c r="R169" s="112" t="str">
        <f>IF(RES_hhdet_tes!R169=0,"",RES_hhdet_tes!R169/RES_hhdet_fec!R169)</f>
        <v/>
      </c>
      <c r="S169" s="112" t="str">
        <f>IF(RES_hhdet_tes!S169=0,"",RES_hhdet_tes!S169/RES_hhdet_fec!S169)</f>
        <v/>
      </c>
      <c r="T169" s="112" t="str">
        <f>IF(RES_hhdet_tes!T169=0,"",RES_hhdet_tes!T169/RES_hhdet_fec!T169)</f>
        <v/>
      </c>
      <c r="U169" s="112" t="str">
        <f>IF(RES_hhdet_tes!U169=0,"",RES_hhdet_tes!U169/RES_hhdet_fec!U169)</f>
        <v/>
      </c>
      <c r="V169" s="112" t="str">
        <f>IF(RES_hhdet_tes!V169=0,"",RES_hhdet_tes!V169/RES_hhdet_fec!V169)</f>
        <v/>
      </c>
      <c r="W169" s="112" t="str">
        <f>IF(RES_hhdet_tes!W169=0,"",RES_hhdet_tes!W169/RES_hhdet_fec!W169)</f>
        <v/>
      </c>
      <c r="X169" s="112" t="str">
        <f>IF(RES_hhdet_tes!X169=0,"",RES_hhdet_tes!X169/RES_hhdet_fec!X169)</f>
        <v/>
      </c>
      <c r="Y169" s="112" t="str">
        <f>IF(RES_hhdet_tes!Y169=0,"",RES_hhdet_tes!Y169/RES_hhdet_fec!Y169)</f>
        <v/>
      </c>
      <c r="DA169" s="131" t="s">
        <v>2066</v>
      </c>
    </row>
    <row r="170" spans="1:105" ht="12" customHeight="1" x14ac:dyDescent="0.25">
      <c r="A170" s="103" t="s">
        <v>52</v>
      </c>
      <c r="B170" s="113" t="str">
        <f>IF(RES_hhdet_tes!B170=0,"",RES_hhdet_tes!B170/RES_hhdet_fec!B170)</f>
        <v/>
      </c>
      <c r="C170" s="113" t="str">
        <f>IF(RES_hhdet_tes!C170=0,"",RES_hhdet_tes!C170/RES_hhdet_fec!C170)</f>
        <v/>
      </c>
      <c r="D170" s="113" t="str">
        <f>IF(RES_hhdet_tes!D170=0,"",RES_hhdet_tes!D170/RES_hhdet_fec!D170)</f>
        <v/>
      </c>
      <c r="E170" s="113" t="str">
        <f>IF(RES_hhdet_tes!E170=0,"",RES_hhdet_tes!E170/RES_hhdet_fec!E170)</f>
        <v/>
      </c>
      <c r="F170" s="113" t="str">
        <f>IF(RES_hhdet_tes!F170=0,"",RES_hhdet_tes!F170/RES_hhdet_fec!F170)</f>
        <v/>
      </c>
      <c r="G170" s="113" t="str">
        <f>IF(RES_hhdet_tes!G170=0,"",RES_hhdet_tes!G170/RES_hhdet_fec!G170)</f>
        <v/>
      </c>
      <c r="H170" s="113" t="str">
        <f>IF(RES_hhdet_tes!H170=0,"",RES_hhdet_tes!H170/RES_hhdet_fec!H170)</f>
        <v/>
      </c>
      <c r="I170" s="113" t="str">
        <f>IF(RES_hhdet_tes!I170=0,"",RES_hhdet_tes!I170/RES_hhdet_fec!I170)</f>
        <v/>
      </c>
      <c r="J170" s="113" t="str">
        <f>IF(RES_hhdet_tes!J170=0,"",RES_hhdet_tes!J170/RES_hhdet_fec!J170)</f>
        <v/>
      </c>
      <c r="K170" s="113" t="str">
        <f>IF(RES_hhdet_tes!K170=0,"",RES_hhdet_tes!K170/RES_hhdet_fec!K170)</f>
        <v/>
      </c>
      <c r="L170" s="113" t="str">
        <f>IF(RES_hhdet_tes!L170=0,"",RES_hhdet_tes!L170/RES_hhdet_fec!L170)</f>
        <v/>
      </c>
      <c r="M170" s="113" t="str">
        <f>IF(RES_hhdet_tes!M170=0,"",RES_hhdet_tes!M170/RES_hhdet_fec!M170)</f>
        <v/>
      </c>
      <c r="N170" s="113" t="str">
        <f>IF(RES_hhdet_tes!N170=0,"",RES_hhdet_tes!N170/RES_hhdet_fec!N170)</f>
        <v/>
      </c>
      <c r="O170" s="113" t="str">
        <f>IF(RES_hhdet_tes!O170=0,"",RES_hhdet_tes!O170/RES_hhdet_fec!O170)</f>
        <v/>
      </c>
      <c r="P170" s="113" t="str">
        <f>IF(RES_hhdet_tes!P170=0,"",RES_hhdet_tes!P170/RES_hhdet_fec!P170)</f>
        <v/>
      </c>
      <c r="Q170" s="113" t="str">
        <f>IF(RES_hhdet_tes!Q170=0,"",RES_hhdet_tes!Q170/RES_hhdet_fec!Q170)</f>
        <v/>
      </c>
      <c r="R170" s="113" t="str">
        <f>IF(RES_hhdet_tes!R170=0,"",RES_hhdet_tes!R170/RES_hhdet_fec!R170)</f>
        <v/>
      </c>
      <c r="S170" s="113" t="str">
        <f>IF(RES_hhdet_tes!S170=0,"",RES_hhdet_tes!S170/RES_hhdet_fec!S170)</f>
        <v/>
      </c>
      <c r="T170" s="113" t="str">
        <f>IF(RES_hhdet_tes!T170=0,"",RES_hhdet_tes!T170/RES_hhdet_fec!T170)</f>
        <v/>
      </c>
      <c r="U170" s="113" t="str">
        <f>IF(RES_hhdet_tes!U170=0,"",RES_hhdet_tes!U170/RES_hhdet_fec!U170)</f>
        <v/>
      </c>
      <c r="V170" s="113" t="str">
        <f>IF(RES_hhdet_tes!V170=0,"",RES_hhdet_tes!V170/RES_hhdet_fec!V170)</f>
        <v/>
      </c>
      <c r="W170" s="113" t="str">
        <f>IF(RES_hhdet_tes!W170=0,"",RES_hhdet_tes!W170/RES_hhdet_fec!W170)</f>
        <v/>
      </c>
      <c r="X170" s="113" t="str">
        <f>IF(RES_hhdet_tes!X170=0,"",RES_hhdet_tes!X170/RES_hhdet_fec!X170)</f>
        <v/>
      </c>
      <c r="Y170" s="113" t="str">
        <f>IF(RES_hhdet_tes!Y170=0,"",RES_hhdet_tes!Y170/RES_hhdet_fec!Y170)</f>
        <v/>
      </c>
      <c r="DA170" s="132" t="s">
        <v>2067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0.61881027483205964</v>
      </c>
      <c r="C171" s="112">
        <f>IF(RES_hhdet_tes!C171=0,"",RES_hhdet_tes!C171/RES_hhdet_fec!C171)</f>
        <v>0.62181237786155685</v>
      </c>
      <c r="D171" s="112">
        <f>IF(RES_hhdet_tes!D171=0,"",RES_hhdet_tes!D171/RES_hhdet_fec!D171)</f>
        <v>0.62512741099032254</v>
      </c>
      <c r="E171" s="112">
        <f>IF(RES_hhdet_tes!E171=0,"",RES_hhdet_tes!E171/RES_hhdet_fec!E171)</f>
        <v>0.62886448709564147</v>
      </c>
      <c r="F171" s="112">
        <f>IF(RES_hhdet_tes!F171=0,"",RES_hhdet_tes!F171/RES_hhdet_fec!F171)</f>
        <v>0.63283774673084991</v>
      </c>
      <c r="G171" s="112">
        <f>IF(RES_hhdet_tes!G171=0,"",RES_hhdet_tes!G171/RES_hhdet_fec!G171)</f>
        <v>0.63754274527380506</v>
      </c>
      <c r="H171" s="112">
        <f>IF(RES_hhdet_tes!H171=0,"",RES_hhdet_tes!H171/RES_hhdet_fec!H171)</f>
        <v>0.64246376214317302</v>
      </c>
      <c r="I171" s="112">
        <f>IF(RES_hhdet_tes!I171=0,"",RES_hhdet_tes!I171/RES_hhdet_fec!I171)</f>
        <v>0.64530310707328631</v>
      </c>
      <c r="J171" s="112">
        <f>IF(RES_hhdet_tes!J171=0,"",RES_hhdet_tes!J171/RES_hhdet_fec!J171)</f>
        <v>0.64702710323443446</v>
      </c>
      <c r="K171" s="112">
        <f>IF(RES_hhdet_tes!K171=0,"",RES_hhdet_tes!K171/RES_hhdet_fec!K171)</f>
        <v>0.64893339551747897</v>
      </c>
      <c r="L171" s="112">
        <f>IF(RES_hhdet_tes!L171=0,"",RES_hhdet_tes!L171/RES_hhdet_fec!L171)</f>
        <v>0.65060572109543469</v>
      </c>
      <c r="M171" s="112">
        <f>IF(RES_hhdet_tes!M171=0,"",RES_hhdet_tes!M171/RES_hhdet_fec!M171)</f>
        <v>0.65293887940383211</v>
      </c>
      <c r="N171" s="112">
        <f>IF(RES_hhdet_tes!N171=0,"",RES_hhdet_tes!N171/RES_hhdet_fec!N171)</f>
        <v>0.65668071474695677</v>
      </c>
      <c r="O171" s="112">
        <f>IF(RES_hhdet_tes!O171=0,"",RES_hhdet_tes!O171/RES_hhdet_fec!O171)</f>
        <v>0.66283491715663689</v>
      </c>
      <c r="P171" s="112">
        <f>IF(RES_hhdet_tes!P171=0,"",RES_hhdet_tes!P171/RES_hhdet_fec!P171)</f>
        <v>0.67203831380958046</v>
      </c>
      <c r="Q171" s="112">
        <f>IF(RES_hhdet_tes!Q171=0,"",RES_hhdet_tes!Q171/RES_hhdet_fec!Q171)</f>
        <v>0.68561501308507955</v>
      </c>
      <c r="R171" s="112">
        <f>IF(RES_hhdet_tes!R171=0,"",RES_hhdet_tes!R171/RES_hhdet_fec!R171)</f>
        <v>0.70137375114032385</v>
      </c>
      <c r="S171" s="112">
        <f>IF(RES_hhdet_tes!S171=0,"",RES_hhdet_tes!S171/RES_hhdet_fec!S171)</f>
        <v>0.71633619836050888</v>
      </c>
      <c r="T171" s="112">
        <f>IF(RES_hhdet_tes!T171=0,"",RES_hhdet_tes!T171/RES_hhdet_fec!T171)</f>
        <v>0.72938642435380008</v>
      </c>
      <c r="U171" s="112">
        <f>IF(RES_hhdet_tes!U171=0,"",RES_hhdet_tes!U171/RES_hhdet_fec!U171)</f>
        <v>0.74225785332747629</v>
      </c>
      <c r="V171" s="112">
        <f>IF(RES_hhdet_tes!V171=0,"",RES_hhdet_tes!V171/RES_hhdet_fec!V171)</f>
        <v>0.75466560245674652</v>
      </c>
      <c r="W171" s="112">
        <f>IF(RES_hhdet_tes!W171=0,"",RES_hhdet_tes!W171/RES_hhdet_fec!W171)</f>
        <v>0.76570706369788155</v>
      </c>
      <c r="X171" s="112">
        <f>IF(RES_hhdet_tes!X171=0,"",RES_hhdet_tes!X171/RES_hhdet_fec!X171)</f>
        <v>0.77882616188451903</v>
      </c>
      <c r="Y171" s="112">
        <f>IF(RES_hhdet_tes!Y171=0,"",RES_hhdet_tes!Y171/RES_hhdet_fec!Y171)</f>
        <v>0.79140182014286209</v>
      </c>
      <c r="DA171" s="131" t="s">
        <v>2068</v>
      </c>
    </row>
    <row r="172" spans="1:105" ht="12" customHeight="1" x14ac:dyDescent="0.25">
      <c r="A172" s="107" t="s">
        <v>121</v>
      </c>
      <c r="B172" s="113" t="str">
        <f>IF(RES_hhdet_tes!B172=0,"",RES_hhdet_tes!B172/RES_hhdet_fec!B172)</f>
        <v/>
      </c>
      <c r="C172" s="113" t="str">
        <f>IF(RES_hhdet_tes!C172=0,"",RES_hhdet_tes!C172/RES_hhdet_fec!C172)</f>
        <v/>
      </c>
      <c r="D172" s="113" t="str">
        <f>IF(RES_hhdet_tes!D172=0,"",RES_hhdet_tes!D172/RES_hhdet_fec!D172)</f>
        <v/>
      </c>
      <c r="E172" s="113" t="str">
        <f>IF(RES_hhdet_tes!E172=0,"",RES_hhdet_tes!E172/RES_hhdet_fec!E172)</f>
        <v/>
      </c>
      <c r="F172" s="113" t="str">
        <f>IF(RES_hhdet_tes!F172=0,"",RES_hhdet_tes!F172/RES_hhdet_fec!F172)</f>
        <v/>
      </c>
      <c r="G172" s="113" t="str">
        <f>IF(RES_hhdet_tes!G172=0,"",RES_hhdet_tes!G172/RES_hhdet_fec!G172)</f>
        <v/>
      </c>
      <c r="H172" s="113" t="str">
        <f>IF(RES_hhdet_tes!H172=0,"",RES_hhdet_tes!H172/RES_hhdet_fec!H172)</f>
        <v/>
      </c>
      <c r="I172" s="113" t="str">
        <f>IF(RES_hhdet_tes!I172=0,"",RES_hhdet_tes!I172/RES_hhdet_fec!I172)</f>
        <v/>
      </c>
      <c r="J172" s="113" t="str">
        <f>IF(RES_hhdet_tes!J172=0,"",RES_hhdet_tes!J172/RES_hhdet_fec!J172)</f>
        <v/>
      </c>
      <c r="K172" s="113" t="str">
        <f>IF(RES_hhdet_tes!K172=0,"",RES_hhdet_tes!K172/RES_hhdet_fec!K172)</f>
        <v/>
      </c>
      <c r="L172" s="113" t="str">
        <f>IF(RES_hhdet_tes!L172=0,"",RES_hhdet_tes!L172/RES_hhdet_fec!L172)</f>
        <v/>
      </c>
      <c r="M172" s="113" t="str">
        <f>IF(RES_hhdet_tes!M172=0,"",RES_hhdet_tes!M172/RES_hhdet_fec!M172)</f>
        <v/>
      </c>
      <c r="N172" s="113" t="str">
        <f>IF(RES_hhdet_tes!N172=0,"",RES_hhdet_tes!N172/RES_hhdet_fec!N172)</f>
        <v/>
      </c>
      <c r="O172" s="113" t="str">
        <f>IF(RES_hhdet_tes!O172=0,"",RES_hhdet_tes!O172/RES_hhdet_fec!O172)</f>
        <v/>
      </c>
      <c r="P172" s="113" t="str">
        <f>IF(RES_hhdet_tes!P172=0,"",RES_hhdet_tes!P172/RES_hhdet_fec!P172)</f>
        <v/>
      </c>
      <c r="Q172" s="113" t="str">
        <f>IF(RES_hhdet_tes!Q172=0,"",RES_hhdet_tes!Q172/RES_hhdet_fec!Q172)</f>
        <v/>
      </c>
      <c r="R172" s="113" t="str">
        <f>IF(RES_hhdet_tes!R172=0,"",RES_hhdet_tes!R172/RES_hhdet_fec!R172)</f>
        <v/>
      </c>
      <c r="S172" s="113" t="str">
        <f>IF(RES_hhdet_tes!S172=0,"",RES_hhdet_tes!S172/RES_hhdet_fec!S172)</f>
        <v/>
      </c>
      <c r="T172" s="113" t="str">
        <f>IF(RES_hhdet_tes!T172=0,"",RES_hhdet_tes!T172/RES_hhdet_fec!T172)</f>
        <v/>
      </c>
      <c r="U172" s="113" t="str">
        <f>IF(RES_hhdet_tes!U172=0,"",RES_hhdet_tes!U172/RES_hhdet_fec!U172)</f>
        <v/>
      </c>
      <c r="V172" s="113" t="str">
        <f>IF(RES_hhdet_tes!V172=0,"",RES_hhdet_tes!V172/RES_hhdet_fec!V172)</f>
        <v/>
      </c>
      <c r="W172" s="113" t="str">
        <f>IF(RES_hhdet_tes!W172=0,"",RES_hhdet_tes!W172/RES_hhdet_fec!W172)</f>
        <v/>
      </c>
      <c r="X172" s="113" t="str">
        <f>IF(RES_hhdet_tes!X172=0,"",RES_hhdet_tes!X172/RES_hhdet_fec!X172)</f>
        <v/>
      </c>
      <c r="Y172" s="113" t="str">
        <f>IF(RES_hhdet_tes!Y172=0,"",RES_hhdet_tes!Y172/RES_hhdet_fec!Y172)</f>
        <v/>
      </c>
      <c r="DA172" s="132" t="s">
        <v>2069</v>
      </c>
    </row>
    <row r="173" spans="1:105" ht="12" customHeight="1" x14ac:dyDescent="0.25">
      <c r="A173" s="108" t="s">
        <v>53</v>
      </c>
      <c r="B173" s="111" t="str">
        <f>IF(RES_hhdet_tes!B173=0,"",RES_hhdet_tes!B173/RES_hhdet_fec!B173)</f>
        <v/>
      </c>
      <c r="C173" s="111" t="str">
        <f>IF(RES_hhdet_tes!C173=0,"",RES_hhdet_tes!C173/RES_hhdet_fec!C173)</f>
        <v/>
      </c>
      <c r="D173" s="111" t="str">
        <f>IF(RES_hhdet_tes!D173=0,"",RES_hhdet_tes!D173/RES_hhdet_fec!D173)</f>
        <v/>
      </c>
      <c r="E173" s="111" t="str">
        <f>IF(RES_hhdet_tes!E173=0,"",RES_hhdet_tes!E173/RES_hhdet_fec!E173)</f>
        <v/>
      </c>
      <c r="F173" s="111" t="str">
        <f>IF(RES_hhdet_tes!F173=0,"",RES_hhdet_tes!F173/RES_hhdet_fec!F173)</f>
        <v/>
      </c>
      <c r="G173" s="111" t="str">
        <f>IF(RES_hhdet_tes!G173=0,"",RES_hhdet_tes!G173/RES_hhdet_fec!G173)</f>
        <v/>
      </c>
      <c r="H173" s="111" t="str">
        <f>IF(RES_hhdet_tes!H173=0,"",RES_hhdet_tes!H173/RES_hhdet_fec!H173)</f>
        <v/>
      </c>
      <c r="I173" s="111" t="str">
        <f>IF(RES_hhdet_tes!I173=0,"",RES_hhdet_tes!I173/RES_hhdet_fec!I173)</f>
        <v/>
      </c>
      <c r="J173" s="111" t="str">
        <f>IF(RES_hhdet_tes!J173=0,"",RES_hhdet_tes!J173/RES_hhdet_fec!J173)</f>
        <v/>
      </c>
      <c r="K173" s="111" t="str">
        <f>IF(RES_hhdet_tes!K173=0,"",RES_hhdet_tes!K173/RES_hhdet_fec!K173)</f>
        <v/>
      </c>
      <c r="L173" s="111" t="str">
        <f>IF(RES_hhdet_tes!L173=0,"",RES_hhdet_tes!L173/RES_hhdet_fec!L173)</f>
        <v/>
      </c>
      <c r="M173" s="111" t="str">
        <f>IF(RES_hhdet_tes!M173=0,"",RES_hhdet_tes!M173/RES_hhdet_fec!M173)</f>
        <v/>
      </c>
      <c r="N173" s="111" t="str">
        <f>IF(RES_hhdet_tes!N173=0,"",RES_hhdet_tes!N173/RES_hhdet_fec!N173)</f>
        <v/>
      </c>
      <c r="O173" s="111" t="str">
        <f>IF(RES_hhdet_tes!O173=0,"",RES_hhdet_tes!O173/RES_hhdet_fec!O173)</f>
        <v/>
      </c>
      <c r="P173" s="111" t="str">
        <f>IF(RES_hhdet_tes!P173=0,"",RES_hhdet_tes!P173/RES_hhdet_fec!P173)</f>
        <v/>
      </c>
      <c r="Q173" s="111" t="str">
        <f>IF(RES_hhdet_tes!Q173=0,"",RES_hhdet_tes!Q173/RES_hhdet_fec!Q173)</f>
        <v/>
      </c>
      <c r="R173" s="111" t="str">
        <f>IF(RES_hhdet_tes!R173=0,"",RES_hhdet_tes!R173/RES_hhdet_fec!R173)</f>
        <v/>
      </c>
      <c r="S173" s="111" t="str">
        <f>IF(RES_hhdet_tes!S173=0,"",RES_hhdet_tes!S173/RES_hhdet_fec!S173)</f>
        <v/>
      </c>
      <c r="T173" s="111" t="str">
        <f>IF(RES_hhdet_tes!T173=0,"",RES_hhdet_tes!T173/RES_hhdet_fec!T173)</f>
        <v/>
      </c>
      <c r="U173" s="111" t="str">
        <f>IF(RES_hhdet_tes!U173=0,"",RES_hhdet_tes!U173/RES_hhdet_fec!U173)</f>
        <v/>
      </c>
      <c r="V173" s="111" t="str">
        <f>IF(RES_hhdet_tes!V173=0,"",RES_hhdet_tes!V173/RES_hhdet_fec!V173)</f>
        <v/>
      </c>
      <c r="W173" s="111" t="str">
        <f>IF(RES_hhdet_tes!W173=0,"",RES_hhdet_tes!W173/RES_hhdet_fec!W173)</f>
        <v/>
      </c>
      <c r="X173" s="111" t="str">
        <f>IF(RES_hhdet_tes!X173=0,"",RES_hhdet_tes!X173/RES_hhdet_fec!X173)</f>
        <v/>
      </c>
      <c r="Y173" s="111" t="str">
        <f>IF(RES_hhdet_tes!Y173=0,"",RES_hhdet_tes!Y173/RES_hhdet_fec!Y173)</f>
        <v/>
      </c>
      <c r="DA173" s="63" t="s">
        <v>2070</v>
      </c>
    </row>
    <row r="174" spans="1:105" ht="12" customHeight="1" x14ac:dyDescent="0.25">
      <c r="A174" s="115" t="s">
        <v>52</v>
      </c>
      <c r="B174" s="45" t="str">
        <f>IF(RES_hhdet_tes!B174=0,"",RES_hhdet_tes!B174/RES_hhdet_fec!B174)</f>
        <v/>
      </c>
      <c r="C174" s="45" t="str">
        <f>IF(RES_hhdet_tes!C174=0,"",RES_hhdet_tes!C174/RES_hhdet_fec!C174)</f>
        <v/>
      </c>
      <c r="D174" s="45" t="str">
        <f>IF(RES_hhdet_tes!D174=0,"",RES_hhdet_tes!D174/RES_hhdet_fec!D174)</f>
        <v/>
      </c>
      <c r="E174" s="45" t="str">
        <f>IF(RES_hhdet_tes!E174=0,"",RES_hhdet_tes!E174/RES_hhdet_fec!E174)</f>
        <v/>
      </c>
      <c r="F174" s="45" t="str">
        <f>IF(RES_hhdet_tes!F174=0,"",RES_hhdet_tes!F174/RES_hhdet_fec!F174)</f>
        <v/>
      </c>
      <c r="G174" s="45" t="str">
        <f>IF(RES_hhdet_tes!G174=0,"",RES_hhdet_tes!G174/RES_hhdet_fec!G174)</f>
        <v/>
      </c>
      <c r="H174" s="45" t="str">
        <f>IF(RES_hhdet_tes!H174=0,"",RES_hhdet_tes!H174/RES_hhdet_fec!H174)</f>
        <v/>
      </c>
      <c r="I174" s="45" t="str">
        <f>IF(RES_hhdet_tes!I174=0,"",RES_hhdet_tes!I174/RES_hhdet_fec!I174)</f>
        <v/>
      </c>
      <c r="J174" s="45" t="str">
        <f>IF(RES_hhdet_tes!J174=0,"",RES_hhdet_tes!J174/RES_hhdet_fec!J174)</f>
        <v/>
      </c>
      <c r="K174" s="45" t="str">
        <f>IF(RES_hhdet_tes!K174=0,"",RES_hhdet_tes!K174/RES_hhdet_fec!K174)</f>
        <v/>
      </c>
      <c r="L174" s="45" t="str">
        <f>IF(RES_hhdet_tes!L174=0,"",RES_hhdet_tes!L174/RES_hhdet_fec!L174)</f>
        <v/>
      </c>
      <c r="M174" s="45" t="str">
        <f>IF(RES_hhdet_tes!M174=0,"",RES_hhdet_tes!M174/RES_hhdet_fec!M174)</f>
        <v/>
      </c>
      <c r="N174" s="45" t="str">
        <f>IF(RES_hhdet_tes!N174=0,"",RES_hhdet_tes!N174/RES_hhdet_fec!N174)</f>
        <v/>
      </c>
      <c r="O174" s="45" t="str">
        <f>IF(RES_hhdet_tes!O174=0,"",RES_hhdet_tes!O174/RES_hhdet_fec!O174)</f>
        <v/>
      </c>
      <c r="P174" s="45" t="str">
        <f>IF(RES_hhdet_tes!P174=0,"",RES_hhdet_tes!P174/RES_hhdet_fec!P174)</f>
        <v/>
      </c>
      <c r="Q174" s="45" t="str">
        <f>IF(RES_hhdet_tes!Q174=0,"",RES_hhdet_tes!Q174/RES_hhdet_fec!Q174)</f>
        <v/>
      </c>
      <c r="R174" s="45" t="str">
        <f>IF(RES_hhdet_tes!R174=0,"",RES_hhdet_tes!R174/RES_hhdet_fec!R174)</f>
        <v/>
      </c>
      <c r="S174" s="45" t="str">
        <f>IF(RES_hhdet_tes!S174=0,"",RES_hhdet_tes!S174/RES_hhdet_fec!S174)</f>
        <v/>
      </c>
      <c r="T174" s="45" t="str">
        <f>IF(RES_hhdet_tes!T174=0,"",RES_hhdet_tes!T174/RES_hhdet_fec!T174)</f>
        <v/>
      </c>
      <c r="U174" s="45" t="str">
        <f>IF(RES_hhdet_tes!U174=0,"",RES_hhdet_tes!U174/RES_hhdet_fec!U174)</f>
        <v/>
      </c>
      <c r="V174" s="45" t="str">
        <f>IF(RES_hhdet_tes!V174=0,"",RES_hhdet_tes!V174/RES_hhdet_fec!V174)</f>
        <v/>
      </c>
      <c r="W174" s="45" t="str">
        <f>IF(RES_hhdet_tes!W174=0,"",RES_hhdet_tes!W174/RES_hhdet_fec!W174)</f>
        <v/>
      </c>
      <c r="X174" s="45" t="str">
        <f>IF(RES_hhdet_tes!X174=0,"",RES_hhdet_tes!X174/RES_hhdet_fec!X174)</f>
        <v/>
      </c>
      <c r="Y174" s="45" t="str">
        <f>IF(RES_hhdet_tes!Y174=0,"",RES_hhdet_tes!Y174/RES_hhdet_fec!Y174)</f>
        <v/>
      </c>
      <c r="DA174" s="60" t="s">
        <v>2071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0.69855001614864243</v>
      </c>
      <c r="C175" s="124">
        <f>IF(RES_hhdet_tes!C175=0,"",RES_hhdet_tes!C175/RES_hhdet_fec!C175)</f>
        <v>0.69738304664734529</v>
      </c>
      <c r="D175" s="124">
        <f>IF(RES_hhdet_tes!D175=0,"",RES_hhdet_tes!D175/RES_hhdet_fec!D175)</f>
        <v>0.7147510550676307</v>
      </c>
      <c r="E175" s="124">
        <f>IF(RES_hhdet_tes!E175=0,"",RES_hhdet_tes!E175/RES_hhdet_fec!E175)</f>
        <v>0.71125385784985584</v>
      </c>
      <c r="F175" s="124">
        <f>IF(RES_hhdet_tes!F175=0,"",RES_hhdet_tes!F175/RES_hhdet_fec!F175)</f>
        <v>0.7137370377917982</v>
      </c>
      <c r="G175" s="124">
        <f>IF(RES_hhdet_tes!G175=0,"",RES_hhdet_tes!G175/RES_hhdet_fec!G175)</f>
        <v>0.72016969473454728</v>
      </c>
      <c r="H175" s="124">
        <f>IF(RES_hhdet_tes!H175=0,"",RES_hhdet_tes!H175/RES_hhdet_fec!H175)</f>
        <v>0.72387442897862553</v>
      </c>
      <c r="I175" s="124">
        <f>IF(RES_hhdet_tes!I175=0,"",RES_hhdet_tes!I175/RES_hhdet_fec!I175)</f>
        <v>0.72910349234101945</v>
      </c>
      <c r="J175" s="124">
        <f>IF(RES_hhdet_tes!J175=0,"",RES_hhdet_tes!J175/RES_hhdet_fec!J175)</f>
        <v>0.72146103511531012</v>
      </c>
      <c r="K175" s="124">
        <f>IF(RES_hhdet_tes!K175=0,"",RES_hhdet_tes!K175/RES_hhdet_fec!K175)</f>
        <v>0.72086211409701406</v>
      </c>
      <c r="L175" s="124">
        <f>IF(RES_hhdet_tes!L175=0,"",RES_hhdet_tes!L175/RES_hhdet_fec!L175)</f>
        <v>0.71791876722918457</v>
      </c>
      <c r="M175" s="124">
        <f>IF(RES_hhdet_tes!M175=0,"",RES_hhdet_tes!M175/RES_hhdet_fec!M175)</f>
        <v>0.71761058816211798</v>
      </c>
      <c r="N175" s="124">
        <f>IF(RES_hhdet_tes!N175=0,"",RES_hhdet_tes!N175/RES_hhdet_fec!N175)</f>
        <v>0.72659943170529151</v>
      </c>
      <c r="O175" s="124">
        <f>IF(RES_hhdet_tes!O175=0,"",RES_hhdet_tes!O175/RES_hhdet_fec!O175)</f>
        <v>0.72829084726210258</v>
      </c>
      <c r="P175" s="124">
        <f>IF(RES_hhdet_tes!P175=0,"",RES_hhdet_tes!P175/RES_hhdet_fec!P175)</f>
        <v>0.71967578292451584</v>
      </c>
      <c r="Q175" s="124">
        <f>IF(RES_hhdet_tes!Q175=0,"",RES_hhdet_tes!Q175/RES_hhdet_fec!Q175)</f>
        <v>0.71604474740394197</v>
      </c>
      <c r="R175" s="124">
        <f>IF(RES_hhdet_tes!R175=0,"",RES_hhdet_tes!R175/RES_hhdet_fec!R175)</f>
        <v>0.71321870376999763</v>
      </c>
      <c r="S175" s="124">
        <f>IF(RES_hhdet_tes!S175=0,"",RES_hhdet_tes!S175/RES_hhdet_fec!S175)</f>
        <v>0.72236477841773417</v>
      </c>
      <c r="T175" s="124">
        <f>IF(RES_hhdet_tes!T175=0,"",RES_hhdet_tes!T175/RES_hhdet_fec!T175)</f>
        <v>0.73658949491984282</v>
      </c>
      <c r="U175" s="124">
        <f>IF(RES_hhdet_tes!U175=0,"",RES_hhdet_tes!U175/RES_hhdet_fec!U175)</f>
        <v>0.74605411367734831</v>
      </c>
      <c r="V175" s="124">
        <f>IF(RES_hhdet_tes!V175=0,"",RES_hhdet_tes!V175/RES_hhdet_fec!V175)</f>
        <v>0.77633868200672718</v>
      </c>
      <c r="W175" s="124">
        <f>IF(RES_hhdet_tes!W175=0,"",RES_hhdet_tes!W175/RES_hhdet_fec!W175)</f>
        <v>0.79424966270405173</v>
      </c>
      <c r="X175" s="124">
        <f>IF(RES_hhdet_tes!X175=0,"",RES_hhdet_tes!X175/RES_hhdet_fec!X175)</f>
        <v>0.81200309024795314</v>
      </c>
      <c r="Y175" s="124">
        <f>IF(RES_hhdet_tes!Y175=0,"",RES_hhdet_tes!Y175/RES_hhdet_fec!Y175)</f>
        <v>0.82044006345859799</v>
      </c>
      <c r="DA175" s="130" t="s">
        <v>2072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0.56092126426069777</v>
      </c>
      <c r="C176" s="111">
        <f>IF(RES_hhdet_tes!C176=0,"",RES_hhdet_tes!C176/RES_hhdet_fec!C176)</f>
        <v>0.5613921627687779</v>
      </c>
      <c r="D176" s="111">
        <f>IF(RES_hhdet_tes!D176=0,"",RES_hhdet_tes!D176/RES_hhdet_fec!D176)</f>
        <v>0.56149028750658669</v>
      </c>
      <c r="E176" s="111">
        <f>IF(RES_hhdet_tes!E176=0,"",RES_hhdet_tes!E176/RES_hhdet_fec!E176)</f>
        <v>0.56281494694235856</v>
      </c>
      <c r="F176" s="111">
        <f>IF(RES_hhdet_tes!F176=0,"",RES_hhdet_tes!F176/RES_hhdet_fec!F176)</f>
        <v>0.56435624037284993</v>
      </c>
      <c r="G176" s="111">
        <f>IF(RES_hhdet_tes!G176=0,"",RES_hhdet_tes!G176/RES_hhdet_fec!G176)</f>
        <v>0.56644901866831798</v>
      </c>
      <c r="H176" s="111">
        <f>IF(RES_hhdet_tes!H176=0,"",RES_hhdet_tes!H176/RES_hhdet_fec!H176)</f>
        <v>0.56869834955991283</v>
      </c>
      <c r="I176" s="111">
        <f>IF(RES_hhdet_tes!I176=0,"",RES_hhdet_tes!I176/RES_hhdet_fec!I176)</f>
        <v>0.5698681396046289</v>
      </c>
      <c r="J176" s="111">
        <f>IF(RES_hhdet_tes!J176=0,"",RES_hhdet_tes!J176/RES_hhdet_fec!J176)</f>
        <v>0.57044195950473597</v>
      </c>
      <c r="K176" s="111">
        <f>IF(RES_hhdet_tes!K176=0,"",RES_hhdet_tes!K176/RES_hhdet_fec!K176)</f>
        <v>0.57095735192274744</v>
      </c>
      <c r="L176" s="111">
        <f>IF(RES_hhdet_tes!L176=0,"",RES_hhdet_tes!L176/RES_hhdet_fec!L176)</f>
        <v>0.57131805223881149</v>
      </c>
      <c r="M176" s="111">
        <f>IF(RES_hhdet_tes!M176=0,"",RES_hhdet_tes!M176/RES_hhdet_fec!M176)</f>
        <v>0.57169948551888927</v>
      </c>
      <c r="N176" s="111">
        <f>IF(RES_hhdet_tes!N176=0,"",RES_hhdet_tes!N176/RES_hhdet_fec!N176)</f>
        <v>0.57202651924619263</v>
      </c>
      <c r="O176" s="111">
        <f>IF(RES_hhdet_tes!O176=0,"",RES_hhdet_tes!O176/RES_hhdet_fec!O176)</f>
        <v>0.57249691266510327</v>
      </c>
      <c r="P176" s="111">
        <f>IF(RES_hhdet_tes!P176=0,"",RES_hhdet_tes!P176/RES_hhdet_fec!P176)</f>
        <v>0.57314295285808137</v>
      </c>
      <c r="Q176" s="111">
        <f>IF(RES_hhdet_tes!Q176=0,"",RES_hhdet_tes!Q176/RES_hhdet_fec!Q176)</f>
        <v>0.5741519699138895</v>
      </c>
      <c r="R176" s="111">
        <f>IF(RES_hhdet_tes!R176=0,"",RES_hhdet_tes!R176/RES_hhdet_fec!R176)</f>
        <v>0.57589428579424407</v>
      </c>
      <c r="S176" s="111">
        <f>IF(RES_hhdet_tes!S176=0,"",RES_hhdet_tes!S176/RES_hhdet_fec!S176)</f>
        <v>0.57755850998899017</v>
      </c>
      <c r="T176" s="111">
        <f>IF(RES_hhdet_tes!T176=0,"",RES_hhdet_tes!T176/RES_hhdet_fec!T176)</f>
        <v>0.57957337221354277</v>
      </c>
      <c r="U176" s="111">
        <f>IF(RES_hhdet_tes!U176=0,"",RES_hhdet_tes!U176/RES_hhdet_fec!U176)</f>
        <v>0.58100853126492247</v>
      </c>
      <c r="V176" s="111">
        <f>IF(RES_hhdet_tes!V176=0,"",RES_hhdet_tes!V176/RES_hhdet_fec!V176)</f>
        <v>0.58196589314312075</v>
      </c>
      <c r="W176" s="111">
        <f>IF(RES_hhdet_tes!W176=0,"",RES_hhdet_tes!W176/RES_hhdet_fec!W176)</f>
        <v>0.58328520715248156</v>
      </c>
      <c r="X176" s="111">
        <f>IF(RES_hhdet_tes!X176=0,"",RES_hhdet_tes!X176/RES_hhdet_fec!X176)</f>
        <v>0.5906000734986897</v>
      </c>
      <c r="Y176" s="111">
        <f>IF(RES_hhdet_tes!Y176=0,"",RES_hhdet_tes!Y176/RES_hhdet_fec!Y176)</f>
        <v>0.59761233325927998</v>
      </c>
      <c r="DA176" s="63" t="s">
        <v>2073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0.72608829280164133</v>
      </c>
      <c r="C177" s="45">
        <f>IF(RES_hhdet_tes!C177=0,"",RES_hhdet_tes!C177/RES_hhdet_fec!C177)</f>
        <v>0.72819871737334751</v>
      </c>
      <c r="D177" s="45">
        <f>IF(RES_hhdet_tes!D177=0,"",RES_hhdet_tes!D177/RES_hhdet_fec!D177)</f>
        <v>0.73064322405076765</v>
      </c>
      <c r="E177" s="45">
        <f>IF(RES_hhdet_tes!E177=0,"",RES_hhdet_tes!E177/RES_hhdet_fec!E177)</f>
        <v>0.73313174217141219</v>
      </c>
      <c r="F177" s="45">
        <f>IF(RES_hhdet_tes!F177=0,"",RES_hhdet_tes!F177/RES_hhdet_fec!F177)</f>
        <v>0.73581483727015184</v>
      </c>
      <c r="G177" s="45">
        <f>IF(RES_hhdet_tes!G177=0,"",RES_hhdet_tes!G177/RES_hhdet_fec!G177)</f>
        <v>0.7390084914752485</v>
      </c>
      <c r="H177" s="45">
        <f>IF(RES_hhdet_tes!H177=0,"",RES_hhdet_tes!H177/RES_hhdet_fec!H177)</f>
        <v>0.74239630634261644</v>
      </c>
      <c r="I177" s="45">
        <f>IF(RES_hhdet_tes!I177=0,"",RES_hhdet_tes!I177/RES_hhdet_fec!I177)</f>
        <v>0.74445779359870168</v>
      </c>
      <c r="J177" s="45">
        <f>IF(RES_hhdet_tes!J177=0,"",RES_hhdet_tes!J177/RES_hhdet_fec!J177)</f>
        <v>0.74577488364544864</v>
      </c>
      <c r="K177" s="45">
        <f>IF(RES_hhdet_tes!K177=0,"",RES_hhdet_tes!K177/RES_hhdet_fec!K177)</f>
        <v>0.74720080384031184</v>
      </c>
      <c r="L177" s="45">
        <f>IF(RES_hhdet_tes!L177=0,"",RES_hhdet_tes!L177/RES_hhdet_fec!L177)</f>
        <v>0.74843436666597263</v>
      </c>
      <c r="M177" s="45">
        <f>IF(RES_hhdet_tes!M177=0,"",RES_hhdet_tes!M177/RES_hhdet_fec!M177)</f>
        <v>0.74996647096847302</v>
      </c>
      <c r="N177" s="45">
        <f>IF(RES_hhdet_tes!N177=0,"",RES_hhdet_tes!N177/RES_hhdet_fec!N177)</f>
        <v>0.75212565783276131</v>
      </c>
      <c r="O177" s="45">
        <f>IF(RES_hhdet_tes!O177=0,"",RES_hhdet_tes!O177/RES_hhdet_fec!O177)</f>
        <v>0.75507418368237456</v>
      </c>
      <c r="P177" s="45">
        <f>IF(RES_hhdet_tes!P177=0,"",RES_hhdet_tes!P177/RES_hhdet_fec!P177)</f>
        <v>0.75860831580823807</v>
      </c>
      <c r="Q177" s="45">
        <f>IF(RES_hhdet_tes!Q177=0,"",RES_hhdet_tes!Q177/RES_hhdet_fec!Q177)</f>
        <v>0.76413627617087831</v>
      </c>
      <c r="R177" s="45">
        <f>IF(RES_hhdet_tes!R177=0,"",RES_hhdet_tes!R177/RES_hhdet_fec!R177)</f>
        <v>0.77249894342694492</v>
      </c>
      <c r="S177" s="45">
        <f>IF(RES_hhdet_tes!S177=0,"",RES_hhdet_tes!S177/RES_hhdet_fec!S177)</f>
        <v>0.78329100359859827</v>
      </c>
      <c r="T177" s="45">
        <f>IF(RES_hhdet_tes!T177=0,"",RES_hhdet_tes!T177/RES_hhdet_fec!T177)</f>
        <v>0.79446563579358542</v>
      </c>
      <c r="U177" s="45">
        <f>IF(RES_hhdet_tes!U177=0,"",RES_hhdet_tes!U177/RES_hhdet_fec!U177)</f>
        <v>0.80743716550711442</v>
      </c>
      <c r="V177" s="45">
        <f>IF(RES_hhdet_tes!V177=0,"",RES_hhdet_tes!V177/RES_hhdet_fec!V177)</f>
        <v>0.82132933598545066</v>
      </c>
      <c r="W177" s="45">
        <f>IF(RES_hhdet_tes!W177=0,"",RES_hhdet_tes!W177/RES_hhdet_fec!W177)</f>
        <v>0.83281786193683527</v>
      </c>
      <c r="X177" s="45">
        <f>IF(RES_hhdet_tes!X177=0,"",RES_hhdet_tes!X177/RES_hhdet_fec!X177)</f>
        <v>0.84510464992783885</v>
      </c>
      <c r="Y177" s="45">
        <f>IF(RES_hhdet_tes!Y177=0,"",RES_hhdet_tes!Y177/RES_hhdet_fec!Y177)</f>
        <v>0.85693931137947632</v>
      </c>
      <c r="DA177" s="60" t="s">
        <v>2074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123.306827895596</v>
      </c>
      <c r="C3" s="117">
        <f t="shared" si="0"/>
        <v>92.91925260748512</v>
      </c>
      <c r="D3" s="117">
        <f t="shared" si="0"/>
        <v>108.71894459986507</v>
      </c>
      <c r="E3" s="117">
        <f t="shared" si="0"/>
        <v>75.727402616830929</v>
      </c>
      <c r="F3" s="117">
        <f t="shared" si="0"/>
        <v>105.55165290162124</v>
      </c>
      <c r="G3" s="117">
        <f t="shared" si="0"/>
        <v>95.790595511316113</v>
      </c>
      <c r="H3" s="117">
        <f t="shared" si="0"/>
        <v>75.135349935162836</v>
      </c>
      <c r="I3" s="117">
        <f t="shared" si="0"/>
        <v>44.649240057895554</v>
      </c>
      <c r="J3" s="117">
        <f t="shared" si="0"/>
        <v>49.302435704504887</v>
      </c>
      <c r="K3" s="117">
        <f t="shared" si="0"/>
        <v>30.092928832289775</v>
      </c>
      <c r="L3" s="117">
        <f t="shared" si="0"/>
        <v>36.099728569030781</v>
      </c>
      <c r="M3" s="117">
        <f t="shared" si="0"/>
        <v>44.744124509086141</v>
      </c>
      <c r="N3" s="117">
        <f t="shared" si="0"/>
        <v>41.149160993339699</v>
      </c>
      <c r="O3" s="117">
        <f t="shared" si="0"/>
        <v>41.111744347505621</v>
      </c>
      <c r="P3" s="117">
        <f t="shared" si="0"/>
        <v>34.012446822505716</v>
      </c>
      <c r="Q3" s="117">
        <f t="shared" si="0"/>
        <v>17.549698405305335</v>
      </c>
      <c r="R3" s="117">
        <f t="shared" ref="R3:V3" si="1">R4+R7+R9+R19</f>
        <v>3.8143865705551616</v>
      </c>
      <c r="S3" s="117">
        <f t="shared" si="1"/>
        <v>4.3950771913009792</v>
      </c>
      <c r="T3" s="117">
        <f t="shared" si="1"/>
        <v>4.1796979560204983</v>
      </c>
      <c r="U3" s="117">
        <f t="shared" si="1"/>
        <v>4.7458590271859133</v>
      </c>
      <c r="V3" s="117">
        <f t="shared" si="1"/>
        <v>3.8129300549631169</v>
      </c>
      <c r="W3" s="117">
        <f t="shared" ref="W3:Y3" si="2">W4+W7+W9+W19</f>
        <v>2.3658024597869378</v>
      </c>
      <c r="X3" s="117">
        <f t="shared" si="2"/>
        <v>0</v>
      </c>
      <c r="Y3" s="117">
        <f t="shared" si="2"/>
        <v>0.9470086650067594</v>
      </c>
      <c r="DA3" s="129" t="s">
        <v>2076</v>
      </c>
    </row>
    <row r="4" spans="1:105" ht="12.95" customHeight="1" x14ac:dyDescent="0.25">
      <c r="A4" s="121" t="s">
        <v>57</v>
      </c>
      <c r="B4" s="122">
        <f t="shared" ref="B4:Q4" si="3">SUM(B5:B6)</f>
        <v>106.86588214967536</v>
      </c>
      <c r="C4" s="122">
        <f t="shared" si="3"/>
        <v>80.215719467413393</v>
      </c>
      <c r="D4" s="122">
        <f t="shared" si="3"/>
        <v>94.031963301338493</v>
      </c>
      <c r="E4" s="122">
        <f t="shared" si="3"/>
        <v>65.641634618678822</v>
      </c>
      <c r="F4" s="122">
        <f t="shared" si="3"/>
        <v>91.297194207579508</v>
      </c>
      <c r="G4" s="122">
        <f t="shared" si="3"/>
        <v>82.572256323191709</v>
      </c>
      <c r="H4" s="122">
        <f t="shared" si="3"/>
        <v>64.393702912757504</v>
      </c>
      <c r="I4" s="122">
        <f t="shared" si="3"/>
        <v>39.46380235440607</v>
      </c>
      <c r="J4" s="122">
        <f t="shared" si="3"/>
        <v>43.651440869621474</v>
      </c>
      <c r="K4" s="122">
        <f t="shared" si="3"/>
        <v>26.947135156549127</v>
      </c>
      <c r="L4" s="122">
        <f t="shared" si="3"/>
        <v>32.290811613474524</v>
      </c>
      <c r="M4" s="122">
        <f t="shared" si="3"/>
        <v>39.931842857461866</v>
      </c>
      <c r="N4" s="122">
        <f t="shared" si="3"/>
        <v>36.669750401339563</v>
      </c>
      <c r="O4" s="122">
        <f t="shared" si="3"/>
        <v>36.618237691764826</v>
      </c>
      <c r="P4" s="122">
        <f t="shared" si="3"/>
        <v>30.292371281500213</v>
      </c>
      <c r="Q4" s="122">
        <f t="shared" si="3"/>
        <v>15.500143796907171</v>
      </c>
      <c r="R4" s="122">
        <f t="shared" ref="R4:V4" si="4">SUM(R5:R6)</f>
        <v>3.3968253247473612</v>
      </c>
      <c r="S4" s="122">
        <f t="shared" si="4"/>
        <v>3.96473657561079</v>
      </c>
      <c r="T4" s="122">
        <f t="shared" si="4"/>
        <v>3.7960386448434096</v>
      </c>
      <c r="U4" s="122">
        <f t="shared" si="4"/>
        <v>4.2942479046707698</v>
      </c>
      <c r="V4" s="122">
        <f t="shared" si="4"/>
        <v>3.4590688314146676</v>
      </c>
      <c r="W4" s="122">
        <f t="shared" ref="W4:Y4" si="5">SUM(W5:W6)</f>
        <v>2.1474776963309004</v>
      </c>
      <c r="X4" s="122">
        <f t="shared" si="5"/>
        <v>0</v>
      </c>
      <c r="Y4" s="122">
        <f t="shared" si="5"/>
        <v>0.94390100560895818</v>
      </c>
      <c r="DA4" s="130" t="s">
        <v>2077</v>
      </c>
    </row>
    <row r="5" spans="1:105" ht="12" customHeight="1" x14ac:dyDescent="0.25">
      <c r="A5" s="97" t="s">
        <v>51</v>
      </c>
      <c r="B5" s="98">
        <v>106.86588214967536</v>
      </c>
      <c r="C5" s="98">
        <v>80.215719467413393</v>
      </c>
      <c r="D5" s="98">
        <v>94.031963301338493</v>
      </c>
      <c r="E5" s="98">
        <v>65.641634618678822</v>
      </c>
      <c r="F5" s="98">
        <v>91.297194207579508</v>
      </c>
      <c r="G5" s="98">
        <v>82.572256323191709</v>
      </c>
      <c r="H5" s="98">
        <v>64.393702912757504</v>
      </c>
      <c r="I5" s="98">
        <v>39.46380235440607</v>
      </c>
      <c r="J5" s="98">
        <v>43.651440869621474</v>
      </c>
      <c r="K5" s="98">
        <v>26.947135156549127</v>
      </c>
      <c r="L5" s="98">
        <v>32.290811613474524</v>
      </c>
      <c r="M5" s="98">
        <v>39.931842857461866</v>
      </c>
      <c r="N5" s="98">
        <v>36.669750401339563</v>
      </c>
      <c r="O5" s="98">
        <v>36.618237691764826</v>
      </c>
      <c r="P5" s="98">
        <v>30.292371281500213</v>
      </c>
      <c r="Q5" s="98">
        <v>15.500143796907171</v>
      </c>
      <c r="R5" s="98">
        <v>3.3968253247473612</v>
      </c>
      <c r="S5" s="98">
        <v>3.96473657561079</v>
      </c>
      <c r="T5" s="98">
        <v>3.7960386448434096</v>
      </c>
      <c r="U5" s="98">
        <v>4.2942479046707698</v>
      </c>
      <c r="V5" s="98">
        <v>3.4590688314146676</v>
      </c>
      <c r="W5" s="98">
        <v>2.1474776963309004</v>
      </c>
      <c r="X5" s="98">
        <v>0</v>
      </c>
      <c r="Y5" s="98">
        <v>0.94390100560895818</v>
      </c>
      <c r="DA5" s="63" t="s">
        <v>2078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2079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2080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2081</v>
      </c>
    </row>
    <row r="9" spans="1:105" ht="12" customHeight="1" x14ac:dyDescent="0.25">
      <c r="A9" s="121" t="s">
        <v>55</v>
      </c>
      <c r="B9" s="122">
        <v>12.861454112863546</v>
      </c>
      <c r="C9" s="122">
        <v>9.8116891203763661</v>
      </c>
      <c r="D9" s="122">
        <v>12.038636834274735</v>
      </c>
      <c r="E9" s="122">
        <v>8.0941734584802738</v>
      </c>
      <c r="F9" s="122">
        <v>11.542835493296616</v>
      </c>
      <c r="G9" s="122">
        <v>10.993473762284207</v>
      </c>
      <c r="H9" s="122">
        <v>8.8962986227508143</v>
      </c>
      <c r="I9" s="122">
        <v>4.2835821051924396</v>
      </c>
      <c r="J9" s="122">
        <v>4.6357652238954934</v>
      </c>
      <c r="K9" s="122">
        <v>2.6233330631545639</v>
      </c>
      <c r="L9" s="122">
        <v>3.1138363026740907</v>
      </c>
      <c r="M9" s="122">
        <v>3.9676994799613983</v>
      </c>
      <c r="N9" s="122">
        <v>3.6889393364111971</v>
      </c>
      <c r="O9" s="122">
        <v>3.7089054065922782</v>
      </c>
      <c r="P9" s="122">
        <v>3.029851135557867</v>
      </c>
      <c r="Q9" s="122">
        <v>1.5444690742285845</v>
      </c>
      <c r="R9" s="122">
        <v>0.33244869998594095</v>
      </c>
      <c r="S9" s="122">
        <v>0.38129072857738749</v>
      </c>
      <c r="T9" s="122">
        <v>0.35093571498666293</v>
      </c>
      <c r="U9" s="122">
        <v>0.41446816243520668</v>
      </c>
      <c r="V9" s="122">
        <v>0.33435673511498876</v>
      </c>
      <c r="W9" s="122">
        <v>0.20709288918611304</v>
      </c>
      <c r="X9" s="122">
        <v>0</v>
      </c>
      <c r="Y9" s="122">
        <v>0</v>
      </c>
      <c r="DA9" s="130" t="s">
        <v>2082</v>
      </c>
    </row>
    <row r="10" spans="1:105" ht="12" customHeight="1" x14ac:dyDescent="0.25">
      <c r="A10" s="97" t="s">
        <v>143</v>
      </c>
      <c r="B10" s="98">
        <v>12.861454112863546</v>
      </c>
      <c r="C10" s="98">
        <v>9.8116891203763661</v>
      </c>
      <c r="D10" s="98">
        <v>12.038636834274735</v>
      </c>
      <c r="E10" s="98">
        <v>8.0941734584802738</v>
      </c>
      <c r="F10" s="98">
        <v>11.542835493296616</v>
      </c>
      <c r="G10" s="98">
        <v>10.993473762284207</v>
      </c>
      <c r="H10" s="98">
        <v>8.8962986227508143</v>
      </c>
      <c r="I10" s="98">
        <v>4.2835821051924396</v>
      </c>
      <c r="J10" s="98">
        <v>4.6357652238954934</v>
      </c>
      <c r="K10" s="98">
        <v>2.6233330631545639</v>
      </c>
      <c r="L10" s="98">
        <v>3.1138363026740907</v>
      </c>
      <c r="M10" s="98">
        <v>3.9676994799613983</v>
      </c>
      <c r="N10" s="98">
        <v>3.6889393364111971</v>
      </c>
      <c r="O10" s="98">
        <v>3.7089054065922782</v>
      </c>
      <c r="P10" s="98">
        <v>3.029851135557867</v>
      </c>
      <c r="Q10" s="98">
        <v>1.5444690742285845</v>
      </c>
      <c r="R10" s="98">
        <v>0.33244869998594095</v>
      </c>
      <c r="S10" s="98">
        <v>0.38129072857738749</v>
      </c>
      <c r="T10" s="98">
        <v>0.35093571498666293</v>
      </c>
      <c r="U10" s="98">
        <v>0.41446816243520668</v>
      </c>
      <c r="V10" s="98">
        <v>0.33435673511498876</v>
      </c>
      <c r="W10" s="98">
        <v>0.20709288918611304</v>
      </c>
      <c r="X10" s="98">
        <v>0</v>
      </c>
      <c r="Y10" s="98">
        <v>0</v>
      </c>
      <c r="DA10" s="63" t="s">
        <v>2083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2084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2085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2086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2087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2088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2089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2090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2091</v>
      </c>
    </row>
    <row r="19" spans="1:105" ht="12" customHeight="1" x14ac:dyDescent="0.25">
      <c r="A19" s="121" t="s">
        <v>54</v>
      </c>
      <c r="B19" s="122">
        <v>3.5794916330571067</v>
      </c>
      <c r="C19" s="122">
        <v>2.8918440196953545</v>
      </c>
      <c r="D19" s="122">
        <v>2.6483444642518279</v>
      </c>
      <c r="E19" s="122">
        <v>1.9915945396718349</v>
      </c>
      <c r="F19" s="122">
        <v>2.7116232007451138</v>
      </c>
      <c r="G19" s="122">
        <v>2.2248654258401932</v>
      </c>
      <c r="H19" s="122">
        <v>1.8453483996545146</v>
      </c>
      <c r="I19" s="122">
        <v>0.90185559829704565</v>
      </c>
      <c r="J19" s="122">
        <v>1.0152296109879175</v>
      </c>
      <c r="K19" s="122">
        <v>0.52246061258608467</v>
      </c>
      <c r="L19" s="122">
        <v>0.69508065288216825</v>
      </c>
      <c r="M19" s="122">
        <v>0.84458217166287797</v>
      </c>
      <c r="N19" s="122">
        <v>0.79047125558894338</v>
      </c>
      <c r="O19" s="122">
        <v>0.78460124914851592</v>
      </c>
      <c r="P19" s="122">
        <v>0.69022440544763386</v>
      </c>
      <c r="Q19" s="122">
        <v>0.50508553416958257</v>
      </c>
      <c r="R19" s="122">
        <v>8.5112545821859176E-2</v>
      </c>
      <c r="S19" s="122">
        <v>4.9049887112802032E-2</v>
      </c>
      <c r="T19" s="122">
        <v>3.2723596190425724E-2</v>
      </c>
      <c r="U19" s="122">
        <v>3.7142960079936962E-2</v>
      </c>
      <c r="V19" s="122">
        <v>1.950448843346066E-2</v>
      </c>
      <c r="W19" s="122">
        <v>1.1231874269924263E-2</v>
      </c>
      <c r="X19" s="122">
        <v>0</v>
      </c>
      <c r="Y19" s="122">
        <v>3.1076593978012351E-3</v>
      </c>
      <c r="DA19" s="130" t="s">
        <v>2092</v>
      </c>
    </row>
    <row r="20" spans="1:105" ht="12" customHeight="1" x14ac:dyDescent="0.25">
      <c r="A20" s="97" t="s">
        <v>51</v>
      </c>
      <c r="B20" s="98">
        <v>3.0829583143908024</v>
      </c>
      <c r="C20" s="98">
        <v>2.3362665072978932</v>
      </c>
      <c r="D20" s="98">
        <v>2.4122521974613975</v>
      </c>
      <c r="E20" s="98">
        <v>1.6988881958736346</v>
      </c>
      <c r="F20" s="98">
        <v>2.4242167967677575</v>
      </c>
      <c r="G20" s="98">
        <v>2.016544100631116</v>
      </c>
      <c r="H20" s="98">
        <v>1.6752808647311945</v>
      </c>
      <c r="I20" s="98">
        <v>0.81981003135778585</v>
      </c>
      <c r="J20" s="98">
        <v>0.90025877969143675</v>
      </c>
      <c r="K20" s="98">
        <v>0.43532593908432105</v>
      </c>
      <c r="L20" s="98">
        <v>0.59072075874735464</v>
      </c>
      <c r="M20" s="98">
        <v>0.72458105683091167</v>
      </c>
      <c r="N20" s="98">
        <v>0.70007021917560963</v>
      </c>
      <c r="O20" s="98">
        <v>0.69952690870205514</v>
      </c>
      <c r="P20" s="98">
        <v>0.61894208223739156</v>
      </c>
      <c r="Q20" s="98">
        <v>0.42799796787381661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2093</v>
      </c>
    </row>
    <row r="21" spans="1:105" ht="12" customHeight="1" x14ac:dyDescent="0.25">
      <c r="A21" s="97" t="s">
        <v>50</v>
      </c>
      <c r="B21" s="98">
        <v>0.49653331866630435</v>
      </c>
      <c r="C21" s="98">
        <v>0.55557751239746156</v>
      </c>
      <c r="D21" s="98">
        <v>0.23609226679043055</v>
      </c>
      <c r="E21" s="98">
        <v>0.29270634379820021</v>
      </c>
      <c r="F21" s="98">
        <v>0.28740640397735617</v>
      </c>
      <c r="G21" s="98">
        <v>0.20832132520907726</v>
      </c>
      <c r="H21" s="98">
        <v>0.17006753492332002</v>
      </c>
      <c r="I21" s="98">
        <v>8.2045566939259768E-2</v>
      </c>
      <c r="J21" s="98">
        <v>0.1149708312964807</v>
      </c>
      <c r="K21" s="98">
        <v>8.7134673501763571E-2</v>
      </c>
      <c r="L21" s="98">
        <v>0.10435989413481367</v>
      </c>
      <c r="M21" s="98">
        <v>0.12000111483196625</v>
      </c>
      <c r="N21" s="98">
        <v>9.040103641333376E-2</v>
      </c>
      <c r="O21" s="98">
        <v>8.5074340446460742E-2</v>
      </c>
      <c r="P21" s="98">
        <v>7.1282323210242318E-2</v>
      </c>
      <c r="Q21" s="98">
        <v>7.7087566295765908E-2</v>
      </c>
      <c r="R21" s="98">
        <v>8.5112545821859176E-2</v>
      </c>
      <c r="S21" s="98">
        <v>4.9049887112802032E-2</v>
      </c>
      <c r="T21" s="98">
        <v>3.2723596190425724E-2</v>
      </c>
      <c r="U21" s="98">
        <v>3.7142960079936962E-2</v>
      </c>
      <c r="V21" s="98">
        <v>1.950448843346066E-2</v>
      </c>
      <c r="W21" s="98">
        <v>1.1231874269924263E-2</v>
      </c>
      <c r="X21" s="98">
        <v>0</v>
      </c>
      <c r="Y21" s="98">
        <v>3.1076593978012351E-3</v>
      </c>
      <c r="DA21" s="63" t="s">
        <v>2094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2095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0</v>
      </c>
      <c r="C24" s="117">
        <f t="shared" si="7"/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:Y24" si="9">W25+W28+W30+W39</f>
        <v>0</v>
      </c>
      <c r="X24" s="117">
        <f t="shared" si="9"/>
        <v>0</v>
      </c>
      <c r="Y24" s="117">
        <f t="shared" si="9"/>
        <v>0</v>
      </c>
      <c r="DA24" s="129" t="s">
        <v>2096</v>
      </c>
    </row>
    <row r="25" spans="1:105" ht="12.95" customHeight="1" x14ac:dyDescent="0.25">
      <c r="A25" s="121" t="s">
        <v>57</v>
      </c>
      <c r="B25" s="122">
        <f t="shared" ref="B25:Q25" si="10">SUM(B26:B27)</f>
        <v>0</v>
      </c>
      <c r="C25" s="122">
        <f t="shared" si="10"/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:Y25" si="12">SUM(W26:W27)</f>
        <v>0</v>
      </c>
      <c r="X25" s="122">
        <f t="shared" si="12"/>
        <v>0</v>
      </c>
      <c r="Y25" s="122">
        <f t="shared" si="12"/>
        <v>0</v>
      </c>
      <c r="DA25" s="130" t="s">
        <v>2097</v>
      </c>
    </row>
    <row r="26" spans="1:105" ht="12" customHeight="1" x14ac:dyDescent="0.25">
      <c r="A26" s="97" t="s">
        <v>74</v>
      </c>
      <c r="B26" s="98">
        <v>0</v>
      </c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X26" s="98">
        <v>0</v>
      </c>
      <c r="Y26" s="98">
        <v>0</v>
      </c>
      <c r="DA26" s="63" t="s">
        <v>2098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2099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2100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2101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X30" s="122">
        <v>0</v>
      </c>
      <c r="Y30" s="122">
        <v>0</v>
      </c>
      <c r="DA30" s="130" t="s">
        <v>2102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2103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2104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2105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2106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2107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2108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2109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2110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X39" s="122">
        <v>0</v>
      </c>
      <c r="Y39" s="122">
        <v>0</v>
      </c>
      <c r="DA39" s="130" t="s">
        <v>2111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2112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2113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44.194218615802576</v>
      </c>
      <c r="C43" s="117">
        <f t="shared" si="14"/>
        <v>50.499426018565423</v>
      </c>
      <c r="D43" s="117">
        <f t="shared" si="14"/>
        <v>37.761308370041867</v>
      </c>
      <c r="E43" s="117">
        <f t="shared" si="14"/>
        <v>31.51090054363608</v>
      </c>
      <c r="F43" s="117">
        <f t="shared" si="14"/>
        <v>18.936814172837835</v>
      </c>
      <c r="G43" s="117">
        <f t="shared" si="14"/>
        <v>18.89047167756619</v>
      </c>
      <c r="H43" s="117">
        <f t="shared" si="14"/>
        <v>22.017282443483129</v>
      </c>
      <c r="I43" s="117">
        <f t="shared" si="14"/>
        <v>18.853445470780244</v>
      </c>
      <c r="J43" s="117">
        <f t="shared" si="14"/>
        <v>22.006469842630082</v>
      </c>
      <c r="K43" s="117">
        <f t="shared" si="14"/>
        <v>15.726348850503834</v>
      </c>
      <c r="L43" s="117">
        <f t="shared" si="14"/>
        <v>12.604539612387335</v>
      </c>
      <c r="M43" s="117">
        <f t="shared" si="14"/>
        <v>15.742102447193837</v>
      </c>
      <c r="N43" s="117">
        <f t="shared" si="14"/>
        <v>15.725301404107739</v>
      </c>
      <c r="O43" s="117">
        <f t="shared" si="14"/>
        <v>12.59189698444321</v>
      </c>
      <c r="P43" s="117">
        <f t="shared" si="14"/>
        <v>12.598071006972168</v>
      </c>
      <c r="Q43" s="117">
        <f t="shared" si="14"/>
        <v>12.598746428743883</v>
      </c>
      <c r="R43" s="117">
        <f t="shared" ref="R43:V43" si="15">R44+R47+R49+R58</f>
        <v>9.4701538770776779</v>
      </c>
      <c r="S43" s="117">
        <f t="shared" si="15"/>
        <v>6.3220906958605045</v>
      </c>
      <c r="T43" s="117">
        <f t="shared" si="15"/>
        <v>6.3088046832772848</v>
      </c>
      <c r="U43" s="117">
        <f t="shared" si="15"/>
        <v>6.3078859090447388</v>
      </c>
      <c r="V43" s="117">
        <f t="shared" si="15"/>
        <v>6.2905776797286483</v>
      </c>
      <c r="W43" s="117">
        <f t="shared" ref="W43:Y43" si="16">W44+W47+W49+W58</f>
        <v>3.148639781786581</v>
      </c>
      <c r="X43" s="117">
        <f t="shared" si="16"/>
        <v>3.1411311679543377</v>
      </c>
      <c r="Y43" s="117">
        <f t="shared" si="16"/>
        <v>3.1437482915227619</v>
      </c>
      <c r="DA43" s="129" t="s">
        <v>2114</v>
      </c>
    </row>
    <row r="44" spans="1:105" ht="12.95" customHeight="1" x14ac:dyDescent="0.25">
      <c r="A44" s="121" t="s">
        <v>57</v>
      </c>
      <c r="B44" s="122">
        <f t="shared" ref="B44:Q44" si="17">SUM(B45:B46)</f>
        <v>39.625339967981695</v>
      </c>
      <c r="C44" s="122">
        <f t="shared" si="17"/>
        <v>45.237310868193454</v>
      </c>
      <c r="D44" s="122">
        <f t="shared" si="17"/>
        <v>33.794612950026291</v>
      </c>
      <c r="E44" s="122">
        <f t="shared" si="17"/>
        <v>28.300408208361269</v>
      </c>
      <c r="F44" s="122">
        <f t="shared" si="17"/>
        <v>16.964173412200072</v>
      </c>
      <c r="G44" s="122">
        <f t="shared" si="17"/>
        <v>16.896819698262057</v>
      </c>
      <c r="H44" s="122">
        <f t="shared" si="17"/>
        <v>19.637129896107698</v>
      </c>
      <c r="I44" s="122">
        <f t="shared" si="17"/>
        <v>17.203586585054662</v>
      </c>
      <c r="J44" s="122">
        <f t="shared" si="17"/>
        <v>20.075187124112379</v>
      </c>
      <c r="K44" s="122">
        <f t="shared" si="17"/>
        <v>14.42422661447597</v>
      </c>
      <c r="L44" s="122">
        <f t="shared" si="17"/>
        <v>11.537187264703617</v>
      </c>
      <c r="M44" s="122">
        <f t="shared" si="17"/>
        <v>14.362324445158531</v>
      </c>
      <c r="N44" s="122">
        <f t="shared" si="17"/>
        <v>14.319472528034231</v>
      </c>
      <c r="O44" s="122">
        <f t="shared" si="17"/>
        <v>11.428349839592769</v>
      </c>
      <c r="P44" s="122">
        <f t="shared" si="17"/>
        <v>11.438185491153275</v>
      </c>
      <c r="Q44" s="122">
        <f t="shared" si="17"/>
        <v>11.440350488948841</v>
      </c>
      <c r="R44" s="122">
        <f t="shared" ref="R44:V44" si="18">SUM(R45:R46)</f>
        <v>8.6017055706052492</v>
      </c>
      <c r="S44" s="122">
        <f t="shared" si="18"/>
        <v>5.7516546129498414</v>
      </c>
      <c r="T44" s="122">
        <f t="shared" si="18"/>
        <v>5.7769893007639528</v>
      </c>
      <c r="U44" s="122">
        <f t="shared" si="18"/>
        <v>5.7628390634546376</v>
      </c>
      <c r="V44" s="122">
        <f t="shared" si="18"/>
        <v>5.7707032027225988</v>
      </c>
      <c r="W44" s="122">
        <f t="shared" ref="W44:Y44" si="19">SUM(W45:W46)</f>
        <v>2.8908518461150488</v>
      </c>
      <c r="X44" s="122">
        <f t="shared" si="19"/>
        <v>2.9034357821839474</v>
      </c>
      <c r="Y44" s="122">
        <f t="shared" si="19"/>
        <v>2.9133637248948285</v>
      </c>
      <c r="DA44" s="130" t="s">
        <v>2115</v>
      </c>
    </row>
    <row r="45" spans="1:105" ht="12" customHeight="1" x14ac:dyDescent="0.25">
      <c r="A45" s="97" t="s">
        <v>211</v>
      </c>
      <c r="B45" s="98">
        <v>39.625339967981695</v>
      </c>
      <c r="C45" s="98">
        <v>45.237310868193454</v>
      </c>
      <c r="D45" s="98">
        <v>33.794612950026291</v>
      </c>
      <c r="E45" s="98">
        <v>28.300408208361269</v>
      </c>
      <c r="F45" s="98">
        <v>16.964173412200072</v>
      </c>
      <c r="G45" s="98">
        <v>16.896819698262057</v>
      </c>
      <c r="H45" s="98">
        <v>19.637129896107698</v>
      </c>
      <c r="I45" s="98">
        <v>17.203586585054662</v>
      </c>
      <c r="J45" s="98">
        <v>20.075187124112379</v>
      </c>
      <c r="K45" s="98">
        <v>14.42422661447597</v>
      </c>
      <c r="L45" s="98">
        <v>11.537187264703617</v>
      </c>
      <c r="M45" s="98">
        <v>14.362324445158531</v>
      </c>
      <c r="N45" s="98">
        <v>14.319472528034231</v>
      </c>
      <c r="O45" s="98">
        <v>11.428349839592769</v>
      </c>
      <c r="P45" s="98">
        <v>11.438185491153275</v>
      </c>
      <c r="Q45" s="98">
        <v>11.440350488948841</v>
      </c>
      <c r="R45" s="98">
        <v>8.6017055706052492</v>
      </c>
      <c r="S45" s="98">
        <v>5.7516546129498414</v>
      </c>
      <c r="T45" s="98">
        <v>5.7769893007639528</v>
      </c>
      <c r="U45" s="98">
        <v>5.7628390634546376</v>
      </c>
      <c r="V45" s="98">
        <v>5.7707032027225988</v>
      </c>
      <c r="W45" s="98">
        <v>2.8908518461150488</v>
      </c>
      <c r="X45" s="98">
        <v>2.9034357821839474</v>
      </c>
      <c r="Y45" s="98">
        <v>2.9133637248948285</v>
      </c>
      <c r="DA45" s="63" t="s">
        <v>2116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2117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2118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2119</v>
      </c>
    </row>
    <row r="49" spans="1:105" ht="12" customHeight="1" x14ac:dyDescent="0.25">
      <c r="A49" s="121" t="s">
        <v>55</v>
      </c>
      <c r="B49" s="122">
        <v>4.2566800320183145</v>
      </c>
      <c r="C49" s="122">
        <v>4.9135691318065264</v>
      </c>
      <c r="D49" s="122">
        <v>3.8185470499736942</v>
      </c>
      <c r="E49" s="122">
        <v>3.0438917916387349</v>
      </c>
      <c r="F49" s="122">
        <v>1.8424065877999307</v>
      </c>
      <c r="G49" s="122">
        <v>1.9097603017379456</v>
      </c>
      <c r="H49" s="122">
        <v>2.3038801038923009</v>
      </c>
      <c r="I49" s="122">
        <v>1.6029934149453413</v>
      </c>
      <c r="J49" s="122">
        <v>1.8658228758876185</v>
      </c>
      <c r="K49" s="122">
        <v>1.2479233855240366</v>
      </c>
      <c r="L49" s="122">
        <v>1.0005327352963811</v>
      </c>
      <c r="M49" s="122">
        <v>1.3098255548414699</v>
      </c>
      <c r="N49" s="122">
        <v>1.3526774719657664</v>
      </c>
      <c r="O49" s="122">
        <v>1.1093701604072219</v>
      </c>
      <c r="P49" s="122">
        <v>1.0995345088467234</v>
      </c>
      <c r="Q49" s="122">
        <v>1.097369511051159</v>
      </c>
      <c r="R49" s="122">
        <v>0.80158442939474739</v>
      </c>
      <c r="S49" s="122">
        <v>0.51720538705015928</v>
      </c>
      <c r="T49" s="122">
        <v>0.49187069923604726</v>
      </c>
      <c r="U49" s="122">
        <v>0.50602093654536218</v>
      </c>
      <c r="V49" s="122">
        <v>0.49815679727740525</v>
      </c>
      <c r="W49" s="122">
        <v>0.2435781538849526</v>
      </c>
      <c r="X49" s="122">
        <v>0.23099421781605387</v>
      </c>
      <c r="Y49" s="122">
        <v>0.22106627510517113</v>
      </c>
      <c r="DA49" s="130" t="s">
        <v>2120</v>
      </c>
    </row>
    <row r="50" spans="1:105" ht="12" customHeight="1" x14ac:dyDescent="0.25">
      <c r="A50" s="97" t="s">
        <v>138</v>
      </c>
      <c r="B50" s="98">
        <v>4.2566800320183145</v>
      </c>
      <c r="C50" s="98">
        <v>4.9135691318065264</v>
      </c>
      <c r="D50" s="98">
        <v>3.8185470499736942</v>
      </c>
      <c r="E50" s="98">
        <v>3.0438917916387349</v>
      </c>
      <c r="F50" s="98">
        <v>1.8424065877999307</v>
      </c>
      <c r="G50" s="98">
        <v>1.9097603017379456</v>
      </c>
      <c r="H50" s="98">
        <v>2.3038801038923009</v>
      </c>
      <c r="I50" s="98">
        <v>1.6029934149453413</v>
      </c>
      <c r="J50" s="98">
        <v>1.8658228758876185</v>
      </c>
      <c r="K50" s="98">
        <v>1.2479233855240366</v>
      </c>
      <c r="L50" s="98">
        <v>1.0005327352963811</v>
      </c>
      <c r="M50" s="98">
        <v>1.3098255548414699</v>
      </c>
      <c r="N50" s="98">
        <v>1.3526774719657664</v>
      </c>
      <c r="O50" s="98">
        <v>1.1093701604072219</v>
      </c>
      <c r="P50" s="98">
        <v>1.0995345088467234</v>
      </c>
      <c r="Q50" s="98">
        <v>1.097369511051159</v>
      </c>
      <c r="R50" s="98">
        <v>0.80158442939474739</v>
      </c>
      <c r="S50" s="98">
        <v>0.51720538705015928</v>
      </c>
      <c r="T50" s="98">
        <v>0.49187069923604726</v>
      </c>
      <c r="U50" s="98">
        <v>0.50602093654536218</v>
      </c>
      <c r="V50" s="98">
        <v>0.49815679727740525</v>
      </c>
      <c r="W50" s="98">
        <v>0.2435781538849526</v>
      </c>
      <c r="X50" s="98">
        <v>0.23099421781605387</v>
      </c>
      <c r="Y50" s="98">
        <v>0.22106627510517113</v>
      </c>
      <c r="DA50" s="63" t="s">
        <v>2121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2122</v>
      </c>
    </row>
    <row r="52" spans="1:105" ht="12" customHeight="1" x14ac:dyDescent="0.25">
      <c r="A52" s="100" t="s">
        <v>211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2123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2124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2125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2126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2127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2128</v>
      </c>
    </row>
    <row r="58" spans="1:105" ht="12" customHeight="1" x14ac:dyDescent="0.25">
      <c r="A58" s="121" t="s">
        <v>54</v>
      </c>
      <c r="B58" s="122">
        <v>0.31219861580256142</v>
      </c>
      <c r="C58" s="122">
        <v>0.34854601856544515</v>
      </c>
      <c r="D58" s="122">
        <v>0.14814837004188255</v>
      </c>
      <c r="E58" s="122">
        <v>0.16660054363607696</v>
      </c>
      <c r="F58" s="122">
        <v>0.13023417283783043</v>
      </c>
      <c r="G58" s="122">
        <v>8.3891677566184999E-2</v>
      </c>
      <c r="H58" s="122">
        <v>7.6272443483129823E-2</v>
      </c>
      <c r="I58" s="122">
        <v>4.6865470780240504E-2</v>
      </c>
      <c r="J58" s="122">
        <v>6.5459842630083406E-2</v>
      </c>
      <c r="K58" s="122">
        <v>5.4198850503828881E-2</v>
      </c>
      <c r="L58" s="122">
        <v>6.6819612387336955E-2</v>
      </c>
      <c r="M58" s="122">
        <v>6.9952447193833825E-2</v>
      </c>
      <c r="N58" s="122">
        <v>5.315140410774203E-2</v>
      </c>
      <c r="O58" s="122">
        <v>5.4176984443218223E-2</v>
      </c>
      <c r="P58" s="122">
        <v>6.0351006972170017E-2</v>
      </c>
      <c r="Q58" s="122">
        <v>6.1026428743882428E-2</v>
      </c>
      <c r="R58" s="122">
        <v>6.6863877077681447E-2</v>
      </c>
      <c r="S58" s="122">
        <v>5.323069586050317E-2</v>
      </c>
      <c r="T58" s="122">
        <v>3.9944683277285155E-2</v>
      </c>
      <c r="U58" s="122">
        <v>3.9025909044738696E-2</v>
      </c>
      <c r="V58" s="122">
        <v>2.1717679728645023E-2</v>
      </c>
      <c r="W58" s="122">
        <v>1.4209781786579823E-2</v>
      </c>
      <c r="X58" s="122">
        <v>6.7011679543360998E-3</v>
      </c>
      <c r="Y58" s="122">
        <v>9.3182915227621281E-3</v>
      </c>
      <c r="DA58" s="130" t="s">
        <v>2129</v>
      </c>
    </row>
    <row r="59" spans="1:105" ht="12" customHeight="1" x14ac:dyDescent="0.25">
      <c r="A59" s="97" t="s">
        <v>50</v>
      </c>
      <c r="B59" s="98">
        <v>0.31219861580256142</v>
      </c>
      <c r="C59" s="98">
        <v>0.34854601856544515</v>
      </c>
      <c r="D59" s="98">
        <v>0.14814837004188255</v>
      </c>
      <c r="E59" s="98">
        <v>0.16660054363607696</v>
      </c>
      <c r="F59" s="98">
        <v>0.13023417283783043</v>
      </c>
      <c r="G59" s="98">
        <v>8.3891677566184999E-2</v>
      </c>
      <c r="H59" s="98">
        <v>7.6272443483129823E-2</v>
      </c>
      <c r="I59" s="98">
        <v>4.6865470780240504E-2</v>
      </c>
      <c r="J59" s="98">
        <v>6.5459842630083406E-2</v>
      </c>
      <c r="K59" s="98">
        <v>5.4198850503828881E-2</v>
      </c>
      <c r="L59" s="98">
        <v>6.6819612387336955E-2</v>
      </c>
      <c r="M59" s="98">
        <v>6.9952447193833825E-2</v>
      </c>
      <c r="N59" s="98">
        <v>5.315140410774203E-2</v>
      </c>
      <c r="O59" s="98">
        <v>5.4176984443218223E-2</v>
      </c>
      <c r="P59" s="98">
        <v>6.0351006972170017E-2</v>
      </c>
      <c r="Q59" s="98">
        <v>6.1026428743882428E-2</v>
      </c>
      <c r="R59" s="98">
        <v>6.6863877077681447E-2</v>
      </c>
      <c r="S59" s="98">
        <v>5.323069586050317E-2</v>
      </c>
      <c r="T59" s="98">
        <v>3.9944683277285155E-2</v>
      </c>
      <c r="U59" s="98">
        <v>3.9025909044738696E-2</v>
      </c>
      <c r="V59" s="98">
        <v>2.1717679728645023E-2</v>
      </c>
      <c r="W59" s="98">
        <v>1.4209781786579823E-2</v>
      </c>
      <c r="X59" s="98">
        <v>6.7011679543360998E-3</v>
      </c>
      <c r="Y59" s="98">
        <v>9.3182915227621281E-3</v>
      </c>
      <c r="DA59" s="63" t="s">
        <v>2130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2131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98.455500000000001</v>
      </c>
      <c r="C62" s="117">
        <f t="shared" si="21"/>
        <v>97.799129999999991</v>
      </c>
      <c r="D62" s="117">
        <f t="shared" si="21"/>
        <v>86.539860000000004</v>
      </c>
      <c r="E62" s="117">
        <f t="shared" si="21"/>
        <v>87.701130000000006</v>
      </c>
      <c r="F62" s="117">
        <f t="shared" si="21"/>
        <v>90.629549999999995</v>
      </c>
      <c r="G62" s="117">
        <f t="shared" si="21"/>
        <v>105.62508</v>
      </c>
      <c r="H62" s="117">
        <f t="shared" si="21"/>
        <v>107.24076000000005</v>
      </c>
      <c r="I62" s="117">
        <f t="shared" si="21"/>
        <v>114.76376999999999</v>
      </c>
      <c r="J62" s="117">
        <f t="shared" si="21"/>
        <v>115.47063000000007</v>
      </c>
      <c r="K62" s="117">
        <f t="shared" si="21"/>
        <v>119.00493000000007</v>
      </c>
      <c r="L62" s="117">
        <f t="shared" si="21"/>
        <v>128.95145999999997</v>
      </c>
      <c r="M62" s="117">
        <f t="shared" si="21"/>
        <v>121.37796000000006</v>
      </c>
      <c r="N62" s="117">
        <f t="shared" si="21"/>
        <v>129.96126000000001</v>
      </c>
      <c r="O62" s="117">
        <f t="shared" si="21"/>
        <v>122.79168000000011</v>
      </c>
      <c r="P62" s="117">
        <f t="shared" si="21"/>
        <v>122.64021000000001</v>
      </c>
      <c r="Q62" s="117">
        <f t="shared" si="21"/>
        <v>115.82405999999997</v>
      </c>
      <c r="R62" s="117">
        <f t="shared" ref="R62:V62" si="22">R63+R66+R68+R77</f>
        <v>135.91908000000004</v>
      </c>
      <c r="S62" s="117">
        <f t="shared" si="22"/>
        <v>126.39727188000005</v>
      </c>
      <c r="T62" s="117">
        <f t="shared" si="22"/>
        <v>128.56278616739252</v>
      </c>
      <c r="U62" s="117">
        <f t="shared" si="22"/>
        <v>134.69787555714399</v>
      </c>
      <c r="V62" s="117">
        <f t="shared" si="22"/>
        <v>130.38696009144357</v>
      </c>
      <c r="W62" s="117">
        <f t="shared" ref="W62:Y62" si="23">W63+W66+W68+W77</f>
        <v>139.29669388463617</v>
      </c>
      <c r="X62" s="117">
        <f t="shared" si="23"/>
        <v>111.85834231764295</v>
      </c>
      <c r="Y62" s="117">
        <f t="shared" si="23"/>
        <v>124.71882302936561</v>
      </c>
      <c r="DA62" s="129" t="s">
        <v>2132</v>
      </c>
    </row>
    <row r="63" spans="1:105" ht="12.95" customHeight="1" x14ac:dyDescent="0.25">
      <c r="A63" s="121" t="s">
        <v>57</v>
      </c>
      <c r="B63" s="122">
        <f t="shared" ref="B63:Q63" si="24">SUM(B64:B65)</f>
        <v>83.247271122204921</v>
      </c>
      <c r="C63" s="122">
        <f t="shared" si="24"/>
        <v>82.521057221116749</v>
      </c>
      <c r="D63" s="122">
        <f t="shared" si="24"/>
        <v>73.222436626586116</v>
      </c>
      <c r="E63" s="122">
        <f t="shared" si="24"/>
        <v>74.423937359118227</v>
      </c>
      <c r="F63" s="122">
        <f t="shared" si="24"/>
        <v>76.652762002726121</v>
      </c>
      <c r="G63" s="122">
        <f t="shared" si="24"/>
        <v>89.310363302315366</v>
      </c>
      <c r="H63" s="122">
        <f t="shared" si="24"/>
        <v>89.975286198693439</v>
      </c>
      <c r="I63" s="122">
        <f t="shared" si="24"/>
        <v>99.477038952557066</v>
      </c>
      <c r="J63" s="122">
        <f t="shared" si="24"/>
        <v>100.1833109835113</v>
      </c>
      <c r="K63" s="122">
        <f t="shared" si="24"/>
        <v>104.68496012775898</v>
      </c>
      <c r="L63" s="122">
        <f t="shared" si="24"/>
        <v>113.25554476896079</v>
      </c>
      <c r="M63" s="122">
        <f t="shared" si="24"/>
        <v>106.39254998920239</v>
      </c>
      <c r="N63" s="122">
        <f t="shared" si="24"/>
        <v>114.06447800487733</v>
      </c>
      <c r="O63" s="122">
        <f t="shared" si="24"/>
        <v>107.81391596556043</v>
      </c>
      <c r="P63" s="122">
        <f t="shared" si="24"/>
        <v>107.57734840548466</v>
      </c>
      <c r="Q63" s="122">
        <f t="shared" si="24"/>
        <v>101.11218368464363</v>
      </c>
      <c r="R63" s="122">
        <f t="shared" ref="R63:V63" si="25">SUM(R64:R65)</f>
        <v>118.19900895843092</v>
      </c>
      <c r="S63" s="122">
        <f t="shared" si="25"/>
        <v>109.827233155575</v>
      </c>
      <c r="T63" s="122">
        <f t="shared" si="25"/>
        <v>112.25062322462222</v>
      </c>
      <c r="U63" s="122">
        <f t="shared" si="25"/>
        <v>116.48027650359383</v>
      </c>
      <c r="V63" s="122">
        <f t="shared" si="25"/>
        <v>113.03540679144615</v>
      </c>
      <c r="W63" s="122">
        <f t="shared" ref="W63:Y63" si="26">SUM(W64:W65)</f>
        <v>120.19827203638964</v>
      </c>
      <c r="X63" s="122">
        <f t="shared" si="26"/>
        <v>98.100880622201899</v>
      </c>
      <c r="Y63" s="122">
        <f t="shared" si="26"/>
        <v>109.18976493902109</v>
      </c>
      <c r="DA63" s="130" t="s">
        <v>2133</v>
      </c>
    </row>
    <row r="64" spans="1:105" ht="12" customHeight="1" x14ac:dyDescent="0.25">
      <c r="A64" s="97" t="s">
        <v>212</v>
      </c>
      <c r="B64" s="98">
        <v>83.247271122204921</v>
      </c>
      <c r="C64" s="98">
        <v>82.521057221116749</v>
      </c>
      <c r="D64" s="98">
        <v>73.222436626586116</v>
      </c>
      <c r="E64" s="98">
        <v>74.423937359118227</v>
      </c>
      <c r="F64" s="98">
        <v>76.652762002726121</v>
      </c>
      <c r="G64" s="98">
        <v>89.310363302315366</v>
      </c>
      <c r="H64" s="98">
        <v>89.975286198693439</v>
      </c>
      <c r="I64" s="98">
        <v>99.477038952557066</v>
      </c>
      <c r="J64" s="98">
        <v>100.1833109835113</v>
      </c>
      <c r="K64" s="98">
        <v>104.68496012775898</v>
      </c>
      <c r="L64" s="98">
        <v>113.25554476896079</v>
      </c>
      <c r="M64" s="98">
        <v>106.39254998920239</v>
      </c>
      <c r="N64" s="98">
        <v>114.06447800487733</v>
      </c>
      <c r="O64" s="98">
        <v>107.81391596556043</v>
      </c>
      <c r="P64" s="98">
        <v>107.57734840548466</v>
      </c>
      <c r="Q64" s="98">
        <v>101.11218368464363</v>
      </c>
      <c r="R64" s="98">
        <v>118.19900895843092</v>
      </c>
      <c r="S64" s="98">
        <v>109.827233155575</v>
      </c>
      <c r="T64" s="98">
        <v>112.25062322462222</v>
      </c>
      <c r="U64" s="98">
        <v>116.48027650359383</v>
      </c>
      <c r="V64" s="98">
        <v>113.03540679144615</v>
      </c>
      <c r="W64" s="98">
        <v>120.19827203638964</v>
      </c>
      <c r="X64" s="98">
        <v>98.100880622201899</v>
      </c>
      <c r="Y64" s="98">
        <v>109.18976493902109</v>
      </c>
      <c r="DA64" s="63" t="s">
        <v>2134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2135</v>
      </c>
    </row>
    <row r="66" spans="1:105" ht="12.95" customHeight="1" x14ac:dyDescent="0.25">
      <c r="A66" s="121" t="s">
        <v>92</v>
      </c>
      <c r="B66" s="122">
        <f t="shared" ref="B66:Y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2136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2137</v>
      </c>
    </row>
    <row r="68" spans="1:105" ht="12" customHeight="1" x14ac:dyDescent="0.25">
      <c r="A68" s="121" t="s">
        <v>55</v>
      </c>
      <c r="B68" s="122">
        <v>9.5039778955457503</v>
      </c>
      <c r="C68" s="122">
        <v>9.5289750410696161</v>
      </c>
      <c r="D68" s="122">
        <v>8.7978454222523492</v>
      </c>
      <c r="E68" s="122">
        <v>8.5633043634354546</v>
      </c>
      <c r="F68" s="122">
        <v>8.9850800268459476</v>
      </c>
      <c r="G68" s="122">
        <v>10.926346966135711</v>
      </c>
      <c r="H68" s="122">
        <v>11.407883327776856</v>
      </c>
      <c r="I68" s="122">
        <v>10.042629422534874</v>
      </c>
      <c r="J68" s="122">
        <v>9.9685699079558621</v>
      </c>
      <c r="K68" s="122">
        <v>9.6321757105205492</v>
      </c>
      <c r="L68" s="122">
        <v>10.216621365308658</v>
      </c>
      <c r="M68" s="122">
        <v>9.7297605441779993</v>
      </c>
      <c r="N68" s="122">
        <v>10.421054884144912</v>
      </c>
      <c r="O68" s="122">
        <v>9.8223880666584691</v>
      </c>
      <c r="P68" s="122">
        <v>9.7492192473897799</v>
      </c>
      <c r="Q68" s="122">
        <v>9.2733148797261631</v>
      </c>
      <c r="R68" s="122">
        <v>10.924180249511732</v>
      </c>
      <c r="S68" s="122">
        <v>10.188789564223542</v>
      </c>
      <c r="T68" s="122">
        <v>10.109274970541898</v>
      </c>
      <c r="U68" s="122">
        <v>10.970187355322397</v>
      </c>
      <c r="V68" s="122">
        <v>10.644703356132286</v>
      </c>
      <c r="W68" s="122">
        <v>11.471558696146159</v>
      </c>
      <c r="X68" s="122">
        <v>9.0777621269019466</v>
      </c>
      <c r="Y68" s="122">
        <v>10.153072699889471</v>
      </c>
      <c r="DA68" s="130" t="s">
        <v>2138</v>
      </c>
    </row>
    <row r="69" spans="1:105" ht="12" customHeight="1" x14ac:dyDescent="0.25">
      <c r="A69" s="97" t="s">
        <v>134</v>
      </c>
      <c r="B69" s="98">
        <v>9.5039778955457503</v>
      </c>
      <c r="C69" s="98">
        <v>9.5289750410696161</v>
      </c>
      <c r="D69" s="98">
        <v>8.7978454222523492</v>
      </c>
      <c r="E69" s="98">
        <v>8.5633043634354546</v>
      </c>
      <c r="F69" s="98">
        <v>8.9850800268459476</v>
      </c>
      <c r="G69" s="98">
        <v>10.926346966135711</v>
      </c>
      <c r="H69" s="98">
        <v>11.407883327776856</v>
      </c>
      <c r="I69" s="98">
        <v>10.042629422534874</v>
      </c>
      <c r="J69" s="98">
        <v>9.9685699079558621</v>
      </c>
      <c r="K69" s="98">
        <v>9.6321757105205492</v>
      </c>
      <c r="L69" s="98">
        <v>10.216621365308658</v>
      </c>
      <c r="M69" s="98">
        <v>9.7297605441779993</v>
      </c>
      <c r="N69" s="98">
        <v>10.421054884144912</v>
      </c>
      <c r="O69" s="98">
        <v>9.8223880666584691</v>
      </c>
      <c r="P69" s="98">
        <v>9.7492192473897799</v>
      </c>
      <c r="Q69" s="98">
        <v>9.2733148797261631</v>
      </c>
      <c r="R69" s="98">
        <v>10.924180249511732</v>
      </c>
      <c r="S69" s="98">
        <v>10.188789564223542</v>
      </c>
      <c r="T69" s="98">
        <v>10.109274970541898</v>
      </c>
      <c r="U69" s="98">
        <v>10.970187355322397</v>
      </c>
      <c r="V69" s="98">
        <v>10.644703356132286</v>
      </c>
      <c r="W69" s="98">
        <v>11.471558696146159</v>
      </c>
      <c r="X69" s="98">
        <v>9.0777621269019466</v>
      </c>
      <c r="Y69" s="98">
        <v>10.153072699889471</v>
      </c>
      <c r="DA69" s="63" t="s">
        <v>2139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2140</v>
      </c>
    </row>
    <row r="71" spans="1:105" ht="12" customHeight="1" x14ac:dyDescent="0.25">
      <c r="A71" s="100" t="s">
        <v>212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2141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2142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2143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2144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2145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2146</v>
      </c>
    </row>
    <row r="77" spans="1:105" ht="12" customHeight="1" x14ac:dyDescent="0.25">
      <c r="A77" s="121" t="s">
        <v>54</v>
      </c>
      <c r="B77" s="122">
        <v>5.7042509822493415</v>
      </c>
      <c r="C77" s="122">
        <v>5.749097737813635</v>
      </c>
      <c r="D77" s="122">
        <v>4.519577951161537</v>
      </c>
      <c r="E77" s="122">
        <v>4.7138882774463271</v>
      </c>
      <c r="F77" s="122">
        <v>4.9917079704279255</v>
      </c>
      <c r="G77" s="122">
        <v>5.3883697315489245</v>
      </c>
      <c r="H77" s="122">
        <v>5.8575904735297488</v>
      </c>
      <c r="I77" s="122">
        <v>5.2441016249080494</v>
      </c>
      <c r="J77" s="122">
        <v>5.3187491085328977</v>
      </c>
      <c r="K77" s="122">
        <v>4.687794161720527</v>
      </c>
      <c r="L77" s="122">
        <v>5.479293865730539</v>
      </c>
      <c r="M77" s="122">
        <v>5.2556494666196762</v>
      </c>
      <c r="N77" s="122">
        <v>5.4757271109777799</v>
      </c>
      <c r="O77" s="122">
        <v>5.1553759677812065</v>
      </c>
      <c r="P77" s="122">
        <v>5.313642347125584</v>
      </c>
      <c r="Q77" s="122">
        <v>5.4385614356301941</v>
      </c>
      <c r="R77" s="122">
        <v>6.795890792057369</v>
      </c>
      <c r="S77" s="122">
        <v>6.3812491602015067</v>
      </c>
      <c r="T77" s="122">
        <v>6.2028879722284023</v>
      </c>
      <c r="U77" s="122">
        <v>7.2474116982277526</v>
      </c>
      <c r="V77" s="122">
        <v>6.7068499438651319</v>
      </c>
      <c r="W77" s="122">
        <v>7.6268631521003867</v>
      </c>
      <c r="X77" s="122">
        <v>4.6796995685391032</v>
      </c>
      <c r="Y77" s="122">
        <v>5.375985390455039</v>
      </c>
      <c r="DA77" s="130" t="s">
        <v>2147</v>
      </c>
    </row>
    <row r="78" spans="1:105" ht="12" customHeight="1" x14ac:dyDescent="0.25">
      <c r="A78" s="97" t="s">
        <v>189</v>
      </c>
      <c r="B78" s="98">
        <v>5.7042509822493415</v>
      </c>
      <c r="C78" s="98">
        <v>5.749097737813635</v>
      </c>
      <c r="D78" s="98">
        <v>4.519577951161537</v>
      </c>
      <c r="E78" s="98">
        <v>4.7138882774463271</v>
      </c>
      <c r="F78" s="98">
        <v>4.9917079704279255</v>
      </c>
      <c r="G78" s="98">
        <v>5.3883697315489245</v>
      </c>
      <c r="H78" s="98">
        <v>5.8575904735297488</v>
      </c>
      <c r="I78" s="98">
        <v>5.2441016249080494</v>
      </c>
      <c r="J78" s="98">
        <v>5.3187491085328977</v>
      </c>
      <c r="K78" s="98">
        <v>4.687794161720527</v>
      </c>
      <c r="L78" s="98">
        <v>5.479293865730539</v>
      </c>
      <c r="M78" s="98">
        <v>5.2556494666196762</v>
      </c>
      <c r="N78" s="98">
        <v>5.4757271109777799</v>
      </c>
      <c r="O78" s="98">
        <v>5.1553759677812065</v>
      </c>
      <c r="P78" s="98">
        <v>5.313642347125584</v>
      </c>
      <c r="Q78" s="98">
        <v>5.4385614356301941</v>
      </c>
      <c r="R78" s="98">
        <v>6.795890792057369</v>
      </c>
      <c r="S78" s="98">
        <v>6.3812491602015067</v>
      </c>
      <c r="T78" s="98">
        <v>6.2028879722284023</v>
      </c>
      <c r="U78" s="98">
        <v>7.2474116982277526</v>
      </c>
      <c r="V78" s="98">
        <v>6.7068499438651319</v>
      </c>
      <c r="W78" s="98">
        <v>7.6268631521003867</v>
      </c>
      <c r="X78" s="98">
        <v>4.6796995685391032</v>
      </c>
      <c r="Y78" s="98">
        <v>5.375985390455039</v>
      </c>
      <c r="DA78" s="63" t="s">
        <v>2148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2149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2.5233372658681255</v>
      </c>
      <c r="C81" s="117">
        <f t="shared" si="28"/>
        <v>2.8542626996585252</v>
      </c>
      <c r="D81" s="117">
        <f t="shared" si="28"/>
        <v>1.2154689687276132</v>
      </c>
      <c r="E81" s="117">
        <f t="shared" si="28"/>
        <v>1.6539946682961784</v>
      </c>
      <c r="F81" s="117">
        <f t="shared" si="28"/>
        <v>1.6163537991077541</v>
      </c>
      <c r="G81" s="117">
        <f t="shared" si="28"/>
        <v>1.2010697891241804</v>
      </c>
      <c r="H81" s="117">
        <f t="shared" si="28"/>
        <v>1.2422572660709399</v>
      </c>
      <c r="I81" s="117">
        <f t="shared" si="28"/>
        <v>0.97992779451697898</v>
      </c>
      <c r="J81" s="117">
        <f t="shared" si="28"/>
        <v>1.6470234050059775</v>
      </c>
      <c r="K81" s="117">
        <f t="shared" si="28"/>
        <v>1.8121120265404616</v>
      </c>
      <c r="L81" s="117">
        <f t="shared" si="28"/>
        <v>2.2943408043232982</v>
      </c>
      <c r="M81" s="117">
        <f t="shared" si="28"/>
        <v>2.262302400615674</v>
      </c>
      <c r="N81" s="117">
        <f t="shared" si="28"/>
        <v>1.7262848924019423</v>
      </c>
      <c r="O81" s="117">
        <f t="shared" si="28"/>
        <v>1.8185620712015385</v>
      </c>
      <c r="P81" s="117">
        <f t="shared" si="28"/>
        <v>2.9568831807940259</v>
      </c>
      <c r="Q81" s="117">
        <f t="shared" si="28"/>
        <v>4.1909332965379917</v>
      </c>
      <c r="R81" s="117">
        <f t="shared" ref="R81:V81" si="29">R82+R85+R87+R100</f>
        <v>5.9778162786216669</v>
      </c>
      <c r="S81" s="117">
        <f t="shared" si="29"/>
        <v>6.0046713608902689</v>
      </c>
      <c r="T81" s="117">
        <f t="shared" si="29"/>
        <v>5.1466641619428035</v>
      </c>
      <c r="U81" s="117">
        <f t="shared" si="29"/>
        <v>5.7816485618740812</v>
      </c>
      <c r="V81" s="117">
        <f t="shared" si="29"/>
        <v>3.463079323011387</v>
      </c>
      <c r="W81" s="117">
        <f t="shared" ref="W81:Y81" si="30">W82+W85+W87+W100</f>
        <v>2.880506285120271</v>
      </c>
      <c r="X81" s="117">
        <f t="shared" si="30"/>
        <v>1.4724059736157136</v>
      </c>
      <c r="Y81" s="117">
        <f t="shared" si="30"/>
        <v>2.0266450463774173</v>
      </c>
      <c r="DA81" s="129" t="s">
        <v>2150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2151</v>
      </c>
    </row>
    <row r="83" spans="1:105" ht="12" customHeight="1" x14ac:dyDescent="0.25">
      <c r="A83" s="97" t="s">
        <v>199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2152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2153</v>
      </c>
    </row>
    <row r="85" spans="1:105" ht="12.95" customHeight="1" x14ac:dyDescent="0.25">
      <c r="A85" s="121" t="s">
        <v>92</v>
      </c>
      <c r="B85" s="122">
        <f t="shared" ref="B85:Y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2154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2155</v>
      </c>
    </row>
    <row r="87" spans="1:105" ht="12" customHeight="1" x14ac:dyDescent="0.25">
      <c r="A87" s="121" t="s">
        <v>55</v>
      </c>
      <c r="B87" s="122">
        <v>0</v>
      </c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</v>
      </c>
      <c r="M87" s="122">
        <v>0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X87" s="122">
        <v>0</v>
      </c>
      <c r="Y87" s="122">
        <v>0</v>
      </c>
      <c r="DA87" s="130" t="s">
        <v>2156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2157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2158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2159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2160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2161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2162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2163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2164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2165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2166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2167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2168</v>
      </c>
    </row>
    <row r="100" spans="1:105" ht="12" customHeight="1" x14ac:dyDescent="0.25">
      <c r="A100" s="121" t="s">
        <v>54</v>
      </c>
      <c r="B100" s="122">
        <v>2.5233372658681255</v>
      </c>
      <c r="C100" s="122">
        <v>2.8542626996585252</v>
      </c>
      <c r="D100" s="122">
        <v>1.2154689687276132</v>
      </c>
      <c r="E100" s="122">
        <v>1.6539946682961784</v>
      </c>
      <c r="F100" s="122">
        <v>1.6163537991077541</v>
      </c>
      <c r="G100" s="122">
        <v>1.2010697891241804</v>
      </c>
      <c r="H100" s="122">
        <v>1.2422572660709399</v>
      </c>
      <c r="I100" s="122">
        <v>0.97992779451697898</v>
      </c>
      <c r="J100" s="122">
        <v>1.6470234050059775</v>
      </c>
      <c r="K100" s="122">
        <v>1.8121120265404616</v>
      </c>
      <c r="L100" s="122">
        <v>2.2943408043232982</v>
      </c>
      <c r="M100" s="122">
        <v>2.262302400615674</v>
      </c>
      <c r="N100" s="122">
        <v>1.7262848924019423</v>
      </c>
      <c r="O100" s="122">
        <v>1.8185620712015385</v>
      </c>
      <c r="P100" s="122">
        <v>2.9568831807940259</v>
      </c>
      <c r="Q100" s="122">
        <v>4.1909332965379917</v>
      </c>
      <c r="R100" s="122">
        <v>5.9778162786216669</v>
      </c>
      <c r="S100" s="122">
        <v>6.0046713608902689</v>
      </c>
      <c r="T100" s="122">
        <v>5.1466641619428035</v>
      </c>
      <c r="U100" s="122">
        <v>5.7816485618740812</v>
      </c>
      <c r="V100" s="122">
        <v>3.463079323011387</v>
      </c>
      <c r="W100" s="122">
        <v>2.880506285120271</v>
      </c>
      <c r="X100" s="122">
        <v>1.4724059736157136</v>
      </c>
      <c r="Y100" s="122">
        <v>2.0266450463774173</v>
      </c>
      <c r="DA100" s="130" t="s">
        <v>2169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2170</v>
      </c>
    </row>
    <row r="102" spans="1:105" ht="12" customHeight="1" x14ac:dyDescent="0.25">
      <c r="A102" s="97" t="s">
        <v>50</v>
      </c>
      <c r="B102" s="98">
        <v>2.5233372658681255</v>
      </c>
      <c r="C102" s="98">
        <v>2.8542626996585252</v>
      </c>
      <c r="D102" s="98">
        <v>1.2154689687276132</v>
      </c>
      <c r="E102" s="98">
        <v>1.6539946682961784</v>
      </c>
      <c r="F102" s="98">
        <v>1.6163537991077541</v>
      </c>
      <c r="G102" s="98">
        <v>1.2010697891241804</v>
      </c>
      <c r="H102" s="98">
        <v>1.2422572660709399</v>
      </c>
      <c r="I102" s="98">
        <v>0.97992779451697898</v>
      </c>
      <c r="J102" s="98">
        <v>1.6470234050059775</v>
      </c>
      <c r="K102" s="98">
        <v>1.8121120265404616</v>
      </c>
      <c r="L102" s="98">
        <v>2.2943408043232982</v>
      </c>
      <c r="M102" s="98">
        <v>2.262302400615674</v>
      </c>
      <c r="N102" s="98">
        <v>1.7262848924019423</v>
      </c>
      <c r="O102" s="98">
        <v>1.8185620712015385</v>
      </c>
      <c r="P102" s="98">
        <v>2.9568831807940259</v>
      </c>
      <c r="Q102" s="98">
        <v>4.1909332965379917</v>
      </c>
      <c r="R102" s="98">
        <v>5.9778162786216669</v>
      </c>
      <c r="S102" s="98">
        <v>6.0046713608902689</v>
      </c>
      <c r="T102" s="98">
        <v>5.1466641619428035</v>
      </c>
      <c r="U102" s="98">
        <v>5.7816485618740812</v>
      </c>
      <c r="V102" s="98">
        <v>3.463079323011387</v>
      </c>
      <c r="W102" s="98">
        <v>2.880506285120271</v>
      </c>
      <c r="X102" s="98">
        <v>1.4724059736157136</v>
      </c>
      <c r="Y102" s="98">
        <v>2.0266450463774173</v>
      </c>
      <c r="DA102" s="63" t="s">
        <v>2171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2172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2173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2174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2175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2176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2177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2178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2179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2180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2181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2182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2183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2184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2185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2186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2187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2188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2189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2190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13.279998664883651</v>
      </c>
      <c r="C124" s="117">
        <f t="shared" si="42"/>
        <v>15.625731048654979</v>
      </c>
      <c r="D124" s="117">
        <f t="shared" si="42"/>
        <v>6.7079913634803905</v>
      </c>
      <c r="E124" s="117">
        <f t="shared" si="42"/>
        <v>8.955290655729975</v>
      </c>
      <c r="F124" s="117">
        <f t="shared" si="42"/>
        <v>9.0275771236677169</v>
      </c>
      <c r="G124" s="117">
        <f t="shared" si="42"/>
        <v>6.767734840942353</v>
      </c>
      <c r="H124" s="117">
        <f t="shared" si="42"/>
        <v>6.7176278355326362</v>
      </c>
      <c r="I124" s="117">
        <f t="shared" si="42"/>
        <v>4.2951268776773448</v>
      </c>
      <c r="J124" s="117">
        <f t="shared" si="42"/>
        <v>6.1879276654539961</v>
      </c>
      <c r="K124" s="117">
        <f t="shared" si="42"/>
        <v>6.0175558408693375</v>
      </c>
      <c r="L124" s="117">
        <f t="shared" si="42"/>
        <v>8.076805075863172</v>
      </c>
      <c r="M124" s="117">
        <f t="shared" si="42"/>
        <v>8.095657188696384</v>
      </c>
      <c r="N124" s="117">
        <f t="shared" si="42"/>
        <v>6.12027869308052</v>
      </c>
      <c r="O124" s="117">
        <f t="shared" si="42"/>
        <v>6.0533460099263419</v>
      </c>
      <c r="P124" s="117">
        <f t="shared" si="42"/>
        <v>7.5635896719510569</v>
      </c>
      <c r="Q124" s="117">
        <f t="shared" si="42"/>
        <v>8.9565990462517941</v>
      </c>
      <c r="R124" s="117">
        <f t="shared" ref="R124:V124" si="43">R125+R128+R130+R139</f>
        <v>12.427783810909208</v>
      </c>
      <c r="S124" s="117">
        <f t="shared" si="43"/>
        <v>12.432171579873067</v>
      </c>
      <c r="T124" s="117">
        <f t="shared" si="43"/>
        <v>10.644880297932795</v>
      </c>
      <c r="U124" s="117">
        <f t="shared" si="43"/>
        <v>11.765972457214572</v>
      </c>
      <c r="V124" s="117">
        <f t="shared" si="43"/>
        <v>7.0514539689276932</v>
      </c>
      <c r="W124" s="117">
        <f t="shared" ref="W124:Y124" si="44">W125+W128+W130+W139</f>
        <v>6.0656326094024351</v>
      </c>
      <c r="X124" s="117">
        <f t="shared" si="44"/>
        <v>3.8051372726212414</v>
      </c>
      <c r="Y124" s="117">
        <f t="shared" si="44"/>
        <v>5.9464680793235543</v>
      </c>
      <c r="DA124" s="129" t="s">
        <v>2191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2192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2193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2194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2195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2196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2197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2198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2199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2200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2201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2202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2203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2204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2205</v>
      </c>
    </row>
    <row r="139" spans="1:105" ht="12" customHeight="1" x14ac:dyDescent="0.25">
      <c r="A139" s="121" t="s">
        <v>54</v>
      </c>
      <c r="B139" s="122">
        <v>13.279998664883651</v>
      </c>
      <c r="C139" s="122">
        <v>15.625731048654979</v>
      </c>
      <c r="D139" s="122">
        <v>6.7079913634803905</v>
      </c>
      <c r="E139" s="122">
        <v>8.955290655729975</v>
      </c>
      <c r="F139" s="122">
        <v>9.0275771236677169</v>
      </c>
      <c r="G139" s="122">
        <v>6.767734840942353</v>
      </c>
      <c r="H139" s="122">
        <v>6.7176278355326362</v>
      </c>
      <c r="I139" s="122">
        <v>4.2951268776773448</v>
      </c>
      <c r="J139" s="122">
        <v>6.1879276654539961</v>
      </c>
      <c r="K139" s="122">
        <v>6.0175558408693375</v>
      </c>
      <c r="L139" s="122">
        <v>8.076805075863172</v>
      </c>
      <c r="M139" s="122">
        <v>8.095657188696384</v>
      </c>
      <c r="N139" s="122">
        <v>6.12027869308052</v>
      </c>
      <c r="O139" s="122">
        <v>6.0533460099263419</v>
      </c>
      <c r="P139" s="122">
        <v>7.5635896719510569</v>
      </c>
      <c r="Q139" s="122">
        <v>8.9565990462517941</v>
      </c>
      <c r="R139" s="122">
        <v>12.427783810909208</v>
      </c>
      <c r="S139" s="122">
        <v>12.432171579873067</v>
      </c>
      <c r="T139" s="122">
        <v>10.644880297932795</v>
      </c>
      <c r="U139" s="122">
        <v>11.765972457214572</v>
      </c>
      <c r="V139" s="122">
        <v>7.0514539689276932</v>
      </c>
      <c r="W139" s="122">
        <v>6.0656326094024351</v>
      </c>
      <c r="X139" s="122">
        <v>3.8051372726212414</v>
      </c>
      <c r="Y139" s="122">
        <v>5.9464680793235543</v>
      </c>
      <c r="DA139" s="130" t="s">
        <v>2206</v>
      </c>
    </row>
    <row r="140" spans="1:105" ht="12" customHeight="1" x14ac:dyDescent="0.25">
      <c r="A140" s="97" t="s">
        <v>50</v>
      </c>
      <c r="B140" s="98">
        <v>13.279998664883651</v>
      </c>
      <c r="C140" s="98">
        <v>15.625731048654979</v>
      </c>
      <c r="D140" s="98">
        <v>6.7079913634803905</v>
      </c>
      <c r="E140" s="98">
        <v>8.955290655729975</v>
      </c>
      <c r="F140" s="98">
        <v>9.0275771236677169</v>
      </c>
      <c r="G140" s="98">
        <v>6.767734840942353</v>
      </c>
      <c r="H140" s="98">
        <v>6.7176278355326362</v>
      </c>
      <c r="I140" s="98">
        <v>4.2951268776773448</v>
      </c>
      <c r="J140" s="98">
        <v>6.1879276654539961</v>
      </c>
      <c r="K140" s="98">
        <v>6.0175558408693375</v>
      </c>
      <c r="L140" s="98">
        <v>8.076805075863172</v>
      </c>
      <c r="M140" s="98">
        <v>8.095657188696384</v>
      </c>
      <c r="N140" s="98">
        <v>6.12027869308052</v>
      </c>
      <c r="O140" s="98">
        <v>6.0533460099263419</v>
      </c>
      <c r="P140" s="98">
        <v>7.5635896719510569</v>
      </c>
      <c r="Q140" s="98">
        <v>8.9565990462517941</v>
      </c>
      <c r="R140" s="98">
        <v>12.427783810909208</v>
      </c>
      <c r="S140" s="98">
        <v>12.432171579873067</v>
      </c>
      <c r="T140" s="98">
        <v>10.644880297932795</v>
      </c>
      <c r="U140" s="98">
        <v>11.765972457214572</v>
      </c>
      <c r="V140" s="98">
        <v>7.0514539689276932</v>
      </c>
      <c r="W140" s="98">
        <v>6.0656326094024351</v>
      </c>
      <c r="X140" s="98">
        <v>3.8051372726212414</v>
      </c>
      <c r="Y140" s="98">
        <v>5.9464680793235543</v>
      </c>
      <c r="DA140" s="63" t="s">
        <v>2207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2208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:Y143" si="51">W144+W146+W148+W157</f>
        <v>0</v>
      </c>
      <c r="X143" s="117">
        <f t="shared" si="51"/>
        <v>0</v>
      </c>
      <c r="Y143" s="117">
        <f t="shared" si="51"/>
        <v>0</v>
      </c>
      <c r="DA143" s="129" t="s">
        <v>2209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2210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2211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2212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2213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X148" s="122">
        <v>0</v>
      </c>
      <c r="Y148" s="122">
        <v>0</v>
      </c>
      <c r="DA148" s="130" t="s">
        <v>2214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2215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2216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2217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2218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2219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2220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2221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2222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X157" s="122">
        <v>0</v>
      </c>
      <c r="Y157" s="122">
        <v>0</v>
      </c>
      <c r="DA157" s="130" t="s">
        <v>2223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2224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2225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0.61415641477935934</v>
      </c>
      <c r="C161" s="117">
        <f t="shared" si="54"/>
        <v>0.71318224072359004</v>
      </c>
      <c r="D161" s="117">
        <f t="shared" si="54"/>
        <v>0.3055247509596864</v>
      </c>
      <c r="E161" s="117">
        <f t="shared" si="54"/>
        <v>0.41570874853956918</v>
      </c>
      <c r="F161" s="117">
        <f t="shared" si="54"/>
        <v>0.42272946040933723</v>
      </c>
      <c r="G161" s="117">
        <f t="shared" si="54"/>
        <v>0.35220808715821128</v>
      </c>
      <c r="H161" s="117">
        <f t="shared" si="54"/>
        <v>0.40700063998997987</v>
      </c>
      <c r="I161" s="117">
        <f t="shared" si="54"/>
        <v>0.33818477008617642</v>
      </c>
      <c r="J161" s="117">
        <f t="shared" si="54"/>
        <v>0.59784397561345937</v>
      </c>
      <c r="K161" s="117">
        <f t="shared" si="54"/>
        <v>0.6422243285846122</v>
      </c>
      <c r="L161" s="117">
        <f t="shared" si="54"/>
        <v>0.82930421329136927</v>
      </c>
      <c r="M161" s="117">
        <f t="shared" si="54"/>
        <v>0.82371644866214733</v>
      </c>
      <c r="N161" s="117">
        <f t="shared" si="54"/>
        <v>0.62310969399647553</v>
      </c>
      <c r="O161" s="117">
        <f t="shared" si="54"/>
        <v>0.60206631398244981</v>
      </c>
      <c r="P161" s="117">
        <f t="shared" si="54"/>
        <v>0.832194777072508</v>
      </c>
      <c r="Q161" s="117">
        <f t="shared" si="54"/>
        <v>1.0695027021705994</v>
      </c>
      <c r="R161" s="117">
        <f t="shared" ref="R161:V161" si="55">R162+R164+R166+R175</f>
        <v>1.5397230075696227</v>
      </c>
      <c r="S161" s="117">
        <f t="shared" si="55"/>
        <v>1.5581759962633202</v>
      </c>
      <c r="T161" s="117">
        <f t="shared" si="55"/>
        <v>1.3620115406566751</v>
      </c>
      <c r="U161" s="117">
        <f t="shared" si="55"/>
        <v>1.5260252717866867</v>
      </c>
      <c r="V161" s="117">
        <f t="shared" si="55"/>
        <v>0.92854549989880875</v>
      </c>
      <c r="W161" s="117">
        <f t="shared" ref="W161:Y161" si="56">W162+W164+W166+W175</f>
        <v>0.78993896942078889</v>
      </c>
      <c r="X161" s="117">
        <f t="shared" si="56"/>
        <v>0.45790606580869242</v>
      </c>
      <c r="Y161" s="117">
        <f t="shared" si="56"/>
        <v>0.62768664337844804</v>
      </c>
      <c r="DA161" s="129" t="s">
        <v>2226</v>
      </c>
    </row>
    <row r="162" spans="1:105" ht="12.95" customHeight="1" x14ac:dyDescent="0.25">
      <c r="A162" s="121" t="s">
        <v>57</v>
      </c>
      <c r="B162" s="122">
        <f t="shared" ref="B162:Y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2227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2228</v>
      </c>
    </row>
    <row r="164" spans="1:105" ht="12.95" customHeight="1" x14ac:dyDescent="0.25">
      <c r="A164" s="121" t="s">
        <v>92</v>
      </c>
      <c r="B164" s="122">
        <f t="shared" ref="B164:Y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2229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2230</v>
      </c>
    </row>
    <row r="166" spans="1:105" ht="12" customHeight="1" x14ac:dyDescent="0.25">
      <c r="A166" s="121" t="s">
        <v>55</v>
      </c>
      <c r="B166" s="122">
        <v>0</v>
      </c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0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X166" s="122">
        <v>0</v>
      </c>
      <c r="Y166" s="122">
        <v>0</v>
      </c>
      <c r="DA166" s="130" t="s">
        <v>2231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2232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2233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2234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2235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2236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2237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2238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2239</v>
      </c>
    </row>
    <row r="175" spans="1:105" ht="12" customHeight="1" x14ac:dyDescent="0.25">
      <c r="A175" s="121" t="s">
        <v>54</v>
      </c>
      <c r="B175" s="122">
        <v>0.61415641477935934</v>
      </c>
      <c r="C175" s="122">
        <v>0.71318224072359004</v>
      </c>
      <c r="D175" s="122">
        <v>0.3055247509596864</v>
      </c>
      <c r="E175" s="122">
        <v>0.41570874853956918</v>
      </c>
      <c r="F175" s="122">
        <v>0.42272946040933723</v>
      </c>
      <c r="G175" s="122">
        <v>0.35220808715821128</v>
      </c>
      <c r="H175" s="122">
        <v>0.40700063998997987</v>
      </c>
      <c r="I175" s="122">
        <v>0.33818477008617642</v>
      </c>
      <c r="J175" s="122">
        <v>0.59784397561345937</v>
      </c>
      <c r="K175" s="122">
        <v>0.6422243285846122</v>
      </c>
      <c r="L175" s="122">
        <v>0.82930421329136927</v>
      </c>
      <c r="M175" s="122">
        <v>0.82371644866214733</v>
      </c>
      <c r="N175" s="122">
        <v>0.62310969399647553</v>
      </c>
      <c r="O175" s="122">
        <v>0.60206631398244981</v>
      </c>
      <c r="P175" s="122">
        <v>0.832194777072508</v>
      </c>
      <c r="Q175" s="122">
        <v>1.0695027021705994</v>
      </c>
      <c r="R175" s="122">
        <v>1.5397230075696227</v>
      </c>
      <c r="S175" s="122">
        <v>1.5581759962633202</v>
      </c>
      <c r="T175" s="122">
        <v>1.3620115406566751</v>
      </c>
      <c r="U175" s="122">
        <v>1.5260252717866867</v>
      </c>
      <c r="V175" s="122">
        <v>0.92854549989880875</v>
      </c>
      <c r="W175" s="122">
        <v>0.78993896942078889</v>
      </c>
      <c r="X175" s="122">
        <v>0.45790606580869242</v>
      </c>
      <c r="Y175" s="122">
        <v>0.62768664337844804</v>
      </c>
      <c r="DA175" s="130" t="s">
        <v>2240</v>
      </c>
    </row>
    <row r="176" spans="1:105" ht="12" customHeight="1" x14ac:dyDescent="0.25">
      <c r="A176" s="97" t="s">
        <v>50</v>
      </c>
      <c r="B176" s="98">
        <v>0.61415641477935934</v>
      </c>
      <c r="C176" s="98">
        <v>0.71318224072359004</v>
      </c>
      <c r="D176" s="98">
        <v>0.3055247509596864</v>
      </c>
      <c r="E176" s="98">
        <v>0.41570874853956918</v>
      </c>
      <c r="F176" s="98">
        <v>0.42272946040933723</v>
      </c>
      <c r="G176" s="98">
        <v>0.35220808715821128</v>
      </c>
      <c r="H176" s="98">
        <v>0.40700063998997987</v>
      </c>
      <c r="I176" s="98">
        <v>0.33818477008617642</v>
      </c>
      <c r="J176" s="98">
        <v>0.59784397561345937</v>
      </c>
      <c r="K176" s="98">
        <v>0.6422243285846122</v>
      </c>
      <c r="L176" s="98">
        <v>0.82930421329136927</v>
      </c>
      <c r="M176" s="98">
        <v>0.82371644866214733</v>
      </c>
      <c r="N176" s="98">
        <v>0.62310969399647553</v>
      </c>
      <c r="O176" s="98">
        <v>0.60206631398244981</v>
      </c>
      <c r="P176" s="98">
        <v>0.832194777072508</v>
      </c>
      <c r="Q176" s="98">
        <v>1.0695027021705994</v>
      </c>
      <c r="R176" s="98">
        <v>1.5397230075696227</v>
      </c>
      <c r="S176" s="98">
        <v>1.5581759962633202</v>
      </c>
      <c r="T176" s="98">
        <v>1.3620115406566751</v>
      </c>
      <c r="U176" s="98">
        <v>1.5260252717866867</v>
      </c>
      <c r="V176" s="98">
        <v>0.92854549989880875</v>
      </c>
      <c r="W176" s="98">
        <v>0.78993896942078889</v>
      </c>
      <c r="X176" s="98">
        <v>0.45790606580869242</v>
      </c>
      <c r="Y176" s="98">
        <v>0.62768664337844804</v>
      </c>
      <c r="DA176" s="63" t="s">
        <v>2241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2242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19909.263268405455</v>
      </c>
      <c r="C3" s="117">
        <f t="shared" si="0"/>
        <v>16467.736268552202</v>
      </c>
      <c r="D3" s="117">
        <f t="shared" si="0"/>
        <v>19612.414384051379</v>
      </c>
      <c r="E3" s="117">
        <f t="shared" si="0"/>
        <v>14714.846840591723</v>
      </c>
      <c r="F3" s="117">
        <f t="shared" si="0"/>
        <v>20892.647275443102</v>
      </c>
      <c r="G3" s="117">
        <f t="shared" si="0"/>
        <v>19597.328272289502</v>
      </c>
      <c r="H3" s="117">
        <f t="shared" si="0"/>
        <v>17901.242902986793</v>
      </c>
      <c r="I3" s="117">
        <f t="shared" si="0"/>
        <v>14337.818150866497</v>
      </c>
      <c r="J3" s="117">
        <f t="shared" si="0"/>
        <v>19107.208671081258</v>
      </c>
      <c r="K3" s="117">
        <f t="shared" si="0"/>
        <v>14755.935466554354</v>
      </c>
      <c r="L3" s="117">
        <f t="shared" si="0"/>
        <v>17563.609005952101</v>
      </c>
      <c r="M3" s="117">
        <f t="shared" si="0"/>
        <v>20106.370650320554</v>
      </c>
      <c r="N3" s="117">
        <f t="shared" si="0"/>
        <v>18213.097948091698</v>
      </c>
      <c r="O3" s="117">
        <f t="shared" si="0"/>
        <v>18933.896434546736</v>
      </c>
      <c r="P3" s="117">
        <f t="shared" si="0"/>
        <v>19196.869411019339</v>
      </c>
      <c r="Q3" s="117">
        <f t="shared" si="0"/>
        <v>14965.094561165808</v>
      </c>
      <c r="R3" s="117">
        <f t="shared" ref="R3:V3" si="1">R4+R7+R9+R19</f>
        <v>7263.082100092146</v>
      </c>
      <c r="S3" s="117">
        <f t="shared" si="1"/>
        <v>13824.301435217742</v>
      </c>
      <c r="T3" s="117">
        <f t="shared" si="1"/>
        <v>17047.620064935891</v>
      </c>
      <c r="U3" s="117">
        <f t="shared" si="1"/>
        <v>19539.51430825844</v>
      </c>
      <c r="V3" s="117">
        <f t="shared" si="1"/>
        <v>19303.022750249173</v>
      </c>
      <c r="W3" s="117">
        <f t="shared" ref="W3:Y3" si="2">W4+W7+W9+W19</f>
        <v>17656.327580091805</v>
      </c>
      <c r="X3" s="117">
        <f t="shared" si="2"/>
        <v>0</v>
      </c>
      <c r="Y3" s="117">
        <f t="shared" si="2"/>
        <v>20427.098771902762</v>
      </c>
      <c r="DA3" s="129" t="s">
        <v>2244</v>
      </c>
    </row>
    <row r="4" spans="1:105" ht="12.95" customHeight="1" x14ac:dyDescent="0.25">
      <c r="A4" s="121" t="s">
        <v>57</v>
      </c>
      <c r="B4" s="122">
        <f t="shared" ref="B4:Q4" si="3">SUM(B5:B6)</f>
        <v>16586.276311658188</v>
      </c>
      <c r="C4" s="122">
        <f t="shared" si="3"/>
        <v>13538.263257545046</v>
      </c>
      <c r="D4" s="122">
        <f t="shared" si="3"/>
        <v>16339.853714374494</v>
      </c>
      <c r="E4" s="122">
        <f t="shared" si="3"/>
        <v>12180.568151470505</v>
      </c>
      <c r="F4" s="122">
        <f t="shared" si="3"/>
        <v>17489.087425031423</v>
      </c>
      <c r="G4" s="122">
        <f t="shared" si="3"/>
        <v>16332.233897639599</v>
      </c>
      <c r="H4" s="122">
        <f t="shared" si="3"/>
        <v>14797.860901862679</v>
      </c>
      <c r="I4" s="122">
        <f t="shared" si="3"/>
        <v>12176.886283869999</v>
      </c>
      <c r="J4" s="122">
        <f t="shared" si="3"/>
        <v>16454.828110508297</v>
      </c>
      <c r="K4" s="122">
        <f t="shared" si="3"/>
        <v>12782.529284324062</v>
      </c>
      <c r="L4" s="122">
        <f t="shared" si="3"/>
        <v>15248.736024549777</v>
      </c>
      <c r="M4" s="122">
        <f t="shared" si="3"/>
        <v>17399.672094000169</v>
      </c>
      <c r="N4" s="122">
        <f t="shared" si="3"/>
        <v>15658.116444020261</v>
      </c>
      <c r="O4" s="122">
        <f t="shared" si="3"/>
        <v>16342.966330990472</v>
      </c>
      <c r="P4" s="122">
        <f t="shared" si="3"/>
        <v>16732.30949751367</v>
      </c>
      <c r="Q4" s="122">
        <f t="shared" si="3"/>
        <v>12857.041981122153</v>
      </c>
      <c r="R4" s="122">
        <f t="shared" ref="R4:V4" si="4">SUM(R5:R6)</f>
        <v>5855.0146731425175</v>
      </c>
      <c r="S4" s="122">
        <f t="shared" si="4"/>
        <v>11854.466482350341</v>
      </c>
      <c r="T4" s="122">
        <f t="shared" si="4"/>
        <v>14891.748761253739</v>
      </c>
      <c r="U4" s="122">
        <f t="shared" si="4"/>
        <v>17045.835904883741</v>
      </c>
      <c r="V4" s="122">
        <f t="shared" si="4"/>
        <v>16951.496125542191</v>
      </c>
      <c r="W4" s="122">
        <f t="shared" ref="W4:Y4" si="5">SUM(W5:W6)</f>
        <v>15339.025279837404</v>
      </c>
      <c r="X4" s="122">
        <f t="shared" si="5"/>
        <v>0</v>
      </c>
      <c r="Y4" s="122">
        <f t="shared" si="5"/>
        <v>18460.870629178145</v>
      </c>
      <c r="DA4" s="130" t="s">
        <v>2245</v>
      </c>
    </row>
    <row r="5" spans="1:105" ht="12" customHeight="1" x14ac:dyDescent="0.25">
      <c r="A5" s="97" t="s">
        <v>51</v>
      </c>
      <c r="B5" s="98">
        <v>16495.177351326693</v>
      </c>
      <c r="C5" s="98">
        <v>13465.448048441494</v>
      </c>
      <c r="D5" s="98">
        <v>16253.52435074839</v>
      </c>
      <c r="E5" s="98">
        <v>12117.445544832408</v>
      </c>
      <c r="F5" s="98">
        <v>17399.350557744492</v>
      </c>
      <c r="G5" s="98">
        <v>16249.909074280735</v>
      </c>
      <c r="H5" s="98">
        <v>14724.184923619488</v>
      </c>
      <c r="I5" s="98">
        <v>12117.323088728432</v>
      </c>
      <c r="J5" s="98">
        <v>16375.847298295399</v>
      </c>
      <c r="K5" s="98">
        <v>12722.376694571885</v>
      </c>
      <c r="L5" s="98">
        <v>15176.601658474714</v>
      </c>
      <c r="M5" s="98">
        <v>17315.282402488334</v>
      </c>
      <c r="N5" s="98">
        <v>15580.295688985281</v>
      </c>
      <c r="O5" s="98">
        <v>16260.288986574984</v>
      </c>
      <c r="P5" s="98">
        <v>16648.196319994899</v>
      </c>
      <c r="Q5" s="98">
        <v>12792.751201595154</v>
      </c>
      <c r="R5" s="98">
        <v>5825.9704226736885</v>
      </c>
      <c r="S5" s="98">
        <v>11795.950786653357</v>
      </c>
      <c r="T5" s="98">
        <v>14818.171014008491</v>
      </c>
      <c r="U5" s="98">
        <v>16961.576318789655</v>
      </c>
      <c r="V5" s="98">
        <v>16867.121183788426</v>
      </c>
      <c r="W5" s="98">
        <v>15262.458130296594</v>
      </c>
      <c r="X5" s="98">
        <v>0</v>
      </c>
      <c r="Y5" s="98">
        <v>18350.993377483439</v>
      </c>
      <c r="DA5" s="63" t="s">
        <v>2246</v>
      </c>
    </row>
    <row r="6" spans="1:105" ht="12" customHeight="1" x14ac:dyDescent="0.25">
      <c r="A6" s="97" t="s">
        <v>53</v>
      </c>
      <c r="B6" s="98">
        <v>91.098960331494027</v>
      </c>
      <c r="C6" s="98">
        <v>72.815209103550998</v>
      </c>
      <c r="D6" s="98">
        <v>86.329363626104808</v>
      </c>
      <c r="E6" s="98">
        <v>63.122606638096556</v>
      </c>
      <c r="F6" s="98">
        <v>89.736867286930504</v>
      </c>
      <c r="G6" s="98">
        <v>82.324823358863057</v>
      </c>
      <c r="H6" s="98">
        <v>73.675978243191068</v>
      </c>
      <c r="I6" s="98">
        <v>59.563195141566965</v>
      </c>
      <c r="J6" s="98">
        <v>78.980812212899338</v>
      </c>
      <c r="K6" s="98">
        <v>60.152589752176965</v>
      </c>
      <c r="L6" s="98">
        <v>72.134366075063056</v>
      </c>
      <c r="M6" s="98">
        <v>84.389691511836233</v>
      </c>
      <c r="N6" s="98">
        <v>77.820755034980067</v>
      </c>
      <c r="O6" s="98">
        <v>82.677344415487411</v>
      </c>
      <c r="P6" s="98">
        <v>84.113177518771877</v>
      </c>
      <c r="Q6" s="98">
        <v>64.290779526998051</v>
      </c>
      <c r="R6" s="98">
        <v>29.044250468829304</v>
      </c>
      <c r="S6" s="98">
        <v>58.515695696983855</v>
      </c>
      <c r="T6" s="98">
        <v>73.577747245248986</v>
      </c>
      <c r="U6" s="98">
        <v>84.259586094085179</v>
      </c>
      <c r="V6" s="98">
        <v>84.374941753764688</v>
      </c>
      <c r="W6" s="98">
        <v>76.567149540808884</v>
      </c>
      <c r="X6" s="98">
        <v>0</v>
      </c>
      <c r="Y6" s="98">
        <v>109.87725169470727</v>
      </c>
      <c r="DA6" s="63" t="s">
        <v>2247</v>
      </c>
    </row>
    <row r="7" spans="1:105" ht="12.95" customHeight="1" x14ac:dyDescent="0.25">
      <c r="A7" s="121" t="s">
        <v>92</v>
      </c>
      <c r="B7" s="122">
        <f t="shared" ref="B7:Y7" si="6">B8</f>
        <v>2.1649361449410206E-2</v>
      </c>
      <c r="C7" s="122">
        <f t="shared" si="6"/>
        <v>2.517763603691579E-2</v>
      </c>
      <c r="D7" s="122">
        <f t="shared" si="6"/>
        <v>3.1330720381777089E-2</v>
      </c>
      <c r="E7" s="122">
        <f t="shared" si="6"/>
        <v>3.189160770951871E-2</v>
      </c>
      <c r="F7" s="122">
        <f t="shared" si="6"/>
        <v>4.1586691931960129E-2</v>
      </c>
      <c r="G7" s="122">
        <f t="shared" si="6"/>
        <v>6.2425593582205396E-2</v>
      </c>
      <c r="H7" s="122">
        <f t="shared" si="6"/>
        <v>8.1948549854869282E-2</v>
      </c>
      <c r="I7" s="122">
        <f t="shared" si="6"/>
        <v>0.11009691284827731</v>
      </c>
      <c r="J7" s="122">
        <f t="shared" si="6"/>
        <v>0.12454241480473388</v>
      </c>
      <c r="K7" s="122">
        <f t="shared" si="6"/>
        <v>0.13624182768260523</v>
      </c>
      <c r="L7" s="122">
        <f t="shared" si="6"/>
        <v>0.2136653896542357</v>
      </c>
      <c r="M7" s="122">
        <f t="shared" si="6"/>
        <v>0.13037686888765473</v>
      </c>
      <c r="N7" s="122">
        <f t="shared" si="6"/>
        <v>0.14913025807829675</v>
      </c>
      <c r="O7" s="122">
        <f t="shared" si="6"/>
        <v>0.23538586020945301</v>
      </c>
      <c r="P7" s="122">
        <f t="shared" si="6"/>
        <v>0.39299631557213088</v>
      </c>
      <c r="Q7" s="122">
        <f t="shared" si="6"/>
        <v>0.58296517225871569</v>
      </c>
      <c r="R7" s="122">
        <f t="shared" si="6"/>
        <v>1.2358922202502791</v>
      </c>
      <c r="S7" s="122">
        <f t="shared" si="6"/>
        <v>1.9465955326257365</v>
      </c>
      <c r="T7" s="122">
        <f t="shared" si="6"/>
        <v>2.8959452867310858</v>
      </c>
      <c r="U7" s="122">
        <f t="shared" si="6"/>
        <v>1.4249996732379826</v>
      </c>
      <c r="V7" s="122">
        <f t="shared" si="6"/>
        <v>1.1495836399468708</v>
      </c>
      <c r="W7" s="122">
        <f t="shared" si="6"/>
        <v>0.80953610778225793</v>
      </c>
      <c r="X7" s="122">
        <f t="shared" si="6"/>
        <v>0</v>
      </c>
      <c r="Y7" s="122">
        <f t="shared" si="6"/>
        <v>0.18620485784657442</v>
      </c>
      <c r="DA7" s="130" t="s">
        <v>2248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2.1649361449410206E-2</v>
      </c>
      <c r="C8" s="98">
        <f>IF(RES_hhdet_fec!C8=0,0,RES_hhdet_fec!C8*1000*11630/RES_hhdet_num!C3)</f>
        <v>2.517763603691579E-2</v>
      </c>
      <c r="D8" s="98">
        <f>IF(RES_hhdet_fec!D8=0,0,RES_hhdet_fec!D8*1000*11630/RES_hhdet_num!D3)</f>
        <v>3.1330720381777089E-2</v>
      </c>
      <c r="E8" s="98">
        <f>IF(RES_hhdet_fec!E8=0,0,RES_hhdet_fec!E8*1000*11630/RES_hhdet_num!E3)</f>
        <v>3.189160770951871E-2</v>
      </c>
      <c r="F8" s="98">
        <f>IF(RES_hhdet_fec!F8=0,0,RES_hhdet_fec!F8*1000*11630/RES_hhdet_num!F3)</f>
        <v>4.1586691931960129E-2</v>
      </c>
      <c r="G8" s="98">
        <f>IF(RES_hhdet_fec!G8=0,0,RES_hhdet_fec!G8*1000*11630/RES_hhdet_num!G3)</f>
        <v>6.2425593582205396E-2</v>
      </c>
      <c r="H8" s="98">
        <f>IF(RES_hhdet_fec!H8=0,0,RES_hhdet_fec!H8*1000*11630/RES_hhdet_num!H3)</f>
        <v>8.1948549854869282E-2</v>
      </c>
      <c r="I8" s="98">
        <f>IF(RES_hhdet_fec!I8=0,0,RES_hhdet_fec!I8*1000*11630/RES_hhdet_num!I3)</f>
        <v>0.11009691284827731</v>
      </c>
      <c r="J8" s="98">
        <f>IF(RES_hhdet_fec!J8=0,0,RES_hhdet_fec!J8*1000*11630/RES_hhdet_num!J3)</f>
        <v>0.12454241480473388</v>
      </c>
      <c r="K8" s="98">
        <f>IF(RES_hhdet_fec!K8=0,0,RES_hhdet_fec!K8*1000*11630/RES_hhdet_num!K3)</f>
        <v>0.13624182768260523</v>
      </c>
      <c r="L8" s="98">
        <f>IF(RES_hhdet_fec!L8=0,0,RES_hhdet_fec!L8*1000*11630/RES_hhdet_num!L3)</f>
        <v>0.2136653896542357</v>
      </c>
      <c r="M8" s="98">
        <f>IF(RES_hhdet_fec!M8=0,0,RES_hhdet_fec!M8*1000*11630/RES_hhdet_num!M3)</f>
        <v>0.13037686888765473</v>
      </c>
      <c r="N8" s="98">
        <f>IF(RES_hhdet_fec!N8=0,0,RES_hhdet_fec!N8*1000*11630/RES_hhdet_num!N3)</f>
        <v>0.14913025807829675</v>
      </c>
      <c r="O8" s="98">
        <f>IF(RES_hhdet_fec!O8=0,0,RES_hhdet_fec!O8*1000*11630/RES_hhdet_num!O3)</f>
        <v>0.23538586020945301</v>
      </c>
      <c r="P8" s="98">
        <f>IF(RES_hhdet_fec!P8=0,0,RES_hhdet_fec!P8*1000*11630/RES_hhdet_num!P3)</f>
        <v>0.39299631557213088</v>
      </c>
      <c r="Q8" s="98">
        <f>IF(RES_hhdet_fec!Q8=0,0,RES_hhdet_fec!Q8*1000*11630/RES_hhdet_num!Q3)</f>
        <v>0.58296517225871569</v>
      </c>
      <c r="R8" s="98">
        <f>IF(RES_hhdet_fec!R8=0,0,RES_hhdet_fec!R8*1000*11630/RES_hhdet_num!R3)</f>
        <v>1.2358922202502791</v>
      </c>
      <c r="S8" s="98">
        <f>IF(RES_hhdet_fec!S8=0,0,RES_hhdet_fec!S8*1000*11630/RES_hhdet_num!S3)</f>
        <v>1.9465955326257365</v>
      </c>
      <c r="T8" s="98">
        <f>IF(RES_hhdet_fec!T8=0,0,RES_hhdet_fec!T8*1000*11630/RES_hhdet_num!T3)</f>
        <v>2.8959452867310858</v>
      </c>
      <c r="U8" s="98">
        <f>IF(RES_hhdet_fec!U8=0,0,RES_hhdet_fec!U8*1000*11630/RES_hhdet_num!U3)</f>
        <v>1.4249996732379826</v>
      </c>
      <c r="V8" s="98">
        <f>IF(RES_hhdet_fec!V8=0,0,RES_hhdet_fec!V8*1000*11630/RES_hhdet_num!V3)</f>
        <v>1.1495836399468708</v>
      </c>
      <c r="W8" s="98">
        <f>IF(RES_hhdet_fec!W8=0,0,RES_hhdet_fec!W8*1000*11630/RES_hhdet_num!W3)</f>
        <v>0.80953610778225793</v>
      </c>
      <c r="X8" s="98">
        <f>IF(RES_hhdet_fec!X8=0,0,RES_hhdet_fec!X8*1000*11630/RES_hhdet_num!X3)</f>
        <v>0</v>
      </c>
      <c r="Y8" s="98">
        <f>IF(RES_hhdet_fec!Y8=0,0,RES_hhdet_fec!Y8*1000*11630/RES_hhdet_num!Y3)</f>
        <v>0.18620485784657442</v>
      </c>
      <c r="DA8" s="63" t="s">
        <v>2249</v>
      </c>
    </row>
    <row r="9" spans="1:105" ht="12" customHeight="1" x14ac:dyDescent="0.25">
      <c r="A9" s="121" t="s">
        <v>55</v>
      </c>
      <c r="B9" s="122">
        <v>2126.6972499158092</v>
      </c>
      <c r="C9" s="122">
        <v>1780.2020821005599</v>
      </c>
      <c r="D9" s="122">
        <v>2224.6351602840773</v>
      </c>
      <c r="E9" s="122">
        <v>1603.5432133910556</v>
      </c>
      <c r="F9" s="122">
        <v>2319.2139382314635</v>
      </c>
      <c r="G9" s="122">
        <v>2303.2641403006114</v>
      </c>
      <c r="H9" s="122">
        <v>2133.8315763305918</v>
      </c>
      <c r="I9" s="122">
        <v>1406.4107377587945</v>
      </c>
      <c r="J9" s="122">
        <v>1821.5752988877</v>
      </c>
      <c r="K9" s="122">
        <v>1311.5201990161133</v>
      </c>
      <c r="L9" s="122">
        <v>1534.7385396123327</v>
      </c>
      <c r="M9" s="122">
        <v>1897.1497293170787</v>
      </c>
      <c r="N9" s="122">
        <v>1767.5667108239861</v>
      </c>
      <c r="O9" s="122">
        <v>1821.0302595390269</v>
      </c>
      <c r="P9" s="122">
        <v>1716.4555377637662</v>
      </c>
      <c r="Q9" s="122">
        <v>1328.2665674094012</v>
      </c>
      <c r="R9" s="122">
        <v>629.350052519624</v>
      </c>
      <c r="S9" s="122">
        <v>1195.7762630379623</v>
      </c>
      <c r="T9" s="122">
        <v>1427.8386329781781</v>
      </c>
      <c r="U9" s="122">
        <v>1694.4082419356007</v>
      </c>
      <c r="V9" s="122">
        <v>1670.631370260676</v>
      </c>
      <c r="W9" s="122">
        <v>1598.4548478577799</v>
      </c>
      <c r="X9" s="122">
        <v>0</v>
      </c>
      <c r="Y9" s="122">
        <v>1336.7610232343309</v>
      </c>
      <c r="DA9" s="130" t="s">
        <v>2250</v>
      </c>
    </row>
    <row r="10" spans="1:105" ht="12" customHeight="1" x14ac:dyDescent="0.25">
      <c r="A10" s="97" t="s">
        <v>143</v>
      </c>
      <c r="B10" s="98">
        <v>2158.3705292599971</v>
      </c>
      <c r="C10" s="98">
        <v>1773.2118394024283</v>
      </c>
      <c r="D10" s="98">
        <v>2258.7875541301892</v>
      </c>
      <c r="E10" s="98">
        <v>1591.0722611934884</v>
      </c>
      <c r="F10" s="98">
        <v>2359.6345044192926</v>
      </c>
      <c r="G10" s="98">
        <v>2355.4609967950037</v>
      </c>
      <c r="H10" s="98">
        <v>2159.2099062980997</v>
      </c>
      <c r="I10" s="98">
        <v>1391.8726084828897</v>
      </c>
      <c r="J10" s="98">
        <v>1832.5979440322737</v>
      </c>
      <c r="K10" s="98">
        <v>1299.7510778479116</v>
      </c>
      <c r="L10" s="98">
        <v>1529.7717211424736</v>
      </c>
      <c r="M10" s="98">
        <v>1952.8268891047865</v>
      </c>
      <c r="N10" s="98">
        <v>1802.2876689021707</v>
      </c>
      <c r="O10" s="98">
        <v>1865.4368127392272</v>
      </c>
      <c r="P10" s="98">
        <v>1730.0245091103848</v>
      </c>
      <c r="Q10" s="98">
        <v>1325.9885175061227</v>
      </c>
      <c r="R10" s="98">
        <v>593.31528052295528</v>
      </c>
      <c r="S10" s="98">
        <v>1182.1375083349187</v>
      </c>
      <c r="T10" s="98">
        <v>1426.5943233428814</v>
      </c>
      <c r="U10" s="98">
        <v>1698.6429561305069</v>
      </c>
      <c r="V10" s="98">
        <v>1677.6892938149795</v>
      </c>
      <c r="W10" s="98">
        <v>1607.7634143989744</v>
      </c>
      <c r="X10" s="98">
        <v>0</v>
      </c>
      <c r="Y10" s="98">
        <v>0</v>
      </c>
      <c r="DA10" s="63" t="s">
        <v>2251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2252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2253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2254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2255</v>
      </c>
    </row>
    <row r="15" spans="1:105" ht="12" customHeight="1" x14ac:dyDescent="0.25">
      <c r="A15" s="106" t="s">
        <v>122</v>
      </c>
      <c r="B15" s="101">
        <v>1763.5609328320002</v>
      </c>
      <c r="C15" s="101">
        <v>1871.4551416707359</v>
      </c>
      <c r="D15" s="101">
        <v>1825.147609286015</v>
      </c>
      <c r="E15" s="101">
        <v>1795.8676282955048</v>
      </c>
      <c r="F15" s="101">
        <v>1762.813284533521</v>
      </c>
      <c r="G15" s="101">
        <v>1715.0644495588867</v>
      </c>
      <c r="H15" s="101">
        <v>1720.8089357775509</v>
      </c>
      <c r="I15" s="101">
        <v>1656.0304174260746</v>
      </c>
      <c r="J15" s="101">
        <v>1616.5303945854155</v>
      </c>
      <c r="K15" s="101">
        <v>1549.6445323297271</v>
      </c>
      <c r="L15" s="101">
        <v>1644.4143949292556</v>
      </c>
      <c r="M15" s="101">
        <v>1484.8770787741578</v>
      </c>
      <c r="N15" s="101">
        <v>1535.9178888794629</v>
      </c>
      <c r="O15" s="101">
        <v>1486.3196408599661</v>
      </c>
      <c r="P15" s="101">
        <v>1368.1379120440176</v>
      </c>
      <c r="Q15" s="101">
        <v>1384.8822882614277</v>
      </c>
      <c r="R15" s="101">
        <v>1517.8492068255462</v>
      </c>
      <c r="S15" s="101">
        <v>1520.0376561028238</v>
      </c>
      <c r="T15" s="101">
        <v>1457.9094491645153</v>
      </c>
      <c r="U15" s="101">
        <v>1581.7962126043906</v>
      </c>
      <c r="V15" s="101">
        <v>1427.3405936240995</v>
      </c>
      <c r="W15" s="101">
        <v>1497.6563701688474</v>
      </c>
      <c r="X15" s="101">
        <v>0</v>
      </c>
      <c r="Y15" s="101">
        <v>1336.7610232343309</v>
      </c>
      <c r="DA15" s="131" t="s">
        <v>2256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2257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2258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2259</v>
      </c>
    </row>
    <row r="19" spans="1:105" ht="12" customHeight="1" x14ac:dyDescent="0.25">
      <c r="A19" s="121" t="s">
        <v>54</v>
      </c>
      <c r="B19" s="122">
        <v>1196.2680574700066</v>
      </c>
      <c r="C19" s="122">
        <v>1149.2457512705571</v>
      </c>
      <c r="D19" s="122">
        <v>1047.8941786724249</v>
      </c>
      <c r="E19" s="122">
        <v>930.70358412245207</v>
      </c>
      <c r="F19" s="122">
        <v>1084.3043254882848</v>
      </c>
      <c r="G19" s="122">
        <v>961.76780875570921</v>
      </c>
      <c r="H19" s="122">
        <v>969.46847624366717</v>
      </c>
      <c r="I19" s="122">
        <v>754.41103232485546</v>
      </c>
      <c r="J19" s="122">
        <v>830.68071927045992</v>
      </c>
      <c r="K19" s="122">
        <v>661.74974138649645</v>
      </c>
      <c r="L19" s="122">
        <v>779.92077640033847</v>
      </c>
      <c r="M19" s="122">
        <v>809.41845013441605</v>
      </c>
      <c r="N19" s="122">
        <v>787.26566298937303</v>
      </c>
      <c r="O19" s="122">
        <v>769.66445815702934</v>
      </c>
      <c r="P19" s="122">
        <v>747.71137942633118</v>
      </c>
      <c r="Q19" s="122">
        <v>779.20304746199633</v>
      </c>
      <c r="R19" s="122">
        <v>777.48148220975463</v>
      </c>
      <c r="S19" s="122">
        <v>772.1120942968131</v>
      </c>
      <c r="T19" s="122">
        <v>725.13672541724361</v>
      </c>
      <c r="U19" s="122">
        <v>797.84516176585691</v>
      </c>
      <c r="V19" s="122">
        <v>679.74567080635939</v>
      </c>
      <c r="W19" s="122">
        <v>718.03791628883698</v>
      </c>
      <c r="X19" s="122">
        <v>0</v>
      </c>
      <c r="Y19" s="122">
        <v>629.28091463243652</v>
      </c>
      <c r="DA19" s="130" t="s">
        <v>2260</v>
      </c>
    </row>
    <row r="20" spans="1:105" ht="12" customHeight="1" x14ac:dyDescent="0.25">
      <c r="A20" s="97" t="s">
        <v>51</v>
      </c>
      <c r="B20" s="98">
        <v>1441.222015963129</v>
      </c>
      <c r="C20" s="98">
        <v>1188.4130710576603</v>
      </c>
      <c r="D20" s="98">
        <v>1258.5768692017964</v>
      </c>
      <c r="E20" s="98">
        <v>939.42491637035289</v>
      </c>
      <c r="F20" s="98">
        <v>1419.1926624466394</v>
      </c>
      <c r="G20" s="98">
        <v>1206.9828505279347</v>
      </c>
      <c r="H20" s="98">
        <v>1132.204018940997</v>
      </c>
      <c r="I20" s="98">
        <v>747.59509482726742</v>
      </c>
      <c r="J20" s="98">
        <v>1010.9785419238849</v>
      </c>
      <c r="K20" s="98">
        <v>630.52595903919303</v>
      </c>
      <c r="L20" s="98">
        <v>845.45402692219955</v>
      </c>
      <c r="M20" s="98">
        <v>1056.8326947637295</v>
      </c>
      <c r="N20" s="98">
        <v>1018.4219673270767</v>
      </c>
      <c r="O20" s="98">
        <v>1009.4079060935617</v>
      </c>
      <c r="P20" s="98">
        <v>947.90906880622379</v>
      </c>
      <c r="Q20" s="98">
        <v>961.67800453514872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2261</v>
      </c>
    </row>
    <row r="21" spans="1:105" ht="12" customHeight="1" x14ac:dyDescent="0.25">
      <c r="A21" s="97" t="s">
        <v>50</v>
      </c>
      <c r="B21" s="98">
        <v>1288.0558480823449</v>
      </c>
      <c r="C21" s="98">
        <v>1639.2454079132301</v>
      </c>
      <c r="D21" s="98">
        <v>860.36546136643233</v>
      </c>
      <c r="E21" s="98">
        <v>1200.8826020875792</v>
      </c>
      <c r="F21" s="98">
        <v>1277.9956813128472</v>
      </c>
      <c r="G21" s="98">
        <v>1033.8993201732226</v>
      </c>
      <c r="H21" s="98">
        <v>1104.2308159811985</v>
      </c>
      <c r="I21" s="98">
        <v>740.12221236475693</v>
      </c>
      <c r="J21" s="98">
        <v>980.85793519576964</v>
      </c>
      <c r="K21" s="98">
        <v>852.40626774826887</v>
      </c>
      <c r="L21" s="98">
        <v>1011.9193882129855</v>
      </c>
      <c r="M21" s="98">
        <v>987.41481430986289</v>
      </c>
      <c r="N21" s="98">
        <v>777.26943231551525</v>
      </c>
      <c r="O21" s="98">
        <v>731.47042254135226</v>
      </c>
      <c r="P21" s="98">
        <v>817.18194236077068</v>
      </c>
      <c r="Q21" s="98">
        <v>850.51030348990423</v>
      </c>
      <c r="R21" s="98">
        <v>1067.4673601530301</v>
      </c>
      <c r="S21" s="98">
        <v>1063.677846755483</v>
      </c>
      <c r="T21" s="98">
        <v>929.38886873613922</v>
      </c>
      <c r="U21" s="98">
        <v>1112.3137780537963</v>
      </c>
      <c r="V21" s="98">
        <v>841.78761594404648</v>
      </c>
      <c r="W21" s="98">
        <v>882.94234632639848</v>
      </c>
      <c r="X21" s="98">
        <v>0</v>
      </c>
      <c r="Y21" s="98">
        <v>912.03245812092325</v>
      </c>
      <c r="DA21" s="63" t="s">
        <v>2262</v>
      </c>
    </row>
    <row r="22" spans="1:105" ht="12" customHeight="1" x14ac:dyDescent="0.25">
      <c r="A22" s="109" t="s">
        <v>120</v>
      </c>
      <c r="B22" s="33">
        <v>1041.1463365842435</v>
      </c>
      <c r="C22" s="33">
        <v>1052.1791585817207</v>
      </c>
      <c r="D22" s="33">
        <v>953.84153406073756</v>
      </c>
      <c r="E22" s="33">
        <v>893.84607455469586</v>
      </c>
      <c r="F22" s="33">
        <v>884.04079929138823</v>
      </c>
      <c r="G22" s="33">
        <v>822.31832005745025</v>
      </c>
      <c r="H22" s="33">
        <v>866.71342622798636</v>
      </c>
      <c r="I22" s="33">
        <v>759.43502960648232</v>
      </c>
      <c r="J22" s="33">
        <v>711.6261249383856</v>
      </c>
      <c r="K22" s="33">
        <v>654.55179807569925</v>
      </c>
      <c r="L22" s="33">
        <v>713.91903651945267</v>
      </c>
      <c r="M22" s="33">
        <v>666.83160655096901</v>
      </c>
      <c r="N22" s="33">
        <v>681.33389561816193</v>
      </c>
      <c r="O22" s="33">
        <v>653.9574509205429</v>
      </c>
      <c r="P22" s="33">
        <v>611.47332517467669</v>
      </c>
      <c r="Q22" s="33">
        <v>631.93044806413138</v>
      </c>
      <c r="R22" s="33">
        <v>703.07721089536165</v>
      </c>
      <c r="S22" s="33">
        <v>697.00061238169906</v>
      </c>
      <c r="T22" s="33">
        <v>672.37158839319557</v>
      </c>
      <c r="U22" s="33">
        <v>720.54267582216619</v>
      </c>
      <c r="V22" s="33">
        <v>646.75509514958469</v>
      </c>
      <c r="W22" s="33">
        <v>692.24280991424632</v>
      </c>
      <c r="X22" s="33">
        <v>0</v>
      </c>
      <c r="Y22" s="33">
        <v>598.09508263002976</v>
      </c>
      <c r="DA22" s="60" t="s">
        <v>2263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0</v>
      </c>
      <c r="C24" s="117">
        <f t="shared" si="7"/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:Y24" si="9">W25+W28+W30+W39</f>
        <v>0</v>
      </c>
      <c r="X24" s="117">
        <f t="shared" si="9"/>
        <v>0</v>
      </c>
      <c r="Y24" s="117">
        <f t="shared" si="9"/>
        <v>0</v>
      </c>
      <c r="DA24" s="129" t="s">
        <v>2264</v>
      </c>
    </row>
    <row r="25" spans="1:105" ht="12.95" customHeight="1" x14ac:dyDescent="0.25">
      <c r="A25" s="121" t="s">
        <v>57</v>
      </c>
      <c r="B25" s="122">
        <f t="shared" ref="B25:Q25" si="10">SUM(B26:B27)</f>
        <v>0</v>
      </c>
      <c r="C25" s="122">
        <f t="shared" si="10"/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:Y25" si="12">SUM(W26:W27)</f>
        <v>0</v>
      </c>
      <c r="X25" s="122">
        <f t="shared" si="12"/>
        <v>0</v>
      </c>
      <c r="Y25" s="122">
        <f t="shared" si="12"/>
        <v>0</v>
      </c>
      <c r="DA25" s="130" t="s">
        <v>2265</v>
      </c>
    </row>
    <row r="26" spans="1:105" ht="12" customHeight="1" x14ac:dyDescent="0.25">
      <c r="A26" s="97" t="s">
        <v>74</v>
      </c>
      <c r="B26" s="98">
        <v>0</v>
      </c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X26" s="98">
        <v>0</v>
      </c>
      <c r="Y26" s="98">
        <v>0</v>
      </c>
      <c r="DA26" s="63" t="s">
        <v>2266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2267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2268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0</v>
      </c>
      <c r="C29" s="98">
        <f>IF(RES_hhdet_fec!C29=0,0,RES_hhdet_fec!C29*1000*11630/RES_hhdet_num!C24)</f>
        <v>0</v>
      </c>
      <c r="D29" s="98">
        <f>IF(RES_hhdet_fec!D29=0,0,RES_hhdet_fec!D29*1000*11630/RES_hhdet_num!D24)</f>
        <v>0</v>
      </c>
      <c r="E29" s="98">
        <f>IF(RES_hhdet_fec!E29=0,0,RES_hhdet_fec!E29*1000*11630/RES_hhdet_num!E24)</f>
        <v>0</v>
      </c>
      <c r="F29" s="98">
        <f>IF(RES_hhdet_fec!F29=0,0,RES_hhdet_fec!F29*1000*11630/RES_hhdet_num!F24)</f>
        <v>0</v>
      </c>
      <c r="G29" s="98">
        <f>IF(RES_hhdet_fec!G29=0,0,RES_hhdet_fec!G29*1000*11630/RES_hhdet_num!G24)</f>
        <v>0</v>
      </c>
      <c r="H29" s="98">
        <f>IF(RES_hhdet_fec!H29=0,0,RES_hhdet_fec!H29*1000*11630/RES_hhdet_num!H24)</f>
        <v>0</v>
      </c>
      <c r="I29" s="98">
        <f>IF(RES_hhdet_fec!I29=0,0,RES_hhdet_fec!I29*1000*11630/RES_hhdet_num!I24)</f>
        <v>0</v>
      </c>
      <c r="J29" s="98">
        <f>IF(RES_hhdet_fec!J29=0,0,RES_hhdet_fec!J29*1000*11630/RES_hhdet_num!J24)</f>
        <v>0</v>
      </c>
      <c r="K29" s="98">
        <f>IF(RES_hhdet_fec!K29=0,0,RES_hhdet_fec!K29*1000*11630/RES_hhdet_num!K24)</f>
        <v>0</v>
      </c>
      <c r="L29" s="98">
        <f>IF(RES_hhdet_fec!L29=0,0,RES_hhdet_fec!L29*1000*11630/RES_hhdet_num!L24)</f>
        <v>0</v>
      </c>
      <c r="M29" s="98">
        <f>IF(RES_hhdet_fec!M29=0,0,RES_hhdet_fec!M29*1000*11630/RES_hhdet_num!M24)</f>
        <v>0</v>
      </c>
      <c r="N29" s="98">
        <f>IF(RES_hhdet_fec!N29=0,0,RES_hhdet_fec!N29*1000*11630/RES_hhdet_num!N24)</f>
        <v>0</v>
      </c>
      <c r="O29" s="98">
        <f>IF(RES_hhdet_fec!O29=0,0,RES_hhdet_fec!O29*1000*11630/RES_hhdet_num!O24)</f>
        <v>0</v>
      </c>
      <c r="P29" s="98">
        <f>IF(RES_hhdet_fec!P29=0,0,RES_hhdet_fec!P29*1000*11630/RES_hhdet_num!P24)</f>
        <v>0</v>
      </c>
      <c r="Q29" s="98">
        <f>IF(RES_hhdet_fec!Q29=0,0,RES_hhdet_fec!Q29*1000*11630/RES_hhdet_num!Q24)</f>
        <v>0</v>
      </c>
      <c r="R29" s="98">
        <f>IF(RES_hhdet_fec!R29=0,0,RES_hhdet_fec!R29*1000*11630/RES_hhdet_num!R24)</f>
        <v>0</v>
      </c>
      <c r="S29" s="98">
        <f>IF(RES_hhdet_fec!S29=0,0,RES_hhdet_fec!S29*1000*11630/RES_hhdet_num!S24)</f>
        <v>0</v>
      </c>
      <c r="T29" s="98">
        <f>IF(RES_hhdet_fec!T29=0,0,RES_hhdet_fec!T29*1000*11630/RES_hhdet_num!T24)</f>
        <v>0</v>
      </c>
      <c r="U29" s="98">
        <f>IF(RES_hhdet_fec!U29=0,0,RES_hhdet_fec!U29*1000*11630/RES_hhdet_num!U24)</f>
        <v>0</v>
      </c>
      <c r="V29" s="98">
        <f>IF(RES_hhdet_fec!V29=0,0,RES_hhdet_fec!V29*1000*11630/RES_hhdet_num!V24)</f>
        <v>0</v>
      </c>
      <c r="W29" s="98">
        <f>IF(RES_hhdet_fec!W29=0,0,RES_hhdet_fec!W29*1000*11630/RES_hhdet_num!W24)</f>
        <v>0</v>
      </c>
      <c r="X29" s="98">
        <f>IF(RES_hhdet_fec!X29=0,0,RES_hhdet_fec!X29*1000*11630/RES_hhdet_num!X24)</f>
        <v>0</v>
      </c>
      <c r="Y29" s="98">
        <f>IF(RES_hhdet_fec!Y29=0,0,RES_hhdet_fec!Y29*1000*11630/RES_hhdet_num!Y24)</f>
        <v>0</v>
      </c>
      <c r="DA29" s="63" t="s">
        <v>2269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X30" s="122">
        <v>0</v>
      </c>
      <c r="Y30" s="122">
        <v>0</v>
      </c>
      <c r="DA30" s="130" t="s">
        <v>2270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2271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2272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2273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2274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2275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2276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2277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2278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X39" s="122">
        <v>0</v>
      </c>
      <c r="Y39" s="122">
        <v>0</v>
      </c>
      <c r="DA39" s="130" t="s">
        <v>2279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2280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2281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22790.986201417869</v>
      </c>
      <c r="C43" s="117">
        <f t="shared" si="14"/>
        <v>28103.716377058157</v>
      </c>
      <c r="D43" s="117">
        <f t="shared" si="14"/>
        <v>23553.472895745614</v>
      </c>
      <c r="E43" s="117">
        <f t="shared" si="14"/>
        <v>23839.307438648884</v>
      </c>
      <c r="F43" s="117">
        <f t="shared" si="14"/>
        <v>18711.262600179176</v>
      </c>
      <c r="G43" s="117">
        <f t="shared" si="14"/>
        <v>20998.022387820114</v>
      </c>
      <c r="H43" s="117">
        <f t="shared" si="14"/>
        <v>24848.966202746236</v>
      </c>
      <c r="I43" s="117">
        <f t="shared" si="14"/>
        <v>22501.227037548651</v>
      </c>
      <c r="J43" s="117">
        <f t="shared" si="14"/>
        <v>27146.604011671283</v>
      </c>
      <c r="K43" s="117">
        <f t="shared" si="14"/>
        <v>22548.048996095818</v>
      </c>
      <c r="L43" s="117">
        <f t="shared" si="14"/>
        <v>19834.448393730414</v>
      </c>
      <c r="M43" s="117">
        <f t="shared" si="14"/>
        <v>23822.200897008628</v>
      </c>
      <c r="N43" s="117">
        <f t="shared" si="14"/>
        <v>23314.408764886204</v>
      </c>
      <c r="O43" s="117">
        <f t="shared" si="14"/>
        <v>18930.770750679105</v>
      </c>
      <c r="P43" s="117">
        <f t="shared" si="14"/>
        <v>19500.658441292413</v>
      </c>
      <c r="Q43" s="117">
        <f t="shared" si="14"/>
        <v>21123.815826018399</v>
      </c>
      <c r="R43" s="117">
        <f t="shared" ref="R43:V43" si="15">R44+R47+R49+R58</f>
        <v>19525.217055458375</v>
      </c>
      <c r="S43" s="117">
        <f t="shared" si="15"/>
        <v>16665.892438287756</v>
      </c>
      <c r="T43" s="117">
        <f t="shared" si="15"/>
        <v>19259.62722347214</v>
      </c>
      <c r="U43" s="117">
        <f t="shared" si="15"/>
        <v>21180.894153782392</v>
      </c>
      <c r="V43" s="117">
        <f t="shared" si="15"/>
        <v>23491.187578472163</v>
      </c>
      <c r="W43" s="117">
        <f t="shared" ref="W43:Y43" si="16">W44+W47+W49+W58</f>
        <v>15677.620131587231</v>
      </c>
      <c r="X43" s="117">
        <f t="shared" si="16"/>
        <v>20055.032043607196</v>
      </c>
      <c r="Y43" s="117">
        <f t="shared" si="16"/>
        <v>19888.008844303869</v>
      </c>
      <c r="DA43" s="129" t="s">
        <v>2282</v>
      </c>
    </row>
    <row r="44" spans="1:105" ht="12.95" customHeight="1" x14ac:dyDescent="0.25">
      <c r="A44" s="121" t="s">
        <v>57</v>
      </c>
      <c r="B44" s="122">
        <f t="shared" ref="B44:Q44" si="17">SUM(B45:B46)</f>
        <v>19571.642716405728</v>
      </c>
      <c r="C44" s="122">
        <f t="shared" si="17"/>
        <v>24290.36322624073</v>
      </c>
      <c r="D44" s="122">
        <f t="shared" si="17"/>
        <v>20276.033159048689</v>
      </c>
      <c r="E44" s="122">
        <f t="shared" si="17"/>
        <v>20644.357944810567</v>
      </c>
      <c r="F44" s="122">
        <f t="shared" si="17"/>
        <v>15995.82169028118</v>
      </c>
      <c r="G44" s="122">
        <f t="shared" si="17"/>
        <v>18067.403763807448</v>
      </c>
      <c r="H44" s="122">
        <f t="shared" si="17"/>
        <v>21412.450975921343</v>
      </c>
      <c r="I44" s="122">
        <f t="shared" si="17"/>
        <v>19854.554825929798</v>
      </c>
      <c r="J44" s="122">
        <f t="shared" si="17"/>
        <v>24132.475778403488</v>
      </c>
      <c r="K44" s="122">
        <f t="shared" si="17"/>
        <v>20098.35244375301</v>
      </c>
      <c r="L44" s="122">
        <f t="shared" si="17"/>
        <v>17526.826210316929</v>
      </c>
      <c r="M44" s="122">
        <f t="shared" si="17"/>
        <v>21157.08596994837</v>
      </c>
      <c r="N44" s="122">
        <f t="shared" si="17"/>
        <v>20640.597264732969</v>
      </c>
      <c r="O44" s="122">
        <f t="shared" si="17"/>
        <v>16622.331148302714</v>
      </c>
      <c r="P44" s="122">
        <f t="shared" si="17"/>
        <v>17183.062281614461</v>
      </c>
      <c r="Q44" s="122">
        <f t="shared" si="17"/>
        <v>18641.486214146975</v>
      </c>
      <c r="R44" s="122">
        <f t="shared" ref="R44:V44" si="18">SUM(R45:R46)</f>
        <v>17131.722216404887</v>
      </c>
      <c r="S44" s="122">
        <f t="shared" si="18"/>
        <v>14563.492460281452</v>
      </c>
      <c r="T44" s="122">
        <f t="shared" si="18"/>
        <v>17068.605213693812</v>
      </c>
      <c r="U44" s="122">
        <f t="shared" si="18"/>
        <v>18752.437297421744</v>
      </c>
      <c r="V44" s="122">
        <f t="shared" si="18"/>
        <v>20996.820582334403</v>
      </c>
      <c r="W44" s="122">
        <f t="shared" ref="W44:Y44" si="19">SUM(W45:W46)</f>
        <v>13772.759288537181</v>
      </c>
      <c r="X44" s="122">
        <f t="shared" si="19"/>
        <v>18087.344694349165</v>
      </c>
      <c r="Y44" s="122">
        <f t="shared" si="19"/>
        <v>17798.846980402173</v>
      </c>
      <c r="DA44" s="130" t="s">
        <v>2283</v>
      </c>
    </row>
    <row r="45" spans="1:105" ht="12" customHeight="1" x14ac:dyDescent="0.25">
      <c r="A45" s="97" t="s">
        <v>211</v>
      </c>
      <c r="B45" s="98">
        <v>19374.336092049711</v>
      </c>
      <c r="C45" s="98">
        <v>24050.569076560754</v>
      </c>
      <c r="D45" s="98">
        <v>20080.117079104512</v>
      </c>
      <c r="E45" s="98">
        <v>20448.997588961585</v>
      </c>
      <c r="F45" s="98">
        <v>15846.845902899913</v>
      </c>
      <c r="G45" s="98">
        <v>17903.025594089751</v>
      </c>
      <c r="H45" s="98">
        <v>21220.372555510407</v>
      </c>
      <c r="I45" s="98">
        <v>19679.852879674894</v>
      </c>
      <c r="J45" s="98">
        <v>23921.04648796362</v>
      </c>
      <c r="K45" s="98">
        <v>19923.332583148174</v>
      </c>
      <c r="L45" s="98">
        <v>17369.202804174587</v>
      </c>
      <c r="M45" s="98">
        <v>20957.521492368483</v>
      </c>
      <c r="N45" s="98">
        <v>20433.663588938529</v>
      </c>
      <c r="O45" s="98">
        <v>16445.803238913555</v>
      </c>
      <c r="P45" s="98">
        <v>17001.660676425734</v>
      </c>
      <c r="Q45" s="98">
        <v>18445.722205210175</v>
      </c>
      <c r="R45" s="98">
        <v>16953.265037452285</v>
      </c>
      <c r="S45" s="98">
        <v>14412.539032837107</v>
      </c>
      <c r="T45" s="98">
        <v>16892.457279472324</v>
      </c>
      <c r="U45" s="98">
        <v>18559.351725139233</v>
      </c>
      <c r="V45" s="98">
        <v>20780.562547786216</v>
      </c>
      <c r="W45" s="98">
        <v>13631.322650822447</v>
      </c>
      <c r="X45" s="98">
        <v>17901.438745106643</v>
      </c>
      <c r="Y45" s="98">
        <v>17614.986316653052</v>
      </c>
      <c r="DA45" s="63" t="s">
        <v>2284</v>
      </c>
    </row>
    <row r="46" spans="1:105" ht="12" customHeight="1" x14ac:dyDescent="0.25">
      <c r="A46" s="97" t="s">
        <v>53</v>
      </c>
      <c r="B46" s="98">
        <v>197.30662435601607</v>
      </c>
      <c r="C46" s="98">
        <v>239.79414967997667</v>
      </c>
      <c r="D46" s="98">
        <v>195.91607994417609</v>
      </c>
      <c r="E46" s="98">
        <v>195.36035584898224</v>
      </c>
      <c r="F46" s="98">
        <v>148.97578738126674</v>
      </c>
      <c r="G46" s="98">
        <v>164.37816971769706</v>
      </c>
      <c r="H46" s="98">
        <v>192.07842041093778</v>
      </c>
      <c r="I46" s="98">
        <v>174.70194625490177</v>
      </c>
      <c r="J46" s="98">
        <v>211.42929043986945</v>
      </c>
      <c r="K46" s="98">
        <v>175.01986060483583</v>
      </c>
      <c r="L46" s="98">
        <v>157.62340614234137</v>
      </c>
      <c r="M46" s="98">
        <v>199.56447757988545</v>
      </c>
      <c r="N46" s="98">
        <v>206.93367579444094</v>
      </c>
      <c r="O46" s="98">
        <v>176.5279093891601</v>
      </c>
      <c r="P46" s="98">
        <v>181.40160518872537</v>
      </c>
      <c r="Q46" s="98">
        <v>195.76400893679903</v>
      </c>
      <c r="R46" s="98">
        <v>178.45717895260177</v>
      </c>
      <c r="S46" s="98">
        <v>150.95342744434481</v>
      </c>
      <c r="T46" s="98">
        <v>176.14793422148892</v>
      </c>
      <c r="U46" s="98">
        <v>193.08557228250982</v>
      </c>
      <c r="V46" s="98">
        <v>216.25803454818853</v>
      </c>
      <c r="W46" s="98">
        <v>141.4366377147351</v>
      </c>
      <c r="X46" s="98">
        <v>185.90594924252164</v>
      </c>
      <c r="Y46" s="98">
        <v>183.8606637491207</v>
      </c>
      <c r="DA46" s="63" t="s">
        <v>2285</v>
      </c>
    </row>
    <row r="47" spans="1:105" ht="12.95" customHeight="1" x14ac:dyDescent="0.25">
      <c r="A47" s="121" t="s">
        <v>92</v>
      </c>
      <c r="B47" s="122">
        <f t="shared" ref="B47:Y47" si="20">B48</f>
        <v>1.7129547803044057E-2</v>
      </c>
      <c r="C47" s="122">
        <f t="shared" si="20"/>
        <v>2.8678810798616405E-2</v>
      </c>
      <c r="D47" s="122">
        <f t="shared" si="20"/>
        <v>2.8845311915943576E-2</v>
      </c>
      <c r="E47" s="122">
        <f t="shared" si="20"/>
        <v>3.4662801917910671E-2</v>
      </c>
      <c r="F47" s="122">
        <f t="shared" si="20"/>
        <v>4.5753859108306927E-2</v>
      </c>
      <c r="G47" s="122">
        <f t="shared" si="20"/>
        <v>3.1455569794295521E-2</v>
      </c>
      <c r="H47" s="122">
        <f t="shared" si="20"/>
        <v>3.5576769098856591E-2</v>
      </c>
      <c r="I47" s="122">
        <f t="shared" si="20"/>
        <v>3.5194138591546797E-2</v>
      </c>
      <c r="J47" s="122">
        <f t="shared" si="20"/>
        <v>3.231047705003743E-2</v>
      </c>
      <c r="K47" s="122">
        <f t="shared" si="20"/>
        <v>1.6442484939004499E-2</v>
      </c>
      <c r="L47" s="122">
        <f t="shared" si="20"/>
        <v>0.10290876543669356</v>
      </c>
      <c r="M47" s="122">
        <f t="shared" si="20"/>
        <v>9.1478236335050839E-2</v>
      </c>
      <c r="N47" s="122">
        <f t="shared" si="20"/>
        <v>0.15975405521298772</v>
      </c>
      <c r="O47" s="122">
        <f t="shared" si="20"/>
        <v>0.28921333376095476</v>
      </c>
      <c r="P47" s="122">
        <f t="shared" si="20"/>
        <v>0.43523651873049407</v>
      </c>
      <c r="Q47" s="122">
        <f t="shared" si="20"/>
        <v>0.44852976571646269</v>
      </c>
      <c r="R47" s="122">
        <f t="shared" si="20"/>
        <v>0.61422676246466534</v>
      </c>
      <c r="S47" s="122">
        <f t="shared" si="20"/>
        <v>0.7267632045417225</v>
      </c>
      <c r="T47" s="122">
        <f t="shared" si="20"/>
        <v>0.89553218361658249</v>
      </c>
      <c r="U47" s="122">
        <f t="shared" si="20"/>
        <v>0.55900747509923998</v>
      </c>
      <c r="V47" s="122">
        <f t="shared" si="20"/>
        <v>0.40452725035882486</v>
      </c>
      <c r="W47" s="122">
        <f t="shared" si="20"/>
        <v>0.31386241476831495</v>
      </c>
      <c r="X47" s="122">
        <f t="shared" si="20"/>
        <v>0.10628859250846652</v>
      </c>
      <c r="Y47" s="122">
        <f t="shared" si="20"/>
        <v>0</v>
      </c>
      <c r="DA47" s="130" t="s">
        <v>2286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1.7129547803044057E-2</v>
      </c>
      <c r="C48" s="98">
        <f>IF(RES_hhdet_fec!C48=0,0,RES_hhdet_fec!C48*1000*11630/RES_hhdet_num!C43)</f>
        <v>2.8678810798616405E-2</v>
      </c>
      <c r="D48" s="98">
        <f>IF(RES_hhdet_fec!D48=0,0,RES_hhdet_fec!D48*1000*11630/RES_hhdet_num!D43)</f>
        <v>2.8845311915943576E-2</v>
      </c>
      <c r="E48" s="98">
        <f>IF(RES_hhdet_fec!E48=0,0,RES_hhdet_fec!E48*1000*11630/RES_hhdet_num!E43)</f>
        <v>3.4662801917910671E-2</v>
      </c>
      <c r="F48" s="98">
        <f>IF(RES_hhdet_fec!F48=0,0,RES_hhdet_fec!F48*1000*11630/RES_hhdet_num!F43)</f>
        <v>4.5753859108306927E-2</v>
      </c>
      <c r="G48" s="98">
        <f>IF(RES_hhdet_fec!G48=0,0,RES_hhdet_fec!G48*1000*11630/RES_hhdet_num!G43)</f>
        <v>3.1455569794295521E-2</v>
      </c>
      <c r="H48" s="98">
        <f>IF(RES_hhdet_fec!H48=0,0,RES_hhdet_fec!H48*1000*11630/RES_hhdet_num!H43)</f>
        <v>3.5576769098856591E-2</v>
      </c>
      <c r="I48" s="98">
        <f>IF(RES_hhdet_fec!I48=0,0,RES_hhdet_fec!I48*1000*11630/RES_hhdet_num!I43)</f>
        <v>3.5194138591546797E-2</v>
      </c>
      <c r="J48" s="98">
        <f>IF(RES_hhdet_fec!J48=0,0,RES_hhdet_fec!J48*1000*11630/RES_hhdet_num!J43)</f>
        <v>3.231047705003743E-2</v>
      </c>
      <c r="K48" s="98">
        <f>IF(RES_hhdet_fec!K48=0,0,RES_hhdet_fec!K48*1000*11630/RES_hhdet_num!K43)</f>
        <v>1.6442484939004499E-2</v>
      </c>
      <c r="L48" s="98">
        <f>IF(RES_hhdet_fec!L48=0,0,RES_hhdet_fec!L48*1000*11630/RES_hhdet_num!L43)</f>
        <v>0.10290876543669356</v>
      </c>
      <c r="M48" s="98">
        <f>IF(RES_hhdet_fec!M48=0,0,RES_hhdet_fec!M48*1000*11630/RES_hhdet_num!M43)</f>
        <v>9.1478236335050839E-2</v>
      </c>
      <c r="N48" s="98">
        <f>IF(RES_hhdet_fec!N48=0,0,RES_hhdet_fec!N48*1000*11630/RES_hhdet_num!N43)</f>
        <v>0.15975405521298772</v>
      </c>
      <c r="O48" s="98">
        <f>IF(RES_hhdet_fec!O48=0,0,RES_hhdet_fec!O48*1000*11630/RES_hhdet_num!O43)</f>
        <v>0.28921333376095476</v>
      </c>
      <c r="P48" s="98">
        <f>IF(RES_hhdet_fec!P48=0,0,RES_hhdet_fec!P48*1000*11630/RES_hhdet_num!P43)</f>
        <v>0.43523651873049407</v>
      </c>
      <c r="Q48" s="98">
        <f>IF(RES_hhdet_fec!Q48=0,0,RES_hhdet_fec!Q48*1000*11630/RES_hhdet_num!Q43)</f>
        <v>0.44852976571646269</v>
      </c>
      <c r="R48" s="98">
        <f>IF(RES_hhdet_fec!R48=0,0,RES_hhdet_fec!R48*1000*11630/RES_hhdet_num!R43)</f>
        <v>0.61422676246466534</v>
      </c>
      <c r="S48" s="98">
        <f>IF(RES_hhdet_fec!S48=0,0,RES_hhdet_fec!S48*1000*11630/RES_hhdet_num!S43)</f>
        <v>0.7267632045417225</v>
      </c>
      <c r="T48" s="98">
        <f>IF(RES_hhdet_fec!T48=0,0,RES_hhdet_fec!T48*1000*11630/RES_hhdet_num!T43)</f>
        <v>0.89553218361658249</v>
      </c>
      <c r="U48" s="98">
        <f>IF(RES_hhdet_fec!U48=0,0,RES_hhdet_fec!U48*1000*11630/RES_hhdet_num!U43)</f>
        <v>0.55900747509923998</v>
      </c>
      <c r="V48" s="98">
        <f>IF(RES_hhdet_fec!V48=0,0,RES_hhdet_fec!V48*1000*11630/RES_hhdet_num!V43)</f>
        <v>0.40452725035882486</v>
      </c>
      <c r="W48" s="98">
        <f>IF(RES_hhdet_fec!W48=0,0,RES_hhdet_fec!W48*1000*11630/RES_hhdet_num!W43)</f>
        <v>0.31386241476831495</v>
      </c>
      <c r="X48" s="98">
        <f>IF(RES_hhdet_fec!X48=0,0,RES_hhdet_fec!X48*1000*11630/RES_hhdet_num!X43)</f>
        <v>0.10628859250846652</v>
      </c>
      <c r="Y48" s="98">
        <f>IF(RES_hhdet_fec!Y48=0,0,RES_hhdet_fec!Y48*1000*11630/RES_hhdet_num!Y43)</f>
        <v>0</v>
      </c>
      <c r="DA48" s="63" t="s">
        <v>2287</v>
      </c>
    </row>
    <row r="49" spans="1:105" ht="12" customHeight="1" x14ac:dyDescent="0.25">
      <c r="A49" s="121" t="s">
        <v>55</v>
      </c>
      <c r="B49" s="122">
        <v>2143.8181499915468</v>
      </c>
      <c r="C49" s="122">
        <v>2683.1383111599657</v>
      </c>
      <c r="D49" s="122">
        <v>2333.5763930632374</v>
      </c>
      <c r="E49" s="122">
        <v>2262.3503376372137</v>
      </c>
      <c r="F49" s="122">
        <v>1782.2491000113407</v>
      </c>
      <c r="G49" s="122">
        <v>2083.3524807659551</v>
      </c>
      <c r="H49" s="122">
        <v>2549.1757351965439</v>
      </c>
      <c r="I49" s="122">
        <v>1890.0129419535967</v>
      </c>
      <c r="J49" s="122">
        <v>2277.7849611926972</v>
      </c>
      <c r="K49" s="122">
        <v>1775.0187482384858</v>
      </c>
      <c r="L49" s="122">
        <v>1560.3204840709318</v>
      </c>
      <c r="M49" s="122">
        <v>1959.7678584407561</v>
      </c>
      <c r="N49" s="122">
        <v>1980.7592654189721</v>
      </c>
      <c r="O49" s="122">
        <v>1644.0808224921964</v>
      </c>
      <c r="P49" s="122">
        <v>1678.5548271136056</v>
      </c>
      <c r="Q49" s="122">
        <v>1813.6453437203902</v>
      </c>
      <c r="R49" s="122">
        <v>1628.938498684802</v>
      </c>
      <c r="S49" s="122">
        <v>1345.3588080877198</v>
      </c>
      <c r="T49" s="122">
        <v>1485.0441530718592</v>
      </c>
      <c r="U49" s="122">
        <v>1678.3766549201673</v>
      </c>
      <c r="V49" s="122">
        <v>1836.9151317660931</v>
      </c>
      <c r="W49" s="122">
        <v>1202.3483122556329</v>
      </c>
      <c r="X49" s="122">
        <v>1475.0348401924446</v>
      </c>
      <c r="Y49" s="122">
        <v>1444.1618186939636</v>
      </c>
      <c r="DA49" s="130" t="s">
        <v>2288</v>
      </c>
    </row>
    <row r="50" spans="1:105" ht="12" customHeight="1" x14ac:dyDescent="0.25">
      <c r="A50" s="97" t="s">
        <v>138</v>
      </c>
      <c r="B50" s="98">
        <v>2157.8046223468405</v>
      </c>
      <c r="C50" s="98">
        <v>2715.5296242326503</v>
      </c>
      <c r="D50" s="98">
        <v>2352.0442569716688</v>
      </c>
      <c r="E50" s="98">
        <v>2278.9296002531041</v>
      </c>
      <c r="F50" s="98">
        <v>1782.3502946226213</v>
      </c>
      <c r="G50" s="98">
        <v>2095.7539368004846</v>
      </c>
      <c r="H50" s="98">
        <v>2578.0679417714632</v>
      </c>
      <c r="I50" s="98">
        <v>1898.0170920105404</v>
      </c>
      <c r="J50" s="98">
        <v>2300.7854437060751</v>
      </c>
      <c r="K50" s="98">
        <v>1782.8031133139746</v>
      </c>
      <c r="L50" s="98">
        <v>1557.5934458493632</v>
      </c>
      <c r="M50" s="98">
        <v>1975.1115390608913</v>
      </c>
      <c r="N50" s="98">
        <v>1995.5788082874749</v>
      </c>
      <c r="O50" s="98">
        <v>1649.616248564126</v>
      </c>
      <c r="P50" s="98">
        <v>1688.5750815462086</v>
      </c>
      <c r="Q50" s="98">
        <v>1827.4970559246267</v>
      </c>
      <c r="R50" s="98">
        <v>1632.2052682051792</v>
      </c>
      <c r="S50" s="98">
        <v>1338.9790102732672</v>
      </c>
      <c r="T50" s="98">
        <v>1485.7935275716975</v>
      </c>
      <c r="U50" s="98">
        <v>1684.6488383107726</v>
      </c>
      <c r="V50" s="98">
        <v>1850.777391233454</v>
      </c>
      <c r="W50" s="98">
        <v>1190.4804336325476</v>
      </c>
      <c r="X50" s="98">
        <v>1495.5530966755791</v>
      </c>
      <c r="Y50" s="98">
        <v>1443.743002918302</v>
      </c>
      <c r="DA50" s="63" t="s">
        <v>2289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2290</v>
      </c>
    </row>
    <row r="52" spans="1:105" ht="12" customHeight="1" x14ac:dyDescent="0.25">
      <c r="A52" s="100" t="s">
        <v>211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2291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2292</v>
      </c>
    </row>
    <row r="54" spans="1:105" ht="12" customHeight="1" x14ac:dyDescent="0.25">
      <c r="A54" s="106" t="s">
        <v>122</v>
      </c>
      <c r="B54" s="101">
        <v>1763.5609328320004</v>
      </c>
      <c r="C54" s="101">
        <v>1863.3238463390071</v>
      </c>
      <c r="D54" s="101">
        <v>1829.5610578761775</v>
      </c>
      <c r="E54" s="101">
        <v>1803.7184706882429</v>
      </c>
      <c r="F54" s="101">
        <v>1779.4075846583555</v>
      </c>
      <c r="G54" s="101">
        <v>1736.1117117991271</v>
      </c>
      <c r="H54" s="101">
        <v>1735.8237013647729</v>
      </c>
      <c r="I54" s="101">
        <v>1661.7143916807756</v>
      </c>
      <c r="J54" s="101">
        <v>1618.148481563758</v>
      </c>
      <c r="K54" s="101">
        <v>1548.0612598153352</v>
      </c>
      <c r="L54" s="101">
        <v>1640.4022894067566</v>
      </c>
      <c r="M54" s="101">
        <v>1500.1968943244203</v>
      </c>
      <c r="N54" s="101">
        <v>1542.8934697344889</v>
      </c>
      <c r="O54" s="101">
        <v>1477.9521424048796</v>
      </c>
      <c r="P54" s="101">
        <v>1376.5864188422006</v>
      </c>
      <c r="Q54" s="101">
        <v>1392.2912332915125</v>
      </c>
      <c r="R54" s="101">
        <v>1530.3463234878488</v>
      </c>
      <c r="S54" s="101">
        <v>1537.8160421570385</v>
      </c>
      <c r="T54" s="101">
        <v>1462.3618663816317</v>
      </c>
      <c r="U54" s="101">
        <v>1492.5219576090783</v>
      </c>
      <c r="V54" s="101">
        <v>1399.8207629358694</v>
      </c>
      <c r="W54" s="101">
        <v>1527.4434159665784</v>
      </c>
      <c r="X54" s="101">
        <v>1065.377236615378</v>
      </c>
      <c r="Y54" s="101">
        <v>1449.3879111989575</v>
      </c>
      <c r="DA54" s="131" t="s">
        <v>2293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2294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2295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2296</v>
      </c>
    </row>
    <row r="58" spans="1:105" ht="12" customHeight="1" x14ac:dyDescent="0.25">
      <c r="A58" s="121" t="s">
        <v>54</v>
      </c>
      <c r="B58" s="122">
        <v>1075.5082054727889</v>
      </c>
      <c r="C58" s="122">
        <v>1130.1861608466659</v>
      </c>
      <c r="D58" s="122">
        <v>943.83449832176825</v>
      </c>
      <c r="E58" s="122">
        <v>932.56449339918447</v>
      </c>
      <c r="F58" s="122">
        <v>933.14605602754614</v>
      </c>
      <c r="G58" s="122">
        <v>847.23468767691554</v>
      </c>
      <c r="H58" s="122">
        <v>887.30391485925009</v>
      </c>
      <c r="I58" s="122">
        <v>756.62407552666537</v>
      </c>
      <c r="J58" s="122">
        <v>736.31096159804474</v>
      </c>
      <c r="K58" s="122">
        <v>674.66136161938243</v>
      </c>
      <c r="L58" s="122">
        <v>747.19879057711591</v>
      </c>
      <c r="M58" s="122">
        <v>705.25559038316874</v>
      </c>
      <c r="N58" s="122">
        <v>692.89248067904907</v>
      </c>
      <c r="O58" s="122">
        <v>664.06956655043291</v>
      </c>
      <c r="P58" s="122">
        <v>638.60609604561591</v>
      </c>
      <c r="Q58" s="122">
        <v>668.23573838531843</v>
      </c>
      <c r="R58" s="122">
        <v>763.94211360622376</v>
      </c>
      <c r="S58" s="122">
        <v>756.31440671404243</v>
      </c>
      <c r="T58" s="122">
        <v>705.08232452284949</v>
      </c>
      <c r="U58" s="122">
        <v>749.52119396538149</v>
      </c>
      <c r="V58" s="122">
        <v>657.04733712130792</v>
      </c>
      <c r="W58" s="122">
        <v>702.19866837964855</v>
      </c>
      <c r="X58" s="122">
        <v>492.54622047307458</v>
      </c>
      <c r="Y58" s="122">
        <v>645.00004520773109</v>
      </c>
      <c r="DA58" s="130" t="s">
        <v>2297</v>
      </c>
    </row>
    <row r="59" spans="1:105" ht="12" customHeight="1" x14ac:dyDescent="0.25">
      <c r="A59" s="97" t="s">
        <v>50</v>
      </c>
      <c r="B59" s="98">
        <v>1288.0558480823454</v>
      </c>
      <c r="C59" s="98">
        <v>1639.2772713641591</v>
      </c>
      <c r="D59" s="98">
        <v>860.39090716737337</v>
      </c>
      <c r="E59" s="98">
        <v>1202.3051827128197</v>
      </c>
      <c r="F59" s="98">
        <v>1282.583276487361</v>
      </c>
      <c r="G59" s="98">
        <v>1037.3779700664504</v>
      </c>
      <c r="H59" s="98">
        <v>1104.4910885199424</v>
      </c>
      <c r="I59" s="98">
        <v>739.46380427293434</v>
      </c>
      <c r="J59" s="98">
        <v>980.15727219873463</v>
      </c>
      <c r="K59" s="98">
        <v>852.11887316411423</v>
      </c>
      <c r="L59" s="98">
        <v>1010.8322817611783</v>
      </c>
      <c r="M59" s="98">
        <v>986.99842189953392</v>
      </c>
      <c r="N59" s="98">
        <v>777.34961216532463</v>
      </c>
      <c r="O59" s="98">
        <v>731.58596955550115</v>
      </c>
      <c r="P59" s="98">
        <v>817.46524946388195</v>
      </c>
      <c r="Q59" s="98">
        <v>852.85567188335779</v>
      </c>
      <c r="R59" s="98">
        <v>1070.3529282953375</v>
      </c>
      <c r="S59" s="98">
        <v>1065.1422277550298</v>
      </c>
      <c r="T59" s="98">
        <v>925.49381556438652</v>
      </c>
      <c r="U59" s="98">
        <v>1101.2770013211825</v>
      </c>
      <c r="V59" s="98">
        <v>831.34966078860418</v>
      </c>
      <c r="W59" s="98">
        <v>868.80648163921546</v>
      </c>
      <c r="X59" s="98">
        <v>556.59945066864168</v>
      </c>
      <c r="Y59" s="98">
        <v>932.29156889438411</v>
      </c>
      <c r="DA59" s="63" t="s">
        <v>2298</v>
      </c>
    </row>
    <row r="60" spans="1:105" ht="12" customHeight="1" x14ac:dyDescent="0.25">
      <c r="A60" s="109" t="s">
        <v>120</v>
      </c>
      <c r="B60" s="33">
        <v>1041.1463365842437</v>
      </c>
      <c r="C60" s="33">
        <v>1052.2615035376923</v>
      </c>
      <c r="D60" s="33">
        <v>955.22888529619331</v>
      </c>
      <c r="E60" s="33">
        <v>896.62263658806251</v>
      </c>
      <c r="F60" s="33">
        <v>889.34391425930789</v>
      </c>
      <c r="G60" s="33">
        <v>825.96158631592414</v>
      </c>
      <c r="H60" s="33">
        <v>866.44296674144584</v>
      </c>
      <c r="I60" s="33">
        <v>758.22104539984434</v>
      </c>
      <c r="J60" s="33">
        <v>711.17392957960044</v>
      </c>
      <c r="K60" s="33">
        <v>654.24718609246167</v>
      </c>
      <c r="L60" s="33">
        <v>712.31141179832468</v>
      </c>
      <c r="M60" s="33">
        <v>666.30842005392378</v>
      </c>
      <c r="N60" s="33">
        <v>681.9631614282456</v>
      </c>
      <c r="O60" s="33">
        <v>654.4116694992473</v>
      </c>
      <c r="P60" s="33">
        <v>612.1476413979434</v>
      </c>
      <c r="Q60" s="33">
        <v>639.30276373264064</v>
      </c>
      <c r="R60" s="33">
        <v>712.15171776141358</v>
      </c>
      <c r="S60" s="33">
        <v>703.06823067249297</v>
      </c>
      <c r="T60" s="33">
        <v>666.73233981782016</v>
      </c>
      <c r="U60" s="33">
        <v>695.0827952079361</v>
      </c>
      <c r="V60" s="33">
        <v>635.40072025117934</v>
      </c>
      <c r="W60" s="33">
        <v>685.60701892641373</v>
      </c>
      <c r="X60" s="33">
        <v>486.42942551746188</v>
      </c>
      <c r="Y60" s="33">
        <v>623.05416492611175</v>
      </c>
      <c r="DA60" s="60" t="s">
        <v>2299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22118.876577781677</v>
      </c>
      <c r="C62" s="117">
        <f t="shared" si="21"/>
        <v>22662.439006745193</v>
      </c>
      <c r="D62" s="117">
        <f t="shared" si="21"/>
        <v>20610.180752562428</v>
      </c>
      <c r="E62" s="117">
        <f t="shared" si="21"/>
        <v>20391.008036682695</v>
      </c>
      <c r="F62" s="117">
        <f t="shared" si="21"/>
        <v>19806.607930460035</v>
      </c>
      <c r="G62" s="117">
        <f t="shared" si="21"/>
        <v>20979.250936991735</v>
      </c>
      <c r="H62" s="117">
        <f t="shared" si="21"/>
        <v>20055.365454484421</v>
      </c>
      <c r="I62" s="117">
        <f t="shared" si="21"/>
        <v>20701.961533696907</v>
      </c>
      <c r="J62" s="117">
        <f t="shared" si="21"/>
        <v>20289.280711817228</v>
      </c>
      <c r="K62" s="117">
        <f t="shared" si="21"/>
        <v>20466.180593648805</v>
      </c>
      <c r="L62" s="117">
        <f t="shared" si="21"/>
        <v>21645.704162273283</v>
      </c>
      <c r="M62" s="117">
        <f t="shared" si="21"/>
        <v>19868.790531344937</v>
      </c>
      <c r="N62" s="117">
        <f t="shared" si="21"/>
        <v>20746.424585172725</v>
      </c>
      <c r="O62" s="117">
        <f t="shared" si="21"/>
        <v>19305.300852639506</v>
      </c>
      <c r="P62" s="117">
        <f t="shared" si="21"/>
        <v>18644.159701690623</v>
      </c>
      <c r="Q62" s="117">
        <f t="shared" si="21"/>
        <v>17224.89542195449</v>
      </c>
      <c r="R62" s="117">
        <f t="shared" ref="R62:V62" si="22">R63+R66+R68+R77</f>
        <v>19514.758052886329</v>
      </c>
      <c r="S62" s="117">
        <f t="shared" si="22"/>
        <v>17946.231657125001</v>
      </c>
      <c r="T62" s="117">
        <f t="shared" si="22"/>
        <v>17801.098563941872</v>
      </c>
      <c r="U62" s="117">
        <f t="shared" si="22"/>
        <v>17805.106586172024</v>
      </c>
      <c r="V62" s="117">
        <f t="shared" si="22"/>
        <v>16963.952687526329</v>
      </c>
      <c r="W62" s="117">
        <f t="shared" ref="W62:Y62" si="23">W63+W66+W68+W77</f>
        <v>17822.818523123271</v>
      </c>
      <c r="X62" s="117">
        <f t="shared" si="23"/>
        <v>14504.780044369092</v>
      </c>
      <c r="Y62" s="117">
        <f t="shared" si="23"/>
        <v>16445.426769376278</v>
      </c>
      <c r="DA62" s="129" t="s">
        <v>2300</v>
      </c>
    </row>
    <row r="63" spans="1:105" ht="12.95" customHeight="1" x14ac:dyDescent="0.25">
      <c r="A63" s="121" t="s">
        <v>57</v>
      </c>
      <c r="B63" s="122">
        <f t="shared" ref="B63:Q63" si="24">SUM(B64:B65)</f>
        <v>18616.608688903296</v>
      </c>
      <c r="C63" s="122">
        <f t="shared" si="24"/>
        <v>19034.90744310564</v>
      </c>
      <c r="D63" s="122">
        <f t="shared" si="24"/>
        <v>17359.862123389787</v>
      </c>
      <c r="E63" s="122">
        <f t="shared" si="24"/>
        <v>17234.777781046592</v>
      </c>
      <c r="F63" s="122">
        <f t="shared" si="24"/>
        <v>16688.313764979546</v>
      </c>
      <c r="G63" s="122">
        <f t="shared" si="24"/>
        <v>17681.547340302834</v>
      </c>
      <c r="H63" s="122">
        <f t="shared" si="24"/>
        <v>16767.902153452425</v>
      </c>
      <c r="I63" s="122">
        <f t="shared" si="24"/>
        <v>17885.407116010392</v>
      </c>
      <c r="J63" s="122">
        <f t="shared" si="24"/>
        <v>17546.030754912139</v>
      </c>
      <c r="K63" s="122">
        <f t="shared" si="24"/>
        <v>17946.324234146763</v>
      </c>
      <c r="L63" s="122">
        <f t="shared" si="24"/>
        <v>18953.567432131662</v>
      </c>
      <c r="M63" s="122">
        <f t="shared" si="24"/>
        <v>17364.65205032532</v>
      </c>
      <c r="N63" s="122">
        <f t="shared" si="24"/>
        <v>18158.044440260484</v>
      </c>
      <c r="O63" s="122">
        <f t="shared" si="24"/>
        <v>16901.639719495379</v>
      </c>
      <c r="P63" s="122">
        <f t="shared" si="24"/>
        <v>16311.251242616256</v>
      </c>
      <c r="Q63" s="122">
        <f t="shared" si="24"/>
        <v>14993.264602572974</v>
      </c>
      <c r="R63" s="122">
        <f t="shared" ref="R63:V63" si="25">SUM(R64:R65)</f>
        <v>16925.912254210838</v>
      </c>
      <c r="S63" s="122">
        <f t="shared" si="25"/>
        <v>15549.327518734584</v>
      </c>
      <c r="T63" s="122">
        <f t="shared" si="25"/>
        <v>15502.539271701238</v>
      </c>
      <c r="U63" s="122">
        <f t="shared" si="25"/>
        <v>15357.826226082097</v>
      </c>
      <c r="V63" s="122">
        <f t="shared" si="25"/>
        <v>14669.196792386621</v>
      </c>
      <c r="W63" s="122">
        <f t="shared" ref="W63:Y63" si="26">SUM(W64:W65)</f>
        <v>15324.376478051448</v>
      </c>
      <c r="X63" s="122">
        <f t="shared" si="26"/>
        <v>12671.814594386537</v>
      </c>
      <c r="Y63" s="122">
        <f t="shared" si="26"/>
        <v>14269.31660955382</v>
      </c>
      <c r="DA63" s="130" t="s">
        <v>2301</v>
      </c>
    </row>
    <row r="64" spans="1:105" ht="12" customHeight="1" x14ac:dyDescent="0.25">
      <c r="A64" s="97" t="s">
        <v>212</v>
      </c>
      <c r="B64" s="98">
        <v>18409.862738243573</v>
      </c>
      <c r="C64" s="98">
        <v>18826.936199669984</v>
      </c>
      <c r="D64" s="98">
        <v>17173.129211565356</v>
      </c>
      <c r="E64" s="98">
        <v>17051.096862976363</v>
      </c>
      <c r="F64" s="98">
        <v>16510.53924255152</v>
      </c>
      <c r="G64" s="98">
        <v>17494.187804972804</v>
      </c>
      <c r="H64" s="98">
        <v>16590.095657679016</v>
      </c>
      <c r="I64" s="98">
        <v>17696.911045753175</v>
      </c>
      <c r="J64" s="98">
        <v>17362.192916667245</v>
      </c>
      <c r="K64" s="98">
        <v>17759.448365649172</v>
      </c>
      <c r="L64" s="98">
        <v>18753.37122228989</v>
      </c>
      <c r="M64" s="98">
        <v>17180.318588494203</v>
      </c>
      <c r="N64" s="98">
        <v>17962.835468196499</v>
      </c>
      <c r="O64" s="98">
        <v>16717.43862912698</v>
      </c>
      <c r="P64" s="98">
        <v>16132.12420899202</v>
      </c>
      <c r="Q64" s="98">
        <v>14826.739250785136</v>
      </c>
      <c r="R64" s="98">
        <v>16735.088118372765</v>
      </c>
      <c r="S64" s="98">
        <v>15370.893992593015</v>
      </c>
      <c r="T64" s="98">
        <v>15320.170912178155</v>
      </c>
      <c r="U64" s="98">
        <v>15171.39599712619</v>
      </c>
      <c r="V64" s="98">
        <v>14485.532201319113</v>
      </c>
      <c r="W64" s="98">
        <v>15127.193083461441</v>
      </c>
      <c r="X64" s="98">
        <v>12504.859147280333</v>
      </c>
      <c r="Y64" s="98">
        <v>14077.900585379719</v>
      </c>
      <c r="DA64" s="63" t="s">
        <v>2302</v>
      </c>
    </row>
    <row r="65" spans="1:105" ht="12" customHeight="1" x14ac:dyDescent="0.25">
      <c r="A65" s="97" t="s">
        <v>53</v>
      </c>
      <c r="B65" s="98">
        <v>206.74595065972323</v>
      </c>
      <c r="C65" s="98">
        <v>207.97124343565366</v>
      </c>
      <c r="D65" s="98">
        <v>186.73291182443043</v>
      </c>
      <c r="E65" s="98">
        <v>183.68091807023049</v>
      </c>
      <c r="F65" s="98">
        <v>177.77452242802698</v>
      </c>
      <c r="G65" s="98">
        <v>187.35953533003041</v>
      </c>
      <c r="H65" s="98">
        <v>177.80649577340921</v>
      </c>
      <c r="I65" s="98">
        <v>188.49607025721789</v>
      </c>
      <c r="J65" s="98">
        <v>183.83783824489299</v>
      </c>
      <c r="K65" s="98">
        <v>186.8758684975914</v>
      </c>
      <c r="L65" s="98">
        <v>200.19620984177121</v>
      </c>
      <c r="M65" s="98">
        <v>184.33346183111632</v>
      </c>
      <c r="N65" s="98">
        <v>195.20897206398658</v>
      </c>
      <c r="O65" s="98">
        <v>184.20109036839787</v>
      </c>
      <c r="P65" s="98">
        <v>179.12703362423687</v>
      </c>
      <c r="Q65" s="98">
        <v>166.52535178783754</v>
      </c>
      <c r="R65" s="98">
        <v>190.82413583807141</v>
      </c>
      <c r="S65" s="98">
        <v>178.4335261415699</v>
      </c>
      <c r="T65" s="98">
        <v>182.36835952308255</v>
      </c>
      <c r="U65" s="98">
        <v>186.43022895590792</v>
      </c>
      <c r="V65" s="98">
        <v>183.66459106750821</v>
      </c>
      <c r="W65" s="98">
        <v>197.18339459000779</v>
      </c>
      <c r="X65" s="98">
        <v>166.95544710620374</v>
      </c>
      <c r="Y65" s="98">
        <v>191.41602417410175</v>
      </c>
      <c r="DA65" s="63" t="s">
        <v>2303</v>
      </c>
    </row>
    <row r="66" spans="1:105" ht="12.95" customHeight="1" x14ac:dyDescent="0.25">
      <c r="A66" s="121" t="s">
        <v>92</v>
      </c>
      <c r="B66" s="122">
        <f t="shared" ref="B66:Y66" si="27">B67</f>
        <v>2.0529828071495566E-2</v>
      </c>
      <c r="C66" s="122">
        <f t="shared" si="27"/>
        <v>2.8106867270287304E-2</v>
      </c>
      <c r="D66" s="122">
        <f t="shared" si="27"/>
        <v>3.316793579291246E-2</v>
      </c>
      <c r="E66" s="122">
        <f t="shared" si="27"/>
        <v>4.0698248306712273E-2</v>
      </c>
      <c r="F66" s="122">
        <f t="shared" si="27"/>
        <v>6.2163197277645556E-2</v>
      </c>
      <c r="G66" s="122">
        <f t="shared" si="27"/>
        <v>0.1070680507634931</v>
      </c>
      <c r="H66" s="122">
        <f t="shared" si="27"/>
        <v>0.13235024047206867</v>
      </c>
      <c r="I66" s="122">
        <f t="shared" si="27"/>
        <v>0.16644690894668809</v>
      </c>
      <c r="J66" s="122">
        <f t="shared" si="27"/>
        <v>0.1875104728921716</v>
      </c>
      <c r="K66" s="122">
        <f t="shared" si="27"/>
        <v>0.20010403609822439</v>
      </c>
      <c r="L66" s="122">
        <f t="shared" si="27"/>
        <v>0.40583370382980827</v>
      </c>
      <c r="M66" s="122">
        <f t="shared" si="27"/>
        <v>0.2708181910380057</v>
      </c>
      <c r="N66" s="122">
        <f t="shared" si="27"/>
        <v>0.22584965804602999</v>
      </c>
      <c r="O66" s="122">
        <f t="shared" si="27"/>
        <v>0.23292479427980434</v>
      </c>
      <c r="P66" s="122">
        <f t="shared" si="27"/>
        <v>0.29383131203734336</v>
      </c>
      <c r="Q66" s="122">
        <f t="shared" si="27"/>
        <v>0.28132387250572355</v>
      </c>
      <c r="R66" s="122">
        <f t="shared" si="27"/>
        <v>0.32986585468286195</v>
      </c>
      <c r="S66" s="122">
        <f t="shared" si="27"/>
        <v>0.3575640419410086</v>
      </c>
      <c r="T66" s="122">
        <f t="shared" si="27"/>
        <v>0.50693319564758565</v>
      </c>
      <c r="U66" s="122">
        <f t="shared" si="27"/>
        <v>0.3593077520379902</v>
      </c>
      <c r="V66" s="122">
        <f t="shared" si="27"/>
        <v>0.41692660563752876</v>
      </c>
      <c r="W66" s="122">
        <f t="shared" si="27"/>
        <v>0.69021240511437598</v>
      </c>
      <c r="X66" s="122">
        <f t="shared" si="27"/>
        <v>0.68433726648173909</v>
      </c>
      <c r="Y66" s="122">
        <f t="shared" si="27"/>
        <v>0.67836450203512666</v>
      </c>
      <c r="DA66" s="130" t="s">
        <v>2304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2.0529828071495566E-2</v>
      </c>
      <c r="C67" s="98">
        <f>IF(RES_hhdet_fec!C67=0,0,RES_hhdet_fec!C67*1000*11630/RES_hhdet_num!C62)</f>
        <v>2.8106867270287304E-2</v>
      </c>
      <c r="D67" s="98">
        <f>IF(RES_hhdet_fec!D67=0,0,RES_hhdet_fec!D67*1000*11630/RES_hhdet_num!D62)</f>
        <v>3.316793579291246E-2</v>
      </c>
      <c r="E67" s="98">
        <f>IF(RES_hhdet_fec!E67=0,0,RES_hhdet_fec!E67*1000*11630/RES_hhdet_num!E62)</f>
        <v>4.0698248306712273E-2</v>
      </c>
      <c r="F67" s="98">
        <f>IF(RES_hhdet_fec!F67=0,0,RES_hhdet_fec!F67*1000*11630/RES_hhdet_num!F62)</f>
        <v>6.2163197277645556E-2</v>
      </c>
      <c r="G67" s="98">
        <f>IF(RES_hhdet_fec!G67=0,0,RES_hhdet_fec!G67*1000*11630/RES_hhdet_num!G62)</f>
        <v>0.1070680507634931</v>
      </c>
      <c r="H67" s="98">
        <f>IF(RES_hhdet_fec!H67=0,0,RES_hhdet_fec!H67*1000*11630/RES_hhdet_num!H62)</f>
        <v>0.13235024047206867</v>
      </c>
      <c r="I67" s="98">
        <f>IF(RES_hhdet_fec!I67=0,0,RES_hhdet_fec!I67*1000*11630/RES_hhdet_num!I62)</f>
        <v>0.16644690894668809</v>
      </c>
      <c r="J67" s="98">
        <f>IF(RES_hhdet_fec!J67=0,0,RES_hhdet_fec!J67*1000*11630/RES_hhdet_num!J62)</f>
        <v>0.1875104728921716</v>
      </c>
      <c r="K67" s="98">
        <f>IF(RES_hhdet_fec!K67=0,0,RES_hhdet_fec!K67*1000*11630/RES_hhdet_num!K62)</f>
        <v>0.20010403609822439</v>
      </c>
      <c r="L67" s="98">
        <f>IF(RES_hhdet_fec!L67=0,0,RES_hhdet_fec!L67*1000*11630/RES_hhdet_num!L62)</f>
        <v>0.40583370382980827</v>
      </c>
      <c r="M67" s="98">
        <f>IF(RES_hhdet_fec!M67=0,0,RES_hhdet_fec!M67*1000*11630/RES_hhdet_num!M62)</f>
        <v>0.2708181910380057</v>
      </c>
      <c r="N67" s="98">
        <f>IF(RES_hhdet_fec!N67=0,0,RES_hhdet_fec!N67*1000*11630/RES_hhdet_num!N62)</f>
        <v>0.22584965804602999</v>
      </c>
      <c r="O67" s="98">
        <f>IF(RES_hhdet_fec!O67=0,0,RES_hhdet_fec!O67*1000*11630/RES_hhdet_num!O62)</f>
        <v>0.23292479427980434</v>
      </c>
      <c r="P67" s="98">
        <f>IF(RES_hhdet_fec!P67=0,0,RES_hhdet_fec!P67*1000*11630/RES_hhdet_num!P62)</f>
        <v>0.29383131203734336</v>
      </c>
      <c r="Q67" s="98">
        <f>IF(RES_hhdet_fec!Q67=0,0,RES_hhdet_fec!Q67*1000*11630/RES_hhdet_num!Q62)</f>
        <v>0.28132387250572355</v>
      </c>
      <c r="R67" s="98">
        <f>IF(RES_hhdet_fec!R67=0,0,RES_hhdet_fec!R67*1000*11630/RES_hhdet_num!R62)</f>
        <v>0.32986585468286195</v>
      </c>
      <c r="S67" s="98">
        <f>IF(RES_hhdet_fec!S67=0,0,RES_hhdet_fec!S67*1000*11630/RES_hhdet_num!S62)</f>
        <v>0.3575640419410086</v>
      </c>
      <c r="T67" s="98">
        <f>IF(RES_hhdet_fec!T67=0,0,RES_hhdet_fec!T67*1000*11630/RES_hhdet_num!T62)</f>
        <v>0.50693319564758565</v>
      </c>
      <c r="U67" s="98">
        <f>IF(RES_hhdet_fec!U67=0,0,RES_hhdet_fec!U67*1000*11630/RES_hhdet_num!U62)</f>
        <v>0.3593077520379902</v>
      </c>
      <c r="V67" s="98">
        <f>IF(RES_hhdet_fec!V67=0,0,RES_hhdet_fec!V67*1000*11630/RES_hhdet_num!V62)</f>
        <v>0.41692660563752876</v>
      </c>
      <c r="W67" s="98">
        <f>IF(RES_hhdet_fec!W67=0,0,RES_hhdet_fec!W67*1000*11630/RES_hhdet_num!W62)</f>
        <v>0.69021240511437598</v>
      </c>
      <c r="X67" s="98">
        <f>IF(RES_hhdet_fec!X67=0,0,RES_hhdet_fec!X67*1000*11630/RES_hhdet_num!X62)</f>
        <v>0.68433726648173909</v>
      </c>
      <c r="Y67" s="98">
        <f>IF(RES_hhdet_fec!Y67=0,0,RES_hhdet_fec!Y67*1000*11630/RES_hhdet_num!Y62)</f>
        <v>0.67836450203512666</v>
      </c>
      <c r="DA67" s="63" t="s">
        <v>2305</v>
      </c>
    </row>
    <row r="68" spans="1:105" ht="12" customHeight="1" x14ac:dyDescent="0.25">
      <c r="A68" s="121" t="s">
        <v>55</v>
      </c>
      <c r="B68" s="122">
        <v>2167.8580483427099</v>
      </c>
      <c r="C68" s="122">
        <v>2244.0794186085027</v>
      </c>
      <c r="D68" s="122">
        <v>2132.5257216564146</v>
      </c>
      <c r="E68" s="122">
        <v>2030.3306624078828</v>
      </c>
      <c r="F68" s="122">
        <v>2003.2468231835371</v>
      </c>
      <c r="G68" s="122">
        <v>2206.9923646982802</v>
      </c>
      <c r="H68" s="122">
        <v>2170.5462230922085</v>
      </c>
      <c r="I68" s="122">
        <v>1849.6741722316474</v>
      </c>
      <c r="J68" s="122">
        <v>1788.0655778319676</v>
      </c>
      <c r="K68" s="122">
        <v>1690.8729570514897</v>
      </c>
      <c r="L68" s="122">
        <v>1751.4193102488177</v>
      </c>
      <c r="M68" s="122">
        <v>1625.762088680646</v>
      </c>
      <c r="N68" s="122">
        <v>1697.2052536757969</v>
      </c>
      <c r="O68" s="122">
        <v>1576.6297865875367</v>
      </c>
      <c r="P68" s="122">
        <v>1510.5124886413032</v>
      </c>
      <c r="Q68" s="122">
        <v>1407.7501313833552</v>
      </c>
      <c r="R68" s="122">
        <v>1597.7720534531927</v>
      </c>
      <c r="S68" s="122">
        <v>1475.9221541176123</v>
      </c>
      <c r="T68" s="122">
        <v>1425.873307081954</v>
      </c>
      <c r="U68" s="122">
        <v>1476.5948362510981</v>
      </c>
      <c r="V68" s="122">
        <v>1409.3559884003594</v>
      </c>
      <c r="W68" s="122">
        <v>1494.9581714703443</v>
      </c>
      <c r="X68" s="122">
        <v>1193.4461835207403</v>
      </c>
      <c r="Y68" s="122">
        <v>1369.1242071892759</v>
      </c>
      <c r="DA68" s="130" t="s">
        <v>2306</v>
      </c>
    </row>
    <row r="69" spans="1:105" ht="12" customHeight="1" x14ac:dyDescent="0.25">
      <c r="A69" s="97" t="s">
        <v>134</v>
      </c>
      <c r="B69" s="98">
        <v>2183.5977021830645</v>
      </c>
      <c r="C69" s="98">
        <v>2258.9403377398016</v>
      </c>
      <c r="D69" s="98">
        <v>2144.7647289862362</v>
      </c>
      <c r="E69" s="98">
        <v>2040.0785264939236</v>
      </c>
      <c r="F69" s="98">
        <v>2013.4596295832764</v>
      </c>
      <c r="G69" s="98">
        <v>2227.1340252434811</v>
      </c>
      <c r="H69" s="98">
        <v>2188.6107659096488</v>
      </c>
      <c r="I69" s="98">
        <v>1857.3127382087089</v>
      </c>
      <c r="J69" s="98">
        <v>1794.81219101636</v>
      </c>
      <c r="K69" s="98">
        <v>1696.5524482370272</v>
      </c>
      <c r="L69" s="98">
        <v>1756.0784111088594</v>
      </c>
      <c r="M69" s="98">
        <v>1630.6201164914851</v>
      </c>
      <c r="N69" s="98">
        <v>1702.7884485637603</v>
      </c>
      <c r="O69" s="98">
        <v>1579.7867294746634</v>
      </c>
      <c r="P69" s="98">
        <v>1515.7792142031765</v>
      </c>
      <c r="Q69" s="98">
        <v>1409.3923017588204</v>
      </c>
      <c r="R69" s="98">
        <v>1602.2159744327466</v>
      </c>
      <c r="S69" s="98">
        <v>1476.773675619515</v>
      </c>
      <c r="T69" s="98">
        <v>1428.0498637992634</v>
      </c>
      <c r="U69" s="98">
        <v>1478.0121456044844</v>
      </c>
      <c r="V69" s="98">
        <v>1410.45057172776</v>
      </c>
      <c r="W69" s="98">
        <v>1494.632115416711</v>
      </c>
      <c r="X69" s="98">
        <v>1199.4357020759642</v>
      </c>
      <c r="Y69" s="98">
        <v>1367.0438693590822</v>
      </c>
      <c r="DA69" s="63" t="s">
        <v>2307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2308</v>
      </c>
    </row>
    <row r="71" spans="1:105" ht="12" customHeight="1" x14ac:dyDescent="0.25">
      <c r="A71" s="100" t="s">
        <v>212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2309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2310</v>
      </c>
    </row>
    <row r="73" spans="1:105" ht="12" customHeight="1" x14ac:dyDescent="0.25">
      <c r="A73" s="106" t="s">
        <v>122</v>
      </c>
      <c r="B73" s="101">
        <v>1763.5609328319999</v>
      </c>
      <c r="C73" s="101">
        <v>1863.6872398150749</v>
      </c>
      <c r="D73" s="101">
        <v>1822.180555768768</v>
      </c>
      <c r="E73" s="101">
        <v>1785.6451465090183</v>
      </c>
      <c r="F73" s="101">
        <v>1750.2623274339553</v>
      </c>
      <c r="G73" s="101">
        <v>1710.7639489132671</v>
      </c>
      <c r="H73" s="101">
        <v>1724.3952321110455</v>
      </c>
      <c r="I73" s="101">
        <v>1656.7427317563036</v>
      </c>
      <c r="J73" s="101">
        <v>1614.6650085011418</v>
      </c>
      <c r="K73" s="101">
        <v>1542.3503001139693</v>
      </c>
      <c r="L73" s="101">
        <v>1628.9606255086471</v>
      </c>
      <c r="M73" s="101">
        <v>1497.3806650033289</v>
      </c>
      <c r="N73" s="101">
        <v>1548.6648193562571</v>
      </c>
      <c r="O73" s="101">
        <v>1491.8960082762098</v>
      </c>
      <c r="P73" s="101">
        <v>1367.3986584629974</v>
      </c>
      <c r="Q73" s="101">
        <v>1362.7162352029829</v>
      </c>
      <c r="R73" s="101">
        <v>1473.9875878840962</v>
      </c>
      <c r="S73" s="101">
        <v>1452.0193788111264</v>
      </c>
      <c r="T73" s="101">
        <v>1363.7205208210128</v>
      </c>
      <c r="U73" s="101">
        <v>1435.4005285222593</v>
      </c>
      <c r="V73" s="101">
        <v>1377.1258332572759</v>
      </c>
      <c r="W73" s="101">
        <v>1504.2039163694803</v>
      </c>
      <c r="X73" s="101">
        <v>1029.5958707816105</v>
      </c>
      <c r="Y73" s="101">
        <v>1416.0749621531652</v>
      </c>
      <c r="DA73" s="131" t="s">
        <v>2311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2312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2313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2314</v>
      </c>
    </row>
    <row r="77" spans="1:105" ht="12" customHeight="1" x14ac:dyDescent="0.25">
      <c r="A77" s="121" t="s">
        <v>54</v>
      </c>
      <c r="B77" s="122">
        <v>1334.3893107076017</v>
      </c>
      <c r="C77" s="122">
        <v>1383.4240381637799</v>
      </c>
      <c r="D77" s="122">
        <v>1117.7597395804369</v>
      </c>
      <c r="E77" s="122">
        <v>1125.8588949799116</v>
      </c>
      <c r="F77" s="122">
        <v>1114.9851790996743</v>
      </c>
      <c r="G77" s="122">
        <v>1090.6041639398595</v>
      </c>
      <c r="H77" s="122">
        <v>1116.7847276993166</v>
      </c>
      <c r="I77" s="122">
        <v>966.7137985459193</v>
      </c>
      <c r="J77" s="122">
        <v>954.99686860022848</v>
      </c>
      <c r="K77" s="122">
        <v>828.78329841445043</v>
      </c>
      <c r="L77" s="122">
        <v>940.31158618897439</v>
      </c>
      <c r="M77" s="122">
        <v>878.10557414793232</v>
      </c>
      <c r="N77" s="122">
        <v>890.94904157839517</v>
      </c>
      <c r="O77" s="122">
        <v>826.79842176230909</v>
      </c>
      <c r="P77" s="122">
        <v>822.10213912102643</v>
      </c>
      <c r="Q77" s="122">
        <v>823.59936412565378</v>
      </c>
      <c r="R77" s="122">
        <v>990.74387936761707</v>
      </c>
      <c r="S77" s="122">
        <v>920.62442023086294</v>
      </c>
      <c r="T77" s="122">
        <v>872.17905196303298</v>
      </c>
      <c r="U77" s="122">
        <v>970.32621608678846</v>
      </c>
      <c r="V77" s="122">
        <v>884.98298013370936</v>
      </c>
      <c r="W77" s="122">
        <v>1002.7936611963618</v>
      </c>
      <c r="X77" s="122">
        <v>638.83492919533307</v>
      </c>
      <c r="Y77" s="122">
        <v>806.30758813114608</v>
      </c>
      <c r="DA77" s="130" t="s">
        <v>2315</v>
      </c>
    </row>
    <row r="78" spans="1:105" ht="12" customHeight="1" x14ac:dyDescent="0.25">
      <c r="A78" s="97" t="s">
        <v>189</v>
      </c>
      <c r="B78" s="98">
        <v>1356.471962874801</v>
      </c>
      <c r="C78" s="98">
        <v>1407.7003671343634</v>
      </c>
      <c r="D78" s="98">
        <v>1128.1800602436356</v>
      </c>
      <c r="E78" s="98">
        <v>1138.2377110457974</v>
      </c>
      <c r="F78" s="98">
        <v>1125.7205281906301</v>
      </c>
      <c r="G78" s="98">
        <v>1102.5406390628839</v>
      </c>
      <c r="H78" s="98">
        <v>1127.9348196051083</v>
      </c>
      <c r="I78" s="98">
        <v>976.46062437913804</v>
      </c>
      <c r="J78" s="98">
        <v>966.97837755679973</v>
      </c>
      <c r="K78" s="98">
        <v>838.26284315487328</v>
      </c>
      <c r="L78" s="98">
        <v>951.38301893790992</v>
      </c>
      <c r="M78" s="98">
        <v>887.80089312437281</v>
      </c>
      <c r="N78" s="98">
        <v>899.95448773983264</v>
      </c>
      <c r="O78" s="98">
        <v>834.2064706693368</v>
      </c>
      <c r="P78" s="98">
        <v>831.23878770895965</v>
      </c>
      <c r="Q78" s="98">
        <v>831.72943508470644</v>
      </c>
      <c r="R78" s="98">
        <v>1002.9414034579638</v>
      </c>
      <c r="S78" s="98">
        <v>930.21459444572838</v>
      </c>
      <c r="T78" s="98">
        <v>880.831519311796</v>
      </c>
      <c r="U78" s="98">
        <v>981.18608907697808</v>
      </c>
      <c r="V78" s="98">
        <v>895.06191438045244</v>
      </c>
      <c r="W78" s="98">
        <v>1024.4297028612837</v>
      </c>
      <c r="X78" s="98">
        <v>654.74630983675468</v>
      </c>
      <c r="Y78" s="98">
        <v>852.90750417357174</v>
      </c>
      <c r="DA78" s="63" t="s">
        <v>2316</v>
      </c>
    </row>
    <row r="79" spans="1:105" ht="12" customHeight="1" x14ac:dyDescent="0.25">
      <c r="A79" s="109" t="s">
        <v>120</v>
      </c>
      <c r="B79" s="33">
        <v>1041.1463365842437</v>
      </c>
      <c r="C79" s="33">
        <v>1051.9480594715801</v>
      </c>
      <c r="D79" s="33">
        <v>955.77111836162044</v>
      </c>
      <c r="E79" s="33">
        <v>896.3471388794967</v>
      </c>
      <c r="F79" s="33">
        <v>886.58854669557809</v>
      </c>
      <c r="G79" s="33">
        <v>822.90188265897984</v>
      </c>
      <c r="H79" s="33">
        <v>865.2816897471065</v>
      </c>
      <c r="I79" s="33">
        <v>757.85997698511881</v>
      </c>
      <c r="J79" s="33">
        <v>710.74806887551233</v>
      </c>
      <c r="K79" s="33">
        <v>653.44021634210151</v>
      </c>
      <c r="L79" s="33">
        <v>712.51645797728952</v>
      </c>
      <c r="M79" s="33">
        <v>667.75088144813765</v>
      </c>
      <c r="N79" s="33">
        <v>684.63187313305082</v>
      </c>
      <c r="O79" s="33">
        <v>656.74118503684247</v>
      </c>
      <c r="P79" s="33">
        <v>610.54895616180113</v>
      </c>
      <c r="Q79" s="33">
        <v>634.22720049885834</v>
      </c>
      <c r="R79" s="33">
        <v>702.75012091918529</v>
      </c>
      <c r="S79" s="33">
        <v>689.92367833544324</v>
      </c>
      <c r="T79" s="33">
        <v>658.30984314833188</v>
      </c>
      <c r="U79" s="33">
        <v>694.90548677606319</v>
      </c>
      <c r="V79" s="33">
        <v>641.48759566593014</v>
      </c>
      <c r="W79" s="33">
        <v>681.18470272388527</v>
      </c>
      <c r="X79" s="33">
        <v>475.8299728025741</v>
      </c>
      <c r="Y79" s="33">
        <v>604.15434699298692</v>
      </c>
      <c r="DA79" s="60" t="s">
        <v>2317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24351.537452278746</v>
      </c>
      <c r="C81" s="117">
        <f t="shared" si="28"/>
        <v>24217.925178024147</v>
      </c>
      <c r="D81" s="117">
        <f t="shared" si="28"/>
        <v>21939.498457474976</v>
      </c>
      <c r="E81" s="117">
        <f t="shared" si="28"/>
        <v>23359.879105376629</v>
      </c>
      <c r="F81" s="117">
        <f t="shared" si="28"/>
        <v>22597.990205690821</v>
      </c>
      <c r="G81" s="117">
        <f t="shared" si="28"/>
        <v>19711.752860471486</v>
      </c>
      <c r="H81" s="117">
        <f t="shared" si="28"/>
        <v>18446.269363248393</v>
      </c>
      <c r="I81" s="117">
        <f t="shared" si="28"/>
        <v>21509.199939819591</v>
      </c>
      <c r="J81" s="117">
        <f t="shared" si="28"/>
        <v>20226.378831057107</v>
      </c>
      <c r="K81" s="117">
        <f t="shared" si="28"/>
        <v>20372.513325434447</v>
      </c>
      <c r="L81" s="117">
        <f t="shared" si="28"/>
        <v>20899.450344592828</v>
      </c>
      <c r="M81" s="117">
        <f t="shared" si="28"/>
        <v>18147.483135725419</v>
      </c>
      <c r="N81" s="117">
        <f t="shared" si="28"/>
        <v>19143.604609559778</v>
      </c>
      <c r="O81" s="117">
        <f t="shared" si="28"/>
        <v>18047.689552550706</v>
      </c>
      <c r="P81" s="117">
        <f t="shared" si="28"/>
        <v>17438.956499766755</v>
      </c>
      <c r="Q81" s="117">
        <f t="shared" si="28"/>
        <v>16678.797276957848</v>
      </c>
      <c r="R81" s="117">
        <f t="shared" ref="R81:V81" si="29">R82+R85+R87+R100</f>
        <v>17576.790155814226</v>
      </c>
      <c r="S81" s="117">
        <f t="shared" si="29"/>
        <v>17705.527549968472</v>
      </c>
      <c r="T81" s="117">
        <f t="shared" si="29"/>
        <v>17670.724289632686</v>
      </c>
      <c r="U81" s="117">
        <f t="shared" si="29"/>
        <v>16810.957544664787</v>
      </c>
      <c r="V81" s="117">
        <f t="shared" si="29"/>
        <v>17104.424788130189</v>
      </c>
      <c r="W81" s="117">
        <f t="shared" ref="W81:Y81" si="30">W82+W85+W87+W100</f>
        <v>16625.322504221906</v>
      </c>
      <c r="X81" s="117">
        <f t="shared" si="30"/>
        <v>17213.712226761676</v>
      </c>
      <c r="Y81" s="117">
        <f t="shared" si="30"/>
        <v>15614.751892669832</v>
      </c>
      <c r="DA81" s="129" t="s">
        <v>2318</v>
      </c>
    </row>
    <row r="82" spans="1:105" ht="12.95" customHeight="1" x14ac:dyDescent="0.25">
      <c r="A82" s="121" t="s">
        <v>57</v>
      </c>
      <c r="B82" s="122">
        <f t="shared" ref="B82:Q82" si="31">SUM(B83:B84)</f>
        <v>20693.745216241168</v>
      </c>
      <c r="C82" s="122">
        <f t="shared" si="31"/>
        <v>20516.887597642315</v>
      </c>
      <c r="D82" s="122">
        <f t="shared" si="31"/>
        <v>18585.045237567701</v>
      </c>
      <c r="E82" s="122">
        <f t="shared" si="31"/>
        <v>19889.256801698488</v>
      </c>
      <c r="F82" s="122">
        <f t="shared" si="31"/>
        <v>19168.884591351129</v>
      </c>
      <c r="G82" s="122">
        <f t="shared" si="31"/>
        <v>16657.212418869938</v>
      </c>
      <c r="H82" s="122">
        <f t="shared" si="31"/>
        <v>15444.827536242365</v>
      </c>
      <c r="I82" s="122">
        <f t="shared" si="31"/>
        <v>18626.987093331016</v>
      </c>
      <c r="J82" s="122">
        <f t="shared" si="31"/>
        <v>17508.638520538356</v>
      </c>
      <c r="K82" s="122">
        <f t="shared" si="31"/>
        <v>17883.804661321272</v>
      </c>
      <c r="L82" s="122">
        <f t="shared" si="31"/>
        <v>18272.824376314235</v>
      </c>
      <c r="M82" s="122">
        <f t="shared" si="31"/>
        <v>15843.102529644857</v>
      </c>
      <c r="N82" s="122">
        <f t="shared" si="31"/>
        <v>16733.256771143202</v>
      </c>
      <c r="O82" s="122">
        <f t="shared" si="31"/>
        <v>15765.904293530997</v>
      </c>
      <c r="P82" s="122">
        <f t="shared" si="31"/>
        <v>15227.990618778878</v>
      </c>
      <c r="Q82" s="122">
        <f t="shared" si="31"/>
        <v>14520.822590928032</v>
      </c>
      <c r="R82" s="122">
        <f t="shared" ref="R82:V82" si="32">SUM(R83:R84)</f>
        <v>15263.270795660592</v>
      </c>
      <c r="S82" s="122">
        <f t="shared" si="32"/>
        <v>15377.512707867547</v>
      </c>
      <c r="T82" s="122">
        <f t="shared" si="32"/>
        <v>15380.226692865672</v>
      </c>
      <c r="U82" s="122">
        <f t="shared" si="32"/>
        <v>14570.087790700272</v>
      </c>
      <c r="V82" s="122">
        <f t="shared" si="32"/>
        <v>14882.174993713435</v>
      </c>
      <c r="W82" s="122">
        <f t="shared" ref="W82:Y82" si="33">SUM(W83:W84)</f>
        <v>14436.267203422727</v>
      </c>
      <c r="X82" s="122">
        <f t="shared" si="33"/>
        <v>15088.298728376893</v>
      </c>
      <c r="Y82" s="122">
        <f t="shared" si="33"/>
        <v>13600.547140864708</v>
      </c>
      <c r="DA82" s="130" t="s">
        <v>2319</v>
      </c>
    </row>
    <row r="83" spans="1:105" ht="12" customHeight="1" x14ac:dyDescent="0.25">
      <c r="A83" s="97" t="s">
        <v>199</v>
      </c>
      <c r="B83" s="98">
        <v>20609.848031635651</v>
      </c>
      <c r="C83" s="98">
        <v>20434.251327161342</v>
      </c>
      <c r="D83" s="98">
        <v>18509.796464248808</v>
      </c>
      <c r="E83" s="98">
        <v>19808.135579223286</v>
      </c>
      <c r="F83" s="98">
        <v>19090.201712037968</v>
      </c>
      <c r="G83" s="98">
        <v>16588.908174576274</v>
      </c>
      <c r="H83" s="98">
        <v>15380.369174530093</v>
      </c>
      <c r="I83" s="98">
        <v>18547.477644042738</v>
      </c>
      <c r="J83" s="98">
        <v>17432.605013556204</v>
      </c>
      <c r="K83" s="98">
        <v>17805.313729217603</v>
      </c>
      <c r="L83" s="98">
        <v>18190.607839415607</v>
      </c>
      <c r="M83" s="98">
        <v>15770.815894327983</v>
      </c>
      <c r="N83" s="98">
        <v>16655.1877272192</v>
      </c>
      <c r="O83" s="98">
        <v>15690.868791925086</v>
      </c>
      <c r="P83" s="98">
        <v>15155.352722025968</v>
      </c>
      <c r="Q83" s="98">
        <v>14451.251893226332</v>
      </c>
      <c r="R83" s="98">
        <v>15189.894572744972</v>
      </c>
      <c r="S83" s="98">
        <v>15302.868430078268</v>
      </c>
      <c r="T83" s="98">
        <v>15304.660131111843</v>
      </c>
      <c r="U83" s="98">
        <v>14497.511235992077</v>
      </c>
      <c r="V83" s="98">
        <v>14806.749879965364</v>
      </c>
      <c r="W83" s="98">
        <v>14362.121615581227</v>
      </c>
      <c r="X83" s="98">
        <v>15009.431868093663</v>
      </c>
      <c r="Y83" s="98">
        <v>13528.576211634205</v>
      </c>
      <c r="DA83" s="63" t="s">
        <v>2320</v>
      </c>
    </row>
    <row r="84" spans="1:105" ht="12" customHeight="1" x14ac:dyDescent="0.25">
      <c r="A84" s="97" t="s">
        <v>53</v>
      </c>
      <c r="B84" s="98">
        <v>83.897184605516713</v>
      </c>
      <c r="C84" s="98">
        <v>82.636270480973309</v>
      </c>
      <c r="D84" s="98">
        <v>75.248773318891878</v>
      </c>
      <c r="E84" s="98">
        <v>81.121222475202586</v>
      </c>
      <c r="F84" s="98">
        <v>78.682879313159702</v>
      </c>
      <c r="G84" s="98">
        <v>68.304244293665136</v>
      </c>
      <c r="H84" s="98">
        <v>64.458361712271724</v>
      </c>
      <c r="I84" s="98">
        <v>79.509449288279257</v>
      </c>
      <c r="J84" s="98">
        <v>76.033506982152673</v>
      </c>
      <c r="K84" s="98">
        <v>78.490932103666665</v>
      </c>
      <c r="L84" s="98">
        <v>82.2165368986267</v>
      </c>
      <c r="M84" s="98">
        <v>72.286635316873117</v>
      </c>
      <c r="N84" s="98">
        <v>78.069043924001619</v>
      </c>
      <c r="O84" s="98">
        <v>75.035501605910653</v>
      </c>
      <c r="P84" s="98">
        <v>72.637896752911686</v>
      </c>
      <c r="Q84" s="98">
        <v>69.570697701700297</v>
      </c>
      <c r="R84" s="98">
        <v>73.376222915619508</v>
      </c>
      <c r="S84" s="98">
        <v>74.644277789278249</v>
      </c>
      <c r="T84" s="98">
        <v>75.566561753828566</v>
      </c>
      <c r="U84" s="98">
        <v>72.576554708196127</v>
      </c>
      <c r="V84" s="98">
        <v>75.425113748072135</v>
      </c>
      <c r="W84" s="98">
        <v>74.145587841500344</v>
      </c>
      <c r="X84" s="98">
        <v>78.866860283228746</v>
      </c>
      <c r="Y84" s="98">
        <v>71.97092923050343</v>
      </c>
      <c r="DA84" s="63" t="s">
        <v>2321</v>
      </c>
    </row>
    <row r="85" spans="1:105" ht="12.95" customHeight="1" x14ac:dyDescent="0.25">
      <c r="A85" s="121" t="s">
        <v>92</v>
      </c>
      <c r="B85" s="122">
        <f t="shared" ref="B85:Y85" si="34">B86</f>
        <v>2.0955900911689956E-2</v>
      </c>
      <c r="C85" s="122">
        <f t="shared" si="34"/>
        <v>2.6749888041471114E-2</v>
      </c>
      <c r="D85" s="122">
        <f t="shared" si="34"/>
        <v>3.585963916707216E-2</v>
      </c>
      <c r="E85" s="122">
        <f t="shared" si="34"/>
        <v>4.2408510507736898E-2</v>
      </c>
      <c r="F85" s="122">
        <f t="shared" si="34"/>
        <v>6.4499752108240077E-2</v>
      </c>
      <c r="G85" s="122">
        <f t="shared" si="34"/>
        <v>9.8535737034613033E-2</v>
      </c>
      <c r="H85" s="122">
        <f t="shared" si="34"/>
        <v>0.11836135245761099</v>
      </c>
      <c r="I85" s="122">
        <f t="shared" si="34"/>
        <v>0.14957560841605252</v>
      </c>
      <c r="J85" s="122">
        <f t="shared" si="34"/>
        <v>0.17585923232158499</v>
      </c>
      <c r="K85" s="122">
        <f t="shared" si="34"/>
        <v>0.19273646234477154</v>
      </c>
      <c r="L85" s="122">
        <f t="shared" si="34"/>
        <v>0.41309754439410479</v>
      </c>
      <c r="M85" s="122">
        <f t="shared" si="34"/>
        <v>0.28962722540293467</v>
      </c>
      <c r="N85" s="122">
        <f t="shared" si="34"/>
        <v>0.24412450135827526</v>
      </c>
      <c r="O85" s="122">
        <f t="shared" si="34"/>
        <v>0.24538053906499108</v>
      </c>
      <c r="P85" s="122">
        <f t="shared" si="34"/>
        <v>0.30494489862424817</v>
      </c>
      <c r="Q85" s="122">
        <f t="shared" si="34"/>
        <v>0.28711221742312243</v>
      </c>
      <c r="R85" s="122">
        <f t="shared" si="34"/>
        <v>0.33403471537869134</v>
      </c>
      <c r="S85" s="122">
        <f t="shared" si="34"/>
        <v>0.3585121150281334</v>
      </c>
      <c r="T85" s="122">
        <f t="shared" si="34"/>
        <v>0.5108667366145061</v>
      </c>
      <c r="U85" s="122">
        <f t="shared" si="34"/>
        <v>0.36677012008025744</v>
      </c>
      <c r="V85" s="122">
        <f t="shared" si="34"/>
        <v>0.41717611641686519</v>
      </c>
      <c r="W85" s="122">
        <f t="shared" si="34"/>
        <v>0.68239475279825956</v>
      </c>
      <c r="X85" s="122">
        <f t="shared" si="34"/>
        <v>0.70607178189639619</v>
      </c>
      <c r="Y85" s="122">
        <f t="shared" si="34"/>
        <v>0.70332961101054225</v>
      </c>
      <c r="DA85" s="130" t="s">
        <v>2322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2.0955900911689956E-2</v>
      </c>
      <c r="C86" s="98">
        <f>IF(RES_hhdet_fec!C86=0,0,RES_hhdet_fec!C86*1000*11630/RES_hhdet_num!C81)</f>
        <v>2.6749888041471114E-2</v>
      </c>
      <c r="D86" s="98">
        <f>IF(RES_hhdet_fec!D86=0,0,RES_hhdet_fec!D86*1000*11630/RES_hhdet_num!D81)</f>
        <v>3.585963916707216E-2</v>
      </c>
      <c r="E86" s="98">
        <f>IF(RES_hhdet_fec!E86=0,0,RES_hhdet_fec!E86*1000*11630/RES_hhdet_num!E81)</f>
        <v>4.2408510507736898E-2</v>
      </c>
      <c r="F86" s="98">
        <f>IF(RES_hhdet_fec!F86=0,0,RES_hhdet_fec!F86*1000*11630/RES_hhdet_num!F81)</f>
        <v>6.4499752108240077E-2</v>
      </c>
      <c r="G86" s="98">
        <f>IF(RES_hhdet_fec!G86=0,0,RES_hhdet_fec!G86*1000*11630/RES_hhdet_num!G81)</f>
        <v>9.8535737034613033E-2</v>
      </c>
      <c r="H86" s="98">
        <f>IF(RES_hhdet_fec!H86=0,0,RES_hhdet_fec!H86*1000*11630/RES_hhdet_num!H81)</f>
        <v>0.11836135245761099</v>
      </c>
      <c r="I86" s="98">
        <f>IF(RES_hhdet_fec!I86=0,0,RES_hhdet_fec!I86*1000*11630/RES_hhdet_num!I81)</f>
        <v>0.14957560841605252</v>
      </c>
      <c r="J86" s="98">
        <f>IF(RES_hhdet_fec!J86=0,0,RES_hhdet_fec!J86*1000*11630/RES_hhdet_num!J81)</f>
        <v>0.17585923232158499</v>
      </c>
      <c r="K86" s="98">
        <f>IF(RES_hhdet_fec!K86=0,0,RES_hhdet_fec!K86*1000*11630/RES_hhdet_num!K81)</f>
        <v>0.19273646234477154</v>
      </c>
      <c r="L86" s="98">
        <f>IF(RES_hhdet_fec!L86=0,0,RES_hhdet_fec!L86*1000*11630/RES_hhdet_num!L81)</f>
        <v>0.41309754439410479</v>
      </c>
      <c r="M86" s="98">
        <f>IF(RES_hhdet_fec!M86=0,0,RES_hhdet_fec!M86*1000*11630/RES_hhdet_num!M81)</f>
        <v>0.28962722540293467</v>
      </c>
      <c r="N86" s="98">
        <f>IF(RES_hhdet_fec!N86=0,0,RES_hhdet_fec!N86*1000*11630/RES_hhdet_num!N81)</f>
        <v>0.24412450135827526</v>
      </c>
      <c r="O86" s="98">
        <f>IF(RES_hhdet_fec!O86=0,0,RES_hhdet_fec!O86*1000*11630/RES_hhdet_num!O81)</f>
        <v>0.24538053906499108</v>
      </c>
      <c r="P86" s="98">
        <f>IF(RES_hhdet_fec!P86=0,0,RES_hhdet_fec!P86*1000*11630/RES_hhdet_num!P81)</f>
        <v>0.30494489862424817</v>
      </c>
      <c r="Q86" s="98">
        <f>IF(RES_hhdet_fec!Q86=0,0,RES_hhdet_fec!Q86*1000*11630/RES_hhdet_num!Q81)</f>
        <v>0.28711221742312243</v>
      </c>
      <c r="R86" s="98">
        <f>IF(RES_hhdet_fec!R86=0,0,RES_hhdet_fec!R86*1000*11630/RES_hhdet_num!R81)</f>
        <v>0.33403471537869134</v>
      </c>
      <c r="S86" s="98">
        <f>IF(RES_hhdet_fec!S86=0,0,RES_hhdet_fec!S86*1000*11630/RES_hhdet_num!S81)</f>
        <v>0.3585121150281334</v>
      </c>
      <c r="T86" s="98">
        <f>IF(RES_hhdet_fec!T86=0,0,RES_hhdet_fec!T86*1000*11630/RES_hhdet_num!T81)</f>
        <v>0.5108667366145061</v>
      </c>
      <c r="U86" s="98">
        <f>IF(RES_hhdet_fec!U86=0,0,RES_hhdet_fec!U86*1000*11630/RES_hhdet_num!U81)</f>
        <v>0.36677012008025744</v>
      </c>
      <c r="V86" s="98">
        <f>IF(RES_hhdet_fec!V86=0,0,RES_hhdet_fec!V86*1000*11630/RES_hhdet_num!V81)</f>
        <v>0.41717611641686519</v>
      </c>
      <c r="W86" s="98">
        <f>IF(RES_hhdet_fec!W86=0,0,RES_hhdet_fec!W86*1000*11630/RES_hhdet_num!W81)</f>
        <v>0.68239475279825956</v>
      </c>
      <c r="X86" s="98">
        <f>IF(RES_hhdet_fec!X86=0,0,RES_hhdet_fec!X86*1000*11630/RES_hhdet_num!X81)</f>
        <v>0.70607178189639619</v>
      </c>
      <c r="Y86" s="98">
        <f>IF(RES_hhdet_fec!Y86=0,0,RES_hhdet_fec!Y86*1000*11630/RES_hhdet_num!Y81)</f>
        <v>0.70332961101054225</v>
      </c>
      <c r="DA86" s="63" t="s">
        <v>2323</v>
      </c>
    </row>
    <row r="87" spans="1:105" ht="12" customHeight="1" x14ac:dyDescent="0.25">
      <c r="A87" s="121" t="s">
        <v>55</v>
      </c>
      <c r="B87" s="122">
        <v>2420.2852117323951</v>
      </c>
      <c r="C87" s="122">
        <v>2441.0866271365599</v>
      </c>
      <c r="D87" s="122">
        <v>2308.3425677967034</v>
      </c>
      <c r="E87" s="122">
        <v>2358.585893268094</v>
      </c>
      <c r="F87" s="122">
        <v>2318.9004376693724</v>
      </c>
      <c r="G87" s="122">
        <v>2119.1445008977444</v>
      </c>
      <c r="H87" s="122">
        <v>2039.4736081280798</v>
      </c>
      <c r="I87" s="122">
        <v>1953.719936733545</v>
      </c>
      <c r="J87" s="122">
        <v>1810.9564753802943</v>
      </c>
      <c r="K87" s="122">
        <v>1707.3209460703752</v>
      </c>
      <c r="L87" s="122">
        <v>1722.2198625208973</v>
      </c>
      <c r="M87" s="122">
        <v>1502.1895260207118</v>
      </c>
      <c r="N87" s="122">
        <v>1583.4917419774788</v>
      </c>
      <c r="O87" s="122">
        <v>1492.7134046528486</v>
      </c>
      <c r="P87" s="122">
        <v>1434.4845262461836</v>
      </c>
      <c r="Q87" s="122">
        <v>1374.323267818942</v>
      </c>
      <c r="R87" s="122">
        <v>1445.9343590061878</v>
      </c>
      <c r="S87" s="122">
        <v>1453.3311011475116</v>
      </c>
      <c r="T87" s="122">
        <v>1441.2006688927797</v>
      </c>
      <c r="U87" s="122">
        <v>1385.6266272273374</v>
      </c>
      <c r="V87" s="122">
        <v>1409.4638564989987</v>
      </c>
      <c r="W87" s="122">
        <v>1378.215377219168</v>
      </c>
      <c r="X87" s="122">
        <v>1395.4616134949952</v>
      </c>
      <c r="Y87" s="122">
        <v>1277.8973568278989</v>
      </c>
      <c r="DA87" s="130" t="s">
        <v>2324</v>
      </c>
    </row>
    <row r="88" spans="1:105" ht="12" customHeight="1" x14ac:dyDescent="0.25">
      <c r="A88" s="97" t="s">
        <v>132</v>
      </c>
      <c r="B88" s="98">
        <v>2496.4058427488321</v>
      </c>
      <c r="C88" s="98">
        <v>2506.0108384481541</v>
      </c>
      <c r="D88" s="98">
        <v>2360.3200103388344</v>
      </c>
      <c r="E88" s="98">
        <v>2416.55465490693</v>
      </c>
      <c r="F88" s="98">
        <v>2373.0674576174451</v>
      </c>
      <c r="G88" s="98">
        <v>2155.2702917884599</v>
      </c>
      <c r="H88" s="98">
        <v>2065.6140566851723</v>
      </c>
      <c r="I88" s="98">
        <v>1976.9118855044451</v>
      </c>
      <c r="J88" s="98">
        <v>1825.3706622800707</v>
      </c>
      <c r="K88" s="98">
        <v>1719.0530562334598</v>
      </c>
      <c r="L88" s="98">
        <v>1728.7211991460051</v>
      </c>
      <c r="M88" s="98">
        <v>1502.5993671236101</v>
      </c>
      <c r="N88" s="98">
        <v>1585.8056893860903</v>
      </c>
      <c r="O88" s="98">
        <v>1492.5150625825056</v>
      </c>
      <c r="P88" s="98">
        <v>1438.8812334160652</v>
      </c>
      <c r="Q88" s="98">
        <v>1375.6491618405094</v>
      </c>
      <c r="R88" s="98">
        <v>1444.4831178994382</v>
      </c>
      <c r="S88" s="98">
        <v>1453.8125982132437</v>
      </c>
      <c r="T88" s="98">
        <v>1445.627553129031</v>
      </c>
      <c r="U88" s="98">
        <v>1382.4603401710199</v>
      </c>
      <c r="V88" s="98">
        <v>1412.0625057035447</v>
      </c>
      <c r="W88" s="98">
        <v>1369.0437339947243</v>
      </c>
      <c r="X88" s="98">
        <v>1417.5827518001759</v>
      </c>
      <c r="Y88" s="98">
        <v>1268.4602014689649</v>
      </c>
      <c r="DA88" s="63" t="s">
        <v>2325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2326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2327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2328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2329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2330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2331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2332</v>
      </c>
    </row>
    <row r="96" spans="1:105" ht="12" customHeight="1" x14ac:dyDescent="0.25">
      <c r="A96" s="106" t="s">
        <v>122</v>
      </c>
      <c r="B96" s="101">
        <v>1763.5609328320002</v>
      </c>
      <c r="C96" s="101">
        <v>1864.2136870713171</v>
      </c>
      <c r="D96" s="101">
        <v>1821.9918392218478</v>
      </c>
      <c r="E96" s="101">
        <v>1786.9105402900582</v>
      </c>
      <c r="F96" s="101">
        <v>1754.8852109340685</v>
      </c>
      <c r="G96" s="101">
        <v>1717.3718010242769</v>
      </c>
      <c r="H96" s="101">
        <v>1728.144973906758</v>
      </c>
      <c r="I96" s="101">
        <v>1657.0705902936611</v>
      </c>
      <c r="J96" s="101">
        <v>1613.9332416492184</v>
      </c>
      <c r="K96" s="101">
        <v>1540.6031322610052</v>
      </c>
      <c r="L96" s="101">
        <v>1627.5495355625226</v>
      </c>
      <c r="M96" s="101">
        <v>1496.4503865877618</v>
      </c>
      <c r="N96" s="101">
        <v>1550.7623913105185</v>
      </c>
      <c r="O96" s="101">
        <v>1495.5613571784243</v>
      </c>
      <c r="P96" s="101">
        <v>1369.4862829410181</v>
      </c>
      <c r="Q96" s="101">
        <v>1355.5048608278314</v>
      </c>
      <c r="R96" s="101">
        <v>1466.8569394819751</v>
      </c>
      <c r="S96" s="101">
        <v>1446.2837713400784</v>
      </c>
      <c r="T96" s="101">
        <v>1370.1151894149539</v>
      </c>
      <c r="U96" s="101">
        <v>1429.5061061221486</v>
      </c>
      <c r="V96" s="101">
        <v>1373.4935794036437</v>
      </c>
      <c r="W96" s="101">
        <v>1506.0300035370863</v>
      </c>
      <c r="X96" s="101">
        <v>1039.0460591911035</v>
      </c>
      <c r="Y96" s="101">
        <v>1451.4806747345581</v>
      </c>
      <c r="DA96" s="131" t="s">
        <v>2333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2334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2335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2336</v>
      </c>
    </row>
    <row r="100" spans="1:105" ht="12" customHeight="1" x14ac:dyDescent="0.25">
      <c r="A100" s="121" t="s">
        <v>54</v>
      </c>
      <c r="B100" s="122">
        <v>1237.4860684042681</v>
      </c>
      <c r="C100" s="122">
        <v>1259.9242033572314</v>
      </c>
      <c r="D100" s="122">
        <v>1046.0747924714051</v>
      </c>
      <c r="E100" s="122">
        <v>1111.9940018995399</v>
      </c>
      <c r="F100" s="122">
        <v>1110.1406769182092</v>
      </c>
      <c r="G100" s="122">
        <v>935.29740496677164</v>
      </c>
      <c r="H100" s="122">
        <v>961.84985752549358</v>
      </c>
      <c r="I100" s="122">
        <v>928.34333414661432</v>
      </c>
      <c r="J100" s="122">
        <v>906.60797590613413</v>
      </c>
      <c r="K100" s="122">
        <v>781.19498158045337</v>
      </c>
      <c r="L100" s="122">
        <v>903.99300821329871</v>
      </c>
      <c r="M100" s="122">
        <v>801.90145283444622</v>
      </c>
      <c r="N100" s="122">
        <v>826.61197193774024</v>
      </c>
      <c r="O100" s="122">
        <v>788.82647382779305</v>
      </c>
      <c r="P100" s="122">
        <v>776.17640984307025</v>
      </c>
      <c r="Q100" s="122">
        <v>783.36430599345033</v>
      </c>
      <c r="R100" s="122">
        <v>867.25096643206814</v>
      </c>
      <c r="S100" s="122">
        <v>874.32522883838533</v>
      </c>
      <c r="T100" s="122">
        <v>848.7860611376185</v>
      </c>
      <c r="U100" s="122">
        <v>854.8763566170968</v>
      </c>
      <c r="V100" s="122">
        <v>812.36876180134038</v>
      </c>
      <c r="W100" s="122">
        <v>810.15752882721199</v>
      </c>
      <c r="X100" s="122">
        <v>729.2458131078929</v>
      </c>
      <c r="Y100" s="122">
        <v>735.60406536621281</v>
      </c>
      <c r="DA100" s="130" t="s">
        <v>2337</v>
      </c>
    </row>
    <row r="101" spans="1:105" ht="12" customHeight="1" x14ac:dyDescent="0.25">
      <c r="A101" s="97" t="s">
        <v>202</v>
      </c>
      <c r="B101" s="98">
        <v>1336.8609270673053</v>
      </c>
      <c r="C101" s="98">
        <v>1335.182047758459</v>
      </c>
      <c r="D101" s="98">
        <v>1105.9795915225232</v>
      </c>
      <c r="E101" s="98">
        <v>1218.1900290418307</v>
      </c>
      <c r="F101" s="98">
        <v>1212.2924967047309</v>
      </c>
      <c r="G101" s="98">
        <v>984.09762961515662</v>
      </c>
      <c r="H101" s="98">
        <v>999.75339830980499</v>
      </c>
      <c r="I101" s="98">
        <v>1012.8461992535024</v>
      </c>
      <c r="J101" s="98">
        <v>990.08622355204147</v>
      </c>
      <c r="K101" s="98">
        <v>834.86495215753962</v>
      </c>
      <c r="L101" s="98">
        <v>978.69297339844002</v>
      </c>
      <c r="M101" s="98">
        <v>846.90590784294216</v>
      </c>
      <c r="N101" s="98">
        <v>888.27016832719369</v>
      </c>
      <c r="O101" s="98">
        <v>848.87213535453975</v>
      </c>
      <c r="P101" s="98">
        <v>845.11295751911985</v>
      </c>
      <c r="Q101" s="98">
        <v>845.72455227806756</v>
      </c>
      <c r="R101" s="98">
        <v>920.86635106308051</v>
      </c>
      <c r="S101" s="98">
        <v>945.74183177725888</v>
      </c>
      <c r="T101" s="98">
        <v>942.14886590826347</v>
      </c>
      <c r="U101" s="98">
        <v>914.76146633739688</v>
      </c>
      <c r="V101" s="98">
        <v>909.39704153605032</v>
      </c>
      <c r="W101" s="98">
        <v>872.78896310177743</v>
      </c>
      <c r="X101" s="98">
        <v>869.36971062940256</v>
      </c>
      <c r="Y101" s="98">
        <v>789.84334593038932</v>
      </c>
      <c r="DA101" s="63" t="s">
        <v>2338</v>
      </c>
    </row>
    <row r="102" spans="1:105" ht="12" customHeight="1" x14ac:dyDescent="0.25">
      <c r="A102" s="97" t="s">
        <v>50</v>
      </c>
      <c r="B102" s="98">
        <v>1288.0558480823452</v>
      </c>
      <c r="C102" s="98">
        <v>1639.0540193844715</v>
      </c>
      <c r="D102" s="98">
        <v>860.24395791655047</v>
      </c>
      <c r="E102" s="98">
        <v>1199.5367396632655</v>
      </c>
      <c r="F102" s="98">
        <v>1277.0075371731323</v>
      </c>
      <c r="G102" s="98">
        <v>1033.2870016849429</v>
      </c>
      <c r="H102" s="98">
        <v>1103.2165459640171</v>
      </c>
      <c r="I102" s="98">
        <v>739.68140458893731</v>
      </c>
      <c r="J102" s="98">
        <v>980.06207483701041</v>
      </c>
      <c r="K102" s="98">
        <v>851.63335460614871</v>
      </c>
      <c r="L102" s="98">
        <v>1010.5161774069365</v>
      </c>
      <c r="M102" s="98">
        <v>987.21949460336032</v>
      </c>
      <c r="N102" s="98">
        <v>777.91205244112291</v>
      </c>
      <c r="O102" s="98">
        <v>732.24585316632681</v>
      </c>
      <c r="P102" s="98">
        <v>817.27521188386709</v>
      </c>
      <c r="Q102" s="98">
        <v>851.53038569214527</v>
      </c>
      <c r="R102" s="98">
        <v>1067.3038646253278</v>
      </c>
      <c r="S102" s="98">
        <v>1061.0816107016592</v>
      </c>
      <c r="T102" s="98">
        <v>924.22941854824239</v>
      </c>
      <c r="U102" s="98">
        <v>1103.3891621639814</v>
      </c>
      <c r="V102" s="98">
        <v>834.70820171406956</v>
      </c>
      <c r="W102" s="98">
        <v>874.69939925887809</v>
      </c>
      <c r="X102" s="98">
        <v>557.33458790479585</v>
      </c>
      <c r="Y102" s="98">
        <v>928.27628228922867</v>
      </c>
      <c r="DA102" s="63" t="s">
        <v>2339</v>
      </c>
    </row>
    <row r="103" spans="1:105" ht="12" customHeight="1" x14ac:dyDescent="0.25">
      <c r="A103" s="109" t="s">
        <v>120</v>
      </c>
      <c r="B103" s="33">
        <v>1041.1463365842435</v>
      </c>
      <c r="C103" s="33">
        <v>1051.7577522956415</v>
      </c>
      <c r="D103" s="33">
        <v>952.39886090857055</v>
      </c>
      <c r="E103" s="33">
        <v>891.77168694410966</v>
      </c>
      <c r="F103" s="33">
        <v>882.81364376397835</v>
      </c>
      <c r="G103" s="33">
        <v>821.69876652944026</v>
      </c>
      <c r="H103" s="33">
        <v>865.84926268857032</v>
      </c>
      <c r="I103" s="33">
        <v>758.64402545538894</v>
      </c>
      <c r="J103" s="33">
        <v>711.20123654737483</v>
      </c>
      <c r="K103" s="33">
        <v>653.73900859651246</v>
      </c>
      <c r="L103" s="33">
        <v>711.86861384125928</v>
      </c>
      <c r="M103" s="33">
        <v>666.9226530578718</v>
      </c>
      <c r="N103" s="33">
        <v>684.06747029854387</v>
      </c>
      <c r="O103" s="33">
        <v>656.863206615119</v>
      </c>
      <c r="P103" s="33">
        <v>611.24222684022266</v>
      </c>
      <c r="Q103" s="33">
        <v>634.10360957157377</v>
      </c>
      <c r="R103" s="33">
        <v>701.78229315295471</v>
      </c>
      <c r="S103" s="33">
        <v>687.84584799307663</v>
      </c>
      <c r="T103" s="33">
        <v>655.28900377905245</v>
      </c>
      <c r="U103" s="33">
        <v>691.24888975384749</v>
      </c>
      <c r="V103" s="33">
        <v>641.58243691085079</v>
      </c>
      <c r="W103" s="33">
        <v>694.40415469409345</v>
      </c>
      <c r="X103" s="33">
        <v>487.33697766786821</v>
      </c>
      <c r="Y103" s="33">
        <v>619.07304266817243</v>
      </c>
      <c r="DA103" s="60" t="s">
        <v>2340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2341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2342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2343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2344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2345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0</v>
      </c>
      <c r="C110" s="98">
        <f>IF(RES_hhdet_fec!C110=0,0,RES_hhdet_fec!C110*1000*11630/RES_hhdet_num!C105)</f>
        <v>0</v>
      </c>
      <c r="D110" s="98">
        <f>IF(RES_hhdet_fec!D110=0,0,RES_hhdet_fec!D110*1000*11630/RES_hhdet_num!D105)</f>
        <v>0</v>
      </c>
      <c r="E110" s="98">
        <f>IF(RES_hhdet_fec!E110=0,0,RES_hhdet_fec!E110*1000*11630/RES_hhdet_num!E105)</f>
        <v>0</v>
      </c>
      <c r="F110" s="98">
        <f>IF(RES_hhdet_fec!F110=0,0,RES_hhdet_fec!F110*1000*11630/RES_hhdet_num!F105)</f>
        <v>0</v>
      </c>
      <c r="G110" s="98">
        <f>IF(RES_hhdet_fec!G110=0,0,RES_hhdet_fec!G110*1000*11630/RES_hhdet_num!G105)</f>
        <v>0</v>
      </c>
      <c r="H110" s="98">
        <f>IF(RES_hhdet_fec!H110=0,0,RES_hhdet_fec!H110*1000*11630/RES_hhdet_num!H105)</f>
        <v>0</v>
      </c>
      <c r="I110" s="98">
        <f>IF(RES_hhdet_fec!I110=0,0,RES_hhdet_fec!I110*1000*11630/RES_hhdet_num!I105)</f>
        <v>0</v>
      </c>
      <c r="J110" s="98">
        <f>IF(RES_hhdet_fec!J110=0,0,RES_hhdet_fec!J110*1000*11630/RES_hhdet_num!J105)</f>
        <v>0</v>
      </c>
      <c r="K110" s="98">
        <f>IF(RES_hhdet_fec!K110=0,0,RES_hhdet_fec!K110*1000*11630/RES_hhdet_num!K105)</f>
        <v>0</v>
      </c>
      <c r="L110" s="98">
        <f>IF(RES_hhdet_fec!L110=0,0,RES_hhdet_fec!L110*1000*11630/RES_hhdet_num!L105)</f>
        <v>0</v>
      </c>
      <c r="M110" s="98">
        <f>IF(RES_hhdet_fec!M110=0,0,RES_hhdet_fec!M110*1000*11630/RES_hhdet_num!M105)</f>
        <v>0</v>
      </c>
      <c r="N110" s="98">
        <f>IF(RES_hhdet_fec!N110=0,0,RES_hhdet_fec!N110*1000*11630/RES_hhdet_num!N105)</f>
        <v>0</v>
      </c>
      <c r="O110" s="98">
        <f>IF(RES_hhdet_fec!O110=0,0,RES_hhdet_fec!O110*1000*11630/RES_hhdet_num!O105)</f>
        <v>0</v>
      </c>
      <c r="P110" s="98">
        <f>IF(RES_hhdet_fec!P110=0,0,RES_hhdet_fec!P110*1000*11630/RES_hhdet_num!P105)</f>
        <v>0</v>
      </c>
      <c r="Q110" s="98">
        <f>IF(RES_hhdet_fec!Q110=0,0,RES_hhdet_fec!Q110*1000*11630/RES_hhdet_num!Q105)</f>
        <v>0</v>
      </c>
      <c r="R110" s="98">
        <f>IF(RES_hhdet_fec!R110=0,0,RES_hhdet_fec!R110*1000*11630/RES_hhdet_num!R105)</f>
        <v>0</v>
      </c>
      <c r="S110" s="98">
        <f>IF(RES_hhdet_fec!S110=0,0,RES_hhdet_fec!S110*1000*11630/RES_hhdet_num!S105)</f>
        <v>0</v>
      </c>
      <c r="T110" s="98">
        <f>IF(RES_hhdet_fec!T110=0,0,RES_hhdet_fec!T110*1000*11630/RES_hhdet_num!T105)</f>
        <v>0</v>
      </c>
      <c r="U110" s="98">
        <f>IF(RES_hhdet_fec!U110=0,0,RES_hhdet_fec!U110*1000*11630/RES_hhdet_num!U105)</f>
        <v>0</v>
      </c>
      <c r="V110" s="98">
        <f>IF(RES_hhdet_fec!V110=0,0,RES_hhdet_fec!V110*1000*11630/RES_hhdet_num!V105)</f>
        <v>0</v>
      </c>
      <c r="W110" s="98">
        <f>IF(RES_hhdet_fec!W110=0,0,RES_hhdet_fec!W110*1000*11630/RES_hhdet_num!W105)</f>
        <v>0</v>
      </c>
      <c r="X110" s="98">
        <f>IF(RES_hhdet_fec!X110=0,0,RES_hhdet_fec!X110*1000*11630/RES_hhdet_num!X105)</f>
        <v>0</v>
      </c>
      <c r="Y110" s="98">
        <f>IF(RES_hhdet_fec!Y110=0,0,RES_hhdet_fec!Y110*1000*11630/RES_hhdet_num!Y105)</f>
        <v>0</v>
      </c>
      <c r="DA110" s="63" t="s">
        <v>2346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2347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2348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2349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2350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2351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2352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2353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2354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2355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2356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2357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2358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14544.76844616879</v>
      </c>
      <c r="C124" s="117">
        <f t="shared" si="42"/>
        <v>14938.882576243528</v>
      </c>
      <c r="D124" s="117">
        <f t="shared" si="42"/>
        <v>14633.29810361634</v>
      </c>
      <c r="E124" s="117">
        <f t="shared" si="42"/>
        <v>13950.737951055526</v>
      </c>
      <c r="F124" s="117">
        <f t="shared" si="42"/>
        <v>13776.526400390838</v>
      </c>
      <c r="G124" s="117">
        <f t="shared" si="42"/>
        <v>14161.513024253773</v>
      </c>
      <c r="H124" s="117">
        <f t="shared" si="42"/>
        <v>14253.773443957596</v>
      </c>
      <c r="I124" s="117">
        <f t="shared" si="42"/>
        <v>14422.657897919951</v>
      </c>
      <c r="J124" s="117">
        <f t="shared" si="42"/>
        <v>13788.712914182588</v>
      </c>
      <c r="K124" s="117">
        <f t="shared" si="42"/>
        <v>14197.016860655562</v>
      </c>
      <c r="L124" s="117">
        <f t="shared" si="42"/>
        <v>15519.387067991147</v>
      </c>
      <c r="M124" s="117">
        <f t="shared" si="42"/>
        <v>14489.073007819083</v>
      </c>
      <c r="N124" s="117">
        <f t="shared" si="42"/>
        <v>14937.652724237903</v>
      </c>
      <c r="O124" s="117">
        <f t="shared" si="42"/>
        <v>14699.630504551085</v>
      </c>
      <c r="P124" s="117">
        <f t="shared" si="42"/>
        <v>13612.249139454003</v>
      </c>
      <c r="Q124" s="117">
        <f t="shared" si="42"/>
        <v>13132.741676834739</v>
      </c>
      <c r="R124" s="117">
        <f t="shared" ref="R124:V124" si="43">R125+R128+R130+R139</f>
        <v>14409.718998880946</v>
      </c>
      <c r="S124" s="117">
        <f t="shared" si="43"/>
        <v>14246.881597256155</v>
      </c>
      <c r="T124" s="117">
        <f t="shared" si="43"/>
        <v>14314.669826221967</v>
      </c>
      <c r="U124" s="117">
        <f t="shared" si="43"/>
        <v>14153.878101155278</v>
      </c>
      <c r="V124" s="117">
        <f t="shared" si="43"/>
        <v>13521.601777670814</v>
      </c>
      <c r="W124" s="117">
        <f t="shared" ref="W124:Y124" si="44">W125+W128+W130+W139</f>
        <v>13873.880585968682</v>
      </c>
      <c r="X124" s="117">
        <f t="shared" si="44"/>
        <v>14003.018366231163</v>
      </c>
      <c r="Y124" s="117">
        <f t="shared" si="44"/>
        <v>13160.456495625178</v>
      </c>
      <c r="DA124" s="129" t="s">
        <v>2359</v>
      </c>
    </row>
    <row r="125" spans="1:105" ht="12.95" customHeight="1" x14ac:dyDescent="0.25">
      <c r="A125" s="121" t="s">
        <v>57</v>
      </c>
      <c r="B125" s="122">
        <f t="shared" ref="B125:Q125" si="45">SUM(B126:B127)</f>
        <v>12044.054792010937</v>
      </c>
      <c r="C125" s="122">
        <f t="shared" si="45"/>
        <v>12330.393294236814</v>
      </c>
      <c r="D125" s="122">
        <f t="shared" si="45"/>
        <v>12167.556968651716</v>
      </c>
      <c r="E125" s="122">
        <f t="shared" si="45"/>
        <v>11632.077921344784</v>
      </c>
      <c r="F125" s="122">
        <f t="shared" si="45"/>
        <v>11449.371823556961</v>
      </c>
      <c r="G125" s="122">
        <f t="shared" si="45"/>
        <v>11805.480765428545</v>
      </c>
      <c r="H125" s="122">
        <f t="shared" si="45"/>
        <v>11797.45277041426</v>
      </c>
      <c r="I125" s="122">
        <f t="shared" si="45"/>
        <v>12351.955060332679</v>
      </c>
      <c r="J125" s="122">
        <f t="shared" si="45"/>
        <v>11810.945828521386</v>
      </c>
      <c r="K125" s="122">
        <f t="shared" si="45"/>
        <v>12323.586416291429</v>
      </c>
      <c r="L125" s="122">
        <f t="shared" si="45"/>
        <v>13475.055741908222</v>
      </c>
      <c r="M125" s="122">
        <f t="shared" si="45"/>
        <v>12557.912592865097</v>
      </c>
      <c r="N125" s="122">
        <f t="shared" si="45"/>
        <v>12979.735580488552</v>
      </c>
      <c r="O125" s="122">
        <f t="shared" si="45"/>
        <v>12791.609426304378</v>
      </c>
      <c r="P125" s="122">
        <f t="shared" si="45"/>
        <v>11827.0282055717</v>
      </c>
      <c r="Q125" s="122">
        <f t="shared" si="45"/>
        <v>11349.068979090374</v>
      </c>
      <c r="R125" s="122">
        <f t="shared" ref="R125:V125" si="46">SUM(R126:R127)</f>
        <v>12413.955403204718</v>
      </c>
      <c r="S125" s="122">
        <f t="shared" si="46"/>
        <v>12276.101031821234</v>
      </c>
      <c r="T125" s="122">
        <f t="shared" si="46"/>
        <v>12419.207159319853</v>
      </c>
      <c r="U125" s="122">
        <f t="shared" si="46"/>
        <v>12180.839057435564</v>
      </c>
      <c r="V125" s="122">
        <f t="shared" si="46"/>
        <v>11694.409758977383</v>
      </c>
      <c r="W125" s="122">
        <f t="shared" ref="W125:Y125" si="47">SUM(W126:W127)</f>
        <v>11949.347772828747</v>
      </c>
      <c r="X125" s="122">
        <f t="shared" si="47"/>
        <v>12306.985407349179</v>
      </c>
      <c r="Y125" s="122">
        <f t="shared" si="47"/>
        <v>11373.551734664667</v>
      </c>
      <c r="DA125" s="130" t="s">
        <v>2360</v>
      </c>
    </row>
    <row r="126" spans="1:105" ht="12" customHeight="1" x14ac:dyDescent="0.25">
      <c r="A126" s="97" t="s">
        <v>198</v>
      </c>
      <c r="B126" s="98">
        <v>12002.436284150153</v>
      </c>
      <c r="C126" s="98">
        <v>12288.522227143791</v>
      </c>
      <c r="D126" s="98">
        <v>12126.999669134679</v>
      </c>
      <c r="E126" s="98">
        <v>11593.984901262746</v>
      </c>
      <c r="F126" s="98">
        <v>11412.322387489607</v>
      </c>
      <c r="G126" s="98">
        <v>11768.040461212935</v>
      </c>
      <c r="H126" s="98">
        <v>11760.413584945843</v>
      </c>
      <c r="I126" s="98">
        <v>12313.800614726231</v>
      </c>
      <c r="J126" s="98">
        <v>11774.984996473417</v>
      </c>
      <c r="K126" s="98">
        <v>12286.615281847415</v>
      </c>
      <c r="L126" s="98">
        <v>13434.347260464288</v>
      </c>
      <c r="M126" s="98">
        <v>12520.098643882246</v>
      </c>
      <c r="N126" s="98">
        <v>12940.579093308053</v>
      </c>
      <c r="O126" s="98">
        <v>12752.935322211466</v>
      </c>
      <c r="P126" s="98">
        <v>11791.391529796458</v>
      </c>
      <c r="Q126" s="98">
        <v>11314.872985564332</v>
      </c>
      <c r="R126" s="98">
        <v>12376.535620055731</v>
      </c>
      <c r="S126" s="98">
        <v>12238.814557784535</v>
      </c>
      <c r="T126" s="98">
        <v>12381.262435396668</v>
      </c>
      <c r="U126" s="98">
        <v>12143.290786155976</v>
      </c>
      <c r="V126" s="98">
        <v>11658.010478308192</v>
      </c>
      <c r="W126" s="98">
        <v>11911.929059735841</v>
      </c>
      <c r="X126" s="98">
        <v>12268.046612587746</v>
      </c>
      <c r="Y126" s="98">
        <v>11337.352402617444</v>
      </c>
      <c r="DA126" s="63" t="s">
        <v>2361</v>
      </c>
    </row>
    <row r="127" spans="1:105" ht="12" customHeight="1" x14ac:dyDescent="0.25">
      <c r="A127" s="97" t="s">
        <v>53</v>
      </c>
      <c r="B127" s="98">
        <v>41.618507860782742</v>
      </c>
      <c r="C127" s="98">
        <v>41.871067093022916</v>
      </c>
      <c r="D127" s="98">
        <v>40.557299517037052</v>
      </c>
      <c r="E127" s="98">
        <v>38.093020082037867</v>
      </c>
      <c r="F127" s="98">
        <v>37.049436067354648</v>
      </c>
      <c r="G127" s="98">
        <v>37.440304215609977</v>
      </c>
      <c r="H127" s="98">
        <v>37.039185468416321</v>
      </c>
      <c r="I127" s="98">
        <v>38.154445606448391</v>
      </c>
      <c r="J127" s="98">
        <v>35.960832047969369</v>
      </c>
      <c r="K127" s="98">
        <v>36.971134444014993</v>
      </c>
      <c r="L127" s="98">
        <v>40.708481443933294</v>
      </c>
      <c r="M127" s="98">
        <v>37.81394898285226</v>
      </c>
      <c r="N127" s="98">
        <v>39.156487180499312</v>
      </c>
      <c r="O127" s="98">
        <v>38.674104092911165</v>
      </c>
      <c r="P127" s="98">
        <v>35.636675775242587</v>
      </c>
      <c r="Q127" s="98">
        <v>34.195993526041676</v>
      </c>
      <c r="R127" s="98">
        <v>37.419783148987072</v>
      </c>
      <c r="S127" s="98">
        <v>37.286474036699225</v>
      </c>
      <c r="T127" s="98">
        <v>37.944723923184384</v>
      </c>
      <c r="U127" s="98">
        <v>37.548271279586722</v>
      </c>
      <c r="V127" s="98">
        <v>36.399280669191761</v>
      </c>
      <c r="W127" s="98">
        <v>37.418713092906103</v>
      </c>
      <c r="X127" s="98">
        <v>38.938794761432256</v>
      </c>
      <c r="Y127" s="98">
        <v>36.199332047223521</v>
      </c>
      <c r="DA127" s="63" t="s">
        <v>2362</v>
      </c>
    </row>
    <row r="128" spans="1:105" ht="12.95" customHeight="1" x14ac:dyDescent="0.25">
      <c r="A128" s="121" t="s">
        <v>92</v>
      </c>
      <c r="B128" s="122">
        <f t="shared" ref="B128:Y128" si="48">B129</f>
        <v>2.0944461048710433E-2</v>
      </c>
      <c r="C128" s="122">
        <f t="shared" si="48"/>
        <v>2.7572230447086506E-2</v>
      </c>
      <c r="D128" s="122">
        <f t="shared" si="48"/>
        <v>3.5478255123393233E-2</v>
      </c>
      <c r="E128" s="122">
        <f t="shared" si="48"/>
        <v>4.0979919000812499E-2</v>
      </c>
      <c r="F128" s="122">
        <f t="shared" si="48"/>
        <v>5.7786052453971136E-2</v>
      </c>
      <c r="G128" s="122">
        <f t="shared" si="48"/>
        <v>8.6067811322388235E-2</v>
      </c>
      <c r="H128" s="122">
        <f t="shared" si="48"/>
        <v>0.10538288392552428</v>
      </c>
      <c r="I128" s="122">
        <f t="shared" si="48"/>
        <v>0.12034768935707894</v>
      </c>
      <c r="J128" s="122">
        <f t="shared" si="48"/>
        <v>0.13571655621390211</v>
      </c>
      <c r="K128" s="122">
        <f t="shared" si="48"/>
        <v>0.14208349863203673</v>
      </c>
      <c r="L128" s="122">
        <f t="shared" si="48"/>
        <v>0.29258604815686945</v>
      </c>
      <c r="M128" s="122">
        <f t="shared" si="48"/>
        <v>0.20063536115682709</v>
      </c>
      <c r="N128" s="122">
        <f t="shared" si="48"/>
        <v>0.18761176369908933</v>
      </c>
      <c r="O128" s="122">
        <f t="shared" si="48"/>
        <v>0.21521668599954308</v>
      </c>
      <c r="P128" s="122">
        <f t="shared" si="48"/>
        <v>0.28336814942198624</v>
      </c>
      <c r="Q128" s="122">
        <f t="shared" si="48"/>
        <v>0.27941909974165696</v>
      </c>
      <c r="R128" s="122">
        <f t="shared" si="48"/>
        <v>0.3260974022885611</v>
      </c>
      <c r="S128" s="122">
        <f t="shared" si="48"/>
        <v>0.3557473124900527</v>
      </c>
      <c r="T128" s="122">
        <f t="shared" si="48"/>
        <v>0.51772516325696283</v>
      </c>
      <c r="U128" s="122">
        <f t="shared" si="48"/>
        <v>0.36964552721577904</v>
      </c>
      <c r="V128" s="122">
        <f t="shared" si="48"/>
        <v>0.41580048518542506</v>
      </c>
      <c r="W128" s="122">
        <f t="shared" si="48"/>
        <v>0.67396003595733933</v>
      </c>
      <c r="X128" s="122">
        <f t="shared" si="48"/>
        <v>0.66311270829172808</v>
      </c>
      <c r="Y128" s="122">
        <f t="shared" si="48"/>
        <v>0.6413523252850073</v>
      </c>
      <c r="DA128" s="130" t="s">
        <v>2363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2.0944461048710433E-2</v>
      </c>
      <c r="C129" s="98">
        <f>IF(RES_hhdet_fec!C129=0,0,RES_hhdet_fec!C129*1000*11630/RES_hhdet_num!C124)</f>
        <v>2.7572230447086506E-2</v>
      </c>
      <c r="D129" s="98">
        <f>IF(RES_hhdet_fec!D129=0,0,RES_hhdet_fec!D129*1000*11630/RES_hhdet_num!D124)</f>
        <v>3.5478255123393233E-2</v>
      </c>
      <c r="E129" s="98">
        <f>IF(RES_hhdet_fec!E129=0,0,RES_hhdet_fec!E129*1000*11630/RES_hhdet_num!E124)</f>
        <v>4.0979919000812499E-2</v>
      </c>
      <c r="F129" s="98">
        <f>IF(RES_hhdet_fec!F129=0,0,RES_hhdet_fec!F129*1000*11630/RES_hhdet_num!F124)</f>
        <v>5.7786052453971136E-2</v>
      </c>
      <c r="G129" s="98">
        <f>IF(RES_hhdet_fec!G129=0,0,RES_hhdet_fec!G129*1000*11630/RES_hhdet_num!G124)</f>
        <v>8.6067811322388235E-2</v>
      </c>
      <c r="H129" s="98">
        <f>IF(RES_hhdet_fec!H129=0,0,RES_hhdet_fec!H129*1000*11630/RES_hhdet_num!H124)</f>
        <v>0.10538288392552428</v>
      </c>
      <c r="I129" s="98">
        <f>IF(RES_hhdet_fec!I129=0,0,RES_hhdet_fec!I129*1000*11630/RES_hhdet_num!I124)</f>
        <v>0.12034768935707894</v>
      </c>
      <c r="J129" s="98">
        <f>IF(RES_hhdet_fec!J129=0,0,RES_hhdet_fec!J129*1000*11630/RES_hhdet_num!J124)</f>
        <v>0.13571655621390211</v>
      </c>
      <c r="K129" s="98">
        <f>IF(RES_hhdet_fec!K129=0,0,RES_hhdet_fec!K129*1000*11630/RES_hhdet_num!K124)</f>
        <v>0.14208349863203673</v>
      </c>
      <c r="L129" s="98">
        <f>IF(RES_hhdet_fec!L129=0,0,RES_hhdet_fec!L129*1000*11630/RES_hhdet_num!L124)</f>
        <v>0.29258604815686945</v>
      </c>
      <c r="M129" s="98">
        <f>IF(RES_hhdet_fec!M129=0,0,RES_hhdet_fec!M129*1000*11630/RES_hhdet_num!M124)</f>
        <v>0.20063536115682709</v>
      </c>
      <c r="N129" s="98">
        <f>IF(RES_hhdet_fec!N129=0,0,RES_hhdet_fec!N129*1000*11630/RES_hhdet_num!N124)</f>
        <v>0.18761176369908933</v>
      </c>
      <c r="O129" s="98">
        <f>IF(RES_hhdet_fec!O129=0,0,RES_hhdet_fec!O129*1000*11630/RES_hhdet_num!O124)</f>
        <v>0.21521668599954308</v>
      </c>
      <c r="P129" s="98">
        <f>IF(RES_hhdet_fec!P129=0,0,RES_hhdet_fec!P129*1000*11630/RES_hhdet_num!P124)</f>
        <v>0.28336814942198624</v>
      </c>
      <c r="Q129" s="98">
        <f>IF(RES_hhdet_fec!Q129=0,0,RES_hhdet_fec!Q129*1000*11630/RES_hhdet_num!Q124)</f>
        <v>0.27941909974165696</v>
      </c>
      <c r="R129" s="98">
        <f>IF(RES_hhdet_fec!R129=0,0,RES_hhdet_fec!R129*1000*11630/RES_hhdet_num!R124)</f>
        <v>0.3260974022885611</v>
      </c>
      <c r="S129" s="98">
        <f>IF(RES_hhdet_fec!S129=0,0,RES_hhdet_fec!S129*1000*11630/RES_hhdet_num!S124)</f>
        <v>0.3557473124900527</v>
      </c>
      <c r="T129" s="98">
        <f>IF(RES_hhdet_fec!T129=0,0,RES_hhdet_fec!T129*1000*11630/RES_hhdet_num!T124)</f>
        <v>0.51772516325696283</v>
      </c>
      <c r="U129" s="98">
        <f>IF(RES_hhdet_fec!U129=0,0,RES_hhdet_fec!U129*1000*11630/RES_hhdet_num!U124)</f>
        <v>0.36964552721577904</v>
      </c>
      <c r="V129" s="98">
        <f>IF(RES_hhdet_fec!V129=0,0,RES_hhdet_fec!V129*1000*11630/RES_hhdet_num!V124)</f>
        <v>0.41580048518542506</v>
      </c>
      <c r="W129" s="98">
        <f>IF(RES_hhdet_fec!W129=0,0,RES_hhdet_fec!W129*1000*11630/RES_hhdet_num!W124)</f>
        <v>0.67396003595733933</v>
      </c>
      <c r="X129" s="98">
        <f>IF(RES_hhdet_fec!X129=0,0,RES_hhdet_fec!X129*1000*11630/RES_hhdet_num!X124)</f>
        <v>0.66311270829172808</v>
      </c>
      <c r="Y129" s="98">
        <f>IF(RES_hhdet_fec!Y129=0,0,RES_hhdet_fec!Y129*1000*11630/RES_hhdet_num!Y124)</f>
        <v>0.6413523252850073</v>
      </c>
      <c r="DA129" s="63" t="s">
        <v>2364</v>
      </c>
    </row>
    <row r="130" spans="1:105" ht="12" customHeight="1" x14ac:dyDescent="0.25">
      <c r="A130" s="121" t="s">
        <v>55</v>
      </c>
      <c r="B130" s="122">
        <v>1425.1776195523487</v>
      </c>
      <c r="C130" s="122">
        <v>1484.5089041320193</v>
      </c>
      <c r="D130" s="122">
        <v>1522.9808448770968</v>
      </c>
      <c r="E130" s="122">
        <v>1396.5240472198748</v>
      </c>
      <c r="F130" s="122">
        <v>1408.0629966188001</v>
      </c>
      <c r="G130" s="122">
        <v>1515.8676811573005</v>
      </c>
      <c r="H130" s="122">
        <v>1570.6353868973606</v>
      </c>
      <c r="I130" s="122">
        <v>1312.7226533568851</v>
      </c>
      <c r="J130" s="122">
        <v>1240.5343932078354</v>
      </c>
      <c r="K130" s="122">
        <v>1197.1993002282893</v>
      </c>
      <c r="L130" s="122">
        <v>1294.6556421335622</v>
      </c>
      <c r="M130" s="122">
        <v>1223.2502178289301</v>
      </c>
      <c r="N130" s="122">
        <v>1262.8524102577603</v>
      </c>
      <c r="O130" s="122">
        <v>1241.5403006834076</v>
      </c>
      <c r="P130" s="122">
        <v>1141.3013346667722</v>
      </c>
      <c r="Q130" s="122">
        <v>1108.2044342630911</v>
      </c>
      <c r="R130" s="122">
        <v>1219.5954092306711</v>
      </c>
      <c r="S130" s="122">
        <v>1211.0496391598529</v>
      </c>
      <c r="T130" s="122">
        <v>1192.5017486724857</v>
      </c>
      <c r="U130" s="122">
        <v>1217.8327332972181</v>
      </c>
      <c r="V130" s="122">
        <v>1164.8429150870647</v>
      </c>
      <c r="W130" s="122">
        <v>1213.3154066470486</v>
      </c>
      <c r="X130" s="122">
        <v>1201.9487395971244</v>
      </c>
      <c r="Y130" s="122">
        <v>1137.4008124967493</v>
      </c>
      <c r="DA130" s="130" t="s">
        <v>2365</v>
      </c>
    </row>
    <row r="131" spans="1:105" ht="12" customHeight="1" x14ac:dyDescent="0.25">
      <c r="A131" s="97" t="s">
        <v>128</v>
      </c>
      <c r="B131" s="98">
        <v>1424.056231356434</v>
      </c>
      <c r="C131" s="98">
        <v>1481.7049693915026</v>
      </c>
      <c r="D131" s="98">
        <v>1521.2239452400468</v>
      </c>
      <c r="E131" s="98">
        <v>1394.1724128393741</v>
      </c>
      <c r="F131" s="98">
        <v>1405.0403577809582</v>
      </c>
      <c r="G131" s="98">
        <v>1514.6519805690921</v>
      </c>
      <c r="H131" s="98">
        <v>1569.6691907994734</v>
      </c>
      <c r="I131" s="98">
        <v>1310.5295427413141</v>
      </c>
      <c r="J131" s="98">
        <v>1237.9738283353161</v>
      </c>
      <c r="K131" s="98">
        <v>1194.5531066763522</v>
      </c>
      <c r="L131" s="98">
        <v>1290.8656237672678</v>
      </c>
      <c r="M131" s="98">
        <v>1220.5269060928756</v>
      </c>
      <c r="N131" s="98">
        <v>1260.4785488924795</v>
      </c>
      <c r="O131" s="98">
        <v>1239.351224107837</v>
      </c>
      <c r="P131" s="98">
        <v>1139.213429797137</v>
      </c>
      <c r="Q131" s="98">
        <v>1105.8470602869031</v>
      </c>
      <c r="R131" s="98">
        <v>1217.4164131919574</v>
      </c>
      <c r="S131" s="98">
        <v>1209.2434763079063</v>
      </c>
      <c r="T131" s="98">
        <v>1191.0586185851314</v>
      </c>
      <c r="U131" s="98">
        <v>1216.1293348312395</v>
      </c>
      <c r="V131" s="98">
        <v>1163.4388858019631</v>
      </c>
      <c r="W131" s="98">
        <v>1209.6092459782346</v>
      </c>
      <c r="X131" s="98">
        <v>1206.6513811504869</v>
      </c>
      <c r="Y131" s="98">
        <v>1129.610135258647</v>
      </c>
      <c r="DA131" s="63" t="s">
        <v>2366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2367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2368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2369</v>
      </c>
    </row>
    <row r="135" spans="1:105" ht="12" customHeight="1" x14ac:dyDescent="0.25">
      <c r="A135" s="106" t="s">
        <v>122</v>
      </c>
      <c r="B135" s="101">
        <v>1763.5609328320002</v>
      </c>
      <c r="C135" s="101">
        <v>1832.6653545759341</v>
      </c>
      <c r="D135" s="101">
        <v>1792.2333915993352</v>
      </c>
      <c r="E135" s="101">
        <v>1767.8799761912192</v>
      </c>
      <c r="F135" s="101">
        <v>1737.8433507371667</v>
      </c>
      <c r="G135" s="101">
        <v>1703.7460299630902</v>
      </c>
      <c r="H135" s="101">
        <v>1730.55687038465</v>
      </c>
      <c r="I135" s="101">
        <v>1669.3500272038018</v>
      </c>
      <c r="J135" s="101">
        <v>1619.1099526052885</v>
      </c>
      <c r="K135" s="101">
        <v>1533.6865155934508</v>
      </c>
      <c r="L135" s="101">
        <v>1617.2493528373759</v>
      </c>
      <c r="M135" s="101">
        <v>1491.815539362462</v>
      </c>
      <c r="N135" s="101">
        <v>1553.2064450226426</v>
      </c>
      <c r="O135" s="101">
        <v>1511.6745322422385</v>
      </c>
      <c r="P135" s="101">
        <v>1400.0024592000177</v>
      </c>
      <c r="Q135" s="101">
        <v>1390.3545733103899</v>
      </c>
      <c r="R135" s="101">
        <v>1466.3785985908382</v>
      </c>
      <c r="S135" s="101">
        <v>1407.7037279385136</v>
      </c>
      <c r="T135" s="101">
        <v>1301.0897300084055</v>
      </c>
      <c r="U135" s="101">
        <v>1393.7644689251454</v>
      </c>
      <c r="V135" s="101">
        <v>1361.8156503902508</v>
      </c>
      <c r="W135" s="101">
        <v>1475.9773527312655</v>
      </c>
      <c r="X135" s="101">
        <v>1004.0833802024825</v>
      </c>
      <c r="Y135" s="101">
        <v>1399.5051127853042</v>
      </c>
      <c r="DA135" s="131" t="s">
        <v>2370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2371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2372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2373</v>
      </c>
    </row>
    <row r="139" spans="1:105" ht="12" customHeight="1" x14ac:dyDescent="0.25">
      <c r="A139" s="121" t="s">
        <v>54</v>
      </c>
      <c r="B139" s="122">
        <v>1075.5150901444565</v>
      </c>
      <c r="C139" s="122">
        <v>1123.9528056442489</v>
      </c>
      <c r="D139" s="122">
        <v>942.72481183240461</v>
      </c>
      <c r="E139" s="122">
        <v>922.09500257186573</v>
      </c>
      <c r="F139" s="122">
        <v>919.0337941626226</v>
      </c>
      <c r="G139" s="122">
        <v>840.07850985660423</v>
      </c>
      <c r="H139" s="122">
        <v>885.57990376205123</v>
      </c>
      <c r="I139" s="122">
        <v>757.8598365410312</v>
      </c>
      <c r="J139" s="122">
        <v>737.09697589715381</v>
      </c>
      <c r="K139" s="122">
        <v>676.08906063721099</v>
      </c>
      <c r="L139" s="122">
        <v>749.38309790120582</v>
      </c>
      <c r="M139" s="122">
        <v>707.70956176389836</v>
      </c>
      <c r="N139" s="122">
        <v>694.87712172789304</v>
      </c>
      <c r="O139" s="122">
        <v>666.26556087730035</v>
      </c>
      <c r="P139" s="122">
        <v>643.63623106611021</v>
      </c>
      <c r="Q139" s="122">
        <v>675.18884438153316</v>
      </c>
      <c r="R139" s="122">
        <v>775.84208904326738</v>
      </c>
      <c r="S139" s="122">
        <v>759.3751789625793</v>
      </c>
      <c r="T139" s="122">
        <v>702.44319306636987</v>
      </c>
      <c r="U139" s="122">
        <v>754.83666489527911</v>
      </c>
      <c r="V139" s="122">
        <v>661.93330312118155</v>
      </c>
      <c r="W139" s="122">
        <v>710.54344645692845</v>
      </c>
      <c r="X139" s="122">
        <v>493.42110657656889</v>
      </c>
      <c r="Y139" s="122">
        <v>648.86259613847642</v>
      </c>
      <c r="DA139" s="130" t="s">
        <v>2374</v>
      </c>
    </row>
    <row r="140" spans="1:105" ht="12" customHeight="1" x14ac:dyDescent="0.25">
      <c r="A140" s="97" t="s">
        <v>50</v>
      </c>
      <c r="B140" s="98">
        <v>1288.0558480823452</v>
      </c>
      <c r="C140" s="98">
        <v>1638.378828922413</v>
      </c>
      <c r="D140" s="98">
        <v>859.82438808731683</v>
      </c>
      <c r="E140" s="98">
        <v>1199.3195403299728</v>
      </c>
      <c r="F140" s="98">
        <v>1276.5338206792696</v>
      </c>
      <c r="G140" s="98">
        <v>1033.0378132514318</v>
      </c>
      <c r="H140" s="98">
        <v>1103.400257549109</v>
      </c>
      <c r="I140" s="98">
        <v>740.15253262088333</v>
      </c>
      <c r="J140" s="98">
        <v>980.752221886847</v>
      </c>
      <c r="K140" s="98">
        <v>852.16447695910483</v>
      </c>
      <c r="L140" s="98">
        <v>1010.70462208808</v>
      </c>
      <c r="M140" s="98">
        <v>987.08124526161828</v>
      </c>
      <c r="N140" s="98">
        <v>777.60880206887055</v>
      </c>
      <c r="O140" s="98">
        <v>732.0058186415647</v>
      </c>
      <c r="P140" s="98">
        <v>817.5287155300922</v>
      </c>
      <c r="Q140" s="98">
        <v>852.23370550807329</v>
      </c>
      <c r="R140" s="98">
        <v>1067.7918772498517</v>
      </c>
      <c r="S140" s="98">
        <v>1060.0585028828029</v>
      </c>
      <c r="T140" s="98">
        <v>921.2762454763091</v>
      </c>
      <c r="U140" s="98">
        <v>1098.5359408838174</v>
      </c>
      <c r="V140" s="98">
        <v>830.54967741007817</v>
      </c>
      <c r="W140" s="98">
        <v>870.08464554412046</v>
      </c>
      <c r="X140" s="98">
        <v>554.3355765474123</v>
      </c>
      <c r="Y140" s="98">
        <v>927.42306954686808</v>
      </c>
      <c r="DA140" s="63" t="s">
        <v>2375</v>
      </c>
    </row>
    <row r="141" spans="1:105" ht="12" customHeight="1" x14ac:dyDescent="0.25">
      <c r="A141" s="109" t="s">
        <v>120</v>
      </c>
      <c r="B141" s="33">
        <v>1041.1463365842435</v>
      </c>
      <c r="C141" s="33">
        <v>1050.3865270928986</v>
      </c>
      <c r="D141" s="33">
        <v>952.18356551789611</v>
      </c>
      <c r="E141" s="33">
        <v>891.86902779162301</v>
      </c>
      <c r="F141" s="33">
        <v>882.68897964546613</v>
      </c>
      <c r="G141" s="33">
        <v>821.64207291079822</v>
      </c>
      <c r="H141" s="33">
        <v>866.08188835867816</v>
      </c>
      <c r="I141" s="33">
        <v>759.4525705246167</v>
      </c>
      <c r="J141" s="33">
        <v>712.10750169017217</v>
      </c>
      <c r="K141" s="33">
        <v>654.56737809139395</v>
      </c>
      <c r="L141" s="33">
        <v>712.24584483154445</v>
      </c>
      <c r="M141" s="33">
        <v>666.65859708701987</v>
      </c>
      <c r="N141" s="33">
        <v>683.12517736813732</v>
      </c>
      <c r="O141" s="33">
        <v>656.21635494466886</v>
      </c>
      <c r="P141" s="33">
        <v>612.54859007685548</v>
      </c>
      <c r="Q141" s="33">
        <v>637.85019050899189</v>
      </c>
      <c r="R141" s="33">
        <v>706.51959079945061</v>
      </c>
      <c r="S141" s="33">
        <v>689.9894075088032</v>
      </c>
      <c r="T141" s="33">
        <v>653.13690777491342</v>
      </c>
      <c r="U141" s="33">
        <v>686.61537828971211</v>
      </c>
      <c r="V141" s="33">
        <v>636.37967004581253</v>
      </c>
      <c r="W141" s="33">
        <v>691.21761850965095</v>
      </c>
      <c r="X141" s="33">
        <v>486.31383041309181</v>
      </c>
      <c r="Y141" s="33">
        <v>619.96610730388693</v>
      </c>
      <c r="DA141" s="60" t="s">
        <v>2376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:Y143" si="51">W144+W146+W148+W157</f>
        <v>0</v>
      </c>
      <c r="X143" s="117">
        <f t="shared" si="51"/>
        <v>0</v>
      </c>
      <c r="Y143" s="117">
        <f t="shared" si="51"/>
        <v>0</v>
      </c>
      <c r="DA143" s="129" t="s">
        <v>2377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2378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2379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2380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0</v>
      </c>
      <c r="C147" s="98">
        <f>IF(RES_hhdet_fec!C147=0,0,RES_hhdet_fec!C147*1000*11630/RES_hhdet_num!C143)</f>
        <v>0</v>
      </c>
      <c r="D147" s="98">
        <f>IF(RES_hhdet_fec!D147=0,0,RES_hhdet_fec!D147*1000*11630/RES_hhdet_num!D143)</f>
        <v>0</v>
      </c>
      <c r="E147" s="98">
        <f>IF(RES_hhdet_fec!E147=0,0,RES_hhdet_fec!E147*1000*11630/RES_hhdet_num!E143)</f>
        <v>0</v>
      </c>
      <c r="F147" s="98">
        <f>IF(RES_hhdet_fec!F147=0,0,RES_hhdet_fec!F147*1000*11630/RES_hhdet_num!F143)</f>
        <v>0</v>
      </c>
      <c r="G147" s="98">
        <f>IF(RES_hhdet_fec!G147=0,0,RES_hhdet_fec!G147*1000*11630/RES_hhdet_num!G143)</f>
        <v>0</v>
      </c>
      <c r="H147" s="98">
        <f>IF(RES_hhdet_fec!H147=0,0,RES_hhdet_fec!H147*1000*11630/RES_hhdet_num!H143)</f>
        <v>0</v>
      </c>
      <c r="I147" s="98">
        <f>IF(RES_hhdet_fec!I147=0,0,RES_hhdet_fec!I147*1000*11630/RES_hhdet_num!I143)</f>
        <v>0</v>
      </c>
      <c r="J147" s="98">
        <f>IF(RES_hhdet_fec!J147=0,0,RES_hhdet_fec!J147*1000*11630/RES_hhdet_num!J143)</f>
        <v>0</v>
      </c>
      <c r="K147" s="98">
        <f>IF(RES_hhdet_fec!K147=0,0,RES_hhdet_fec!K147*1000*11630/RES_hhdet_num!K143)</f>
        <v>0</v>
      </c>
      <c r="L147" s="98">
        <f>IF(RES_hhdet_fec!L147=0,0,RES_hhdet_fec!L147*1000*11630/RES_hhdet_num!L143)</f>
        <v>0</v>
      </c>
      <c r="M147" s="98">
        <f>IF(RES_hhdet_fec!M147=0,0,RES_hhdet_fec!M147*1000*11630/RES_hhdet_num!M143)</f>
        <v>0</v>
      </c>
      <c r="N147" s="98">
        <f>IF(RES_hhdet_fec!N147=0,0,RES_hhdet_fec!N147*1000*11630/RES_hhdet_num!N143)</f>
        <v>0</v>
      </c>
      <c r="O147" s="98">
        <f>IF(RES_hhdet_fec!O147=0,0,RES_hhdet_fec!O147*1000*11630/RES_hhdet_num!O143)</f>
        <v>0</v>
      </c>
      <c r="P147" s="98">
        <f>IF(RES_hhdet_fec!P147=0,0,RES_hhdet_fec!P147*1000*11630/RES_hhdet_num!P143)</f>
        <v>0</v>
      </c>
      <c r="Q147" s="98">
        <f>IF(RES_hhdet_fec!Q147=0,0,RES_hhdet_fec!Q147*1000*11630/RES_hhdet_num!Q143)</f>
        <v>0</v>
      </c>
      <c r="R147" s="98">
        <f>IF(RES_hhdet_fec!R147=0,0,RES_hhdet_fec!R147*1000*11630/RES_hhdet_num!R143)</f>
        <v>0</v>
      </c>
      <c r="S147" s="98">
        <f>IF(RES_hhdet_fec!S147=0,0,RES_hhdet_fec!S147*1000*11630/RES_hhdet_num!S143)</f>
        <v>0</v>
      </c>
      <c r="T147" s="98">
        <f>IF(RES_hhdet_fec!T147=0,0,RES_hhdet_fec!T147*1000*11630/RES_hhdet_num!T143)</f>
        <v>0</v>
      </c>
      <c r="U147" s="98">
        <f>IF(RES_hhdet_fec!U147=0,0,RES_hhdet_fec!U147*1000*11630/RES_hhdet_num!U143)</f>
        <v>0</v>
      </c>
      <c r="V147" s="98">
        <f>IF(RES_hhdet_fec!V147=0,0,RES_hhdet_fec!V147*1000*11630/RES_hhdet_num!V143)</f>
        <v>0</v>
      </c>
      <c r="W147" s="98">
        <f>IF(RES_hhdet_fec!W147=0,0,RES_hhdet_fec!W147*1000*11630/RES_hhdet_num!W143)</f>
        <v>0</v>
      </c>
      <c r="X147" s="98">
        <f>IF(RES_hhdet_fec!X147=0,0,RES_hhdet_fec!X147*1000*11630/RES_hhdet_num!X143)</f>
        <v>0</v>
      </c>
      <c r="Y147" s="98">
        <f>IF(RES_hhdet_fec!Y147=0,0,RES_hhdet_fec!Y147*1000*11630/RES_hhdet_num!Y143)</f>
        <v>0</v>
      </c>
      <c r="DA147" s="63" t="s">
        <v>2381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X148" s="122">
        <v>0</v>
      </c>
      <c r="Y148" s="122">
        <v>0</v>
      </c>
      <c r="DA148" s="130" t="s">
        <v>2382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2383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2384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2385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2386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2387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2388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2389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2390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X157" s="122">
        <v>0</v>
      </c>
      <c r="Y157" s="122">
        <v>0</v>
      </c>
      <c r="DA157" s="130" t="s">
        <v>2391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2392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2393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14620.06556152017</v>
      </c>
      <c r="C161" s="117">
        <f t="shared" si="54"/>
        <v>17648.143103769959</v>
      </c>
      <c r="D161" s="117">
        <f t="shared" si="54"/>
        <v>16110.76305919723</v>
      </c>
      <c r="E161" s="117">
        <f t="shared" si="54"/>
        <v>15686.978961078941</v>
      </c>
      <c r="F161" s="117">
        <f t="shared" si="54"/>
        <v>15402.431595086304</v>
      </c>
      <c r="G161" s="117">
        <f t="shared" si="54"/>
        <v>14903.456479228065</v>
      </c>
      <c r="H161" s="117">
        <f t="shared" si="54"/>
        <v>13830.057288603202</v>
      </c>
      <c r="I161" s="117">
        <f t="shared" si="54"/>
        <v>16287.639995919655</v>
      </c>
      <c r="J161" s="117">
        <f t="shared" si="54"/>
        <v>15951.538435839284</v>
      </c>
      <c r="K161" s="117">
        <f t="shared" si="54"/>
        <v>15818.949123072189</v>
      </c>
      <c r="L161" s="117">
        <f t="shared" si="54"/>
        <v>18546.971845002026</v>
      </c>
      <c r="M161" s="117">
        <f t="shared" si="54"/>
        <v>15818.677756893805</v>
      </c>
      <c r="N161" s="117">
        <f t="shared" si="54"/>
        <v>16049.636435652843</v>
      </c>
      <c r="O161" s="117">
        <f t="shared" si="54"/>
        <v>15710.55280963308</v>
      </c>
      <c r="P161" s="117">
        <f t="shared" si="54"/>
        <v>14931.924888201709</v>
      </c>
      <c r="Q161" s="117">
        <f t="shared" si="54"/>
        <v>14485.777453708419</v>
      </c>
      <c r="R161" s="117">
        <f t="shared" ref="R161:V161" si="55">R162+R164+R166+R175</f>
        <v>15415.866067457298</v>
      </c>
      <c r="S161" s="117">
        <f t="shared" si="55"/>
        <v>14899.963468317204</v>
      </c>
      <c r="T161" s="117">
        <f t="shared" si="55"/>
        <v>17816.222941911106</v>
      </c>
      <c r="U161" s="117">
        <f t="shared" si="55"/>
        <v>14899.707368302923</v>
      </c>
      <c r="V161" s="117">
        <f t="shared" si="55"/>
        <v>14180.936028936403</v>
      </c>
      <c r="W161" s="117">
        <f t="shared" ref="W161:Y161" si="56">W162+W164+W166+W175</f>
        <v>16402.353987238734</v>
      </c>
      <c r="X161" s="117">
        <f t="shared" si="56"/>
        <v>11410.316031705681</v>
      </c>
      <c r="Y161" s="117">
        <f t="shared" si="56"/>
        <v>16024.339883796743</v>
      </c>
      <c r="DA161" s="129" t="s">
        <v>2394</v>
      </c>
    </row>
    <row r="162" spans="1:105" ht="12.95" customHeight="1" x14ac:dyDescent="0.25">
      <c r="A162" s="121" t="s">
        <v>57</v>
      </c>
      <c r="B162" s="122">
        <f t="shared" ref="B162:Y162" si="57">B163</f>
        <v>11780.879347250799</v>
      </c>
      <c r="C162" s="122">
        <f t="shared" si="57"/>
        <v>14660.319654660443</v>
      </c>
      <c r="D162" s="122">
        <f t="shared" si="57"/>
        <v>13347.518373189809</v>
      </c>
      <c r="E162" s="122">
        <f t="shared" si="57"/>
        <v>12979.36689456647</v>
      </c>
      <c r="F162" s="122">
        <f t="shared" si="57"/>
        <v>12730.553306303889</v>
      </c>
      <c r="G162" s="122">
        <f t="shared" si="57"/>
        <v>12349.685530224981</v>
      </c>
      <c r="H162" s="122">
        <f t="shared" si="57"/>
        <v>11217.812071513956</v>
      </c>
      <c r="I162" s="122">
        <f t="shared" si="57"/>
        <v>13874.691744751459</v>
      </c>
      <c r="J162" s="122">
        <f t="shared" si="57"/>
        <v>13601.000580116975</v>
      </c>
      <c r="K162" s="122">
        <f t="shared" si="57"/>
        <v>13602.400281094118</v>
      </c>
      <c r="L162" s="122">
        <f t="shared" si="57"/>
        <v>16167.682009310978</v>
      </c>
      <c r="M162" s="122">
        <f t="shared" si="57"/>
        <v>13608.86903981061</v>
      </c>
      <c r="N162" s="122">
        <f t="shared" si="57"/>
        <v>13796.930455250365</v>
      </c>
      <c r="O162" s="122">
        <f t="shared" si="57"/>
        <v>13540.765052293167</v>
      </c>
      <c r="P162" s="122">
        <f t="shared" si="57"/>
        <v>12905.1955061586</v>
      </c>
      <c r="Q162" s="122">
        <f t="shared" si="57"/>
        <v>12437.521089457445</v>
      </c>
      <c r="R162" s="122">
        <f t="shared" si="57"/>
        <v>13161.366845030596</v>
      </c>
      <c r="S162" s="122">
        <f t="shared" si="57"/>
        <v>12685.579109584027</v>
      </c>
      <c r="T162" s="122">
        <f t="shared" si="57"/>
        <v>15741.203367471102</v>
      </c>
      <c r="U162" s="122">
        <f t="shared" si="57"/>
        <v>12683.058761233844</v>
      </c>
      <c r="V162" s="122">
        <f t="shared" si="57"/>
        <v>12114.787506182893</v>
      </c>
      <c r="W162" s="122">
        <f t="shared" si="57"/>
        <v>14147.547355053925</v>
      </c>
      <c r="X162" s="122">
        <f t="shared" si="57"/>
        <v>9864.6707363244477</v>
      </c>
      <c r="Y162" s="122">
        <f t="shared" si="57"/>
        <v>13914.941386313929</v>
      </c>
      <c r="DA162" s="130" t="s">
        <v>2395</v>
      </c>
    </row>
    <row r="163" spans="1:105" ht="12" customHeight="1" x14ac:dyDescent="0.25">
      <c r="A163" s="97" t="s">
        <v>53</v>
      </c>
      <c r="B163" s="33">
        <v>11780.879347250799</v>
      </c>
      <c r="C163" s="33">
        <v>14660.319654660443</v>
      </c>
      <c r="D163" s="33">
        <v>13347.518373189809</v>
      </c>
      <c r="E163" s="33">
        <v>12979.36689456647</v>
      </c>
      <c r="F163" s="33">
        <v>12730.553306303889</v>
      </c>
      <c r="G163" s="33">
        <v>12349.685530224981</v>
      </c>
      <c r="H163" s="33">
        <v>11217.812071513956</v>
      </c>
      <c r="I163" s="33">
        <v>13874.691744751459</v>
      </c>
      <c r="J163" s="33">
        <v>13601.000580116975</v>
      </c>
      <c r="K163" s="33">
        <v>13602.400281094118</v>
      </c>
      <c r="L163" s="33">
        <v>16167.682009310978</v>
      </c>
      <c r="M163" s="33">
        <v>13608.86903981061</v>
      </c>
      <c r="N163" s="33">
        <v>13796.930455250365</v>
      </c>
      <c r="O163" s="33">
        <v>13540.765052293167</v>
      </c>
      <c r="P163" s="33">
        <v>12905.1955061586</v>
      </c>
      <c r="Q163" s="33">
        <v>12437.521089457445</v>
      </c>
      <c r="R163" s="33">
        <v>13161.366845030596</v>
      </c>
      <c r="S163" s="33">
        <v>12685.579109584027</v>
      </c>
      <c r="T163" s="33">
        <v>15741.203367471102</v>
      </c>
      <c r="U163" s="33">
        <v>12683.058761233844</v>
      </c>
      <c r="V163" s="33">
        <v>12114.787506182893</v>
      </c>
      <c r="W163" s="33">
        <v>14147.547355053925</v>
      </c>
      <c r="X163" s="33">
        <v>9864.6707363244477</v>
      </c>
      <c r="Y163" s="33">
        <v>13914.941386313929</v>
      </c>
      <c r="DA163" s="60" t="s">
        <v>2396</v>
      </c>
    </row>
    <row r="164" spans="1:105" ht="12.95" customHeight="1" x14ac:dyDescent="0.25">
      <c r="A164" s="121" t="s">
        <v>92</v>
      </c>
      <c r="B164" s="122">
        <f t="shared" ref="B164:Y164" si="58">B165</f>
        <v>0.10452921112099657</v>
      </c>
      <c r="C164" s="122">
        <f t="shared" si="58"/>
        <v>0.11959277286710195</v>
      </c>
      <c r="D164" s="122">
        <f t="shared" si="58"/>
        <v>0.13640774095992236</v>
      </c>
      <c r="E164" s="122">
        <f t="shared" si="58"/>
        <v>0.13385365278862921</v>
      </c>
      <c r="F164" s="122">
        <f t="shared" si="58"/>
        <v>0.14736667001217266</v>
      </c>
      <c r="G164" s="122">
        <f t="shared" si="58"/>
        <v>0.17360416267192327</v>
      </c>
      <c r="H164" s="122">
        <f t="shared" si="58"/>
        <v>0.22831082846305595</v>
      </c>
      <c r="I164" s="122">
        <f t="shared" si="58"/>
        <v>0.28696263962802521</v>
      </c>
      <c r="J164" s="122">
        <f t="shared" si="58"/>
        <v>0.3982620845079079</v>
      </c>
      <c r="K164" s="122">
        <f t="shared" si="58"/>
        <v>0.48065698954936081</v>
      </c>
      <c r="L164" s="122">
        <f t="shared" si="58"/>
        <v>1.1439710831998575</v>
      </c>
      <c r="M164" s="122">
        <f t="shared" si="58"/>
        <v>0.82974541221075482</v>
      </c>
      <c r="N164" s="122">
        <f t="shared" si="58"/>
        <v>0.71122913299046497</v>
      </c>
      <c r="O164" s="122">
        <f t="shared" si="58"/>
        <v>0.68494713264917984</v>
      </c>
      <c r="P164" s="122">
        <f t="shared" si="58"/>
        <v>0.71933797651475662</v>
      </c>
      <c r="Q164" s="122">
        <f t="shared" si="58"/>
        <v>0.591975999737679</v>
      </c>
      <c r="R164" s="122">
        <f t="shared" si="58"/>
        <v>0.61693173954354896</v>
      </c>
      <c r="S164" s="122">
        <f t="shared" si="58"/>
        <v>0.68456107497952234</v>
      </c>
      <c r="T164" s="122">
        <f t="shared" si="58"/>
        <v>1.12059425764155</v>
      </c>
      <c r="U164" s="122">
        <f t="shared" si="58"/>
        <v>0.94088235473878312</v>
      </c>
      <c r="V164" s="122">
        <f t="shared" si="58"/>
        <v>1.2047627236528831</v>
      </c>
      <c r="W164" s="122">
        <f t="shared" si="58"/>
        <v>2.2298758411627211</v>
      </c>
      <c r="X164" s="122">
        <f t="shared" si="58"/>
        <v>1.9940460528627637</v>
      </c>
      <c r="Y164" s="122">
        <f t="shared" si="58"/>
        <v>2.0549033789809164</v>
      </c>
      <c r="DA164" s="130" t="s">
        <v>2397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0.10452921112099657</v>
      </c>
      <c r="C165" s="98">
        <f>IF(RES_hhdet_fec!C165=0,0,RES_hhdet_fec!C165*1000*11630/RES_hhdet_num!C161)</f>
        <v>0.11959277286710195</v>
      </c>
      <c r="D165" s="98">
        <f>IF(RES_hhdet_fec!D165=0,0,RES_hhdet_fec!D165*1000*11630/RES_hhdet_num!D161)</f>
        <v>0.13640774095992236</v>
      </c>
      <c r="E165" s="98">
        <f>IF(RES_hhdet_fec!E165=0,0,RES_hhdet_fec!E165*1000*11630/RES_hhdet_num!E161)</f>
        <v>0.13385365278862921</v>
      </c>
      <c r="F165" s="98">
        <f>IF(RES_hhdet_fec!F165=0,0,RES_hhdet_fec!F165*1000*11630/RES_hhdet_num!F161)</f>
        <v>0.14736667001217266</v>
      </c>
      <c r="G165" s="98">
        <f>IF(RES_hhdet_fec!G165=0,0,RES_hhdet_fec!G165*1000*11630/RES_hhdet_num!G161)</f>
        <v>0.17360416267192327</v>
      </c>
      <c r="H165" s="98">
        <f>IF(RES_hhdet_fec!H165=0,0,RES_hhdet_fec!H165*1000*11630/RES_hhdet_num!H161)</f>
        <v>0.22831082846305595</v>
      </c>
      <c r="I165" s="98">
        <f>IF(RES_hhdet_fec!I165=0,0,RES_hhdet_fec!I165*1000*11630/RES_hhdet_num!I161)</f>
        <v>0.28696263962802521</v>
      </c>
      <c r="J165" s="98">
        <f>IF(RES_hhdet_fec!J165=0,0,RES_hhdet_fec!J165*1000*11630/RES_hhdet_num!J161)</f>
        <v>0.3982620845079079</v>
      </c>
      <c r="K165" s="98">
        <f>IF(RES_hhdet_fec!K165=0,0,RES_hhdet_fec!K165*1000*11630/RES_hhdet_num!K161)</f>
        <v>0.48065698954936081</v>
      </c>
      <c r="L165" s="98">
        <f>IF(RES_hhdet_fec!L165=0,0,RES_hhdet_fec!L165*1000*11630/RES_hhdet_num!L161)</f>
        <v>1.1439710831998575</v>
      </c>
      <c r="M165" s="98">
        <f>IF(RES_hhdet_fec!M165=0,0,RES_hhdet_fec!M165*1000*11630/RES_hhdet_num!M161)</f>
        <v>0.82974541221075482</v>
      </c>
      <c r="N165" s="98">
        <f>IF(RES_hhdet_fec!N165=0,0,RES_hhdet_fec!N165*1000*11630/RES_hhdet_num!N161)</f>
        <v>0.71122913299046497</v>
      </c>
      <c r="O165" s="98">
        <f>IF(RES_hhdet_fec!O165=0,0,RES_hhdet_fec!O165*1000*11630/RES_hhdet_num!O161)</f>
        <v>0.68494713264917984</v>
      </c>
      <c r="P165" s="98">
        <f>IF(RES_hhdet_fec!P165=0,0,RES_hhdet_fec!P165*1000*11630/RES_hhdet_num!P161)</f>
        <v>0.71933797651475662</v>
      </c>
      <c r="Q165" s="98">
        <f>IF(RES_hhdet_fec!Q165=0,0,RES_hhdet_fec!Q165*1000*11630/RES_hhdet_num!Q161)</f>
        <v>0.591975999737679</v>
      </c>
      <c r="R165" s="98">
        <f>IF(RES_hhdet_fec!R165=0,0,RES_hhdet_fec!R165*1000*11630/RES_hhdet_num!R161)</f>
        <v>0.61693173954354896</v>
      </c>
      <c r="S165" s="98">
        <f>IF(RES_hhdet_fec!S165=0,0,RES_hhdet_fec!S165*1000*11630/RES_hhdet_num!S161)</f>
        <v>0.68456107497952234</v>
      </c>
      <c r="T165" s="98">
        <f>IF(RES_hhdet_fec!T165=0,0,RES_hhdet_fec!T165*1000*11630/RES_hhdet_num!T161)</f>
        <v>1.12059425764155</v>
      </c>
      <c r="U165" s="98">
        <f>IF(RES_hhdet_fec!U165=0,0,RES_hhdet_fec!U165*1000*11630/RES_hhdet_num!U161)</f>
        <v>0.94088235473878312</v>
      </c>
      <c r="V165" s="98">
        <f>IF(RES_hhdet_fec!V165=0,0,RES_hhdet_fec!V165*1000*11630/RES_hhdet_num!V161)</f>
        <v>1.2047627236528831</v>
      </c>
      <c r="W165" s="98">
        <f>IF(RES_hhdet_fec!W165=0,0,RES_hhdet_fec!W165*1000*11630/RES_hhdet_num!W161)</f>
        <v>2.2298758411627211</v>
      </c>
      <c r="X165" s="98">
        <f>IF(RES_hhdet_fec!X165=0,0,RES_hhdet_fec!X165*1000*11630/RES_hhdet_num!X161)</f>
        <v>1.9940460528627637</v>
      </c>
      <c r="Y165" s="98">
        <f>IF(RES_hhdet_fec!Y165=0,0,RES_hhdet_fec!Y165*1000*11630/RES_hhdet_num!Y161)</f>
        <v>2.0549033789809164</v>
      </c>
      <c r="DA165" s="63" t="s">
        <v>2398</v>
      </c>
    </row>
    <row r="166" spans="1:105" ht="12" customHeight="1" x14ac:dyDescent="0.25">
      <c r="A166" s="121" t="s">
        <v>55</v>
      </c>
      <c r="B166" s="122">
        <v>1763.5609328320004</v>
      </c>
      <c r="C166" s="122">
        <v>1862.3102598774385</v>
      </c>
      <c r="D166" s="122">
        <v>1820.2350295114334</v>
      </c>
      <c r="E166" s="122">
        <v>1785.3122550512544</v>
      </c>
      <c r="F166" s="122">
        <v>1752.6717322154311</v>
      </c>
      <c r="G166" s="122">
        <v>1713.8812841398226</v>
      </c>
      <c r="H166" s="122">
        <v>1726.558294913491</v>
      </c>
      <c r="I166" s="122">
        <v>1656.1615703622497</v>
      </c>
      <c r="J166" s="122">
        <v>1611.3537456663132</v>
      </c>
      <c r="K166" s="122">
        <v>1539.0979045409697</v>
      </c>
      <c r="L166" s="122">
        <v>1628.2113165448404</v>
      </c>
      <c r="M166" s="122">
        <v>1500.294260485186</v>
      </c>
      <c r="N166" s="122">
        <v>1555.9287983280499</v>
      </c>
      <c r="O166" s="122">
        <v>1501.6473477569857</v>
      </c>
      <c r="P166" s="122">
        <v>1379.4030529358429</v>
      </c>
      <c r="Q166" s="122">
        <v>1368.0352688769508</v>
      </c>
      <c r="R166" s="122">
        <v>1470.4190358340581</v>
      </c>
      <c r="S166" s="122">
        <v>1446.555605442024</v>
      </c>
      <c r="T166" s="122">
        <v>1365.6301539600765</v>
      </c>
      <c r="U166" s="122">
        <v>1448.8135208276458</v>
      </c>
      <c r="V166" s="122">
        <v>1396.2052866976676</v>
      </c>
      <c r="W166" s="122">
        <v>1534.8882149387593</v>
      </c>
      <c r="X166" s="122">
        <v>1048.3626245027301</v>
      </c>
      <c r="Y166" s="122">
        <v>1456.0543142630936</v>
      </c>
      <c r="DA166" s="130" t="s">
        <v>2399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2400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2401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2402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2403</v>
      </c>
    </row>
    <row r="171" spans="1:105" ht="12" customHeight="1" x14ac:dyDescent="0.25">
      <c r="A171" s="106" t="s">
        <v>122</v>
      </c>
      <c r="B171" s="101">
        <v>1763.5609328320004</v>
      </c>
      <c r="C171" s="101">
        <v>1862.3102598774385</v>
      </c>
      <c r="D171" s="101">
        <v>1820.2350295114334</v>
      </c>
      <c r="E171" s="101">
        <v>1785.3122550512544</v>
      </c>
      <c r="F171" s="101">
        <v>1752.6717322154311</v>
      </c>
      <c r="G171" s="101">
        <v>1713.8812841398226</v>
      </c>
      <c r="H171" s="101">
        <v>1726.558294913491</v>
      </c>
      <c r="I171" s="101">
        <v>1656.1615703622497</v>
      </c>
      <c r="J171" s="101">
        <v>1611.3537456663132</v>
      </c>
      <c r="K171" s="101">
        <v>1539.0979045409697</v>
      </c>
      <c r="L171" s="101">
        <v>1628.2113165448404</v>
      </c>
      <c r="M171" s="101">
        <v>1500.294260485186</v>
      </c>
      <c r="N171" s="101">
        <v>1555.9287983280499</v>
      </c>
      <c r="O171" s="101">
        <v>1501.6473477569857</v>
      </c>
      <c r="P171" s="101">
        <v>1379.4030529358429</v>
      </c>
      <c r="Q171" s="101">
        <v>1368.0352688769508</v>
      </c>
      <c r="R171" s="101">
        <v>1470.4190358340581</v>
      </c>
      <c r="S171" s="101">
        <v>1446.555605442024</v>
      </c>
      <c r="T171" s="101">
        <v>1365.6301539600765</v>
      </c>
      <c r="U171" s="101">
        <v>1448.8135208276458</v>
      </c>
      <c r="V171" s="101">
        <v>1396.2052866976676</v>
      </c>
      <c r="W171" s="101">
        <v>1534.8882149387593</v>
      </c>
      <c r="X171" s="101">
        <v>1048.3626245027301</v>
      </c>
      <c r="Y171" s="101">
        <v>1456.0543142630936</v>
      </c>
      <c r="DA171" s="131" t="s">
        <v>2404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2405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2406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2407</v>
      </c>
    </row>
    <row r="175" spans="1:105" ht="12" customHeight="1" x14ac:dyDescent="0.25">
      <c r="A175" s="121" t="s">
        <v>54</v>
      </c>
      <c r="B175" s="122">
        <v>1075.5207522262492</v>
      </c>
      <c r="C175" s="122">
        <v>1125.393596459211</v>
      </c>
      <c r="D175" s="122">
        <v>942.87324875502873</v>
      </c>
      <c r="E175" s="122">
        <v>922.16595780842681</v>
      </c>
      <c r="F175" s="122">
        <v>919.05918989697113</v>
      </c>
      <c r="G175" s="122">
        <v>839.71606070058931</v>
      </c>
      <c r="H175" s="122">
        <v>885.45861134729228</v>
      </c>
      <c r="I175" s="122">
        <v>756.49971816631819</v>
      </c>
      <c r="J175" s="122">
        <v>738.78584797148903</v>
      </c>
      <c r="K175" s="122">
        <v>676.97028044755064</v>
      </c>
      <c r="L175" s="122">
        <v>749.93454806300656</v>
      </c>
      <c r="M175" s="122">
        <v>708.68471118579714</v>
      </c>
      <c r="N175" s="122">
        <v>696.06595294143688</v>
      </c>
      <c r="O175" s="122">
        <v>667.45546245027822</v>
      </c>
      <c r="P175" s="122">
        <v>646.60699113075236</v>
      </c>
      <c r="Q175" s="122">
        <v>679.62911937428544</v>
      </c>
      <c r="R175" s="122">
        <v>783.46325485310115</v>
      </c>
      <c r="S175" s="122">
        <v>767.14419221617538</v>
      </c>
      <c r="T175" s="122">
        <v>708.26882622228709</v>
      </c>
      <c r="U175" s="122">
        <v>766.89420388669475</v>
      </c>
      <c r="V175" s="122">
        <v>668.73847333218851</v>
      </c>
      <c r="W175" s="122">
        <v>717.688541404886</v>
      </c>
      <c r="X175" s="122">
        <v>495.28862482563983</v>
      </c>
      <c r="Y175" s="122">
        <v>651.2892798407388</v>
      </c>
      <c r="DA175" s="130" t="s">
        <v>2408</v>
      </c>
    </row>
    <row r="176" spans="1:105" ht="12" customHeight="1" x14ac:dyDescent="0.25">
      <c r="A176" s="97" t="s">
        <v>50</v>
      </c>
      <c r="B176" s="98">
        <v>1288.0558480823452</v>
      </c>
      <c r="C176" s="98">
        <v>1638.6007726971386</v>
      </c>
      <c r="D176" s="98">
        <v>859.95908716415136</v>
      </c>
      <c r="E176" s="98">
        <v>1199.2307906701437</v>
      </c>
      <c r="F176" s="98">
        <v>1276.3598411486196</v>
      </c>
      <c r="G176" s="98">
        <v>1032.280042523015</v>
      </c>
      <c r="H176" s="98">
        <v>1102.5793814999383</v>
      </c>
      <c r="I176" s="98">
        <v>739.56850922905062</v>
      </c>
      <c r="J176" s="98">
        <v>979.82832273311669</v>
      </c>
      <c r="K176" s="98">
        <v>851.56305171108625</v>
      </c>
      <c r="L176" s="98">
        <v>1010.4481899086226</v>
      </c>
      <c r="M176" s="98">
        <v>987.24501633056343</v>
      </c>
      <c r="N176" s="98">
        <v>777.94759019092044</v>
      </c>
      <c r="O176" s="98">
        <v>732.35876846885628</v>
      </c>
      <c r="P176" s="98">
        <v>817.5572645109936</v>
      </c>
      <c r="Q176" s="98">
        <v>851.84496662337222</v>
      </c>
      <c r="R176" s="98">
        <v>1067.0880340569481</v>
      </c>
      <c r="S176" s="98">
        <v>1060.1818600261599</v>
      </c>
      <c r="T176" s="98">
        <v>922.43457045300147</v>
      </c>
      <c r="U176" s="98">
        <v>1101.2857780510642</v>
      </c>
      <c r="V176" s="98">
        <v>833.01969897606364</v>
      </c>
      <c r="W176" s="98">
        <v>873.07463815421033</v>
      </c>
      <c r="X176" s="98">
        <v>555.61921710915203</v>
      </c>
      <c r="Y176" s="98">
        <v>928.80395764203934</v>
      </c>
      <c r="DA176" s="63" t="s">
        <v>2409</v>
      </c>
    </row>
    <row r="177" spans="1:105" ht="12" customHeight="1" x14ac:dyDescent="0.25">
      <c r="A177" s="109" t="s">
        <v>120</v>
      </c>
      <c r="B177" s="33">
        <v>1041.1463365842437</v>
      </c>
      <c r="C177" s="33">
        <v>1050.8160500297934</v>
      </c>
      <c r="D177" s="33">
        <v>952.39507478690575</v>
      </c>
      <c r="E177" s="33">
        <v>891.79887205485511</v>
      </c>
      <c r="F177" s="33">
        <v>882.5452521718081</v>
      </c>
      <c r="G177" s="33">
        <v>820.94822599179133</v>
      </c>
      <c r="H177" s="33">
        <v>865.1242645374225</v>
      </c>
      <c r="I177" s="33">
        <v>758.17338363433646</v>
      </c>
      <c r="J177" s="33">
        <v>710.63995016643162</v>
      </c>
      <c r="K177" s="33">
        <v>653.43127534724863</v>
      </c>
      <c r="L177" s="33">
        <v>711.73814403783763</v>
      </c>
      <c r="M177" s="33">
        <v>666.95406428161539</v>
      </c>
      <c r="N177" s="33">
        <v>684.17392505851092</v>
      </c>
      <c r="O177" s="33">
        <v>657.4390417900978</v>
      </c>
      <c r="P177" s="33">
        <v>612.57490729686981</v>
      </c>
      <c r="Q177" s="33">
        <v>636.04683971559939</v>
      </c>
      <c r="R177" s="33">
        <v>702.82297028648225</v>
      </c>
      <c r="S177" s="33">
        <v>687.22370531609533</v>
      </c>
      <c r="T177" s="33">
        <v>652.43386161857927</v>
      </c>
      <c r="U177" s="33">
        <v>689.07828802805011</v>
      </c>
      <c r="V177" s="33">
        <v>639.54468872948348</v>
      </c>
      <c r="W177" s="33">
        <v>695.07278377305977</v>
      </c>
      <c r="X177" s="33">
        <v>487.37655900708199</v>
      </c>
      <c r="Y177" s="33">
        <v>620.90147880062432</v>
      </c>
      <c r="DA177" s="60" t="s">
        <v>2410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11716.040550210764</v>
      </c>
      <c r="C3" s="117">
        <f t="shared" si="0"/>
        <v>9707.7618580871058</v>
      </c>
      <c r="D3" s="117">
        <f t="shared" si="0"/>
        <v>11580.046029225034</v>
      </c>
      <c r="E3" s="117">
        <f t="shared" si="0"/>
        <v>8719.0011139492563</v>
      </c>
      <c r="F3" s="117">
        <f t="shared" si="0"/>
        <v>12418.660620765957</v>
      </c>
      <c r="G3" s="117">
        <f t="shared" si="0"/>
        <v>11711.952770331891</v>
      </c>
      <c r="H3" s="117">
        <f t="shared" si="0"/>
        <v>10727.874606190398</v>
      </c>
      <c r="I3" s="117">
        <f t="shared" si="0"/>
        <v>8635.2004817179641</v>
      </c>
      <c r="J3" s="117">
        <f t="shared" si="0"/>
        <v>11492.937243507846</v>
      </c>
      <c r="K3" s="117">
        <f t="shared" si="0"/>
        <v>8896.7139425316054</v>
      </c>
      <c r="L3" s="117">
        <f t="shared" si="0"/>
        <v>10639.763704448844</v>
      </c>
      <c r="M3" s="117">
        <f t="shared" si="0"/>
        <v>12599.145445081978</v>
      </c>
      <c r="N3" s="117">
        <f t="shared" si="0"/>
        <v>11779.352347748008</v>
      </c>
      <c r="O3" s="117">
        <f t="shared" si="0"/>
        <v>12544.020275572077</v>
      </c>
      <c r="P3" s="117">
        <f t="shared" si="0"/>
        <v>12714.879694781492</v>
      </c>
      <c r="Q3" s="117">
        <f t="shared" si="0"/>
        <v>9921.3311756970652</v>
      </c>
      <c r="R3" s="117">
        <f t="shared" ref="R3:V3" si="1">R4+R7+R9+R19</f>
        <v>4871.7309419507083</v>
      </c>
      <c r="S3" s="117">
        <f t="shared" si="1"/>
        <v>9249.1263429056544</v>
      </c>
      <c r="T3" s="117">
        <f t="shared" si="1"/>
        <v>11461.082314207741</v>
      </c>
      <c r="U3" s="117">
        <f t="shared" si="1"/>
        <v>13163.842404264866</v>
      </c>
      <c r="V3" s="117">
        <f t="shared" si="1"/>
        <v>13129.000750796753</v>
      </c>
      <c r="W3" s="117">
        <f t="shared" ref="W3:Y3" si="2">W4+W7+W9+W19</f>
        <v>12136.407188136631</v>
      </c>
      <c r="X3" s="117">
        <f t="shared" si="2"/>
        <v>0</v>
      </c>
      <c r="Y3" s="117">
        <f t="shared" si="2"/>
        <v>16598.300371951693</v>
      </c>
      <c r="DA3" s="129" t="s">
        <v>2412</v>
      </c>
    </row>
    <row r="4" spans="1:105" ht="12.95" customHeight="1" x14ac:dyDescent="0.25">
      <c r="A4" s="121" t="s">
        <v>57</v>
      </c>
      <c r="B4" s="122">
        <f t="shared" ref="B4:Q4" si="3">SUM(B5:B6)</f>
        <v>9737.1296418586026</v>
      </c>
      <c r="C4" s="122">
        <f t="shared" si="3"/>
        <v>7947.966941718124</v>
      </c>
      <c r="D4" s="122">
        <f t="shared" si="3"/>
        <v>9627.5678929351761</v>
      </c>
      <c r="E4" s="122">
        <f t="shared" si="3"/>
        <v>7187.8879664290725</v>
      </c>
      <c r="F4" s="122">
        <f t="shared" si="3"/>
        <v>10382.882207432438</v>
      </c>
      <c r="G4" s="122">
        <f t="shared" si="3"/>
        <v>9750.9150667944396</v>
      </c>
      <c r="H4" s="122">
        <f t="shared" si="3"/>
        <v>8850.7628179406147</v>
      </c>
      <c r="I4" s="122">
        <f t="shared" si="3"/>
        <v>7294.7899439189177</v>
      </c>
      <c r="J4" s="122">
        <f t="shared" si="3"/>
        <v>9857.0496866273188</v>
      </c>
      <c r="K4" s="122">
        <f t="shared" si="3"/>
        <v>7656.7717539661116</v>
      </c>
      <c r="L4" s="122">
        <f t="shared" si="3"/>
        <v>9187.6536239627385</v>
      </c>
      <c r="M4" s="122">
        <f t="shared" si="3"/>
        <v>10882.020206493768</v>
      </c>
      <c r="N4" s="122">
        <f t="shared" si="3"/>
        <v>10122.21989026064</v>
      </c>
      <c r="O4" s="122">
        <f t="shared" si="3"/>
        <v>10845.705086240338</v>
      </c>
      <c r="P4" s="122">
        <f t="shared" si="3"/>
        <v>11103.601869066091</v>
      </c>
      <c r="Q4" s="122">
        <f t="shared" si="3"/>
        <v>8531.9700520678434</v>
      </c>
      <c r="R4" s="122">
        <f t="shared" ref="R4:V4" si="4">SUM(R5:R6)</f>
        <v>3885.5014766274985</v>
      </c>
      <c r="S4" s="122">
        <f t="shared" si="4"/>
        <v>7867.0837430899728</v>
      </c>
      <c r="T4" s="122">
        <f t="shared" si="4"/>
        <v>9933.8601777380973</v>
      </c>
      <c r="U4" s="122">
        <f t="shared" si="4"/>
        <v>11404.078699726389</v>
      </c>
      <c r="V4" s="122">
        <f t="shared" si="4"/>
        <v>11416.397615380112</v>
      </c>
      <c r="W4" s="122">
        <f t="shared" ref="W4:Y4" si="5">SUM(W5:W6)</f>
        <v>10389.906082594363</v>
      </c>
      <c r="X4" s="122">
        <f t="shared" si="5"/>
        <v>0</v>
      </c>
      <c r="Y4" s="122">
        <f t="shared" si="5"/>
        <v>14954.450184826455</v>
      </c>
      <c r="DA4" s="130" t="s">
        <v>2413</v>
      </c>
    </row>
    <row r="5" spans="1:105" ht="12" customHeight="1" x14ac:dyDescent="0.25">
      <c r="A5" s="97" t="s">
        <v>51</v>
      </c>
      <c r="B5" s="98">
        <v>9646.0306815271088</v>
      </c>
      <c r="C5" s="98">
        <v>7875.1517326145731</v>
      </c>
      <c r="D5" s="98">
        <v>9541.238529309072</v>
      </c>
      <c r="E5" s="98">
        <v>7124.7653597909757</v>
      </c>
      <c r="F5" s="98">
        <v>10293.145340145507</v>
      </c>
      <c r="G5" s="98">
        <v>9668.5902434355758</v>
      </c>
      <c r="H5" s="98">
        <v>8777.0868396974238</v>
      </c>
      <c r="I5" s="98">
        <v>7235.2267487773506</v>
      </c>
      <c r="J5" s="98">
        <v>9778.068874414419</v>
      </c>
      <c r="K5" s="98">
        <v>7596.6191642139347</v>
      </c>
      <c r="L5" s="98">
        <v>9115.5192578876758</v>
      </c>
      <c r="M5" s="98">
        <v>10797.630514981931</v>
      </c>
      <c r="N5" s="98">
        <v>10044.39913522566</v>
      </c>
      <c r="O5" s="98">
        <v>10763.02774182485</v>
      </c>
      <c r="P5" s="98">
        <v>11019.48869154732</v>
      </c>
      <c r="Q5" s="98">
        <v>8467.679272540845</v>
      </c>
      <c r="R5" s="98">
        <v>3856.4572261586691</v>
      </c>
      <c r="S5" s="98">
        <v>7808.5680473929888</v>
      </c>
      <c r="T5" s="98">
        <v>9860.282430492849</v>
      </c>
      <c r="U5" s="98">
        <v>11319.819113632304</v>
      </c>
      <c r="V5" s="98">
        <v>11332.022673626348</v>
      </c>
      <c r="W5" s="98">
        <v>10313.338933053554</v>
      </c>
      <c r="X5" s="98">
        <v>0</v>
      </c>
      <c r="Y5" s="98">
        <v>14844.572933131749</v>
      </c>
      <c r="DA5" s="63" t="s">
        <v>2414</v>
      </c>
    </row>
    <row r="6" spans="1:105" ht="12" customHeight="1" x14ac:dyDescent="0.25">
      <c r="A6" s="97" t="s">
        <v>53</v>
      </c>
      <c r="B6" s="98">
        <v>91.098960331494027</v>
      </c>
      <c r="C6" s="98">
        <v>72.815209103550998</v>
      </c>
      <c r="D6" s="98">
        <v>86.329363626104808</v>
      </c>
      <c r="E6" s="98">
        <v>63.122606638096556</v>
      </c>
      <c r="F6" s="98">
        <v>89.736867286930504</v>
      </c>
      <c r="G6" s="98">
        <v>82.324823358863057</v>
      </c>
      <c r="H6" s="98">
        <v>73.675978243191068</v>
      </c>
      <c r="I6" s="98">
        <v>59.563195141566965</v>
      </c>
      <c r="J6" s="98">
        <v>78.980812212899338</v>
      </c>
      <c r="K6" s="98">
        <v>60.152589752176965</v>
      </c>
      <c r="L6" s="98">
        <v>72.134366075063056</v>
      </c>
      <c r="M6" s="98">
        <v>84.389691511836233</v>
      </c>
      <c r="N6" s="98">
        <v>77.820755034980067</v>
      </c>
      <c r="O6" s="98">
        <v>82.677344415487411</v>
      </c>
      <c r="P6" s="98">
        <v>84.113177518771877</v>
      </c>
      <c r="Q6" s="98">
        <v>64.290779526998051</v>
      </c>
      <c r="R6" s="98">
        <v>29.044250468829304</v>
      </c>
      <c r="S6" s="98">
        <v>58.515695696983855</v>
      </c>
      <c r="T6" s="98">
        <v>73.577747245248986</v>
      </c>
      <c r="U6" s="98">
        <v>84.259586094085179</v>
      </c>
      <c r="V6" s="98">
        <v>84.374941753764688</v>
      </c>
      <c r="W6" s="98">
        <v>76.567149540808884</v>
      </c>
      <c r="X6" s="98">
        <v>0</v>
      </c>
      <c r="Y6" s="98">
        <v>109.87725169470727</v>
      </c>
      <c r="DA6" s="63" t="s">
        <v>2415</v>
      </c>
    </row>
    <row r="7" spans="1:105" ht="12.95" customHeight="1" x14ac:dyDescent="0.25">
      <c r="A7" s="121" t="s">
        <v>92</v>
      </c>
      <c r="B7" s="122">
        <f t="shared" ref="B7:Y7" si="6">B8</f>
        <v>4.4125219124376308E-2</v>
      </c>
      <c r="C7" s="122">
        <f t="shared" si="6"/>
        <v>5.3593913777995397E-2</v>
      </c>
      <c r="D7" s="122">
        <f t="shared" si="6"/>
        <v>7.4345036192220063E-2</v>
      </c>
      <c r="E7" s="122">
        <f t="shared" si="6"/>
        <v>7.9431559918863401E-2</v>
      </c>
      <c r="F7" s="122">
        <f t="shared" si="6"/>
        <v>0.11443741925699441</v>
      </c>
      <c r="G7" s="122">
        <f t="shared" si="6"/>
        <v>0.18767667514219202</v>
      </c>
      <c r="H7" s="122">
        <f t="shared" si="6"/>
        <v>0.25623994191076915</v>
      </c>
      <c r="I7" s="122">
        <f t="shared" si="6"/>
        <v>0.34635194195780816</v>
      </c>
      <c r="J7" s="122">
        <f t="shared" si="6"/>
        <v>0.3974276002381148</v>
      </c>
      <c r="K7" s="122">
        <f t="shared" si="6"/>
        <v>0.43874975788362031</v>
      </c>
      <c r="L7" s="122">
        <f t="shared" si="6"/>
        <v>0.70849156156516013</v>
      </c>
      <c r="M7" s="122">
        <f t="shared" si="6"/>
        <v>0.45083665899578212</v>
      </c>
      <c r="N7" s="122">
        <f t="shared" si="6"/>
        <v>0.59468637865658447</v>
      </c>
      <c r="O7" s="122">
        <f t="shared" si="6"/>
        <v>1.0325498498222019</v>
      </c>
      <c r="P7" s="122">
        <f t="shared" si="6"/>
        <v>1.7632549190410287</v>
      </c>
      <c r="Q7" s="122">
        <f t="shared" si="6"/>
        <v>2.6267369433494157</v>
      </c>
      <c r="R7" s="122">
        <f t="shared" si="6"/>
        <v>5.5741437564016589</v>
      </c>
      <c r="S7" s="122">
        <f t="shared" si="6"/>
        <v>8.8286993566670748</v>
      </c>
      <c r="T7" s="122">
        <f t="shared" si="6"/>
        <v>13.238187630174927</v>
      </c>
      <c r="U7" s="122">
        <f t="shared" si="6"/>
        <v>6.5767011498570893</v>
      </c>
      <c r="V7" s="122">
        <f t="shared" si="6"/>
        <v>5.3974440859588011</v>
      </c>
      <c r="W7" s="122">
        <f t="shared" si="6"/>
        <v>3.9028297842049113</v>
      </c>
      <c r="X7" s="122">
        <f t="shared" si="6"/>
        <v>0</v>
      </c>
      <c r="Y7" s="122">
        <f t="shared" si="6"/>
        <v>0.96550641145862992</v>
      </c>
      <c r="DA7" s="130" t="s">
        <v>2416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4.4125219124376308E-2</v>
      </c>
      <c r="C8" s="98">
        <f>IF(RES_hhdet_tes!C8=0,0,RES_hhdet_tes!C8*1000*11630/RES_hhdet_num!C3)</f>
        <v>5.3593913777995397E-2</v>
      </c>
      <c r="D8" s="98">
        <f>IF(RES_hhdet_tes!D8=0,0,RES_hhdet_tes!D8*1000*11630/RES_hhdet_num!D3)</f>
        <v>7.4345036192220063E-2</v>
      </c>
      <c r="E8" s="98">
        <f>IF(RES_hhdet_tes!E8=0,0,RES_hhdet_tes!E8*1000*11630/RES_hhdet_num!E3)</f>
        <v>7.9431559918863401E-2</v>
      </c>
      <c r="F8" s="98">
        <f>IF(RES_hhdet_tes!F8=0,0,RES_hhdet_tes!F8*1000*11630/RES_hhdet_num!F3)</f>
        <v>0.11443741925699441</v>
      </c>
      <c r="G8" s="98">
        <f>IF(RES_hhdet_tes!G8=0,0,RES_hhdet_tes!G8*1000*11630/RES_hhdet_num!G3)</f>
        <v>0.18767667514219202</v>
      </c>
      <c r="H8" s="98">
        <f>IF(RES_hhdet_tes!H8=0,0,RES_hhdet_tes!H8*1000*11630/RES_hhdet_num!H3)</f>
        <v>0.25623994191076915</v>
      </c>
      <c r="I8" s="98">
        <f>IF(RES_hhdet_tes!I8=0,0,RES_hhdet_tes!I8*1000*11630/RES_hhdet_num!I3)</f>
        <v>0.34635194195780816</v>
      </c>
      <c r="J8" s="98">
        <f>IF(RES_hhdet_tes!J8=0,0,RES_hhdet_tes!J8*1000*11630/RES_hhdet_num!J3)</f>
        <v>0.3974276002381148</v>
      </c>
      <c r="K8" s="98">
        <f>IF(RES_hhdet_tes!K8=0,0,RES_hhdet_tes!K8*1000*11630/RES_hhdet_num!K3)</f>
        <v>0.43874975788362031</v>
      </c>
      <c r="L8" s="98">
        <f>IF(RES_hhdet_tes!L8=0,0,RES_hhdet_tes!L8*1000*11630/RES_hhdet_num!L3)</f>
        <v>0.70849156156516013</v>
      </c>
      <c r="M8" s="98">
        <f>IF(RES_hhdet_tes!M8=0,0,RES_hhdet_tes!M8*1000*11630/RES_hhdet_num!M3)</f>
        <v>0.45083665899578212</v>
      </c>
      <c r="N8" s="98">
        <f>IF(RES_hhdet_tes!N8=0,0,RES_hhdet_tes!N8*1000*11630/RES_hhdet_num!N3)</f>
        <v>0.59468637865658447</v>
      </c>
      <c r="O8" s="98">
        <f>IF(RES_hhdet_tes!O8=0,0,RES_hhdet_tes!O8*1000*11630/RES_hhdet_num!O3)</f>
        <v>1.0325498498222019</v>
      </c>
      <c r="P8" s="98">
        <f>IF(RES_hhdet_tes!P8=0,0,RES_hhdet_tes!P8*1000*11630/RES_hhdet_num!P3)</f>
        <v>1.7632549190410287</v>
      </c>
      <c r="Q8" s="98">
        <f>IF(RES_hhdet_tes!Q8=0,0,RES_hhdet_tes!Q8*1000*11630/RES_hhdet_num!Q3)</f>
        <v>2.6267369433494157</v>
      </c>
      <c r="R8" s="98">
        <f>IF(RES_hhdet_tes!R8=0,0,RES_hhdet_tes!R8*1000*11630/RES_hhdet_num!R3)</f>
        <v>5.5741437564016589</v>
      </c>
      <c r="S8" s="98">
        <f>IF(RES_hhdet_tes!S8=0,0,RES_hhdet_tes!S8*1000*11630/RES_hhdet_num!S3)</f>
        <v>8.8286993566670748</v>
      </c>
      <c r="T8" s="98">
        <f>IF(RES_hhdet_tes!T8=0,0,RES_hhdet_tes!T8*1000*11630/RES_hhdet_num!T3)</f>
        <v>13.238187630174927</v>
      </c>
      <c r="U8" s="98">
        <f>IF(RES_hhdet_tes!U8=0,0,RES_hhdet_tes!U8*1000*11630/RES_hhdet_num!U3)</f>
        <v>6.5767011498570893</v>
      </c>
      <c r="V8" s="98">
        <f>IF(RES_hhdet_tes!V8=0,0,RES_hhdet_tes!V8*1000*11630/RES_hhdet_num!V3)</f>
        <v>5.3974440859588011</v>
      </c>
      <c r="W8" s="98">
        <f>IF(RES_hhdet_tes!W8=0,0,RES_hhdet_tes!W8*1000*11630/RES_hhdet_num!W3)</f>
        <v>3.9028297842049113</v>
      </c>
      <c r="X8" s="98">
        <f>IF(RES_hhdet_tes!X8=0,0,RES_hhdet_tes!X8*1000*11630/RES_hhdet_num!X3)</f>
        <v>0</v>
      </c>
      <c r="Y8" s="98">
        <f>IF(RES_hhdet_tes!Y8=0,0,RES_hhdet_tes!Y8*1000*11630/RES_hhdet_num!Y3)</f>
        <v>0.96550641145862992</v>
      </c>
      <c r="DA8" s="63" t="s">
        <v>2417</v>
      </c>
    </row>
    <row r="9" spans="1:105" ht="12" customHeight="1" x14ac:dyDescent="0.25">
      <c r="A9" s="121" t="s">
        <v>55</v>
      </c>
      <c r="B9" s="122">
        <v>1202.8723841190313</v>
      </c>
      <c r="C9" s="122">
        <v>1008.3339201700533</v>
      </c>
      <c r="D9" s="122">
        <v>1263.203392641554</v>
      </c>
      <c r="E9" s="122">
        <v>913.50455418881381</v>
      </c>
      <c r="F9" s="122">
        <v>1326.5550278753608</v>
      </c>
      <c r="G9" s="122">
        <v>1325.5894730091138</v>
      </c>
      <c r="H9" s="122">
        <v>1230.7629552578755</v>
      </c>
      <c r="I9" s="122">
        <v>827.3283427289474</v>
      </c>
      <c r="J9" s="122">
        <v>1084.5316758797849</v>
      </c>
      <c r="K9" s="122">
        <v>791.26098836852464</v>
      </c>
      <c r="L9" s="122">
        <v>928.98264005959959</v>
      </c>
      <c r="M9" s="122">
        <v>1177.2183924960607</v>
      </c>
      <c r="N9" s="122">
        <v>1124.628485933466</v>
      </c>
      <c r="O9" s="122">
        <v>1179.1008531035757</v>
      </c>
      <c r="P9" s="122">
        <v>1113.2428413567955</v>
      </c>
      <c r="Q9" s="122">
        <v>873.12761329028524</v>
      </c>
      <c r="R9" s="122">
        <v>423.10544488011311</v>
      </c>
      <c r="S9" s="122">
        <v>819.75504560329284</v>
      </c>
      <c r="T9" s="122">
        <v>992.30495628286849</v>
      </c>
      <c r="U9" s="122">
        <v>1180.3298590351178</v>
      </c>
      <c r="V9" s="122">
        <v>1188.7775528623338</v>
      </c>
      <c r="W9" s="122">
        <v>1173.1461071384306</v>
      </c>
      <c r="X9" s="122">
        <v>0</v>
      </c>
      <c r="Y9" s="122">
        <v>1108.5260386197469</v>
      </c>
      <c r="DA9" s="130" t="s">
        <v>2418</v>
      </c>
    </row>
    <row r="10" spans="1:105" ht="12" customHeight="1" x14ac:dyDescent="0.25">
      <c r="A10" s="97" t="s">
        <v>143</v>
      </c>
      <c r="B10" s="98">
        <v>1212.6030506786622</v>
      </c>
      <c r="C10" s="98">
        <v>996.86327817567872</v>
      </c>
      <c r="D10" s="98">
        <v>1273.9328713994339</v>
      </c>
      <c r="E10" s="98">
        <v>899.94267670494503</v>
      </c>
      <c r="F10" s="98">
        <v>1342.3762071960375</v>
      </c>
      <c r="G10" s="98">
        <v>1346.3629869534166</v>
      </c>
      <c r="H10" s="98">
        <v>1238.3188201577575</v>
      </c>
      <c r="I10" s="98">
        <v>813.31121360239899</v>
      </c>
      <c r="J10" s="98">
        <v>1086.7555900040024</v>
      </c>
      <c r="K10" s="98">
        <v>780.94225894810961</v>
      </c>
      <c r="L10" s="98">
        <v>922.99509552381323</v>
      </c>
      <c r="M10" s="98">
        <v>1204.1759976834128</v>
      </c>
      <c r="N10" s="98">
        <v>1140.4426817157025</v>
      </c>
      <c r="O10" s="98">
        <v>1203.886448486081</v>
      </c>
      <c r="P10" s="98">
        <v>1120.5853068543654</v>
      </c>
      <c r="Q10" s="98">
        <v>870.56478507606619</v>
      </c>
      <c r="R10" s="98">
        <v>398.39878750191315</v>
      </c>
      <c r="S10" s="98">
        <v>810.51018636139634</v>
      </c>
      <c r="T10" s="98">
        <v>991.94820100770119</v>
      </c>
      <c r="U10" s="98">
        <v>1183.9017037551612</v>
      </c>
      <c r="V10" s="98">
        <v>1192.2715356222602</v>
      </c>
      <c r="W10" s="98">
        <v>1171.0116302023064</v>
      </c>
      <c r="X10" s="98">
        <v>0</v>
      </c>
      <c r="Y10" s="98">
        <v>0</v>
      </c>
      <c r="DA10" s="63" t="s">
        <v>2419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2420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2421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2422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2423</v>
      </c>
    </row>
    <row r="15" spans="1:105" ht="12" customHeight="1" x14ac:dyDescent="0.25">
      <c r="A15" s="106" t="s">
        <v>122</v>
      </c>
      <c r="B15" s="101">
        <v>1091.3096255288535</v>
      </c>
      <c r="C15" s="101">
        <v>1158.0756705531392</v>
      </c>
      <c r="D15" s="101">
        <v>1137.6984804007038</v>
      </c>
      <c r="E15" s="101">
        <v>1122.6529905527698</v>
      </c>
      <c r="F15" s="101">
        <v>1108.7719697313714</v>
      </c>
      <c r="G15" s="101">
        <v>1091.4954049310759</v>
      </c>
      <c r="H15" s="101">
        <v>1107.7941359302542</v>
      </c>
      <c r="I15" s="101">
        <v>1068.0024498317828</v>
      </c>
      <c r="J15" s="101">
        <v>1043.1620905583163</v>
      </c>
      <c r="K15" s="101">
        <v>1000.039581838928</v>
      </c>
      <c r="L15" s="101">
        <v>1061.1978744587734</v>
      </c>
      <c r="M15" s="101">
        <v>977.60542040381506</v>
      </c>
      <c r="N15" s="101">
        <v>1019.1204577648296</v>
      </c>
      <c r="O15" s="101">
        <v>992.28153552659592</v>
      </c>
      <c r="P15" s="101">
        <v>924.76059876734519</v>
      </c>
      <c r="Q15" s="101">
        <v>936.82084782351217</v>
      </c>
      <c r="R15" s="101">
        <v>1032.2904894888636</v>
      </c>
      <c r="S15" s="101">
        <v>1039.5515740793799</v>
      </c>
      <c r="T15" s="101">
        <v>1000.9265420994118</v>
      </c>
      <c r="U15" s="101">
        <v>1085.3452475910005</v>
      </c>
      <c r="V15" s="101">
        <v>1068.3379118436994</v>
      </c>
      <c r="W15" s="101">
        <v>1196.2594431038915</v>
      </c>
      <c r="X15" s="101">
        <v>0</v>
      </c>
      <c r="Y15" s="101">
        <v>1108.5260386197469</v>
      </c>
      <c r="DA15" s="131" t="s">
        <v>2424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2425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2426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2427</v>
      </c>
    </row>
    <row r="19" spans="1:105" ht="12" customHeight="1" x14ac:dyDescent="0.25">
      <c r="A19" s="121" t="s">
        <v>54</v>
      </c>
      <c r="B19" s="122">
        <v>775.99439901400456</v>
      </c>
      <c r="C19" s="122">
        <v>751.40740228515097</v>
      </c>
      <c r="D19" s="122">
        <v>689.20039861211205</v>
      </c>
      <c r="E19" s="122">
        <v>617.52916177145141</v>
      </c>
      <c r="F19" s="122">
        <v>709.10894803890267</v>
      </c>
      <c r="G19" s="122">
        <v>635.26055385319523</v>
      </c>
      <c r="H19" s="122">
        <v>646.09259304999875</v>
      </c>
      <c r="I19" s="122">
        <v>512.73584312814114</v>
      </c>
      <c r="J19" s="122">
        <v>550.95845340050403</v>
      </c>
      <c r="K19" s="122">
        <v>448.24245043908644</v>
      </c>
      <c r="L19" s="122">
        <v>522.41894886494003</v>
      </c>
      <c r="M19" s="122">
        <v>539.45600943315412</v>
      </c>
      <c r="N19" s="122">
        <v>531.90928517524674</v>
      </c>
      <c r="O19" s="122">
        <v>518.18178637834194</v>
      </c>
      <c r="P19" s="122">
        <v>496.27172943956373</v>
      </c>
      <c r="Q19" s="122">
        <v>513.60677339558515</v>
      </c>
      <c r="R19" s="122">
        <v>557.54987668669492</v>
      </c>
      <c r="S19" s="122">
        <v>553.45885485572251</v>
      </c>
      <c r="T19" s="122">
        <v>521.67899255659859</v>
      </c>
      <c r="U19" s="122">
        <v>572.85714435350042</v>
      </c>
      <c r="V19" s="122">
        <v>518.42813846834906</v>
      </c>
      <c r="W19" s="122">
        <v>569.45216861963127</v>
      </c>
      <c r="X19" s="122">
        <v>0</v>
      </c>
      <c r="Y19" s="122">
        <v>534.35864209403053</v>
      </c>
      <c r="DA19" s="130" t="s">
        <v>2428</v>
      </c>
    </row>
    <row r="20" spans="1:105" ht="12" customHeight="1" x14ac:dyDescent="0.25">
      <c r="A20" s="97" t="s">
        <v>51</v>
      </c>
      <c r="B20" s="98">
        <v>826.07939949770866</v>
      </c>
      <c r="C20" s="98">
        <v>681.78969302435985</v>
      </c>
      <c r="D20" s="98">
        <v>723.247352056566</v>
      </c>
      <c r="E20" s="98">
        <v>540.67632252269811</v>
      </c>
      <c r="F20" s="98">
        <v>818.42790662803634</v>
      </c>
      <c r="G20" s="98">
        <v>697.68415897925297</v>
      </c>
      <c r="H20" s="98">
        <v>656.0281984642246</v>
      </c>
      <c r="I20" s="98">
        <v>433.71416045965788</v>
      </c>
      <c r="J20" s="98">
        <v>586.64879125435664</v>
      </c>
      <c r="K20" s="98">
        <v>365.99983189134667</v>
      </c>
      <c r="L20" s="98">
        <v>491.02032385749828</v>
      </c>
      <c r="M20" s="98">
        <v>614.30991373574409</v>
      </c>
      <c r="N20" s="98">
        <v>592.47534067422112</v>
      </c>
      <c r="O20" s="98">
        <v>587.60208979260119</v>
      </c>
      <c r="P20" s="98">
        <v>551.8579956527426</v>
      </c>
      <c r="Q20" s="98">
        <v>560.1151120910381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2429</v>
      </c>
    </row>
    <row r="21" spans="1:105" ht="12" customHeight="1" x14ac:dyDescent="0.25">
      <c r="A21" s="97" t="s">
        <v>50</v>
      </c>
      <c r="B21" s="98">
        <v>722.49791474473432</v>
      </c>
      <c r="C21" s="98">
        <v>919.89763169903722</v>
      </c>
      <c r="D21" s="98">
        <v>482.85867509570102</v>
      </c>
      <c r="E21" s="98">
        <v>674.94501382265912</v>
      </c>
      <c r="F21" s="98">
        <v>720.32164131352295</v>
      </c>
      <c r="G21" s="98">
        <v>584.73401707805147</v>
      </c>
      <c r="H21" s="98">
        <v>627.03507451780445</v>
      </c>
      <c r="I21" s="98">
        <v>421.45653046452793</v>
      </c>
      <c r="J21" s="98">
        <v>558.93518839811827</v>
      </c>
      <c r="K21" s="98">
        <v>486.2061850002151</v>
      </c>
      <c r="L21" s="98">
        <v>577.28729174682712</v>
      </c>
      <c r="M21" s="98">
        <v>564.40746791727031</v>
      </c>
      <c r="N21" s="98">
        <v>445.00665217287582</v>
      </c>
      <c r="O21" s="98">
        <v>419.27313391163767</v>
      </c>
      <c r="P21" s="98">
        <v>468.57718471240622</v>
      </c>
      <c r="Q21" s="98">
        <v>489.08846564804116</v>
      </c>
      <c r="R21" s="98">
        <v>614.52990125281212</v>
      </c>
      <c r="S21" s="98">
        <v>612.31705539406767</v>
      </c>
      <c r="T21" s="98">
        <v>534.61851464379663</v>
      </c>
      <c r="U21" s="98">
        <v>639.85643240839818</v>
      </c>
      <c r="V21" s="98">
        <v>484.78905312041809</v>
      </c>
      <c r="W21" s="98">
        <v>509.25152117535561</v>
      </c>
      <c r="X21" s="98">
        <v>0</v>
      </c>
      <c r="Y21" s="98">
        <v>555.06470026691488</v>
      </c>
      <c r="DA21" s="63" t="s">
        <v>2430</v>
      </c>
    </row>
    <row r="22" spans="1:105" ht="12" customHeight="1" x14ac:dyDescent="0.25">
      <c r="A22" s="109" t="s">
        <v>120</v>
      </c>
      <c r="B22" s="33">
        <v>755.9641660871365</v>
      </c>
      <c r="C22" s="33">
        <v>765.20289982702297</v>
      </c>
      <c r="D22" s="33">
        <v>695.86100801237671</v>
      </c>
      <c r="E22" s="33">
        <v>653.80606073607635</v>
      </c>
      <c r="F22" s="33">
        <v>649.38989111034391</v>
      </c>
      <c r="G22" s="33">
        <v>606.68771006947532</v>
      </c>
      <c r="H22" s="33">
        <v>642.26505851995501</v>
      </c>
      <c r="I22" s="33">
        <v>564.42808434568053</v>
      </c>
      <c r="J22" s="33">
        <v>529.97742614917831</v>
      </c>
      <c r="K22" s="33">
        <v>488.24437419386425</v>
      </c>
      <c r="L22" s="33">
        <v>532.68928706497411</v>
      </c>
      <c r="M22" s="33">
        <v>500.19318588736343</v>
      </c>
      <c r="N22" s="33">
        <v>514.58476345665372</v>
      </c>
      <c r="O22" s="33">
        <v>496.41524780058063</v>
      </c>
      <c r="P22" s="33">
        <v>464.70441873086742</v>
      </c>
      <c r="Q22" s="33">
        <v>486.02646357053573</v>
      </c>
      <c r="R22" s="33">
        <v>542.93000196249386</v>
      </c>
      <c r="S22" s="33">
        <v>538.29614583378839</v>
      </c>
      <c r="T22" s="33">
        <v>518.33628268407244</v>
      </c>
      <c r="U22" s="33">
        <v>556.38741969786508</v>
      </c>
      <c r="V22" s="33">
        <v>525.27681452720935</v>
      </c>
      <c r="W22" s="33">
        <v>578.86902967236699</v>
      </c>
      <c r="X22" s="33">
        <v>0</v>
      </c>
      <c r="Y22" s="33">
        <v>532.07488567790369</v>
      </c>
      <c r="DA22" s="60" t="s">
        <v>2431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0</v>
      </c>
      <c r="C24" s="117">
        <f t="shared" si="7"/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:Y24" si="9">W25+W28+W30+W39</f>
        <v>0</v>
      </c>
      <c r="X24" s="117">
        <f t="shared" si="9"/>
        <v>0</v>
      </c>
      <c r="Y24" s="117">
        <f t="shared" si="9"/>
        <v>0</v>
      </c>
      <c r="DA24" s="129" t="s">
        <v>2432</v>
      </c>
    </row>
    <row r="25" spans="1:105" ht="12.95" customHeight="1" x14ac:dyDescent="0.25">
      <c r="A25" s="121" t="s">
        <v>57</v>
      </c>
      <c r="B25" s="122">
        <f t="shared" ref="B25:Q25" si="10">SUM(B26:B27)</f>
        <v>0</v>
      </c>
      <c r="C25" s="122">
        <f t="shared" si="10"/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:Y25" si="12">SUM(W26:W27)</f>
        <v>0</v>
      </c>
      <c r="X25" s="122">
        <f t="shared" si="12"/>
        <v>0</v>
      </c>
      <c r="Y25" s="122">
        <f t="shared" si="12"/>
        <v>0</v>
      </c>
      <c r="DA25" s="130" t="s">
        <v>2433</v>
      </c>
    </row>
    <row r="26" spans="1:105" ht="12" customHeight="1" x14ac:dyDescent="0.25">
      <c r="A26" s="97" t="s">
        <v>74</v>
      </c>
      <c r="B26" s="98">
        <v>0</v>
      </c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X26" s="98">
        <v>0</v>
      </c>
      <c r="Y26" s="98">
        <v>0</v>
      </c>
      <c r="DA26" s="63" t="s">
        <v>2434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2435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2436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0</v>
      </c>
      <c r="C29" s="98">
        <f>IF(RES_hhdet_tes!C29=0,0,RES_hhdet_tes!C29*1000*11630/RES_hhdet_num!C24)</f>
        <v>0</v>
      </c>
      <c r="D29" s="98">
        <f>IF(RES_hhdet_tes!D29=0,0,RES_hhdet_tes!D29*1000*11630/RES_hhdet_num!D24)</f>
        <v>0</v>
      </c>
      <c r="E29" s="98">
        <f>IF(RES_hhdet_tes!E29=0,0,RES_hhdet_tes!E29*1000*11630/RES_hhdet_num!E24)</f>
        <v>0</v>
      </c>
      <c r="F29" s="98">
        <f>IF(RES_hhdet_tes!F29=0,0,RES_hhdet_tes!F29*1000*11630/RES_hhdet_num!F24)</f>
        <v>0</v>
      </c>
      <c r="G29" s="98">
        <f>IF(RES_hhdet_tes!G29=0,0,RES_hhdet_tes!G29*1000*11630/RES_hhdet_num!G24)</f>
        <v>0</v>
      </c>
      <c r="H29" s="98">
        <f>IF(RES_hhdet_tes!H29=0,0,RES_hhdet_tes!H29*1000*11630/RES_hhdet_num!H24)</f>
        <v>0</v>
      </c>
      <c r="I29" s="98">
        <f>IF(RES_hhdet_tes!I29=0,0,RES_hhdet_tes!I29*1000*11630/RES_hhdet_num!I24)</f>
        <v>0</v>
      </c>
      <c r="J29" s="98">
        <f>IF(RES_hhdet_tes!J29=0,0,RES_hhdet_tes!J29*1000*11630/RES_hhdet_num!J24)</f>
        <v>0</v>
      </c>
      <c r="K29" s="98">
        <f>IF(RES_hhdet_tes!K29=0,0,RES_hhdet_tes!K29*1000*11630/RES_hhdet_num!K24)</f>
        <v>0</v>
      </c>
      <c r="L29" s="98">
        <f>IF(RES_hhdet_tes!L29=0,0,RES_hhdet_tes!L29*1000*11630/RES_hhdet_num!L24)</f>
        <v>0</v>
      </c>
      <c r="M29" s="98">
        <f>IF(RES_hhdet_tes!M29=0,0,RES_hhdet_tes!M29*1000*11630/RES_hhdet_num!M24)</f>
        <v>0</v>
      </c>
      <c r="N29" s="98">
        <f>IF(RES_hhdet_tes!N29=0,0,RES_hhdet_tes!N29*1000*11630/RES_hhdet_num!N24)</f>
        <v>0</v>
      </c>
      <c r="O29" s="98">
        <f>IF(RES_hhdet_tes!O29=0,0,RES_hhdet_tes!O29*1000*11630/RES_hhdet_num!O24)</f>
        <v>0</v>
      </c>
      <c r="P29" s="98">
        <f>IF(RES_hhdet_tes!P29=0,0,RES_hhdet_tes!P29*1000*11630/RES_hhdet_num!P24)</f>
        <v>0</v>
      </c>
      <c r="Q29" s="98">
        <f>IF(RES_hhdet_tes!Q29=0,0,RES_hhdet_tes!Q29*1000*11630/RES_hhdet_num!Q24)</f>
        <v>0</v>
      </c>
      <c r="R29" s="98">
        <f>IF(RES_hhdet_tes!R29=0,0,RES_hhdet_tes!R29*1000*11630/RES_hhdet_num!R24)</f>
        <v>0</v>
      </c>
      <c r="S29" s="98">
        <f>IF(RES_hhdet_tes!S29=0,0,RES_hhdet_tes!S29*1000*11630/RES_hhdet_num!S24)</f>
        <v>0</v>
      </c>
      <c r="T29" s="98">
        <f>IF(RES_hhdet_tes!T29=0,0,RES_hhdet_tes!T29*1000*11630/RES_hhdet_num!T24)</f>
        <v>0</v>
      </c>
      <c r="U29" s="98">
        <f>IF(RES_hhdet_tes!U29=0,0,RES_hhdet_tes!U29*1000*11630/RES_hhdet_num!U24)</f>
        <v>0</v>
      </c>
      <c r="V29" s="98">
        <f>IF(RES_hhdet_tes!V29=0,0,RES_hhdet_tes!V29*1000*11630/RES_hhdet_num!V24)</f>
        <v>0</v>
      </c>
      <c r="W29" s="98">
        <f>IF(RES_hhdet_tes!W29=0,0,RES_hhdet_tes!W29*1000*11630/RES_hhdet_num!W24)</f>
        <v>0</v>
      </c>
      <c r="X29" s="98">
        <f>IF(RES_hhdet_tes!X29=0,0,RES_hhdet_tes!X29*1000*11630/RES_hhdet_num!X24)</f>
        <v>0</v>
      </c>
      <c r="Y29" s="98">
        <f>IF(RES_hhdet_tes!Y29=0,0,RES_hhdet_tes!Y29*1000*11630/RES_hhdet_num!Y24)</f>
        <v>0</v>
      </c>
      <c r="DA29" s="63" t="s">
        <v>2437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X30" s="122">
        <v>0</v>
      </c>
      <c r="Y30" s="122">
        <v>0</v>
      </c>
      <c r="DA30" s="130" t="s">
        <v>2438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2439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2440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2441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2442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2443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2444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2445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2446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X39" s="122">
        <v>0</v>
      </c>
      <c r="Y39" s="122">
        <v>0</v>
      </c>
      <c r="DA39" s="130" t="s">
        <v>2447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2448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2449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10372.924460060298</v>
      </c>
      <c r="C43" s="117">
        <f t="shared" si="14"/>
        <v>12734.948122572367</v>
      </c>
      <c r="D43" s="117">
        <f t="shared" si="14"/>
        <v>10690.959357414886</v>
      </c>
      <c r="E43" s="117">
        <f t="shared" si="14"/>
        <v>10808.082800432605</v>
      </c>
      <c r="F43" s="117">
        <f t="shared" si="14"/>
        <v>8547.4572980730318</v>
      </c>
      <c r="G43" s="117">
        <f t="shared" si="14"/>
        <v>9554.2707835719284</v>
      </c>
      <c r="H43" s="117">
        <f t="shared" si="14"/>
        <v>11287.066133358096</v>
      </c>
      <c r="I43" s="117">
        <f t="shared" si="14"/>
        <v>10184.744829834272</v>
      </c>
      <c r="J43" s="117">
        <f t="shared" si="14"/>
        <v>12386.375505929878</v>
      </c>
      <c r="K43" s="117">
        <f t="shared" si="14"/>
        <v>10426.690388799234</v>
      </c>
      <c r="L43" s="117">
        <f t="shared" si="14"/>
        <v>9485.7916271738231</v>
      </c>
      <c r="M43" s="117">
        <f t="shared" si="14"/>
        <v>11979.219446859863</v>
      </c>
      <c r="N43" s="117">
        <f t="shared" si="14"/>
        <v>12504.786840742932</v>
      </c>
      <c r="O43" s="117">
        <f t="shared" si="14"/>
        <v>10809.613708990131</v>
      </c>
      <c r="P43" s="117">
        <f t="shared" si="14"/>
        <v>11130.555181861328</v>
      </c>
      <c r="Q43" s="117">
        <f t="shared" si="14"/>
        <v>12065.966971926435</v>
      </c>
      <c r="R43" s="117">
        <f t="shared" ref="R43:V43" si="15">R44+R47+R49+R58</f>
        <v>11206.718467156239</v>
      </c>
      <c r="S43" s="117">
        <f t="shared" si="15"/>
        <v>9613.7630134459523</v>
      </c>
      <c r="T43" s="117">
        <f t="shared" si="15"/>
        <v>11106.812884608564</v>
      </c>
      <c r="U43" s="117">
        <f t="shared" si="15"/>
        <v>12243.033402621797</v>
      </c>
      <c r="V43" s="117">
        <f t="shared" si="15"/>
        <v>13585.127128715363</v>
      </c>
      <c r="W43" s="117">
        <f t="shared" ref="W43:Y43" si="16">W44+W47+W49+W58</f>
        <v>9171.4757705363318</v>
      </c>
      <c r="X43" s="117">
        <f t="shared" si="16"/>
        <v>11645.841266625204</v>
      </c>
      <c r="Y43" s="117">
        <f t="shared" si="16"/>
        <v>11689.895223761736</v>
      </c>
      <c r="DA43" s="129" t="s">
        <v>2450</v>
      </c>
    </row>
    <row r="44" spans="1:105" ht="12.95" customHeight="1" x14ac:dyDescent="0.25">
      <c r="A44" s="121" t="s">
        <v>57</v>
      </c>
      <c r="B44" s="122">
        <f t="shared" ref="B44:Q44" si="17">SUM(B45:B46)</f>
        <v>8554.046351269044</v>
      </c>
      <c r="C44" s="122">
        <f t="shared" si="17"/>
        <v>10613.535221480392</v>
      </c>
      <c r="D44" s="122">
        <f t="shared" si="17"/>
        <v>8857.0805874018661</v>
      </c>
      <c r="E44" s="122">
        <f t="shared" si="17"/>
        <v>9015.6342333805969</v>
      </c>
      <c r="F44" s="122">
        <f t="shared" si="17"/>
        <v>6984.2018345527458</v>
      </c>
      <c r="G44" s="122">
        <f t="shared" si="17"/>
        <v>7886.496982112184</v>
      </c>
      <c r="H44" s="122">
        <f t="shared" si="17"/>
        <v>9345.0697545138755</v>
      </c>
      <c r="I44" s="122">
        <f t="shared" si="17"/>
        <v>8663.2203449250446</v>
      </c>
      <c r="J44" s="122">
        <f t="shared" si="17"/>
        <v>10681.669370609452</v>
      </c>
      <c r="K44" s="122">
        <f t="shared" si="17"/>
        <v>9016.2633227161587</v>
      </c>
      <c r="L44" s="122">
        <f t="shared" si="17"/>
        <v>8125.0834247925768</v>
      </c>
      <c r="M44" s="122">
        <f t="shared" si="17"/>
        <v>10413.245576394051</v>
      </c>
      <c r="N44" s="122">
        <f t="shared" si="17"/>
        <v>10890.584500125102</v>
      </c>
      <c r="O44" s="122">
        <f t="shared" si="17"/>
        <v>9368.7669654174879</v>
      </c>
      <c r="P44" s="122">
        <f t="shared" si="17"/>
        <v>9687.4171712256993</v>
      </c>
      <c r="Q44" s="122">
        <f t="shared" si="17"/>
        <v>10509.32283015169</v>
      </c>
      <c r="R44" s="122">
        <f t="shared" ref="R44:V44" si="18">SUM(R45:R46)</f>
        <v>9656.5806109241075</v>
      </c>
      <c r="S44" s="122">
        <f t="shared" si="18"/>
        <v>8208.4846326804363</v>
      </c>
      <c r="T44" s="122">
        <f t="shared" si="18"/>
        <v>9618.5048750092319</v>
      </c>
      <c r="U44" s="122">
        <f t="shared" si="18"/>
        <v>10569.085991983673</v>
      </c>
      <c r="V44" s="122">
        <f t="shared" si="18"/>
        <v>11834.119451298016</v>
      </c>
      <c r="W44" s="122">
        <f t="shared" ref="W44:Y44" si="19">SUM(W45:W46)</f>
        <v>7761.8534407517436</v>
      </c>
      <c r="X44" s="122">
        <f t="shared" si="19"/>
        <v>10195.292542680299</v>
      </c>
      <c r="Y44" s="122">
        <f t="shared" si="19"/>
        <v>10119.795501803699</v>
      </c>
      <c r="DA44" s="130" t="s">
        <v>2451</v>
      </c>
    </row>
    <row r="45" spans="1:105" ht="12" customHeight="1" x14ac:dyDescent="0.25">
      <c r="A45" s="97" t="s">
        <v>211</v>
      </c>
      <c r="B45" s="98">
        <v>8356.739726913027</v>
      </c>
      <c r="C45" s="98">
        <v>10373.741071800416</v>
      </c>
      <c r="D45" s="98">
        <v>8661.16450745769</v>
      </c>
      <c r="E45" s="98">
        <v>8820.2738775316138</v>
      </c>
      <c r="F45" s="98">
        <v>6835.226047171479</v>
      </c>
      <c r="G45" s="98">
        <v>7722.1188123944867</v>
      </c>
      <c r="H45" s="98">
        <v>9152.9913341029369</v>
      </c>
      <c r="I45" s="98">
        <v>8488.5183986701431</v>
      </c>
      <c r="J45" s="98">
        <v>10470.240080169582</v>
      </c>
      <c r="K45" s="98">
        <v>8841.2434621113225</v>
      </c>
      <c r="L45" s="98">
        <v>7967.4600186502357</v>
      </c>
      <c r="M45" s="98">
        <v>10213.681098814166</v>
      </c>
      <c r="N45" s="98">
        <v>10683.650824330662</v>
      </c>
      <c r="O45" s="98">
        <v>9192.2390560283275</v>
      </c>
      <c r="P45" s="98">
        <v>9506.0155660369746</v>
      </c>
      <c r="Q45" s="98">
        <v>10313.55882121489</v>
      </c>
      <c r="R45" s="98">
        <v>9478.1234319715059</v>
      </c>
      <c r="S45" s="98">
        <v>8057.5312052360914</v>
      </c>
      <c r="T45" s="98">
        <v>9442.3569407877421</v>
      </c>
      <c r="U45" s="98">
        <v>10376.000419701164</v>
      </c>
      <c r="V45" s="98">
        <v>11617.861416749827</v>
      </c>
      <c r="W45" s="98">
        <v>7620.4168030370083</v>
      </c>
      <c r="X45" s="98">
        <v>10009.386593437777</v>
      </c>
      <c r="Y45" s="98">
        <v>9935.934838054578</v>
      </c>
      <c r="DA45" s="63" t="s">
        <v>2452</v>
      </c>
    </row>
    <row r="46" spans="1:105" ht="12" customHeight="1" x14ac:dyDescent="0.25">
      <c r="A46" s="97" t="s">
        <v>53</v>
      </c>
      <c r="B46" s="98">
        <v>197.30662435601607</v>
      </c>
      <c r="C46" s="98">
        <v>239.79414967997667</v>
      </c>
      <c r="D46" s="98">
        <v>195.91607994417609</v>
      </c>
      <c r="E46" s="98">
        <v>195.36035584898224</v>
      </c>
      <c r="F46" s="98">
        <v>148.97578738126674</v>
      </c>
      <c r="G46" s="98">
        <v>164.37816971769706</v>
      </c>
      <c r="H46" s="98">
        <v>192.07842041093778</v>
      </c>
      <c r="I46" s="98">
        <v>174.70194625490177</v>
      </c>
      <c r="J46" s="98">
        <v>211.42929043986945</v>
      </c>
      <c r="K46" s="98">
        <v>175.01986060483583</v>
      </c>
      <c r="L46" s="98">
        <v>157.62340614234137</v>
      </c>
      <c r="M46" s="98">
        <v>199.56447757988545</v>
      </c>
      <c r="N46" s="98">
        <v>206.93367579444094</v>
      </c>
      <c r="O46" s="98">
        <v>176.5279093891601</v>
      </c>
      <c r="P46" s="98">
        <v>181.40160518872537</v>
      </c>
      <c r="Q46" s="98">
        <v>195.76400893679903</v>
      </c>
      <c r="R46" s="98">
        <v>178.45717895260177</v>
      </c>
      <c r="S46" s="98">
        <v>150.95342744434481</v>
      </c>
      <c r="T46" s="98">
        <v>176.14793422148892</v>
      </c>
      <c r="U46" s="98">
        <v>193.08557228250982</v>
      </c>
      <c r="V46" s="98">
        <v>216.25803454818853</v>
      </c>
      <c r="W46" s="98">
        <v>141.4366377147351</v>
      </c>
      <c r="X46" s="98">
        <v>185.90594924252164</v>
      </c>
      <c r="Y46" s="98">
        <v>183.8606637491207</v>
      </c>
      <c r="DA46" s="63" t="s">
        <v>2453</v>
      </c>
    </row>
    <row r="47" spans="1:105" ht="12.95" customHeight="1" x14ac:dyDescent="0.25">
      <c r="A47" s="121" t="s">
        <v>92</v>
      </c>
      <c r="B47" s="122">
        <f t="shared" ref="B47:Y47" si="20">B48</f>
        <v>3.4913041295792556E-2</v>
      </c>
      <c r="C47" s="122">
        <f t="shared" si="20"/>
        <v>6.3881725761900779E-2</v>
      </c>
      <c r="D47" s="122">
        <f t="shared" si="20"/>
        <v>7.1802435489777827E-2</v>
      </c>
      <c r="E47" s="122">
        <f t="shared" si="20"/>
        <v>8.6283469766539805E-2</v>
      </c>
      <c r="F47" s="122">
        <f t="shared" si="20"/>
        <v>0.11389159273458065</v>
      </c>
      <c r="G47" s="122">
        <f t="shared" si="20"/>
        <v>8.8041745121258258E-2</v>
      </c>
      <c r="H47" s="122">
        <f t="shared" si="20"/>
        <v>9.9576668225142814E-2</v>
      </c>
      <c r="I47" s="122">
        <f t="shared" si="20"/>
        <v>9.8505714565091954E-2</v>
      </c>
      <c r="J47" s="122">
        <f t="shared" si="20"/>
        <v>0.10389456742068474</v>
      </c>
      <c r="K47" s="122">
        <f t="shared" si="20"/>
        <v>6.0468616475962231E-2</v>
      </c>
      <c r="L47" s="122">
        <f t="shared" si="20"/>
        <v>0.39775731956480537</v>
      </c>
      <c r="M47" s="122">
        <f t="shared" si="20"/>
        <v>0.35936825594896793</v>
      </c>
      <c r="N47" s="122">
        <f t="shared" si="20"/>
        <v>0.66115902055613374</v>
      </c>
      <c r="O47" s="122">
        <f t="shared" si="20"/>
        <v>1.2495318833543061</v>
      </c>
      <c r="P47" s="122">
        <f t="shared" si="20"/>
        <v>1.9214122215186191</v>
      </c>
      <c r="Q47" s="122">
        <f t="shared" si="20"/>
        <v>2.0173236530821197</v>
      </c>
      <c r="R47" s="122">
        <f t="shared" si="20"/>
        <v>2.7625684424683499</v>
      </c>
      <c r="S47" s="122">
        <f t="shared" si="20"/>
        <v>3.313156430123485</v>
      </c>
      <c r="T47" s="122">
        <f t="shared" si="20"/>
        <v>4.1383138505066697</v>
      </c>
      <c r="U47" s="122">
        <f t="shared" si="20"/>
        <v>2.593436821746165</v>
      </c>
      <c r="V47" s="122">
        <f t="shared" si="20"/>
        <v>1.913880348738243</v>
      </c>
      <c r="W47" s="122">
        <f t="shared" si="20"/>
        <v>1.5176481023854109</v>
      </c>
      <c r="X47" s="122">
        <f t="shared" si="20"/>
        <v>0.52646230835000762</v>
      </c>
      <c r="Y47" s="122">
        <f t="shared" si="20"/>
        <v>0</v>
      </c>
      <c r="DA47" s="130" t="s">
        <v>2454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3.4913041295792556E-2</v>
      </c>
      <c r="C48" s="98">
        <f>IF(RES_hhdet_tes!C48=0,0,RES_hhdet_tes!C48*1000*11630/RES_hhdet_num!C43)</f>
        <v>6.3881725761900779E-2</v>
      </c>
      <c r="D48" s="98">
        <f>IF(RES_hhdet_tes!D48=0,0,RES_hhdet_tes!D48*1000*11630/RES_hhdet_num!D43)</f>
        <v>7.1802435489777827E-2</v>
      </c>
      <c r="E48" s="98">
        <f>IF(RES_hhdet_tes!E48=0,0,RES_hhdet_tes!E48*1000*11630/RES_hhdet_num!E43)</f>
        <v>8.6283469766539805E-2</v>
      </c>
      <c r="F48" s="98">
        <f>IF(RES_hhdet_tes!F48=0,0,RES_hhdet_tes!F48*1000*11630/RES_hhdet_num!F43)</f>
        <v>0.11389159273458065</v>
      </c>
      <c r="G48" s="98">
        <f>IF(RES_hhdet_tes!G48=0,0,RES_hhdet_tes!G48*1000*11630/RES_hhdet_num!G43)</f>
        <v>8.8041745121258258E-2</v>
      </c>
      <c r="H48" s="98">
        <f>IF(RES_hhdet_tes!H48=0,0,RES_hhdet_tes!H48*1000*11630/RES_hhdet_num!H43)</f>
        <v>9.9576668225142814E-2</v>
      </c>
      <c r="I48" s="98">
        <f>IF(RES_hhdet_tes!I48=0,0,RES_hhdet_tes!I48*1000*11630/RES_hhdet_num!I43)</f>
        <v>9.8505714565091954E-2</v>
      </c>
      <c r="J48" s="98">
        <f>IF(RES_hhdet_tes!J48=0,0,RES_hhdet_tes!J48*1000*11630/RES_hhdet_num!J43)</f>
        <v>0.10389456742068474</v>
      </c>
      <c r="K48" s="98">
        <f>IF(RES_hhdet_tes!K48=0,0,RES_hhdet_tes!K48*1000*11630/RES_hhdet_num!K43)</f>
        <v>6.0468616475962231E-2</v>
      </c>
      <c r="L48" s="98">
        <f>IF(RES_hhdet_tes!L48=0,0,RES_hhdet_tes!L48*1000*11630/RES_hhdet_num!L43)</f>
        <v>0.39775731956480537</v>
      </c>
      <c r="M48" s="98">
        <f>IF(RES_hhdet_tes!M48=0,0,RES_hhdet_tes!M48*1000*11630/RES_hhdet_num!M43)</f>
        <v>0.35936825594896793</v>
      </c>
      <c r="N48" s="98">
        <f>IF(RES_hhdet_tes!N48=0,0,RES_hhdet_tes!N48*1000*11630/RES_hhdet_num!N43)</f>
        <v>0.66115902055613374</v>
      </c>
      <c r="O48" s="98">
        <f>IF(RES_hhdet_tes!O48=0,0,RES_hhdet_tes!O48*1000*11630/RES_hhdet_num!O43)</f>
        <v>1.2495318833543061</v>
      </c>
      <c r="P48" s="98">
        <f>IF(RES_hhdet_tes!P48=0,0,RES_hhdet_tes!P48*1000*11630/RES_hhdet_num!P43)</f>
        <v>1.9214122215186191</v>
      </c>
      <c r="Q48" s="98">
        <f>IF(RES_hhdet_tes!Q48=0,0,RES_hhdet_tes!Q48*1000*11630/RES_hhdet_num!Q43)</f>
        <v>2.0173236530821197</v>
      </c>
      <c r="R48" s="98">
        <f>IF(RES_hhdet_tes!R48=0,0,RES_hhdet_tes!R48*1000*11630/RES_hhdet_num!R43)</f>
        <v>2.7625684424683499</v>
      </c>
      <c r="S48" s="98">
        <f>IF(RES_hhdet_tes!S48=0,0,RES_hhdet_tes!S48*1000*11630/RES_hhdet_num!S43)</f>
        <v>3.313156430123485</v>
      </c>
      <c r="T48" s="98">
        <f>IF(RES_hhdet_tes!T48=0,0,RES_hhdet_tes!T48*1000*11630/RES_hhdet_num!T43)</f>
        <v>4.1383138505066697</v>
      </c>
      <c r="U48" s="98">
        <f>IF(RES_hhdet_tes!U48=0,0,RES_hhdet_tes!U48*1000*11630/RES_hhdet_num!U43)</f>
        <v>2.593436821746165</v>
      </c>
      <c r="V48" s="98">
        <f>IF(RES_hhdet_tes!V48=0,0,RES_hhdet_tes!V48*1000*11630/RES_hhdet_num!V43)</f>
        <v>1.913880348738243</v>
      </c>
      <c r="W48" s="98">
        <f>IF(RES_hhdet_tes!W48=0,0,RES_hhdet_tes!W48*1000*11630/RES_hhdet_num!W43)</f>
        <v>1.5176481023854109</v>
      </c>
      <c r="X48" s="98">
        <f>IF(RES_hhdet_tes!X48=0,0,RES_hhdet_tes!X48*1000*11630/RES_hhdet_num!X43)</f>
        <v>0.52646230835000762</v>
      </c>
      <c r="Y48" s="98">
        <f>IF(RES_hhdet_tes!Y48=0,0,RES_hhdet_tes!Y48*1000*11630/RES_hhdet_num!Y43)</f>
        <v>0</v>
      </c>
      <c r="DA48" s="63" t="s">
        <v>2455</v>
      </c>
    </row>
    <row r="49" spans="1:105" ht="12" customHeight="1" x14ac:dyDescent="0.25">
      <c r="A49" s="121" t="s">
        <v>55</v>
      </c>
      <c r="B49" s="122">
        <v>1067.5364563202286</v>
      </c>
      <c r="C49" s="122">
        <v>1335.6108381560957</v>
      </c>
      <c r="D49" s="122">
        <v>1163.5373002452673</v>
      </c>
      <c r="E49" s="122">
        <v>1136.0707252781583</v>
      </c>
      <c r="F49" s="122">
        <v>905.85073580329697</v>
      </c>
      <c r="G49" s="122">
        <v>1063.2070701948769</v>
      </c>
      <c r="H49" s="122">
        <v>1300.9663977744183</v>
      </c>
      <c r="I49" s="122">
        <v>969.17032802958533</v>
      </c>
      <c r="J49" s="122">
        <v>1171.9186537325029</v>
      </c>
      <c r="K49" s="122">
        <v>922.3325007134946</v>
      </c>
      <c r="L49" s="122">
        <v>822.40910202786449</v>
      </c>
      <c r="M49" s="122">
        <v>1057.6226179988982</v>
      </c>
      <c r="N49" s="122">
        <v>1106.9286341651418</v>
      </c>
      <c r="O49" s="122">
        <v>952.83583303565524</v>
      </c>
      <c r="P49" s="122">
        <v>976.01311190211766</v>
      </c>
      <c r="Q49" s="122">
        <v>1068.1855026567546</v>
      </c>
      <c r="R49" s="122">
        <v>994.09303961011494</v>
      </c>
      <c r="S49" s="122">
        <v>852.78365062509101</v>
      </c>
      <c r="T49" s="122">
        <v>963.42028976338861</v>
      </c>
      <c r="U49" s="122">
        <v>1103.7799854047305</v>
      </c>
      <c r="V49" s="122">
        <v>1228.2896939360021</v>
      </c>
      <c r="W49" s="122">
        <v>835.54063391145291</v>
      </c>
      <c r="X49" s="122">
        <v>1045.4373723086119</v>
      </c>
      <c r="Y49" s="122">
        <v>1036.3933010512369</v>
      </c>
      <c r="DA49" s="130" t="s">
        <v>2456</v>
      </c>
    </row>
    <row r="50" spans="1:105" ht="12" customHeight="1" x14ac:dyDescent="0.25">
      <c r="A50" s="97" t="s">
        <v>138</v>
      </c>
      <c r="B50" s="98">
        <v>1066.6620409010607</v>
      </c>
      <c r="C50" s="98">
        <v>1342.6253486850055</v>
      </c>
      <c r="D50" s="98">
        <v>1164.4695823020727</v>
      </c>
      <c r="E50" s="98">
        <v>1136.5361653290533</v>
      </c>
      <c r="F50" s="98">
        <v>898.58078816393311</v>
      </c>
      <c r="G50" s="98">
        <v>1062.1044083956472</v>
      </c>
      <c r="H50" s="98">
        <v>1307.6893393285561</v>
      </c>
      <c r="I50" s="98">
        <v>965.55221523775879</v>
      </c>
      <c r="J50" s="98">
        <v>1176.2962394606388</v>
      </c>
      <c r="K50" s="98">
        <v>919.56989667004916</v>
      </c>
      <c r="L50" s="98">
        <v>814.19399737318577</v>
      </c>
      <c r="M50" s="98">
        <v>1060.1825755087823</v>
      </c>
      <c r="N50" s="98">
        <v>1109.8377909658964</v>
      </c>
      <c r="O50" s="98">
        <v>951.53141267888134</v>
      </c>
      <c r="P50" s="98">
        <v>977.71452053202142</v>
      </c>
      <c r="Q50" s="98">
        <v>1072.5001030106821</v>
      </c>
      <c r="R50" s="98">
        <v>992.7988072537604</v>
      </c>
      <c r="S50" s="98">
        <v>846.53827933502419</v>
      </c>
      <c r="T50" s="98">
        <v>962.11051817995076</v>
      </c>
      <c r="U50" s="98">
        <v>1104.3578658255144</v>
      </c>
      <c r="V50" s="98">
        <v>1233.3373677724778</v>
      </c>
      <c r="W50" s="98">
        <v>822.29835190584242</v>
      </c>
      <c r="X50" s="98">
        <v>1055.8782869315658</v>
      </c>
      <c r="Y50" s="98">
        <v>1026.4596397953865</v>
      </c>
      <c r="DA50" s="63" t="s">
        <v>2457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2458</v>
      </c>
    </row>
    <row r="52" spans="1:105" ht="12" customHeight="1" x14ac:dyDescent="0.25">
      <c r="A52" s="100" t="s">
        <v>211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2459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2460</v>
      </c>
    </row>
    <row r="54" spans="1:105" ht="12" customHeight="1" x14ac:dyDescent="0.25">
      <c r="A54" s="106" t="s">
        <v>122</v>
      </c>
      <c r="B54" s="101">
        <v>1091.3096255288535</v>
      </c>
      <c r="C54" s="101">
        <v>1158.0756705531396</v>
      </c>
      <c r="D54" s="101">
        <v>1138.0939433048297</v>
      </c>
      <c r="E54" s="101">
        <v>1123.1952648647232</v>
      </c>
      <c r="F54" s="101">
        <v>1109.9887582854344</v>
      </c>
      <c r="G54" s="101">
        <v>1094.0816005733054</v>
      </c>
      <c r="H54" s="101">
        <v>1111.7071187293661</v>
      </c>
      <c r="I54" s="101">
        <v>1072.36803162348</v>
      </c>
      <c r="J54" s="101">
        <v>1046.3727988878504</v>
      </c>
      <c r="K54" s="101">
        <v>1002.8777563801737</v>
      </c>
      <c r="L54" s="101">
        <v>1063.6526631067234</v>
      </c>
      <c r="M54" s="101">
        <v>980.94726414864476</v>
      </c>
      <c r="N54" s="101">
        <v>1020.9731989242541</v>
      </c>
      <c r="O54" s="101">
        <v>991.98397255263524</v>
      </c>
      <c r="P54" s="101">
        <v>924.73979751204672</v>
      </c>
      <c r="Q54" s="101">
        <v>936.94002432309878</v>
      </c>
      <c r="R54" s="101">
        <v>1033.1533964633734</v>
      </c>
      <c r="S54" s="101">
        <v>1041.1856845421037</v>
      </c>
      <c r="T54" s="101">
        <v>1003.0648393986637</v>
      </c>
      <c r="U54" s="101">
        <v>1086.6564760941246</v>
      </c>
      <c r="V54" s="101">
        <v>1069.1302282796355</v>
      </c>
      <c r="W54" s="101">
        <v>1198.2845731365658</v>
      </c>
      <c r="X54" s="101">
        <v>836.97911138825339</v>
      </c>
      <c r="Y54" s="101">
        <v>1160.3481175916336</v>
      </c>
      <c r="DA54" s="131" t="s">
        <v>2461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2462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2463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2464</v>
      </c>
    </row>
    <row r="58" spans="1:105" ht="12" customHeight="1" x14ac:dyDescent="0.25">
      <c r="A58" s="121" t="s">
        <v>54</v>
      </c>
      <c r="B58" s="122">
        <v>751.30673942972908</v>
      </c>
      <c r="C58" s="122">
        <v>785.73818121011823</v>
      </c>
      <c r="D58" s="122">
        <v>670.26966733226254</v>
      </c>
      <c r="E58" s="122">
        <v>656.2915583040824</v>
      </c>
      <c r="F58" s="122">
        <v>657.29083612425393</v>
      </c>
      <c r="G58" s="122">
        <v>604.47868951974453</v>
      </c>
      <c r="H58" s="122">
        <v>640.93040440157677</v>
      </c>
      <c r="I58" s="122">
        <v>552.25565116507573</v>
      </c>
      <c r="J58" s="122">
        <v>532.6835870205033</v>
      </c>
      <c r="K58" s="122">
        <v>488.03409675310462</v>
      </c>
      <c r="L58" s="122">
        <v>537.90134303381672</v>
      </c>
      <c r="M58" s="122">
        <v>507.99188421096437</v>
      </c>
      <c r="N58" s="122">
        <v>506.61254743213249</v>
      </c>
      <c r="O58" s="122">
        <v>486.76137865363415</v>
      </c>
      <c r="P58" s="122">
        <v>465.20348651199384</v>
      </c>
      <c r="Q58" s="122">
        <v>486.44131546490758</v>
      </c>
      <c r="R58" s="122">
        <v>553.2822481795489</v>
      </c>
      <c r="S58" s="122">
        <v>549.18157371030088</v>
      </c>
      <c r="T58" s="122">
        <v>520.74940598543583</v>
      </c>
      <c r="U58" s="122">
        <v>567.57398841164775</v>
      </c>
      <c r="V58" s="122">
        <v>520.80410313260734</v>
      </c>
      <c r="W58" s="122">
        <v>572.56404777074965</v>
      </c>
      <c r="X58" s="122">
        <v>404.58488932794347</v>
      </c>
      <c r="Y58" s="122">
        <v>533.70642090679917</v>
      </c>
      <c r="DA58" s="130" t="s">
        <v>2465</v>
      </c>
    </row>
    <row r="59" spans="1:105" ht="12" customHeight="1" x14ac:dyDescent="0.25">
      <c r="A59" s="97" t="s">
        <v>50</v>
      </c>
      <c r="B59" s="98">
        <v>722.49791474473443</v>
      </c>
      <c r="C59" s="98">
        <v>919.89763169903711</v>
      </c>
      <c r="D59" s="98">
        <v>482.85867509570113</v>
      </c>
      <c r="E59" s="98">
        <v>674.94501382265935</v>
      </c>
      <c r="F59" s="98">
        <v>720.32164131352295</v>
      </c>
      <c r="G59" s="98">
        <v>584.73401707805147</v>
      </c>
      <c r="H59" s="98">
        <v>627.03507451780467</v>
      </c>
      <c r="I59" s="98">
        <v>421.45653046452793</v>
      </c>
      <c r="J59" s="98">
        <v>558.93518839811816</v>
      </c>
      <c r="K59" s="98">
        <v>486.2061850002151</v>
      </c>
      <c r="L59" s="98">
        <v>577.28729174682724</v>
      </c>
      <c r="M59" s="98">
        <v>564.40746791727031</v>
      </c>
      <c r="N59" s="98">
        <v>445.0066521728761</v>
      </c>
      <c r="O59" s="98">
        <v>419.27313391163779</v>
      </c>
      <c r="P59" s="98">
        <v>468.57718471240582</v>
      </c>
      <c r="Q59" s="98">
        <v>489.08846564804094</v>
      </c>
      <c r="R59" s="98">
        <v>614.52990125281235</v>
      </c>
      <c r="S59" s="98">
        <v>612.31705539406755</v>
      </c>
      <c r="T59" s="98">
        <v>534.61851464379663</v>
      </c>
      <c r="U59" s="98">
        <v>639.85643240839818</v>
      </c>
      <c r="V59" s="98">
        <v>484.7890531204182</v>
      </c>
      <c r="W59" s="98">
        <v>509.25152117535578</v>
      </c>
      <c r="X59" s="98">
        <v>328.14875046194982</v>
      </c>
      <c r="Y59" s="98">
        <v>555.06470026691477</v>
      </c>
      <c r="DA59" s="63" t="s">
        <v>2466</v>
      </c>
    </row>
    <row r="60" spans="1:105" ht="12" customHeight="1" x14ac:dyDescent="0.25">
      <c r="A60" s="109" t="s">
        <v>120</v>
      </c>
      <c r="B60" s="33">
        <v>755.96416608713662</v>
      </c>
      <c r="C60" s="33">
        <v>765.20289982702286</v>
      </c>
      <c r="D60" s="33">
        <v>695.86100801237671</v>
      </c>
      <c r="E60" s="33">
        <v>653.80606073607623</v>
      </c>
      <c r="F60" s="33">
        <v>649.38989111034402</v>
      </c>
      <c r="G60" s="33">
        <v>606.6877100694752</v>
      </c>
      <c r="H60" s="33">
        <v>642.26505851995501</v>
      </c>
      <c r="I60" s="33">
        <v>564.42808434568053</v>
      </c>
      <c r="J60" s="33">
        <v>529.97742614917831</v>
      </c>
      <c r="K60" s="33">
        <v>488.24437419386442</v>
      </c>
      <c r="L60" s="33">
        <v>532.68928706497354</v>
      </c>
      <c r="M60" s="33">
        <v>500.19318588736343</v>
      </c>
      <c r="N60" s="33">
        <v>514.58476345665372</v>
      </c>
      <c r="O60" s="33">
        <v>496.41524780058035</v>
      </c>
      <c r="P60" s="33">
        <v>464.70441873086787</v>
      </c>
      <c r="Q60" s="33">
        <v>486.0264635705359</v>
      </c>
      <c r="R60" s="33">
        <v>542.93000196249443</v>
      </c>
      <c r="S60" s="33">
        <v>538.2961458337893</v>
      </c>
      <c r="T60" s="33">
        <v>518.33628268407278</v>
      </c>
      <c r="U60" s="33">
        <v>556.38741969786486</v>
      </c>
      <c r="V60" s="33">
        <v>525.27681452720958</v>
      </c>
      <c r="W60" s="33">
        <v>578.86902967236574</v>
      </c>
      <c r="X60" s="33">
        <v>411.88419628271407</v>
      </c>
      <c r="Y60" s="33">
        <v>532.07488567790142</v>
      </c>
      <c r="DA60" s="60" t="s">
        <v>2467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10839.526664075198</v>
      </c>
      <c r="C62" s="117">
        <f t="shared" si="21"/>
        <v>11154.559129252495</v>
      </c>
      <c r="D62" s="117">
        <f t="shared" si="21"/>
        <v>10190.372608257472</v>
      </c>
      <c r="E62" s="117">
        <f t="shared" si="21"/>
        <v>10189.089838934919</v>
      </c>
      <c r="F62" s="117">
        <f t="shared" si="21"/>
        <v>10044.735966751048</v>
      </c>
      <c r="G62" s="117">
        <f t="shared" si="21"/>
        <v>10818.779956795495</v>
      </c>
      <c r="H62" s="117">
        <f t="shared" si="21"/>
        <v>10497.182912299706</v>
      </c>
      <c r="I62" s="117">
        <f t="shared" si="21"/>
        <v>10946.35665564344</v>
      </c>
      <c r="J62" s="117">
        <f t="shared" si="21"/>
        <v>10860.782647850912</v>
      </c>
      <c r="K62" s="117">
        <f t="shared" si="21"/>
        <v>11088.325580630952</v>
      </c>
      <c r="L62" s="117">
        <f t="shared" si="21"/>
        <v>11898.315713901755</v>
      </c>
      <c r="M62" s="117">
        <f t="shared" si="21"/>
        <v>11105.610686546766</v>
      </c>
      <c r="N62" s="117">
        <f t="shared" si="21"/>
        <v>11834.762565978785</v>
      </c>
      <c r="O62" s="117">
        <f t="shared" si="21"/>
        <v>11247.886927825795</v>
      </c>
      <c r="P62" s="117">
        <f t="shared" si="21"/>
        <v>11006.850344902157</v>
      </c>
      <c r="Q62" s="117">
        <f t="shared" si="21"/>
        <v>10331.268415215791</v>
      </c>
      <c r="R62" s="117">
        <f t="shared" ref="R62:V62" si="22">R63+R66+R68+R77</f>
        <v>11961.824796165232</v>
      </c>
      <c r="S62" s="117">
        <f t="shared" si="22"/>
        <v>11242.171459659352</v>
      </c>
      <c r="T62" s="117">
        <f t="shared" si="22"/>
        <v>11467.246972947089</v>
      </c>
      <c r="U62" s="117">
        <f t="shared" si="22"/>
        <v>11846.046300293025</v>
      </c>
      <c r="V62" s="117">
        <f t="shared" si="22"/>
        <v>11628.367271186404</v>
      </c>
      <c r="W62" s="117">
        <f t="shared" ref="W62:Y62" si="23">W63+W66+W68+W77</f>
        <v>12574.377056549823</v>
      </c>
      <c r="X62" s="117">
        <f t="shared" si="23"/>
        <v>10484.175898925523</v>
      </c>
      <c r="Y62" s="117">
        <f t="shared" si="23"/>
        <v>12144.535723676921</v>
      </c>
      <c r="DA62" s="129" t="s">
        <v>2468</v>
      </c>
    </row>
    <row r="63" spans="1:105" ht="12.95" customHeight="1" x14ac:dyDescent="0.25">
      <c r="A63" s="121" t="s">
        <v>57</v>
      </c>
      <c r="B63" s="122">
        <f t="shared" ref="B63:Q63" si="24">SUM(B64:B65)</f>
        <v>8963.2796194890179</v>
      </c>
      <c r="C63" s="122">
        <f t="shared" si="24"/>
        <v>9205.0207238383609</v>
      </c>
      <c r="D63" s="122">
        <f t="shared" si="24"/>
        <v>8441.922933637954</v>
      </c>
      <c r="E63" s="122">
        <f t="shared" si="24"/>
        <v>8476.6428980753426</v>
      </c>
      <c r="F63" s="122">
        <f t="shared" si="24"/>
        <v>8334.3284670881603</v>
      </c>
      <c r="G63" s="122">
        <f t="shared" si="24"/>
        <v>8989.0915106785324</v>
      </c>
      <c r="H63" s="122">
        <f t="shared" si="24"/>
        <v>8650.7068428264029</v>
      </c>
      <c r="I63" s="122">
        <f t="shared" si="24"/>
        <v>9347.2512802354249</v>
      </c>
      <c r="J63" s="122">
        <f t="shared" si="24"/>
        <v>9287.7150647109793</v>
      </c>
      <c r="K63" s="122">
        <f t="shared" si="24"/>
        <v>9627.0333733142324</v>
      </c>
      <c r="L63" s="122">
        <f t="shared" si="24"/>
        <v>10319.602564753399</v>
      </c>
      <c r="M63" s="122">
        <f t="shared" si="24"/>
        <v>9618.493377539573</v>
      </c>
      <c r="N63" s="122">
        <f t="shared" si="24"/>
        <v>10273.532315529073</v>
      </c>
      <c r="O63" s="122">
        <f t="shared" si="24"/>
        <v>9776.0014062869832</v>
      </c>
      <c r="P63" s="122">
        <f t="shared" si="24"/>
        <v>9565.9478842914141</v>
      </c>
      <c r="Q63" s="122">
        <f t="shared" si="24"/>
        <v>8939.6855471424278</v>
      </c>
      <c r="R63" s="122">
        <f t="shared" ref="R63:V63" si="25">SUM(R64:R65)</f>
        <v>10325.77484999744</v>
      </c>
      <c r="S63" s="122">
        <f t="shared" si="25"/>
        <v>9702.7863632183562</v>
      </c>
      <c r="T63" s="122">
        <f t="shared" si="25"/>
        <v>9958.1693243962909</v>
      </c>
      <c r="U63" s="122">
        <f t="shared" si="25"/>
        <v>10204.786914152461</v>
      </c>
      <c r="V63" s="122">
        <f t="shared" si="25"/>
        <v>10050.533910601936</v>
      </c>
      <c r="W63" s="122">
        <f t="shared" ref="W63:Y63" si="26">SUM(W64:W65)</f>
        <v>10821.160870950975</v>
      </c>
      <c r="X63" s="122">
        <f t="shared" si="26"/>
        <v>9156.0255697960438</v>
      </c>
      <c r="Y63" s="122">
        <f t="shared" si="26"/>
        <v>10535.646836636035</v>
      </c>
      <c r="DA63" s="130" t="s">
        <v>2469</v>
      </c>
    </row>
    <row r="64" spans="1:105" ht="12" customHeight="1" x14ac:dyDescent="0.25">
      <c r="A64" s="97" t="s">
        <v>212</v>
      </c>
      <c r="B64" s="98">
        <v>8756.5336688292955</v>
      </c>
      <c r="C64" s="98">
        <v>8997.0494804027076</v>
      </c>
      <c r="D64" s="98">
        <v>8255.1900218135233</v>
      </c>
      <c r="E64" s="98">
        <v>8292.9619800051114</v>
      </c>
      <c r="F64" s="98">
        <v>8156.5539446601342</v>
      </c>
      <c r="G64" s="98">
        <v>8801.7319753485026</v>
      </c>
      <c r="H64" s="98">
        <v>8472.9003470529933</v>
      </c>
      <c r="I64" s="98">
        <v>9158.7552099782079</v>
      </c>
      <c r="J64" s="98">
        <v>9103.8772264660856</v>
      </c>
      <c r="K64" s="98">
        <v>9440.1575048166414</v>
      </c>
      <c r="L64" s="98">
        <v>10119.406354911627</v>
      </c>
      <c r="M64" s="98">
        <v>9434.1599157084565</v>
      </c>
      <c r="N64" s="98">
        <v>10078.323343465087</v>
      </c>
      <c r="O64" s="98">
        <v>9591.8003159185846</v>
      </c>
      <c r="P64" s="98">
        <v>9386.8208506671781</v>
      </c>
      <c r="Q64" s="98">
        <v>8773.1601953545905</v>
      </c>
      <c r="R64" s="98">
        <v>10134.950714159369</v>
      </c>
      <c r="S64" s="98">
        <v>9524.3528370767872</v>
      </c>
      <c r="T64" s="98">
        <v>9775.8009648732077</v>
      </c>
      <c r="U64" s="98">
        <v>10018.356685196553</v>
      </c>
      <c r="V64" s="98">
        <v>9866.8693195344276</v>
      </c>
      <c r="W64" s="98">
        <v>10623.977476360968</v>
      </c>
      <c r="X64" s="98">
        <v>8989.07012268984</v>
      </c>
      <c r="Y64" s="98">
        <v>10344.230812461934</v>
      </c>
      <c r="DA64" s="63" t="s">
        <v>2470</v>
      </c>
    </row>
    <row r="65" spans="1:105" ht="12" customHeight="1" x14ac:dyDescent="0.25">
      <c r="A65" s="97" t="s">
        <v>53</v>
      </c>
      <c r="B65" s="98">
        <v>206.74595065972323</v>
      </c>
      <c r="C65" s="98">
        <v>207.97124343565366</v>
      </c>
      <c r="D65" s="98">
        <v>186.73291182443043</v>
      </c>
      <c r="E65" s="98">
        <v>183.68091807023049</v>
      </c>
      <c r="F65" s="98">
        <v>177.77452242802698</v>
      </c>
      <c r="G65" s="98">
        <v>187.35953533003041</v>
      </c>
      <c r="H65" s="98">
        <v>177.80649577340921</v>
      </c>
      <c r="I65" s="98">
        <v>188.49607025721789</v>
      </c>
      <c r="J65" s="98">
        <v>183.83783824489299</v>
      </c>
      <c r="K65" s="98">
        <v>186.8758684975914</v>
      </c>
      <c r="L65" s="98">
        <v>200.19620984177121</v>
      </c>
      <c r="M65" s="98">
        <v>184.33346183111632</v>
      </c>
      <c r="N65" s="98">
        <v>195.20897206398658</v>
      </c>
      <c r="O65" s="98">
        <v>184.20109036839787</v>
      </c>
      <c r="P65" s="98">
        <v>179.12703362423687</v>
      </c>
      <c r="Q65" s="98">
        <v>166.52535178783754</v>
      </c>
      <c r="R65" s="98">
        <v>190.82413583807141</v>
      </c>
      <c r="S65" s="98">
        <v>178.4335261415699</v>
      </c>
      <c r="T65" s="98">
        <v>182.36835952308255</v>
      </c>
      <c r="U65" s="98">
        <v>186.43022895590792</v>
      </c>
      <c r="V65" s="98">
        <v>183.66459106750821</v>
      </c>
      <c r="W65" s="98">
        <v>197.18339459000779</v>
      </c>
      <c r="X65" s="98">
        <v>166.95544710620374</v>
      </c>
      <c r="Y65" s="98">
        <v>191.41602417410175</v>
      </c>
      <c r="DA65" s="63" t="s">
        <v>2471</v>
      </c>
    </row>
    <row r="66" spans="1:105" ht="12.95" customHeight="1" x14ac:dyDescent="0.25">
      <c r="A66" s="121" t="s">
        <v>92</v>
      </c>
      <c r="B66" s="122">
        <f t="shared" ref="B66:Y66" si="27">B67</f>
        <v>4.1843412534700544E-2</v>
      </c>
      <c r="C66" s="122">
        <f t="shared" si="27"/>
        <v>6.2686416593130526E-2</v>
      </c>
      <c r="D66" s="122">
        <f t="shared" si="27"/>
        <v>7.9484933953900078E-2</v>
      </c>
      <c r="E66" s="122">
        <f t="shared" si="27"/>
        <v>0.1059871280939703</v>
      </c>
      <c r="F66" s="122">
        <f t="shared" si="27"/>
        <v>0.17755489801465993</v>
      </c>
      <c r="G66" s="122">
        <f t="shared" si="27"/>
        <v>0.32957606554642421</v>
      </c>
      <c r="H66" s="122">
        <f t="shared" si="27"/>
        <v>0.42259956665786247</v>
      </c>
      <c r="I66" s="122">
        <f t="shared" si="27"/>
        <v>0.54938382112183726</v>
      </c>
      <c r="J66" s="122">
        <f t="shared" si="27"/>
        <v>0.633791314251691</v>
      </c>
      <c r="K66" s="122">
        <f t="shared" si="27"/>
        <v>0.6912149251019194</v>
      </c>
      <c r="L66" s="122">
        <f t="shared" si="27"/>
        <v>1.4397472372386702</v>
      </c>
      <c r="M66" s="122">
        <f t="shared" si="27"/>
        <v>0.98570215319141852</v>
      </c>
      <c r="N66" s="122">
        <f t="shared" si="27"/>
        <v>0.8631451447514088</v>
      </c>
      <c r="O66" s="122">
        <f t="shared" si="27"/>
        <v>0.9416400223392416</v>
      </c>
      <c r="P66" s="122">
        <f t="shared" si="27"/>
        <v>1.2599484445059081</v>
      </c>
      <c r="Q66" s="122">
        <f t="shared" si="27"/>
        <v>1.2641843477743242</v>
      </c>
      <c r="R66" s="122">
        <f t="shared" si="27"/>
        <v>1.5325531024920171</v>
      </c>
      <c r="S66" s="122">
        <f t="shared" si="27"/>
        <v>1.7004489056082683</v>
      </c>
      <c r="T66" s="122">
        <f t="shared" si="27"/>
        <v>2.4499853147726909</v>
      </c>
      <c r="U66" s="122">
        <f t="shared" si="27"/>
        <v>1.7590720955060819</v>
      </c>
      <c r="V66" s="122">
        <f t="shared" si="27"/>
        <v>2.0672093389671558</v>
      </c>
      <c r="W66" s="122">
        <f t="shared" si="27"/>
        <v>3.4510073973315301</v>
      </c>
      <c r="X66" s="122">
        <f t="shared" si="27"/>
        <v>3.4552834481723291</v>
      </c>
      <c r="Y66" s="122">
        <f t="shared" si="27"/>
        <v>3.4389826333618241</v>
      </c>
      <c r="DA66" s="130" t="s">
        <v>2472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4.1843412534700544E-2</v>
      </c>
      <c r="C67" s="98">
        <f>IF(RES_hhdet_tes!C67=0,0,RES_hhdet_tes!C67*1000*11630/RES_hhdet_num!C62)</f>
        <v>6.2686416593130526E-2</v>
      </c>
      <c r="D67" s="98">
        <f>IF(RES_hhdet_tes!D67=0,0,RES_hhdet_tes!D67*1000*11630/RES_hhdet_num!D62)</f>
        <v>7.9484933953900078E-2</v>
      </c>
      <c r="E67" s="98">
        <f>IF(RES_hhdet_tes!E67=0,0,RES_hhdet_tes!E67*1000*11630/RES_hhdet_num!E62)</f>
        <v>0.1059871280939703</v>
      </c>
      <c r="F67" s="98">
        <f>IF(RES_hhdet_tes!F67=0,0,RES_hhdet_tes!F67*1000*11630/RES_hhdet_num!F62)</f>
        <v>0.17755489801465993</v>
      </c>
      <c r="G67" s="98">
        <f>IF(RES_hhdet_tes!G67=0,0,RES_hhdet_tes!G67*1000*11630/RES_hhdet_num!G62)</f>
        <v>0.32957606554642421</v>
      </c>
      <c r="H67" s="98">
        <f>IF(RES_hhdet_tes!H67=0,0,RES_hhdet_tes!H67*1000*11630/RES_hhdet_num!H62)</f>
        <v>0.42259956665786247</v>
      </c>
      <c r="I67" s="98">
        <f>IF(RES_hhdet_tes!I67=0,0,RES_hhdet_tes!I67*1000*11630/RES_hhdet_num!I62)</f>
        <v>0.54938382112183726</v>
      </c>
      <c r="J67" s="98">
        <f>IF(RES_hhdet_tes!J67=0,0,RES_hhdet_tes!J67*1000*11630/RES_hhdet_num!J62)</f>
        <v>0.633791314251691</v>
      </c>
      <c r="K67" s="98">
        <f>IF(RES_hhdet_tes!K67=0,0,RES_hhdet_tes!K67*1000*11630/RES_hhdet_num!K62)</f>
        <v>0.6912149251019194</v>
      </c>
      <c r="L67" s="98">
        <f>IF(RES_hhdet_tes!L67=0,0,RES_hhdet_tes!L67*1000*11630/RES_hhdet_num!L62)</f>
        <v>1.4397472372386702</v>
      </c>
      <c r="M67" s="98">
        <f>IF(RES_hhdet_tes!M67=0,0,RES_hhdet_tes!M67*1000*11630/RES_hhdet_num!M62)</f>
        <v>0.98570215319141852</v>
      </c>
      <c r="N67" s="98">
        <f>IF(RES_hhdet_tes!N67=0,0,RES_hhdet_tes!N67*1000*11630/RES_hhdet_num!N62)</f>
        <v>0.8631451447514088</v>
      </c>
      <c r="O67" s="98">
        <f>IF(RES_hhdet_tes!O67=0,0,RES_hhdet_tes!O67*1000*11630/RES_hhdet_num!O62)</f>
        <v>0.9416400223392416</v>
      </c>
      <c r="P67" s="98">
        <f>IF(RES_hhdet_tes!P67=0,0,RES_hhdet_tes!P67*1000*11630/RES_hhdet_num!P62)</f>
        <v>1.2599484445059081</v>
      </c>
      <c r="Q67" s="98">
        <f>IF(RES_hhdet_tes!Q67=0,0,RES_hhdet_tes!Q67*1000*11630/RES_hhdet_num!Q62)</f>
        <v>1.2641843477743242</v>
      </c>
      <c r="R67" s="98">
        <f>IF(RES_hhdet_tes!R67=0,0,RES_hhdet_tes!R67*1000*11630/RES_hhdet_num!R62)</f>
        <v>1.5325531024920171</v>
      </c>
      <c r="S67" s="98">
        <f>IF(RES_hhdet_tes!S67=0,0,RES_hhdet_tes!S67*1000*11630/RES_hhdet_num!S62)</f>
        <v>1.7004489056082683</v>
      </c>
      <c r="T67" s="98">
        <f>IF(RES_hhdet_tes!T67=0,0,RES_hhdet_tes!T67*1000*11630/RES_hhdet_num!T62)</f>
        <v>2.4499853147726909</v>
      </c>
      <c r="U67" s="98">
        <f>IF(RES_hhdet_tes!U67=0,0,RES_hhdet_tes!U67*1000*11630/RES_hhdet_num!U62)</f>
        <v>1.7590720955060819</v>
      </c>
      <c r="V67" s="98">
        <f>IF(RES_hhdet_tes!V67=0,0,RES_hhdet_tes!V67*1000*11630/RES_hhdet_num!V62)</f>
        <v>2.0672093389671558</v>
      </c>
      <c r="W67" s="98">
        <f>IF(RES_hhdet_tes!W67=0,0,RES_hhdet_tes!W67*1000*11630/RES_hhdet_num!W62)</f>
        <v>3.4510073973315301</v>
      </c>
      <c r="X67" s="98">
        <f>IF(RES_hhdet_tes!X67=0,0,RES_hhdet_tes!X67*1000*11630/RES_hhdet_num!X62)</f>
        <v>3.4552834481723291</v>
      </c>
      <c r="Y67" s="98">
        <f>IF(RES_hhdet_tes!Y67=0,0,RES_hhdet_tes!Y67*1000*11630/RES_hhdet_num!Y62)</f>
        <v>3.4389826333618241</v>
      </c>
      <c r="DA67" s="63" t="s">
        <v>2473</v>
      </c>
    </row>
    <row r="68" spans="1:105" ht="12" customHeight="1" x14ac:dyDescent="0.25">
      <c r="A68" s="121" t="s">
        <v>55</v>
      </c>
      <c r="B68" s="122">
        <v>1116.7763982320507</v>
      </c>
      <c r="C68" s="122">
        <v>1161.6066251029974</v>
      </c>
      <c r="D68" s="122">
        <v>1110.7323390823544</v>
      </c>
      <c r="E68" s="122">
        <v>1070.5801824921743</v>
      </c>
      <c r="F68" s="122">
        <v>1073.8199611750895</v>
      </c>
      <c r="G68" s="122">
        <v>1205.6573266168928</v>
      </c>
      <c r="H68" s="122">
        <v>1205.4951315419944</v>
      </c>
      <c r="I68" s="122">
        <v>1042.9697918050222</v>
      </c>
      <c r="J68" s="122">
        <v>1023.2276512168079</v>
      </c>
      <c r="K68" s="122">
        <v>982.69231753418671</v>
      </c>
      <c r="L68" s="122">
        <v>1035.362759573992</v>
      </c>
      <c r="M68" s="122">
        <v>979.69915916148705</v>
      </c>
      <c r="N68" s="122">
        <v>1046.0968798929316</v>
      </c>
      <c r="O68" s="122">
        <v>992.99820634610569</v>
      </c>
      <c r="P68" s="122">
        <v>964.35566143142796</v>
      </c>
      <c r="Q68" s="122">
        <v>913.45620058797556</v>
      </c>
      <c r="R68" s="122">
        <v>1060.0080978949079</v>
      </c>
      <c r="S68" s="122">
        <v>1001.4651821342975</v>
      </c>
      <c r="T68" s="122">
        <v>995.40139797268159</v>
      </c>
      <c r="U68" s="122">
        <v>1066.0717780973418</v>
      </c>
      <c r="V68" s="122">
        <v>1047.8064988067824</v>
      </c>
      <c r="W68" s="122">
        <v>1142.8344221094812</v>
      </c>
      <c r="X68" s="122">
        <v>931.51339471215965</v>
      </c>
      <c r="Y68" s="122">
        <v>1089.6582035761544</v>
      </c>
      <c r="DA68" s="130" t="s">
        <v>2474</v>
      </c>
    </row>
    <row r="69" spans="1:105" ht="12" customHeight="1" x14ac:dyDescent="0.25">
      <c r="A69" s="97" t="s">
        <v>134</v>
      </c>
      <c r="B69" s="98">
        <v>1117.7678428192153</v>
      </c>
      <c r="C69" s="98">
        <v>1161.7490057687862</v>
      </c>
      <c r="D69" s="98">
        <v>1109.6680387541132</v>
      </c>
      <c r="E69" s="98">
        <v>1068.5202386728599</v>
      </c>
      <c r="F69" s="98">
        <v>1072.4293426412835</v>
      </c>
      <c r="G69" s="98">
        <v>1210.2929758617181</v>
      </c>
      <c r="H69" s="98">
        <v>1209.4513622958877</v>
      </c>
      <c r="I69" s="98">
        <v>1041.9853242539486</v>
      </c>
      <c r="J69" s="98">
        <v>1022.4834793141209</v>
      </c>
      <c r="K69" s="98">
        <v>982.09033175173226</v>
      </c>
      <c r="L69" s="98">
        <v>1034.4843739844416</v>
      </c>
      <c r="M69" s="98">
        <v>979.75382091597737</v>
      </c>
      <c r="N69" s="98">
        <v>1047.0857799847795</v>
      </c>
      <c r="O69" s="98">
        <v>993.00747110456098</v>
      </c>
      <c r="P69" s="98">
        <v>965.92134485405347</v>
      </c>
      <c r="Q69" s="98">
        <v>912.80062104888123</v>
      </c>
      <c r="R69" s="98">
        <v>1061.3091788775525</v>
      </c>
      <c r="S69" s="98">
        <v>1000.5214523121201</v>
      </c>
      <c r="T69" s="98">
        <v>995.68808663356003</v>
      </c>
      <c r="U69" s="98">
        <v>1066.1491097419516</v>
      </c>
      <c r="V69" s="98">
        <v>1048.0241897291869</v>
      </c>
      <c r="W69" s="98">
        <v>1142.2105692632961</v>
      </c>
      <c r="X69" s="98">
        <v>936.07339182997055</v>
      </c>
      <c r="Y69" s="98">
        <v>1087.7825957736709</v>
      </c>
      <c r="DA69" s="63" t="s">
        <v>2475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2476</v>
      </c>
    </row>
    <row r="71" spans="1:105" ht="12" customHeight="1" x14ac:dyDescent="0.25">
      <c r="A71" s="100" t="s">
        <v>212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2477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2478</v>
      </c>
    </row>
    <row r="73" spans="1:105" ht="12" customHeight="1" x14ac:dyDescent="0.25">
      <c r="A73" s="106" t="s">
        <v>122</v>
      </c>
      <c r="B73" s="101">
        <v>1091.3096255288535</v>
      </c>
      <c r="C73" s="101">
        <v>1157.9621337226929</v>
      </c>
      <c r="D73" s="101">
        <v>1137.719859640293</v>
      </c>
      <c r="E73" s="101">
        <v>1122.2877577827958</v>
      </c>
      <c r="F73" s="101">
        <v>1108.2673906851505</v>
      </c>
      <c r="G73" s="101">
        <v>1091.4492216926533</v>
      </c>
      <c r="H73" s="101">
        <v>1107.7856965876999</v>
      </c>
      <c r="I73" s="101">
        <v>1067.8350274134057</v>
      </c>
      <c r="J73" s="101">
        <v>1042.3542600913834</v>
      </c>
      <c r="K73" s="101">
        <v>998.43466573545038</v>
      </c>
      <c r="L73" s="101">
        <v>1058.4500348278025</v>
      </c>
      <c r="M73" s="101">
        <v>978.25463184805369</v>
      </c>
      <c r="N73" s="101">
        <v>1019.7872754300111</v>
      </c>
      <c r="O73" s="101">
        <v>992.74953602892469</v>
      </c>
      <c r="P73" s="101">
        <v>921.81101982703308</v>
      </c>
      <c r="Q73" s="101">
        <v>931.43442096183946</v>
      </c>
      <c r="R73" s="101">
        <v>1023.766766233121</v>
      </c>
      <c r="S73" s="101">
        <v>1027.9563063620926</v>
      </c>
      <c r="T73" s="101">
        <v>987.21484398982045</v>
      </c>
      <c r="U73" s="101">
        <v>1063.8241223137852</v>
      </c>
      <c r="V73" s="101">
        <v>1041.3965599499581</v>
      </c>
      <c r="W73" s="101">
        <v>1160.5245836818731</v>
      </c>
      <c r="X73" s="101">
        <v>806.76931938223208</v>
      </c>
      <c r="Y73" s="101">
        <v>1131.9884448786336</v>
      </c>
      <c r="DA73" s="131" t="s">
        <v>2479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2480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2481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2482</v>
      </c>
    </row>
    <row r="77" spans="1:105" ht="12" customHeight="1" x14ac:dyDescent="0.25">
      <c r="A77" s="121" t="s">
        <v>54</v>
      </c>
      <c r="B77" s="122">
        <v>759.42880294159465</v>
      </c>
      <c r="C77" s="122">
        <v>787.86909389454411</v>
      </c>
      <c r="D77" s="122">
        <v>637.6378506032097</v>
      </c>
      <c r="E77" s="122">
        <v>641.76077123930691</v>
      </c>
      <c r="F77" s="122">
        <v>636.40998358978334</v>
      </c>
      <c r="G77" s="122">
        <v>623.70154343452543</v>
      </c>
      <c r="H77" s="122">
        <v>640.55833836464922</v>
      </c>
      <c r="I77" s="122">
        <v>555.58619978187039</v>
      </c>
      <c r="J77" s="122">
        <v>549.20614060887249</v>
      </c>
      <c r="K77" s="122">
        <v>477.90867485743036</v>
      </c>
      <c r="L77" s="122">
        <v>541.91064233712416</v>
      </c>
      <c r="M77" s="122">
        <v>506.43244769251464</v>
      </c>
      <c r="N77" s="122">
        <v>514.27022541202768</v>
      </c>
      <c r="O77" s="122">
        <v>477.94567517036609</v>
      </c>
      <c r="P77" s="122">
        <v>475.28685073480966</v>
      </c>
      <c r="Q77" s="122">
        <v>476.86248313761268</v>
      </c>
      <c r="R77" s="122">
        <v>574.50929517039265</v>
      </c>
      <c r="S77" s="122">
        <v>536.21946540108854</v>
      </c>
      <c r="T77" s="122">
        <v>511.22626526334221</v>
      </c>
      <c r="U77" s="122">
        <v>573.42853594771668</v>
      </c>
      <c r="V77" s="122">
        <v>527.95965243871728</v>
      </c>
      <c r="W77" s="122">
        <v>606.93075609203436</v>
      </c>
      <c r="X77" s="122">
        <v>393.18165096914697</v>
      </c>
      <c r="Y77" s="122">
        <v>515.79170083136842</v>
      </c>
      <c r="DA77" s="130" t="s">
        <v>2483</v>
      </c>
    </row>
    <row r="78" spans="1:105" ht="12" customHeight="1" x14ac:dyDescent="0.25">
      <c r="A78" s="97" t="s">
        <v>189</v>
      </c>
      <c r="B78" s="98">
        <v>759.68970730178057</v>
      </c>
      <c r="C78" s="98">
        <v>789.52909950299045</v>
      </c>
      <c r="D78" s="98">
        <v>633.89250129618733</v>
      </c>
      <c r="E78" s="98">
        <v>641.11110332828446</v>
      </c>
      <c r="F78" s="98">
        <v>635.79988773620255</v>
      </c>
      <c r="G78" s="98">
        <v>624.46016677436967</v>
      </c>
      <c r="H78" s="98">
        <v>640.48267293037031</v>
      </c>
      <c r="I78" s="98">
        <v>555.17356520215901</v>
      </c>
      <c r="J78" s="98">
        <v>550.14939607126109</v>
      </c>
      <c r="K78" s="98">
        <v>477.34989761269793</v>
      </c>
      <c r="L78" s="98">
        <v>542.35882406757264</v>
      </c>
      <c r="M78" s="98">
        <v>506.72001738065455</v>
      </c>
      <c r="N78" s="98">
        <v>514.25649628105953</v>
      </c>
      <c r="O78" s="98">
        <v>477.14110195742234</v>
      </c>
      <c r="P78" s="98">
        <v>475.7438892963346</v>
      </c>
      <c r="Q78" s="98">
        <v>476.4690577800514</v>
      </c>
      <c r="R78" s="98">
        <v>575.84678662067518</v>
      </c>
      <c r="S78" s="98">
        <v>536.1331382962228</v>
      </c>
      <c r="T78" s="98">
        <v>510.93861659281612</v>
      </c>
      <c r="U78" s="98">
        <v>574.10046924245307</v>
      </c>
      <c r="V78" s="98">
        <v>528.07070237489518</v>
      </c>
      <c r="W78" s="98">
        <v>608.81859119740352</v>
      </c>
      <c r="X78" s="98">
        <v>391.35604195680156</v>
      </c>
      <c r="Y78" s="98">
        <v>512.03813723535745</v>
      </c>
      <c r="DA78" s="63" t="s">
        <v>2484</v>
      </c>
    </row>
    <row r="79" spans="1:105" ht="12" customHeight="1" x14ac:dyDescent="0.25">
      <c r="A79" s="109" t="s">
        <v>120</v>
      </c>
      <c r="B79" s="33">
        <v>755.96416608713662</v>
      </c>
      <c r="C79" s="33">
        <v>765.20289982702309</v>
      </c>
      <c r="D79" s="33">
        <v>695.86100801237649</v>
      </c>
      <c r="E79" s="33">
        <v>653.80606073607646</v>
      </c>
      <c r="F79" s="33">
        <v>649.38989111034391</v>
      </c>
      <c r="G79" s="33">
        <v>606.6877100694752</v>
      </c>
      <c r="H79" s="33">
        <v>642.26505851995501</v>
      </c>
      <c r="I79" s="33">
        <v>564.42808434568053</v>
      </c>
      <c r="J79" s="33">
        <v>529.97742614917809</v>
      </c>
      <c r="K79" s="33">
        <v>488.24437419386447</v>
      </c>
      <c r="L79" s="33">
        <v>532.68928706497388</v>
      </c>
      <c r="M79" s="33">
        <v>500.19318588736343</v>
      </c>
      <c r="N79" s="33">
        <v>514.5847634566536</v>
      </c>
      <c r="O79" s="33">
        <v>496.41524780058069</v>
      </c>
      <c r="P79" s="33">
        <v>464.7044187308677</v>
      </c>
      <c r="Q79" s="33">
        <v>486.02646357053578</v>
      </c>
      <c r="R79" s="33">
        <v>542.93000196249432</v>
      </c>
      <c r="S79" s="33">
        <v>538.29614583378941</v>
      </c>
      <c r="T79" s="33">
        <v>518.33628268407267</v>
      </c>
      <c r="U79" s="33">
        <v>556.38741969786463</v>
      </c>
      <c r="V79" s="33">
        <v>525.27681452721038</v>
      </c>
      <c r="W79" s="33">
        <v>578.86902967236733</v>
      </c>
      <c r="X79" s="33">
        <v>411.88419628271316</v>
      </c>
      <c r="Y79" s="33">
        <v>532.07488567790324</v>
      </c>
      <c r="DA79" s="60" t="s">
        <v>2485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10837.228173185125</v>
      </c>
      <c r="C81" s="117">
        <f t="shared" si="28"/>
        <v>10928.696694285436</v>
      </c>
      <c r="D81" s="117">
        <f t="shared" si="28"/>
        <v>10144.334050486619</v>
      </c>
      <c r="E81" s="117">
        <f t="shared" si="28"/>
        <v>11078.56683480368</v>
      </c>
      <c r="F81" s="117">
        <f t="shared" si="28"/>
        <v>10949.731557399975</v>
      </c>
      <c r="G81" s="117">
        <f t="shared" si="28"/>
        <v>9758.5203289982564</v>
      </c>
      <c r="H81" s="117">
        <f t="shared" si="28"/>
        <v>9423.8479602935386</v>
      </c>
      <c r="I81" s="117">
        <f t="shared" si="28"/>
        <v>11393.84131686078</v>
      </c>
      <c r="J81" s="117">
        <f t="shared" si="28"/>
        <v>11091.477744141201</v>
      </c>
      <c r="K81" s="117">
        <f t="shared" si="28"/>
        <v>11492.319317932741</v>
      </c>
      <c r="L81" s="117">
        <f t="shared" si="28"/>
        <v>12084.164245746542</v>
      </c>
      <c r="M81" s="117">
        <f t="shared" si="28"/>
        <v>10764.228433894272</v>
      </c>
      <c r="N81" s="117">
        <f t="shared" si="28"/>
        <v>11696.994592349261</v>
      </c>
      <c r="O81" s="117">
        <f t="shared" si="28"/>
        <v>11331.136194015962</v>
      </c>
      <c r="P81" s="117">
        <f t="shared" si="28"/>
        <v>11040.000537065163</v>
      </c>
      <c r="Q81" s="117">
        <f t="shared" si="28"/>
        <v>10662.37906024189</v>
      </c>
      <c r="R81" s="117">
        <f t="shared" ref="R81:V81" si="29">R82+R85+R87+R100</f>
        <v>11365.006252424282</v>
      </c>
      <c r="S81" s="117">
        <f t="shared" si="29"/>
        <v>11615.232873957597</v>
      </c>
      <c r="T81" s="117">
        <f t="shared" si="29"/>
        <v>11780.692627585755</v>
      </c>
      <c r="U81" s="117">
        <f t="shared" si="29"/>
        <v>11393.42325670894</v>
      </c>
      <c r="V81" s="117">
        <f t="shared" si="29"/>
        <v>11792.042447721753</v>
      </c>
      <c r="W81" s="117">
        <f t="shared" ref="W81:Y81" si="30">W82+W85+W87+W100</f>
        <v>11655.320408263296</v>
      </c>
      <c r="X81" s="117">
        <f t="shared" si="30"/>
        <v>12259.406162759538</v>
      </c>
      <c r="Y81" s="117">
        <f t="shared" si="30"/>
        <v>11308.351233942449</v>
      </c>
      <c r="DA81" s="129" t="s">
        <v>2486</v>
      </c>
    </row>
    <row r="82" spans="1:105" ht="12.95" customHeight="1" x14ac:dyDescent="0.25">
      <c r="A82" s="121" t="s">
        <v>57</v>
      </c>
      <c r="B82" s="122">
        <f t="shared" ref="B82:Q82" si="31">SUM(B83:B84)</f>
        <v>8967.3664783684872</v>
      </c>
      <c r="C82" s="122">
        <f t="shared" si="31"/>
        <v>9019.9609951765306</v>
      </c>
      <c r="D82" s="122">
        <f t="shared" si="31"/>
        <v>8391.8454110862149</v>
      </c>
      <c r="E82" s="122">
        <f t="shared" si="31"/>
        <v>9237.4236411778711</v>
      </c>
      <c r="F82" s="122">
        <f t="shared" si="31"/>
        <v>9103.8955598703324</v>
      </c>
      <c r="G82" s="122">
        <f t="shared" si="31"/>
        <v>8090.2558625095817</v>
      </c>
      <c r="H82" s="122">
        <f t="shared" si="31"/>
        <v>7743.4420926886824</v>
      </c>
      <c r="I82" s="122">
        <f t="shared" si="31"/>
        <v>9737.6362993312105</v>
      </c>
      <c r="J82" s="122">
        <f t="shared" si="31"/>
        <v>9489.2168765162387</v>
      </c>
      <c r="K82" s="122">
        <f t="shared" si="31"/>
        <v>9991.0436832368741</v>
      </c>
      <c r="L82" s="122">
        <f t="shared" si="31"/>
        <v>10471.80566334066</v>
      </c>
      <c r="M82" s="122">
        <f t="shared" si="31"/>
        <v>9321.3354864240828</v>
      </c>
      <c r="N82" s="122">
        <f t="shared" si="31"/>
        <v>10154.515063056821</v>
      </c>
      <c r="O82" s="122">
        <f t="shared" si="31"/>
        <v>9843.2397311417972</v>
      </c>
      <c r="P82" s="122">
        <f t="shared" si="31"/>
        <v>9588.7744339543096</v>
      </c>
      <c r="Q82" s="122">
        <f t="shared" si="31"/>
        <v>9232.6631230705116</v>
      </c>
      <c r="R82" s="122">
        <f t="shared" ref="R82:V82" si="32">SUM(R83:R84)</f>
        <v>9816.1742129983722</v>
      </c>
      <c r="S82" s="122">
        <f t="shared" si="32"/>
        <v>10035.474710095466</v>
      </c>
      <c r="T82" s="122">
        <f t="shared" si="32"/>
        <v>10202.373498509311</v>
      </c>
      <c r="U82" s="122">
        <f t="shared" si="32"/>
        <v>9822.8436669874172</v>
      </c>
      <c r="V82" s="122">
        <f t="shared" si="32"/>
        <v>10205.436244877103</v>
      </c>
      <c r="W82" s="122">
        <f t="shared" ref="W82:Y82" si="33">SUM(W83:W84)</f>
        <v>10061.308259900014</v>
      </c>
      <c r="X82" s="122">
        <f t="shared" si="33"/>
        <v>10694.569278655883</v>
      </c>
      <c r="Y82" s="122">
        <f t="shared" si="33"/>
        <v>9795.3458002724856</v>
      </c>
      <c r="DA82" s="130" t="s">
        <v>2487</v>
      </c>
    </row>
    <row r="83" spans="1:105" ht="12" customHeight="1" x14ac:dyDescent="0.25">
      <c r="A83" s="97" t="s">
        <v>199</v>
      </c>
      <c r="B83" s="98">
        <v>8883.4692937629698</v>
      </c>
      <c r="C83" s="98">
        <v>8937.324724695558</v>
      </c>
      <c r="D83" s="98">
        <v>8316.596637767323</v>
      </c>
      <c r="E83" s="98">
        <v>9156.3024187026676</v>
      </c>
      <c r="F83" s="98">
        <v>9025.2126805571734</v>
      </c>
      <c r="G83" s="98">
        <v>8021.9516182159168</v>
      </c>
      <c r="H83" s="98">
        <v>7678.9837309764107</v>
      </c>
      <c r="I83" s="98">
        <v>9658.1268500429305</v>
      </c>
      <c r="J83" s="98">
        <v>9413.1833695340865</v>
      </c>
      <c r="K83" s="98">
        <v>9912.5527511332075</v>
      </c>
      <c r="L83" s="98">
        <v>10389.589126442033</v>
      </c>
      <c r="M83" s="98">
        <v>9249.048851107209</v>
      </c>
      <c r="N83" s="98">
        <v>10076.446019132818</v>
      </c>
      <c r="O83" s="98">
        <v>9768.204229535886</v>
      </c>
      <c r="P83" s="98">
        <v>9516.1365372013988</v>
      </c>
      <c r="Q83" s="98">
        <v>9163.0924253688117</v>
      </c>
      <c r="R83" s="98">
        <v>9742.7979900827522</v>
      </c>
      <c r="S83" s="98">
        <v>9960.8304323061875</v>
      </c>
      <c r="T83" s="98">
        <v>10126.806936755482</v>
      </c>
      <c r="U83" s="98">
        <v>9750.2671122792217</v>
      </c>
      <c r="V83" s="98">
        <v>10130.011131129031</v>
      </c>
      <c r="W83" s="98">
        <v>9987.1626720585136</v>
      </c>
      <c r="X83" s="98">
        <v>10615.702418372653</v>
      </c>
      <c r="Y83" s="98">
        <v>9723.3748710419823</v>
      </c>
      <c r="DA83" s="63" t="s">
        <v>2488</v>
      </c>
    </row>
    <row r="84" spans="1:105" ht="12" customHeight="1" x14ac:dyDescent="0.25">
      <c r="A84" s="97" t="s">
        <v>53</v>
      </c>
      <c r="B84" s="98">
        <v>83.897184605516713</v>
      </c>
      <c r="C84" s="98">
        <v>82.636270480973309</v>
      </c>
      <c r="D84" s="98">
        <v>75.248773318891878</v>
      </c>
      <c r="E84" s="98">
        <v>81.121222475202586</v>
      </c>
      <c r="F84" s="98">
        <v>78.682879313159702</v>
      </c>
      <c r="G84" s="98">
        <v>68.304244293665136</v>
      </c>
      <c r="H84" s="98">
        <v>64.458361712271724</v>
      </c>
      <c r="I84" s="98">
        <v>79.509449288279257</v>
      </c>
      <c r="J84" s="98">
        <v>76.033506982152673</v>
      </c>
      <c r="K84" s="98">
        <v>78.490932103666665</v>
      </c>
      <c r="L84" s="98">
        <v>82.2165368986267</v>
      </c>
      <c r="M84" s="98">
        <v>72.286635316873117</v>
      </c>
      <c r="N84" s="98">
        <v>78.069043924001619</v>
      </c>
      <c r="O84" s="98">
        <v>75.035501605910653</v>
      </c>
      <c r="P84" s="98">
        <v>72.637896752911686</v>
      </c>
      <c r="Q84" s="98">
        <v>69.570697701700297</v>
      </c>
      <c r="R84" s="98">
        <v>73.376222915619508</v>
      </c>
      <c r="S84" s="98">
        <v>74.644277789278249</v>
      </c>
      <c r="T84" s="98">
        <v>75.566561753828566</v>
      </c>
      <c r="U84" s="98">
        <v>72.576554708196127</v>
      </c>
      <c r="V84" s="98">
        <v>75.425113748072135</v>
      </c>
      <c r="W84" s="98">
        <v>74.145587841500344</v>
      </c>
      <c r="X84" s="98">
        <v>78.866860283228746</v>
      </c>
      <c r="Y84" s="98">
        <v>71.97092923050343</v>
      </c>
      <c r="DA84" s="63" t="s">
        <v>2489</v>
      </c>
    </row>
    <row r="85" spans="1:105" ht="12.95" customHeight="1" x14ac:dyDescent="0.25">
      <c r="A85" s="121" t="s">
        <v>92</v>
      </c>
      <c r="B85" s="122">
        <f t="shared" ref="B85:Y85" si="34">B86</f>
        <v>4.2711824172635249E-2</v>
      </c>
      <c r="C85" s="122">
        <f t="shared" si="34"/>
        <v>5.9139693323345573E-2</v>
      </c>
      <c r="D85" s="122">
        <f t="shared" si="34"/>
        <v>8.8768402090246556E-2</v>
      </c>
      <c r="E85" s="122">
        <f t="shared" si="34"/>
        <v>0.11263105471447535</v>
      </c>
      <c r="F85" s="122">
        <f t="shared" si="34"/>
        <v>0.18536094268382922</v>
      </c>
      <c r="G85" s="122">
        <f t="shared" si="34"/>
        <v>0.30114184375907038</v>
      </c>
      <c r="H85" s="122">
        <f t="shared" si="34"/>
        <v>0.37312003355158668</v>
      </c>
      <c r="I85" s="122">
        <f t="shared" si="34"/>
        <v>0.49525180089993764</v>
      </c>
      <c r="J85" s="122">
        <f t="shared" si="34"/>
        <v>0.60000233795521407</v>
      </c>
      <c r="K85" s="122">
        <f t="shared" si="34"/>
        <v>0.6760615051610207</v>
      </c>
      <c r="L85" s="122">
        <f t="shared" si="34"/>
        <v>1.4868006842688579</v>
      </c>
      <c r="M85" s="122">
        <f t="shared" si="34"/>
        <v>1.0667428130963637</v>
      </c>
      <c r="N85" s="122">
        <f t="shared" si="34"/>
        <v>0.9314346704544969</v>
      </c>
      <c r="O85" s="122">
        <f t="shared" si="34"/>
        <v>0.98004077859427297</v>
      </c>
      <c r="P85" s="122">
        <f t="shared" si="34"/>
        <v>1.2910232853426258</v>
      </c>
      <c r="Q85" s="122">
        <f t="shared" si="34"/>
        <v>1.2812698318275821</v>
      </c>
      <c r="R85" s="122">
        <f t="shared" si="34"/>
        <v>1.549041532695121</v>
      </c>
      <c r="S85" s="122">
        <f t="shared" si="34"/>
        <v>1.7055337909387271</v>
      </c>
      <c r="T85" s="122">
        <f t="shared" si="34"/>
        <v>2.4723345035701394</v>
      </c>
      <c r="U85" s="122">
        <f t="shared" si="34"/>
        <v>1.7975821512317134</v>
      </c>
      <c r="V85" s="122">
        <f t="shared" si="34"/>
        <v>2.0674351436776206</v>
      </c>
      <c r="W85" s="122">
        <f t="shared" si="34"/>
        <v>3.4098121078723587</v>
      </c>
      <c r="X85" s="122">
        <f t="shared" si="34"/>
        <v>3.5675290359723522</v>
      </c>
      <c r="Y85" s="122">
        <f t="shared" si="34"/>
        <v>3.5699814366711635</v>
      </c>
      <c r="DA85" s="130" t="s">
        <v>2490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4.2711824172635249E-2</v>
      </c>
      <c r="C86" s="98">
        <f>IF(RES_hhdet_tes!C86=0,0,RES_hhdet_tes!C86*1000*11630/RES_hhdet_num!C81)</f>
        <v>5.9139693323345573E-2</v>
      </c>
      <c r="D86" s="98">
        <f>IF(RES_hhdet_tes!D86=0,0,RES_hhdet_tes!D86*1000*11630/RES_hhdet_num!D81)</f>
        <v>8.8768402090246556E-2</v>
      </c>
      <c r="E86" s="98">
        <f>IF(RES_hhdet_tes!E86=0,0,RES_hhdet_tes!E86*1000*11630/RES_hhdet_num!E81)</f>
        <v>0.11263105471447535</v>
      </c>
      <c r="F86" s="98">
        <f>IF(RES_hhdet_tes!F86=0,0,RES_hhdet_tes!F86*1000*11630/RES_hhdet_num!F81)</f>
        <v>0.18536094268382922</v>
      </c>
      <c r="G86" s="98">
        <f>IF(RES_hhdet_tes!G86=0,0,RES_hhdet_tes!G86*1000*11630/RES_hhdet_num!G81)</f>
        <v>0.30114184375907038</v>
      </c>
      <c r="H86" s="98">
        <f>IF(RES_hhdet_tes!H86=0,0,RES_hhdet_tes!H86*1000*11630/RES_hhdet_num!H81)</f>
        <v>0.37312003355158668</v>
      </c>
      <c r="I86" s="98">
        <f>IF(RES_hhdet_tes!I86=0,0,RES_hhdet_tes!I86*1000*11630/RES_hhdet_num!I81)</f>
        <v>0.49525180089993764</v>
      </c>
      <c r="J86" s="98">
        <f>IF(RES_hhdet_tes!J86=0,0,RES_hhdet_tes!J86*1000*11630/RES_hhdet_num!J81)</f>
        <v>0.60000233795521407</v>
      </c>
      <c r="K86" s="98">
        <f>IF(RES_hhdet_tes!K86=0,0,RES_hhdet_tes!K86*1000*11630/RES_hhdet_num!K81)</f>
        <v>0.6760615051610207</v>
      </c>
      <c r="L86" s="98">
        <f>IF(RES_hhdet_tes!L86=0,0,RES_hhdet_tes!L86*1000*11630/RES_hhdet_num!L81)</f>
        <v>1.4868006842688579</v>
      </c>
      <c r="M86" s="98">
        <f>IF(RES_hhdet_tes!M86=0,0,RES_hhdet_tes!M86*1000*11630/RES_hhdet_num!M81)</f>
        <v>1.0667428130963637</v>
      </c>
      <c r="N86" s="98">
        <f>IF(RES_hhdet_tes!N86=0,0,RES_hhdet_tes!N86*1000*11630/RES_hhdet_num!N81)</f>
        <v>0.9314346704544969</v>
      </c>
      <c r="O86" s="98">
        <f>IF(RES_hhdet_tes!O86=0,0,RES_hhdet_tes!O86*1000*11630/RES_hhdet_num!O81)</f>
        <v>0.98004077859427297</v>
      </c>
      <c r="P86" s="98">
        <f>IF(RES_hhdet_tes!P86=0,0,RES_hhdet_tes!P86*1000*11630/RES_hhdet_num!P81)</f>
        <v>1.2910232853426258</v>
      </c>
      <c r="Q86" s="98">
        <f>IF(RES_hhdet_tes!Q86=0,0,RES_hhdet_tes!Q86*1000*11630/RES_hhdet_num!Q81)</f>
        <v>1.2812698318275821</v>
      </c>
      <c r="R86" s="98">
        <f>IF(RES_hhdet_tes!R86=0,0,RES_hhdet_tes!R86*1000*11630/RES_hhdet_num!R81)</f>
        <v>1.549041532695121</v>
      </c>
      <c r="S86" s="98">
        <f>IF(RES_hhdet_tes!S86=0,0,RES_hhdet_tes!S86*1000*11630/RES_hhdet_num!S81)</f>
        <v>1.7055337909387271</v>
      </c>
      <c r="T86" s="98">
        <f>IF(RES_hhdet_tes!T86=0,0,RES_hhdet_tes!T86*1000*11630/RES_hhdet_num!T81)</f>
        <v>2.4723345035701394</v>
      </c>
      <c r="U86" s="98">
        <f>IF(RES_hhdet_tes!U86=0,0,RES_hhdet_tes!U86*1000*11630/RES_hhdet_num!U81)</f>
        <v>1.7975821512317134</v>
      </c>
      <c r="V86" s="98">
        <f>IF(RES_hhdet_tes!V86=0,0,RES_hhdet_tes!V86*1000*11630/RES_hhdet_num!V81)</f>
        <v>2.0674351436776206</v>
      </c>
      <c r="W86" s="98">
        <f>IF(RES_hhdet_tes!W86=0,0,RES_hhdet_tes!W86*1000*11630/RES_hhdet_num!W81)</f>
        <v>3.4098121078723587</v>
      </c>
      <c r="X86" s="98">
        <f>IF(RES_hhdet_tes!X86=0,0,RES_hhdet_tes!X86*1000*11630/RES_hhdet_num!X81)</f>
        <v>3.5675290359723522</v>
      </c>
      <c r="Y86" s="98">
        <f>IF(RES_hhdet_tes!Y86=0,0,RES_hhdet_tes!Y86*1000*11630/RES_hhdet_num!Y81)</f>
        <v>3.5699814366711635</v>
      </c>
      <c r="DA86" s="63" t="s">
        <v>2491</v>
      </c>
    </row>
    <row r="87" spans="1:105" ht="12" customHeight="1" x14ac:dyDescent="0.25">
      <c r="A87" s="121" t="s">
        <v>55</v>
      </c>
      <c r="B87" s="122">
        <v>1114.0835508125115</v>
      </c>
      <c r="C87" s="122">
        <v>1140.1570163511935</v>
      </c>
      <c r="D87" s="122">
        <v>1106.196337231843</v>
      </c>
      <c r="E87" s="122">
        <v>1159.9500252055693</v>
      </c>
      <c r="F87" s="122">
        <v>1165.555233779347</v>
      </c>
      <c r="G87" s="122">
        <v>1090.4310810140748</v>
      </c>
      <c r="H87" s="122">
        <v>1084.1235467119823</v>
      </c>
      <c r="I87" s="122">
        <v>1083.6579054882172</v>
      </c>
      <c r="J87" s="122">
        <v>1044.6671558460371</v>
      </c>
      <c r="K87" s="122">
        <v>1017.9157774510314</v>
      </c>
      <c r="L87" s="122">
        <v>1055.9854937779587</v>
      </c>
      <c r="M87" s="122">
        <v>947.61849333800012</v>
      </c>
      <c r="N87" s="122">
        <v>1031.9900193937615</v>
      </c>
      <c r="O87" s="122">
        <v>999.00530116027642</v>
      </c>
      <c r="P87" s="122">
        <v>970.62030630508934</v>
      </c>
      <c r="Q87" s="122">
        <v>941.30303575171479</v>
      </c>
      <c r="R87" s="122">
        <v>1004.589006484896</v>
      </c>
      <c r="S87" s="122">
        <v>1027.9128312773018</v>
      </c>
      <c r="T87" s="122">
        <v>1039.6842127408854</v>
      </c>
      <c r="U87" s="122">
        <v>1019.2772247962994</v>
      </c>
      <c r="V87" s="122">
        <v>1058.3818947173286</v>
      </c>
      <c r="W87" s="122">
        <v>1055.332729351368</v>
      </c>
      <c r="X87" s="122">
        <v>1090.4866139667149</v>
      </c>
      <c r="Y87" s="122">
        <v>1017.6672465936379</v>
      </c>
      <c r="DA87" s="130" t="s">
        <v>2492</v>
      </c>
    </row>
    <row r="88" spans="1:105" ht="12" customHeight="1" x14ac:dyDescent="0.25">
      <c r="A88" s="97" t="s">
        <v>132</v>
      </c>
      <c r="B88" s="98">
        <v>1116.7232667770497</v>
      </c>
      <c r="C88" s="98">
        <v>1138.1522494106839</v>
      </c>
      <c r="D88" s="98">
        <v>1102.8286906416436</v>
      </c>
      <c r="E88" s="98">
        <v>1163.7630124391283</v>
      </c>
      <c r="F88" s="98">
        <v>1171.02758207274</v>
      </c>
      <c r="G88" s="98">
        <v>1090.2915599719688</v>
      </c>
      <c r="H88" s="98">
        <v>1082.1023847817098</v>
      </c>
      <c r="I88" s="98">
        <v>1084.8940301930088</v>
      </c>
      <c r="J88" s="98">
        <v>1044.8509462845059</v>
      </c>
      <c r="K88" s="98">
        <v>1019.3107174871246</v>
      </c>
      <c r="L88" s="98">
        <v>1055.8391466843279</v>
      </c>
      <c r="M88" s="98">
        <v>945.45038991946114</v>
      </c>
      <c r="N88" s="98">
        <v>1032.8535048484439</v>
      </c>
      <c r="O88" s="98">
        <v>999.43148259456643</v>
      </c>
      <c r="P88" s="98">
        <v>973.92169671206739</v>
      </c>
      <c r="Q88" s="98">
        <v>942.07506333205845</v>
      </c>
      <c r="R88" s="98">
        <v>1003.3388429176783</v>
      </c>
      <c r="S88" s="98">
        <v>1027.9723181220934</v>
      </c>
      <c r="T88" s="98">
        <v>1042.934204546161</v>
      </c>
      <c r="U88" s="98">
        <v>1016.189553745889</v>
      </c>
      <c r="V88" s="98">
        <v>1059.7088171942007</v>
      </c>
      <c r="W88" s="98">
        <v>1047.8437653609005</v>
      </c>
      <c r="X88" s="98">
        <v>1108.0133095060212</v>
      </c>
      <c r="Y88" s="98">
        <v>1010.9301024524423</v>
      </c>
      <c r="DA88" s="63" t="s">
        <v>2493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2494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2495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2496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2497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2498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2499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2500</v>
      </c>
    </row>
    <row r="96" spans="1:105" ht="12" customHeight="1" x14ac:dyDescent="0.25">
      <c r="A96" s="106" t="s">
        <v>122</v>
      </c>
      <c r="B96" s="101">
        <v>1091.3096255288533</v>
      </c>
      <c r="C96" s="101">
        <v>1157.9700290278824</v>
      </c>
      <c r="D96" s="101">
        <v>1137.7072637534504</v>
      </c>
      <c r="E96" s="101">
        <v>1122.3471722030113</v>
      </c>
      <c r="F96" s="101">
        <v>1108.574292859365</v>
      </c>
      <c r="G96" s="101">
        <v>1091.9827631888888</v>
      </c>
      <c r="H96" s="101">
        <v>1108.1952676664832</v>
      </c>
      <c r="I96" s="101">
        <v>1067.846574175916</v>
      </c>
      <c r="J96" s="101">
        <v>1042.1549790047275</v>
      </c>
      <c r="K96" s="101">
        <v>998.09314111537947</v>
      </c>
      <c r="L96" s="101">
        <v>1058.1165520514078</v>
      </c>
      <c r="M96" s="101">
        <v>977.97915686355009</v>
      </c>
      <c r="N96" s="101">
        <v>1019.7765532895</v>
      </c>
      <c r="O96" s="101">
        <v>992.88585060678724</v>
      </c>
      <c r="P96" s="101">
        <v>921.81455949801671</v>
      </c>
      <c r="Q96" s="101">
        <v>930.34565229651821</v>
      </c>
      <c r="R96" s="101">
        <v>1022.6126468857573</v>
      </c>
      <c r="S96" s="101">
        <v>1027.0421646745635</v>
      </c>
      <c r="T96" s="101">
        <v>987.49689239372844</v>
      </c>
      <c r="U96" s="101">
        <v>1062.0672164429079</v>
      </c>
      <c r="V96" s="101">
        <v>1040.0147487810248</v>
      </c>
      <c r="W96" s="101">
        <v>1159.6977935526061</v>
      </c>
      <c r="X96" s="101">
        <v>808.09667455322028</v>
      </c>
      <c r="Y96" s="101">
        <v>1141.5876218301246</v>
      </c>
      <c r="DA96" s="131" t="s">
        <v>2501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2502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2503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2504</v>
      </c>
    </row>
    <row r="100" spans="1:105" ht="12" customHeight="1" x14ac:dyDescent="0.25">
      <c r="A100" s="121" t="s">
        <v>54</v>
      </c>
      <c r="B100" s="122">
        <v>755.73543217995484</v>
      </c>
      <c r="C100" s="122">
        <v>768.51954306438813</v>
      </c>
      <c r="D100" s="122">
        <v>646.20353376647063</v>
      </c>
      <c r="E100" s="122">
        <v>681.08053736552358</v>
      </c>
      <c r="F100" s="122">
        <v>680.0954028076128</v>
      </c>
      <c r="G100" s="122">
        <v>577.53224363084075</v>
      </c>
      <c r="H100" s="122">
        <v>595.90920085932271</v>
      </c>
      <c r="I100" s="122">
        <v>572.05186024045338</v>
      </c>
      <c r="J100" s="122">
        <v>556.99370944097041</v>
      </c>
      <c r="K100" s="122">
        <v>482.68379573967479</v>
      </c>
      <c r="L100" s="122">
        <v>554.88628794365559</v>
      </c>
      <c r="M100" s="122">
        <v>494.20771131909117</v>
      </c>
      <c r="N100" s="122">
        <v>509.55807522822545</v>
      </c>
      <c r="O100" s="122">
        <v>487.91112093529335</v>
      </c>
      <c r="P100" s="122">
        <v>479.31477352042225</v>
      </c>
      <c r="Q100" s="122">
        <v>487.1316315878363</v>
      </c>
      <c r="R100" s="122">
        <v>542.6939914083199</v>
      </c>
      <c r="S100" s="122">
        <v>550.1397987938908</v>
      </c>
      <c r="T100" s="122">
        <v>536.16258183198886</v>
      </c>
      <c r="U100" s="122">
        <v>549.50478277399293</v>
      </c>
      <c r="V100" s="122">
        <v>526.15687298364264</v>
      </c>
      <c r="W100" s="122">
        <v>535.26960690404178</v>
      </c>
      <c r="X100" s="122">
        <v>470.78274110096771</v>
      </c>
      <c r="Y100" s="122">
        <v>491.76820563965532</v>
      </c>
      <c r="DA100" s="130" t="s">
        <v>2505</v>
      </c>
    </row>
    <row r="101" spans="1:105" ht="12" customHeight="1" x14ac:dyDescent="0.25">
      <c r="A101" s="97" t="s">
        <v>202</v>
      </c>
      <c r="B101" s="98">
        <v>758.45304705880665</v>
      </c>
      <c r="C101" s="98">
        <v>758.83687919246154</v>
      </c>
      <c r="D101" s="98">
        <v>629.80505104826295</v>
      </c>
      <c r="E101" s="98">
        <v>695.14713949187455</v>
      </c>
      <c r="F101" s="98">
        <v>693.04248194933018</v>
      </c>
      <c r="G101" s="98">
        <v>563.60603039149157</v>
      </c>
      <c r="H101" s="98">
        <v>573.68083254772455</v>
      </c>
      <c r="I101" s="98">
        <v>581.7639037852756</v>
      </c>
      <c r="J101" s="98">
        <v>568.93300570989459</v>
      </c>
      <c r="K101" s="98">
        <v>479.95220410592697</v>
      </c>
      <c r="L101" s="98">
        <v>562.89415184840925</v>
      </c>
      <c r="M101" s="98">
        <v>487.30560063898935</v>
      </c>
      <c r="N101" s="98">
        <v>511.32787929312184</v>
      </c>
      <c r="O101" s="98">
        <v>488.83484667321062</v>
      </c>
      <c r="P101" s="98">
        <v>486.81226896482474</v>
      </c>
      <c r="Q101" s="98">
        <v>487.39683075418731</v>
      </c>
      <c r="R101" s="98">
        <v>531.22618437337565</v>
      </c>
      <c r="S101" s="98">
        <v>546.56917349733362</v>
      </c>
      <c r="T101" s="98">
        <v>546.09389018384593</v>
      </c>
      <c r="U101" s="98">
        <v>531.97987875803062</v>
      </c>
      <c r="V101" s="98">
        <v>531.29564787750826</v>
      </c>
      <c r="W101" s="98">
        <v>511.82769669629943</v>
      </c>
      <c r="X101" s="98">
        <v>511.55884321273771</v>
      </c>
      <c r="Y101" s="98">
        <v>465.8746777034678</v>
      </c>
      <c r="DA101" s="63" t="s">
        <v>2506</v>
      </c>
    </row>
    <row r="102" spans="1:105" ht="12" customHeight="1" x14ac:dyDescent="0.25">
      <c r="A102" s="97" t="s">
        <v>50</v>
      </c>
      <c r="B102" s="98">
        <v>722.49791474473432</v>
      </c>
      <c r="C102" s="98">
        <v>919.89763169903733</v>
      </c>
      <c r="D102" s="98">
        <v>482.85867509570107</v>
      </c>
      <c r="E102" s="98">
        <v>674.94501382265935</v>
      </c>
      <c r="F102" s="98">
        <v>720.32164131352272</v>
      </c>
      <c r="G102" s="98">
        <v>584.73401707805124</v>
      </c>
      <c r="H102" s="98">
        <v>627.03507451780445</v>
      </c>
      <c r="I102" s="98">
        <v>421.45653046452804</v>
      </c>
      <c r="J102" s="98">
        <v>558.93518839811816</v>
      </c>
      <c r="K102" s="98">
        <v>486.20618500021476</v>
      </c>
      <c r="L102" s="98">
        <v>577.28729174682724</v>
      </c>
      <c r="M102" s="98">
        <v>564.4074679172702</v>
      </c>
      <c r="N102" s="98">
        <v>445.00665217287587</v>
      </c>
      <c r="O102" s="98">
        <v>419.27313391163761</v>
      </c>
      <c r="P102" s="98">
        <v>468.57718471240617</v>
      </c>
      <c r="Q102" s="98">
        <v>489.08846564804162</v>
      </c>
      <c r="R102" s="98">
        <v>614.52990125281235</v>
      </c>
      <c r="S102" s="98">
        <v>612.3170553940663</v>
      </c>
      <c r="T102" s="98">
        <v>534.6185146437964</v>
      </c>
      <c r="U102" s="98">
        <v>639.8564324083992</v>
      </c>
      <c r="V102" s="98">
        <v>484.78905312041832</v>
      </c>
      <c r="W102" s="98">
        <v>509.2515211753543</v>
      </c>
      <c r="X102" s="98">
        <v>328.14875046194953</v>
      </c>
      <c r="Y102" s="98">
        <v>555.06470026691352</v>
      </c>
      <c r="DA102" s="63" t="s">
        <v>2507</v>
      </c>
    </row>
    <row r="103" spans="1:105" ht="12" customHeight="1" x14ac:dyDescent="0.25">
      <c r="A103" s="109" t="s">
        <v>120</v>
      </c>
      <c r="B103" s="33">
        <v>755.9641660871365</v>
      </c>
      <c r="C103" s="33">
        <v>765.20289982702297</v>
      </c>
      <c r="D103" s="33">
        <v>695.86100801237671</v>
      </c>
      <c r="E103" s="33">
        <v>653.80606073607646</v>
      </c>
      <c r="F103" s="33">
        <v>649.38989111034391</v>
      </c>
      <c r="G103" s="33">
        <v>606.68771006947509</v>
      </c>
      <c r="H103" s="33">
        <v>642.26505851995523</v>
      </c>
      <c r="I103" s="33">
        <v>564.42808434568099</v>
      </c>
      <c r="J103" s="33">
        <v>529.97742614917843</v>
      </c>
      <c r="K103" s="33">
        <v>488.2443741938647</v>
      </c>
      <c r="L103" s="33">
        <v>532.68928706497354</v>
      </c>
      <c r="M103" s="33">
        <v>500.19318588736337</v>
      </c>
      <c r="N103" s="33">
        <v>514.58476345665463</v>
      </c>
      <c r="O103" s="33">
        <v>496.41524780058074</v>
      </c>
      <c r="P103" s="33">
        <v>464.70441873086759</v>
      </c>
      <c r="Q103" s="33">
        <v>486.02646357053635</v>
      </c>
      <c r="R103" s="33">
        <v>542.93000196249443</v>
      </c>
      <c r="S103" s="33">
        <v>538.29614583379009</v>
      </c>
      <c r="T103" s="33">
        <v>518.33628268407108</v>
      </c>
      <c r="U103" s="33">
        <v>556.3874196978644</v>
      </c>
      <c r="V103" s="33">
        <v>525.2768145272089</v>
      </c>
      <c r="W103" s="33">
        <v>578.86902967236688</v>
      </c>
      <c r="X103" s="33">
        <v>411.88419628271407</v>
      </c>
      <c r="Y103" s="33">
        <v>532.07488567790426</v>
      </c>
      <c r="DA103" s="60" t="s">
        <v>2508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2509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2510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2511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2512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2513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0</v>
      </c>
      <c r="C110" s="98">
        <f>IF(RES_hhdet_tes!C110=0,0,RES_hhdet_tes!C110*1000*11630/RES_hhdet_num!C105)</f>
        <v>0</v>
      </c>
      <c r="D110" s="98">
        <f>IF(RES_hhdet_tes!D110=0,0,RES_hhdet_tes!D110*1000*11630/RES_hhdet_num!D105)</f>
        <v>0</v>
      </c>
      <c r="E110" s="98">
        <f>IF(RES_hhdet_tes!E110=0,0,RES_hhdet_tes!E110*1000*11630/RES_hhdet_num!E105)</f>
        <v>0</v>
      </c>
      <c r="F110" s="98">
        <f>IF(RES_hhdet_tes!F110=0,0,RES_hhdet_tes!F110*1000*11630/RES_hhdet_num!F105)</f>
        <v>0</v>
      </c>
      <c r="G110" s="98">
        <f>IF(RES_hhdet_tes!G110=0,0,RES_hhdet_tes!G110*1000*11630/RES_hhdet_num!G105)</f>
        <v>0</v>
      </c>
      <c r="H110" s="98">
        <f>IF(RES_hhdet_tes!H110=0,0,RES_hhdet_tes!H110*1000*11630/RES_hhdet_num!H105)</f>
        <v>0</v>
      </c>
      <c r="I110" s="98">
        <f>IF(RES_hhdet_tes!I110=0,0,RES_hhdet_tes!I110*1000*11630/RES_hhdet_num!I105)</f>
        <v>0</v>
      </c>
      <c r="J110" s="98">
        <f>IF(RES_hhdet_tes!J110=0,0,RES_hhdet_tes!J110*1000*11630/RES_hhdet_num!J105)</f>
        <v>0</v>
      </c>
      <c r="K110" s="98">
        <f>IF(RES_hhdet_tes!K110=0,0,RES_hhdet_tes!K110*1000*11630/RES_hhdet_num!K105)</f>
        <v>0</v>
      </c>
      <c r="L110" s="98">
        <f>IF(RES_hhdet_tes!L110=0,0,RES_hhdet_tes!L110*1000*11630/RES_hhdet_num!L105)</f>
        <v>0</v>
      </c>
      <c r="M110" s="98">
        <f>IF(RES_hhdet_tes!M110=0,0,RES_hhdet_tes!M110*1000*11630/RES_hhdet_num!M105)</f>
        <v>0</v>
      </c>
      <c r="N110" s="98">
        <f>IF(RES_hhdet_tes!N110=0,0,RES_hhdet_tes!N110*1000*11630/RES_hhdet_num!N105)</f>
        <v>0</v>
      </c>
      <c r="O110" s="98">
        <f>IF(RES_hhdet_tes!O110=0,0,RES_hhdet_tes!O110*1000*11630/RES_hhdet_num!O105)</f>
        <v>0</v>
      </c>
      <c r="P110" s="98">
        <f>IF(RES_hhdet_tes!P110=0,0,RES_hhdet_tes!P110*1000*11630/RES_hhdet_num!P105)</f>
        <v>0</v>
      </c>
      <c r="Q110" s="98">
        <f>IF(RES_hhdet_tes!Q110=0,0,RES_hhdet_tes!Q110*1000*11630/RES_hhdet_num!Q105)</f>
        <v>0</v>
      </c>
      <c r="R110" s="98">
        <f>IF(RES_hhdet_tes!R110=0,0,RES_hhdet_tes!R110*1000*11630/RES_hhdet_num!R105)</f>
        <v>0</v>
      </c>
      <c r="S110" s="98">
        <f>IF(RES_hhdet_tes!S110=0,0,RES_hhdet_tes!S110*1000*11630/RES_hhdet_num!S105)</f>
        <v>0</v>
      </c>
      <c r="T110" s="98">
        <f>IF(RES_hhdet_tes!T110=0,0,RES_hhdet_tes!T110*1000*11630/RES_hhdet_num!T105)</f>
        <v>0</v>
      </c>
      <c r="U110" s="98">
        <f>IF(RES_hhdet_tes!U110=0,0,RES_hhdet_tes!U110*1000*11630/RES_hhdet_num!U105)</f>
        <v>0</v>
      </c>
      <c r="V110" s="98">
        <f>IF(RES_hhdet_tes!V110=0,0,RES_hhdet_tes!V110*1000*11630/RES_hhdet_num!V105)</f>
        <v>0</v>
      </c>
      <c r="W110" s="98">
        <f>IF(RES_hhdet_tes!W110=0,0,RES_hhdet_tes!W110*1000*11630/RES_hhdet_num!W105)</f>
        <v>0</v>
      </c>
      <c r="X110" s="98">
        <f>IF(RES_hhdet_tes!X110=0,0,RES_hhdet_tes!X110*1000*11630/RES_hhdet_num!X105)</f>
        <v>0</v>
      </c>
      <c r="Y110" s="98">
        <f>IF(RES_hhdet_tes!Y110=0,0,RES_hhdet_tes!Y110*1000*11630/RES_hhdet_num!Y105)</f>
        <v>0</v>
      </c>
      <c r="DA110" s="63" t="s">
        <v>2514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2515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2516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2517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2518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2519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2520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2521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2522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2523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2524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2525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2526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10707.706237568116</v>
      </c>
      <c r="C124" s="117">
        <f t="shared" si="42"/>
        <v>11033.18364787789</v>
      </c>
      <c r="D124" s="117">
        <f t="shared" si="42"/>
        <v>10863.165986856658</v>
      </c>
      <c r="E124" s="117">
        <f t="shared" si="42"/>
        <v>10382.045264912851</v>
      </c>
      <c r="F124" s="117">
        <f t="shared" si="42"/>
        <v>10293.851304419679</v>
      </c>
      <c r="G124" s="117">
        <f t="shared" si="42"/>
        <v>10627.30840627444</v>
      </c>
      <c r="H124" s="117">
        <f t="shared" si="42"/>
        <v>10742.011832336428</v>
      </c>
      <c r="I124" s="117">
        <f t="shared" si="42"/>
        <v>10898.647045176334</v>
      </c>
      <c r="J124" s="117">
        <f t="shared" si="42"/>
        <v>10458.344398159834</v>
      </c>
      <c r="K124" s="117">
        <f t="shared" si="42"/>
        <v>10818.719040152524</v>
      </c>
      <c r="L124" s="117">
        <f t="shared" si="42"/>
        <v>11907.934655546012</v>
      </c>
      <c r="M124" s="117">
        <f t="shared" si="42"/>
        <v>11214.658890953893</v>
      </c>
      <c r="N124" s="117">
        <f t="shared" si="42"/>
        <v>11687.752747646055</v>
      </c>
      <c r="O124" s="117">
        <f t="shared" si="42"/>
        <v>11621.838022512386</v>
      </c>
      <c r="P124" s="117">
        <f t="shared" si="42"/>
        <v>10786.064566614141</v>
      </c>
      <c r="Q124" s="117">
        <f t="shared" si="42"/>
        <v>10453.553182859119</v>
      </c>
      <c r="R124" s="117">
        <f t="shared" ref="R124:V124" si="43">R125+R128+R130+R139</f>
        <v>11557.640535731311</v>
      </c>
      <c r="S124" s="117">
        <f t="shared" si="43"/>
        <v>11572.656097953874</v>
      </c>
      <c r="T124" s="117">
        <f t="shared" si="43"/>
        <v>11755.564529280327</v>
      </c>
      <c r="U124" s="117">
        <f t="shared" si="43"/>
        <v>11756.111095135528</v>
      </c>
      <c r="V124" s="117">
        <f t="shared" si="43"/>
        <v>11356.814300627726</v>
      </c>
      <c r="W124" s="117">
        <f t="shared" ref="W124:Y124" si="44">W125+W128+W130+W139</f>
        <v>11763.827076165078</v>
      </c>
      <c r="X124" s="117">
        <f t="shared" si="44"/>
        <v>11998.510592196311</v>
      </c>
      <c r="Y124" s="117">
        <f t="shared" si="44"/>
        <v>11375.672318859703</v>
      </c>
      <c r="DA124" s="129" t="s">
        <v>2527</v>
      </c>
    </row>
    <row r="125" spans="1:105" ht="12.95" customHeight="1" x14ac:dyDescent="0.25">
      <c r="A125" s="121" t="s">
        <v>57</v>
      </c>
      <c r="B125" s="122">
        <f t="shared" ref="B125:Q125" si="45">SUM(B126:B127)</f>
        <v>8855.1856942186751</v>
      </c>
      <c r="C125" s="122">
        <f t="shared" si="45"/>
        <v>9098.7977895065651</v>
      </c>
      <c r="D125" s="122">
        <f t="shared" si="45"/>
        <v>9005.4529628894161</v>
      </c>
      <c r="E125" s="122">
        <f t="shared" si="45"/>
        <v>8637.3522834510586</v>
      </c>
      <c r="F125" s="122">
        <f t="shared" si="45"/>
        <v>8536.4598064414549</v>
      </c>
      <c r="G125" s="122">
        <f t="shared" si="45"/>
        <v>8831.7491233753044</v>
      </c>
      <c r="H125" s="122">
        <f t="shared" si="45"/>
        <v>8862.0634357027375</v>
      </c>
      <c r="I125" s="122">
        <f t="shared" si="45"/>
        <v>9307.5049154873541</v>
      </c>
      <c r="J125" s="122">
        <f t="shared" si="45"/>
        <v>8940.0853325267126</v>
      </c>
      <c r="K125" s="122">
        <f t="shared" si="45"/>
        <v>9375.07709454426</v>
      </c>
      <c r="L125" s="122">
        <f t="shared" si="45"/>
        <v>10329.256555059555</v>
      </c>
      <c r="M125" s="122">
        <f t="shared" si="45"/>
        <v>9714.376147861105</v>
      </c>
      <c r="N125" s="122">
        <f t="shared" si="45"/>
        <v>10147.086840657368</v>
      </c>
      <c r="O125" s="122">
        <f t="shared" si="45"/>
        <v>10107.949022996849</v>
      </c>
      <c r="P125" s="122">
        <f t="shared" si="45"/>
        <v>9373.0070449301675</v>
      </c>
      <c r="Q125" s="122">
        <f t="shared" si="45"/>
        <v>9042.0415264241765</v>
      </c>
      <c r="R125" s="122">
        <f t="shared" ref="R125:V125" si="46">SUM(R126:R127)</f>
        <v>9974.5185752885645</v>
      </c>
      <c r="S125" s="122">
        <f t="shared" si="46"/>
        <v>9988.5983842845853</v>
      </c>
      <c r="T125" s="122">
        <f t="shared" si="46"/>
        <v>10208.022189942252</v>
      </c>
      <c r="U125" s="122">
        <f t="shared" si="46"/>
        <v>10126.362105231085</v>
      </c>
      <c r="V125" s="122">
        <f t="shared" si="46"/>
        <v>9813.6498546778184</v>
      </c>
      <c r="W125" s="122">
        <f t="shared" ref="W125:Y125" si="47">SUM(W126:W127)</f>
        <v>10117.76969599441</v>
      </c>
      <c r="X125" s="122">
        <f t="shared" si="47"/>
        <v>10521.482571272236</v>
      </c>
      <c r="Y125" s="122">
        <f t="shared" si="47"/>
        <v>9817.3617913836169</v>
      </c>
      <c r="DA125" s="130" t="s">
        <v>2528</v>
      </c>
    </row>
    <row r="126" spans="1:105" ht="12" customHeight="1" x14ac:dyDescent="0.25">
      <c r="A126" s="97" t="s">
        <v>198</v>
      </c>
      <c r="B126" s="98">
        <v>8813.5671863578918</v>
      </c>
      <c r="C126" s="98">
        <v>9056.9267224135419</v>
      </c>
      <c r="D126" s="98">
        <v>8964.8956633723792</v>
      </c>
      <c r="E126" s="98">
        <v>8599.2592633690201</v>
      </c>
      <c r="F126" s="98">
        <v>8499.4103703741002</v>
      </c>
      <c r="G126" s="98">
        <v>8794.3088191596944</v>
      </c>
      <c r="H126" s="98">
        <v>8825.0242502343208</v>
      </c>
      <c r="I126" s="98">
        <v>9269.3504698809065</v>
      </c>
      <c r="J126" s="98">
        <v>8904.1245004787434</v>
      </c>
      <c r="K126" s="98">
        <v>9338.1059601002453</v>
      </c>
      <c r="L126" s="98">
        <v>10288.548073615622</v>
      </c>
      <c r="M126" s="98">
        <v>9676.5621988782532</v>
      </c>
      <c r="N126" s="98">
        <v>10107.93035347687</v>
      </c>
      <c r="O126" s="98">
        <v>10069.274918903937</v>
      </c>
      <c r="P126" s="98">
        <v>9337.3703691549254</v>
      </c>
      <c r="Q126" s="98">
        <v>9007.8455328981345</v>
      </c>
      <c r="R126" s="98">
        <v>9937.0987921395772</v>
      </c>
      <c r="S126" s="98">
        <v>9951.3119102478868</v>
      </c>
      <c r="T126" s="98">
        <v>10170.077466019067</v>
      </c>
      <c r="U126" s="98">
        <v>10088.813833951497</v>
      </c>
      <c r="V126" s="98">
        <v>9777.2505740086272</v>
      </c>
      <c r="W126" s="98">
        <v>10080.350982901504</v>
      </c>
      <c r="X126" s="98">
        <v>10482.543776510804</v>
      </c>
      <c r="Y126" s="98">
        <v>9781.162459336394</v>
      </c>
      <c r="DA126" s="63" t="s">
        <v>2529</v>
      </c>
    </row>
    <row r="127" spans="1:105" ht="12" customHeight="1" x14ac:dyDescent="0.25">
      <c r="A127" s="97" t="s">
        <v>53</v>
      </c>
      <c r="B127" s="98">
        <v>41.618507860782742</v>
      </c>
      <c r="C127" s="98">
        <v>41.871067093022916</v>
      </c>
      <c r="D127" s="98">
        <v>40.557299517037052</v>
      </c>
      <c r="E127" s="98">
        <v>38.093020082037867</v>
      </c>
      <c r="F127" s="98">
        <v>37.049436067354648</v>
      </c>
      <c r="G127" s="98">
        <v>37.440304215609977</v>
      </c>
      <c r="H127" s="98">
        <v>37.039185468416321</v>
      </c>
      <c r="I127" s="98">
        <v>38.154445606448391</v>
      </c>
      <c r="J127" s="98">
        <v>35.960832047969369</v>
      </c>
      <c r="K127" s="98">
        <v>36.971134444014993</v>
      </c>
      <c r="L127" s="98">
        <v>40.708481443933294</v>
      </c>
      <c r="M127" s="98">
        <v>37.81394898285226</v>
      </c>
      <c r="N127" s="98">
        <v>39.156487180499312</v>
      </c>
      <c r="O127" s="98">
        <v>38.674104092911165</v>
      </c>
      <c r="P127" s="98">
        <v>35.636675775242587</v>
      </c>
      <c r="Q127" s="98">
        <v>34.195993526041676</v>
      </c>
      <c r="R127" s="98">
        <v>37.419783148987072</v>
      </c>
      <c r="S127" s="98">
        <v>37.286474036699225</v>
      </c>
      <c r="T127" s="98">
        <v>37.944723923184384</v>
      </c>
      <c r="U127" s="98">
        <v>37.548271279586722</v>
      </c>
      <c r="V127" s="98">
        <v>36.399280669191761</v>
      </c>
      <c r="W127" s="98">
        <v>37.418713092906103</v>
      </c>
      <c r="X127" s="98">
        <v>38.938794761432256</v>
      </c>
      <c r="Y127" s="98">
        <v>36.199332047223521</v>
      </c>
      <c r="DA127" s="63" t="s">
        <v>2530</v>
      </c>
    </row>
    <row r="128" spans="1:105" ht="12.95" customHeight="1" x14ac:dyDescent="0.25">
      <c r="A128" s="121" t="s">
        <v>92</v>
      </c>
      <c r="B128" s="122">
        <f t="shared" ref="B128:Y128" si="48">B129</f>
        <v>4.2688507713075745E-2</v>
      </c>
      <c r="C128" s="122">
        <f t="shared" si="48"/>
        <v>6.1954551102805684E-2</v>
      </c>
      <c r="D128" s="122">
        <f t="shared" si="48"/>
        <v>8.742093365719926E-2</v>
      </c>
      <c r="E128" s="122">
        <f t="shared" si="48"/>
        <v>0.10764250833468393</v>
      </c>
      <c r="F128" s="122">
        <f t="shared" si="48"/>
        <v>0.16402627278110871</v>
      </c>
      <c r="G128" s="122">
        <f t="shared" si="48"/>
        <v>0.26037201379026093</v>
      </c>
      <c r="H128" s="122">
        <f t="shared" si="48"/>
        <v>0.32925516999259546</v>
      </c>
      <c r="I128" s="122">
        <f t="shared" si="48"/>
        <v>0.38875701896647058</v>
      </c>
      <c r="J128" s="122">
        <f t="shared" si="48"/>
        <v>0.44893017395005647</v>
      </c>
      <c r="K128" s="122">
        <f t="shared" si="48"/>
        <v>0.48202929188869331</v>
      </c>
      <c r="L128" s="122">
        <f t="shared" si="48"/>
        <v>1.0277401481987416</v>
      </c>
      <c r="M128" s="122">
        <f t="shared" si="48"/>
        <v>0.73033825896670612</v>
      </c>
      <c r="N128" s="122">
        <f t="shared" si="48"/>
        <v>0.72862880094276816</v>
      </c>
      <c r="O128" s="122">
        <f t="shared" si="48"/>
        <v>0.88968731990544669</v>
      </c>
      <c r="P128" s="122">
        <f t="shared" si="48"/>
        <v>1.2274407940012351</v>
      </c>
      <c r="Q128" s="122">
        <f t="shared" si="48"/>
        <v>1.2523190904234947</v>
      </c>
      <c r="R128" s="122">
        <f t="shared" si="48"/>
        <v>1.500260432182809</v>
      </c>
      <c r="S128" s="122">
        <f t="shared" si="48"/>
        <v>1.6766952284696424</v>
      </c>
      <c r="T128" s="122">
        <f t="shared" si="48"/>
        <v>2.4871840236413059</v>
      </c>
      <c r="U128" s="122">
        <f t="shared" si="48"/>
        <v>1.8048450876125139</v>
      </c>
      <c r="V128" s="122">
        <f t="shared" si="48"/>
        <v>2.0592607429128571</v>
      </c>
      <c r="W128" s="122">
        <f t="shared" si="48"/>
        <v>3.3689372066595968</v>
      </c>
      <c r="X128" s="122">
        <f t="shared" si="48"/>
        <v>3.3472256032507186</v>
      </c>
      <c r="Y128" s="122">
        <f t="shared" si="48"/>
        <v>3.251531266260296</v>
      </c>
      <c r="DA128" s="130" t="s">
        <v>2531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4.2688507713075745E-2</v>
      </c>
      <c r="C129" s="98">
        <f>IF(RES_hhdet_tes!C129=0,0,RES_hhdet_tes!C129*1000*11630/RES_hhdet_num!C124)</f>
        <v>6.1954551102805684E-2</v>
      </c>
      <c r="D129" s="98">
        <f>IF(RES_hhdet_tes!D129=0,0,RES_hhdet_tes!D129*1000*11630/RES_hhdet_num!D124)</f>
        <v>8.742093365719926E-2</v>
      </c>
      <c r="E129" s="98">
        <f>IF(RES_hhdet_tes!E129=0,0,RES_hhdet_tes!E129*1000*11630/RES_hhdet_num!E124)</f>
        <v>0.10764250833468393</v>
      </c>
      <c r="F129" s="98">
        <f>IF(RES_hhdet_tes!F129=0,0,RES_hhdet_tes!F129*1000*11630/RES_hhdet_num!F124)</f>
        <v>0.16402627278110871</v>
      </c>
      <c r="G129" s="98">
        <f>IF(RES_hhdet_tes!G129=0,0,RES_hhdet_tes!G129*1000*11630/RES_hhdet_num!G124)</f>
        <v>0.26037201379026093</v>
      </c>
      <c r="H129" s="98">
        <f>IF(RES_hhdet_tes!H129=0,0,RES_hhdet_tes!H129*1000*11630/RES_hhdet_num!H124)</f>
        <v>0.32925516999259546</v>
      </c>
      <c r="I129" s="98">
        <f>IF(RES_hhdet_tes!I129=0,0,RES_hhdet_tes!I129*1000*11630/RES_hhdet_num!I124)</f>
        <v>0.38875701896647058</v>
      </c>
      <c r="J129" s="98">
        <f>IF(RES_hhdet_tes!J129=0,0,RES_hhdet_tes!J129*1000*11630/RES_hhdet_num!J124)</f>
        <v>0.44893017395005647</v>
      </c>
      <c r="K129" s="98">
        <f>IF(RES_hhdet_tes!K129=0,0,RES_hhdet_tes!K129*1000*11630/RES_hhdet_num!K124)</f>
        <v>0.48202929188869331</v>
      </c>
      <c r="L129" s="98">
        <f>IF(RES_hhdet_tes!L129=0,0,RES_hhdet_tes!L129*1000*11630/RES_hhdet_num!L124)</f>
        <v>1.0277401481987416</v>
      </c>
      <c r="M129" s="98">
        <f>IF(RES_hhdet_tes!M129=0,0,RES_hhdet_tes!M129*1000*11630/RES_hhdet_num!M124)</f>
        <v>0.73033825896670612</v>
      </c>
      <c r="N129" s="98">
        <f>IF(RES_hhdet_tes!N129=0,0,RES_hhdet_tes!N129*1000*11630/RES_hhdet_num!N124)</f>
        <v>0.72862880094276816</v>
      </c>
      <c r="O129" s="98">
        <f>IF(RES_hhdet_tes!O129=0,0,RES_hhdet_tes!O129*1000*11630/RES_hhdet_num!O124)</f>
        <v>0.88968731990544669</v>
      </c>
      <c r="P129" s="98">
        <f>IF(RES_hhdet_tes!P129=0,0,RES_hhdet_tes!P129*1000*11630/RES_hhdet_num!P124)</f>
        <v>1.2274407940012351</v>
      </c>
      <c r="Q129" s="98">
        <f>IF(RES_hhdet_tes!Q129=0,0,RES_hhdet_tes!Q129*1000*11630/RES_hhdet_num!Q124)</f>
        <v>1.2523190904234947</v>
      </c>
      <c r="R129" s="98">
        <f>IF(RES_hhdet_tes!R129=0,0,RES_hhdet_tes!R129*1000*11630/RES_hhdet_num!R124)</f>
        <v>1.500260432182809</v>
      </c>
      <c r="S129" s="98">
        <f>IF(RES_hhdet_tes!S129=0,0,RES_hhdet_tes!S129*1000*11630/RES_hhdet_num!S124)</f>
        <v>1.6766952284696424</v>
      </c>
      <c r="T129" s="98">
        <f>IF(RES_hhdet_tes!T129=0,0,RES_hhdet_tes!T129*1000*11630/RES_hhdet_num!T124)</f>
        <v>2.4871840236413059</v>
      </c>
      <c r="U129" s="98">
        <f>IF(RES_hhdet_tes!U129=0,0,RES_hhdet_tes!U129*1000*11630/RES_hhdet_num!U124)</f>
        <v>1.8048450876125139</v>
      </c>
      <c r="V129" s="98">
        <f>IF(RES_hhdet_tes!V129=0,0,RES_hhdet_tes!V129*1000*11630/RES_hhdet_num!V124)</f>
        <v>2.0592607429128571</v>
      </c>
      <c r="W129" s="98">
        <f>IF(RES_hhdet_tes!W129=0,0,RES_hhdet_tes!W129*1000*11630/RES_hhdet_num!W124)</f>
        <v>3.3689372066595968</v>
      </c>
      <c r="X129" s="98">
        <f>IF(RES_hhdet_tes!X129=0,0,RES_hhdet_tes!X129*1000*11630/RES_hhdet_num!X124)</f>
        <v>3.3472256032507186</v>
      </c>
      <c r="Y129" s="98">
        <f>IF(RES_hhdet_tes!Y129=0,0,RES_hhdet_tes!Y129*1000*11630/RES_hhdet_num!Y124)</f>
        <v>3.251531266260296</v>
      </c>
      <c r="DA129" s="63" t="s">
        <v>2532</v>
      </c>
    </row>
    <row r="130" spans="1:105" ht="12" customHeight="1" x14ac:dyDescent="0.25">
      <c r="A130" s="121" t="s">
        <v>55</v>
      </c>
      <c r="B130" s="122">
        <v>1101.172048564194</v>
      </c>
      <c r="C130" s="122">
        <v>1149.7664721397814</v>
      </c>
      <c r="D130" s="122">
        <v>1183.5787412440691</v>
      </c>
      <c r="E130" s="122">
        <v>1088.701072337677</v>
      </c>
      <c r="F130" s="122">
        <v>1101.2918523389044</v>
      </c>
      <c r="G130" s="122">
        <v>1190.5258461909921</v>
      </c>
      <c r="H130" s="122">
        <v>1238.6053744627266</v>
      </c>
      <c r="I130" s="122">
        <v>1038.124003626775</v>
      </c>
      <c r="J130" s="122">
        <v>985.13904292309189</v>
      </c>
      <c r="K130" s="122">
        <v>955.13753556798781</v>
      </c>
      <c r="L130" s="122">
        <v>1039.4117394540699</v>
      </c>
      <c r="M130" s="122">
        <v>991.13240277607156</v>
      </c>
      <c r="N130" s="122">
        <v>1034.0066925852304</v>
      </c>
      <c r="O130" s="122">
        <v>1026.8126232307345</v>
      </c>
      <c r="P130" s="122">
        <v>946.53831176011761</v>
      </c>
      <c r="Q130" s="122">
        <v>923.69957234113156</v>
      </c>
      <c r="R130" s="122">
        <v>1024.9527978363246</v>
      </c>
      <c r="S130" s="122">
        <v>1030.2063888920936</v>
      </c>
      <c r="T130" s="122">
        <v>1023.7248457894319</v>
      </c>
      <c r="U130" s="122">
        <v>1057.7327892538863</v>
      </c>
      <c r="V130" s="122">
        <v>1021.1567394277523</v>
      </c>
      <c r="W130" s="122">
        <v>1071.3412914915389</v>
      </c>
      <c r="X130" s="122">
        <v>1070.545726661871</v>
      </c>
      <c r="Y130" s="122">
        <v>1020.823401872947</v>
      </c>
      <c r="DA130" s="130" t="s">
        <v>2533</v>
      </c>
    </row>
    <row r="131" spans="1:105" ht="12" customHeight="1" x14ac:dyDescent="0.25">
      <c r="A131" s="97" t="s">
        <v>128</v>
      </c>
      <c r="B131" s="98">
        <v>1101.2047322230533</v>
      </c>
      <c r="C131" s="98">
        <v>1149.7041099267581</v>
      </c>
      <c r="D131" s="98">
        <v>1183.8800020757574</v>
      </c>
      <c r="E131" s="98">
        <v>1088.4869966563842</v>
      </c>
      <c r="F131" s="98">
        <v>1101.2285347368643</v>
      </c>
      <c r="G131" s="98">
        <v>1191.1648973849308</v>
      </c>
      <c r="H131" s="98">
        <v>1239.3869412076367</v>
      </c>
      <c r="I131" s="98">
        <v>1037.9280055577512</v>
      </c>
      <c r="J131" s="98">
        <v>984.74826597545552</v>
      </c>
      <c r="K131" s="98">
        <v>954.80745950595031</v>
      </c>
      <c r="L131" s="98">
        <v>1039.2063345104875</v>
      </c>
      <c r="M131" s="98">
        <v>991.27362662933751</v>
      </c>
      <c r="N131" s="98">
        <v>1034.124770972247</v>
      </c>
      <c r="O131" s="98">
        <v>1027.0812907540655</v>
      </c>
      <c r="P131" s="98">
        <v>946.71304893876663</v>
      </c>
      <c r="Q131" s="98">
        <v>923.61446099204977</v>
      </c>
      <c r="R131" s="98">
        <v>1024.9750149089116</v>
      </c>
      <c r="S131" s="98">
        <v>1030.2765379647951</v>
      </c>
      <c r="T131" s="98">
        <v>1024.2999848062655</v>
      </c>
      <c r="U131" s="98">
        <v>1057.6970487718629</v>
      </c>
      <c r="V131" s="98">
        <v>1021.0013397335846</v>
      </c>
      <c r="W131" s="98">
        <v>1070.1042357155898</v>
      </c>
      <c r="X131" s="98">
        <v>1076.9213504353711</v>
      </c>
      <c r="Y131" s="98">
        <v>1017.6001400919317</v>
      </c>
      <c r="DA131" s="63" t="s">
        <v>2534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2535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2536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2537</v>
      </c>
    </row>
    <row r="135" spans="1:105" ht="12" customHeight="1" x14ac:dyDescent="0.25">
      <c r="A135" s="106" t="s">
        <v>122</v>
      </c>
      <c r="B135" s="101">
        <v>1091.3096255288535</v>
      </c>
      <c r="C135" s="101">
        <v>1157.5098073944578</v>
      </c>
      <c r="D135" s="101">
        <v>1137.4092023306612</v>
      </c>
      <c r="E135" s="101">
        <v>1122.5066137755239</v>
      </c>
      <c r="F135" s="101">
        <v>1108.2000217706232</v>
      </c>
      <c r="G135" s="101">
        <v>1091.7647825835772</v>
      </c>
      <c r="H135" s="101">
        <v>1109.2431119120249</v>
      </c>
      <c r="I135" s="101">
        <v>1069.9957551648292</v>
      </c>
      <c r="J135" s="101">
        <v>1042.9148107385645</v>
      </c>
      <c r="K135" s="101">
        <v>997.10966375656221</v>
      </c>
      <c r="L135" s="101">
        <v>1056.8951225258904</v>
      </c>
      <c r="M135" s="101">
        <v>977.20530472905727</v>
      </c>
      <c r="N135" s="101">
        <v>1019.5641743361366</v>
      </c>
      <c r="O135" s="101">
        <v>993.65878303629154</v>
      </c>
      <c r="P135" s="101">
        <v>924.88756259444767</v>
      </c>
      <c r="Q135" s="101">
        <v>933.88640702264433</v>
      </c>
      <c r="R135" s="101">
        <v>1022.4365931558704</v>
      </c>
      <c r="S135" s="101">
        <v>1022.5685936866641</v>
      </c>
      <c r="T135" s="101">
        <v>980.44864680174499</v>
      </c>
      <c r="U135" s="101">
        <v>1061.4241657345722</v>
      </c>
      <c r="V135" s="101">
        <v>1042.9579248804296</v>
      </c>
      <c r="W135" s="101">
        <v>1159.013550349513</v>
      </c>
      <c r="X135" s="101">
        <v>802.28902986843116</v>
      </c>
      <c r="Y135" s="101">
        <v>1129.2646513227362</v>
      </c>
      <c r="DA135" s="131" t="s">
        <v>2538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2539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2540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2541</v>
      </c>
    </row>
    <row r="139" spans="1:105" ht="12" customHeight="1" x14ac:dyDescent="0.25">
      <c r="A139" s="121" t="s">
        <v>54</v>
      </c>
      <c r="B139" s="122">
        <v>751.30580627753477</v>
      </c>
      <c r="C139" s="122">
        <v>784.55743168043932</v>
      </c>
      <c r="D139" s="122">
        <v>674.04686178951533</v>
      </c>
      <c r="E139" s="122">
        <v>655.88426661578228</v>
      </c>
      <c r="F139" s="122">
        <v>655.93561936653941</v>
      </c>
      <c r="G139" s="122">
        <v>604.773064694352</v>
      </c>
      <c r="H139" s="122">
        <v>641.01376700097092</v>
      </c>
      <c r="I139" s="122">
        <v>552.62936904323681</v>
      </c>
      <c r="J139" s="122">
        <v>532.67109253607794</v>
      </c>
      <c r="K139" s="122">
        <v>488.02238074838635</v>
      </c>
      <c r="L139" s="122">
        <v>538.23862088418934</v>
      </c>
      <c r="M139" s="122">
        <v>508.42000205775082</v>
      </c>
      <c r="N139" s="122">
        <v>505.93058560251347</v>
      </c>
      <c r="O139" s="122">
        <v>486.18668896489737</v>
      </c>
      <c r="P139" s="122">
        <v>465.29176912985548</v>
      </c>
      <c r="Q139" s="122">
        <v>486.5597650033896</v>
      </c>
      <c r="R139" s="122">
        <v>556.66890217423816</v>
      </c>
      <c r="S139" s="122">
        <v>552.17462954872667</v>
      </c>
      <c r="T139" s="122">
        <v>521.33030952500303</v>
      </c>
      <c r="U139" s="122">
        <v>570.21135556294428</v>
      </c>
      <c r="V139" s="122">
        <v>519.94844577924175</v>
      </c>
      <c r="W139" s="122">
        <v>571.34715147246891</v>
      </c>
      <c r="X139" s="122">
        <v>403.13506865895488</v>
      </c>
      <c r="Y139" s="122">
        <v>534.23559433687774</v>
      </c>
      <c r="DA139" s="130" t="s">
        <v>2542</v>
      </c>
    </row>
    <row r="140" spans="1:105" ht="12" customHeight="1" x14ac:dyDescent="0.25">
      <c r="A140" s="97" t="s">
        <v>50</v>
      </c>
      <c r="B140" s="98">
        <v>722.49791474473432</v>
      </c>
      <c r="C140" s="98">
        <v>919.89763169903722</v>
      </c>
      <c r="D140" s="98">
        <v>482.85867509570113</v>
      </c>
      <c r="E140" s="98">
        <v>674.94501382265923</v>
      </c>
      <c r="F140" s="98">
        <v>720.32164131352283</v>
      </c>
      <c r="G140" s="98">
        <v>584.73401707805158</v>
      </c>
      <c r="H140" s="98">
        <v>627.03507451780456</v>
      </c>
      <c r="I140" s="98">
        <v>421.4565304645281</v>
      </c>
      <c r="J140" s="98">
        <v>558.93518839811804</v>
      </c>
      <c r="K140" s="98">
        <v>486.2061850002155</v>
      </c>
      <c r="L140" s="98">
        <v>577.28729174682701</v>
      </c>
      <c r="M140" s="98">
        <v>564.40746791727031</v>
      </c>
      <c r="N140" s="98">
        <v>445.00665217287644</v>
      </c>
      <c r="O140" s="98">
        <v>419.27313391163733</v>
      </c>
      <c r="P140" s="98">
        <v>468.57718471240469</v>
      </c>
      <c r="Q140" s="98">
        <v>489.08846564804071</v>
      </c>
      <c r="R140" s="98">
        <v>614.52990125281224</v>
      </c>
      <c r="S140" s="98">
        <v>612.31705539406562</v>
      </c>
      <c r="T140" s="98">
        <v>534.61851464379822</v>
      </c>
      <c r="U140" s="98">
        <v>639.85643240839704</v>
      </c>
      <c r="V140" s="98">
        <v>484.78905312041906</v>
      </c>
      <c r="W140" s="98">
        <v>509.2515211753535</v>
      </c>
      <c r="X140" s="98">
        <v>328.14875046194845</v>
      </c>
      <c r="Y140" s="98">
        <v>555.06470026691352</v>
      </c>
      <c r="DA140" s="63" t="s">
        <v>2543</v>
      </c>
    </row>
    <row r="141" spans="1:105" ht="12" customHeight="1" x14ac:dyDescent="0.25">
      <c r="A141" s="109" t="s">
        <v>120</v>
      </c>
      <c r="B141" s="33">
        <v>755.9641660871365</v>
      </c>
      <c r="C141" s="33">
        <v>765.20289982702297</v>
      </c>
      <c r="D141" s="33">
        <v>695.8610080123766</v>
      </c>
      <c r="E141" s="33">
        <v>653.80606073607635</v>
      </c>
      <c r="F141" s="33">
        <v>649.3898911103438</v>
      </c>
      <c r="G141" s="33">
        <v>606.68771006947532</v>
      </c>
      <c r="H141" s="33">
        <v>642.26505851995478</v>
      </c>
      <c r="I141" s="33">
        <v>564.42808434568019</v>
      </c>
      <c r="J141" s="33">
        <v>529.97742614917843</v>
      </c>
      <c r="K141" s="33">
        <v>488.24437419386402</v>
      </c>
      <c r="L141" s="33">
        <v>532.68928706497184</v>
      </c>
      <c r="M141" s="33">
        <v>500.19318588736451</v>
      </c>
      <c r="N141" s="33">
        <v>514.58476345665224</v>
      </c>
      <c r="O141" s="33">
        <v>496.41524780057961</v>
      </c>
      <c r="P141" s="33">
        <v>464.70441873086833</v>
      </c>
      <c r="Q141" s="33">
        <v>486.02646357053737</v>
      </c>
      <c r="R141" s="33">
        <v>542.93000196249454</v>
      </c>
      <c r="S141" s="33">
        <v>538.29614583378816</v>
      </c>
      <c r="T141" s="33">
        <v>518.33628268406983</v>
      </c>
      <c r="U141" s="33">
        <v>556.38741969786315</v>
      </c>
      <c r="V141" s="33">
        <v>525.2768145272081</v>
      </c>
      <c r="W141" s="33">
        <v>578.86902967236858</v>
      </c>
      <c r="X141" s="33">
        <v>411.88419628271322</v>
      </c>
      <c r="Y141" s="33">
        <v>532.07488567790244</v>
      </c>
      <c r="DA141" s="60" t="s">
        <v>2544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:Y143" si="51">W144+W146+W148+W157</f>
        <v>0</v>
      </c>
      <c r="X143" s="117">
        <f t="shared" si="51"/>
        <v>0</v>
      </c>
      <c r="Y143" s="117">
        <f t="shared" si="51"/>
        <v>0</v>
      </c>
      <c r="DA143" s="129" t="s">
        <v>2545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2546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2547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2548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0</v>
      </c>
      <c r="C147" s="98">
        <f>IF(RES_hhdet_tes!C147=0,0,RES_hhdet_tes!C147*1000*11630/RES_hhdet_num!C143)</f>
        <v>0</v>
      </c>
      <c r="D147" s="98">
        <f>IF(RES_hhdet_tes!D147=0,0,RES_hhdet_tes!D147*1000*11630/RES_hhdet_num!D143)</f>
        <v>0</v>
      </c>
      <c r="E147" s="98">
        <f>IF(RES_hhdet_tes!E147=0,0,RES_hhdet_tes!E147*1000*11630/RES_hhdet_num!E143)</f>
        <v>0</v>
      </c>
      <c r="F147" s="98">
        <f>IF(RES_hhdet_tes!F147=0,0,RES_hhdet_tes!F147*1000*11630/RES_hhdet_num!F143)</f>
        <v>0</v>
      </c>
      <c r="G147" s="98">
        <f>IF(RES_hhdet_tes!G147=0,0,RES_hhdet_tes!G147*1000*11630/RES_hhdet_num!G143)</f>
        <v>0</v>
      </c>
      <c r="H147" s="98">
        <f>IF(RES_hhdet_tes!H147=0,0,RES_hhdet_tes!H147*1000*11630/RES_hhdet_num!H143)</f>
        <v>0</v>
      </c>
      <c r="I147" s="98">
        <f>IF(RES_hhdet_tes!I147=0,0,RES_hhdet_tes!I147*1000*11630/RES_hhdet_num!I143)</f>
        <v>0</v>
      </c>
      <c r="J147" s="98">
        <f>IF(RES_hhdet_tes!J147=0,0,RES_hhdet_tes!J147*1000*11630/RES_hhdet_num!J143)</f>
        <v>0</v>
      </c>
      <c r="K147" s="98">
        <f>IF(RES_hhdet_tes!K147=0,0,RES_hhdet_tes!K147*1000*11630/RES_hhdet_num!K143)</f>
        <v>0</v>
      </c>
      <c r="L147" s="98">
        <f>IF(RES_hhdet_tes!L147=0,0,RES_hhdet_tes!L147*1000*11630/RES_hhdet_num!L143)</f>
        <v>0</v>
      </c>
      <c r="M147" s="98">
        <f>IF(RES_hhdet_tes!M147=0,0,RES_hhdet_tes!M147*1000*11630/RES_hhdet_num!M143)</f>
        <v>0</v>
      </c>
      <c r="N147" s="98">
        <f>IF(RES_hhdet_tes!N147=0,0,RES_hhdet_tes!N147*1000*11630/RES_hhdet_num!N143)</f>
        <v>0</v>
      </c>
      <c r="O147" s="98">
        <f>IF(RES_hhdet_tes!O147=0,0,RES_hhdet_tes!O147*1000*11630/RES_hhdet_num!O143)</f>
        <v>0</v>
      </c>
      <c r="P147" s="98">
        <f>IF(RES_hhdet_tes!P147=0,0,RES_hhdet_tes!P147*1000*11630/RES_hhdet_num!P143)</f>
        <v>0</v>
      </c>
      <c r="Q147" s="98">
        <f>IF(RES_hhdet_tes!Q147=0,0,RES_hhdet_tes!Q147*1000*11630/RES_hhdet_num!Q143)</f>
        <v>0</v>
      </c>
      <c r="R147" s="98">
        <f>IF(RES_hhdet_tes!R147=0,0,RES_hhdet_tes!R147*1000*11630/RES_hhdet_num!R143)</f>
        <v>0</v>
      </c>
      <c r="S147" s="98">
        <f>IF(RES_hhdet_tes!S147=0,0,RES_hhdet_tes!S147*1000*11630/RES_hhdet_num!S143)</f>
        <v>0</v>
      </c>
      <c r="T147" s="98">
        <f>IF(RES_hhdet_tes!T147=0,0,RES_hhdet_tes!T147*1000*11630/RES_hhdet_num!T143)</f>
        <v>0</v>
      </c>
      <c r="U147" s="98">
        <f>IF(RES_hhdet_tes!U147=0,0,RES_hhdet_tes!U147*1000*11630/RES_hhdet_num!U143)</f>
        <v>0</v>
      </c>
      <c r="V147" s="98">
        <f>IF(RES_hhdet_tes!V147=0,0,RES_hhdet_tes!V147*1000*11630/RES_hhdet_num!V143)</f>
        <v>0</v>
      </c>
      <c r="W147" s="98">
        <f>IF(RES_hhdet_tes!W147=0,0,RES_hhdet_tes!W147*1000*11630/RES_hhdet_num!W143)</f>
        <v>0</v>
      </c>
      <c r="X147" s="98">
        <f>IF(RES_hhdet_tes!X147=0,0,RES_hhdet_tes!X147*1000*11630/RES_hhdet_num!X143)</f>
        <v>0</v>
      </c>
      <c r="Y147" s="98">
        <f>IF(RES_hhdet_tes!Y147=0,0,RES_hhdet_tes!Y147*1000*11630/RES_hhdet_num!Y143)</f>
        <v>0</v>
      </c>
      <c r="DA147" s="63" t="s">
        <v>2549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X148" s="122">
        <v>0</v>
      </c>
      <c r="Y148" s="122">
        <v>0</v>
      </c>
      <c r="DA148" s="130" t="s">
        <v>2550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2551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2552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2553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2554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2555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2556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2557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2558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X157" s="122">
        <v>0</v>
      </c>
      <c r="Y157" s="122">
        <v>0</v>
      </c>
      <c r="DA157" s="130" t="s">
        <v>2559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2560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2561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9559.4310505629983</v>
      </c>
      <c r="C161" s="117">
        <f t="shared" si="54"/>
        <v>11591.307972236395</v>
      </c>
      <c r="D161" s="117">
        <f t="shared" si="54"/>
        <v>10644.410344450567</v>
      </c>
      <c r="E161" s="117">
        <f t="shared" si="54"/>
        <v>10424.63870965489</v>
      </c>
      <c r="F161" s="117">
        <f t="shared" si="54"/>
        <v>10305.394368953133</v>
      </c>
      <c r="G161" s="117">
        <f t="shared" si="54"/>
        <v>10068.557667954601</v>
      </c>
      <c r="H161" s="117">
        <f t="shared" si="54"/>
        <v>9447.5167332877572</v>
      </c>
      <c r="I161" s="117">
        <f t="shared" si="54"/>
        <v>11269.63739293099</v>
      </c>
      <c r="J161" s="117">
        <f t="shared" si="54"/>
        <v>11140.503168725081</v>
      </c>
      <c r="K161" s="117">
        <f t="shared" si="54"/>
        <v>11135.187457795477</v>
      </c>
      <c r="L161" s="117">
        <f t="shared" si="54"/>
        <v>13136.990913030966</v>
      </c>
      <c r="M161" s="117">
        <f t="shared" si="54"/>
        <v>11259.028970684614</v>
      </c>
      <c r="N161" s="117">
        <f t="shared" si="54"/>
        <v>11493.962042297804</v>
      </c>
      <c r="O161" s="117">
        <f t="shared" si="54"/>
        <v>11314.4263495509</v>
      </c>
      <c r="P161" s="117">
        <f t="shared" si="54"/>
        <v>10780.640112499817</v>
      </c>
      <c r="Q161" s="117">
        <f t="shared" si="54"/>
        <v>10502.530682587412</v>
      </c>
      <c r="R161" s="117">
        <f t="shared" ref="R161:V161" si="55">R162+R164+R166+R175</f>
        <v>11268.401537712363</v>
      </c>
      <c r="S161" s="117">
        <f t="shared" si="55"/>
        <v>11028.485132577314</v>
      </c>
      <c r="T161" s="117">
        <f t="shared" si="55"/>
        <v>13399.989845800159</v>
      </c>
      <c r="U161" s="117">
        <f t="shared" si="55"/>
        <v>11374.644530465135</v>
      </c>
      <c r="V161" s="117">
        <f t="shared" si="55"/>
        <v>11022.393753455379</v>
      </c>
      <c r="W161" s="117">
        <f t="shared" ref="W161:Y161" si="56">W162+W164+W166+W175</f>
        <v>12950.458451485603</v>
      </c>
      <c r="X161" s="117">
        <f t="shared" si="56"/>
        <v>9196.9892405437786</v>
      </c>
      <c r="Y161" s="117">
        <f t="shared" si="56"/>
        <v>13129.845737260048</v>
      </c>
      <c r="DA161" s="129" t="s">
        <v>2562</v>
      </c>
    </row>
    <row r="162" spans="1:105" ht="12.95" customHeight="1" x14ac:dyDescent="0.25">
      <c r="A162" s="121" t="s">
        <v>57</v>
      </c>
      <c r="B162" s="122">
        <f t="shared" ref="B162:Y162" si="57">B163</f>
        <v>7716.6033372196316</v>
      </c>
      <c r="C162" s="122">
        <f t="shared" si="57"/>
        <v>9648.2108696192099</v>
      </c>
      <c r="D162" s="122">
        <f t="shared" si="57"/>
        <v>8832.2925069859793</v>
      </c>
      <c r="E162" s="122">
        <f t="shared" si="57"/>
        <v>8645.6926707806506</v>
      </c>
      <c r="F162" s="122">
        <f t="shared" si="57"/>
        <v>8539.8757310488854</v>
      </c>
      <c r="G162" s="122">
        <f t="shared" si="57"/>
        <v>8370.6380253261559</v>
      </c>
      <c r="H162" s="122">
        <f t="shared" si="57"/>
        <v>7696.5889070323992</v>
      </c>
      <c r="I162" s="122">
        <f t="shared" si="57"/>
        <v>9648.3878462124703</v>
      </c>
      <c r="J162" s="122">
        <f t="shared" si="57"/>
        <v>9563.5254975331827</v>
      </c>
      <c r="K162" s="122">
        <f t="shared" si="57"/>
        <v>9646.6822395242798</v>
      </c>
      <c r="L162" s="122">
        <f t="shared" si="57"/>
        <v>11535.062251577425</v>
      </c>
      <c r="M162" s="122">
        <f t="shared" si="57"/>
        <v>9767.7576941109855</v>
      </c>
      <c r="N162" s="122">
        <f t="shared" si="57"/>
        <v>9963.7378317454059</v>
      </c>
      <c r="O162" s="122">
        <f t="shared" si="57"/>
        <v>9830.3048555701625</v>
      </c>
      <c r="P162" s="122">
        <f t="shared" si="57"/>
        <v>9385.3835055735963</v>
      </c>
      <c r="Q162" s="122">
        <f t="shared" si="57"/>
        <v>9075.4406226903229</v>
      </c>
      <c r="R162" s="122">
        <f t="shared" si="57"/>
        <v>9675.5310029440843</v>
      </c>
      <c r="S162" s="122">
        <f t="shared" si="57"/>
        <v>9434.853447240157</v>
      </c>
      <c r="T162" s="122">
        <f t="shared" si="57"/>
        <v>11876.730652760145</v>
      </c>
      <c r="U162" s="122">
        <f t="shared" si="57"/>
        <v>9722.4411608171376</v>
      </c>
      <c r="V162" s="122">
        <f t="shared" si="57"/>
        <v>9443.5478222740221</v>
      </c>
      <c r="W162" s="122">
        <f t="shared" si="57"/>
        <v>11193.98859950409</v>
      </c>
      <c r="X162" s="122">
        <f t="shared" si="57"/>
        <v>7968.2820699024614</v>
      </c>
      <c r="Y162" s="122">
        <f t="shared" si="57"/>
        <v>11432.788416059713</v>
      </c>
      <c r="DA162" s="130" t="s">
        <v>2563</v>
      </c>
    </row>
    <row r="163" spans="1:105" ht="12" customHeight="1" x14ac:dyDescent="0.25">
      <c r="A163" s="97" t="s">
        <v>53</v>
      </c>
      <c r="B163" s="33">
        <v>7716.6033372196316</v>
      </c>
      <c r="C163" s="33">
        <v>9648.2108696192099</v>
      </c>
      <c r="D163" s="33">
        <v>8832.2925069859793</v>
      </c>
      <c r="E163" s="33">
        <v>8645.6926707806506</v>
      </c>
      <c r="F163" s="33">
        <v>8539.8757310488854</v>
      </c>
      <c r="G163" s="33">
        <v>8370.6380253261559</v>
      </c>
      <c r="H163" s="33">
        <v>7696.5889070323992</v>
      </c>
      <c r="I163" s="33">
        <v>9648.3878462124703</v>
      </c>
      <c r="J163" s="33">
        <v>9563.5254975331827</v>
      </c>
      <c r="K163" s="33">
        <v>9646.6822395242798</v>
      </c>
      <c r="L163" s="33">
        <v>11535.062251577425</v>
      </c>
      <c r="M163" s="33">
        <v>9767.7576941109855</v>
      </c>
      <c r="N163" s="33">
        <v>9963.7378317454059</v>
      </c>
      <c r="O163" s="33">
        <v>9830.3048555701625</v>
      </c>
      <c r="P163" s="33">
        <v>9385.3835055735963</v>
      </c>
      <c r="Q163" s="33">
        <v>9075.4406226903229</v>
      </c>
      <c r="R163" s="33">
        <v>9675.5310029440843</v>
      </c>
      <c r="S163" s="33">
        <v>9434.853447240157</v>
      </c>
      <c r="T163" s="33">
        <v>11876.730652760145</v>
      </c>
      <c r="U163" s="33">
        <v>9722.4411608171376</v>
      </c>
      <c r="V163" s="33">
        <v>9443.5478222740221</v>
      </c>
      <c r="W163" s="33">
        <v>11193.98859950409</v>
      </c>
      <c r="X163" s="33">
        <v>7968.2820699024614</v>
      </c>
      <c r="Y163" s="33">
        <v>11432.788416059713</v>
      </c>
      <c r="DA163" s="60" t="s">
        <v>2564</v>
      </c>
    </row>
    <row r="164" spans="1:105" ht="12.95" customHeight="1" x14ac:dyDescent="0.25">
      <c r="A164" s="121" t="s">
        <v>92</v>
      </c>
      <c r="B164" s="122">
        <f t="shared" ref="B164:Y164" si="58">B165</f>
        <v>0.2130489786680439</v>
      </c>
      <c r="C164" s="122">
        <f t="shared" si="58"/>
        <v>0.25911663068370516</v>
      </c>
      <c r="D164" s="122">
        <f t="shared" si="58"/>
        <v>0.31937672951128215</v>
      </c>
      <c r="E164" s="122">
        <f t="shared" si="58"/>
        <v>0.33246822681859972</v>
      </c>
      <c r="F164" s="122">
        <f t="shared" si="58"/>
        <v>0.39522437778498587</v>
      </c>
      <c r="G164" s="122">
        <f t="shared" si="58"/>
        <v>0.50900456610987177</v>
      </c>
      <c r="H164" s="122">
        <f t="shared" si="58"/>
        <v>0.715841872505671</v>
      </c>
      <c r="I164" s="122">
        <f t="shared" si="58"/>
        <v>0.9567530783260948</v>
      </c>
      <c r="J164" s="122">
        <f t="shared" si="58"/>
        <v>1.3829222414157591</v>
      </c>
      <c r="K164" s="122">
        <f t="shared" si="58"/>
        <v>1.7309614993186022</v>
      </c>
      <c r="L164" s="122">
        <f t="shared" si="58"/>
        <v>4.2129775091683648</v>
      </c>
      <c r="M164" s="122">
        <f t="shared" si="58"/>
        <v>3.1111709408883774</v>
      </c>
      <c r="N164" s="122">
        <f t="shared" si="58"/>
        <v>2.7146493343097449</v>
      </c>
      <c r="O164" s="122">
        <f t="shared" si="58"/>
        <v>2.6754943741221879</v>
      </c>
      <c r="P164" s="122">
        <f t="shared" si="58"/>
        <v>2.89751258094025</v>
      </c>
      <c r="Q164" s="122">
        <f t="shared" si="58"/>
        <v>2.4996800144430433</v>
      </c>
      <c r="R164" s="122">
        <f t="shared" si="58"/>
        <v>2.7765727794534971</v>
      </c>
      <c r="S164" s="122">
        <f t="shared" si="58"/>
        <v>3.2535977930434448</v>
      </c>
      <c r="T164" s="122">
        <f t="shared" si="58"/>
        <v>5.4837210788000217</v>
      </c>
      <c r="U164" s="122">
        <f t="shared" si="58"/>
        <v>4.6655802416625622</v>
      </c>
      <c r="V164" s="122">
        <f t="shared" si="58"/>
        <v>6.0102823484626393</v>
      </c>
      <c r="W164" s="122">
        <f t="shared" si="58"/>
        <v>11.171221878879484</v>
      </c>
      <c r="X164" s="122">
        <f t="shared" si="58"/>
        <v>10.039037613595958</v>
      </c>
      <c r="Y164" s="122">
        <f t="shared" si="58"/>
        <v>10.389468583216711</v>
      </c>
      <c r="DA164" s="130" t="s">
        <v>2565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0.2130489786680439</v>
      </c>
      <c r="C165" s="98">
        <f>IF(RES_hhdet_tes!C165=0,0,RES_hhdet_tes!C165*1000*11630/RES_hhdet_num!C161)</f>
        <v>0.25911663068370516</v>
      </c>
      <c r="D165" s="98">
        <f>IF(RES_hhdet_tes!D165=0,0,RES_hhdet_tes!D165*1000*11630/RES_hhdet_num!D161)</f>
        <v>0.31937672951128215</v>
      </c>
      <c r="E165" s="98">
        <f>IF(RES_hhdet_tes!E165=0,0,RES_hhdet_tes!E165*1000*11630/RES_hhdet_num!E161)</f>
        <v>0.33246822681859972</v>
      </c>
      <c r="F165" s="98">
        <f>IF(RES_hhdet_tes!F165=0,0,RES_hhdet_tes!F165*1000*11630/RES_hhdet_num!F161)</f>
        <v>0.39522437778498587</v>
      </c>
      <c r="G165" s="98">
        <f>IF(RES_hhdet_tes!G165=0,0,RES_hhdet_tes!G165*1000*11630/RES_hhdet_num!G161)</f>
        <v>0.50900456610987177</v>
      </c>
      <c r="H165" s="98">
        <f>IF(RES_hhdet_tes!H165=0,0,RES_hhdet_tes!H165*1000*11630/RES_hhdet_num!H161)</f>
        <v>0.715841872505671</v>
      </c>
      <c r="I165" s="98">
        <f>IF(RES_hhdet_tes!I165=0,0,RES_hhdet_tes!I165*1000*11630/RES_hhdet_num!I161)</f>
        <v>0.9567530783260948</v>
      </c>
      <c r="J165" s="98">
        <f>IF(RES_hhdet_tes!J165=0,0,RES_hhdet_tes!J165*1000*11630/RES_hhdet_num!J161)</f>
        <v>1.3829222414157591</v>
      </c>
      <c r="K165" s="98">
        <f>IF(RES_hhdet_tes!K165=0,0,RES_hhdet_tes!K165*1000*11630/RES_hhdet_num!K161)</f>
        <v>1.7309614993186022</v>
      </c>
      <c r="L165" s="98">
        <f>IF(RES_hhdet_tes!L165=0,0,RES_hhdet_tes!L165*1000*11630/RES_hhdet_num!L161)</f>
        <v>4.2129775091683648</v>
      </c>
      <c r="M165" s="98">
        <f>IF(RES_hhdet_tes!M165=0,0,RES_hhdet_tes!M165*1000*11630/RES_hhdet_num!M161)</f>
        <v>3.1111709408883774</v>
      </c>
      <c r="N165" s="98">
        <f>IF(RES_hhdet_tes!N165=0,0,RES_hhdet_tes!N165*1000*11630/RES_hhdet_num!N161)</f>
        <v>2.7146493343097449</v>
      </c>
      <c r="O165" s="98">
        <f>IF(RES_hhdet_tes!O165=0,0,RES_hhdet_tes!O165*1000*11630/RES_hhdet_num!O161)</f>
        <v>2.6754943741221879</v>
      </c>
      <c r="P165" s="98">
        <f>IF(RES_hhdet_tes!P165=0,0,RES_hhdet_tes!P165*1000*11630/RES_hhdet_num!P161)</f>
        <v>2.89751258094025</v>
      </c>
      <c r="Q165" s="98">
        <f>IF(RES_hhdet_tes!Q165=0,0,RES_hhdet_tes!Q165*1000*11630/RES_hhdet_num!Q161)</f>
        <v>2.4996800144430433</v>
      </c>
      <c r="R165" s="98">
        <f>IF(RES_hhdet_tes!R165=0,0,RES_hhdet_tes!R165*1000*11630/RES_hhdet_num!R161)</f>
        <v>2.7765727794534971</v>
      </c>
      <c r="S165" s="98">
        <f>IF(RES_hhdet_tes!S165=0,0,RES_hhdet_tes!S165*1000*11630/RES_hhdet_num!S161)</f>
        <v>3.2535977930434448</v>
      </c>
      <c r="T165" s="98">
        <f>IF(RES_hhdet_tes!T165=0,0,RES_hhdet_tes!T165*1000*11630/RES_hhdet_num!T161)</f>
        <v>5.4837210788000217</v>
      </c>
      <c r="U165" s="98">
        <f>IF(RES_hhdet_tes!U165=0,0,RES_hhdet_tes!U165*1000*11630/RES_hhdet_num!U161)</f>
        <v>4.6655802416625622</v>
      </c>
      <c r="V165" s="98">
        <f>IF(RES_hhdet_tes!V165=0,0,RES_hhdet_tes!V165*1000*11630/RES_hhdet_num!V161)</f>
        <v>6.0102823484626393</v>
      </c>
      <c r="W165" s="98">
        <f>IF(RES_hhdet_tes!W165=0,0,RES_hhdet_tes!W165*1000*11630/RES_hhdet_num!W161)</f>
        <v>11.171221878879484</v>
      </c>
      <c r="X165" s="98">
        <f>IF(RES_hhdet_tes!X165=0,0,RES_hhdet_tes!X165*1000*11630/RES_hhdet_num!X161)</f>
        <v>10.039037613595958</v>
      </c>
      <c r="Y165" s="98">
        <f>IF(RES_hhdet_tes!Y165=0,0,RES_hhdet_tes!Y165*1000*11630/RES_hhdet_num!Y161)</f>
        <v>10.389468583216711</v>
      </c>
      <c r="DA165" s="63" t="s">
        <v>2566</v>
      </c>
    </row>
    <row r="166" spans="1:105" ht="12" customHeight="1" x14ac:dyDescent="0.25">
      <c r="A166" s="121" t="s">
        <v>55</v>
      </c>
      <c r="B166" s="122">
        <v>1091.3096255288535</v>
      </c>
      <c r="C166" s="122">
        <v>1158.007571010364</v>
      </c>
      <c r="D166" s="122">
        <v>1137.8788113923758</v>
      </c>
      <c r="E166" s="122">
        <v>1122.7194755783701</v>
      </c>
      <c r="F166" s="122">
        <v>1109.1568297740691</v>
      </c>
      <c r="G166" s="122">
        <v>1092.6725789638967</v>
      </c>
      <c r="H166" s="122">
        <v>1109.2511377096237</v>
      </c>
      <c r="I166" s="122">
        <v>1068.726207170133</v>
      </c>
      <c r="J166" s="122">
        <v>1042.5895463444306</v>
      </c>
      <c r="K166" s="122">
        <v>998.77202922760807</v>
      </c>
      <c r="L166" s="122">
        <v>1059.3235976964031</v>
      </c>
      <c r="M166" s="122">
        <v>979.60045321719838</v>
      </c>
      <c r="N166" s="122">
        <v>1021.7484353814375</v>
      </c>
      <c r="O166" s="122">
        <v>995.34429534898527</v>
      </c>
      <c r="P166" s="122">
        <v>927.01170175879145</v>
      </c>
      <c r="Q166" s="122">
        <v>937.94551877192123</v>
      </c>
      <c r="R166" s="122">
        <v>1031.3133149110718</v>
      </c>
      <c r="S166" s="122">
        <v>1036.2201431194237</v>
      </c>
      <c r="T166" s="122">
        <v>996.07209498666975</v>
      </c>
      <c r="U166" s="122">
        <v>1075.3932138413513</v>
      </c>
      <c r="V166" s="122">
        <v>1053.66810383899</v>
      </c>
      <c r="W166" s="122">
        <v>1175.2747481652407</v>
      </c>
      <c r="X166" s="122">
        <v>816.49223910464252</v>
      </c>
      <c r="Y166" s="122">
        <v>1152.3240345346792</v>
      </c>
      <c r="DA166" s="130" t="s">
        <v>2567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2568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2569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2570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2571</v>
      </c>
    </row>
    <row r="171" spans="1:105" ht="12" customHeight="1" x14ac:dyDescent="0.25">
      <c r="A171" s="106" t="s">
        <v>122</v>
      </c>
      <c r="B171" s="101">
        <v>1091.3096255288535</v>
      </c>
      <c r="C171" s="101">
        <v>1158.007571010364</v>
      </c>
      <c r="D171" s="101">
        <v>1137.8788113923758</v>
      </c>
      <c r="E171" s="101">
        <v>1122.7194755783701</v>
      </c>
      <c r="F171" s="101">
        <v>1109.1568297740691</v>
      </c>
      <c r="G171" s="101">
        <v>1092.6725789638967</v>
      </c>
      <c r="H171" s="101">
        <v>1109.2511377096237</v>
      </c>
      <c r="I171" s="101">
        <v>1068.726207170133</v>
      </c>
      <c r="J171" s="101">
        <v>1042.5895463444306</v>
      </c>
      <c r="K171" s="101">
        <v>998.77202922760807</v>
      </c>
      <c r="L171" s="101">
        <v>1059.3235976964031</v>
      </c>
      <c r="M171" s="101">
        <v>979.60045321719838</v>
      </c>
      <c r="N171" s="101">
        <v>1021.7484353814375</v>
      </c>
      <c r="O171" s="101">
        <v>995.34429534898527</v>
      </c>
      <c r="P171" s="101">
        <v>927.01170175879145</v>
      </c>
      <c r="Q171" s="101">
        <v>937.94551877192123</v>
      </c>
      <c r="R171" s="101">
        <v>1031.3133149110718</v>
      </c>
      <c r="S171" s="101">
        <v>1036.2201431194237</v>
      </c>
      <c r="T171" s="101">
        <v>996.07209498666975</v>
      </c>
      <c r="U171" s="101">
        <v>1075.3932138413513</v>
      </c>
      <c r="V171" s="101">
        <v>1053.66810383899</v>
      </c>
      <c r="W171" s="101">
        <v>1175.2747481652407</v>
      </c>
      <c r="X171" s="101">
        <v>816.49223910464252</v>
      </c>
      <c r="Y171" s="101">
        <v>1152.3240345346792</v>
      </c>
      <c r="DA171" s="131" t="s">
        <v>2572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2573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2574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2575</v>
      </c>
    </row>
    <row r="175" spans="1:105" ht="12" customHeight="1" x14ac:dyDescent="0.25">
      <c r="A175" s="121" t="s">
        <v>54</v>
      </c>
      <c r="B175" s="122">
        <v>751.30503883584629</v>
      </c>
      <c r="C175" s="122">
        <v>784.8304149761376</v>
      </c>
      <c r="D175" s="122">
        <v>673.91964934270152</v>
      </c>
      <c r="E175" s="122">
        <v>655.89409506905099</v>
      </c>
      <c r="F175" s="122">
        <v>655.96658375239394</v>
      </c>
      <c r="G175" s="122">
        <v>604.73805909843998</v>
      </c>
      <c r="H175" s="122">
        <v>640.96084667322782</v>
      </c>
      <c r="I175" s="122">
        <v>551.56658647005975</v>
      </c>
      <c r="J175" s="122">
        <v>533.00520260605253</v>
      </c>
      <c r="K175" s="122">
        <v>488.00222754426989</v>
      </c>
      <c r="L175" s="122">
        <v>538.39208624796936</v>
      </c>
      <c r="M175" s="122">
        <v>508.5596524155406</v>
      </c>
      <c r="N175" s="122">
        <v>505.76112583665036</v>
      </c>
      <c r="O175" s="122">
        <v>486.1017042576317</v>
      </c>
      <c r="P175" s="122">
        <v>465.34739258648966</v>
      </c>
      <c r="Q175" s="122">
        <v>486.64486111072364</v>
      </c>
      <c r="R175" s="122">
        <v>558.78064707775218</v>
      </c>
      <c r="S175" s="122">
        <v>554.15794442468928</v>
      </c>
      <c r="T175" s="122">
        <v>521.70337697454443</v>
      </c>
      <c r="U175" s="122">
        <v>572.1445755649836</v>
      </c>
      <c r="V175" s="122">
        <v>519.1675449939022</v>
      </c>
      <c r="W175" s="122">
        <v>570.02388193739364</v>
      </c>
      <c r="X175" s="122">
        <v>402.1758939230786</v>
      </c>
      <c r="Y175" s="122">
        <v>534.34381808244029</v>
      </c>
      <c r="DA175" s="130" t="s">
        <v>2576</v>
      </c>
    </row>
    <row r="176" spans="1:105" ht="12" customHeight="1" x14ac:dyDescent="0.25">
      <c r="A176" s="97" t="s">
        <v>50</v>
      </c>
      <c r="B176" s="98">
        <v>722.49791474473432</v>
      </c>
      <c r="C176" s="98">
        <v>919.89763169903733</v>
      </c>
      <c r="D176" s="98">
        <v>482.85867509570124</v>
      </c>
      <c r="E176" s="98">
        <v>674.94501382265958</v>
      </c>
      <c r="F176" s="98">
        <v>720.32164131352295</v>
      </c>
      <c r="G176" s="98">
        <v>584.73401707805135</v>
      </c>
      <c r="H176" s="98">
        <v>627.03507451780445</v>
      </c>
      <c r="I176" s="98">
        <v>421.45653046452776</v>
      </c>
      <c r="J176" s="98">
        <v>558.93518839811782</v>
      </c>
      <c r="K176" s="98">
        <v>486.2061850002155</v>
      </c>
      <c r="L176" s="98">
        <v>577.28729174682701</v>
      </c>
      <c r="M176" s="98">
        <v>564.40746791727054</v>
      </c>
      <c r="N176" s="98">
        <v>445.00665217287576</v>
      </c>
      <c r="O176" s="98">
        <v>419.27313391163744</v>
      </c>
      <c r="P176" s="98">
        <v>468.57718471240634</v>
      </c>
      <c r="Q176" s="98">
        <v>489.08846564804054</v>
      </c>
      <c r="R176" s="98">
        <v>614.52990125281008</v>
      </c>
      <c r="S176" s="98">
        <v>612.31705539406505</v>
      </c>
      <c r="T176" s="98">
        <v>534.61851464379686</v>
      </c>
      <c r="U176" s="98">
        <v>639.85643240839613</v>
      </c>
      <c r="V176" s="98">
        <v>484.78905312041843</v>
      </c>
      <c r="W176" s="98">
        <v>509.2515211753564</v>
      </c>
      <c r="X176" s="98">
        <v>328.1487504619497</v>
      </c>
      <c r="Y176" s="98">
        <v>555.06470026691261</v>
      </c>
      <c r="DA176" s="63" t="s">
        <v>2577</v>
      </c>
    </row>
    <row r="177" spans="1:105" ht="12" customHeight="1" x14ac:dyDescent="0.25">
      <c r="A177" s="109" t="s">
        <v>120</v>
      </c>
      <c r="B177" s="33">
        <v>755.96416608713662</v>
      </c>
      <c r="C177" s="33">
        <v>765.20289982702297</v>
      </c>
      <c r="D177" s="33">
        <v>695.86100801237683</v>
      </c>
      <c r="E177" s="33">
        <v>653.80606073607623</v>
      </c>
      <c r="F177" s="33">
        <v>649.38989111034414</v>
      </c>
      <c r="G177" s="33">
        <v>606.68771006947497</v>
      </c>
      <c r="H177" s="33">
        <v>642.26505851995501</v>
      </c>
      <c r="I177" s="33">
        <v>564.42808434568019</v>
      </c>
      <c r="J177" s="33">
        <v>529.97742614917786</v>
      </c>
      <c r="K177" s="33">
        <v>488.24437419386419</v>
      </c>
      <c r="L177" s="33">
        <v>532.68928706497388</v>
      </c>
      <c r="M177" s="33">
        <v>500.19318588736314</v>
      </c>
      <c r="N177" s="33">
        <v>514.58476345665474</v>
      </c>
      <c r="O177" s="33">
        <v>496.41524780058063</v>
      </c>
      <c r="P177" s="33">
        <v>464.704418730866</v>
      </c>
      <c r="Q177" s="33">
        <v>486.02646357053362</v>
      </c>
      <c r="R177" s="33">
        <v>542.93000196249454</v>
      </c>
      <c r="S177" s="33">
        <v>538.29614583379168</v>
      </c>
      <c r="T177" s="33">
        <v>518.33628268406869</v>
      </c>
      <c r="U177" s="33">
        <v>556.38741969786361</v>
      </c>
      <c r="V177" s="33">
        <v>525.27681452720844</v>
      </c>
      <c r="W177" s="33">
        <v>578.86902967236381</v>
      </c>
      <c r="X177" s="33">
        <v>411.88419628271475</v>
      </c>
      <c r="Y177" s="33">
        <v>532.07488567790551</v>
      </c>
      <c r="DA177" s="60" t="s">
        <v>2578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6775.472712544426</v>
      </c>
      <c r="C3" s="117">
        <f t="shared" si="0"/>
        <v>5527.9464933955087</v>
      </c>
      <c r="D3" s="117">
        <f t="shared" si="0"/>
        <v>6647.8503485303327</v>
      </c>
      <c r="E3" s="117">
        <f t="shared" si="0"/>
        <v>4974.5386991283531</v>
      </c>
      <c r="F3" s="117">
        <f t="shared" si="0"/>
        <v>7049.9367420265316</v>
      </c>
      <c r="G3" s="117">
        <f t="shared" si="0"/>
        <v>6622.232665835887</v>
      </c>
      <c r="H3" s="117">
        <f t="shared" si="0"/>
        <v>6032.5451573795926</v>
      </c>
      <c r="I3" s="117">
        <f t="shared" si="0"/>
        <v>4914.6109034557576</v>
      </c>
      <c r="J3" s="117">
        <f t="shared" si="0"/>
        <v>6761.1678146605718</v>
      </c>
      <c r="K3" s="117">
        <f t="shared" si="0"/>
        <v>5079.8326860718726</v>
      </c>
      <c r="L3" s="117">
        <f t="shared" si="0"/>
        <v>6085.5914647725531</v>
      </c>
      <c r="M3" s="117">
        <f t="shared" si="0"/>
        <v>6950.0038069409984</v>
      </c>
      <c r="N3" s="117">
        <f t="shared" si="0"/>
        <v>6266.051620730882</v>
      </c>
      <c r="O3" s="117">
        <f t="shared" si="0"/>
        <v>6551.6724059769913</v>
      </c>
      <c r="P3" s="117">
        <f t="shared" si="0"/>
        <v>6676.9624700639406</v>
      </c>
      <c r="Q3" s="117">
        <f t="shared" si="0"/>
        <v>5262.2783824004018</v>
      </c>
      <c r="R3" s="117">
        <f t="shared" ref="R3:V3" si="1">R4+R7+R9+R19</f>
        <v>2218.9567018936368</v>
      </c>
      <c r="S3" s="117">
        <f t="shared" si="1"/>
        <v>4434.9921203844387</v>
      </c>
      <c r="T3" s="117">
        <f t="shared" si="1"/>
        <v>5536.0237828086065</v>
      </c>
      <c r="U3" s="117">
        <f t="shared" si="1"/>
        <v>6370.2805734039102</v>
      </c>
      <c r="V3" s="117">
        <f t="shared" si="1"/>
        <v>6323.2670894910734</v>
      </c>
      <c r="W3" s="117">
        <f t="shared" ref="W3:Y3" si="2">W4+W7+W9+W19</f>
        <v>5714.4986951375304</v>
      </c>
      <c r="X3" s="117">
        <f t="shared" si="2"/>
        <v>0</v>
      </c>
      <c r="Y3" s="117">
        <f t="shared" si="2"/>
        <v>6271.5805629586721</v>
      </c>
      <c r="DA3" s="129" t="s">
        <v>2580</v>
      </c>
    </row>
    <row r="4" spans="1:105" ht="12.95" customHeight="1" x14ac:dyDescent="0.25">
      <c r="A4" s="121" t="s">
        <v>57</v>
      </c>
      <c r="B4" s="122">
        <f t="shared" ref="B4:Q4" si="3">SUM(B5:B6)</f>
        <v>5872.0744079166634</v>
      </c>
      <c r="C4" s="122">
        <f t="shared" si="3"/>
        <v>4772.188676745398</v>
      </c>
      <c r="D4" s="122">
        <f t="shared" si="3"/>
        <v>5749.7837410626453</v>
      </c>
      <c r="E4" s="122">
        <f t="shared" si="3"/>
        <v>4312.0038506653627</v>
      </c>
      <c r="F4" s="122">
        <f t="shared" si="3"/>
        <v>6097.8622901135122</v>
      </c>
      <c r="G4" s="122">
        <f t="shared" si="3"/>
        <v>5708.4173054401454</v>
      </c>
      <c r="H4" s="122">
        <f t="shared" si="3"/>
        <v>5170.1086240672421</v>
      </c>
      <c r="I4" s="122">
        <f t="shared" si="3"/>
        <v>4343.8417561261504</v>
      </c>
      <c r="J4" s="122">
        <f t="shared" si="3"/>
        <v>5986.2096639634501</v>
      </c>
      <c r="K4" s="122">
        <f t="shared" si="3"/>
        <v>4548.8074200791907</v>
      </c>
      <c r="L4" s="122">
        <f t="shared" si="3"/>
        <v>5443.4948775243638</v>
      </c>
      <c r="M4" s="122">
        <f t="shared" si="3"/>
        <v>6202.522966365621</v>
      </c>
      <c r="N4" s="122">
        <f t="shared" si="3"/>
        <v>5583.9425005846751</v>
      </c>
      <c r="O4" s="122">
        <f t="shared" si="3"/>
        <v>5835.5757277712864</v>
      </c>
      <c r="P4" s="122">
        <f t="shared" si="3"/>
        <v>5946.6767337063629</v>
      </c>
      <c r="Q4" s="122">
        <f t="shared" si="3"/>
        <v>4647.7192794324355</v>
      </c>
      <c r="R4" s="122">
        <f t="shared" ref="R4:V4" si="4">SUM(R5:R6)</f>
        <v>1976.0473093352887</v>
      </c>
      <c r="S4" s="122">
        <f t="shared" si="4"/>
        <v>4000.7432649957518</v>
      </c>
      <c r="T4" s="122">
        <f t="shared" si="4"/>
        <v>5027.865754759483</v>
      </c>
      <c r="U4" s="122">
        <f t="shared" si="4"/>
        <v>5764.0911472090866</v>
      </c>
      <c r="V4" s="122">
        <f t="shared" si="4"/>
        <v>5736.4325562432296</v>
      </c>
      <c r="W4" s="122">
        <f t="shared" ref="W4:Y4" si="5">SUM(W5:W6)</f>
        <v>5187.1441940359909</v>
      </c>
      <c r="X4" s="122">
        <f t="shared" si="5"/>
        <v>0</v>
      </c>
      <c r="Y4" s="122">
        <f t="shared" si="5"/>
        <v>6251.0000371454189</v>
      </c>
      <c r="DA4" s="130" t="s">
        <v>2581</v>
      </c>
    </row>
    <row r="5" spans="1:105" ht="12" customHeight="1" x14ac:dyDescent="0.25">
      <c r="A5" s="97" t="s">
        <v>51</v>
      </c>
      <c r="B5" s="98">
        <v>5872.0744079166634</v>
      </c>
      <c r="C5" s="98">
        <v>4772.188676745398</v>
      </c>
      <c r="D5" s="98">
        <v>5749.7837410626453</v>
      </c>
      <c r="E5" s="98">
        <v>4312.0038506653627</v>
      </c>
      <c r="F5" s="98">
        <v>6097.8622901135122</v>
      </c>
      <c r="G5" s="98">
        <v>5708.4173054401454</v>
      </c>
      <c r="H5" s="98">
        <v>5170.1086240672421</v>
      </c>
      <c r="I5" s="98">
        <v>4343.8417561261504</v>
      </c>
      <c r="J5" s="98">
        <v>5986.2096639634501</v>
      </c>
      <c r="K5" s="98">
        <v>4548.8074200791907</v>
      </c>
      <c r="L5" s="98">
        <v>5443.4948775243638</v>
      </c>
      <c r="M5" s="98">
        <v>6202.522966365621</v>
      </c>
      <c r="N5" s="98">
        <v>5583.9425005846751</v>
      </c>
      <c r="O5" s="98">
        <v>5835.5757277712864</v>
      </c>
      <c r="P5" s="98">
        <v>5946.6767337063629</v>
      </c>
      <c r="Q5" s="98">
        <v>4647.7192794324355</v>
      </c>
      <c r="R5" s="98">
        <v>1976.0473093352887</v>
      </c>
      <c r="S5" s="98">
        <v>4000.7432649957518</v>
      </c>
      <c r="T5" s="98">
        <v>5027.865754759483</v>
      </c>
      <c r="U5" s="98">
        <v>5764.0911472090866</v>
      </c>
      <c r="V5" s="98">
        <v>5736.4325562432296</v>
      </c>
      <c r="W5" s="98">
        <v>5187.1441940359909</v>
      </c>
      <c r="X5" s="98">
        <v>0</v>
      </c>
      <c r="Y5" s="98">
        <v>6251.0000371454189</v>
      </c>
      <c r="DA5" s="63" t="s">
        <v>2582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2583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2584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2585</v>
      </c>
    </row>
    <row r="9" spans="1:105" ht="12" customHeight="1" x14ac:dyDescent="0.25">
      <c r="A9" s="121" t="s">
        <v>55</v>
      </c>
      <c r="B9" s="122">
        <v>706.7121332415818</v>
      </c>
      <c r="C9" s="122">
        <v>583.71640908896222</v>
      </c>
      <c r="D9" s="122">
        <v>736.12797078847598</v>
      </c>
      <c r="E9" s="122">
        <v>531.70685531631568</v>
      </c>
      <c r="F9" s="122">
        <v>770.9614943425471</v>
      </c>
      <c r="G9" s="122">
        <v>760.00509936289018</v>
      </c>
      <c r="H9" s="122">
        <v>714.27528083105699</v>
      </c>
      <c r="I9" s="122">
        <v>471.50050690065376</v>
      </c>
      <c r="J9" s="122">
        <v>635.73302576734682</v>
      </c>
      <c r="K9" s="122">
        <v>442.83137460407897</v>
      </c>
      <c r="L9" s="122">
        <v>524.92183119927358</v>
      </c>
      <c r="M9" s="122">
        <v>616.29379931056201</v>
      </c>
      <c r="N9" s="122">
        <v>561.73889697140203</v>
      </c>
      <c r="O9" s="122">
        <v>591.0606225645065</v>
      </c>
      <c r="P9" s="122">
        <v>594.7882087863893</v>
      </c>
      <c r="Q9" s="122">
        <v>463.10916768473299</v>
      </c>
      <c r="R9" s="122">
        <v>193.3965677637818</v>
      </c>
      <c r="S9" s="122">
        <v>384.75351016890767</v>
      </c>
      <c r="T9" s="122">
        <v>464.81551653862635</v>
      </c>
      <c r="U9" s="122">
        <v>556.33310393987472</v>
      </c>
      <c r="V9" s="122">
        <v>554.48878128522176</v>
      </c>
      <c r="W9" s="122">
        <v>500.22437001476584</v>
      </c>
      <c r="X9" s="122">
        <v>0</v>
      </c>
      <c r="Y9" s="122">
        <v>0</v>
      </c>
      <c r="DA9" s="130" t="s">
        <v>2586</v>
      </c>
    </row>
    <row r="10" spans="1:105" ht="12" customHeight="1" x14ac:dyDescent="0.25">
      <c r="A10" s="97" t="s">
        <v>143</v>
      </c>
      <c r="B10" s="98">
        <v>768.35259650298985</v>
      </c>
      <c r="C10" s="98">
        <v>628.43073851126405</v>
      </c>
      <c r="D10" s="98">
        <v>799.0599252804152</v>
      </c>
      <c r="E10" s="98">
        <v>566.18448926135102</v>
      </c>
      <c r="F10" s="98">
        <v>826.96915699216333</v>
      </c>
      <c r="G10" s="98">
        <v>827.44797247359679</v>
      </c>
      <c r="H10" s="98">
        <v>758.16419147356532</v>
      </c>
      <c r="I10" s="98">
        <v>498.9612236683098</v>
      </c>
      <c r="J10" s="98">
        <v>669.90826934905965</v>
      </c>
      <c r="K10" s="98">
        <v>464.7179917014285</v>
      </c>
      <c r="L10" s="98">
        <v>548.69362161657989</v>
      </c>
      <c r="M10" s="98">
        <v>699.52388574777819</v>
      </c>
      <c r="N10" s="98">
        <v>645.93579695520873</v>
      </c>
      <c r="O10" s="98">
        <v>669.47751021521265</v>
      </c>
      <c r="P10" s="98">
        <v>617.95862442542671</v>
      </c>
      <c r="Q10" s="98">
        <v>481.74331697710062</v>
      </c>
      <c r="R10" s="98">
        <v>201.2401331634025</v>
      </c>
      <c r="S10" s="98">
        <v>400.93662310976606</v>
      </c>
      <c r="T10" s="98">
        <v>484.0492620505695</v>
      </c>
      <c r="U10" s="98">
        <v>577.25370812702886</v>
      </c>
      <c r="V10" s="98">
        <v>570.57463330202859</v>
      </c>
      <c r="W10" s="98">
        <v>546.4192326810371</v>
      </c>
      <c r="X10" s="98">
        <v>0</v>
      </c>
      <c r="Y10" s="98">
        <v>0</v>
      </c>
      <c r="DA10" s="63" t="s">
        <v>2587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2588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2589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2590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2591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2592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2593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2594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2595</v>
      </c>
    </row>
    <row r="19" spans="1:105" ht="12" customHeight="1" x14ac:dyDescent="0.25">
      <c r="A19" s="121" t="s">
        <v>54</v>
      </c>
      <c r="B19" s="122">
        <v>196.68617138618092</v>
      </c>
      <c r="C19" s="122">
        <v>172.04140756114907</v>
      </c>
      <c r="D19" s="122">
        <v>161.9386366792117</v>
      </c>
      <c r="E19" s="122">
        <v>130.82799314667508</v>
      </c>
      <c r="F19" s="122">
        <v>181.11295757047245</v>
      </c>
      <c r="G19" s="122">
        <v>153.81026103285126</v>
      </c>
      <c r="H19" s="122">
        <v>148.16125248129381</v>
      </c>
      <c r="I19" s="122">
        <v>99.268640428953844</v>
      </c>
      <c r="J19" s="122">
        <v>139.22512492977475</v>
      </c>
      <c r="K19" s="122">
        <v>88.193891388603092</v>
      </c>
      <c r="L19" s="122">
        <v>117.17475604891577</v>
      </c>
      <c r="M19" s="122">
        <v>131.18704126481484</v>
      </c>
      <c r="N19" s="122">
        <v>120.37022317480483</v>
      </c>
      <c r="O19" s="122">
        <v>125.03605564119775</v>
      </c>
      <c r="P19" s="122">
        <v>135.49752757118841</v>
      </c>
      <c r="Q19" s="122">
        <v>151.44993528323317</v>
      </c>
      <c r="R19" s="122">
        <v>49.512824794566129</v>
      </c>
      <c r="S19" s="122">
        <v>49.495345219780056</v>
      </c>
      <c r="T19" s="122">
        <v>43.342511510497644</v>
      </c>
      <c r="U19" s="122">
        <v>49.85632225494895</v>
      </c>
      <c r="V19" s="122">
        <v>32.345751962621328</v>
      </c>
      <c r="W19" s="122">
        <v>27.130131086773581</v>
      </c>
      <c r="X19" s="122">
        <v>0</v>
      </c>
      <c r="Y19" s="122">
        <v>20.580525813253214</v>
      </c>
      <c r="DA19" s="130" t="s">
        <v>2596</v>
      </c>
    </row>
    <row r="20" spans="1:105" ht="12" customHeight="1" x14ac:dyDescent="0.25">
      <c r="A20" s="97" t="s">
        <v>51</v>
      </c>
      <c r="B20" s="98">
        <v>513.05680053100389</v>
      </c>
      <c r="C20" s="98">
        <v>421.17658325182856</v>
      </c>
      <c r="D20" s="98">
        <v>445.2292723258393</v>
      </c>
      <c r="E20" s="98">
        <v>334.29519792869633</v>
      </c>
      <c r="F20" s="98">
        <v>497.37726646855913</v>
      </c>
      <c r="G20" s="98">
        <v>424.00002115877123</v>
      </c>
      <c r="H20" s="98">
        <v>397.55122561252836</v>
      </c>
      <c r="I20" s="98">
        <v>267.99935644255828</v>
      </c>
      <c r="J20" s="98">
        <v>369.56435947924336</v>
      </c>
      <c r="K20" s="98">
        <v>225.44067275210824</v>
      </c>
      <c r="L20" s="98">
        <v>303.24474268344693</v>
      </c>
      <c r="M20" s="98">
        <v>378.56899520946274</v>
      </c>
      <c r="N20" s="98">
        <v>365.00011427299773</v>
      </c>
      <c r="O20" s="98">
        <v>362.26147524705078</v>
      </c>
      <c r="P20" s="98">
        <v>338.58976052373714</v>
      </c>
      <c r="Q20" s="98">
        <v>349.38609622352374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2597</v>
      </c>
    </row>
    <row r="21" spans="1:105" ht="12" customHeight="1" x14ac:dyDescent="0.25">
      <c r="A21" s="97" t="s">
        <v>50</v>
      </c>
      <c r="B21" s="98">
        <v>292.59476645038558</v>
      </c>
      <c r="C21" s="98">
        <v>372.37098686156941</v>
      </c>
      <c r="D21" s="98">
        <v>195.44061820399881</v>
      </c>
      <c r="E21" s="98">
        <v>272.79249189021454</v>
      </c>
      <c r="F21" s="98">
        <v>290.3094989670264</v>
      </c>
      <c r="G21" s="98">
        <v>234.86056957054933</v>
      </c>
      <c r="H21" s="98">
        <v>250.83707215828912</v>
      </c>
      <c r="I21" s="98">
        <v>168.12616176077819</v>
      </c>
      <c r="J21" s="98">
        <v>222.81168855907111</v>
      </c>
      <c r="K21" s="98">
        <v>193.63260778169681</v>
      </c>
      <c r="L21" s="98">
        <v>229.86760822646184</v>
      </c>
      <c r="M21" s="98">
        <v>224.3011492186285</v>
      </c>
      <c r="N21" s="98">
        <v>176.56452424479249</v>
      </c>
      <c r="O21" s="98">
        <v>166.16082118449364</v>
      </c>
      <c r="P21" s="98">
        <v>185.63105002667271</v>
      </c>
      <c r="Q21" s="98">
        <v>193.20192054076668</v>
      </c>
      <c r="R21" s="98">
        <v>242.48588553236235</v>
      </c>
      <c r="S21" s="98">
        <v>241.62505966897552</v>
      </c>
      <c r="T21" s="98">
        <v>211.11997542210145</v>
      </c>
      <c r="U21" s="98">
        <v>252.67319782270044</v>
      </c>
      <c r="V21" s="98">
        <v>191.22047483784962</v>
      </c>
      <c r="W21" s="98">
        <v>200.56918339150471</v>
      </c>
      <c r="X21" s="98">
        <v>0</v>
      </c>
      <c r="Y21" s="98">
        <v>207.17729318674901</v>
      </c>
      <c r="DA21" s="63" t="s">
        <v>2598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2599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0</v>
      </c>
      <c r="C24" s="117">
        <f t="shared" si="7"/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:Y24" si="9">W25+W28+W30+W39</f>
        <v>0</v>
      </c>
      <c r="X24" s="117">
        <f t="shared" si="9"/>
        <v>0</v>
      </c>
      <c r="Y24" s="117">
        <f t="shared" si="9"/>
        <v>0</v>
      </c>
      <c r="DA24" s="129" t="s">
        <v>2600</v>
      </c>
    </row>
    <row r="25" spans="1:105" ht="12.95" customHeight="1" x14ac:dyDescent="0.25">
      <c r="A25" s="121" t="s">
        <v>57</v>
      </c>
      <c r="B25" s="122">
        <f t="shared" ref="B25:Q25" si="10">SUM(B26:B27)</f>
        <v>0</v>
      </c>
      <c r="C25" s="122">
        <f t="shared" si="10"/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:Y25" si="12">SUM(W26:W27)</f>
        <v>0</v>
      </c>
      <c r="X25" s="122">
        <f t="shared" si="12"/>
        <v>0</v>
      </c>
      <c r="Y25" s="122">
        <f t="shared" si="12"/>
        <v>0</v>
      </c>
      <c r="DA25" s="130" t="s">
        <v>2601</v>
      </c>
    </row>
    <row r="26" spans="1:105" ht="12" customHeight="1" x14ac:dyDescent="0.25">
      <c r="A26" s="97" t="s">
        <v>74</v>
      </c>
      <c r="B26" s="98">
        <v>0</v>
      </c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X26" s="98">
        <v>0</v>
      </c>
      <c r="Y26" s="98">
        <v>0</v>
      </c>
      <c r="DA26" s="63" t="s">
        <v>2602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2603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2604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2605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X30" s="122">
        <v>0</v>
      </c>
      <c r="Y30" s="122">
        <v>0</v>
      </c>
      <c r="DA30" s="130" t="s">
        <v>2606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2607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2608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2609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2610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2611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2612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2613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2614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X39" s="122">
        <v>0</v>
      </c>
      <c r="Y39" s="122">
        <v>0</v>
      </c>
      <c r="DA39" s="130" t="s">
        <v>2615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2616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2617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5764.2126797707806</v>
      </c>
      <c r="C43" s="117">
        <f t="shared" si="14"/>
        <v>7162.0232617452029</v>
      </c>
      <c r="D43" s="117">
        <f t="shared" si="14"/>
        <v>5985.3080313903729</v>
      </c>
      <c r="E43" s="117">
        <f t="shared" si="14"/>
        <v>6073.8050392513642</v>
      </c>
      <c r="F43" s="117">
        <f t="shared" si="14"/>
        <v>4718.8672247290879</v>
      </c>
      <c r="G43" s="117">
        <f t="shared" si="14"/>
        <v>5339.3079925286002</v>
      </c>
      <c r="H43" s="117">
        <f t="shared" si="14"/>
        <v>6346.8672365186312</v>
      </c>
      <c r="I43" s="117">
        <f t="shared" si="14"/>
        <v>5753.2637994446886</v>
      </c>
      <c r="J43" s="117">
        <f t="shared" si="14"/>
        <v>6995.0635227686207</v>
      </c>
      <c r="K43" s="117">
        <f t="shared" si="14"/>
        <v>5794.5279478643461</v>
      </c>
      <c r="L43" s="117">
        <f t="shared" si="14"/>
        <v>5062.0641013603763</v>
      </c>
      <c r="M43" s="117">
        <f t="shared" si="14"/>
        <v>6127.7160168134824</v>
      </c>
      <c r="N43" s="117">
        <f t="shared" si="14"/>
        <v>5986.0302261544493</v>
      </c>
      <c r="O43" s="117">
        <f t="shared" si="14"/>
        <v>4833.7416446998886</v>
      </c>
      <c r="P43" s="117">
        <f t="shared" si="14"/>
        <v>4995.2700265551821</v>
      </c>
      <c r="Q43" s="117">
        <f t="shared" si="14"/>
        <v>5418.8156682769386</v>
      </c>
      <c r="R43" s="117">
        <f t="shared" ref="R43:V43" si="15">R44+R47+R49+R58</f>
        <v>4979.0504085581906</v>
      </c>
      <c r="S43" s="117">
        <f t="shared" si="15"/>
        <v>4225.9964544522081</v>
      </c>
      <c r="T43" s="117">
        <f t="shared" si="15"/>
        <v>4921.064495536104</v>
      </c>
      <c r="U43" s="117">
        <f t="shared" si="15"/>
        <v>5419.1459699697061</v>
      </c>
      <c r="V43" s="117">
        <f t="shared" si="15"/>
        <v>6042.8219786058107</v>
      </c>
      <c r="W43" s="117">
        <f t="shared" ref="W43:Y43" si="16">W44+W47+W49+W58</f>
        <v>3960.5531846372096</v>
      </c>
      <c r="X43" s="117">
        <f t="shared" si="16"/>
        <v>5166.3341578196341</v>
      </c>
      <c r="Y43" s="117">
        <f t="shared" si="16"/>
        <v>5070.5617605205834</v>
      </c>
      <c r="DA43" s="129" t="s">
        <v>2618</v>
      </c>
    </row>
    <row r="44" spans="1:105" ht="12.95" customHeight="1" x14ac:dyDescent="0.25">
      <c r="A44" s="121" t="s">
        <v>57</v>
      </c>
      <c r="B44" s="122">
        <f t="shared" ref="B44:Q44" si="17">SUM(B45:B46)</f>
        <v>5168.2978959151815</v>
      </c>
      <c r="C44" s="122">
        <f t="shared" si="17"/>
        <v>6415.7298068633463</v>
      </c>
      <c r="D44" s="122">
        <f t="shared" si="17"/>
        <v>5356.5720320219189</v>
      </c>
      <c r="E44" s="122">
        <f t="shared" si="17"/>
        <v>5454.9745968313928</v>
      </c>
      <c r="F44" s="122">
        <f t="shared" si="17"/>
        <v>4227.3046130575804</v>
      </c>
      <c r="G44" s="122">
        <f t="shared" si="17"/>
        <v>4775.8111074793833</v>
      </c>
      <c r="H44" s="122">
        <f t="shared" si="17"/>
        <v>5660.7465829079565</v>
      </c>
      <c r="I44" s="122">
        <f t="shared" si="17"/>
        <v>5249.7975541820761</v>
      </c>
      <c r="J44" s="122">
        <f t="shared" si="17"/>
        <v>6381.178361129173</v>
      </c>
      <c r="K44" s="122">
        <f t="shared" si="17"/>
        <v>5314.7481998806079</v>
      </c>
      <c r="L44" s="122">
        <f t="shared" si="17"/>
        <v>4633.4085400416134</v>
      </c>
      <c r="M44" s="122">
        <f t="shared" si="17"/>
        <v>5590.6284333042167</v>
      </c>
      <c r="N44" s="122">
        <f t="shared" si="17"/>
        <v>5450.8840989852424</v>
      </c>
      <c r="O44" s="122">
        <f t="shared" si="17"/>
        <v>4387.0824720125793</v>
      </c>
      <c r="P44" s="122">
        <f t="shared" si="17"/>
        <v>4535.3630020433293</v>
      </c>
      <c r="Q44" s="122">
        <f t="shared" si="17"/>
        <v>4920.580855461867</v>
      </c>
      <c r="R44" s="122">
        <f t="shared" ref="R44:V44" si="18">SUM(R45:R46)</f>
        <v>4522.4529813907729</v>
      </c>
      <c r="S44" s="122">
        <f t="shared" si="18"/>
        <v>3844.6889123996266</v>
      </c>
      <c r="T44" s="122">
        <f t="shared" si="18"/>
        <v>4506.2319038720379</v>
      </c>
      <c r="U44" s="122">
        <f t="shared" si="18"/>
        <v>4950.8926661981423</v>
      </c>
      <c r="V44" s="122">
        <f t="shared" si="18"/>
        <v>5543.422865247453</v>
      </c>
      <c r="W44" s="122">
        <f t="shared" ref="W44:Y44" si="19">SUM(W45:W46)</f>
        <v>3636.291630333395</v>
      </c>
      <c r="X44" s="122">
        <f t="shared" si="19"/>
        <v>4775.3877996446508</v>
      </c>
      <c r="Y44" s="122">
        <f t="shared" si="19"/>
        <v>4698.9737498303684</v>
      </c>
      <c r="DA44" s="130" t="s">
        <v>2619</v>
      </c>
    </row>
    <row r="45" spans="1:105" ht="12" customHeight="1" x14ac:dyDescent="0.25">
      <c r="A45" s="97" t="s">
        <v>211</v>
      </c>
      <c r="B45" s="98">
        <v>5168.2978959151815</v>
      </c>
      <c r="C45" s="98">
        <v>6415.7298068633463</v>
      </c>
      <c r="D45" s="98">
        <v>5356.5720320219189</v>
      </c>
      <c r="E45" s="98">
        <v>5454.9745968313928</v>
      </c>
      <c r="F45" s="98">
        <v>4227.3046130575804</v>
      </c>
      <c r="G45" s="98">
        <v>4775.8111074793833</v>
      </c>
      <c r="H45" s="98">
        <v>5660.7465829079565</v>
      </c>
      <c r="I45" s="98">
        <v>5249.7975541820761</v>
      </c>
      <c r="J45" s="98">
        <v>6381.178361129173</v>
      </c>
      <c r="K45" s="98">
        <v>5314.7481998806079</v>
      </c>
      <c r="L45" s="98">
        <v>4633.4085400416134</v>
      </c>
      <c r="M45" s="98">
        <v>5590.6284333042167</v>
      </c>
      <c r="N45" s="98">
        <v>5450.8840989852424</v>
      </c>
      <c r="O45" s="98">
        <v>4387.0824720125793</v>
      </c>
      <c r="P45" s="98">
        <v>4535.3630020433293</v>
      </c>
      <c r="Q45" s="98">
        <v>4920.580855461867</v>
      </c>
      <c r="R45" s="98">
        <v>4522.4529813907729</v>
      </c>
      <c r="S45" s="98">
        <v>3844.6889123996266</v>
      </c>
      <c r="T45" s="98">
        <v>4506.2319038720379</v>
      </c>
      <c r="U45" s="98">
        <v>4950.8926661981423</v>
      </c>
      <c r="V45" s="98">
        <v>5543.422865247453</v>
      </c>
      <c r="W45" s="98">
        <v>3636.291630333395</v>
      </c>
      <c r="X45" s="98">
        <v>4775.3877996446508</v>
      </c>
      <c r="Y45" s="98">
        <v>4698.9737498303684</v>
      </c>
      <c r="DA45" s="63" t="s">
        <v>2620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2621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2622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2623</v>
      </c>
    </row>
    <row r="49" spans="1:105" ht="12" customHeight="1" x14ac:dyDescent="0.25">
      <c r="A49" s="121" t="s">
        <v>55</v>
      </c>
      <c r="B49" s="122">
        <v>555.19499569822801</v>
      </c>
      <c r="C49" s="122">
        <v>696.86131496334224</v>
      </c>
      <c r="D49" s="122">
        <v>605.25393088820636</v>
      </c>
      <c r="E49" s="122">
        <v>586.71777016937835</v>
      </c>
      <c r="F49" s="122">
        <v>459.10954094192141</v>
      </c>
      <c r="G49" s="122">
        <v>539.7852746574182</v>
      </c>
      <c r="H49" s="122">
        <v>664.13378607445975</v>
      </c>
      <c r="I49" s="122">
        <v>489.16491148774531</v>
      </c>
      <c r="J49" s="122">
        <v>593.07783721793351</v>
      </c>
      <c r="K49" s="122">
        <v>459.80964831394124</v>
      </c>
      <c r="L49" s="122">
        <v>401.82037562103659</v>
      </c>
      <c r="M49" s="122">
        <v>509.85813734584275</v>
      </c>
      <c r="N49" s="122">
        <v>514.91338864323041</v>
      </c>
      <c r="O49" s="122">
        <v>425.8618657993174</v>
      </c>
      <c r="P49" s="122">
        <v>435.97720414223772</v>
      </c>
      <c r="Q49" s="122">
        <v>471.98688647361672</v>
      </c>
      <c r="R49" s="122">
        <v>421.44291766285352</v>
      </c>
      <c r="S49" s="122">
        <v>345.72552610304763</v>
      </c>
      <c r="T49" s="122">
        <v>383.67449238381221</v>
      </c>
      <c r="U49" s="122">
        <v>434.72589050288849</v>
      </c>
      <c r="V49" s="122">
        <v>478.53678893122503</v>
      </c>
      <c r="W49" s="122">
        <v>306.38761494962591</v>
      </c>
      <c r="X49" s="122">
        <v>379.92470035535172</v>
      </c>
      <c r="Y49" s="122">
        <v>356.55850823414698</v>
      </c>
      <c r="DA49" s="130" t="s">
        <v>2624</v>
      </c>
    </row>
    <row r="50" spans="1:105" ht="12" customHeight="1" x14ac:dyDescent="0.25">
      <c r="A50" s="97" t="s">
        <v>138</v>
      </c>
      <c r="B50" s="98">
        <v>575.61596105724334</v>
      </c>
      <c r="C50" s="98">
        <v>724.3946825603017</v>
      </c>
      <c r="D50" s="98">
        <v>627.4313259897624</v>
      </c>
      <c r="E50" s="98">
        <v>607.92726016351799</v>
      </c>
      <c r="F50" s="98">
        <v>475.45976459353051</v>
      </c>
      <c r="G50" s="98">
        <v>559.06332018089745</v>
      </c>
      <c r="H50" s="98">
        <v>687.7254041469555</v>
      </c>
      <c r="I50" s="98">
        <v>506.31503946473197</v>
      </c>
      <c r="J50" s="98">
        <v>613.75752496303244</v>
      </c>
      <c r="K50" s="98">
        <v>475.58055850763589</v>
      </c>
      <c r="L50" s="98">
        <v>415.50362761477618</v>
      </c>
      <c r="M50" s="98">
        <v>526.88075415988328</v>
      </c>
      <c r="N50" s="98">
        <v>532.34060289876675</v>
      </c>
      <c r="O50" s="98">
        <v>440.05163046696623</v>
      </c>
      <c r="P50" s="98">
        <v>450.44428875326651</v>
      </c>
      <c r="Q50" s="98">
        <v>487.50311463845355</v>
      </c>
      <c r="R50" s="98">
        <v>435.40707734641359</v>
      </c>
      <c r="S50" s="98">
        <v>357.18604078049674</v>
      </c>
      <c r="T50" s="98">
        <v>396.35028141502602</v>
      </c>
      <c r="U50" s="98">
        <v>449.39692410778167</v>
      </c>
      <c r="V50" s="98">
        <v>493.71337688543633</v>
      </c>
      <c r="W50" s="98">
        <v>317.57256047581825</v>
      </c>
      <c r="X50" s="98">
        <v>398.95374406917767</v>
      </c>
      <c r="Y50" s="98">
        <v>385.13288345848628</v>
      </c>
      <c r="DA50" s="63" t="s">
        <v>2625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2626</v>
      </c>
    </row>
    <row r="52" spans="1:105" ht="12" customHeight="1" x14ac:dyDescent="0.25">
      <c r="A52" s="100" t="s">
        <v>211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2627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2628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2629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2630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2631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2632</v>
      </c>
    </row>
    <row r="58" spans="1:105" ht="12" customHeight="1" x14ac:dyDescent="0.25">
      <c r="A58" s="121" t="s">
        <v>54</v>
      </c>
      <c r="B58" s="122">
        <v>40.719788157370729</v>
      </c>
      <c r="C58" s="122">
        <v>49.432139918514416</v>
      </c>
      <c r="D58" s="122">
        <v>23.482068480247673</v>
      </c>
      <c r="E58" s="122">
        <v>32.112672250593093</v>
      </c>
      <c r="F58" s="122">
        <v>32.45307072958645</v>
      </c>
      <c r="G58" s="122">
        <v>23.711610391799038</v>
      </c>
      <c r="H58" s="122">
        <v>21.986867536214998</v>
      </c>
      <c r="I58" s="122">
        <v>14.301333774867411</v>
      </c>
      <c r="J58" s="122">
        <v>20.807324421514114</v>
      </c>
      <c r="K58" s="122">
        <v>19.970099669796934</v>
      </c>
      <c r="L58" s="122">
        <v>26.835185697725684</v>
      </c>
      <c r="M58" s="122">
        <v>27.229446163423052</v>
      </c>
      <c r="N58" s="122">
        <v>20.232738525977172</v>
      </c>
      <c r="O58" s="122">
        <v>20.797306887991638</v>
      </c>
      <c r="P58" s="122">
        <v>23.929820369615392</v>
      </c>
      <c r="Q58" s="122">
        <v>26.247926341454807</v>
      </c>
      <c r="R58" s="122">
        <v>35.154509504564381</v>
      </c>
      <c r="S58" s="122">
        <v>35.582015949534203</v>
      </c>
      <c r="T58" s="122">
        <v>31.15809928025363</v>
      </c>
      <c r="U58" s="122">
        <v>33.527413268675858</v>
      </c>
      <c r="V58" s="122">
        <v>20.862324427132588</v>
      </c>
      <c r="W58" s="122">
        <v>17.873939354188455</v>
      </c>
      <c r="X58" s="122">
        <v>11.021657819631743</v>
      </c>
      <c r="Y58" s="122">
        <v>15.02950245606795</v>
      </c>
      <c r="DA58" s="130" t="s">
        <v>2633</v>
      </c>
    </row>
    <row r="59" spans="1:105" ht="12" customHeight="1" x14ac:dyDescent="0.25">
      <c r="A59" s="97" t="s">
        <v>50</v>
      </c>
      <c r="B59" s="98">
        <v>292.59476645038558</v>
      </c>
      <c r="C59" s="98">
        <v>372.3782249630824</v>
      </c>
      <c r="D59" s="98">
        <v>195.44639847214057</v>
      </c>
      <c r="E59" s="98">
        <v>273.11564530504421</v>
      </c>
      <c r="F59" s="98">
        <v>291.35161708686894</v>
      </c>
      <c r="G59" s="98">
        <v>235.65077968029493</v>
      </c>
      <c r="H59" s="98">
        <v>250.89619566819022</v>
      </c>
      <c r="I59" s="98">
        <v>167.97659777863979</v>
      </c>
      <c r="J59" s="98">
        <v>222.65252595266463</v>
      </c>
      <c r="K59" s="98">
        <v>193.56732322796029</v>
      </c>
      <c r="L59" s="98">
        <v>229.62066112486926</v>
      </c>
      <c r="M59" s="98">
        <v>224.20656151869815</v>
      </c>
      <c r="N59" s="98">
        <v>176.58273789947521</v>
      </c>
      <c r="O59" s="98">
        <v>166.18706884422767</v>
      </c>
      <c r="P59" s="98">
        <v>185.69540606821545</v>
      </c>
      <c r="Q59" s="98">
        <v>193.73469442502358</v>
      </c>
      <c r="R59" s="98">
        <v>243.14137119156891</v>
      </c>
      <c r="S59" s="98">
        <v>241.95770845683259</v>
      </c>
      <c r="T59" s="98">
        <v>210.23517514360609</v>
      </c>
      <c r="U59" s="98">
        <v>250.16608362011988</v>
      </c>
      <c r="V59" s="98">
        <v>188.84938894473933</v>
      </c>
      <c r="W59" s="98">
        <v>197.35808036916421</v>
      </c>
      <c r="X59" s="98">
        <v>126.43713121388868</v>
      </c>
      <c r="Y59" s="98">
        <v>211.77935279004839</v>
      </c>
      <c r="DA59" s="63" t="s">
        <v>2634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2635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4397.2979008485936</v>
      </c>
      <c r="C62" s="117">
        <f t="shared" si="21"/>
        <v>4506.2493664470348</v>
      </c>
      <c r="D62" s="117">
        <f t="shared" si="21"/>
        <v>4099.0839333080712</v>
      </c>
      <c r="E62" s="117">
        <f t="shared" si="21"/>
        <v>4057.9830649639093</v>
      </c>
      <c r="F62" s="117">
        <f t="shared" si="21"/>
        <v>3942.4721593875065</v>
      </c>
      <c r="G62" s="117">
        <f t="shared" si="21"/>
        <v>4178.5378590078326</v>
      </c>
      <c r="H62" s="117">
        <f t="shared" si="21"/>
        <v>3993.4743427422372</v>
      </c>
      <c r="I62" s="117">
        <f t="shared" si="21"/>
        <v>4123.2986023784715</v>
      </c>
      <c r="J62" s="117">
        <f t="shared" si="21"/>
        <v>4041.5326729900967</v>
      </c>
      <c r="K62" s="117">
        <f t="shared" si="21"/>
        <v>4077.3265494912134</v>
      </c>
      <c r="L62" s="117">
        <f t="shared" si="21"/>
        <v>4312.3251847640704</v>
      </c>
      <c r="M62" s="117">
        <f t="shared" si="21"/>
        <v>3958.4502494863536</v>
      </c>
      <c r="N62" s="117">
        <f t="shared" si="21"/>
        <v>4133.3649258953001</v>
      </c>
      <c r="O62" s="117">
        <f t="shared" si="21"/>
        <v>3845.291078194974</v>
      </c>
      <c r="P62" s="117">
        <f t="shared" si="21"/>
        <v>3714.2315030739883</v>
      </c>
      <c r="Q62" s="117">
        <f t="shared" si="21"/>
        <v>3430.0962478159145</v>
      </c>
      <c r="R62" s="117">
        <f t="shared" ref="R62:V62" si="22">R63+R66+R68+R77</f>
        <v>3886.5114949102144</v>
      </c>
      <c r="S62" s="117">
        <f t="shared" si="22"/>
        <v>3572.6637802086002</v>
      </c>
      <c r="T62" s="117">
        <f t="shared" si="22"/>
        <v>3527.8740510233392</v>
      </c>
      <c r="U62" s="117">
        <f t="shared" si="22"/>
        <v>3516.6403560333129</v>
      </c>
      <c r="V62" s="117">
        <f t="shared" si="22"/>
        <v>3332.8296122755373</v>
      </c>
      <c r="W62" s="117">
        <f t="shared" ref="W62:Y62" si="23">W63+W66+W68+W77</f>
        <v>3478.764644239453</v>
      </c>
      <c r="X62" s="117">
        <f t="shared" si="23"/>
        <v>2815.6755435256364</v>
      </c>
      <c r="Y62" s="117">
        <f t="shared" si="23"/>
        <v>3125.6283652289512</v>
      </c>
      <c r="DA62" s="129" t="s">
        <v>2636</v>
      </c>
    </row>
    <row r="63" spans="1:105" ht="12.95" customHeight="1" x14ac:dyDescent="0.25">
      <c r="A63" s="121" t="s">
        <v>57</v>
      </c>
      <c r="B63" s="122">
        <f t="shared" ref="B63:Q63" si="24">SUM(B64:B65)</f>
        <v>3718.055878615673</v>
      </c>
      <c r="C63" s="122">
        <f t="shared" si="24"/>
        <v>3802.28803488535</v>
      </c>
      <c r="D63" s="122">
        <f t="shared" si="24"/>
        <v>3468.2851755677393</v>
      </c>
      <c r="E63" s="122">
        <f t="shared" si="24"/>
        <v>3443.6395224467065</v>
      </c>
      <c r="F63" s="122">
        <f t="shared" si="24"/>
        <v>3334.4685054257056</v>
      </c>
      <c r="G63" s="122">
        <f t="shared" si="24"/>
        <v>3533.1261690923084</v>
      </c>
      <c r="H63" s="122">
        <f t="shared" si="24"/>
        <v>3350.5357190248542</v>
      </c>
      <c r="I63" s="122">
        <f t="shared" si="24"/>
        <v>3574.0681548003117</v>
      </c>
      <c r="J63" s="122">
        <f t="shared" si="24"/>
        <v>3506.468481450117</v>
      </c>
      <c r="K63" s="122">
        <f t="shared" si="24"/>
        <v>3586.6981919265077</v>
      </c>
      <c r="L63" s="122">
        <f t="shared" si="24"/>
        <v>3787.4308520536665</v>
      </c>
      <c r="M63" s="122">
        <f t="shared" si="24"/>
        <v>3469.7371421322896</v>
      </c>
      <c r="N63" s="122">
        <f t="shared" si="24"/>
        <v>3627.7742511569663</v>
      </c>
      <c r="O63" s="122">
        <f t="shared" si="24"/>
        <v>3376.2539055384846</v>
      </c>
      <c r="P63" s="122">
        <f t="shared" si="24"/>
        <v>3258.0438052480285</v>
      </c>
      <c r="Q63" s="122">
        <f t="shared" si="24"/>
        <v>2994.4082590885664</v>
      </c>
      <c r="R63" s="122">
        <f t="shared" ref="R63:V63" si="25">SUM(R64:R65)</f>
        <v>3379.818396386564</v>
      </c>
      <c r="S63" s="122">
        <f t="shared" si="25"/>
        <v>3104.3057507440858</v>
      </c>
      <c r="T63" s="122">
        <f t="shared" si="25"/>
        <v>3080.254190895731</v>
      </c>
      <c r="U63" s="122">
        <f t="shared" si="25"/>
        <v>3041.0222829437339</v>
      </c>
      <c r="V63" s="122">
        <f t="shared" si="25"/>
        <v>2889.3054238394293</v>
      </c>
      <c r="W63" s="122">
        <f t="shared" ref="W63:Y63" si="26">SUM(W64:W65)</f>
        <v>3001.8049057586941</v>
      </c>
      <c r="X63" s="122">
        <f t="shared" si="26"/>
        <v>2469.3755033655175</v>
      </c>
      <c r="Y63" s="122">
        <f t="shared" si="26"/>
        <v>2736.4484221096964</v>
      </c>
      <c r="DA63" s="130" t="s">
        <v>2637</v>
      </c>
    </row>
    <row r="64" spans="1:105" ht="12" customHeight="1" x14ac:dyDescent="0.25">
      <c r="A64" s="97" t="s">
        <v>212</v>
      </c>
      <c r="B64" s="98">
        <v>3718.055878615673</v>
      </c>
      <c r="C64" s="98">
        <v>3802.28803488535</v>
      </c>
      <c r="D64" s="98">
        <v>3468.2851755677393</v>
      </c>
      <c r="E64" s="98">
        <v>3443.6395224467065</v>
      </c>
      <c r="F64" s="98">
        <v>3334.4685054257056</v>
      </c>
      <c r="G64" s="98">
        <v>3533.1261690923084</v>
      </c>
      <c r="H64" s="98">
        <v>3350.5357190248542</v>
      </c>
      <c r="I64" s="98">
        <v>3574.0681548003117</v>
      </c>
      <c r="J64" s="98">
        <v>3506.468481450117</v>
      </c>
      <c r="K64" s="98">
        <v>3586.6981919265077</v>
      </c>
      <c r="L64" s="98">
        <v>3787.4308520536665</v>
      </c>
      <c r="M64" s="98">
        <v>3469.7371421322896</v>
      </c>
      <c r="N64" s="98">
        <v>3627.7742511569663</v>
      </c>
      <c r="O64" s="98">
        <v>3376.2539055384846</v>
      </c>
      <c r="P64" s="98">
        <v>3258.0438052480285</v>
      </c>
      <c r="Q64" s="98">
        <v>2994.4082590885664</v>
      </c>
      <c r="R64" s="98">
        <v>3379.818396386564</v>
      </c>
      <c r="S64" s="98">
        <v>3104.3057507440858</v>
      </c>
      <c r="T64" s="98">
        <v>3080.254190895731</v>
      </c>
      <c r="U64" s="98">
        <v>3041.0222829437339</v>
      </c>
      <c r="V64" s="98">
        <v>2889.3054238394293</v>
      </c>
      <c r="W64" s="98">
        <v>3001.8049057586941</v>
      </c>
      <c r="X64" s="98">
        <v>2469.3755033655175</v>
      </c>
      <c r="Y64" s="98">
        <v>2736.4484221096964</v>
      </c>
      <c r="DA64" s="63" t="s">
        <v>2638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2639</v>
      </c>
    </row>
    <row r="66" spans="1:105" ht="12.95" customHeight="1" x14ac:dyDescent="0.25">
      <c r="A66" s="121" t="s">
        <v>92</v>
      </c>
      <c r="B66" s="122">
        <f t="shared" ref="B66:Y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2640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2641</v>
      </c>
    </row>
    <row r="68" spans="1:105" ht="12" customHeight="1" x14ac:dyDescent="0.25">
      <c r="A68" s="121" t="s">
        <v>55</v>
      </c>
      <c r="B68" s="122">
        <v>424.47422490155208</v>
      </c>
      <c r="C68" s="122">
        <v>439.06257388700254</v>
      </c>
      <c r="D68" s="122">
        <v>416.72250010668574</v>
      </c>
      <c r="E68" s="122">
        <v>396.22914878009692</v>
      </c>
      <c r="F68" s="122">
        <v>390.85958007856044</v>
      </c>
      <c r="G68" s="122">
        <v>432.2472887940387</v>
      </c>
      <c r="H68" s="122">
        <v>424.81132523187819</v>
      </c>
      <c r="I68" s="122">
        <v>360.81735431088543</v>
      </c>
      <c r="J68" s="122">
        <v>348.90518035616054</v>
      </c>
      <c r="K68" s="122">
        <v>330.01595609417029</v>
      </c>
      <c r="L68" s="122">
        <v>341.65874210977688</v>
      </c>
      <c r="M68" s="122">
        <v>317.31273992036006</v>
      </c>
      <c r="N68" s="122">
        <v>331.43740487707242</v>
      </c>
      <c r="O68" s="122">
        <v>307.5936512904666</v>
      </c>
      <c r="P68" s="122">
        <v>295.260887591683</v>
      </c>
      <c r="Q68" s="122">
        <v>274.62655491237484</v>
      </c>
      <c r="R68" s="122">
        <v>312.3693311652674</v>
      </c>
      <c r="S68" s="122">
        <v>287.98975562405786</v>
      </c>
      <c r="T68" s="122">
        <v>277.4072490681603</v>
      </c>
      <c r="U68" s="122">
        <v>286.40543443914044</v>
      </c>
      <c r="V68" s="122">
        <v>272.08995849221117</v>
      </c>
      <c r="W68" s="122">
        <v>286.48815484107087</v>
      </c>
      <c r="X68" s="122">
        <v>228.50359017549644</v>
      </c>
      <c r="Y68" s="122">
        <v>254.45022053755375</v>
      </c>
      <c r="DA68" s="130" t="s">
        <v>2642</v>
      </c>
    </row>
    <row r="69" spans="1:105" ht="12" customHeight="1" x14ac:dyDescent="0.25">
      <c r="A69" s="97" t="s">
        <v>134</v>
      </c>
      <c r="B69" s="98">
        <v>440.9993919328918</v>
      </c>
      <c r="C69" s="98">
        <v>456.21559060993036</v>
      </c>
      <c r="D69" s="98">
        <v>433.15668466606024</v>
      </c>
      <c r="E69" s="98">
        <v>412.01425921071279</v>
      </c>
      <c r="F69" s="98">
        <v>406.63830679063841</v>
      </c>
      <c r="G69" s="98">
        <v>449.79198773817348</v>
      </c>
      <c r="H69" s="98">
        <v>442.01183028311272</v>
      </c>
      <c r="I69" s="98">
        <v>375.10288060863087</v>
      </c>
      <c r="J69" s="98">
        <v>362.48027009766417</v>
      </c>
      <c r="K69" s="98">
        <v>342.63573244595011</v>
      </c>
      <c r="L69" s="98">
        <v>354.65759590754527</v>
      </c>
      <c r="M69" s="98">
        <v>329.3200387266204</v>
      </c>
      <c r="N69" s="98">
        <v>343.89515507193715</v>
      </c>
      <c r="O69" s="98">
        <v>319.05372788470305</v>
      </c>
      <c r="P69" s="98">
        <v>306.12677010047355</v>
      </c>
      <c r="Q69" s="98">
        <v>284.64086926321136</v>
      </c>
      <c r="R69" s="98">
        <v>323.58353819643753</v>
      </c>
      <c r="S69" s="98">
        <v>298.24921152811731</v>
      </c>
      <c r="T69" s="98">
        <v>287.12189981373791</v>
      </c>
      <c r="U69" s="98">
        <v>296.25934687197594</v>
      </c>
      <c r="V69" s="98">
        <v>281.330532445286</v>
      </c>
      <c r="W69" s="98">
        <v>296.59131020596095</v>
      </c>
      <c r="X69" s="98">
        <v>236.85649759698239</v>
      </c>
      <c r="Y69" s="98">
        <v>265.72463817135935</v>
      </c>
      <c r="DA69" s="63" t="s">
        <v>2643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2644</v>
      </c>
    </row>
    <row r="71" spans="1:105" ht="12" customHeight="1" x14ac:dyDescent="0.25">
      <c r="A71" s="100" t="s">
        <v>212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2645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2646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2647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2648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2649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2650</v>
      </c>
    </row>
    <row r="77" spans="1:105" ht="12" customHeight="1" x14ac:dyDescent="0.25">
      <c r="A77" s="121" t="s">
        <v>54</v>
      </c>
      <c r="B77" s="122">
        <v>254.76779733136854</v>
      </c>
      <c r="C77" s="122">
        <v>264.89875767468254</v>
      </c>
      <c r="D77" s="122">
        <v>214.07625763364615</v>
      </c>
      <c r="E77" s="122">
        <v>218.11439373710562</v>
      </c>
      <c r="F77" s="122">
        <v>217.1440738832402</v>
      </c>
      <c r="G77" s="122">
        <v>213.16440112148607</v>
      </c>
      <c r="H77" s="122">
        <v>218.12729848550489</v>
      </c>
      <c r="I77" s="122">
        <v>188.41309326727443</v>
      </c>
      <c r="J77" s="122">
        <v>186.15901118381919</v>
      </c>
      <c r="K77" s="122">
        <v>160.61240147053576</v>
      </c>
      <c r="L77" s="122">
        <v>183.23559060062667</v>
      </c>
      <c r="M77" s="122">
        <v>171.40036743370433</v>
      </c>
      <c r="N77" s="122">
        <v>174.15326986126138</v>
      </c>
      <c r="O77" s="122">
        <v>161.44352136602282</v>
      </c>
      <c r="P77" s="122">
        <v>160.92681023427676</v>
      </c>
      <c r="Q77" s="122">
        <v>161.06143381497301</v>
      </c>
      <c r="R77" s="122">
        <v>194.32376735838295</v>
      </c>
      <c r="S77" s="122">
        <v>180.3682738404564</v>
      </c>
      <c r="T77" s="122">
        <v>170.21261105944797</v>
      </c>
      <c r="U77" s="122">
        <v>189.21263865043869</v>
      </c>
      <c r="V77" s="122">
        <v>171.43422994389684</v>
      </c>
      <c r="W77" s="122">
        <v>190.47158363968799</v>
      </c>
      <c r="X77" s="122">
        <v>117.79644998462264</v>
      </c>
      <c r="Y77" s="122">
        <v>134.72972258170114</v>
      </c>
      <c r="DA77" s="130" t="s">
        <v>2651</v>
      </c>
    </row>
    <row r="78" spans="1:105" ht="12" customHeight="1" x14ac:dyDescent="0.25">
      <c r="A78" s="97" t="s">
        <v>189</v>
      </c>
      <c r="B78" s="98">
        <v>273.95307762219488</v>
      </c>
      <c r="C78" s="98">
        <v>284.29916614645606</v>
      </c>
      <c r="D78" s="98">
        <v>227.84724496680465</v>
      </c>
      <c r="E78" s="98">
        <v>229.87848812280927</v>
      </c>
      <c r="F78" s="98">
        <v>227.35051787337974</v>
      </c>
      <c r="G78" s="98">
        <v>222.66910746514009</v>
      </c>
      <c r="H78" s="98">
        <v>227.79771616744765</v>
      </c>
      <c r="I78" s="98">
        <v>197.20598769961077</v>
      </c>
      <c r="J78" s="98">
        <v>195.29095313137134</v>
      </c>
      <c r="K78" s="98">
        <v>169.29556380355822</v>
      </c>
      <c r="L78" s="98">
        <v>192.14131450470032</v>
      </c>
      <c r="M78" s="98">
        <v>179.30026837539833</v>
      </c>
      <c r="N78" s="98">
        <v>181.75480834393667</v>
      </c>
      <c r="O78" s="98">
        <v>168.4763388163793</v>
      </c>
      <c r="P78" s="98">
        <v>167.87698556570152</v>
      </c>
      <c r="Q78" s="98">
        <v>167.97607670970731</v>
      </c>
      <c r="R78" s="98">
        <v>202.55404584237039</v>
      </c>
      <c r="S78" s="98">
        <v>187.86613949425933</v>
      </c>
      <c r="T78" s="98">
        <v>177.09887144121063</v>
      </c>
      <c r="U78" s="98">
        <v>196.67331609844649</v>
      </c>
      <c r="V78" s="98">
        <v>178.53035759749599</v>
      </c>
      <c r="W78" s="98">
        <v>203.28544037796223</v>
      </c>
      <c r="X78" s="98">
        <v>129.29489883790416</v>
      </c>
      <c r="Y78" s="98">
        <v>165.78731891494863</v>
      </c>
      <c r="DA78" s="63" t="s">
        <v>2652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2653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15.485917038173394</v>
      </c>
      <c r="C81" s="117">
        <f t="shared" si="28"/>
        <v>17.724816804476905</v>
      </c>
      <c r="D81" s="117">
        <f t="shared" si="28"/>
        <v>7.2451983686866708</v>
      </c>
      <c r="E81" s="117">
        <f t="shared" si="28"/>
        <v>9.421303768511887</v>
      </c>
      <c r="F81" s="117">
        <f t="shared" si="28"/>
        <v>9.10334654479575</v>
      </c>
      <c r="G81" s="117">
        <f t="shared" si="28"/>
        <v>6.7327558922159083</v>
      </c>
      <c r="H81" s="117">
        <f t="shared" si="28"/>
        <v>6.6325883418275877</v>
      </c>
      <c r="I81" s="117">
        <f t="shared" si="28"/>
        <v>4.6836299588812897</v>
      </c>
      <c r="J81" s="117">
        <f t="shared" si="28"/>
        <v>7.2188160126841492</v>
      </c>
      <c r="K81" s="117">
        <f t="shared" si="28"/>
        <v>7.5632612942747377</v>
      </c>
      <c r="L81" s="117">
        <f t="shared" si="28"/>
        <v>9.5359532014817123</v>
      </c>
      <c r="M81" s="117">
        <f t="shared" si="28"/>
        <v>9.4685528720605117</v>
      </c>
      <c r="N81" s="117">
        <f t="shared" si="28"/>
        <v>7.1461654374832024</v>
      </c>
      <c r="O81" s="117">
        <f t="shared" si="28"/>
        <v>7.3883240074816712</v>
      </c>
      <c r="P81" s="117">
        <f t="shared" si="28"/>
        <v>11.670909122748814</v>
      </c>
      <c r="Q81" s="117">
        <f t="shared" si="28"/>
        <v>16.211002833539599</v>
      </c>
      <c r="R81" s="117">
        <f t="shared" ref="R81:V81" si="29">R82+R85+R87+R100</f>
        <v>22.89044292193984</v>
      </c>
      <c r="S81" s="117">
        <f t="shared" si="29"/>
        <v>22.770325138185211</v>
      </c>
      <c r="T81" s="117">
        <f t="shared" si="29"/>
        <v>19.336149206301297</v>
      </c>
      <c r="U81" s="117">
        <f t="shared" si="29"/>
        <v>21.431928775370249</v>
      </c>
      <c r="V81" s="117">
        <f t="shared" si="29"/>
        <v>12.512390426095802</v>
      </c>
      <c r="W81" s="117">
        <f t="shared" ref="W81:Y81" si="30">W82+W85+W87+W100</f>
        <v>10.318810554575377</v>
      </c>
      <c r="X81" s="117">
        <f t="shared" si="30"/>
        <v>5.234216269998698</v>
      </c>
      <c r="Y81" s="117">
        <f t="shared" si="30"/>
        <v>7.1846463640719556</v>
      </c>
      <c r="DA81" s="129" t="s">
        <v>2654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2655</v>
      </c>
    </row>
    <row r="83" spans="1:105" ht="12" customHeight="1" x14ac:dyDescent="0.25">
      <c r="A83" s="97" t="s">
        <v>199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2656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2657</v>
      </c>
    </row>
    <row r="85" spans="1:105" ht="12.95" customHeight="1" x14ac:dyDescent="0.25">
      <c r="A85" s="121" t="s">
        <v>92</v>
      </c>
      <c r="B85" s="122">
        <f t="shared" ref="B85:Y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2658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2659</v>
      </c>
    </row>
    <row r="87" spans="1:105" ht="12" customHeight="1" x14ac:dyDescent="0.25">
      <c r="A87" s="121" t="s">
        <v>55</v>
      </c>
      <c r="B87" s="122">
        <v>0</v>
      </c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</v>
      </c>
      <c r="M87" s="122">
        <v>0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X87" s="122">
        <v>0</v>
      </c>
      <c r="Y87" s="122">
        <v>0</v>
      </c>
      <c r="DA87" s="130" t="s">
        <v>2660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2661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2662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2663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2664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2665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2666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2667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2668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2669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2670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2671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2672</v>
      </c>
    </row>
    <row r="100" spans="1:105" ht="12" customHeight="1" x14ac:dyDescent="0.25">
      <c r="A100" s="121" t="s">
        <v>54</v>
      </c>
      <c r="B100" s="122">
        <v>15.485917038173394</v>
      </c>
      <c r="C100" s="122">
        <v>17.724816804476905</v>
      </c>
      <c r="D100" s="122">
        <v>7.2451983686866708</v>
      </c>
      <c r="E100" s="122">
        <v>9.421303768511887</v>
      </c>
      <c r="F100" s="122">
        <v>9.10334654479575</v>
      </c>
      <c r="G100" s="122">
        <v>6.7327558922159083</v>
      </c>
      <c r="H100" s="122">
        <v>6.6325883418275877</v>
      </c>
      <c r="I100" s="122">
        <v>4.6836299588812897</v>
      </c>
      <c r="J100" s="122">
        <v>7.2188160126841492</v>
      </c>
      <c r="K100" s="122">
        <v>7.5632612942747377</v>
      </c>
      <c r="L100" s="122">
        <v>9.5359532014817123</v>
      </c>
      <c r="M100" s="122">
        <v>9.4685528720605117</v>
      </c>
      <c r="N100" s="122">
        <v>7.1461654374832024</v>
      </c>
      <c r="O100" s="122">
        <v>7.3883240074816712</v>
      </c>
      <c r="P100" s="122">
        <v>11.670909122748814</v>
      </c>
      <c r="Q100" s="122">
        <v>16.211002833539599</v>
      </c>
      <c r="R100" s="122">
        <v>22.89044292193984</v>
      </c>
      <c r="S100" s="122">
        <v>22.770325138185211</v>
      </c>
      <c r="T100" s="122">
        <v>19.336149206301297</v>
      </c>
      <c r="U100" s="122">
        <v>21.431928775370249</v>
      </c>
      <c r="V100" s="122">
        <v>12.512390426095802</v>
      </c>
      <c r="W100" s="122">
        <v>10.318810554575377</v>
      </c>
      <c r="X100" s="122">
        <v>5.234216269998698</v>
      </c>
      <c r="Y100" s="122">
        <v>7.1846463640719556</v>
      </c>
      <c r="DA100" s="130" t="s">
        <v>2673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2674</v>
      </c>
    </row>
    <row r="102" spans="1:105" ht="12" customHeight="1" x14ac:dyDescent="0.25">
      <c r="A102" s="97" t="s">
        <v>50</v>
      </c>
      <c r="B102" s="98">
        <v>292.59476645038563</v>
      </c>
      <c r="C102" s="98">
        <v>372.3275110433766</v>
      </c>
      <c r="D102" s="98">
        <v>195.41301748032367</v>
      </c>
      <c r="E102" s="98">
        <v>272.48676578190748</v>
      </c>
      <c r="F102" s="98">
        <v>290.08503214424877</v>
      </c>
      <c r="G102" s="98">
        <v>234.72147530275168</v>
      </c>
      <c r="H102" s="98">
        <v>250.60667058118617</v>
      </c>
      <c r="I102" s="98">
        <v>168.02602786642302</v>
      </c>
      <c r="J102" s="98">
        <v>222.63090091997532</v>
      </c>
      <c r="K102" s="98">
        <v>193.4570328323328</v>
      </c>
      <c r="L102" s="98">
        <v>229.54885485975973</v>
      </c>
      <c r="M102" s="98">
        <v>224.25678039409934</v>
      </c>
      <c r="N102" s="98">
        <v>176.71050183252558</v>
      </c>
      <c r="O102" s="98">
        <v>166.33696800526283</v>
      </c>
      <c r="P102" s="98">
        <v>185.65223713153927</v>
      </c>
      <c r="Q102" s="98">
        <v>193.43364241382773</v>
      </c>
      <c r="R102" s="98">
        <v>242.44874588828955</v>
      </c>
      <c r="S102" s="98">
        <v>241.03529868698897</v>
      </c>
      <c r="T102" s="98">
        <v>209.94795471741875</v>
      </c>
      <c r="U102" s="98">
        <v>250.64588207717003</v>
      </c>
      <c r="V102" s="98">
        <v>189.6123151013681</v>
      </c>
      <c r="W102" s="98">
        <v>198.69671553564677</v>
      </c>
      <c r="X102" s="98">
        <v>126.60412498845345</v>
      </c>
      <c r="Y102" s="98">
        <v>210.86724028482126</v>
      </c>
      <c r="DA102" s="63" t="s">
        <v>2675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2676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2677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2678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2679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2680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2681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2682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2683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2684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2685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2686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2687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2688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2689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2690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2691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2692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2693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2694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40.727946688350364</v>
      </c>
      <c r="C124" s="117">
        <f t="shared" si="42"/>
        <v>46.564327429963015</v>
      </c>
      <c r="D124" s="117">
        <f t="shared" si="42"/>
        <v>20.003015853574606</v>
      </c>
      <c r="E124" s="117">
        <f t="shared" si="42"/>
        <v>26.783779682463177</v>
      </c>
      <c r="F124" s="117">
        <f t="shared" si="42"/>
        <v>26.759714853012436</v>
      </c>
      <c r="G124" s="117">
        <f t="shared" si="42"/>
        <v>20.465805346303441</v>
      </c>
      <c r="H124" s="117">
        <f t="shared" si="42"/>
        <v>20.593207468693514</v>
      </c>
      <c r="I124" s="117">
        <f t="shared" si="42"/>
        <v>13.875165568888709</v>
      </c>
      <c r="J124" s="117">
        <f t="shared" si="42"/>
        <v>20.723827540955813</v>
      </c>
      <c r="K124" s="117">
        <f t="shared" si="42"/>
        <v>21.083899796325767</v>
      </c>
      <c r="L124" s="117">
        <f t="shared" si="42"/>
        <v>28.568111586557674</v>
      </c>
      <c r="M124" s="117">
        <f t="shared" si="42"/>
        <v>28.726645974857384</v>
      </c>
      <c r="N124" s="117">
        <f t="shared" si="42"/>
        <v>21.970817094385922</v>
      </c>
      <c r="O124" s="117">
        <f t="shared" si="42"/>
        <v>22.048005339320063</v>
      </c>
      <c r="P124" s="117">
        <f t="shared" si="42"/>
        <v>28.165073533117564</v>
      </c>
      <c r="Q124" s="117">
        <f t="shared" si="42"/>
        <v>33.717691743376413</v>
      </c>
      <c r="R124" s="117">
        <f t="shared" ref="R124:V124" si="43">R125+R128+R130+R139</f>
        <v>46.543391985128956</v>
      </c>
      <c r="S124" s="117">
        <f t="shared" si="43"/>
        <v>45.149120707853292</v>
      </c>
      <c r="T124" s="117">
        <f t="shared" si="43"/>
        <v>38.482518357335785</v>
      </c>
      <c r="U124" s="117">
        <f t="shared" si="43"/>
        <v>41.32877796781986</v>
      </c>
      <c r="V124" s="117">
        <f t="shared" si="43"/>
        <v>24.829500409963885</v>
      </c>
      <c r="W124" s="117">
        <f t="shared" ref="W124:Y124" si="44">W125+W128+W130+W139</f>
        <v>21.355079124911313</v>
      </c>
      <c r="X124" s="117">
        <f t="shared" si="44"/>
        <v>13.157095490516312</v>
      </c>
      <c r="Y124" s="117">
        <f t="shared" si="44"/>
        <v>19.800242003854365</v>
      </c>
      <c r="DA124" s="129" t="s">
        <v>2695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2696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2697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2698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2699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2700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2701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2702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2703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2704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2705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2706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2707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2708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2709</v>
      </c>
    </row>
    <row r="139" spans="1:105" ht="12" customHeight="1" x14ac:dyDescent="0.25">
      <c r="A139" s="121" t="s">
        <v>54</v>
      </c>
      <c r="B139" s="122">
        <v>40.727946688350364</v>
      </c>
      <c r="C139" s="122">
        <v>46.564327429963015</v>
      </c>
      <c r="D139" s="122">
        <v>20.003015853574606</v>
      </c>
      <c r="E139" s="122">
        <v>26.783779682463177</v>
      </c>
      <c r="F139" s="122">
        <v>26.759714853012436</v>
      </c>
      <c r="G139" s="122">
        <v>20.465805346303441</v>
      </c>
      <c r="H139" s="122">
        <v>20.593207468693514</v>
      </c>
      <c r="I139" s="122">
        <v>13.875165568888709</v>
      </c>
      <c r="J139" s="122">
        <v>20.723827540955813</v>
      </c>
      <c r="K139" s="122">
        <v>21.083899796325767</v>
      </c>
      <c r="L139" s="122">
        <v>28.568111586557674</v>
      </c>
      <c r="M139" s="122">
        <v>28.726645974857384</v>
      </c>
      <c r="N139" s="122">
        <v>21.970817094385922</v>
      </c>
      <c r="O139" s="122">
        <v>22.048005339320063</v>
      </c>
      <c r="P139" s="122">
        <v>28.165073533117564</v>
      </c>
      <c r="Q139" s="122">
        <v>33.717691743376413</v>
      </c>
      <c r="R139" s="122">
        <v>46.543391985128956</v>
      </c>
      <c r="S139" s="122">
        <v>45.149120707853292</v>
      </c>
      <c r="T139" s="122">
        <v>38.482518357335785</v>
      </c>
      <c r="U139" s="122">
        <v>41.32877796781986</v>
      </c>
      <c r="V139" s="122">
        <v>24.829500409963885</v>
      </c>
      <c r="W139" s="122">
        <v>21.355079124911313</v>
      </c>
      <c r="X139" s="122">
        <v>13.157095490516312</v>
      </c>
      <c r="Y139" s="122">
        <v>19.800242003854365</v>
      </c>
      <c r="DA139" s="130" t="s">
        <v>2710</v>
      </c>
    </row>
    <row r="140" spans="1:105" ht="12" customHeight="1" x14ac:dyDescent="0.25">
      <c r="A140" s="97" t="s">
        <v>50</v>
      </c>
      <c r="B140" s="98">
        <v>292.59476645038558</v>
      </c>
      <c r="C140" s="98">
        <v>372.17413477801546</v>
      </c>
      <c r="D140" s="98">
        <v>195.31770799791491</v>
      </c>
      <c r="E140" s="98">
        <v>272.43742678135669</v>
      </c>
      <c r="F140" s="98">
        <v>289.97742270550293</v>
      </c>
      <c r="G140" s="98">
        <v>234.66486965819533</v>
      </c>
      <c r="H140" s="98">
        <v>250.64840250485565</v>
      </c>
      <c r="I140" s="98">
        <v>168.13304931015989</v>
      </c>
      <c r="J140" s="98">
        <v>222.78767472381625</v>
      </c>
      <c r="K140" s="98">
        <v>193.57768258603028</v>
      </c>
      <c r="L140" s="98">
        <v>229.5916619535283</v>
      </c>
      <c r="M140" s="98">
        <v>224.22537567362923</v>
      </c>
      <c r="N140" s="98">
        <v>176.64161547796468</v>
      </c>
      <c r="O140" s="98">
        <v>166.28244176261788</v>
      </c>
      <c r="P140" s="98">
        <v>185.70982301981576</v>
      </c>
      <c r="Q140" s="98">
        <v>193.59340854321397</v>
      </c>
      <c r="R140" s="98">
        <v>242.55960283607635</v>
      </c>
      <c r="S140" s="98">
        <v>240.80288951485755</v>
      </c>
      <c r="T140" s="98">
        <v>209.27711192239843</v>
      </c>
      <c r="U140" s="98">
        <v>249.54342433116801</v>
      </c>
      <c r="V140" s="98">
        <v>188.6676647204734</v>
      </c>
      <c r="W140" s="98">
        <v>197.64842808180242</v>
      </c>
      <c r="X140" s="98">
        <v>125.92286956851021</v>
      </c>
      <c r="Y140" s="98">
        <v>210.67342447826664</v>
      </c>
      <c r="DA140" s="63" t="s">
        <v>2711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2712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:Y143" si="51">W144+W146+W148+W157</f>
        <v>0</v>
      </c>
      <c r="X143" s="117">
        <f t="shared" si="51"/>
        <v>0</v>
      </c>
      <c r="Y143" s="117">
        <f t="shared" si="51"/>
        <v>0</v>
      </c>
      <c r="DA143" s="129" t="s">
        <v>2713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2714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2715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2716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2717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X148" s="122">
        <v>0</v>
      </c>
      <c r="Y148" s="122">
        <v>0</v>
      </c>
      <c r="DA148" s="130" t="s">
        <v>2718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2719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2720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2721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2722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2723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2724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2725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2726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X157" s="122">
        <v>0</v>
      </c>
      <c r="Y157" s="122">
        <v>0</v>
      </c>
      <c r="DA157" s="130" t="s">
        <v>2727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2728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2729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40.734656415690083</v>
      </c>
      <c r="C161" s="117">
        <f t="shared" si="54"/>
        <v>47.227484320481423</v>
      </c>
      <c r="D161" s="117">
        <f t="shared" si="54"/>
        <v>20.122818346814622</v>
      </c>
      <c r="E161" s="117">
        <f t="shared" si="54"/>
        <v>26.908456763516682</v>
      </c>
      <c r="F161" s="117">
        <f t="shared" si="54"/>
        <v>26.882636592008726</v>
      </c>
      <c r="G161" s="117">
        <f t="shared" si="54"/>
        <v>20.824696219370381</v>
      </c>
      <c r="H161" s="117">
        <f t="shared" si="54"/>
        <v>21.448178751579881</v>
      </c>
      <c r="I161" s="117">
        <f t="shared" si="54"/>
        <v>15.113052244991572</v>
      </c>
      <c r="J161" s="117">
        <f t="shared" si="54"/>
        <v>23.272372440089509</v>
      </c>
      <c r="K161" s="117">
        <f t="shared" si="54"/>
        <v>22.981725839492295</v>
      </c>
      <c r="L161" s="117">
        <f t="shared" si="54"/>
        <v>29.350706540129863</v>
      </c>
      <c r="M161" s="117">
        <f t="shared" si="54"/>
        <v>29.219128397791753</v>
      </c>
      <c r="N161" s="117">
        <f t="shared" si="54"/>
        <v>22.410793195096947</v>
      </c>
      <c r="O161" s="117">
        <f t="shared" si="54"/>
        <v>22.241911928126264</v>
      </c>
      <c r="P161" s="117">
        <f t="shared" si="54"/>
        <v>30.833448576232236</v>
      </c>
      <c r="Q161" s="117">
        <f t="shared" si="54"/>
        <v>39.080012503036485</v>
      </c>
      <c r="R161" s="117">
        <f t="shared" ref="R161:V161" si="55">R162+R164+R166+R175</f>
        <v>53.661973567407479</v>
      </c>
      <c r="S161" s="117">
        <f t="shared" si="55"/>
        <v>51.607193596638957</v>
      </c>
      <c r="T161" s="117">
        <f t="shared" si="55"/>
        <v>43.332003711398421</v>
      </c>
      <c r="U161" s="117">
        <f t="shared" si="55"/>
        <v>47.226356939519285</v>
      </c>
      <c r="V161" s="117">
        <f t="shared" si="55"/>
        <v>28.553059652484894</v>
      </c>
      <c r="W161" s="117">
        <f t="shared" ref="W161:Y161" si="56">W162+W164+W166+W175</f>
        <v>25.198219063472166</v>
      </c>
      <c r="X161" s="117">
        <f t="shared" si="56"/>
        <v>14.633326914505062</v>
      </c>
      <c r="Y161" s="117">
        <f t="shared" si="56"/>
        <v>20.822938010166141</v>
      </c>
      <c r="DA161" s="129" t="s">
        <v>2730</v>
      </c>
    </row>
    <row r="162" spans="1:105" ht="12.95" customHeight="1" x14ac:dyDescent="0.25">
      <c r="A162" s="121" t="s">
        <v>57</v>
      </c>
      <c r="B162" s="122">
        <f t="shared" ref="B162:Y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2731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2732</v>
      </c>
    </row>
    <row r="164" spans="1:105" ht="12.95" customHeight="1" x14ac:dyDescent="0.25">
      <c r="A164" s="121" t="s">
        <v>92</v>
      </c>
      <c r="B164" s="122">
        <f t="shared" ref="B164:Y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2733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2734</v>
      </c>
    </row>
    <row r="166" spans="1:105" ht="12" customHeight="1" x14ac:dyDescent="0.25">
      <c r="A166" s="121" t="s">
        <v>55</v>
      </c>
      <c r="B166" s="122">
        <v>0</v>
      </c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0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X166" s="122">
        <v>0</v>
      </c>
      <c r="Y166" s="122">
        <v>0</v>
      </c>
      <c r="DA166" s="130" t="s">
        <v>2735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2736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2737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2738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2739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2740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2741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2742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2743</v>
      </c>
    </row>
    <row r="175" spans="1:105" ht="12" customHeight="1" x14ac:dyDescent="0.25">
      <c r="A175" s="121" t="s">
        <v>54</v>
      </c>
      <c r="B175" s="122">
        <v>40.734656415690083</v>
      </c>
      <c r="C175" s="122">
        <v>47.227484320481423</v>
      </c>
      <c r="D175" s="122">
        <v>20.122818346814622</v>
      </c>
      <c r="E175" s="122">
        <v>26.908456763516682</v>
      </c>
      <c r="F175" s="122">
        <v>26.882636592008726</v>
      </c>
      <c r="G175" s="122">
        <v>20.824696219370381</v>
      </c>
      <c r="H175" s="122">
        <v>21.448178751579881</v>
      </c>
      <c r="I175" s="122">
        <v>15.113052244991572</v>
      </c>
      <c r="J175" s="122">
        <v>23.272372440089509</v>
      </c>
      <c r="K175" s="122">
        <v>22.981725839492295</v>
      </c>
      <c r="L175" s="122">
        <v>29.350706540129863</v>
      </c>
      <c r="M175" s="122">
        <v>29.219128397791753</v>
      </c>
      <c r="N175" s="122">
        <v>22.410793195096947</v>
      </c>
      <c r="O175" s="122">
        <v>22.241911928126264</v>
      </c>
      <c r="P175" s="122">
        <v>30.833448576232236</v>
      </c>
      <c r="Q175" s="122">
        <v>39.080012503036485</v>
      </c>
      <c r="R175" s="122">
        <v>53.661973567407479</v>
      </c>
      <c r="S175" s="122">
        <v>51.607193596638957</v>
      </c>
      <c r="T175" s="122">
        <v>43.332003711398421</v>
      </c>
      <c r="U175" s="122">
        <v>47.226356939519285</v>
      </c>
      <c r="V175" s="122">
        <v>28.553059652484894</v>
      </c>
      <c r="W175" s="122">
        <v>25.198219063472166</v>
      </c>
      <c r="X175" s="122">
        <v>14.633326914505062</v>
      </c>
      <c r="Y175" s="122">
        <v>20.822938010166141</v>
      </c>
      <c r="DA175" s="130" t="s">
        <v>2744</v>
      </c>
    </row>
    <row r="176" spans="1:105" ht="12" customHeight="1" x14ac:dyDescent="0.25">
      <c r="A176" s="97" t="s">
        <v>50</v>
      </c>
      <c r="B176" s="98">
        <v>292.59476645038558</v>
      </c>
      <c r="C176" s="98">
        <v>372.22455152588208</v>
      </c>
      <c r="D176" s="98">
        <v>195.3483062402087</v>
      </c>
      <c r="E176" s="98">
        <v>272.41726640862987</v>
      </c>
      <c r="F176" s="98">
        <v>289.93790151532045</v>
      </c>
      <c r="G176" s="98">
        <v>234.49273445952815</v>
      </c>
      <c r="H176" s="98">
        <v>250.46193230152608</v>
      </c>
      <c r="I176" s="98">
        <v>168.00038255647115</v>
      </c>
      <c r="J176" s="98">
        <v>222.57780179205486</v>
      </c>
      <c r="K176" s="98">
        <v>193.44106282669043</v>
      </c>
      <c r="L176" s="98">
        <v>229.53341081964274</v>
      </c>
      <c r="M176" s="98">
        <v>224.26257790965076</v>
      </c>
      <c r="N176" s="98">
        <v>176.71857458776958</v>
      </c>
      <c r="O176" s="98">
        <v>166.36261784538542</v>
      </c>
      <c r="P176" s="98">
        <v>185.71630820631734</v>
      </c>
      <c r="Q176" s="98">
        <v>193.50510261816527</v>
      </c>
      <c r="R176" s="98">
        <v>242.39971781637638</v>
      </c>
      <c r="S176" s="98">
        <v>240.83091132354252</v>
      </c>
      <c r="T176" s="98">
        <v>209.54023702410387</v>
      </c>
      <c r="U176" s="98">
        <v>250.16807734207978</v>
      </c>
      <c r="V176" s="98">
        <v>189.22875481940264</v>
      </c>
      <c r="W176" s="98">
        <v>198.32763480311044</v>
      </c>
      <c r="X176" s="98">
        <v>126.214461358515</v>
      </c>
      <c r="Y176" s="98">
        <v>210.98710701796574</v>
      </c>
      <c r="DA176" s="63" t="s">
        <v>2745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2746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349.72610564351226</v>
      </c>
      <c r="C3" s="118">
        <f t="shared" si="0"/>
        <v>288.4512648376143</v>
      </c>
      <c r="D3" s="118">
        <f t="shared" si="0"/>
        <v>342.57410357592278</v>
      </c>
      <c r="E3" s="118">
        <f t="shared" si="0"/>
        <v>256.29335144425085</v>
      </c>
      <c r="F3" s="118">
        <f t="shared" si="0"/>
        <v>362.86549922493384</v>
      </c>
      <c r="G3" s="118">
        <f t="shared" si="0"/>
        <v>339.62390236792919</v>
      </c>
      <c r="H3" s="118">
        <f t="shared" si="0"/>
        <v>309.31740112290294</v>
      </c>
      <c r="I3" s="118">
        <f t="shared" si="0"/>
        <v>247.01094174643555</v>
      </c>
      <c r="J3" s="118">
        <f t="shared" si="0"/>
        <v>328.03684309759046</v>
      </c>
      <c r="K3" s="118">
        <f t="shared" si="0"/>
        <v>252.7408689926792</v>
      </c>
      <c r="L3" s="118">
        <f t="shared" si="0"/>
        <v>300.07815505572842</v>
      </c>
      <c r="M3" s="118">
        <f t="shared" si="0"/>
        <v>342.58653588561452</v>
      </c>
      <c r="N3" s="118">
        <f t="shared" si="0"/>
        <v>309.45066649425678</v>
      </c>
      <c r="O3" s="118">
        <f t="shared" si="0"/>
        <v>320.76070150164827</v>
      </c>
      <c r="P3" s="118">
        <f t="shared" si="0"/>
        <v>324.20999216631338</v>
      </c>
      <c r="Q3" s="118">
        <f t="shared" si="0"/>
        <v>251.93112363032972</v>
      </c>
      <c r="R3" s="118">
        <f t="shared" ref="R3:V3" si="1">R4+R7+R9+R19</f>
        <v>121.81494750952429</v>
      </c>
      <c r="S3" s="118">
        <f t="shared" si="1"/>
        <v>230.76813712304488</v>
      </c>
      <c r="T3" s="118">
        <f t="shared" si="1"/>
        <v>283.46025741227709</v>
      </c>
      <c r="U3" s="118">
        <f t="shared" si="1"/>
        <v>323.24544387229707</v>
      </c>
      <c r="V3" s="118">
        <f t="shared" si="1"/>
        <v>318.04047552369485</v>
      </c>
      <c r="W3" s="118">
        <f t="shared" ref="W3:Y3" si="2">W4+W7+W9+W19</f>
        <v>289.85988596019683</v>
      </c>
      <c r="X3" s="118">
        <f t="shared" si="2"/>
        <v>0</v>
      </c>
      <c r="Y3" s="118">
        <f t="shared" si="2"/>
        <v>332.39709011859691</v>
      </c>
      <c r="DA3" s="129" t="s">
        <v>2748</v>
      </c>
    </row>
    <row r="4" spans="1:105" ht="12.95" customHeight="1" x14ac:dyDescent="0.25">
      <c r="A4" s="121" t="s">
        <v>57</v>
      </c>
      <c r="B4" s="123">
        <f t="shared" ref="B4:Q4" si="3">SUM(B5:B6)</f>
        <v>291.35451891927465</v>
      </c>
      <c r="C4" s="123">
        <f t="shared" si="3"/>
        <v>237.13818928476184</v>
      </c>
      <c r="D4" s="123">
        <f t="shared" si="3"/>
        <v>285.41160864495481</v>
      </c>
      <c r="E4" s="123">
        <f t="shared" si="3"/>
        <v>212.15298180500417</v>
      </c>
      <c r="F4" s="123">
        <f t="shared" si="3"/>
        <v>303.75214570973736</v>
      </c>
      <c r="G4" s="123">
        <f t="shared" si="3"/>
        <v>283.03944974710146</v>
      </c>
      <c r="H4" s="123">
        <f t="shared" si="3"/>
        <v>255.69374714080195</v>
      </c>
      <c r="I4" s="123">
        <f t="shared" si="3"/>
        <v>209.78255665323852</v>
      </c>
      <c r="J4" s="123">
        <f t="shared" si="3"/>
        <v>282.50017885941548</v>
      </c>
      <c r="K4" s="123">
        <f t="shared" si="3"/>
        <v>218.94020657429883</v>
      </c>
      <c r="L4" s="123">
        <f t="shared" si="3"/>
        <v>260.5280367849245</v>
      </c>
      <c r="M4" s="123">
        <f t="shared" si="3"/>
        <v>296.46789527050134</v>
      </c>
      <c r="N4" s="123">
        <f t="shared" si="3"/>
        <v>266.04010934638586</v>
      </c>
      <c r="O4" s="123">
        <f t="shared" si="3"/>
        <v>276.86754087137882</v>
      </c>
      <c r="P4" s="123">
        <f t="shared" si="3"/>
        <v>282.58680178338443</v>
      </c>
      <c r="Q4" s="123">
        <f t="shared" si="3"/>
        <v>216.44293790644068</v>
      </c>
      <c r="R4" s="123">
        <f t="shared" ref="R4:V4" si="4">SUM(R5:R6)</f>
        <v>98.199124730712001</v>
      </c>
      <c r="S4" s="123">
        <f t="shared" si="4"/>
        <v>197.88581430599245</v>
      </c>
      <c r="T4" s="123">
        <f t="shared" si="4"/>
        <v>247.61338656686075</v>
      </c>
      <c r="U4" s="123">
        <f t="shared" si="4"/>
        <v>281.99210616610208</v>
      </c>
      <c r="V4" s="123">
        <f t="shared" si="4"/>
        <v>279.29625107735603</v>
      </c>
      <c r="W4" s="123">
        <f t="shared" ref="W4:Y4" si="5">SUM(W5:W6)</f>
        <v>251.81726484093295</v>
      </c>
      <c r="X4" s="123">
        <f t="shared" si="5"/>
        <v>0</v>
      </c>
      <c r="Y4" s="123">
        <f t="shared" si="5"/>
        <v>300.40191936777398</v>
      </c>
      <c r="DA4" s="130" t="s">
        <v>2749</v>
      </c>
    </row>
    <row r="5" spans="1:105" ht="12" customHeight="1" x14ac:dyDescent="0.25">
      <c r="A5" s="97" t="s">
        <v>51</v>
      </c>
      <c r="B5" s="99">
        <v>289.75427464125232</v>
      </c>
      <c r="C5" s="99">
        <v>235.86274748615565</v>
      </c>
      <c r="D5" s="99">
        <v>283.90367577257263</v>
      </c>
      <c r="E5" s="99">
        <v>211.05355449988625</v>
      </c>
      <c r="F5" s="99">
        <v>302.1935872026387</v>
      </c>
      <c r="G5" s="99">
        <v>281.61275130216995</v>
      </c>
      <c r="H5" s="99">
        <v>254.42069240159336</v>
      </c>
      <c r="I5" s="99">
        <v>208.75640603739632</v>
      </c>
      <c r="J5" s="99">
        <v>281.14421856455482</v>
      </c>
      <c r="K5" s="99">
        <v>217.90990809945225</v>
      </c>
      <c r="L5" s="99">
        <v>259.29560514285231</v>
      </c>
      <c r="M5" s="99">
        <v>295.03000413727312</v>
      </c>
      <c r="N5" s="99">
        <v>264.71789142490456</v>
      </c>
      <c r="O5" s="99">
        <v>275.46689715894058</v>
      </c>
      <c r="P5" s="99">
        <v>281.16624033450614</v>
      </c>
      <c r="Q5" s="99">
        <v>215.36062945465602</v>
      </c>
      <c r="R5" s="99">
        <v>97.712000422111799</v>
      </c>
      <c r="S5" s="99">
        <v>196.90901572041972</v>
      </c>
      <c r="T5" s="99">
        <v>246.38996845368661</v>
      </c>
      <c r="U5" s="99">
        <v>280.59818578109196</v>
      </c>
      <c r="V5" s="99">
        <v>277.9060726092037</v>
      </c>
      <c r="W5" s="99">
        <v>250.56027948350106</v>
      </c>
      <c r="X5" s="99">
        <v>0</v>
      </c>
      <c r="Y5" s="99">
        <v>298.61395725228323</v>
      </c>
      <c r="DA5" s="63" t="s">
        <v>2750</v>
      </c>
    </row>
    <row r="6" spans="1:105" ht="12" customHeight="1" x14ac:dyDescent="0.25">
      <c r="A6" s="97" t="s">
        <v>53</v>
      </c>
      <c r="B6" s="99">
        <v>1.600244278022342</v>
      </c>
      <c r="C6" s="99">
        <v>1.275441798606193</v>
      </c>
      <c r="D6" s="99">
        <v>1.5079328723822083</v>
      </c>
      <c r="E6" s="99">
        <v>1.0994273051179326</v>
      </c>
      <c r="F6" s="99">
        <v>1.5585585070986692</v>
      </c>
      <c r="G6" s="99">
        <v>1.4266984449314986</v>
      </c>
      <c r="H6" s="99">
        <v>1.2730547392085858</v>
      </c>
      <c r="I6" s="99">
        <v>1.0261506158422029</v>
      </c>
      <c r="J6" s="99">
        <v>1.3559602948606393</v>
      </c>
      <c r="K6" s="99">
        <v>1.030298474846568</v>
      </c>
      <c r="L6" s="99">
        <v>1.2324316420721899</v>
      </c>
      <c r="M6" s="99">
        <v>1.4378911332281992</v>
      </c>
      <c r="N6" s="99">
        <v>1.3222179214812853</v>
      </c>
      <c r="O6" s="99">
        <v>1.4006437124382627</v>
      </c>
      <c r="P6" s="99">
        <v>1.4205614488782796</v>
      </c>
      <c r="Q6" s="99">
        <v>1.0823084517846611</v>
      </c>
      <c r="R6" s="99">
        <v>0.48712430860020584</v>
      </c>
      <c r="S6" s="99">
        <v>0.97679858557274346</v>
      </c>
      <c r="T6" s="99">
        <v>1.2234181131741551</v>
      </c>
      <c r="U6" s="99">
        <v>1.3939203850101325</v>
      </c>
      <c r="V6" s="99">
        <v>1.390178468152351</v>
      </c>
      <c r="W6" s="99">
        <v>1.2569853574318883</v>
      </c>
      <c r="X6" s="99">
        <v>0</v>
      </c>
      <c r="Y6" s="99">
        <v>1.7879621154907308</v>
      </c>
      <c r="DA6" s="63" t="s">
        <v>2751</v>
      </c>
    </row>
    <row r="7" spans="1:105" ht="12.95" customHeight="1" x14ac:dyDescent="0.25">
      <c r="A7" s="121" t="s">
        <v>92</v>
      </c>
      <c r="B7" s="123">
        <f t="shared" ref="B7:Y7" si="6">B8</f>
        <v>3.8029266916100261E-4</v>
      </c>
      <c r="C7" s="123">
        <f t="shared" si="6"/>
        <v>4.4101513663043142E-4</v>
      </c>
      <c r="D7" s="123">
        <f t="shared" si="6"/>
        <v>5.4726018117908144E-4</v>
      </c>
      <c r="E7" s="123">
        <f t="shared" si="6"/>
        <v>5.5546667331055793E-4</v>
      </c>
      <c r="F7" s="123">
        <f t="shared" si="6"/>
        <v>7.2228164913985024E-4</v>
      </c>
      <c r="G7" s="123">
        <f t="shared" si="6"/>
        <v>1.081842555548827E-3</v>
      </c>
      <c r="H7" s="123">
        <f t="shared" si="6"/>
        <v>1.4159973474618078E-3</v>
      </c>
      <c r="I7" s="123">
        <f t="shared" si="6"/>
        <v>1.8967420175003892E-3</v>
      </c>
      <c r="J7" s="123">
        <f t="shared" si="6"/>
        <v>2.1381721049673124E-3</v>
      </c>
      <c r="K7" s="123">
        <f t="shared" si="6"/>
        <v>2.3335611625369302E-3</v>
      </c>
      <c r="L7" s="123">
        <f t="shared" si="6"/>
        <v>3.6505205681234484E-3</v>
      </c>
      <c r="M7" s="123">
        <f t="shared" si="6"/>
        <v>2.2214531229246236E-3</v>
      </c>
      <c r="N7" s="123">
        <f t="shared" si="6"/>
        <v>2.5338060492682249E-3</v>
      </c>
      <c r="O7" s="123">
        <f t="shared" si="6"/>
        <v>3.9876912766139017E-3</v>
      </c>
      <c r="P7" s="123">
        <f t="shared" si="6"/>
        <v>6.6371932665173572E-3</v>
      </c>
      <c r="Q7" s="123">
        <f t="shared" si="6"/>
        <v>9.8139754669913527E-3</v>
      </c>
      <c r="R7" s="123">
        <f t="shared" si="6"/>
        <v>2.0728134951869422E-2</v>
      </c>
      <c r="S7" s="123">
        <f t="shared" si="6"/>
        <v>3.2494388732851529E-2</v>
      </c>
      <c r="T7" s="123">
        <f t="shared" si="6"/>
        <v>4.8152492447733994E-2</v>
      </c>
      <c r="U7" s="123">
        <f t="shared" si="6"/>
        <v>2.3574007246383068E-2</v>
      </c>
      <c r="V7" s="123">
        <f t="shared" si="6"/>
        <v>1.8940770688271779E-2</v>
      </c>
      <c r="W7" s="123">
        <f t="shared" si="6"/>
        <v>1.3289968869121246E-2</v>
      </c>
      <c r="X7" s="123">
        <f t="shared" si="6"/>
        <v>0</v>
      </c>
      <c r="Y7" s="123">
        <f t="shared" si="6"/>
        <v>3.0299923452312646E-3</v>
      </c>
      <c r="DA7" s="130" t="s">
        <v>2752</v>
      </c>
    </row>
    <row r="8" spans="1:105" ht="12" customHeight="1" x14ac:dyDescent="0.25">
      <c r="A8" s="97" t="s">
        <v>53</v>
      </c>
      <c r="B8" s="99">
        <f>RES_hhdet_fech!B8/RES_summary!B$19</f>
        <v>3.8029266916100261E-4</v>
      </c>
      <c r="C8" s="99">
        <f>RES_hhdet_fech!C8/RES_summary!C$19</f>
        <v>4.4101513663043142E-4</v>
      </c>
      <c r="D8" s="99">
        <f>RES_hhdet_fech!D8/RES_summary!D$19</f>
        <v>5.4726018117908144E-4</v>
      </c>
      <c r="E8" s="99">
        <f>RES_hhdet_fech!E8/RES_summary!E$19</f>
        <v>5.5546667331055793E-4</v>
      </c>
      <c r="F8" s="99">
        <f>RES_hhdet_fech!F8/RES_summary!F$19</f>
        <v>7.2228164913985024E-4</v>
      </c>
      <c r="G8" s="99">
        <f>RES_hhdet_fech!G8/RES_summary!G$19</f>
        <v>1.081842555548827E-3</v>
      </c>
      <c r="H8" s="99">
        <f>RES_hhdet_fech!H8/RES_summary!H$19</f>
        <v>1.4159973474618078E-3</v>
      </c>
      <c r="I8" s="99">
        <f>RES_hhdet_fech!I8/RES_summary!I$19</f>
        <v>1.8967420175003892E-3</v>
      </c>
      <c r="J8" s="99">
        <f>RES_hhdet_fech!J8/RES_summary!J$19</f>
        <v>2.1381721049673124E-3</v>
      </c>
      <c r="K8" s="99">
        <f>RES_hhdet_fech!K8/RES_summary!K$19</f>
        <v>2.3335611625369302E-3</v>
      </c>
      <c r="L8" s="99">
        <f>RES_hhdet_fech!L8/RES_summary!L$19</f>
        <v>3.6505205681234484E-3</v>
      </c>
      <c r="M8" s="99">
        <f>RES_hhdet_fech!M8/RES_summary!M$19</f>
        <v>2.2214531229246236E-3</v>
      </c>
      <c r="N8" s="99">
        <f>RES_hhdet_fech!N8/RES_summary!N$19</f>
        <v>2.5338060492682249E-3</v>
      </c>
      <c r="O8" s="99">
        <f>RES_hhdet_fech!O8/RES_summary!O$19</f>
        <v>3.9876912766139017E-3</v>
      </c>
      <c r="P8" s="99">
        <f>RES_hhdet_fech!P8/RES_summary!P$19</f>
        <v>6.6371932665173572E-3</v>
      </c>
      <c r="Q8" s="99">
        <f>RES_hhdet_fech!Q8/RES_summary!Q$19</f>
        <v>9.8139754669913527E-3</v>
      </c>
      <c r="R8" s="99">
        <f>RES_hhdet_fech!R8/RES_summary!R$19</f>
        <v>2.0728134951869422E-2</v>
      </c>
      <c r="S8" s="99">
        <f>RES_hhdet_fech!S8/RES_summary!S$19</f>
        <v>3.2494388732851529E-2</v>
      </c>
      <c r="T8" s="99">
        <f>RES_hhdet_fech!T8/RES_summary!T$19</f>
        <v>4.8152492447733994E-2</v>
      </c>
      <c r="U8" s="99">
        <f>RES_hhdet_fech!U8/RES_summary!U$19</f>
        <v>2.3574007246383068E-2</v>
      </c>
      <c r="V8" s="99">
        <f>RES_hhdet_fech!V8/RES_summary!V$19</f>
        <v>1.8940770688271779E-2</v>
      </c>
      <c r="W8" s="99">
        <f>RES_hhdet_fech!W8/RES_summary!W$19</f>
        <v>1.3289968869121246E-2</v>
      </c>
      <c r="X8" s="99">
        <f>RES_hhdet_fech!X8/RES_summary!X$19</f>
        <v>0</v>
      </c>
      <c r="Y8" s="99">
        <f>RES_hhdet_fech!Y8/RES_summary!Y$19</f>
        <v>3.0299923452312646E-3</v>
      </c>
      <c r="DA8" s="63" t="s">
        <v>2753</v>
      </c>
    </row>
    <row r="9" spans="1:105" ht="12" customHeight="1" x14ac:dyDescent="0.25">
      <c r="A9" s="121" t="s">
        <v>55</v>
      </c>
      <c r="B9" s="123">
        <v>37.357562510920161</v>
      </c>
      <c r="C9" s="123">
        <v>31.182278722126195</v>
      </c>
      <c r="D9" s="123">
        <v>38.858163043787783</v>
      </c>
      <c r="E9" s="123">
        <v>27.929442202006001</v>
      </c>
      <c r="F9" s="123">
        <v>40.28032984096491</v>
      </c>
      <c r="G9" s="123">
        <v>39.915826516979592</v>
      </c>
      <c r="H9" s="123">
        <v>36.870693348026734</v>
      </c>
      <c r="I9" s="123">
        <v>24.229547143133786</v>
      </c>
      <c r="J9" s="123">
        <v>31.273213204399269</v>
      </c>
      <c r="K9" s="123">
        <v>22.463825187640673</v>
      </c>
      <c r="L9" s="123">
        <v>26.221348317633336</v>
      </c>
      <c r="M9" s="123">
        <v>32.324976253867447</v>
      </c>
      <c r="N9" s="123">
        <v>30.031941754030573</v>
      </c>
      <c r="O9" s="123">
        <v>30.85022385776297</v>
      </c>
      <c r="P9" s="123">
        <v>28.988686881037992</v>
      </c>
      <c r="Q9" s="123">
        <v>22.360813521113034</v>
      </c>
      <c r="R9" s="123">
        <v>10.555332096799749</v>
      </c>
      <c r="S9" s="123">
        <v>19.961012998041614</v>
      </c>
      <c r="T9" s="123">
        <v>23.741466838509705</v>
      </c>
      <c r="U9" s="123">
        <v>28.030878128524442</v>
      </c>
      <c r="V9" s="123">
        <v>27.525657628707332</v>
      </c>
      <c r="W9" s="123">
        <v>26.241467134705871</v>
      </c>
      <c r="X9" s="123">
        <v>0</v>
      </c>
      <c r="Y9" s="123">
        <v>21.752255632024852</v>
      </c>
      <c r="DA9" s="130" t="s">
        <v>2754</v>
      </c>
    </row>
    <row r="10" spans="1:105" ht="12" customHeight="1" x14ac:dyDescent="0.25">
      <c r="A10" s="97" t="s">
        <v>143</v>
      </c>
      <c r="B10" s="99">
        <v>37.913935315311186</v>
      </c>
      <c r="C10" s="99">
        <v>31.059836613817204</v>
      </c>
      <c r="D10" s="99">
        <v>39.454709979708007</v>
      </c>
      <c r="E10" s="99">
        <v>27.712231505283114</v>
      </c>
      <c r="F10" s="99">
        <v>40.982358106475367</v>
      </c>
      <c r="G10" s="99">
        <v>40.820403908737156</v>
      </c>
      <c r="H10" s="99">
        <v>37.309208098814189</v>
      </c>
      <c r="I10" s="99">
        <v>23.979085255147318</v>
      </c>
      <c r="J10" s="99">
        <v>31.462452447977718</v>
      </c>
      <c r="K10" s="99">
        <v>22.262242718127062</v>
      </c>
      <c r="L10" s="99">
        <v>26.136489122554067</v>
      </c>
      <c r="M10" s="99">
        <v>33.2736430038916</v>
      </c>
      <c r="N10" s="99">
        <v>30.621870147829121</v>
      </c>
      <c r="O10" s="99">
        <v>31.602518938968611</v>
      </c>
      <c r="P10" s="99">
        <v>29.217849042836466</v>
      </c>
      <c r="Q10" s="99">
        <v>22.322463501373885</v>
      </c>
      <c r="R10" s="99">
        <v>9.9509641716132506</v>
      </c>
      <c r="S10" s="99">
        <v>19.733342180080317</v>
      </c>
      <c r="T10" s="99">
        <v>23.720777010359015</v>
      </c>
      <c r="U10" s="99">
        <v>28.100933711688359</v>
      </c>
      <c r="V10" s="99">
        <v>27.641945393191865</v>
      </c>
      <c r="W10" s="99">
        <v>26.394283739622391</v>
      </c>
      <c r="X10" s="99">
        <v>0</v>
      </c>
      <c r="Y10" s="99">
        <v>0</v>
      </c>
      <c r="DA10" s="63" t="s">
        <v>2755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2756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2757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2758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2759</v>
      </c>
    </row>
    <row r="15" spans="1:105" ht="12" customHeight="1" x14ac:dyDescent="0.25">
      <c r="A15" s="106" t="s">
        <v>122</v>
      </c>
      <c r="B15" s="102">
        <v>30.978710200850752</v>
      </c>
      <c r="C15" s="102">
        <v>32.780680592551192</v>
      </c>
      <c r="D15" s="102">
        <v>31.880231260733556</v>
      </c>
      <c r="E15" s="102">
        <v>31.279220109611718</v>
      </c>
      <c r="F15" s="102">
        <v>30.616709988898965</v>
      </c>
      <c r="G15" s="102">
        <v>29.722259742687079</v>
      </c>
      <c r="H15" s="102">
        <v>29.734033034933624</v>
      </c>
      <c r="I15" s="102">
        <v>28.529977759861342</v>
      </c>
      <c r="J15" s="102">
        <v>27.752956307724961</v>
      </c>
      <c r="K15" s="102">
        <v>26.542438235684759</v>
      </c>
      <c r="L15" s="102">
        <v>28.095184629208479</v>
      </c>
      <c r="M15" s="102">
        <v>25.300383817657284</v>
      </c>
      <c r="N15" s="102">
        <v>26.096099397741433</v>
      </c>
      <c r="O15" s="102">
        <v>25.179863653845629</v>
      </c>
      <c r="P15" s="102">
        <v>23.106058193614309</v>
      </c>
      <c r="Q15" s="102">
        <v>23.313915562072072</v>
      </c>
      <c r="R15" s="102">
        <v>25.457060640204137</v>
      </c>
      <c r="S15" s="102">
        <v>25.37388669507142</v>
      </c>
      <c r="T15" s="102">
        <v>24.241471018818054</v>
      </c>
      <c r="U15" s="102">
        <v>26.167918546609858</v>
      </c>
      <c r="V15" s="102">
        <v>23.517149982358159</v>
      </c>
      <c r="W15" s="102">
        <v>24.586681612895593</v>
      </c>
      <c r="X15" s="102">
        <v>0</v>
      </c>
      <c r="Y15" s="102">
        <v>21.752255632024852</v>
      </c>
      <c r="DA15" s="131" t="s">
        <v>2760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2761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2762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2763</v>
      </c>
    </row>
    <row r="19" spans="1:105" ht="12" customHeight="1" x14ac:dyDescent="0.25">
      <c r="A19" s="121" t="s">
        <v>54</v>
      </c>
      <c r="B19" s="123">
        <v>21.013643920648303</v>
      </c>
      <c r="C19" s="123">
        <v>20.13035581558966</v>
      </c>
      <c r="D19" s="123">
        <v>18.303784626999008</v>
      </c>
      <c r="E19" s="123">
        <v>16.210371970567344</v>
      </c>
      <c r="F19" s="123">
        <v>18.83230139258248</v>
      </c>
      <c r="G19" s="123">
        <v>16.667544261292605</v>
      </c>
      <c r="H19" s="123">
        <v>16.751544636726788</v>
      </c>
      <c r="I19" s="123">
        <v>12.996941208045756</v>
      </c>
      <c r="J19" s="123">
        <v>14.261312861670714</v>
      </c>
      <c r="K19" s="123">
        <v>11.334503669577142</v>
      </c>
      <c r="L19" s="123">
        <v>13.325119432602515</v>
      </c>
      <c r="M19" s="123">
        <v>13.791442908122841</v>
      </c>
      <c r="N19" s="123">
        <v>13.376081587791054</v>
      </c>
      <c r="O19" s="123">
        <v>13.038949081229875</v>
      </c>
      <c r="P19" s="123">
        <v>12.627866308624439</v>
      </c>
      <c r="Q19" s="123">
        <v>13.11755822730901</v>
      </c>
      <c r="R19" s="123">
        <v>13.039762547060681</v>
      </c>
      <c r="S19" s="123">
        <v>12.888815430277971</v>
      </c>
      <c r="T19" s="123">
        <v>12.05725151445886</v>
      </c>
      <c r="U19" s="123">
        <v>13.19888557042418</v>
      </c>
      <c r="V19" s="123">
        <v>11.199626046943184</v>
      </c>
      <c r="W19" s="123">
        <v>11.787864015688902</v>
      </c>
      <c r="X19" s="123">
        <v>0</v>
      </c>
      <c r="Y19" s="123">
        <v>10.239885126452887</v>
      </c>
      <c r="DA19" s="130" t="s">
        <v>2764</v>
      </c>
    </row>
    <row r="20" spans="1:105" ht="12" customHeight="1" x14ac:dyDescent="0.25">
      <c r="A20" s="97" t="s">
        <v>51</v>
      </c>
      <c r="B20" s="99">
        <v>25.316504996462655</v>
      </c>
      <c r="C20" s="99">
        <v>20.816416288543937</v>
      </c>
      <c r="D20" s="99">
        <v>21.98382281269809</v>
      </c>
      <c r="E20" s="99">
        <v>16.362274297182619</v>
      </c>
      <c r="F20" s="99">
        <v>24.648674108443782</v>
      </c>
      <c r="G20" s="99">
        <v>20.917148505752632</v>
      </c>
      <c r="H20" s="99">
        <v>19.563468669614171</v>
      </c>
      <c r="I20" s="99">
        <v>12.879516707159453</v>
      </c>
      <c r="J20" s="99">
        <v>17.356706311270372</v>
      </c>
      <c r="K20" s="99">
        <v>10.799700172937936</v>
      </c>
      <c r="L20" s="99">
        <v>14.444769551478462</v>
      </c>
      <c r="M20" s="99">
        <v>18.007061453629021</v>
      </c>
      <c r="N20" s="99">
        <v>17.303555795941701</v>
      </c>
      <c r="O20" s="99">
        <v>17.100462611019442</v>
      </c>
      <c r="P20" s="99">
        <v>16.008943187144631</v>
      </c>
      <c r="Q20" s="99">
        <v>16.189448002675334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2765</v>
      </c>
    </row>
    <row r="21" spans="1:105" ht="12" customHeight="1" x14ac:dyDescent="0.25">
      <c r="A21" s="97" t="s">
        <v>50</v>
      </c>
      <c r="B21" s="99">
        <v>22.625988190936621</v>
      </c>
      <c r="C21" s="99">
        <v>28.713261105279614</v>
      </c>
      <c r="D21" s="99">
        <v>15.028181686542865</v>
      </c>
      <c r="E21" s="99">
        <v>20.916169234673585</v>
      </c>
      <c r="F21" s="99">
        <v>22.196351414594041</v>
      </c>
      <c r="G21" s="99">
        <v>17.91759146420404</v>
      </c>
      <c r="H21" s="99">
        <v>19.0801168438499</v>
      </c>
      <c r="I21" s="99">
        <v>12.750774403748835</v>
      </c>
      <c r="J21" s="99">
        <v>16.8395889806668</v>
      </c>
      <c r="K21" s="99">
        <v>14.600084239580275</v>
      </c>
      <c r="L21" s="99">
        <v>17.288867167173276</v>
      </c>
      <c r="M21" s="99">
        <v>16.824270605553579</v>
      </c>
      <c r="N21" s="99">
        <v>13.206240067514173</v>
      </c>
      <c r="O21" s="99">
        <v>12.39190077294241</v>
      </c>
      <c r="P21" s="99">
        <v>13.801133167013099</v>
      </c>
      <c r="Q21" s="99">
        <v>14.317986133773703</v>
      </c>
      <c r="R21" s="99">
        <v>17.903347181428956</v>
      </c>
      <c r="S21" s="99">
        <v>17.755902990475281</v>
      </c>
      <c r="T21" s="99">
        <v>15.453465467001637</v>
      </c>
      <c r="U21" s="99">
        <v>18.401192334668526</v>
      </c>
      <c r="V21" s="99">
        <v>13.869461644878704</v>
      </c>
      <c r="W21" s="99">
        <v>14.495062274681008</v>
      </c>
      <c r="X21" s="99">
        <v>0</v>
      </c>
      <c r="Y21" s="99">
        <v>14.840919827053213</v>
      </c>
      <c r="DA21" s="63" t="s">
        <v>2766</v>
      </c>
    </row>
    <row r="22" spans="1:105" ht="12" customHeight="1" x14ac:dyDescent="0.25">
      <c r="A22" s="109" t="s">
        <v>120</v>
      </c>
      <c r="B22" s="110">
        <v>18.288775872306765</v>
      </c>
      <c r="C22" s="110">
        <v>18.430123253082513</v>
      </c>
      <c r="D22" s="110">
        <v>16.660947606229417</v>
      </c>
      <c r="E22" s="110">
        <v>15.568412543103204</v>
      </c>
      <c r="F22" s="110">
        <v>15.354105285983954</v>
      </c>
      <c r="G22" s="110">
        <v>14.250868943265584</v>
      </c>
      <c r="H22" s="110">
        <v>14.976029651797937</v>
      </c>
      <c r="I22" s="110">
        <v>13.083494286541258</v>
      </c>
      <c r="J22" s="110">
        <v>12.217356889176072</v>
      </c>
      <c r="K22" s="110">
        <v>11.211216708106326</v>
      </c>
      <c r="L22" s="110">
        <v>12.19746506912788</v>
      </c>
      <c r="M22" s="110">
        <v>11.361947617517606</v>
      </c>
      <c r="N22" s="110">
        <v>11.57624192792855</v>
      </c>
      <c r="O22" s="110">
        <v>11.078747126067961</v>
      </c>
      <c r="P22" s="110">
        <v>10.326983932650757</v>
      </c>
      <c r="Q22" s="110">
        <v>10.638285457289628</v>
      </c>
      <c r="R22" s="110">
        <v>11.791869121137243</v>
      </c>
      <c r="S22" s="110">
        <v>11.634984497892118</v>
      </c>
      <c r="T22" s="110">
        <v>11.17989624338531</v>
      </c>
      <c r="U22" s="110">
        <v>11.920057653461106</v>
      </c>
      <c r="V22" s="110">
        <v>10.65606670365092</v>
      </c>
      <c r="W22" s="110">
        <v>11.364391662327007</v>
      </c>
      <c r="X22" s="110">
        <v>0</v>
      </c>
      <c r="Y22" s="110">
        <v>9.7324180638866729</v>
      </c>
      <c r="DA22" s="60" t="s">
        <v>2767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0</v>
      </c>
      <c r="C24" s="118">
        <f t="shared" si="7"/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0</v>
      </c>
      <c r="L24" s="118">
        <f t="shared" si="7"/>
        <v>0</v>
      </c>
      <c r="M24" s="118">
        <f t="shared" si="7"/>
        <v>0</v>
      </c>
      <c r="N24" s="118">
        <f t="shared" si="7"/>
        <v>0</v>
      </c>
      <c r="O24" s="118">
        <f t="shared" si="7"/>
        <v>0</v>
      </c>
      <c r="P24" s="118">
        <f t="shared" si="7"/>
        <v>0</v>
      </c>
      <c r="Q24" s="118">
        <f t="shared" si="7"/>
        <v>0</v>
      </c>
      <c r="R24" s="118">
        <f t="shared" ref="R24:V24" si="8">R25+R28+R30+R39</f>
        <v>0</v>
      </c>
      <c r="S24" s="118">
        <f t="shared" si="8"/>
        <v>0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:Y24" si="9">W25+W28+W30+W39</f>
        <v>0</v>
      </c>
      <c r="X24" s="118">
        <f t="shared" si="9"/>
        <v>0</v>
      </c>
      <c r="Y24" s="118">
        <f t="shared" si="9"/>
        <v>0</v>
      </c>
      <c r="DA24" s="129" t="s">
        <v>2768</v>
      </c>
    </row>
    <row r="25" spans="1:105" ht="12.95" customHeight="1" x14ac:dyDescent="0.25">
      <c r="A25" s="121" t="s">
        <v>57</v>
      </c>
      <c r="B25" s="123">
        <f t="shared" ref="B25:Q25" si="10">SUM(B26:B27)</f>
        <v>0</v>
      </c>
      <c r="C25" s="123">
        <f t="shared" si="10"/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0</v>
      </c>
      <c r="L25" s="123">
        <f t="shared" si="10"/>
        <v>0</v>
      </c>
      <c r="M25" s="123">
        <f t="shared" si="10"/>
        <v>0</v>
      </c>
      <c r="N25" s="123">
        <f t="shared" si="10"/>
        <v>0</v>
      </c>
      <c r="O25" s="123">
        <f t="shared" si="10"/>
        <v>0</v>
      </c>
      <c r="P25" s="123">
        <f t="shared" si="10"/>
        <v>0</v>
      </c>
      <c r="Q25" s="123">
        <f t="shared" si="10"/>
        <v>0</v>
      </c>
      <c r="R25" s="123">
        <f t="shared" ref="R25:V25" si="11">SUM(R26:R27)</f>
        <v>0</v>
      </c>
      <c r="S25" s="123">
        <f t="shared" si="11"/>
        <v>0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:Y25" si="12">SUM(W26:W27)</f>
        <v>0</v>
      </c>
      <c r="X25" s="123">
        <f t="shared" si="12"/>
        <v>0</v>
      </c>
      <c r="Y25" s="123">
        <f t="shared" si="12"/>
        <v>0</v>
      </c>
      <c r="DA25" s="130" t="s">
        <v>2769</v>
      </c>
    </row>
    <row r="26" spans="1:105" ht="12" customHeight="1" x14ac:dyDescent="0.25">
      <c r="A26" s="97" t="s">
        <v>74</v>
      </c>
      <c r="B26" s="99">
        <v>0</v>
      </c>
      <c r="C26" s="99">
        <v>0</v>
      </c>
      <c r="D26" s="99">
        <v>0</v>
      </c>
      <c r="E26" s="99">
        <v>0</v>
      </c>
      <c r="F26" s="99">
        <v>0</v>
      </c>
      <c r="G26" s="99">
        <v>0</v>
      </c>
      <c r="H26" s="99">
        <v>0</v>
      </c>
      <c r="I26" s="99">
        <v>0</v>
      </c>
      <c r="J26" s="99">
        <v>0</v>
      </c>
      <c r="K26" s="99">
        <v>0</v>
      </c>
      <c r="L26" s="99">
        <v>0</v>
      </c>
      <c r="M26" s="99">
        <v>0</v>
      </c>
      <c r="N26" s="99">
        <v>0</v>
      </c>
      <c r="O26" s="99">
        <v>0</v>
      </c>
      <c r="P26" s="99">
        <v>0</v>
      </c>
      <c r="Q26" s="99">
        <v>0</v>
      </c>
      <c r="R26" s="99">
        <v>0</v>
      </c>
      <c r="S26" s="99">
        <v>0</v>
      </c>
      <c r="T26" s="99">
        <v>0</v>
      </c>
      <c r="U26" s="99">
        <v>0</v>
      </c>
      <c r="V26" s="99">
        <v>0</v>
      </c>
      <c r="W26" s="99">
        <v>0</v>
      </c>
      <c r="X26" s="99">
        <v>0</v>
      </c>
      <c r="Y26" s="99">
        <v>0</v>
      </c>
      <c r="DA26" s="63" t="s">
        <v>2770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X27" s="99">
        <v>0</v>
      </c>
      <c r="Y27" s="99">
        <v>0</v>
      </c>
      <c r="DA27" s="63" t="s">
        <v>2771</v>
      </c>
    </row>
    <row r="28" spans="1:105" ht="12.95" customHeight="1" x14ac:dyDescent="0.25">
      <c r="A28" s="121" t="s">
        <v>92</v>
      </c>
      <c r="B28" s="123">
        <f t="shared" ref="B28:Y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2772</v>
      </c>
    </row>
    <row r="29" spans="1:105" ht="12" customHeight="1" x14ac:dyDescent="0.25">
      <c r="A29" s="97" t="s">
        <v>53</v>
      </c>
      <c r="B29" s="99">
        <f>RES_hhdet_fech!B29/RES_summary!B$19</f>
        <v>0</v>
      </c>
      <c r="C29" s="99">
        <f>RES_hhdet_fech!C29/RES_summary!C$19</f>
        <v>0</v>
      </c>
      <c r="D29" s="99">
        <f>RES_hhdet_fech!D29/RES_summary!D$19</f>
        <v>0</v>
      </c>
      <c r="E29" s="99">
        <f>RES_hhdet_fech!E29/RES_summary!E$19</f>
        <v>0</v>
      </c>
      <c r="F29" s="99">
        <f>RES_hhdet_fech!F29/RES_summary!F$19</f>
        <v>0</v>
      </c>
      <c r="G29" s="99">
        <f>RES_hhdet_fech!G29/RES_summary!G$19</f>
        <v>0</v>
      </c>
      <c r="H29" s="99">
        <f>RES_hhdet_fech!H29/RES_summary!H$19</f>
        <v>0</v>
      </c>
      <c r="I29" s="99">
        <f>RES_hhdet_fech!I29/RES_summary!I$19</f>
        <v>0</v>
      </c>
      <c r="J29" s="99">
        <f>RES_hhdet_fech!J29/RES_summary!J$19</f>
        <v>0</v>
      </c>
      <c r="K29" s="99">
        <f>RES_hhdet_fech!K29/RES_summary!K$19</f>
        <v>0</v>
      </c>
      <c r="L29" s="99">
        <f>RES_hhdet_fech!L29/RES_summary!L$19</f>
        <v>0</v>
      </c>
      <c r="M29" s="99">
        <f>RES_hhdet_fech!M29/RES_summary!M$19</f>
        <v>0</v>
      </c>
      <c r="N29" s="99">
        <f>RES_hhdet_fech!N29/RES_summary!N$19</f>
        <v>0</v>
      </c>
      <c r="O29" s="99">
        <f>RES_hhdet_fech!O29/RES_summary!O$19</f>
        <v>0</v>
      </c>
      <c r="P29" s="99">
        <f>RES_hhdet_fech!P29/RES_summary!P$19</f>
        <v>0</v>
      </c>
      <c r="Q29" s="99">
        <f>RES_hhdet_fech!Q29/RES_summary!Q$19</f>
        <v>0</v>
      </c>
      <c r="R29" s="99">
        <f>RES_hhdet_fech!R29/RES_summary!R$19</f>
        <v>0</v>
      </c>
      <c r="S29" s="99">
        <f>RES_hhdet_fech!S29/RES_summary!S$19</f>
        <v>0</v>
      </c>
      <c r="T29" s="99">
        <f>RES_hhdet_fech!T29/RES_summary!T$19</f>
        <v>0</v>
      </c>
      <c r="U29" s="99">
        <f>RES_hhdet_fech!U29/RES_summary!U$19</f>
        <v>0</v>
      </c>
      <c r="V29" s="99">
        <f>RES_hhdet_fech!V29/RES_summary!V$19</f>
        <v>0</v>
      </c>
      <c r="W29" s="99">
        <f>RES_hhdet_fech!W29/RES_summary!W$19</f>
        <v>0</v>
      </c>
      <c r="X29" s="99">
        <f>RES_hhdet_fech!X29/RES_summary!X$19</f>
        <v>0</v>
      </c>
      <c r="Y29" s="99">
        <f>RES_hhdet_fech!Y29/RES_summary!Y$19</f>
        <v>0</v>
      </c>
      <c r="DA29" s="63" t="s">
        <v>2773</v>
      </c>
    </row>
    <row r="30" spans="1:105" ht="12" customHeight="1" x14ac:dyDescent="0.25">
      <c r="A30" s="121" t="s">
        <v>55</v>
      </c>
      <c r="B30" s="123">
        <v>0</v>
      </c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X30" s="123">
        <v>0</v>
      </c>
      <c r="Y30" s="123">
        <v>0</v>
      </c>
      <c r="DA30" s="130" t="s">
        <v>2774</v>
      </c>
    </row>
    <row r="31" spans="1:105" ht="12" customHeight="1" x14ac:dyDescent="0.25">
      <c r="A31" s="97" t="s">
        <v>141</v>
      </c>
      <c r="B31" s="99">
        <v>0</v>
      </c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X31" s="99">
        <v>0</v>
      </c>
      <c r="Y31" s="99">
        <v>0</v>
      </c>
      <c r="DA31" s="63" t="s">
        <v>2775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2776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2777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2778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0</v>
      </c>
      <c r="DA35" s="131" t="s">
        <v>2779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2780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2781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2782</v>
      </c>
    </row>
    <row r="39" spans="1:105" ht="12" customHeight="1" x14ac:dyDescent="0.25">
      <c r="A39" s="121" t="s">
        <v>54</v>
      </c>
      <c r="B39" s="123">
        <v>0</v>
      </c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0</v>
      </c>
      <c r="O39" s="123">
        <v>0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X39" s="123">
        <v>0</v>
      </c>
      <c r="Y39" s="123">
        <v>0</v>
      </c>
      <c r="DA39" s="130" t="s">
        <v>2783</v>
      </c>
    </row>
    <row r="40" spans="1:105" ht="12" customHeight="1" x14ac:dyDescent="0.25">
      <c r="A40" s="97" t="s">
        <v>50</v>
      </c>
      <c r="B40" s="99">
        <v>0</v>
      </c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X40" s="99">
        <v>0</v>
      </c>
      <c r="Y40" s="99">
        <v>0</v>
      </c>
      <c r="DA40" s="63" t="s">
        <v>2784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0</v>
      </c>
      <c r="DA41" s="60" t="s">
        <v>2785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400.34644881338534</v>
      </c>
      <c r="C43" s="118">
        <f t="shared" si="14"/>
        <v>492.26878566672053</v>
      </c>
      <c r="D43" s="118">
        <f t="shared" si="14"/>
        <v>411.41338875244867</v>
      </c>
      <c r="E43" s="118">
        <f t="shared" si="14"/>
        <v>415.21709778907143</v>
      </c>
      <c r="F43" s="118">
        <f t="shared" si="14"/>
        <v>324.9790012261073</v>
      </c>
      <c r="G43" s="118">
        <f t="shared" si="14"/>
        <v>363.8980888759416</v>
      </c>
      <c r="H43" s="118">
        <f t="shared" si="14"/>
        <v>429.36782032837971</v>
      </c>
      <c r="I43" s="118">
        <f t="shared" si="14"/>
        <v>387.64958674408581</v>
      </c>
      <c r="J43" s="118">
        <f t="shared" si="14"/>
        <v>466.05898507231291</v>
      </c>
      <c r="K43" s="118">
        <f t="shared" si="14"/>
        <v>386.20482654452059</v>
      </c>
      <c r="L43" s="118">
        <f t="shared" si="14"/>
        <v>338.87594961386674</v>
      </c>
      <c r="M43" s="118">
        <f t="shared" si="14"/>
        <v>405.89947457012858</v>
      </c>
      <c r="N43" s="118">
        <f t="shared" si="14"/>
        <v>396.12477524558096</v>
      </c>
      <c r="O43" s="118">
        <f t="shared" si="14"/>
        <v>320.70774903338486</v>
      </c>
      <c r="P43" s="118">
        <f t="shared" si="14"/>
        <v>329.34059117265491</v>
      </c>
      <c r="Q43" s="118">
        <f t="shared" si="14"/>
        <v>355.6106267593396</v>
      </c>
      <c r="R43" s="118">
        <f t="shared" ref="R43:V43" si="15">R44+R47+R49+R58</f>
        <v>327.4730008480222</v>
      </c>
      <c r="S43" s="118">
        <f t="shared" si="15"/>
        <v>278.20262524651241</v>
      </c>
      <c r="T43" s="118">
        <f t="shared" si="15"/>
        <v>320.24053032826907</v>
      </c>
      <c r="U43" s="118">
        <f t="shared" si="15"/>
        <v>350.39906439525896</v>
      </c>
      <c r="V43" s="118">
        <f t="shared" si="15"/>
        <v>387.04551948876298</v>
      </c>
      <c r="W43" s="118">
        <f t="shared" ref="W43:Y43" si="16">W44+W47+W49+W58</f>
        <v>257.37589897193862</v>
      </c>
      <c r="X43" s="118">
        <f t="shared" si="16"/>
        <v>327.85751089820445</v>
      </c>
      <c r="Y43" s="118">
        <f t="shared" si="16"/>
        <v>323.62482513632767</v>
      </c>
      <c r="DA43" s="129" t="s">
        <v>2786</v>
      </c>
    </row>
    <row r="44" spans="1:105" ht="12.95" customHeight="1" x14ac:dyDescent="0.25">
      <c r="A44" s="121" t="s">
        <v>57</v>
      </c>
      <c r="B44" s="123">
        <f t="shared" ref="B44:Q44" si="17">SUM(B45:B46)</f>
        <v>343.79546324633969</v>
      </c>
      <c r="C44" s="123">
        <f t="shared" si="17"/>
        <v>425.47353696418008</v>
      </c>
      <c r="D44" s="123">
        <f t="shared" si="17"/>
        <v>354.16567014743708</v>
      </c>
      <c r="E44" s="123">
        <f t="shared" si="17"/>
        <v>359.56960635802864</v>
      </c>
      <c r="F44" s="123">
        <f t="shared" si="17"/>
        <v>277.81696338592906</v>
      </c>
      <c r="G44" s="123">
        <f t="shared" si="17"/>
        <v>313.11013862015744</v>
      </c>
      <c r="H44" s="123">
        <f t="shared" si="17"/>
        <v>369.98792337701195</v>
      </c>
      <c r="I44" s="123">
        <f t="shared" si="17"/>
        <v>342.05290051141907</v>
      </c>
      <c r="J44" s="123">
        <f t="shared" si="17"/>
        <v>414.3117556704093</v>
      </c>
      <c r="K44" s="123">
        <f t="shared" si="17"/>
        <v>344.24622372934675</v>
      </c>
      <c r="L44" s="123">
        <f t="shared" si="17"/>
        <v>299.44971283475587</v>
      </c>
      <c r="M44" s="123">
        <f t="shared" si="17"/>
        <v>360.48936518352673</v>
      </c>
      <c r="N44" s="123">
        <f t="shared" si="17"/>
        <v>350.6952303564799</v>
      </c>
      <c r="O44" s="123">
        <f t="shared" si="17"/>
        <v>281.60028328843646</v>
      </c>
      <c r="P44" s="123">
        <f t="shared" si="17"/>
        <v>290.19942618965217</v>
      </c>
      <c r="Q44" s="123">
        <f t="shared" si="17"/>
        <v>313.82164334974254</v>
      </c>
      <c r="R44" s="123">
        <f t="shared" ref="R44:V44" si="18">SUM(R45:R46)</f>
        <v>287.32978834324837</v>
      </c>
      <c r="S44" s="123">
        <f t="shared" si="18"/>
        <v>243.10740335153329</v>
      </c>
      <c r="T44" s="123">
        <f t="shared" si="18"/>
        <v>283.80918914856034</v>
      </c>
      <c r="U44" s="123">
        <f t="shared" si="18"/>
        <v>310.22469761853495</v>
      </c>
      <c r="V44" s="123">
        <f t="shared" si="18"/>
        <v>345.94782842522096</v>
      </c>
      <c r="W44" s="123">
        <f t="shared" ref="W44:Y44" si="19">SUM(W45:W46)</f>
        <v>226.10423479194833</v>
      </c>
      <c r="X44" s="123">
        <f t="shared" si="19"/>
        <v>295.68996934798969</v>
      </c>
      <c r="Y44" s="123">
        <f t="shared" si="19"/>
        <v>289.62923270776167</v>
      </c>
      <c r="DA44" s="130" t="s">
        <v>2787</v>
      </c>
    </row>
    <row r="45" spans="1:105" ht="12" customHeight="1" x14ac:dyDescent="0.25">
      <c r="A45" s="97" t="s">
        <v>211</v>
      </c>
      <c r="B45" s="99">
        <v>340.32957521103503</v>
      </c>
      <c r="C45" s="99">
        <v>421.2732677439389</v>
      </c>
      <c r="D45" s="99">
        <v>350.74356340684307</v>
      </c>
      <c r="E45" s="99">
        <v>356.16695046345569</v>
      </c>
      <c r="F45" s="99">
        <v>275.22953764002705</v>
      </c>
      <c r="G45" s="99">
        <v>310.26144645722826</v>
      </c>
      <c r="H45" s="99">
        <v>366.66898076865317</v>
      </c>
      <c r="I45" s="99">
        <v>339.0431474363495</v>
      </c>
      <c r="J45" s="99">
        <v>410.68189020087948</v>
      </c>
      <c r="K45" s="99">
        <v>341.24846924875106</v>
      </c>
      <c r="L45" s="99">
        <v>296.75668198370676</v>
      </c>
      <c r="M45" s="99">
        <v>357.08904474534631</v>
      </c>
      <c r="N45" s="99">
        <v>347.17931208287257</v>
      </c>
      <c r="O45" s="99">
        <v>278.60970941231807</v>
      </c>
      <c r="P45" s="99">
        <v>287.1357905656356</v>
      </c>
      <c r="Q45" s="99">
        <v>310.52603793032824</v>
      </c>
      <c r="R45" s="99">
        <v>284.33674054518849</v>
      </c>
      <c r="S45" s="99">
        <v>240.58754790661899</v>
      </c>
      <c r="T45" s="99">
        <v>280.88027950681135</v>
      </c>
      <c r="U45" s="99">
        <v>307.03045079473253</v>
      </c>
      <c r="V45" s="99">
        <v>342.38471766099428</v>
      </c>
      <c r="W45" s="99">
        <v>223.78230190456736</v>
      </c>
      <c r="X45" s="99">
        <v>292.65079884717517</v>
      </c>
      <c r="Y45" s="99">
        <v>286.63738593108951</v>
      </c>
      <c r="DA45" s="63" t="s">
        <v>2788</v>
      </c>
    </row>
    <row r="46" spans="1:105" ht="12" customHeight="1" x14ac:dyDescent="0.25">
      <c r="A46" s="97" t="s">
        <v>53</v>
      </c>
      <c r="B46" s="99">
        <v>3.4658880353046531</v>
      </c>
      <c r="C46" s="99">
        <v>4.2002692202412009</v>
      </c>
      <c r="D46" s="99">
        <v>3.4221067405940007</v>
      </c>
      <c r="E46" s="99">
        <v>3.4026558945729186</v>
      </c>
      <c r="F46" s="99">
        <v>2.58742574590201</v>
      </c>
      <c r="G46" s="99">
        <v>2.848692162929205</v>
      </c>
      <c r="H46" s="99">
        <v>3.3189426083588103</v>
      </c>
      <c r="I46" s="99">
        <v>3.0097530750695505</v>
      </c>
      <c r="J46" s="99">
        <v>3.6298654695298036</v>
      </c>
      <c r="K46" s="99">
        <v>2.9977544805956637</v>
      </c>
      <c r="L46" s="99">
        <v>2.6930308510491425</v>
      </c>
      <c r="M46" s="99">
        <v>3.4003204381803913</v>
      </c>
      <c r="N46" s="99">
        <v>3.5159182736073533</v>
      </c>
      <c r="O46" s="99">
        <v>2.9905738761183795</v>
      </c>
      <c r="P46" s="99">
        <v>3.0636356240165954</v>
      </c>
      <c r="Q46" s="99">
        <v>3.2956054194143123</v>
      </c>
      <c r="R46" s="99">
        <v>2.9930477980598855</v>
      </c>
      <c r="S46" s="99">
        <v>2.5198554449143127</v>
      </c>
      <c r="T46" s="99">
        <v>2.9289096417489797</v>
      </c>
      <c r="U46" s="99">
        <v>3.1942468238024166</v>
      </c>
      <c r="V46" s="99">
        <v>3.5631107642266899</v>
      </c>
      <c r="W46" s="99">
        <v>2.321932887380969</v>
      </c>
      <c r="X46" s="99">
        <v>3.0391705008145284</v>
      </c>
      <c r="Y46" s="99">
        <v>2.9918467766721801</v>
      </c>
      <c r="DA46" s="63" t="s">
        <v>2789</v>
      </c>
    </row>
    <row r="47" spans="1:105" ht="12.95" customHeight="1" x14ac:dyDescent="0.25">
      <c r="A47" s="121" t="s">
        <v>92</v>
      </c>
      <c r="B47" s="123">
        <f t="shared" ref="B47:Y47" si="20">B48</f>
        <v>3.008976255841523E-4</v>
      </c>
      <c r="C47" s="123">
        <f t="shared" si="20"/>
        <v>5.0234222324152056E-4</v>
      </c>
      <c r="D47" s="123">
        <f t="shared" si="20"/>
        <v>5.0384703680378699E-4</v>
      </c>
      <c r="E47" s="123">
        <f t="shared" si="20"/>
        <v>6.0373347886183567E-4</v>
      </c>
      <c r="F47" s="123">
        <f t="shared" si="20"/>
        <v>7.9465740783923552E-4</v>
      </c>
      <c r="G47" s="123">
        <f t="shared" si="20"/>
        <v>5.4512856121572393E-4</v>
      </c>
      <c r="H47" s="123">
        <f t="shared" si="20"/>
        <v>6.1473462025208518E-4</v>
      </c>
      <c r="I47" s="123">
        <f t="shared" si="20"/>
        <v>6.0632219114364829E-4</v>
      </c>
      <c r="J47" s="123">
        <f t="shared" si="20"/>
        <v>5.5471351535051994E-4</v>
      </c>
      <c r="K47" s="123">
        <f t="shared" si="20"/>
        <v>2.8162822623494622E-4</v>
      </c>
      <c r="L47" s="123">
        <f t="shared" si="20"/>
        <v>1.7582190801924947E-3</v>
      </c>
      <c r="M47" s="123">
        <f t="shared" si="20"/>
        <v>1.5586707636094923E-3</v>
      </c>
      <c r="N47" s="123">
        <f t="shared" si="20"/>
        <v>2.7143102728440036E-3</v>
      </c>
      <c r="O47" s="123">
        <f t="shared" si="20"/>
        <v>4.8995869466957401E-3</v>
      </c>
      <c r="P47" s="123">
        <f t="shared" si="20"/>
        <v>7.3505749977706529E-3</v>
      </c>
      <c r="Q47" s="123">
        <f t="shared" si="20"/>
        <v>7.5508114831313294E-3</v>
      </c>
      <c r="R47" s="123">
        <f t="shared" si="20"/>
        <v>1.0301687327426602E-2</v>
      </c>
      <c r="S47" s="123">
        <f t="shared" si="20"/>
        <v>1.2131809453634511E-2</v>
      </c>
      <c r="T47" s="123">
        <f t="shared" si="20"/>
        <v>1.4890511538971798E-2</v>
      </c>
      <c r="U47" s="123">
        <f t="shared" si="20"/>
        <v>9.2477538881308788E-3</v>
      </c>
      <c r="V47" s="123">
        <f t="shared" si="20"/>
        <v>6.6650721356453181E-3</v>
      </c>
      <c r="W47" s="123">
        <f t="shared" si="20"/>
        <v>5.1526073776811268E-3</v>
      </c>
      <c r="X47" s="123">
        <f t="shared" si="20"/>
        <v>1.7375945000201326E-3</v>
      </c>
      <c r="Y47" s="123">
        <f t="shared" si="20"/>
        <v>0</v>
      </c>
      <c r="DA47" s="130" t="s">
        <v>2790</v>
      </c>
    </row>
    <row r="48" spans="1:105" ht="12" customHeight="1" x14ac:dyDescent="0.25">
      <c r="A48" s="97" t="s">
        <v>53</v>
      </c>
      <c r="B48" s="99">
        <f>RES_hhdet_fech!B48/RES_summary!B$19</f>
        <v>3.008976255841523E-4</v>
      </c>
      <c r="C48" s="99">
        <f>RES_hhdet_fech!C48/RES_summary!C$19</f>
        <v>5.0234222324152056E-4</v>
      </c>
      <c r="D48" s="99">
        <f>RES_hhdet_fech!D48/RES_summary!D$19</f>
        <v>5.0384703680378699E-4</v>
      </c>
      <c r="E48" s="99">
        <f>RES_hhdet_fech!E48/RES_summary!E$19</f>
        <v>6.0373347886183567E-4</v>
      </c>
      <c r="F48" s="99">
        <f>RES_hhdet_fech!F48/RES_summary!F$19</f>
        <v>7.9465740783923552E-4</v>
      </c>
      <c r="G48" s="99">
        <f>RES_hhdet_fech!G48/RES_summary!G$19</f>
        <v>5.4512856121572393E-4</v>
      </c>
      <c r="H48" s="99">
        <f>RES_hhdet_fech!H48/RES_summary!H$19</f>
        <v>6.1473462025208518E-4</v>
      </c>
      <c r="I48" s="99">
        <f>RES_hhdet_fech!I48/RES_summary!I$19</f>
        <v>6.0632219114364829E-4</v>
      </c>
      <c r="J48" s="99">
        <f>RES_hhdet_fech!J48/RES_summary!J$19</f>
        <v>5.5471351535051994E-4</v>
      </c>
      <c r="K48" s="99">
        <f>RES_hhdet_fech!K48/RES_summary!K$19</f>
        <v>2.8162822623494622E-4</v>
      </c>
      <c r="L48" s="99">
        <f>RES_hhdet_fech!L48/RES_summary!L$19</f>
        <v>1.7582190801924947E-3</v>
      </c>
      <c r="M48" s="99">
        <f>RES_hhdet_fech!M48/RES_summary!M$19</f>
        <v>1.5586707636094923E-3</v>
      </c>
      <c r="N48" s="99">
        <f>RES_hhdet_fech!N48/RES_summary!N$19</f>
        <v>2.7143102728440036E-3</v>
      </c>
      <c r="O48" s="99">
        <f>RES_hhdet_fech!O48/RES_summary!O$19</f>
        <v>4.8995869466957401E-3</v>
      </c>
      <c r="P48" s="99">
        <f>RES_hhdet_fech!P48/RES_summary!P$19</f>
        <v>7.3505749977706529E-3</v>
      </c>
      <c r="Q48" s="99">
        <f>RES_hhdet_fech!Q48/RES_summary!Q$19</f>
        <v>7.5508114831313294E-3</v>
      </c>
      <c r="R48" s="99">
        <f>RES_hhdet_fech!R48/RES_summary!R$19</f>
        <v>1.0301687327426602E-2</v>
      </c>
      <c r="S48" s="99">
        <f>RES_hhdet_fech!S48/RES_summary!S$19</f>
        <v>1.2131809453634511E-2</v>
      </c>
      <c r="T48" s="99">
        <f>RES_hhdet_fech!T48/RES_summary!T$19</f>
        <v>1.4890511538971798E-2</v>
      </c>
      <c r="U48" s="99">
        <f>RES_hhdet_fech!U48/RES_summary!U$19</f>
        <v>9.2477538881308788E-3</v>
      </c>
      <c r="V48" s="99">
        <f>RES_hhdet_fech!V48/RES_summary!V$19</f>
        <v>6.6650721356453181E-3</v>
      </c>
      <c r="W48" s="99">
        <f>RES_hhdet_fech!W48/RES_summary!W$19</f>
        <v>5.1526073776811268E-3</v>
      </c>
      <c r="X48" s="99">
        <f>RES_hhdet_fech!X48/RES_summary!X$19</f>
        <v>1.7375945000201326E-3</v>
      </c>
      <c r="Y48" s="99">
        <f>RES_hhdet_fech!Y48/RES_summary!Y$19</f>
        <v>0</v>
      </c>
      <c r="DA48" s="63" t="s">
        <v>2791</v>
      </c>
    </row>
    <row r="49" spans="1:105" ht="12" customHeight="1" x14ac:dyDescent="0.25">
      <c r="A49" s="121" t="s">
        <v>55</v>
      </c>
      <c r="B49" s="123">
        <v>37.658308230532064</v>
      </c>
      <c r="C49" s="123">
        <v>46.998241104112402</v>
      </c>
      <c r="D49" s="123">
        <v>40.761062117352395</v>
      </c>
      <c r="E49" s="123">
        <v>39.404103654996497</v>
      </c>
      <c r="F49" s="123">
        <v>30.954273093910182</v>
      </c>
      <c r="G49" s="123">
        <v>36.10473273166118</v>
      </c>
      <c r="H49" s="123">
        <v>44.047467412723599</v>
      </c>
      <c r="I49" s="123">
        <v>32.561012546856382</v>
      </c>
      <c r="J49" s="123">
        <v>39.105522988070057</v>
      </c>
      <c r="K49" s="123">
        <v>30.40266623047582</v>
      </c>
      <c r="L49" s="123">
        <v>26.658421512172854</v>
      </c>
      <c r="M49" s="123">
        <v>33.391908138950186</v>
      </c>
      <c r="N49" s="123">
        <v>33.65420186041429</v>
      </c>
      <c r="O49" s="123">
        <v>27.852508846820911</v>
      </c>
      <c r="P49" s="123">
        <v>28.348593497065039</v>
      </c>
      <c r="Q49" s="123">
        <v>30.531962724517459</v>
      </c>
      <c r="R49" s="123">
        <v>27.320227828763631</v>
      </c>
      <c r="S49" s="123">
        <v>22.457984395042462</v>
      </c>
      <c r="T49" s="123">
        <v>24.692654827765203</v>
      </c>
      <c r="U49" s="123">
        <v>27.76566491088623</v>
      </c>
      <c r="V49" s="123">
        <v>30.265382244136738</v>
      </c>
      <c r="W49" s="123">
        <v>19.738676862102082</v>
      </c>
      <c r="X49" s="123">
        <v>24.113711219313661</v>
      </c>
      <c r="Y49" s="123">
        <v>23.499919961934935</v>
      </c>
      <c r="DA49" s="130" t="s">
        <v>2792</v>
      </c>
    </row>
    <row r="50" spans="1:105" ht="12" customHeight="1" x14ac:dyDescent="0.25">
      <c r="A50" s="97" t="s">
        <v>138</v>
      </c>
      <c r="B50" s="99">
        <v>37.903994594842182</v>
      </c>
      <c r="C50" s="99">
        <v>47.565612057423671</v>
      </c>
      <c r="D50" s="99">
        <v>41.083644120746008</v>
      </c>
      <c r="E50" s="99">
        <v>39.692870152285444</v>
      </c>
      <c r="F50" s="99">
        <v>30.956030651612519</v>
      </c>
      <c r="G50" s="99">
        <v>36.319651359086876</v>
      </c>
      <c r="H50" s="99">
        <v>44.546698795644446</v>
      </c>
      <c r="I50" s="99">
        <v>32.698907491724682</v>
      </c>
      <c r="J50" s="99">
        <v>39.500400429526444</v>
      </c>
      <c r="K50" s="99">
        <v>30.535997471873195</v>
      </c>
      <c r="L50" s="99">
        <v>26.611829459365399</v>
      </c>
      <c r="M50" s="99">
        <v>33.653344600199524</v>
      </c>
      <c r="N50" s="99">
        <v>33.905994138195283</v>
      </c>
      <c r="O50" s="99">
        <v>27.946284956565705</v>
      </c>
      <c r="P50" s="99">
        <v>28.517822476100228</v>
      </c>
      <c r="Q50" s="99">
        <v>30.765150520662292</v>
      </c>
      <c r="R50" s="99">
        <v>27.375017428022797</v>
      </c>
      <c r="S50" s="99">
        <v>22.351486857806165</v>
      </c>
      <c r="T50" s="99">
        <v>24.705115094231328</v>
      </c>
      <c r="U50" s="99">
        <v>27.869426686750213</v>
      </c>
      <c r="V50" s="99">
        <v>30.493779612252329</v>
      </c>
      <c r="W50" s="99">
        <v>19.543844616909954</v>
      </c>
      <c r="X50" s="99">
        <v>24.449141473621122</v>
      </c>
      <c r="Y50" s="99">
        <v>23.493104841164229</v>
      </c>
      <c r="DA50" s="63" t="s">
        <v>2793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X51" s="99">
        <v>0</v>
      </c>
      <c r="Y51" s="99">
        <v>0</v>
      </c>
      <c r="DA51" s="63" t="s">
        <v>2794</v>
      </c>
    </row>
    <row r="52" spans="1:105" ht="12" customHeight="1" x14ac:dyDescent="0.25">
      <c r="A52" s="100" t="s">
        <v>211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X52" s="102">
        <v>0</v>
      </c>
      <c r="Y52" s="102">
        <v>0</v>
      </c>
      <c r="DA52" s="131" t="s">
        <v>2795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2796</v>
      </c>
    </row>
    <row r="54" spans="1:105" ht="12" customHeight="1" x14ac:dyDescent="0.25">
      <c r="A54" s="106" t="s">
        <v>122</v>
      </c>
      <c r="B54" s="102">
        <v>30.978710200850756</v>
      </c>
      <c r="C54" s="102">
        <v>32.638251640268031</v>
      </c>
      <c r="D54" s="102">
        <v>31.957321881237824</v>
      </c>
      <c r="E54" s="102">
        <v>31.415960826677484</v>
      </c>
      <c r="F54" s="102">
        <v>30.904921383065563</v>
      </c>
      <c r="G54" s="102">
        <v>30.087011163741703</v>
      </c>
      <c r="H54" s="102">
        <v>29.993474700245827</v>
      </c>
      <c r="I54" s="102">
        <v>28.627900876108384</v>
      </c>
      <c r="J54" s="102">
        <v>27.780735987811681</v>
      </c>
      <c r="K54" s="102">
        <v>26.515319814623172</v>
      </c>
      <c r="L54" s="102">
        <v>28.026636916567391</v>
      </c>
      <c r="M54" s="102">
        <v>25.561413649000183</v>
      </c>
      <c r="N54" s="102">
        <v>26.214618397140907</v>
      </c>
      <c r="O54" s="102">
        <v>25.038109172218153</v>
      </c>
      <c r="P54" s="102">
        <v>23.248742412807033</v>
      </c>
      <c r="Q54" s="102">
        <v>23.438642060706318</v>
      </c>
      <c r="R54" s="102">
        <v>25.666659759319078</v>
      </c>
      <c r="S54" s="102">
        <v>25.670660101670741</v>
      </c>
      <c r="T54" s="102">
        <v>24.315503835461271</v>
      </c>
      <c r="U54" s="102">
        <v>24.691039657653462</v>
      </c>
      <c r="V54" s="102">
        <v>23.063727730741984</v>
      </c>
      <c r="W54" s="102">
        <v>25.075688721472165</v>
      </c>
      <c r="X54" s="102">
        <v>17.416672693657784</v>
      </c>
      <c r="Y54" s="102">
        <v>23.584960816769396</v>
      </c>
      <c r="DA54" s="131" t="s">
        <v>2797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2798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2799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2800</v>
      </c>
    </row>
    <row r="58" spans="1:105" ht="12" customHeight="1" x14ac:dyDescent="0.25">
      <c r="A58" s="121" t="s">
        <v>54</v>
      </c>
      <c r="B58" s="123">
        <v>18.892376438887972</v>
      </c>
      <c r="C58" s="123">
        <v>19.79650525620481</v>
      </c>
      <c r="D58" s="123">
        <v>16.486152640622461</v>
      </c>
      <c r="E58" s="123">
        <v>16.242784042567425</v>
      </c>
      <c r="F58" s="123">
        <v>16.206970088860235</v>
      </c>
      <c r="G58" s="123">
        <v>14.682672395561793</v>
      </c>
      <c r="H58" s="123">
        <v>15.331814804023905</v>
      </c>
      <c r="I58" s="123">
        <v>13.035067363619264</v>
      </c>
      <c r="J58" s="123">
        <v>12.641151700318208</v>
      </c>
      <c r="K58" s="123">
        <v>11.555654956471802</v>
      </c>
      <c r="L58" s="123">
        <v>12.766057047857744</v>
      </c>
      <c r="M58" s="123">
        <v>12.016642576888025</v>
      </c>
      <c r="N58" s="123">
        <v>11.772628718413957</v>
      </c>
      <c r="O58" s="123">
        <v>11.25005731118079</v>
      </c>
      <c r="P58" s="123">
        <v>10.785220910939943</v>
      </c>
      <c r="Q58" s="123">
        <v>11.249469873596414</v>
      </c>
      <c r="R58" s="123">
        <v>12.8126829886828</v>
      </c>
      <c r="S58" s="123">
        <v>12.625105690483048</v>
      </c>
      <c r="T58" s="123">
        <v>11.723795840404611</v>
      </c>
      <c r="U58" s="123">
        <v>12.399454111949636</v>
      </c>
      <c r="V58" s="123">
        <v>10.825643747269622</v>
      </c>
      <c r="W58" s="123">
        <v>11.52783471051055</v>
      </c>
      <c r="X58" s="123">
        <v>8.0520927364010841</v>
      </c>
      <c r="Y58" s="123">
        <v>10.495672466631078</v>
      </c>
      <c r="DA58" s="130" t="s">
        <v>2801</v>
      </c>
    </row>
    <row r="59" spans="1:105" ht="12" customHeight="1" x14ac:dyDescent="0.25">
      <c r="A59" s="97" t="s">
        <v>50</v>
      </c>
      <c r="B59" s="99">
        <v>22.625988190936628</v>
      </c>
      <c r="C59" s="99">
        <v>28.713819230122802</v>
      </c>
      <c r="D59" s="99">
        <v>15.028626153617468</v>
      </c>
      <c r="E59" s="99">
        <v>20.940946791660231</v>
      </c>
      <c r="F59" s="99">
        <v>22.276029207039159</v>
      </c>
      <c r="G59" s="99">
        <v>17.97787685797276</v>
      </c>
      <c r="H59" s="99">
        <v>19.084614119581211</v>
      </c>
      <c r="I59" s="99">
        <v>12.739431394575243</v>
      </c>
      <c r="J59" s="99">
        <v>16.827559841215859</v>
      </c>
      <c r="K59" s="99">
        <v>14.595161721647901</v>
      </c>
      <c r="L59" s="99">
        <v>17.270293712349901</v>
      </c>
      <c r="M59" s="99">
        <v>16.817175817742065</v>
      </c>
      <c r="N59" s="99">
        <v>13.207602367768288</v>
      </c>
      <c r="O59" s="99">
        <v>12.393858264441477</v>
      </c>
      <c r="P59" s="99">
        <v>13.805917853084237</v>
      </c>
      <c r="Q59" s="99">
        <v>14.357469432210261</v>
      </c>
      <c r="R59" s="99">
        <v>17.951743348090197</v>
      </c>
      <c r="S59" s="99">
        <v>17.780347804333502</v>
      </c>
      <c r="T59" s="99">
        <v>15.388700252238875</v>
      </c>
      <c r="U59" s="99">
        <v>18.218609096540373</v>
      </c>
      <c r="V59" s="99">
        <v>13.697483801611178</v>
      </c>
      <c r="W59" s="99">
        <v>14.262997021723443</v>
      </c>
      <c r="X59" s="99">
        <v>9.0992280673866297</v>
      </c>
      <c r="Y59" s="99">
        <v>15.170583356107635</v>
      </c>
      <c r="DA59" s="63" t="s">
        <v>2802</v>
      </c>
    </row>
    <row r="60" spans="1:105" ht="12" customHeight="1" x14ac:dyDescent="0.25">
      <c r="A60" s="109" t="s">
        <v>120</v>
      </c>
      <c r="B60" s="110">
        <v>18.288775872306768</v>
      </c>
      <c r="C60" s="110">
        <v>18.431565619314011</v>
      </c>
      <c r="D60" s="110">
        <v>16.685180757565323</v>
      </c>
      <c r="E60" s="110">
        <v>15.61677284183641</v>
      </c>
      <c r="F60" s="110">
        <v>15.446210294741901</v>
      </c>
      <c r="G60" s="110">
        <v>14.314007157152519</v>
      </c>
      <c r="H60" s="110">
        <v>14.971356354757104</v>
      </c>
      <c r="I60" s="110">
        <v>13.06257985039821</v>
      </c>
      <c r="J60" s="110">
        <v>12.209593497855405</v>
      </c>
      <c r="K60" s="110">
        <v>11.205999289154912</v>
      </c>
      <c r="L60" s="110">
        <v>12.169998444234636</v>
      </c>
      <c r="M60" s="110">
        <v>11.35303319667249</v>
      </c>
      <c r="N60" s="110">
        <v>11.586933504116599</v>
      </c>
      <c r="O60" s="110">
        <v>11.086442080481808</v>
      </c>
      <c r="P60" s="110">
        <v>10.338372250859425</v>
      </c>
      <c r="Q60" s="110">
        <v>10.7623953159032</v>
      </c>
      <c r="R60" s="110">
        <v>11.944064919329984</v>
      </c>
      <c r="S60" s="110">
        <v>11.736270843267455</v>
      </c>
      <c r="T60" s="110">
        <v>11.086129321862019</v>
      </c>
      <c r="U60" s="110">
        <v>11.498870602429641</v>
      </c>
      <c r="V60" s="110">
        <v>10.468989744840595</v>
      </c>
      <c r="W60" s="110">
        <v>11.255453401510097</v>
      </c>
      <c r="X60" s="110">
        <v>7.9520960291177802</v>
      </c>
      <c r="Y60" s="110">
        <v>10.138561218129395</v>
      </c>
      <c r="DA60" s="60" t="s">
        <v>2803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388.54017160106758</v>
      </c>
      <c r="C62" s="118">
        <f t="shared" si="21"/>
        <v>396.95857944266533</v>
      </c>
      <c r="D62" s="118">
        <f t="shared" si="21"/>
        <v>360.00229536187823</v>
      </c>
      <c r="E62" s="118">
        <f t="shared" si="21"/>
        <v>355.15692726285329</v>
      </c>
      <c r="F62" s="118">
        <f t="shared" si="21"/>
        <v>344.00306384756533</v>
      </c>
      <c r="G62" s="118">
        <f t="shared" si="21"/>
        <v>363.57277752253361</v>
      </c>
      <c r="H62" s="118">
        <f t="shared" si="21"/>
        <v>346.53870429947233</v>
      </c>
      <c r="I62" s="118">
        <f t="shared" si="21"/>
        <v>356.65196479897594</v>
      </c>
      <c r="J62" s="118">
        <f t="shared" si="21"/>
        <v>348.33092096275925</v>
      </c>
      <c r="K62" s="118">
        <f t="shared" si="21"/>
        <v>350.54641435130668</v>
      </c>
      <c r="L62" s="118">
        <f t="shared" si="21"/>
        <v>369.82165611269602</v>
      </c>
      <c r="M62" s="118">
        <f t="shared" si="21"/>
        <v>338.53847811473827</v>
      </c>
      <c r="N62" s="118">
        <f t="shared" si="21"/>
        <v>352.49329540487082</v>
      </c>
      <c r="O62" s="118">
        <f t="shared" si="21"/>
        <v>327.05269438858937</v>
      </c>
      <c r="P62" s="118">
        <f t="shared" si="21"/>
        <v>314.87544877306368</v>
      </c>
      <c r="Q62" s="118">
        <f t="shared" si="21"/>
        <v>289.97392835250236</v>
      </c>
      <c r="R62" s="118">
        <f t="shared" ref="R62:V62" si="22">R63+R66+R68+R77</f>
        <v>327.2975845671985</v>
      </c>
      <c r="S62" s="118">
        <f t="shared" si="22"/>
        <v>299.57524199689306</v>
      </c>
      <c r="T62" s="118">
        <f t="shared" si="22"/>
        <v>295.98876335441457</v>
      </c>
      <c r="U62" s="118">
        <f t="shared" si="22"/>
        <v>294.55284767278943</v>
      </c>
      <c r="V62" s="118">
        <f t="shared" si="22"/>
        <v>279.5014878917184</v>
      </c>
      <c r="W62" s="118">
        <f t="shared" ref="W62:Y62" si="23">W63+W66+W68+W77</f>
        <v>292.59312963964248</v>
      </c>
      <c r="X62" s="118">
        <f t="shared" si="23"/>
        <v>237.12258704611133</v>
      </c>
      <c r="Y62" s="118">
        <f t="shared" si="23"/>
        <v>267.60589278679851</v>
      </c>
      <c r="DA62" s="129" t="s">
        <v>2804</v>
      </c>
    </row>
    <row r="63" spans="1:105" ht="12.95" customHeight="1" x14ac:dyDescent="0.25">
      <c r="A63" s="121" t="s">
        <v>57</v>
      </c>
      <c r="B63" s="123">
        <f t="shared" ref="B63:Q63" si="24">SUM(B64:B65)</f>
        <v>327.01933613944175</v>
      </c>
      <c r="C63" s="123">
        <f t="shared" si="24"/>
        <v>333.41820870158153</v>
      </c>
      <c r="D63" s="123">
        <f t="shared" si="24"/>
        <v>303.2283067584961</v>
      </c>
      <c r="E63" s="123">
        <f t="shared" si="24"/>
        <v>300.18382160229908</v>
      </c>
      <c r="F63" s="123">
        <f t="shared" si="24"/>
        <v>289.84423207437743</v>
      </c>
      <c r="G63" s="123">
        <f t="shared" si="24"/>
        <v>306.42320341737945</v>
      </c>
      <c r="H63" s="123">
        <f t="shared" si="24"/>
        <v>289.73429076947809</v>
      </c>
      <c r="I63" s="123">
        <f t="shared" si="24"/>
        <v>308.12855964260746</v>
      </c>
      <c r="J63" s="123">
        <f t="shared" si="24"/>
        <v>301.23419055164879</v>
      </c>
      <c r="K63" s="123">
        <f t="shared" si="24"/>
        <v>307.38610862343205</v>
      </c>
      <c r="L63" s="123">
        <f t="shared" si="24"/>
        <v>323.82590302659122</v>
      </c>
      <c r="M63" s="123">
        <f t="shared" si="24"/>
        <v>295.87119904631538</v>
      </c>
      <c r="N63" s="123">
        <f t="shared" si="24"/>
        <v>308.51527676869932</v>
      </c>
      <c r="O63" s="123">
        <f t="shared" si="24"/>
        <v>286.3320728353421</v>
      </c>
      <c r="P63" s="123">
        <f t="shared" si="24"/>
        <v>275.47567909983417</v>
      </c>
      <c r="Q63" s="123">
        <f t="shared" si="24"/>
        <v>252.40535452512381</v>
      </c>
      <c r="R63" s="123">
        <f t="shared" ref="R63:V63" si="25">SUM(R64:R65)</f>
        <v>283.87798518363832</v>
      </c>
      <c r="S63" s="123">
        <f t="shared" si="25"/>
        <v>259.56388189519828</v>
      </c>
      <c r="T63" s="123">
        <f t="shared" si="25"/>
        <v>257.76933998774524</v>
      </c>
      <c r="U63" s="123">
        <f t="shared" si="25"/>
        <v>254.0670805346127</v>
      </c>
      <c r="V63" s="123">
        <f t="shared" si="25"/>
        <v>241.69262937542138</v>
      </c>
      <c r="W63" s="123">
        <f t="shared" ref="W63:Y63" si="26">SUM(W64:W65)</f>
        <v>251.57677881710558</v>
      </c>
      <c r="X63" s="123">
        <f t="shared" si="26"/>
        <v>207.15746464256728</v>
      </c>
      <c r="Y63" s="123">
        <f t="shared" si="26"/>
        <v>232.19544644884689</v>
      </c>
      <c r="DA63" s="130" t="s">
        <v>2805</v>
      </c>
    </row>
    <row r="64" spans="1:105" ht="12" customHeight="1" x14ac:dyDescent="0.25">
      <c r="A64" s="97" t="s">
        <v>212</v>
      </c>
      <c r="B64" s="99">
        <v>323.38763690441618</v>
      </c>
      <c r="C64" s="99">
        <v>329.77535413793242</v>
      </c>
      <c r="D64" s="99">
        <v>299.96660431718954</v>
      </c>
      <c r="E64" s="99">
        <v>296.98459033617991</v>
      </c>
      <c r="F64" s="99">
        <v>286.75662713949959</v>
      </c>
      <c r="G64" s="99">
        <v>303.17624160449799</v>
      </c>
      <c r="H64" s="99">
        <v>286.66195420193031</v>
      </c>
      <c r="I64" s="99">
        <v>304.881162351066</v>
      </c>
      <c r="J64" s="99">
        <v>298.07802132055576</v>
      </c>
      <c r="K64" s="99">
        <v>304.18528347040149</v>
      </c>
      <c r="L64" s="99">
        <v>320.40550638270616</v>
      </c>
      <c r="M64" s="99">
        <v>292.73039540577776</v>
      </c>
      <c r="N64" s="99">
        <v>305.19856773418888</v>
      </c>
      <c r="O64" s="99">
        <v>283.21150696723424</v>
      </c>
      <c r="P64" s="99">
        <v>272.45045801171483</v>
      </c>
      <c r="Q64" s="99">
        <v>249.60196970069958</v>
      </c>
      <c r="R64" s="99">
        <v>280.67752127997818</v>
      </c>
      <c r="S64" s="99">
        <v>256.58530300490531</v>
      </c>
      <c r="T64" s="99">
        <v>254.73699987590791</v>
      </c>
      <c r="U64" s="99">
        <v>250.98293416539633</v>
      </c>
      <c r="V64" s="99">
        <v>238.66653472507852</v>
      </c>
      <c r="W64" s="99">
        <v>248.33966419007808</v>
      </c>
      <c r="X64" s="99">
        <v>204.42809491630024</v>
      </c>
      <c r="Y64" s="99">
        <v>229.08065613290347</v>
      </c>
      <c r="DA64" s="63" t="s">
        <v>2806</v>
      </c>
    </row>
    <row r="65" spans="1:105" ht="12" customHeight="1" x14ac:dyDescent="0.25">
      <c r="A65" s="97" t="s">
        <v>53</v>
      </c>
      <c r="B65" s="99">
        <v>3.6316992350255695</v>
      </c>
      <c r="C65" s="99">
        <v>3.6428545636491312</v>
      </c>
      <c r="D65" s="99">
        <v>3.2617024413065505</v>
      </c>
      <c r="E65" s="99">
        <v>3.1992312661191908</v>
      </c>
      <c r="F65" s="99">
        <v>3.087604934877842</v>
      </c>
      <c r="G65" s="99">
        <v>3.2469618128814917</v>
      </c>
      <c r="H65" s="99">
        <v>3.0723365675477723</v>
      </c>
      <c r="I65" s="99">
        <v>3.2473972915414477</v>
      </c>
      <c r="J65" s="99">
        <v>3.1561692310930058</v>
      </c>
      <c r="K65" s="99">
        <v>3.2008251530305585</v>
      </c>
      <c r="L65" s="99">
        <v>3.4203966438850708</v>
      </c>
      <c r="M65" s="99">
        <v>3.1408036405376074</v>
      </c>
      <c r="N65" s="99">
        <v>3.3167090345104451</v>
      </c>
      <c r="O65" s="99">
        <v>3.1205658681078687</v>
      </c>
      <c r="P65" s="99">
        <v>3.0252210881193395</v>
      </c>
      <c r="Q65" s="99">
        <v>2.8033848244242323</v>
      </c>
      <c r="R65" s="99">
        <v>3.2004639036601406</v>
      </c>
      <c r="S65" s="99">
        <v>2.9785788902929586</v>
      </c>
      <c r="T65" s="99">
        <v>3.0323401118373097</v>
      </c>
      <c r="U65" s="99">
        <v>3.0841463692163629</v>
      </c>
      <c r="V65" s="99">
        <v>3.0260946503428459</v>
      </c>
      <c r="W65" s="99">
        <v>3.2371146270274953</v>
      </c>
      <c r="X65" s="99">
        <v>2.7293697262670356</v>
      </c>
      <c r="Y65" s="99">
        <v>3.1147903159434192</v>
      </c>
      <c r="DA65" s="63" t="s">
        <v>2807</v>
      </c>
    </row>
    <row r="66" spans="1:105" ht="12.95" customHeight="1" x14ac:dyDescent="0.25">
      <c r="A66" s="121" t="s">
        <v>92</v>
      </c>
      <c r="B66" s="123">
        <f t="shared" ref="B66:Y66" si="27">B67</f>
        <v>3.6062694657159152E-4</v>
      </c>
      <c r="C66" s="123">
        <f t="shared" si="27"/>
        <v>4.9232397717103497E-4</v>
      </c>
      <c r="D66" s="123">
        <f t="shared" si="27"/>
        <v>5.7935120323383555E-4</v>
      </c>
      <c r="E66" s="123">
        <f t="shared" si="27"/>
        <v>7.0885484364430868E-4</v>
      </c>
      <c r="F66" s="123">
        <f t="shared" si="27"/>
        <v>1.079656365044937E-3</v>
      </c>
      <c r="G66" s="123">
        <f t="shared" si="27"/>
        <v>1.8555013578377382E-3</v>
      </c>
      <c r="H66" s="123">
        <f t="shared" si="27"/>
        <v>2.28689329800564E-3</v>
      </c>
      <c r="I66" s="123">
        <f t="shared" si="27"/>
        <v>2.8675358619484181E-3</v>
      </c>
      <c r="J66" s="123">
        <f t="shared" si="27"/>
        <v>3.2192218462752283E-3</v>
      </c>
      <c r="K66" s="123">
        <f t="shared" si="27"/>
        <v>3.4273982891182479E-3</v>
      </c>
      <c r="L66" s="123">
        <f t="shared" si="27"/>
        <v>6.9337588341559725E-3</v>
      </c>
      <c r="M66" s="123">
        <f t="shared" si="27"/>
        <v>4.6143915048656378E-3</v>
      </c>
      <c r="N66" s="123">
        <f t="shared" si="27"/>
        <v>3.8373113354483825E-3</v>
      </c>
      <c r="O66" s="123">
        <f t="shared" si="27"/>
        <v>3.9459981556673037E-3</v>
      </c>
      <c r="P66" s="123">
        <f t="shared" si="27"/>
        <v>4.9624261818003524E-3</v>
      </c>
      <c r="Q66" s="123">
        <f t="shared" si="27"/>
        <v>4.7359700277684932E-3</v>
      </c>
      <c r="R66" s="123">
        <f t="shared" si="27"/>
        <v>5.5324435576554207E-3</v>
      </c>
      <c r="S66" s="123">
        <f t="shared" si="27"/>
        <v>5.9687925822208597E-3</v>
      </c>
      <c r="T66" s="123">
        <f t="shared" si="27"/>
        <v>8.4290601023335986E-3</v>
      </c>
      <c r="U66" s="123">
        <f t="shared" si="27"/>
        <v>5.9440880649315074E-3</v>
      </c>
      <c r="V66" s="123">
        <f t="shared" si="27"/>
        <v>6.8693664008518032E-3</v>
      </c>
      <c r="W66" s="123">
        <f t="shared" si="27"/>
        <v>1.1331058971761895E-2</v>
      </c>
      <c r="X66" s="123">
        <f t="shared" si="27"/>
        <v>1.1187472167370762E-2</v>
      </c>
      <c r="Y66" s="123">
        <f t="shared" si="27"/>
        <v>1.1038590895070281E-2</v>
      </c>
      <c r="DA66" s="130" t="s">
        <v>2808</v>
      </c>
    </row>
    <row r="67" spans="1:105" ht="12" customHeight="1" x14ac:dyDescent="0.25">
      <c r="A67" s="97" t="s">
        <v>53</v>
      </c>
      <c r="B67" s="99">
        <f>RES_hhdet_fech!B67/RES_summary!B$19</f>
        <v>3.6062694657159152E-4</v>
      </c>
      <c r="C67" s="99">
        <f>RES_hhdet_fech!C67/RES_summary!C$19</f>
        <v>4.9232397717103497E-4</v>
      </c>
      <c r="D67" s="99">
        <f>RES_hhdet_fech!D67/RES_summary!D$19</f>
        <v>5.7935120323383555E-4</v>
      </c>
      <c r="E67" s="99">
        <f>RES_hhdet_fech!E67/RES_summary!E$19</f>
        <v>7.0885484364430868E-4</v>
      </c>
      <c r="F67" s="99">
        <f>RES_hhdet_fech!F67/RES_summary!F$19</f>
        <v>1.079656365044937E-3</v>
      </c>
      <c r="G67" s="99">
        <f>RES_hhdet_fech!G67/RES_summary!G$19</f>
        <v>1.8555013578377382E-3</v>
      </c>
      <c r="H67" s="99">
        <f>RES_hhdet_fech!H67/RES_summary!H$19</f>
        <v>2.28689329800564E-3</v>
      </c>
      <c r="I67" s="99">
        <f>RES_hhdet_fech!I67/RES_summary!I$19</f>
        <v>2.8675358619484181E-3</v>
      </c>
      <c r="J67" s="99">
        <f>RES_hhdet_fech!J67/RES_summary!J$19</f>
        <v>3.2192218462752283E-3</v>
      </c>
      <c r="K67" s="99">
        <f>RES_hhdet_fech!K67/RES_summary!K$19</f>
        <v>3.4273982891182479E-3</v>
      </c>
      <c r="L67" s="99">
        <f>RES_hhdet_fech!L67/RES_summary!L$19</f>
        <v>6.9337588341559725E-3</v>
      </c>
      <c r="M67" s="99">
        <f>RES_hhdet_fech!M67/RES_summary!M$19</f>
        <v>4.6143915048656378E-3</v>
      </c>
      <c r="N67" s="99">
        <f>RES_hhdet_fech!N67/RES_summary!N$19</f>
        <v>3.8373113354483825E-3</v>
      </c>
      <c r="O67" s="99">
        <f>RES_hhdet_fech!O67/RES_summary!O$19</f>
        <v>3.9459981556673037E-3</v>
      </c>
      <c r="P67" s="99">
        <f>RES_hhdet_fech!P67/RES_summary!P$19</f>
        <v>4.9624261818003524E-3</v>
      </c>
      <c r="Q67" s="99">
        <f>RES_hhdet_fech!Q67/RES_summary!Q$19</f>
        <v>4.7359700277684932E-3</v>
      </c>
      <c r="R67" s="99">
        <f>RES_hhdet_fech!R67/RES_summary!R$19</f>
        <v>5.5324435576554207E-3</v>
      </c>
      <c r="S67" s="99">
        <f>RES_hhdet_fech!S67/RES_summary!S$19</f>
        <v>5.9687925822208597E-3</v>
      </c>
      <c r="T67" s="99">
        <f>RES_hhdet_fech!T67/RES_summary!T$19</f>
        <v>8.4290601023335986E-3</v>
      </c>
      <c r="U67" s="99">
        <f>RES_hhdet_fech!U67/RES_summary!U$19</f>
        <v>5.9440880649315074E-3</v>
      </c>
      <c r="V67" s="99">
        <f>RES_hhdet_fech!V67/RES_summary!V$19</f>
        <v>6.8693664008518032E-3</v>
      </c>
      <c r="W67" s="99">
        <f>RES_hhdet_fech!W67/RES_summary!W$19</f>
        <v>1.1331058971761895E-2</v>
      </c>
      <c r="X67" s="99">
        <f>RES_hhdet_fech!X67/RES_summary!X$19</f>
        <v>1.1187472167370762E-2</v>
      </c>
      <c r="Y67" s="99">
        <f>RES_hhdet_fech!Y67/RES_summary!Y$19</f>
        <v>1.1038590895070281E-2</v>
      </c>
      <c r="DA67" s="63" t="s">
        <v>2809</v>
      </c>
    </row>
    <row r="68" spans="1:105" ht="12" customHeight="1" x14ac:dyDescent="0.25">
      <c r="A68" s="121" t="s">
        <v>55</v>
      </c>
      <c r="B68" s="123">
        <v>38.080593069356816</v>
      </c>
      <c r="C68" s="123">
        <v>39.307621651059534</v>
      </c>
      <c r="D68" s="123">
        <v>37.249268404359157</v>
      </c>
      <c r="E68" s="123">
        <v>35.362940276965674</v>
      </c>
      <c r="F68" s="123">
        <v>34.792582719742512</v>
      </c>
      <c r="G68" s="123">
        <v>38.247425821554927</v>
      </c>
      <c r="H68" s="123">
        <v>37.505089472418405</v>
      </c>
      <c r="I68" s="123">
        <v>31.866059005594657</v>
      </c>
      <c r="J68" s="123">
        <v>30.697910799038496</v>
      </c>
      <c r="K68" s="123">
        <v>28.961410239970732</v>
      </c>
      <c r="L68" s="123">
        <v>29.923387338578003</v>
      </c>
      <c r="M68" s="123">
        <v>27.700882064779012</v>
      </c>
      <c r="N68" s="123">
        <v>28.836461453421112</v>
      </c>
      <c r="O68" s="123">
        <v>26.709815283000882</v>
      </c>
      <c r="P68" s="123">
        <v>25.510578398184329</v>
      </c>
      <c r="Q68" s="123">
        <v>23.698886160765067</v>
      </c>
      <c r="R68" s="123">
        <v>26.797510497797653</v>
      </c>
      <c r="S68" s="123">
        <v>24.637469577788352</v>
      </c>
      <c r="T68" s="123">
        <v>23.708788272098634</v>
      </c>
      <c r="U68" s="123">
        <v>24.427554632808587</v>
      </c>
      <c r="V68" s="123">
        <v>23.220832018510222</v>
      </c>
      <c r="W68" s="123">
        <v>24.542385902844998</v>
      </c>
      <c r="X68" s="123">
        <v>19.510330089190631</v>
      </c>
      <c r="Y68" s="123">
        <v>22.278880988553372</v>
      </c>
      <c r="DA68" s="130" t="s">
        <v>2810</v>
      </c>
    </row>
    <row r="69" spans="1:105" ht="12" customHeight="1" x14ac:dyDescent="0.25">
      <c r="A69" s="97" t="s">
        <v>134</v>
      </c>
      <c r="B69" s="99">
        <v>38.357075818494977</v>
      </c>
      <c r="C69" s="99">
        <v>39.567927673099661</v>
      </c>
      <c r="D69" s="99">
        <v>37.463049679961934</v>
      </c>
      <c r="E69" s="99">
        <v>35.532722047927962</v>
      </c>
      <c r="F69" s="99">
        <v>34.969959719596652</v>
      </c>
      <c r="G69" s="99">
        <v>38.596483063413956</v>
      </c>
      <c r="H69" s="99">
        <v>37.817228549411304</v>
      </c>
      <c r="I69" s="99">
        <v>31.997655693161253</v>
      </c>
      <c r="J69" s="99">
        <v>30.813738167059981</v>
      </c>
      <c r="K69" s="99">
        <v>29.058689029304187</v>
      </c>
      <c r="L69" s="99">
        <v>30.002989110049121</v>
      </c>
      <c r="M69" s="99">
        <v>27.783656571819389</v>
      </c>
      <c r="N69" s="99">
        <v>28.931323040624548</v>
      </c>
      <c r="O69" s="99">
        <v>26.763297312892405</v>
      </c>
      <c r="P69" s="99">
        <v>25.599526497824829</v>
      </c>
      <c r="Q69" s="99">
        <v>23.726531413936868</v>
      </c>
      <c r="R69" s="99">
        <v>26.872043043816092</v>
      </c>
      <c r="S69" s="99">
        <v>24.651683969136453</v>
      </c>
      <c r="T69" s="99">
        <v>23.744979090817665</v>
      </c>
      <c r="U69" s="99">
        <v>24.451001417811124</v>
      </c>
      <c r="V69" s="99">
        <v>23.238866593014485</v>
      </c>
      <c r="W69" s="99">
        <v>24.537033115290846</v>
      </c>
      <c r="X69" s="99">
        <v>19.608246095543773</v>
      </c>
      <c r="Y69" s="99">
        <v>22.245028983971537</v>
      </c>
      <c r="DA69" s="63" t="s">
        <v>2811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X70" s="99">
        <v>0</v>
      </c>
      <c r="Y70" s="99">
        <v>0</v>
      </c>
      <c r="DA70" s="63" t="s">
        <v>2812</v>
      </c>
    </row>
    <row r="71" spans="1:105" ht="12" customHeight="1" x14ac:dyDescent="0.25">
      <c r="A71" s="100" t="s">
        <v>212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X71" s="102">
        <v>0</v>
      </c>
      <c r="Y71" s="102">
        <v>0</v>
      </c>
      <c r="DA71" s="131" t="s">
        <v>2813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2814</v>
      </c>
    </row>
    <row r="73" spans="1:105" ht="12" customHeight="1" x14ac:dyDescent="0.25">
      <c r="A73" s="106" t="s">
        <v>122</v>
      </c>
      <c r="B73" s="102">
        <v>30.978710200850749</v>
      </c>
      <c r="C73" s="102">
        <v>32.644616893275249</v>
      </c>
      <c r="D73" s="102">
        <v>31.828405122501476</v>
      </c>
      <c r="E73" s="102">
        <v>31.101171765274952</v>
      </c>
      <c r="F73" s="102">
        <v>30.398723763714486</v>
      </c>
      <c r="G73" s="102">
        <v>29.647731582975311</v>
      </c>
      <c r="H73" s="102">
        <v>29.796001014897076</v>
      </c>
      <c r="I73" s="102">
        <v>28.542249461990494</v>
      </c>
      <c r="J73" s="102">
        <v>27.720930941132853</v>
      </c>
      <c r="K73" s="102">
        <v>26.417502029978007</v>
      </c>
      <c r="L73" s="102">
        <v>27.831153551380378</v>
      </c>
      <c r="M73" s="102">
        <v>25.513428745898995</v>
      </c>
      <c r="N73" s="102">
        <v>26.312676837946395</v>
      </c>
      <c r="O73" s="102">
        <v>25.274333354282021</v>
      </c>
      <c r="P73" s="102">
        <v>23.093573168447971</v>
      </c>
      <c r="Q73" s="102">
        <v>22.940759306317116</v>
      </c>
      <c r="R73" s="102">
        <v>24.721422417283911</v>
      </c>
      <c r="S73" s="102">
        <v>24.238462151959489</v>
      </c>
      <c r="T73" s="102">
        <v>22.675339337566502</v>
      </c>
      <c r="U73" s="102">
        <v>23.746070329936611</v>
      </c>
      <c r="V73" s="102">
        <v>22.689801516161754</v>
      </c>
      <c r="W73" s="102">
        <v>24.694171179252219</v>
      </c>
      <c r="X73" s="102">
        <v>16.831722766213687</v>
      </c>
      <c r="Y73" s="102">
        <v>23.042880541457787</v>
      </c>
      <c r="DA73" s="131" t="s">
        <v>2815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2816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2817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2818</v>
      </c>
    </row>
    <row r="77" spans="1:105" ht="12" customHeight="1" x14ac:dyDescent="0.25">
      <c r="A77" s="121" t="s">
        <v>54</v>
      </c>
      <c r="B77" s="123">
        <v>23.439881765322411</v>
      </c>
      <c r="C77" s="123">
        <v>24.232256766047044</v>
      </c>
      <c r="D77" s="123">
        <v>19.524140847819748</v>
      </c>
      <c r="E77" s="123">
        <v>19.609456528744886</v>
      </c>
      <c r="F77" s="123">
        <v>19.365169397080386</v>
      </c>
      <c r="G77" s="123">
        <v>18.900292782241365</v>
      </c>
      <c r="H77" s="123">
        <v>19.29703716427786</v>
      </c>
      <c r="I77" s="123">
        <v>16.654478614911884</v>
      </c>
      <c r="J77" s="123">
        <v>16.395600390225674</v>
      </c>
      <c r="K77" s="123">
        <v>14.195468089614767</v>
      </c>
      <c r="L77" s="123">
        <v>16.065431988692641</v>
      </c>
      <c r="M77" s="123">
        <v>14.961782612139039</v>
      </c>
      <c r="N77" s="123">
        <v>15.1377198714149</v>
      </c>
      <c r="O77" s="123">
        <v>14.00686027209078</v>
      </c>
      <c r="P77" s="123">
        <v>13.884228848863369</v>
      </c>
      <c r="Q77" s="123">
        <v>13.864951696585681</v>
      </c>
      <c r="R77" s="123">
        <v>16.616556442204828</v>
      </c>
      <c r="S77" s="123">
        <v>15.36792173132423</v>
      </c>
      <c r="T77" s="123">
        <v>14.502206034468355</v>
      </c>
      <c r="U77" s="123">
        <v>16.052268417303175</v>
      </c>
      <c r="V77" s="123">
        <v>14.581157131385979</v>
      </c>
      <c r="W77" s="123">
        <v>16.462633860720111</v>
      </c>
      <c r="X77" s="123">
        <v>10.443604842186057</v>
      </c>
      <c r="Y77" s="123">
        <v>13.120526758503155</v>
      </c>
      <c r="DA77" s="130" t="s">
        <v>2819</v>
      </c>
    </row>
    <row r="78" spans="1:105" ht="12" customHeight="1" x14ac:dyDescent="0.25">
      <c r="A78" s="97" t="s">
        <v>189</v>
      </c>
      <c r="B78" s="99">
        <v>23.827785618950713</v>
      </c>
      <c r="C78" s="99">
        <v>24.657484476946891</v>
      </c>
      <c r="D78" s="99">
        <v>19.706154746785284</v>
      </c>
      <c r="E78" s="99">
        <v>19.8250624600065</v>
      </c>
      <c r="F78" s="99">
        <v>19.551621968450903</v>
      </c>
      <c r="G78" s="99">
        <v>19.107153238190936</v>
      </c>
      <c r="H78" s="99">
        <v>19.489700739051518</v>
      </c>
      <c r="I78" s="99">
        <v>16.822396257803479</v>
      </c>
      <c r="J78" s="99">
        <v>16.601301622745719</v>
      </c>
      <c r="K78" s="99">
        <v>14.357834506896809</v>
      </c>
      <c r="L78" s="99">
        <v>16.254589872587587</v>
      </c>
      <c r="M78" s="99">
        <v>15.126978300620584</v>
      </c>
      <c r="N78" s="99">
        <v>15.290727411630042</v>
      </c>
      <c r="O78" s="99">
        <v>14.132360639772157</v>
      </c>
      <c r="P78" s="99">
        <v>14.038534881982489</v>
      </c>
      <c r="Q78" s="99">
        <v>14.001818049386655</v>
      </c>
      <c r="R78" s="99">
        <v>16.821130855151765</v>
      </c>
      <c r="S78" s="99">
        <v>15.528009866599696</v>
      </c>
      <c r="T78" s="99">
        <v>14.646075419906873</v>
      </c>
      <c r="U78" s="99">
        <v>16.231925107317569</v>
      </c>
      <c r="V78" s="99">
        <v>14.747219674132806</v>
      </c>
      <c r="W78" s="99">
        <v>16.817827801315982</v>
      </c>
      <c r="X78" s="99">
        <v>10.703722384791194</v>
      </c>
      <c r="Y78" s="99">
        <v>13.878817334430613</v>
      </c>
      <c r="DA78" s="63" t="s">
        <v>2820</v>
      </c>
    </row>
    <row r="79" spans="1:105" ht="12" customHeight="1" x14ac:dyDescent="0.25">
      <c r="A79" s="109" t="s">
        <v>120</v>
      </c>
      <c r="B79" s="110">
        <v>18.288775872306768</v>
      </c>
      <c r="C79" s="110">
        <v>18.426075287440131</v>
      </c>
      <c r="D79" s="110">
        <v>16.694652054810042</v>
      </c>
      <c r="E79" s="110">
        <v>15.611974407180007</v>
      </c>
      <c r="F79" s="110">
        <v>15.398354806953325</v>
      </c>
      <c r="G79" s="110">
        <v>14.260982148762462</v>
      </c>
      <c r="H79" s="110">
        <v>14.951290531181641</v>
      </c>
      <c r="I79" s="110">
        <v>13.056359388664228</v>
      </c>
      <c r="J79" s="110">
        <v>12.202282225791903</v>
      </c>
      <c r="K79" s="110">
        <v>11.192177445299663</v>
      </c>
      <c r="L79" s="110">
        <v>12.173501703676596</v>
      </c>
      <c r="M79" s="110">
        <v>11.377610872116097</v>
      </c>
      <c r="N79" s="110">
        <v>11.632276400645607</v>
      </c>
      <c r="O79" s="110">
        <v>11.125906595384015</v>
      </c>
      <c r="P79" s="110">
        <v>10.311372550190077</v>
      </c>
      <c r="Q79" s="110">
        <v>10.676950326343178</v>
      </c>
      <c r="R79" s="110">
        <v>11.78638323405381</v>
      </c>
      <c r="S79" s="110">
        <v>11.516849712272018</v>
      </c>
      <c r="T79" s="110">
        <v>10.946083786773061</v>
      </c>
      <c r="U79" s="110">
        <v>11.495937359470842</v>
      </c>
      <c r="V79" s="110">
        <v>10.569278325360235</v>
      </c>
      <c r="W79" s="110">
        <v>11.182853249279676</v>
      </c>
      <c r="X79" s="110">
        <v>7.7788173140087684</v>
      </c>
      <c r="Y79" s="110">
        <v>9.8310165905299485</v>
      </c>
      <c r="DA79" s="60" t="s">
        <v>2821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427.75909107256803</v>
      </c>
      <c r="C81" s="118">
        <f t="shared" si="28"/>
        <v>424.20470157055388</v>
      </c>
      <c r="D81" s="118">
        <f t="shared" si="28"/>
        <v>383.22176300163687</v>
      </c>
      <c r="E81" s="118">
        <f t="shared" si="28"/>
        <v>406.86673603248681</v>
      </c>
      <c r="F81" s="118">
        <f t="shared" si="28"/>
        <v>392.48405859540628</v>
      </c>
      <c r="G81" s="118">
        <f t="shared" si="28"/>
        <v>341.60689334635555</v>
      </c>
      <c r="H81" s="118">
        <f t="shared" si="28"/>
        <v>318.73496889431198</v>
      </c>
      <c r="I81" s="118">
        <f t="shared" si="28"/>
        <v>370.55901235754789</v>
      </c>
      <c r="J81" s="118">
        <f t="shared" si="28"/>
        <v>347.25100736864636</v>
      </c>
      <c r="K81" s="118">
        <f t="shared" si="28"/>
        <v>348.94207372388081</v>
      </c>
      <c r="L81" s="118">
        <f t="shared" si="28"/>
        <v>357.07174413635005</v>
      </c>
      <c r="M81" s="118">
        <f t="shared" si="28"/>
        <v>309.20962766652576</v>
      </c>
      <c r="N81" s="118">
        <f t="shared" si="28"/>
        <v>325.26049233439136</v>
      </c>
      <c r="O81" s="118">
        <f t="shared" si="28"/>
        <v>305.74739760367328</v>
      </c>
      <c r="P81" s="118">
        <f t="shared" si="28"/>
        <v>294.52114452227465</v>
      </c>
      <c r="Q81" s="118">
        <f t="shared" si="28"/>
        <v>280.78059390886585</v>
      </c>
      <c r="R81" s="118">
        <f t="shared" ref="R81:V81" si="29">R82+R85+R87+R100</f>
        <v>294.79437802159345</v>
      </c>
      <c r="S81" s="118">
        <f t="shared" si="29"/>
        <v>295.55718447212939</v>
      </c>
      <c r="T81" s="118">
        <f t="shared" si="29"/>
        <v>293.82095780649331</v>
      </c>
      <c r="U81" s="118">
        <f t="shared" si="29"/>
        <v>278.10647428154272</v>
      </c>
      <c r="V81" s="118">
        <f t="shared" si="29"/>
        <v>281.81593440364043</v>
      </c>
      <c r="W81" s="118">
        <f t="shared" ref="W81:Y81" si="30">W82+W85+W87+W100</f>
        <v>272.93411176619094</v>
      </c>
      <c r="X81" s="118">
        <f t="shared" si="30"/>
        <v>281.40791955418786</v>
      </c>
      <c r="Y81" s="118">
        <f t="shared" si="30"/>
        <v>254.08885275409256</v>
      </c>
      <c r="DA81" s="129" t="s">
        <v>2822</v>
      </c>
    </row>
    <row r="82" spans="1:105" ht="12.95" customHeight="1" x14ac:dyDescent="0.25">
      <c r="A82" s="121" t="s">
        <v>57</v>
      </c>
      <c r="B82" s="123">
        <f t="shared" ref="B82:Q82" si="31">SUM(B83:B84)</f>
        <v>363.50631502974312</v>
      </c>
      <c r="C82" s="123">
        <f t="shared" si="31"/>
        <v>359.37678874373876</v>
      </c>
      <c r="D82" s="123">
        <f t="shared" si="31"/>
        <v>324.62883393668812</v>
      </c>
      <c r="E82" s="123">
        <f t="shared" si="31"/>
        <v>346.41776014827241</v>
      </c>
      <c r="F82" s="123">
        <f t="shared" si="31"/>
        <v>332.92702380523241</v>
      </c>
      <c r="G82" s="123">
        <f t="shared" si="31"/>
        <v>288.67136405871042</v>
      </c>
      <c r="H82" s="123">
        <f t="shared" si="31"/>
        <v>266.87274957343004</v>
      </c>
      <c r="I82" s="123">
        <f t="shared" si="31"/>
        <v>320.90444832042539</v>
      </c>
      <c r="J82" s="123">
        <f t="shared" si="31"/>
        <v>300.5922322870224</v>
      </c>
      <c r="K82" s="123">
        <f t="shared" si="31"/>
        <v>306.31526826900108</v>
      </c>
      <c r="L82" s="123">
        <f t="shared" si="31"/>
        <v>312.19525694539766</v>
      </c>
      <c r="M82" s="123">
        <f t="shared" si="31"/>
        <v>269.94596427700469</v>
      </c>
      <c r="N82" s="123">
        <f t="shared" si="31"/>
        <v>284.30734162895897</v>
      </c>
      <c r="O82" s="123">
        <f t="shared" si="31"/>
        <v>267.09148528845401</v>
      </c>
      <c r="P82" s="123">
        <f t="shared" si="31"/>
        <v>257.18082534796173</v>
      </c>
      <c r="Q82" s="123">
        <f t="shared" si="31"/>
        <v>244.45199035776693</v>
      </c>
      <c r="R82" s="123">
        <f t="shared" ref="R82:V82" si="32">SUM(R83:R84)</f>
        <v>255.99249811226301</v>
      </c>
      <c r="S82" s="123">
        <f t="shared" si="32"/>
        <v>256.69578877528647</v>
      </c>
      <c r="T82" s="123">
        <f t="shared" si="32"/>
        <v>255.73558073282138</v>
      </c>
      <c r="U82" s="123">
        <f t="shared" si="32"/>
        <v>241.03539222429242</v>
      </c>
      <c r="V82" s="123">
        <f t="shared" si="32"/>
        <v>245.20170094947247</v>
      </c>
      <c r="W82" s="123">
        <f t="shared" ref="W82:Y82" si="33">SUM(W83:W84)</f>
        <v>236.99689226389424</v>
      </c>
      <c r="X82" s="123">
        <f t="shared" si="33"/>
        <v>246.66188785028913</v>
      </c>
      <c r="Y82" s="123">
        <f t="shared" si="33"/>
        <v>221.31298938361803</v>
      </c>
      <c r="DA82" s="130" t="s">
        <v>2823</v>
      </c>
    </row>
    <row r="83" spans="1:105" ht="12" customHeight="1" x14ac:dyDescent="0.25">
      <c r="A83" s="97" t="s">
        <v>199</v>
      </c>
      <c r="B83" s="99">
        <v>362.0325771394464</v>
      </c>
      <c r="C83" s="99">
        <v>357.92931980490107</v>
      </c>
      <c r="D83" s="99">
        <v>323.31444802987852</v>
      </c>
      <c r="E83" s="99">
        <v>345.00484500164163</v>
      </c>
      <c r="F83" s="99">
        <v>331.560452020144</v>
      </c>
      <c r="G83" s="99">
        <v>287.48764382537087</v>
      </c>
      <c r="H83" s="99">
        <v>265.75896696998001</v>
      </c>
      <c r="I83" s="99">
        <v>319.53466501450089</v>
      </c>
      <c r="J83" s="99">
        <v>299.2868719892719</v>
      </c>
      <c r="K83" s="99">
        <v>304.9708691671691</v>
      </c>
      <c r="L83" s="99">
        <v>310.79056917882019</v>
      </c>
      <c r="M83" s="99">
        <v>268.71429355856804</v>
      </c>
      <c r="N83" s="99">
        <v>282.98090514112448</v>
      </c>
      <c r="O83" s="99">
        <v>265.8203026654877</v>
      </c>
      <c r="P83" s="99">
        <v>255.95406636799385</v>
      </c>
      <c r="Q83" s="99">
        <v>243.28079668624696</v>
      </c>
      <c r="R83" s="99">
        <v>254.76184690665431</v>
      </c>
      <c r="S83" s="99">
        <v>255.4497568500534</v>
      </c>
      <c r="T83" s="99">
        <v>254.47909349501867</v>
      </c>
      <c r="U83" s="99">
        <v>239.83474617591764</v>
      </c>
      <c r="V83" s="99">
        <v>243.9589816431112</v>
      </c>
      <c r="W83" s="99">
        <v>235.77966113025681</v>
      </c>
      <c r="X83" s="99">
        <v>245.37258088490543</v>
      </c>
      <c r="Y83" s="99">
        <v>220.1418525659777</v>
      </c>
      <c r="DA83" s="63" t="s">
        <v>2824</v>
      </c>
    </row>
    <row r="84" spans="1:105" ht="12" customHeight="1" x14ac:dyDescent="0.25">
      <c r="A84" s="97" t="s">
        <v>53</v>
      </c>
      <c r="B84" s="99">
        <v>1.473737890296738</v>
      </c>
      <c r="C84" s="99">
        <v>1.447468938837676</v>
      </c>
      <c r="D84" s="99">
        <v>1.3143859068096098</v>
      </c>
      <c r="E84" s="99">
        <v>1.4129151466307959</v>
      </c>
      <c r="F84" s="99">
        <v>1.3665717850884165</v>
      </c>
      <c r="G84" s="99">
        <v>1.1837202333395818</v>
      </c>
      <c r="H84" s="99">
        <v>1.1137826034500253</v>
      </c>
      <c r="I84" s="99">
        <v>1.3697833059245075</v>
      </c>
      <c r="J84" s="99">
        <v>1.3053602977505203</v>
      </c>
      <c r="K84" s="99">
        <v>1.3443991018319636</v>
      </c>
      <c r="L84" s="99">
        <v>1.4046877665774886</v>
      </c>
      <c r="M84" s="99">
        <v>1.2316707184366695</v>
      </c>
      <c r="N84" s="99">
        <v>1.3264364878344568</v>
      </c>
      <c r="O84" s="99">
        <v>1.2711826229663299</v>
      </c>
      <c r="P84" s="99">
        <v>1.2267589799678955</v>
      </c>
      <c r="Q84" s="99">
        <v>1.1711936715199724</v>
      </c>
      <c r="R84" s="99">
        <v>1.2306512056086967</v>
      </c>
      <c r="S84" s="99">
        <v>1.2460319252330816</v>
      </c>
      <c r="T84" s="99">
        <v>1.2564872378026879</v>
      </c>
      <c r="U84" s="99">
        <v>1.2006460483747772</v>
      </c>
      <c r="V84" s="99">
        <v>1.2427193063612787</v>
      </c>
      <c r="W84" s="99">
        <v>1.2172311336374346</v>
      </c>
      <c r="X84" s="99">
        <v>1.2893069653836893</v>
      </c>
      <c r="Y84" s="99">
        <v>1.1711368176403261</v>
      </c>
      <c r="DA84" s="63" t="s">
        <v>2825</v>
      </c>
    </row>
    <row r="85" spans="1:105" ht="12.95" customHeight="1" x14ac:dyDescent="0.25">
      <c r="A85" s="121" t="s">
        <v>92</v>
      </c>
      <c r="B85" s="123">
        <f t="shared" ref="B85:Y85" si="34">B86</f>
        <v>3.6811134180574968E-4</v>
      </c>
      <c r="C85" s="123">
        <f t="shared" si="34"/>
        <v>4.6855493153372509E-4</v>
      </c>
      <c r="D85" s="123">
        <f t="shared" si="34"/>
        <v>6.2636774349442148E-4</v>
      </c>
      <c r="E85" s="123">
        <f t="shared" si="34"/>
        <v>7.3864304573010057E-4</v>
      </c>
      <c r="F85" s="123">
        <f t="shared" si="34"/>
        <v>1.1202378731655794E-3</v>
      </c>
      <c r="G85" s="123">
        <f t="shared" si="34"/>
        <v>1.7076354015927156E-3</v>
      </c>
      <c r="H85" s="123">
        <f t="shared" si="34"/>
        <v>2.045177875859761E-3</v>
      </c>
      <c r="I85" s="123">
        <f t="shared" si="34"/>
        <v>2.5768782605819526E-3</v>
      </c>
      <c r="J85" s="123">
        <f t="shared" si="34"/>
        <v>3.0191907354657019E-3</v>
      </c>
      <c r="K85" s="123">
        <f t="shared" si="34"/>
        <v>3.3012058835580642E-3</v>
      </c>
      <c r="L85" s="123">
        <f t="shared" si="34"/>
        <v>7.0578631611433462E-3</v>
      </c>
      <c r="M85" s="123">
        <f t="shared" si="34"/>
        <v>4.9348731093531075E-3</v>
      </c>
      <c r="N85" s="123">
        <f t="shared" si="34"/>
        <v>4.1478110900299439E-3</v>
      </c>
      <c r="O85" s="123">
        <f t="shared" si="34"/>
        <v>4.1570119556441623E-3</v>
      </c>
      <c r="P85" s="123">
        <f t="shared" si="34"/>
        <v>5.1501201095514983E-3</v>
      </c>
      <c r="Q85" s="123">
        <f t="shared" si="34"/>
        <v>4.8334143996059007E-3</v>
      </c>
      <c r="R85" s="123">
        <f t="shared" si="34"/>
        <v>5.6023628480941908E-3</v>
      </c>
      <c r="S85" s="123">
        <f t="shared" si="34"/>
        <v>5.9846187027085777E-3</v>
      </c>
      <c r="T85" s="123">
        <f t="shared" si="34"/>
        <v>8.4944652750660894E-3</v>
      </c>
      <c r="U85" s="123">
        <f t="shared" si="34"/>
        <v>6.0675392639790507E-3</v>
      </c>
      <c r="V85" s="123">
        <f t="shared" si="34"/>
        <v>6.8734773905105304E-3</v>
      </c>
      <c r="W85" s="123">
        <f t="shared" si="34"/>
        <v>1.1202718364206506E-2</v>
      </c>
      <c r="X85" s="123">
        <f t="shared" si="34"/>
        <v>1.154278569212275E-2</v>
      </c>
      <c r="Y85" s="123">
        <f t="shared" si="34"/>
        <v>1.1444832117604343E-2</v>
      </c>
      <c r="DA85" s="130" t="s">
        <v>2826</v>
      </c>
    </row>
    <row r="86" spans="1:105" ht="12" customHeight="1" x14ac:dyDescent="0.25">
      <c r="A86" s="97" t="s">
        <v>53</v>
      </c>
      <c r="B86" s="99">
        <f>RES_hhdet_fech!B86/RES_summary!B$19</f>
        <v>3.6811134180574968E-4</v>
      </c>
      <c r="C86" s="99">
        <f>RES_hhdet_fech!C86/RES_summary!C$19</f>
        <v>4.6855493153372509E-4</v>
      </c>
      <c r="D86" s="99">
        <f>RES_hhdet_fech!D86/RES_summary!D$19</f>
        <v>6.2636774349442148E-4</v>
      </c>
      <c r="E86" s="99">
        <f>RES_hhdet_fech!E86/RES_summary!E$19</f>
        <v>7.3864304573010057E-4</v>
      </c>
      <c r="F86" s="99">
        <f>RES_hhdet_fech!F86/RES_summary!F$19</f>
        <v>1.1202378731655794E-3</v>
      </c>
      <c r="G86" s="99">
        <f>RES_hhdet_fech!G86/RES_summary!G$19</f>
        <v>1.7076354015927156E-3</v>
      </c>
      <c r="H86" s="99">
        <f>RES_hhdet_fech!H86/RES_summary!H$19</f>
        <v>2.045177875859761E-3</v>
      </c>
      <c r="I86" s="99">
        <f>RES_hhdet_fech!I86/RES_summary!I$19</f>
        <v>2.5768782605819526E-3</v>
      </c>
      <c r="J86" s="99">
        <f>RES_hhdet_fech!J86/RES_summary!J$19</f>
        <v>3.0191907354657019E-3</v>
      </c>
      <c r="K86" s="99">
        <f>RES_hhdet_fech!K86/RES_summary!K$19</f>
        <v>3.3012058835580642E-3</v>
      </c>
      <c r="L86" s="99">
        <f>RES_hhdet_fech!L86/RES_summary!L$19</f>
        <v>7.0578631611433462E-3</v>
      </c>
      <c r="M86" s="99">
        <f>RES_hhdet_fech!M86/RES_summary!M$19</f>
        <v>4.9348731093531075E-3</v>
      </c>
      <c r="N86" s="99">
        <f>RES_hhdet_fech!N86/RES_summary!N$19</f>
        <v>4.1478110900299439E-3</v>
      </c>
      <c r="O86" s="99">
        <f>RES_hhdet_fech!O86/RES_summary!O$19</f>
        <v>4.1570119556441623E-3</v>
      </c>
      <c r="P86" s="99">
        <f>RES_hhdet_fech!P86/RES_summary!P$19</f>
        <v>5.1501201095514983E-3</v>
      </c>
      <c r="Q86" s="99">
        <f>RES_hhdet_fech!Q86/RES_summary!Q$19</f>
        <v>4.8334143996059007E-3</v>
      </c>
      <c r="R86" s="99">
        <f>RES_hhdet_fech!R86/RES_summary!R$19</f>
        <v>5.6023628480941908E-3</v>
      </c>
      <c r="S86" s="99">
        <f>RES_hhdet_fech!S86/RES_summary!S$19</f>
        <v>5.9846187027085777E-3</v>
      </c>
      <c r="T86" s="99">
        <f>RES_hhdet_fech!T86/RES_summary!T$19</f>
        <v>8.4944652750660894E-3</v>
      </c>
      <c r="U86" s="99">
        <f>RES_hhdet_fech!U86/RES_summary!U$19</f>
        <v>6.0675392639790507E-3</v>
      </c>
      <c r="V86" s="99">
        <f>RES_hhdet_fech!V86/RES_summary!V$19</f>
        <v>6.8734773905105304E-3</v>
      </c>
      <c r="W86" s="99">
        <f>RES_hhdet_fech!W86/RES_summary!W$19</f>
        <v>1.1202718364206506E-2</v>
      </c>
      <c r="X86" s="99">
        <f>RES_hhdet_fech!X86/RES_summary!X$19</f>
        <v>1.154278569212275E-2</v>
      </c>
      <c r="Y86" s="99">
        <f>RES_hhdet_fech!Y86/RES_summary!Y$19</f>
        <v>1.1444832117604343E-2</v>
      </c>
      <c r="DA86" s="63" t="s">
        <v>2827</v>
      </c>
    </row>
    <row r="87" spans="1:105" ht="12" customHeight="1" x14ac:dyDescent="0.25">
      <c r="A87" s="121" t="s">
        <v>55</v>
      </c>
      <c r="B87" s="123">
        <v>42.514728457531007</v>
      </c>
      <c r="C87" s="123">
        <v>42.758428583799045</v>
      </c>
      <c r="D87" s="123">
        <v>40.32029766575566</v>
      </c>
      <c r="E87" s="123">
        <v>41.08027013827239</v>
      </c>
      <c r="F87" s="123">
        <v>40.27488493317172</v>
      </c>
      <c r="G87" s="123">
        <v>36.725012464790822</v>
      </c>
      <c r="H87" s="123">
        <v>35.24027239581627</v>
      </c>
      <c r="I87" s="123">
        <v>33.658552256932786</v>
      </c>
      <c r="J87" s="123">
        <v>31.090906861241365</v>
      </c>
      <c r="K87" s="123">
        <v>29.243132740535845</v>
      </c>
      <c r="L87" s="123">
        <v>29.424508298406298</v>
      </c>
      <c r="M87" s="123">
        <v>25.59536551440646</v>
      </c>
      <c r="N87" s="123">
        <v>26.904405628281602</v>
      </c>
      <c r="O87" s="123">
        <v>25.288180933732026</v>
      </c>
      <c r="P87" s="123">
        <v>24.226565647730677</v>
      </c>
      <c r="Q87" s="123">
        <v>23.136158858054038</v>
      </c>
      <c r="R87" s="123">
        <v>24.250919322848048</v>
      </c>
      <c r="S87" s="123">
        <v>24.260358644987278</v>
      </c>
      <c r="T87" s="123">
        <v>23.963644839044544</v>
      </c>
      <c r="U87" s="123">
        <v>22.922652379853133</v>
      </c>
      <c r="V87" s="123">
        <v>23.222609274944563</v>
      </c>
      <c r="W87" s="123">
        <v>22.625846187843589</v>
      </c>
      <c r="X87" s="123">
        <v>22.81285665162024</v>
      </c>
      <c r="Y87" s="123">
        <v>20.794404904141615</v>
      </c>
      <c r="DA87" s="130" t="s">
        <v>2828</v>
      </c>
    </row>
    <row r="88" spans="1:105" ht="12" customHeight="1" x14ac:dyDescent="0.25">
      <c r="A88" s="97" t="s">
        <v>132</v>
      </c>
      <c r="B88" s="99">
        <v>43.851863412532154</v>
      </c>
      <c r="C88" s="99">
        <v>43.895650516796415</v>
      </c>
      <c r="D88" s="99">
        <v>41.228198418633866</v>
      </c>
      <c r="E88" s="99">
        <v>42.089931221424564</v>
      </c>
      <c r="F88" s="99">
        <v>41.215662924388127</v>
      </c>
      <c r="G88" s="99">
        <v>37.351076482699895</v>
      </c>
      <c r="H88" s="99">
        <v>35.691955871409895</v>
      </c>
      <c r="I88" s="99">
        <v>34.05810155003698</v>
      </c>
      <c r="J88" s="99">
        <v>31.338372854198134</v>
      </c>
      <c r="K88" s="99">
        <v>29.444081282528099</v>
      </c>
      <c r="L88" s="99">
        <v>29.535585076487468</v>
      </c>
      <c r="M88" s="99">
        <v>25.602348676417513</v>
      </c>
      <c r="N88" s="99">
        <v>26.943720882054919</v>
      </c>
      <c r="O88" s="99">
        <v>25.284820804355569</v>
      </c>
      <c r="P88" s="99">
        <v>24.300820275742403</v>
      </c>
      <c r="Q88" s="99">
        <v>23.158479730755705</v>
      </c>
      <c r="R88" s="99">
        <v>24.226579399822793</v>
      </c>
      <c r="S88" s="99">
        <v>24.268396243227588</v>
      </c>
      <c r="T88" s="99">
        <v>24.037253104618408</v>
      </c>
      <c r="U88" s="99">
        <v>22.870271965028088</v>
      </c>
      <c r="V88" s="99">
        <v>23.265425140595575</v>
      </c>
      <c r="W88" s="99">
        <v>22.475277421657896</v>
      </c>
      <c r="X88" s="99">
        <v>23.174490645881711</v>
      </c>
      <c r="Y88" s="99">
        <v>20.640840121627246</v>
      </c>
      <c r="DA88" s="63" t="s">
        <v>2829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2830</v>
      </c>
    </row>
    <row r="90" spans="1:105" ht="12" customHeight="1" x14ac:dyDescent="0.25">
      <c r="A90" s="100" t="s">
        <v>199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2831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2832</v>
      </c>
    </row>
    <row r="92" spans="1:105" ht="12" customHeight="1" x14ac:dyDescent="0.25">
      <c r="A92" s="106" t="s">
        <v>124</v>
      </c>
      <c r="B92" s="102">
        <v>0</v>
      </c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X92" s="102">
        <v>0</v>
      </c>
      <c r="Y92" s="102">
        <v>0</v>
      </c>
      <c r="DA92" s="131" t="s">
        <v>2833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0</v>
      </c>
      <c r="Y93" s="105">
        <v>0</v>
      </c>
      <c r="DA93" s="132" t="s">
        <v>2834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X94" s="99">
        <v>0</v>
      </c>
      <c r="Y94" s="99">
        <v>0</v>
      </c>
      <c r="DA94" s="63" t="s">
        <v>2835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2836</v>
      </c>
    </row>
    <row r="96" spans="1:105" ht="12" customHeight="1" x14ac:dyDescent="0.25">
      <c r="A96" s="106" t="s">
        <v>122</v>
      </c>
      <c r="B96" s="102">
        <v>30.978710200850752</v>
      </c>
      <c r="C96" s="102">
        <v>32.653838220023317</v>
      </c>
      <c r="D96" s="102">
        <v>31.825108771495163</v>
      </c>
      <c r="E96" s="102">
        <v>31.123211547037737</v>
      </c>
      <c r="F96" s="102">
        <v>30.479014447178947</v>
      </c>
      <c r="G96" s="102">
        <v>29.762246403007417</v>
      </c>
      <c r="H96" s="102">
        <v>29.860793185665184</v>
      </c>
      <c r="I96" s="102">
        <v>28.547897786248772</v>
      </c>
      <c r="J96" s="102">
        <v>27.708367803726407</v>
      </c>
      <c r="K96" s="102">
        <v>26.387576396158643</v>
      </c>
      <c r="L96" s="102">
        <v>27.807044766704788</v>
      </c>
      <c r="M96" s="102">
        <v>25.497578005586835</v>
      </c>
      <c r="N96" s="102">
        <v>26.348315752375768</v>
      </c>
      <c r="O96" s="102">
        <v>25.336428332417498</v>
      </c>
      <c r="P96" s="102">
        <v>23.128830412802447</v>
      </c>
      <c r="Q96" s="102">
        <v>22.819358827233916</v>
      </c>
      <c r="R96" s="102">
        <v>24.60182862103559</v>
      </c>
      <c r="S96" s="102">
        <v>24.142718040941272</v>
      </c>
      <c r="T96" s="102">
        <v>22.781667047757146</v>
      </c>
      <c r="U96" s="102">
        <v>23.648557917138852</v>
      </c>
      <c r="V96" s="102">
        <v>22.629955772944307</v>
      </c>
      <c r="W96" s="102">
        <v>24.724149634044394</v>
      </c>
      <c r="X96" s="102">
        <v>16.986213431834095</v>
      </c>
      <c r="Y96" s="102">
        <v>23.61901501689383</v>
      </c>
      <c r="DA96" s="131" t="s">
        <v>2837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2838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2839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2840</v>
      </c>
    </row>
    <row r="100" spans="1:105" ht="12" customHeight="1" x14ac:dyDescent="0.25">
      <c r="A100" s="121" t="s">
        <v>54</v>
      </c>
      <c r="B100" s="123">
        <v>21.737679473952102</v>
      </c>
      <c r="C100" s="123">
        <v>22.069015688084527</v>
      </c>
      <c r="D100" s="123">
        <v>18.272005031449588</v>
      </c>
      <c r="E100" s="123">
        <v>19.367967102896277</v>
      </c>
      <c r="F100" s="123">
        <v>19.281029619128944</v>
      </c>
      <c r="G100" s="123">
        <v>16.208809187452687</v>
      </c>
      <c r="H100" s="123">
        <v>16.61990174718985</v>
      </c>
      <c r="I100" s="123">
        <v>15.993434901929122</v>
      </c>
      <c r="J100" s="123">
        <v>15.564849029647137</v>
      </c>
      <c r="K100" s="123">
        <v>13.380371508460371</v>
      </c>
      <c r="L100" s="123">
        <v>15.444921029384959</v>
      </c>
      <c r="M100" s="123">
        <v>13.663363002005267</v>
      </c>
      <c r="N100" s="123">
        <v>14.044597266060762</v>
      </c>
      <c r="O100" s="123">
        <v>13.3635743695316</v>
      </c>
      <c r="P100" s="123">
        <v>13.108603406472668</v>
      </c>
      <c r="Q100" s="123">
        <v>13.187611278645281</v>
      </c>
      <c r="R100" s="123">
        <v>14.545358223634329</v>
      </c>
      <c r="S100" s="123">
        <v>14.595052433152921</v>
      </c>
      <c r="T100" s="123">
        <v>14.113237769352343</v>
      </c>
      <c r="U100" s="123">
        <v>14.142362138133176</v>
      </c>
      <c r="V100" s="123">
        <v>13.384750701832871</v>
      </c>
      <c r="W100" s="123">
        <v>13.300170596088906</v>
      </c>
      <c r="X100" s="123">
        <v>11.921632266586364</v>
      </c>
      <c r="Y100" s="123">
        <v>11.970013634215332</v>
      </c>
      <c r="DA100" s="130" t="s">
        <v>2841</v>
      </c>
    </row>
    <row r="101" spans="1:105" ht="12" customHeight="1" x14ac:dyDescent="0.25">
      <c r="A101" s="97" t="s">
        <v>202</v>
      </c>
      <c r="B101" s="99">
        <v>23.483298176691871</v>
      </c>
      <c r="C101" s="99">
        <v>23.387243042013058</v>
      </c>
      <c r="D101" s="99">
        <v>19.318374562144427</v>
      </c>
      <c r="E101" s="99">
        <v>21.21761841093992</v>
      </c>
      <c r="F101" s="99">
        <v>21.0552122104916</v>
      </c>
      <c r="G101" s="99">
        <v>17.05452256742149</v>
      </c>
      <c r="H101" s="99">
        <v>17.274840892605447</v>
      </c>
      <c r="I101" s="99">
        <v>17.449244431014478</v>
      </c>
      <c r="J101" s="99">
        <v>16.998022304534111</v>
      </c>
      <c r="K101" s="99">
        <v>14.299635152111406</v>
      </c>
      <c r="L101" s="99">
        <v>16.721186501241448</v>
      </c>
      <c r="M101" s="99">
        <v>14.430180674320226</v>
      </c>
      <c r="N101" s="99">
        <v>15.092204324559523</v>
      </c>
      <c r="O101" s="99">
        <v>14.380812875088626</v>
      </c>
      <c r="P101" s="99">
        <v>14.272851446270003</v>
      </c>
      <c r="Q101" s="99">
        <v>14.237420008696088</v>
      </c>
      <c r="R101" s="99">
        <v>15.444584636681054</v>
      </c>
      <c r="S101" s="99">
        <v>15.78720499848075</v>
      </c>
      <c r="T101" s="99">
        <v>15.665633034627673</v>
      </c>
      <c r="U101" s="99">
        <v>15.133051495478055</v>
      </c>
      <c r="V101" s="99">
        <v>14.983408105149401</v>
      </c>
      <c r="W101" s="99">
        <v>14.328376507765512</v>
      </c>
      <c r="X101" s="99">
        <v>14.212362700667194</v>
      </c>
      <c r="Y101" s="99">
        <v>12.85261469425706</v>
      </c>
      <c r="DA101" s="63" t="s">
        <v>2842</v>
      </c>
    </row>
    <row r="102" spans="1:105" ht="12" customHeight="1" x14ac:dyDescent="0.25">
      <c r="A102" s="97" t="s">
        <v>50</v>
      </c>
      <c r="B102" s="99">
        <v>22.625988190936624</v>
      </c>
      <c r="C102" s="99">
        <v>28.709908715959337</v>
      </c>
      <c r="D102" s="99">
        <v>15.026059360621662</v>
      </c>
      <c r="E102" s="99">
        <v>20.892727903951833</v>
      </c>
      <c r="F102" s="99">
        <v>22.179189232519331</v>
      </c>
      <c r="G102" s="99">
        <v>17.90697991595664</v>
      </c>
      <c r="H102" s="99">
        <v>19.062591168819868</v>
      </c>
      <c r="I102" s="99">
        <v>12.743180197804204</v>
      </c>
      <c r="J102" s="99">
        <v>16.825925471562563</v>
      </c>
      <c r="K102" s="99">
        <v>14.586845720095143</v>
      </c>
      <c r="L102" s="99">
        <v>17.264892999353282</v>
      </c>
      <c r="M102" s="99">
        <v>16.820942610521325</v>
      </c>
      <c r="N102" s="99">
        <v>13.217158540952282</v>
      </c>
      <c r="O102" s="99">
        <v>12.405037407131392</v>
      </c>
      <c r="P102" s="99">
        <v>13.802708367151466</v>
      </c>
      <c r="Q102" s="99">
        <v>14.335158792079035</v>
      </c>
      <c r="R102" s="99">
        <v>17.900605067426852</v>
      </c>
      <c r="S102" s="99">
        <v>17.712564196071803</v>
      </c>
      <c r="T102" s="99">
        <v>15.367676420038116</v>
      </c>
      <c r="U102" s="99">
        <v>18.253550925614991</v>
      </c>
      <c r="V102" s="99">
        <v>13.752819795710185</v>
      </c>
      <c r="W102" s="99">
        <v>14.359739700599327</v>
      </c>
      <c r="X102" s="99">
        <v>9.1112460120047203</v>
      </c>
      <c r="Y102" s="99">
        <v>15.105245169885043</v>
      </c>
      <c r="DA102" s="63" t="s">
        <v>2843</v>
      </c>
    </row>
    <row r="103" spans="1:105" ht="12" customHeight="1" x14ac:dyDescent="0.25">
      <c r="A103" s="109" t="s">
        <v>120</v>
      </c>
      <c r="B103" s="110">
        <v>18.288775872306765</v>
      </c>
      <c r="C103" s="110">
        <v>18.422741839253206</v>
      </c>
      <c r="D103" s="110">
        <v>16.635748135517716</v>
      </c>
      <c r="E103" s="110">
        <v>15.532282248396704</v>
      </c>
      <c r="F103" s="110">
        <v>15.332791931232418</v>
      </c>
      <c r="G103" s="110">
        <v>14.240132010966189</v>
      </c>
      <c r="H103" s="110">
        <v>14.96109768190032</v>
      </c>
      <c r="I103" s="110">
        <v>13.069866921608115</v>
      </c>
      <c r="J103" s="110">
        <v>12.210062310001515</v>
      </c>
      <c r="K103" s="110">
        <v>11.197295183459962</v>
      </c>
      <c r="L103" s="110">
        <v>12.162433142936161</v>
      </c>
      <c r="M103" s="110">
        <v>11.363498932170399</v>
      </c>
      <c r="N103" s="110">
        <v>11.622686882497337</v>
      </c>
      <c r="O103" s="110">
        <v>11.127973773008105</v>
      </c>
      <c r="P103" s="110">
        <v>10.323080984331487</v>
      </c>
      <c r="Q103" s="110">
        <v>10.674869724643399</v>
      </c>
      <c r="R103" s="110">
        <v>11.770151022037352</v>
      </c>
      <c r="S103" s="110">
        <v>11.482164629657705</v>
      </c>
      <c r="T103" s="110">
        <v>10.895854610972838</v>
      </c>
      <c r="U103" s="110">
        <v>11.435445665109295</v>
      </c>
      <c r="V103" s="110">
        <v>10.57084094873918</v>
      </c>
      <c r="W103" s="110">
        <v>11.399873964553521</v>
      </c>
      <c r="X103" s="110">
        <v>7.9669325942449545</v>
      </c>
      <c r="Y103" s="110">
        <v>10.073778966439027</v>
      </c>
      <c r="DA103" s="60" t="s">
        <v>2844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2845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2846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2847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2848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2849</v>
      </c>
    </row>
    <row r="110" spans="1:105" ht="12" customHeight="1" x14ac:dyDescent="0.25">
      <c r="A110" s="97" t="s">
        <v>53</v>
      </c>
      <c r="B110" s="99">
        <f>RES_hhdet_fech!B110/RES_summary!B$19</f>
        <v>0</v>
      </c>
      <c r="C110" s="99">
        <f>RES_hhdet_fech!C110/RES_summary!C$19</f>
        <v>0</v>
      </c>
      <c r="D110" s="99">
        <f>RES_hhdet_fech!D110/RES_summary!D$19</f>
        <v>0</v>
      </c>
      <c r="E110" s="99">
        <f>RES_hhdet_fech!E110/RES_summary!E$19</f>
        <v>0</v>
      </c>
      <c r="F110" s="99">
        <f>RES_hhdet_fech!F110/RES_summary!F$19</f>
        <v>0</v>
      </c>
      <c r="G110" s="99">
        <f>RES_hhdet_fech!G110/RES_summary!G$19</f>
        <v>0</v>
      </c>
      <c r="H110" s="99">
        <f>RES_hhdet_fech!H110/RES_summary!H$19</f>
        <v>0</v>
      </c>
      <c r="I110" s="99">
        <f>RES_hhdet_fech!I110/RES_summary!I$19</f>
        <v>0</v>
      </c>
      <c r="J110" s="99">
        <f>RES_hhdet_fech!J110/RES_summary!J$19</f>
        <v>0</v>
      </c>
      <c r="K110" s="99">
        <f>RES_hhdet_fech!K110/RES_summary!K$19</f>
        <v>0</v>
      </c>
      <c r="L110" s="99">
        <f>RES_hhdet_fech!L110/RES_summary!L$19</f>
        <v>0</v>
      </c>
      <c r="M110" s="99">
        <f>RES_hhdet_fech!M110/RES_summary!M$19</f>
        <v>0</v>
      </c>
      <c r="N110" s="99">
        <f>RES_hhdet_fech!N110/RES_summary!N$19</f>
        <v>0</v>
      </c>
      <c r="O110" s="99">
        <f>RES_hhdet_fech!O110/RES_summary!O$19</f>
        <v>0</v>
      </c>
      <c r="P110" s="99">
        <f>RES_hhdet_fech!P110/RES_summary!P$19</f>
        <v>0</v>
      </c>
      <c r="Q110" s="99">
        <f>RES_hhdet_fech!Q110/RES_summary!Q$19</f>
        <v>0</v>
      </c>
      <c r="R110" s="99">
        <f>RES_hhdet_fech!R110/RES_summary!R$19</f>
        <v>0</v>
      </c>
      <c r="S110" s="99">
        <f>RES_hhdet_fech!S110/RES_summary!S$19</f>
        <v>0</v>
      </c>
      <c r="T110" s="99">
        <f>RES_hhdet_fech!T110/RES_summary!T$19</f>
        <v>0</v>
      </c>
      <c r="U110" s="99">
        <f>RES_hhdet_fech!U110/RES_summary!U$19</f>
        <v>0</v>
      </c>
      <c r="V110" s="99">
        <f>RES_hhdet_fech!V110/RES_summary!V$19</f>
        <v>0</v>
      </c>
      <c r="W110" s="99">
        <f>RES_hhdet_fech!W110/RES_summary!W$19</f>
        <v>0</v>
      </c>
      <c r="X110" s="99">
        <f>RES_hhdet_fech!X110/RES_summary!X$19</f>
        <v>0</v>
      </c>
      <c r="Y110" s="99">
        <f>RES_hhdet_fech!Y110/RES_summary!Y$19</f>
        <v>0</v>
      </c>
      <c r="DA110" s="63" t="s">
        <v>2850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2851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2852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2853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2854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2855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2856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2857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2858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2859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2860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2861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2862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255.49339307986594</v>
      </c>
      <c r="C124" s="118">
        <f t="shared" si="42"/>
        <v>261.67164108688343</v>
      </c>
      <c r="D124" s="118">
        <f t="shared" si="42"/>
        <v>255.60284838169301</v>
      </c>
      <c r="E124" s="118">
        <f t="shared" si="42"/>
        <v>242.98461433749739</v>
      </c>
      <c r="F124" s="118">
        <f t="shared" si="42"/>
        <v>239.27203020074353</v>
      </c>
      <c r="G124" s="118">
        <f t="shared" si="42"/>
        <v>245.42061294814602</v>
      </c>
      <c r="H124" s="118">
        <f t="shared" si="42"/>
        <v>246.29240448684095</v>
      </c>
      <c r="I124" s="118">
        <f t="shared" si="42"/>
        <v>248.47255505445045</v>
      </c>
      <c r="J124" s="118">
        <f t="shared" si="42"/>
        <v>236.72771531475965</v>
      </c>
      <c r="K124" s="118">
        <f t="shared" si="42"/>
        <v>243.16766541834667</v>
      </c>
      <c r="L124" s="118">
        <f t="shared" si="42"/>
        <v>265.15216988605823</v>
      </c>
      <c r="M124" s="118">
        <f t="shared" si="42"/>
        <v>246.87505349770146</v>
      </c>
      <c r="N124" s="118">
        <f t="shared" si="42"/>
        <v>253.79902993710601</v>
      </c>
      <c r="O124" s="118">
        <f t="shared" si="42"/>
        <v>249.02765306414912</v>
      </c>
      <c r="P124" s="118">
        <f t="shared" si="42"/>
        <v>229.8930670609771</v>
      </c>
      <c r="Q124" s="118">
        <f t="shared" si="42"/>
        <v>221.08422726425422</v>
      </c>
      <c r="R124" s="118">
        <f t="shared" ref="R124:V124" si="43">R125+R128+R130+R139</f>
        <v>241.6768995979555</v>
      </c>
      <c r="S124" s="118">
        <f t="shared" si="43"/>
        <v>237.822239439588</v>
      </c>
      <c r="T124" s="118">
        <f t="shared" si="43"/>
        <v>238.01797425427856</v>
      </c>
      <c r="U124" s="118">
        <f t="shared" si="43"/>
        <v>234.14996591745427</v>
      </c>
      <c r="V124" s="118">
        <f t="shared" si="43"/>
        <v>222.78462367542679</v>
      </c>
      <c r="W124" s="118">
        <f t="shared" ref="W124:Y124" si="44">W125+W128+W130+W139</f>
        <v>227.7643199715352</v>
      </c>
      <c r="X124" s="118">
        <f t="shared" si="44"/>
        <v>228.9198409971043</v>
      </c>
      <c r="Y124" s="118">
        <f t="shared" si="44"/>
        <v>214.15167629165566</v>
      </c>
      <c r="DA124" s="129" t="s">
        <v>2863</v>
      </c>
    </row>
    <row r="125" spans="1:105" ht="12.95" customHeight="1" x14ac:dyDescent="0.25">
      <c r="A125" s="121" t="s">
        <v>57</v>
      </c>
      <c r="B125" s="123">
        <f t="shared" ref="B125:Q125" si="45">SUM(B126:B127)</f>
        <v>211.56585865492045</v>
      </c>
      <c r="C125" s="123">
        <f t="shared" si="45"/>
        <v>215.98096324022222</v>
      </c>
      <c r="D125" s="123">
        <f t="shared" si="45"/>
        <v>212.53323734758769</v>
      </c>
      <c r="E125" s="123">
        <f t="shared" si="45"/>
        <v>202.59974616237639</v>
      </c>
      <c r="F125" s="123">
        <f t="shared" si="45"/>
        <v>198.85378658788352</v>
      </c>
      <c r="G125" s="123">
        <f t="shared" si="45"/>
        <v>204.59030900419572</v>
      </c>
      <c r="H125" s="123">
        <f t="shared" si="45"/>
        <v>203.84938915084351</v>
      </c>
      <c r="I125" s="123">
        <f t="shared" si="45"/>
        <v>212.79862945381521</v>
      </c>
      <c r="J125" s="123">
        <f t="shared" si="45"/>
        <v>202.77296649032508</v>
      </c>
      <c r="K125" s="123">
        <f t="shared" si="45"/>
        <v>211.07939561131582</v>
      </c>
      <c r="L125" s="123">
        <f t="shared" si="45"/>
        <v>230.2243157960645</v>
      </c>
      <c r="M125" s="123">
        <f t="shared" si="45"/>
        <v>213.97057917438721</v>
      </c>
      <c r="N125" s="123">
        <f t="shared" si="45"/>
        <v>220.53292843144479</v>
      </c>
      <c r="O125" s="123">
        <f t="shared" si="45"/>
        <v>216.70371057011189</v>
      </c>
      <c r="P125" s="123">
        <f t="shared" si="45"/>
        <v>199.74302266587969</v>
      </c>
      <c r="Q125" s="123">
        <f t="shared" si="45"/>
        <v>191.0568415304167</v>
      </c>
      <c r="R125" s="123">
        <f t="shared" ref="R125:V125" si="46">SUM(R126:R127)</f>
        <v>208.20435525680935</v>
      </c>
      <c r="S125" s="123">
        <f t="shared" si="46"/>
        <v>204.92413157533665</v>
      </c>
      <c r="T125" s="123">
        <f t="shared" si="46"/>
        <v>206.5010626015754</v>
      </c>
      <c r="U125" s="123">
        <f t="shared" si="46"/>
        <v>201.50965196681562</v>
      </c>
      <c r="V125" s="123">
        <f t="shared" si="46"/>
        <v>192.67944139298567</v>
      </c>
      <c r="W125" s="123">
        <f t="shared" ref="W125:Y125" si="47">SUM(W126:W127)</f>
        <v>196.1697055641547</v>
      </c>
      <c r="X125" s="123">
        <f t="shared" si="47"/>
        <v>201.19327625807591</v>
      </c>
      <c r="Y125" s="123">
        <f t="shared" si="47"/>
        <v>185.07452003492239</v>
      </c>
      <c r="DA125" s="130" t="s">
        <v>2864</v>
      </c>
    </row>
    <row r="126" spans="1:105" ht="12" customHeight="1" x14ac:dyDescent="0.25">
      <c r="A126" s="97" t="s">
        <v>198</v>
      </c>
      <c r="B126" s="99">
        <v>210.83478797286546</v>
      </c>
      <c r="C126" s="99">
        <v>215.24754353601264</v>
      </c>
      <c r="D126" s="99">
        <v>211.82481459792319</v>
      </c>
      <c r="E126" s="99">
        <v>201.93626743988457</v>
      </c>
      <c r="F126" s="99">
        <v>198.2103084332322</v>
      </c>
      <c r="G126" s="99">
        <v>203.94146432257003</v>
      </c>
      <c r="H126" s="99">
        <v>203.20938528905086</v>
      </c>
      <c r="I126" s="99">
        <v>212.14130729768976</v>
      </c>
      <c r="J126" s="99">
        <v>202.15558286180834</v>
      </c>
      <c r="K126" s="99">
        <v>210.44615099810883</v>
      </c>
      <c r="L126" s="99">
        <v>229.52880236242589</v>
      </c>
      <c r="M126" s="99">
        <v>213.32627841939322</v>
      </c>
      <c r="N126" s="99">
        <v>219.86763793061328</v>
      </c>
      <c r="O126" s="99">
        <v>216.04852938214702</v>
      </c>
      <c r="P126" s="99">
        <v>199.14116586691159</v>
      </c>
      <c r="Q126" s="99">
        <v>190.48116624567598</v>
      </c>
      <c r="R126" s="99">
        <v>207.57675820403009</v>
      </c>
      <c r="S126" s="99">
        <v>204.30171096380283</v>
      </c>
      <c r="T126" s="99">
        <v>205.87013457938028</v>
      </c>
      <c r="U126" s="99">
        <v>200.88848465298543</v>
      </c>
      <c r="V126" s="99">
        <v>192.07971954203356</v>
      </c>
      <c r="W126" s="99">
        <v>195.5554111215144</v>
      </c>
      <c r="X126" s="99">
        <v>200.55670902147912</v>
      </c>
      <c r="Y126" s="99">
        <v>184.48547149841241</v>
      </c>
      <c r="DA126" s="63" t="s">
        <v>2865</v>
      </c>
    </row>
    <row r="127" spans="1:105" ht="12" customHeight="1" x14ac:dyDescent="0.25">
      <c r="A127" s="97" t="s">
        <v>53</v>
      </c>
      <c r="B127" s="99">
        <v>0.73107068205498593</v>
      </c>
      <c r="C127" s="99">
        <v>0.7334197042095888</v>
      </c>
      <c r="D127" s="99">
        <v>0.70842274966449525</v>
      </c>
      <c r="E127" s="99">
        <v>0.66347872249182316</v>
      </c>
      <c r="F127" s="99">
        <v>0.64347815465131331</v>
      </c>
      <c r="G127" s="99">
        <v>0.64884468162569386</v>
      </c>
      <c r="H127" s="99">
        <v>0.64000386179264512</v>
      </c>
      <c r="I127" s="99">
        <v>0.65732215612543532</v>
      </c>
      <c r="J127" s="99">
        <v>0.61738362851673267</v>
      </c>
      <c r="K127" s="99">
        <v>0.63324461320699021</v>
      </c>
      <c r="L127" s="99">
        <v>0.69551343363861573</v>
      </c>
      <c r="M127" s="99">
        <v>0.64430075499399886</v>
      </c>
      <c r="N127" s="99">
        <v>0.6652905008315132</v>
      </c>
      <c r="O127" s="99">
        <v>0.6551811879648598</v>
      </c>
      <c r="P127" s="99">
        <v>0.60185679896810595</v>
      </c>
      <c r="Q127" s="99">
        <v>0.57567528474073559</v>
      </c>
      <c r="R127" s="99">
        <v>0.6275970527792617</v>
      </c>
      <c r="S127" s="99">
        <v>0.62242061153380324</v>
      </c>
      <c r="T127" s="99">
        <v>0.63092802219510757</v>
      </c>
      <c r="U127" s="99">
        <v>0.62116731383018886</v>
      </c>
      <c r="V127" s="99">
        <v>0.59972185095211306</v>
      </c>
      <c r="W127" s="99">
        <v>0.61429444264030209</v>
      </c>
      <c r="X127" s="99">
        <v>0.63656723659679593</v>
      </c>
      <c r="Y127" s="99">
        <v>0.58904853650997213</v>
      </c>
      <c r="DA127" s="63" t="s">
        <v>2866</v>
      </c>
    </row>
    <row r="128" spans="1:105" ht="12.95" customHeight="1" x14ac:dyDescent="0.25">
      <c r="A128" s="121" t="s">
        <v>92</v>
      </c>
      <c r="B128" s="123">
        <f t="shared" ref="B128:Y128" si="48">B129</f>
        <v>3.6791038918008057E-4</v>
      </c>
      <c r="C128" s="123">
        <f t="shared" si="48"/>
        <v>4.8295920077638649E-4</v>
      </c>
      <c r="D128" s="123">
        <f t="shared" si="48"/>
        <v>6.1970602942276114E-4</v>
      </c>
      <c r="E128" s="123">
        <f t="shared" si="48"/>
        <v>7.1376079523025624E-4</v>
      </c>
      <c r="F128" s="123">
        <f t="shared" si="48"/>
        <v>1.0036336944526214E-3</v>
      </c>
      <c r="G128" s="123">
        <f t="shared" si="48"/>
        <v>1.4915648471790994E-3</v>
      </c>
      <c r="H128" s="123">
        <f t="shared" si="48"/>
        <v>1.8209215949603699E-3</v>
      </c>
      <c r="I128" s="123">
        <f t="shared" si="48"/>
        <v>2.0733416878566703E-3</v>
      </c>
      <c r="J128" s="123">
        <f t="shared" si="48"/>
        <v>2.3300122703880932E-3</v>
      </c>
      <c r="K128" s="123">
        <f t="shared" si="48"/>
        <v>2.4336177801248197E-3</v>
      </c>
      <c r="L128" s="123">
        <f t="shared" si="48"/>
        <v>4.998897521358279E-3</v>
      </c>
      <c r="M128" s="123">
        <f t="shared" si="48"/>
        <v>3.4185669084828467E-3</v>
      </c>
      <c r="N128" s="123">
        <f t="shared" si="48"/>
        <v>3.1876282378928921E-3</v>
      </c>
      <c r="O128" s="123">
        <f t="shared" si="48"/>
        <v>3.6460036324121791E-3</v>
      </c>
      <c r="P128" s="123">
        <f t="shared" si="48"/>
        <v>4.7857170634056324E-3</v>
      </c>
      <c r="Q128" s="123">
        <f t="shared" si="48"/>
        <v>4.7039039729400121E-3</v>
      </c>
      <c r="R128" s="123">
        <f t="shared" si="48"/>
        <v>5.4692398344594407E-3</v>
      </c>
      <c r="S128" s="123">
        <f t="shared" si="48"/>
        <v>5.9384660392835346E-3</v>
      </c>
      <c r="T128" s="123">
        <f t="shared" si="48"/>
        <v>8.6085041481820303E-3</v>
      </c>
      <c r="U128" s="123">
        <f t="shared" si="48"/>
        <v>6.1151076037633412E-3</v>
      </c>
      <c r="V128" s="123">
        <f t="shared" si="48"/>
        <v>6.8508122143537643E-3</v>
      </c>
      <c r="W128" s="123">
        <f t="shared" si="48"/>
        <v>1.1064247549676965E-2</v>
      </c>
      <c r="X128" s="123">
        <f t="shared" si="48"/>
        <v>1.0840495368582287E-2</v>
      </c>
      <c r="Y128" s="123">
        <f t="shared" si="48"/>
        <v>1.0436315457521746E-2</v>
      </c>
      <c r="DA128" s="130" t="s">
        <v>2867</v>
      </c>
    </row>
    <row r="129" spans="1:105" ht="12" customHeight="1" x14ac:dyDescent="0.25">
      <c r="A129" s="97" t="s">
        <v>53</v>
      </c>
      <c r="B129" s="99">
        <f>RES_hhdet_fech!B129/RES_summary!B$19</f>
        <v>3.6791038918008057E-4</v>
      </c>
      <c r="C129" s="99">
        <f>RES_hhdet_fech!C129/RES_summary!C$19</f>
        <v>4.8295920077638649E-4</v>
      </c>
      <c r="D129" s="99">
        <f>RES_hhdet_fech!D129/RES_summary!D$19</f>
        <v>6.1970602942276114E-4</v>
      </c>
      <c r="E129" s="99">
        <f>RES_hhdet_fech!E129/RES_summary!E$19</f>
        <v>7.1376079523025624E-4</v>
      </c>
      <c r="F129" s="99">
        <f>RES_hhdet_fech!F129/RES_summary!F$19</f>
        <v>1.0036336944526214E-3</v>
      </c>
      <c r="G129" s="99">
        <f>RES_hhdet_fech!G129/RES_summary!G$19</f>
        <v>1.4915648471790994E-3</v>
      </c>
      <c r="H129" s="99">
        <f>RES_hhdet_fech!H129/RES_summary!H$19</f>
        <v>1.8209215949603699E-3</v>
      </c>
      <c r="I129" s="99">
        <f>RES_hhdet_fech!I129/RES_summary!I$19</f>
        <v>2.0733416878566703E-3</v>
      </c>
      <c r="J129" s="99">
        <f>RES_hhdet_fech!J129/RES_summary!J$19</f>
        <v>2.3300122703880932E-3</v>
      </c>
      <c r="K129" s="99">
        <f>RES_hhdet_fech!K129/RES_summary!K$19</f>
        <v>2.4336177801248197E-3</v>
      </c>
      <c r="L129" s="99">
        <f>RES_hhdet_fech!L129/RES_summary!L$19</f>
        <v>4.998897521358279E-3</v>
      </c>
      <c r="M129" s="99">
        <f>RES_hhdet_fech!M129/RES_summary!M$19</f>
        <v>3.4185669084828467E-3</v>
      </c>
      <c r="N129" s="99">
        <f>RES_hhdet_fech!N129/RES_summary!N$19</f>
        <v>3.1876282378928921E-3</v>
      </c>
      <c r="O129" s="99">
        <f>RES_hhdet_fech!O129/RES_summary!O$19</f>
        <v>3.6460036324121791E-3</v>
      </c>
      <c r="P129" s="99">
        <f>RES_hhdet_fech!P129/RES_summary!P$19</f>
        <v>4.7857170634056324E-3</v>
      </c>
      <c r="Q129" s="99">
        <f>RES_hhdet_fech!Q129/RES_summary!Q$19</f>
        <v>4.7039039729400121E-3</v>
      </c>
      <c r="R129" s="99">
        <f>RES_hhdet_fech!R129/RES_summary!R$19</f>
        <v>5.4692398344594407E-3</v>
      </c>
      <c r="S129" s="99">
        <f>RES_hhdet_fech!S129/RES_summary!S$19</f>
        <v>5.9384660392835346E-3</v>
      </c>
      <c r="T129" s="99">
        <f>RES_hhdet_fech!T129/RES_summary!T$19</f>
        <v>8.6085041481820303E-3</v>
      </c>
      <c r="U129" s="99">
        <f>RES_hhdet_fech!U129/RES_summary!U$19</f>
        <v>6.1151076037633412E-3</v>
      </c>
      <c r="V129" s="99">
        <f>RES_hhdet_fech!V129/RES_summary!V$19</f>
        <v>6.8508122143537643E-3</v>
      </c>
      <c r="W129" s="99">
        <f>RES_hhdet_fech!W129/RES_summary!W$19</f>
        <v>1.1064247549676965E-2</v>
      </c>
      <c r="X129" s="99">
        <f>RES_hhdet_fech!X129/RES_summary!X$19</f>
        <v>1.0840495368582287E-2</v>
      </c>
      <c r="Y129" s="99">
        <f>RES_hhdet_fech!Y129/RES_summary!Y$19</f>
        <v>1.0436315457521746E-2</v>
      </c>
      <c r="DA129" s="63" t="s">
        <v>2868</v>
      </c>
    </row>
    <row r="130" spans="1:105" ht="12" customHeight="1" x14ac:dyDescent="0.25">
      <c r="A130" s="121" t="s">
        <v>55</v>
      </c>
      <c r="B130" s="123">
        <v>25.034669139530298</v>
      </c>
      <c r="C130" s="123">
        <v>26.002873988048677</v>
      </c>
      <c r="D130" s="123">
        <v>26.602221811167816</v>
      </c>
      <c r="E130" s="123">
        <v>24.323720954208589</v>
      </c>
      <c r="F130" s="123">
        <v>24.455373006214746</v>
      </c>
      <c r="G130" s="123">
        <v>26.270157349766162</v>
      </c>
      <c r="H130" s="123">
        <v>27.139168973887152</v>
      </c>
      <c r="I130" s="123">
        <v>22.615495289844194</v>
      </c>
      <c r="J130" s="123">
        <v>21.297772642101716</v>
      </c>
      <c r="K130" s="123">
        <v>20.505727487284865</v>
      </c>
      <c r="L130" s="123">
        <v>22.119478769555357</v>
      </c>
      <c r="M130" s="123">
        <v>20.842600682916157</v>
      </c>
      <c r="N130" s="123">
        <v>21.456565003489043</v>
      </c>
      <c r="O130" s="123">
        <v>21.033036658167962</v>
      </c>
      <c r="P130" s="123">
        <v>19.275085371957498</v>
      </c>
      <c r="Q130" s="123">
        <v>18.656159317597048</v>
      </c>
      <c r="R130" s="123">
        <v>20.454808125658687</v>
      </c>
      <c r="S130" s="123">
        <v>20.215970441768157</v>
      </c>
      <c r="T130" s="123">
        <v>19.828389614252263</v>
      </c>
      <c r="U130" s="123">
        <v>20.14681000901291</v>
      </c>
      <c r="V130" s="123">
        <v>19.192185566890803</v>
      </c>
      <c r="W130" s="123">
        <v>19.918721138874268</v>
      </c>
      <c r="X130" s="123">
        <v>19.649328963159732</v>
      </c>
      <c r="Y130" s="123">
        <v>18.508194658189861</v>
      </c>
      <c r="DA130" s="130" t="s">
        <v>2869</v>
      </c>
    </row>
    <row r="131" spans="1:105" ht="12" customHeight="1" x14ac:dyDescent="0.25">
      <c r="A131" s="97" t="s">
        <v>128</v>
      </c>
      <c r="B131" s="99">
        <v>25.014970835209102</v>
      </c>
      <c r="C131" s="99">
        <v>25.953759859109852</v>
      </c>
      <c r="D131" s="99">
        <v>26.571533681371584</v>
      </c>
      <c r="E131" s="99">
        <v>24.282761760866023</v>
      </c>
      <c r="F131" s="99">
        <v>24.402875525334984</v>
      </c>
      <c r="G131" s="99">
        <v>26.249089121886236</v>
      </c>
      <c r="H131" s="99">
        <v>27.122473973009658</v>
      </c>
      <c r="I131" s="99">
        <v>22.577712531490995</v>
      </c>
      <c r="J131" s="99">
        <v>21.25381229018495</v>
      </c>
      <c r="K131" s="99">
        <v>20.460403267796693</v>
      </c>
      <c r="L131" s="99">
        <v>22.054725465231655</v>
      </c>
      <c r="M131" s="99">
        <v>20.796198975217774</v>
      </c>
      <c r="N131" s="99">
        <v>21.416231778260435</v>
      </c>
      <c r="O131" s="99">
        <v>20.995951331307314</v>
      </c>
      <c r="P131" s="99">
        <v>19.239823392155735</v>
      </c>
      <c r="Q131" s="99">
        <v>18.616473910183782</v>
      </c>
      <c r="R131" s="99">
        <v>20.418262443753754</v>
      </c>
      <c r="S131" s="99">
        <v>20.185820286359743</v>
      </c>
      <c r="T131" s="99">
        <v>19.804393887899689</v>
      </c>
      <c r="U131" s="99">
        <v>20.118630404108714</v>
      </c>
      <c r="V131" s="99">
        <v>19.169052498704517</v>
      </c>
      <c r="W131" s="99">
        <v>19.857877948015947</v>
      </c>
      <c r="X131" s="99">
        <v>19.726207242435454</v>
      </c>
      <c r="Y131" s="99">
        <v>18.381421959192568</v>
      </c>
      <c r="DA131" s="63" t="s">
        <v>2870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2871</v>
      </c>
    </row>
    <row r="133" spans="1:105" ht="12" customHeight="1" x14ac:dyDescent="0.25">
      <c r="A133" s="100" t="s">
        <v>198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2872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2873</v>
      </c>
    </row>
    <row r="135" spans="1:105" ht="12" customHeight="1" x14ac:dyDescent="0.25">
      <c r="A135" s="106" t="s">
        <v>122</v>
      </c>
      <c r="B135" s="102">
        <v>30.978710200850752</v>
      </c>
      <c r="C135" s="102">
        <v>32.101233037173195</v>
      </c>
      <c r="D135" s="102">
        <v>31.305311804203701</v>
      </c>
      <c r="E135" s="102">
        <v>30.791749921537733</v>
      </c>
      <c r="F135" s="102">
        <v>30.183029786808081</v>
      </c>
      <c r="G135" s="102">
        <v>29.526110258514919</v>
      </c>
      <c r="H135" s="102">
        <v>29.90246859079555</v>
      </c>
      <c r="I135" s="102">
        <v>28.759447078015068</v>
      </c>
      <c r="J135" s="102">
        <v>27.797242738254553</v>
      </c>
      <c r="K135" s="102">
        <v>26.269108020432199</v>
      </c>
      <c r="L135" s="102">
        <v>27.631063860511112</v>
      </c>
      <c r="M135" s="102">
        <v>25.418606206902261</v>
      </c>
      <c r="N135" s="102">
        <v>26.389841584626829</v>
      </c>
      <c r="O135" s="102">
        <v>25.60940296047438</v>
      </c>
      <c r="P135" s="102">
        <v>23.644208678604318</v>
      </c>
      <c r="Q135" s="102">
        <v>23.406039197881768</v>
      </c>
      <c r="R135" s="102">
        <v>24.593805984124359</v>
      </c>
      <c r="S135" s="102">
        <v>23.498703962716345</v>
      </c>
      <c r="T135" s="102">
        <v>21.633942355580036</v>
      </c>
      <c r="U135" s="102">
        <v>23.057278052235308</v>
      </c>
      <c r="V135" s="102">
        <v>22.437547871622041</v>
      </c>
      <c r="W135" s="102">
        <v>24.230782148882934</v>
      </c>
      <c r="X135" s="102">
        <v>16.414647309046664</v>
      </c>
      <c r="Y135" s="102">
        <v>22.773249999446783</v>
      </c>
      <c r="DA135" s="131" t="s">
        <v>2874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2875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2876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2877</v>
      </c>
    </row>
    <row r="139" spans="1:105" ht="12" customHeight="1" x14ac:dyDescent="0.25">
      <c r="A139" s="121" t="s">
        <v>54</v>
      </c>
      <c r="B139" s="123">
        <v>18.892497375026014</v>
      </c>
      <c r="C139" s="123">
        <v>19.68732089941177</v>
      </c>
      <c r="D139" s="123">
        <v>16.466769516908066</v>
      </c>
      <c r="E139" s="123">
        <v>16.06043346011716</v>
      </c>
      <c r="F139" s="123">
        <v>15.961866972950773</v>
      </c>
      <c r="G139" s="123">
        <v>14.558655029336952</v>
      </c>
      <c r="H139" s="123">
        <v>15.302025440515317</v>
      </c>
      <c r="I139" s="123">
        <v>13.056356969103177</v>
      </c>
      <c r="J139" s="123">
        <v>12.654646170062476</v>
      </c>
      <c r="K139" s="123">
        <v>11.580108701965868</v>
      </c>
      <c r="L139" s="123">
        <v>12.803376422917021</v>
      </c>
      <c r="M139" s="123">
        <v>12.058455073489602</v>
      </c>
      <c r="N139" s="123">
        <v>11.806348873934285</v>
      </c>
      <c r="O139" s="123">
        <v>11.287259832236858</v>
      </c>
      <c r="P139" s="123">
        <v>10.870173306076508</v>
      </c>
      <c r="Q139" s="123">
        <v>11.366522512267526</v>
      </c>
      <c r="R139" s="123">
        <v>13.012266975652974</v>
      </c>
      <c r="S139" s="123">
        <v>12.676198956443915</v>
      </c>
      <c r="T139" s="123">
        <v>11.679913534302703</v>
      </c>
      <c r="U139" s="123">
        <v>12.487388834021967</v>
      </c>
      <c r="V139" s="123">
        <v>10.906145903335949</v>
      </c>
      <c r="W139" s="123">
        <v>11.664829020956557</v>
      </c>
      <c r="X139" s="123">
        <v>8.0663952805001102</v>
      </c>
      <c r="Y139" s="123">
        <v>10.558525283085885</v>
      </c>
      <c r="DA139" s="130" t="s">
        <v>2878</v>
      </c>
    </row>
    <row r="140" spans="1:105" ht="12" customHeight="1" x14ac:dyDescent="0.25">
      <c r="A140" s="97" t="s">
        <v>50</v>
      </c>
      <c r="B140" s="99">
        <v>22.625988190936624</v>
      </c>
      <c r="C140" s="99">
        <v>28.698081981573324</v>
      </c>
      <c r="D140" s="99">
        <v>15.018730647525834</v>
      </c>
      <c r="E140" s="99">
        <v>20.888944871368206</v>
      </c>
      <c r="F140" s="99">
        <v>22.170961679075752</v>
      </c>
      <c r="G140" s="99">
        <v>17.902661452386599</v>
      </c>
      <c r="H140" s="99">
        <v>19.065765540027762</v>
      </c>
      <c r="I140" s="99">
        <v>12.751296759029183</v>
      </c>
      <c r="J140" s="99">
        <v>16.837774070873888</v>
      </c>
      <c r="K140" s="99">
        <v>14.595942827176685</v>
      </c>
      <c r="L140" s="99">
        <v>17.268112618523148</v>
      </c>
      <c r="M140" s="99">
        <v>16.818587020648863</v>
      </c>
      <c r="N140" s="99">
        <v>13.212006148422709</v>
      </c>
      <c r="O140" s="99">
        <v>12.400970962445086</v>
      </c>
      <c r="P140" s="99">
        <v>13.80698971185393</v>
      </c>
      <c r="Q140" s="99">
        <v>14.346998887761291</v>
      </c>
      <c r="R140" s="99">
        <v>17.908789916698982</v>
      </c>
      <c r="S140" s="99">
        <v>17.69548552583737</v>
      </c>
      <c r="T140" s="99">
        <v>15.318572369386787</v>
      </c>
      <c r="U140" s="99">
        <v>18.173263276589136</v>
      </c>
      <c r="V140" s="99">
        <v>13.684303114969021</v>
      </c>
      <c r="W140" s="99">
        <v>14.283980345805622</v>
      </c>
      <c r="X140" s="99">
        <v>9.0622184962845136</v>
      </c>
      <c r="Y140" s="99">
        <v>15.09136138560517</v>
      </c>
      <c r="DA140" s="63" t="s">
        <v>2879</v>
      </c>
    </row>
    <row r="141" spans="1:105" ht="12" customHeight="1" x14ac:dyDescent="0.25">
      <c r="A141" s="109" t="s">
        <v>120</v>
      </c>
      <c r="B141" s="110">
        <v>18.288775872306765</v>
      </c>
      <c r="C141" s="110">
        <v>18.398723259063544</v>
      </c>
      <c r="D141" s="110">
        <v>16.631987526343341</v>
      </c>
      <c r="E141" s="110">
        <v>15.533977666114053</v>
      </c>
      <c r="F141" s="110">
        <v>15.330626752880294</v>
      </c>
      <c r="G141" s="110">
        <v>14.239149504180824</v>
      </c>
      <c r="H141" s="110">
        <v>14.965117244569916</v>
      </c>
      <c r="I141" s="110">
        <v>13.083796480268497</v>
      </c>
      <c r="J141" s="110">
        <v>12.225621273195474</v>
      </c>
      <c r="K141" s="110">
        <v>11.211483563888835</v>
      </c>
      <c r="L141" s="110">
        <v>12.168878218066009</v>
      </c>
      <c r="M141" s="110">
        <v>11.3589997601464</v>
      </c>
      <c r="N141" s="110">
        <v>11.606676801390972</v>
      </c>
      <c r="O141" s="110">
        <v>11.117015405495195</v>
      </c>
      <c r="P141" s="110">
        <v>10.345143749131667</v>
      </c>
      <c r="Q141" s="110">
        <v>10.737941851683951</v>
      </c>
      <c r="R141" s="110">
        <v>11.849604022319086</v>
      </c>
      <c r="S141" s="110">
        <v>11.51794692495665</v>
      </c>
      <c r="T141" s="110">
        <v>10.860070514132017</v>
      </c>
      <c r="U141" s="110">
        <v>11.35879271221175</v>
      </c>
      <c r="V141" s="110">
        <v>10.485119118059872</v>
      </c>
      <c r="W141" s="110">
        <v>11.34756132984278</v>
      </c>
      <c r="X141" s="110">
        <v>7.9502062927609209</v>
      </c>
      <c r="Y141" s="110">
        <v>10.088311235045259</v>
      </c>
      <c r="DA141" s="60" t="s">
        <v>2880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</v>
      </c>
      <c r="C143" s="118">
        <f t="shared" si="49"/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0</v>
      </c>
      <c r="S143" s="118">
        <f t="shared" si="50"/>
        <v>0</v>
      </c>
      <c r="T143" s="118">
        <f t="shared" si="50"/>
        <v>0</v>
      </c>
      <c r="U143" s="118">
        <f t="shared" si="50"/>
        <v>0</v>
      </c>
      <c r="V143" s="118">
        <f t="shared" si="50"/>
        <v>0</v>
      </c>
      <c r="W143" s="118">
        <f t="shared" ref="W143:Y143" si="51">W144+W146+W148+W157</f>
        <v>0</v>
      </c>
      <c r="X143" s="118">
        <f t="shared" si="51"/>
        <v>0</v>
      </c>
      <c r="Y143" s="118">
        <f t="shared" si="51"/>
        <v>0</v>
      </c>
      <c r="DA143" s="129" t="s">
        <v>2881</v>
      </c>
    </row>
    <row r="144" spans="1:105" ht="12.95" customHeight="1" x14ac:dyDescent="0.25">
      <c r="A144" s="121" t="s">
        <v>57</v>
      </c>
      <c r="B144" s="123">
        <f t="shared" ref="B144:Y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X144" s="123">
        <f t="shared" si="52"/>
        <v>0</v>
      </c>
      <c r="Y144" s="123">
        <f t="shared" si="52"/>
        <v>0</v>
      </c>
      <c r="DA144" s="130" t="s">
        <v>2882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X145" s="99">
        <v>0</v>
      </c>
      <c r="Y145" s="99">
        <v>0</v>
      </c>
      <c r="DA145" s="63" t="s">
        <v>2883</v>
      </c>
    </row>
    <row r="146" spans="1:105" ht="12.95" customHeight="1" x14ac:dyDescent="0.25">
      <c r="A146" s="121" t="s">
        <v>92</v>
      </c>
      <c r="B146" s="123">
        <f t="shared" ref="B146:Y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X146" s="123">
        <f t="shared" si="53"/>
        <v>0</v>
      </c>
      <c r="Y146" s="123">
        <f t="shared" si="53"/>
        <v>0</v>
      </c>
      <c r="DA146" s="130" t="s">
        <v>2884</v>
      </c>
    </row>
    <row r="147" spans="1:105" ht="12" customHeight="1" x14ac:dyDescent="0.25">
      <c r="A147" s="97" t="s">
        <v>53</v>
      </c>
      <c r="B147" s="99">
        <f>RES_hhdet_fech!B147/RES_summary!B$19</f>
        <v>0</v>
      </c>
      <c r="C147" s="99">
        <f>RES_hhdet_fech!C147/RES_summary!C$19</f>
        <v>0</v>
      </c>
      <c r="D147" s="99">
        <f>RES_hhdet_fech!D147/RES_summary!D$19</f>
        <v>0</v>
      </c>
      <c r="E147" s="99">
        <f>RES_hhdet_fech!E147/RES_summary!E$19</f>
        <v>0</v>
      </c>
      <c r="F147" s="99">
        <f>RES_hhdet_fech!F147/RES_summary!F$19</f>
        <v>0</v>
      </c>
      <c r="G147" s="99">
        <f>RES_hhdet_fech!G147/RES_summary!G$19</f>
        <v>0</v>
      </c>
      <c r="H147" s="99">
        <f>RES_hhdet_fech!H147/RES_summary!H$19</f>
        <v>0</v>
      </c>
      <c r="I147" s="99">
        <f>RES_hhdet_fech!I147/RES_summary!I$19</f>
        <v>0</v>
      </c>
      <c r="J147" s="99">
        <f>RES_hhdet_fech!J147/RES_summary!J$19</f>
        <v>0</v>
      </c>
      <c r="K147" s="99">
        <f>RES_hhdet_fech!K147/RES_summary!K$19</f>
        <v>0</v>
      </c>
      <c r="L147" s="99">
        <f>RES_hhdet_fech!L147/RES_summary!L$19</f>
        <v>0</v>
      </c>
      <c r="M147" s="99">
        <f>RES_hhdet_fech!M147/RES_summary!M$19</f>
        <v>0</v>
      </c>
      <c r="N147" s="99">
        <f>RES_hhdet_fech!N147/RES_summary!N$19</f>
        <v>0</v>
      </c>
      <c r="O147" s="99">
        <f>RES_hhdet_fech!O147/RES_summary!O$19</f>
        <v>0</v>
      </c>
      <c r="P147" s="99">
        <f>RES_hhdet_fech!P147/RES_summary!P$19</f>
        <v>0</v>
      </c>
      <c r="Q147" s="99">
        <f>RES_hhdet_fech!Q147/RES_summary!Q$19</f>
        <v>0</v>
      </c>
      <c r="R147" s="99">
        <f>RES_hhdet_fech!R147/RES_summary!R$19</f>
        <v>0</v>
      </c>
      <c r="S147" s="99">
        <f>RES_hhdet_fech!S147/RES_summary!S$19</f>
        <v>0</v>
      </c>
      <c r="T147" s="99">
        <f>RES_hhdet_fech!T147/RES_summary!T$19</f>
        <v>0</v>
      </c>
      <c r="U147" s="99">
        <f>RES_hhdet_fech!U147/RES_summary!U$19</f>
        <v>0</v>
      </c>
      <c r="V147" s="99">
        <f>RES_hhdet_fech!V147/RES_summary!V$19</f>
        <v>0</v>
      </c>
      <c r="W147" s="99">
        <f>RES_hhdet_fech!W147/RES_summary!W$19</f>
        <v>0</v>
      </c>
      <c r="X147" s="99">
        <f>RES_hhdet_fech!X147/RES_summary!X$19</f>
        <v>0</v>
      </c>
      <c r="Y147" s="99">
        <f>RES_hhdet_fech!Y147/RES_summary!Y$19</f>
        <v>0</v>
      </c>
      <c r="DA147" s="63" t="s">
        <v>2885</v>
      </c>
    </row>
    <row r="148" spans="1:105" ht="12" customHeight="1" x14ac:dyDescent="0.25">
      <c r="A148" s="121" t="s">
        <v>55</v>
      </c>
      <c r="B148" s="123">
        <v>0</v>
      </c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X148" s="123">
        <v>0</v>
      </c>
      <c r="Y148" s="123">
        <v>0</v>
      </c>
      <c r="DA148" s="130" t="s">
        <v>2886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X149" s="99">
        <v>0</v>
      </c>
      <c r="Y149" s="99">
        <v>0</v>
      </c>
      <c r="DA149" s="63" t="s">
        <v>2887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2888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2889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2890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X153" s="102">
        <v>0</v>
      </c>
      <c r="Y153" s="102">
        <v>0</v>
      </c>
      <c r="DA153" s="131" t="s">
        <v>2891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2892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2893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2894</v>
      </c>
    </row>
    <row r="157" spans="1:105" ht="12" customHeight="1" x14ac:dyDescent="0.25">
      <c r="A157" s="121" t="s">
        <v>54</v>
      </c>
      <c r="B157" s="123">
        <v>0</v>
      </c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X157" s="123">
        <v>0</v>
      </c>
      <c r="Y157" s="123">
        <v>0</v>
      </c>
      <c r="DA157" s="130" t="s">
        <v>2895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X158" s="99">
        <v>0</v>
      </c>
      <c r="Y158" s="99">
        <v>0</v>
      </c>
      <c r="DA158" s="63" t="s">
        <v>2896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X159" s="110">
        <v>0</v>
      </c>
      <c r="Y159" s="110">
        <v>0</v>
      </c>
      <c r="DA159" s="60" t="s">
        <v>2897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256.81606215922943</v>
      </c>
      <c r="C161" s="118">
        <f t="shared" si="54"/>
        <v>309.12744273413239</v>
      </c>
      <c r="D161" s="118">
        <f t="shared" si="54"/>
        <v>281.41003472865054</v>
      </c>
      <c r="E161" s="118">
        <f t="shared" si="54"/>
        <v>273.22529792696776</v>
      </c>
      <c r="F161" s="118">
        <f t="shared" si="54"/>
        <v>267.51090737065783</v>
      </c>
      <c r="G161" s="118">
        <f t="shared" si="54"/>
        <v>258.27857644263997</v>
      </c>
      <c r="H161" s="118">
        <f t="shared" si="54"/>
        <v>238.970969841309</v>
      </c>
      <c r="I161" s="118">
        <f t="shared" si="54"/>
        <v>280.60233794887984</v>
      </c>
      <c r="J161" s="118">
        <f t="shared" si="54"/>
        <v>273.85958886617846</v>
      </c>
      <c r="K161" s="118">
        <f t="shared" si="54"/>
        <v>270.94825380459844</v>
      </c>
      <c r="L161" s="118">
        <f t="shared" si="54"/>
        <v>316.87912724729017</v>
      </c>
      <c r="M161" s="118">
        <f t="shared" si="54"/>
        <v>269.52979775784019</v>
      </c>
      <c r="N161" s="118">
        <f t="shared" si="54"/>
        <v>272.69225181560381</v>
      </c>
      <c r="O161" s="118">
        <f t="shared" si="54"/>
        <v>266.15377123336611</v>
      </c>
      <c r="P161" s="118">
        <f t="shared" si="54"/>
        <v>252.18066276228311</v>
      </c>
      <c r="Q161" s="118">
        <f t="shared" si="54"/>
        <v>243.86202009320027</v>
      </c>
      <c r="R161" s="118">
        <f t="shared" ref="R161:V161" si="55">R162+R164+R166+R175</f>
        <v>258.55179522166532</v>
      </c>
      <c r="S161" s="118">
        <f t="shared" si="55"/>
        <v>248.72409133278038</v>
      </c>
      <c r="T161" s="118">
        <f t="shared" si="55"/>
        <v>296.24024479616594</v>
      </c>
      <c r="U161" s="118">
        <f t="shared" si="55"/>
        <v>246.48834386834301</v>
      </c>
      <c r="V161" s="118">
        <f t="shared" si="55"/>
        <v>233.64794707895223</v>
      </c>
      <c r="W161" s="118">
        <f t="shared" ref="W161:Y161" si="56">W162+W164+W166+W175</f>
        <v>269.27368869053794</v>
      </c>
      <c r="X161" s="118">
        <f t="shared" si="56"/>
        <v>186.53462156443587</v>
      </c>
      <c r="Y161" s="118">
        <f t="shared" si="56"/>
        <v>260.75381569955863</v>
      </c>
      <c r="DA161" s="129" t="s">
        <v>2898</v>
      </c>
    </row>
    <row r="162" spans="1:105" ht="12.95" customHeight="1" x14ac:dyDescent="0.25">
      <c r="A162" s="121" t="s">
        <v>57</v>
      </c>
      <c r="B162" s="123">
        <f t="shared" ref="B162:Y162" si="57">B163</f>
        <v>206.94291896317293</v>
      </c>
      <c r="C162" s="123">
        <f t="shared" si="57"/>
        <v>256.79229241642003</v>
      </c>
      <c r="D162" s="123">
        <f t="shared" si="57"/>
        <v>233.14386755854912</v>
      </c>
      <c r="E162" s="123">
        <f t="shared" si="57"/>
        <v>226.06592355800768</v>
      </c>
      <c r="F162" s="123">
        <f t="shared" si="57"/>
        <v>221.10546930695844</v>
      </c>
      <c r="G162" s="123">
        <f t="shared" si="57"/>
        <v>214.02143876532381</v>
      </c>
      <c r="H162" s="123">
        <f t="shared" si="57"/>
        <v>193.83371842113172</v>
      </c>
      <c r="I162" s="123">
        <f t="shared" si="57"/>
        <v>239.0322319791336</v>
      </c>
      <c r="J162" s="123">
        <f t="shared" si="57"/>
        <v>233.5050278705931</v>
      </c>
      <c r="K162" s="123">
        <f t="shared" si="57"/>
        <v>232.98302403275335</v>
      </c>
      <c r="L162" s="123">
        <f t="shared" si="57"/>
        <v>276.22843273484347</v>
      </c>
      <c r="M162" s="123">
        <f t="shared" si="57"/>
        <v>231.87751696974595</v>
      </c>
      <c r="N162" s="123">
        <f t="shared" si="57"/>
        <v>234.41752397754351</v>
      </c>
      <c r="O162" s="123">
        <f t="shared" si="57"/>
        <v>229.39521783364694</v>
      </c>
      <c r="P162" s="123">
        <f t="shared" si="57"/>
        <v>217.95185685613598</v>
      </c>
      <c r="Q162" s="123">
        <f t="shared" si="57"/>
        <v>209.38047871572147</v>
      </c>
      <c r="R162" s="123">
        <f t="shared" si="57"/>
        <v>220.73978915378845</v>
      </c>
      <c r="S162" s="123">
        <f t="shared" si="57"/>
        <v>211.75952167738677</v>
      </c>
      <c r="T162" s="123">
        <f t="shared" si="57"/>
        <v>261.73774060696962</v>
      </c>
      <c r="U162" s="123">
        <f t="shared" si="57"/>
        <v>209.81795628362636</v>
      </c>
      <c r="V162" s="123">
        <f t="shared" si="57"/>
        <v>199.60566949470066</v>
      </c>
      <c r="W162" s="123">
        <f t="shared" si="57"/>
        <v>232.25704464025884</v>
      </c>
      <c r="X162" s="123">
        <f t="shared" si="57"/>
        <v>161.26657820387965</v>
      </c>
      <c r="Y162" s="123">
        <f t="shared" si="57"/>
        <v>226.42892549888745</v>
      </c>
      <c r="DA162" s="130" t="s">
        <v>2899</v>
      </c>
    </row>
    <row r="163" spans="1:105" ht="12" customHeight="1" x14ac:dyDescent="0.25">
      <c r="A163" s="97" t="s">
        <v>53</v>
      </c>
      <c r="B163" s="110">
        <v>206.94291896317293</v>
      </c>
      <c r="C163" s="110">
        <v>256.79229241642003</v>
      </c>
      <c r="D163" s="110">
        <v>233.14386755854912</v>
      </c>
      <c r="E163" s="110">
        <v>226.06592355800768</v>
      </c>
      <c r="F163" s="110">
        <v>221.10546930695844</v>
      </c>
      <c r="G163" s="110">
        <v>214.02143876532381</v>
      </c>
      <c r="H163" s="110">
        <v>193.83371842113172</v>
      </c>
      <c r="I163" s="110">
        <v>239.0322319791336</v>
      </c>
      <c r="J163" s="110">
        <v>233.5050278705931</v>
      </c>
      <c r="K163" s="110">
        <v>232.98302403275335</v>
      </c>
      <c r="L163" s="110">
        <v>276.22843273484347</v>
      </c>
      <c r="M163" s="110">
        <v>231.87751696974595</v>
      </c>
      <c r="N163" s="110">
        <v>234.41752397754351</v>
      </c>
      <c r="O163" s="110">
        <v>229.39521783364694</v>
      </c>
      <c r="P163" s="110">
        <v>217.95185685613598</v>
      </c>
      <c r="Q163" s="110">
        <v>209.38047871572147</v>
      </c>
      <c r="R163" s="110">
        <v>220.73978915378845</v>
      </c>
      <c r="S163" s="110">
        <v>211.75952167738677</v>
      </c>
      <c r="T163" s="110">
        <v>261.73774060696962</v>
      </c>
      <c r="U163" s="110">
        <v>209.81795628362636</v>
      </c>
      <c r="V163" s="110">
        <v>199.60566949470066</v>
      </c>
      <c r="W163" s="110">
        <v>232.25704464025884</v>
      </c>
      <c r="X163" s="110">
        <v>161.26657820387965</v>
      </c>
      <c r="Y163" s="110">
        <v>226.42892549888745</v>
      </c>
      <c r="DA163" s="60" t="s">
        <v>2900</v>
      </c>
    </row>
    <row r="164" spans="1:105" ht="12.95" customHeight="1" x14ac:dyDescent="0.25">
      <c r="A164" s="121" t="s">
        <v>92</v>
      </c>
      <c r="B164" s="123">
        <f t="shared" ref="B164:Y164" si="58">B165</f>
        <v>1.8361600546689888E-3</v>
      </c>
      <c r="C164" s="123">
        <f t="shared" si="58"/>
        <v>2.0948044124820043E-3</v>
      </c>
      <c r="D164" s="123">
        <f t="shared" si="58"/>
        <v>2.3826622599898905E-3</v>
      </c>
      <c r="E164" s="123">
        <f t="shared" si="58"/>
        <v>2.3313733162086616E-3</v>
      </c>
      <c r="F164" s="123">
        <f t="shared" si="58"/>
        <v>2.5594784412952768E-3</v>
      </c>
      <c r="G164" s="123">
        <f t="shared" si="58"/>
        <v>3.0085796581427178E-3</v>
      </c>
      <c r="H164" s="123">
        <f t="shared" si="58"/>
        <v>3.9450060809256126E-3</v>
      </c>
      <c r="I164" s="123">
        <f t="shared" si="58"/>
        <v>4.9437725541440032E-3</v>
      </c>
      <c r="J164" s="123">
        <f t="shared" si="58"/>
        <v>6.8374527737884794E-3</v>
      </c>
      <c r="K164" s="123">
        <f t="shared" si="58"/>
        <v>8.232732211485988E-3</v>
      </c>
      <c r="L164" s="123">
        <f t="shared" si="58"/>
        <v>1.9544999661936374E-2</v>
      </c>
      <c r="M164" s="123">
        <f t="shared" si="58"/>
        <v>1.4137788036436694E-2</v>
      </c>
      <c r="N164" s="123">
        <f t="shared" si="58"/>
        <v>1.2084178642277163E-2</v>
      </c>
      <c r="O164" s="123">
        <f t="shared" si="58"/>
        <v>1.1603745880812042E-2</v>
      </c>
      <c r="P164" s="123">
        <f t="shared" si="58"/>
        <v>1.2148676679381409E-2</v>
      </c>
      <c r="Q164" s="123">
        <f t="shared" si="58"/>
        <v>9.9656689883610844E-3</v>
      </c>
      <c r="R164" s="123">
        <f t="shared" si="58"/>
        <v>1.0347054657209986E-2</v>
      </c>
      <c r="S164" s="123">
        <f t="shared" si="58"/>
        <v>1.1427332133942666E-2</v>
      </c>
      <c r="T164" s="123">
        <f t="shared" si="58"/>
        <v>1.8632743779827297E-2</v>
      </c>
      <c r="U164" s="123">
        <f t="shared" si="58"/>
        <v>1.5565173708570947E-2</v>
      </c>
      <c r="V164" s="123">
        <f t="shared" si="58"/>
        <v>1.9849912341777593E-2</v>
      </c>
      <c r="W164" s="123">
        <f t="shared" si="58"/>
        <v>3.6607360964100541E-2</v>
      </c>
      <c r="X164" s="123">
        <f t="shared" si="58"/>
        <v>3.2598450807081646E-2</v>
      </c>
      <c r="Y164" s="123">
        <f t="shared" si="58"/>
        <v>3.3438126053791255E-2</v>
      </c>
      <c r="DA164" s="130" t="s">
        <v>2901</v>
      </c>
    </row>
    <row r="165" spans="1:105" ht="12" customHeight="1" x14ac:dyDescent="0.25">
      <c r="A165" s="97" t="s">
        <v>53</v>
      </c>
      <c r="B165" s="99">
        <f>RES_hhdet_fech!B165/RES_summary!B$19</f>
        <v>1.8361600546689888E-3</v>
      </c>
      <c r="C165" s="99">
        <f>RES_hhdet_fech!C165/RES_summary!C$19</f>
        <v>2.0948044124820043E-3</v>
      </c>
      <c r="D165" s="99">
        <f>RES_hhdet_fech!D165/RES_summary!D$19</f>
        <v>2.3826622599898905E-3</v>
      </c>
      <c r="E165" s="99">
        <f>RES_hhdet_fech!E165/RES_summary!E$19</f>
        <v>2.3313733162086616E-3</v>
      </c>
      <c r="F165" s="99">
        <f>RES_hhdet_fech!F165/RES_summary!F$19</f>
        <v>2.5594784412952768E-3</v>
      </c>
      <c r="G165" s="99">
        <f>RES_hhdet_fech!G165/RES_summary!G$19</f>
        <v>3.0085796581427178E-3</v>
      </c>
      <c r="H165" s="99">
        <f>RES_hhdet_fech!H165/RES_summary!H$19</f>
        <v>3.9450060809256126E-3</v>
      </c>
      <c r="I165" s="99">
        <f>RES_hhdet_fech!I165/RES_summary!I$19</f>
        <v>4.9437725541440032E-3</v>
      </c>
      <c r="J165" s="99">
        <f>RES_hhdet_fech!J165/RES_summary!J$19</f>
        <v>6.8374527737884794E-3</v>
      </c>
      <c r="K165" s="99">
        <f>RES_hhdet_fech!K165/RES_summary!K$19</f>
        <v>8.232732211485988E-3</v>
      </c>
      <c r="L165" s="99">
        <f>RES_hhdet_fech!L165/RES_summary!L$19</f>
        <v>1.9544999661936374E-2</v>
      </c>
      <c r="M165" s="99">
        <f>RES_hhdet_fech!M165/RES_summary!M$19</f>
        <v>1.4137788036436694E-2</v>
      </c>
      <c r="N165" s="99">
        <f>RES_hhdet_fech!N165/RES_summary!N$19</f>
        <v>1.2084178642277163E-2</v>
      </c>
      <c r="O165" s="99">
        <f>RES_hhdet_fech!O165/RES_summary!O$19</f>
        <v>1.1603745880812042E-2</v>
      </c>
      <c r="P165" s="99">
        <f>RES_hhdet_fech!P165/RES_summary!P$19</f>
        <v>1.2148676679381409E-2</v>
      </c>
      <c r="Q165" s="99">
        <f>RES_hhdet_fech!Q165/RES_summary!Q$19</f>
        <v>9.9656689883610844E-3</v>
      </c>
      <c r="R165" s="99">
        <f>RES_hhdet_fech!R165/RES_summary!R$19</f>
        <v>1.0347054657209986E-2</v>
      </c>
      <c r="S165" s="99">
        <f>RES_hhdet_fech!S165/RES_summary!S$19</f>
        <v>1.1427332133942666E-2</v>
      </c>
      <c r="T165" s="99">
        <f>RES_hhdet_fech!T165/RES_summary!T$19</f>
        <v>1.8632743779827297E-2</v>
      </c>
      <c r="U165" s="99">
        <f>RES_hhdet_fech!U165/RES_summary!U$19</f>
        <v>1.5565173708570947E-2</v>
      </c>
      <c r="V165" s="99">
        <f>RES_hhdet_fech!V165/RES_summary!V$19</f>
        <v>1.9849912341777593E-2</v>
      </c>
      <c r="W165" s="99">
        <f>RES_hhdet_fech!W165/RES_summary!W$19</f>
        <v>3.6607360964100541E-2</v>
      </c>
      <c r="X165" s="99">
        <f>RES_hhdet_fech!X165/RES_summary!X$19</f>
        <v>3.2598450807081646E-2</v>
      </c>
      <c r="Y165" s="99">
        <f>RES_hhdet_fech!Y165/RES_summary!Y$19</f>
        <v>3.3438126053791255E-2</v>
      </c>
      <c r="DA165" s="63" t="s">
        <v>2902</v>
      </c>
    </row>
    <row r="166" spans="1:105" ht="12" customHeight="1" x14ac:dyDescent="0.25">
      <c r="A166" s="121" t="s">
        <v>55</v>
      </c>
      <c r="B166" s="123">
        <v>30.978710200850756</v>
      </c>
      <c r="C166" s="123">
        <v>32.620497512311772</v>
      </c>
      <c r="D166" s="123">
        <v>31.794422212466095</v>
      </c>
      <c r="E166" s="123">
        <v>31.095373684717149</v>
      </c>
      <c r="F166" s="123">
        <v>30.440570536760465</v>
      </c>
      <c r="G166" s="123">
        <v>29.701755352946485</v>
      </c>
      <c r="H166" s="123">
        <v>29.833376797581217</v>
      </c>
      <c r="I166" s="123">
        <v>28.532237253595785</v>
      </c>
      <c r="J166" s="123">
        <v>27.664082438261392</v>
      </c>
      <c r="K166" s="123">
        <v>26.361794732715083</v>
      </c>
      <c r="L166" s="123">
        <v>27.818351441554906</v>
      </c>
      <c r="M166" s="123">
        <v>25.563072642376429</v>
      </c>
      <c r="N166" s="123">
        <v>26.436095881792095</v>
      </c>
      <c r="O166" s="123">
        <v>25.439531600889481</v>
      </c>
      <c r="P166" s="123">
        <v>23.296311675163473</v>
      </c>
      <c r="Q166" s="123">
        <v>23.030303019163917</v>
      </c>
      <c r="R166" s="123">
        <v>24.661571382327985</v>
      </c>
      <c r="S166" s="123">
        <v>24.1472557493822</v>
      </c>
      <c r="T166" s="123">
        <v>22.707091869538715</v>
      </c>
      <c r="U166" s="123">
        <v>23.967963698574636</v>
      </c>
      <c r="V166" s="123">
        <v>23.004158418882394</v>
      </c>
      <c r="W166" s="123">
        <v>25.197908281076742</v>
      </c>
      <c r="X166" s="123">
        <v>17.138519641395305</v>
      </c>
      <c r="Y166" s="123">
        <v>23.693438922486713</v>
      </c>
      <c r="DA166" s="130" t="s">
        <v>2903</v>
      </c>
    </row>
    <row r="167" spans="1:105" ht="12" customHeight="1" x14ac:dyDescent="0.25">
      <c r="A167" s="97" t="s">
        <v>124</v>
      </c>
      <c r="B167" s="99">
        <v>0</v>
      </c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X167" s="99">
        <v>0</v>
      </c>
      <c r="Y167" s="99">
        <v>0</v>
      </c>
      <c r="DA167" s="63" t="s">
        <v>2904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2905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2906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2907</v>
      </c>
    </row>
    <row r="171" spans="1:105" ht="12" customHeight="1" x14ac:dyDescent="0.25">
      <c r="A171" s="106" t="s">
        <v>122</v>
      </c>
      <c r="B171" s="102">
        <v>30.978710200850756</v>
      </c>
      <c r="C171" s="102">
        <v>32.620497512311772</v>
      </c>
      <c r="D171" s="102">
        <v>31.794422212466095</v>
      </c>
      <c r="E171" s="102">
        <v>31.095373684717149</v>
      </c>
      <c r="F171" s="102">
        <v>30.440570536760465</v>
      </c>
      <c r="G171" s="102">
        <v>29.701755352946485</v>
      </c>
      <c r="H171" s="102">
        <v>29.833376797581217</v>
      </c>
      <c r="I171" s="102">
        <v>28.532237253595785</v>
      </c>
      <c r="J171" s="102">
        <v>27.664082438261392</v>
      </c>
      <c r="K171" s="102">
        <v>26.361794732715083</v>
      </c>
      <c r="L171" s="102">
        <v>27.818351441554906</v>
      </c>
      <c r="M171" s="102">
        <v>25.563072642376429</v>
      </c>
      <c r="N171" s="102">
        <v>26.436095881792095</v>
      </c>
      <c r="O171" s="102">
        <v>25.439531600889481</v>
      </c>
      <c r="P171" s="102">
        <v>23.296311675163473</v>
      </c>
      <c r="Q171" s="102">
        <v>23.030303019163917</v>
      </c>
      <c r="R171" s="102">
        <v>24.661571382327985</v>
      </c>
      <c r="S171" s="102">
        <v>24.1472557493822</v>
      </c>
      <c r="T171" s="102">
        <v>22.707091869538715</v>
      </c>
      <c r="U171" s="102">
        <v>23.967963698574636</v>
      </c>
      <c r="V171" s="102">
        <v>23.004158418882394</v>
      </c>
      <c r="W171" s="102">
        <v>25.197908281076742</v>
      </c>
      <c r="X171" s="102">
        <v>17.138519641395305</v>
      </c>
      <c r="Y171" s="102">
        <v>23.693438922486713</v>
      </c>
      <c r="DA171" s="131" t="s">
        <v>2908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2909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2910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2911</v>
      </c>
    </row>
    <row r="175" spans="1:105" ht="12" customHeight="1" x14ac:dyDescent="0.25">
      <c r="A175" s="121" t="s">
        <v>54</v>
      </c>
      <c r="B175" s="123">
        <v>18.892596835151107</v>
      </c>
      <c r="C175" s="123">
        <v>19.712558000988135</v>
      </c>
      <c r="D175" s="123">
        <v>16.469362295375305</v>
      </c>
      <c r="E175" s="123">
        <v>16.061669310926739</v>
      </c>
      <c r="F175" s="123">
        <v>15.962308048497642</v>
      </c>
      <c r="G175" s="123">
        <v>14.552373744711547</v>
      </c>
      <c r="H175" s="123">
        <v>15.299929616515135</v>
      </c>
      <c r="I175" s="123">
        <v>13.032924943596271</v>
      </c>
      <c r="J175" s="123">
        <v>12.683641104550164</v>
      </c>
      <c r="K175" s="123">
        <v>11.595202306918507</v>
      </c>
      <c r="L175" s="123">
        <v>12.812798071229862</v>
      </c>
      <c r="M175" s="123">
        <v>12.075070357681323</v>
      </c>
      <c r="N175" s="123">
        <v>11.826547777625947</v>
      </c>
      <c r="O175" s="123">
        <v>11.307418052948886</v>
      </c>
      <c r="P175" s="123">
        <v>10.920345554304271</v>
      </c>
      <c r="Q175" s="123">
        <v>11.441272689326521</v>
      </c>
      <c r="R175" s="123">
        <v>13.140087630891678</v>
      </c>
      <c r="S175" s="123">
        <v>12.805886573877466</v>
      </c>
      <c r="T175" s="123">
        <v>11.776779575877756</v>
      </c>
      <c r="U175" s="123">
        <v>12.686858712433446</v>
      </c>
      <c r="V175" s="123">
        <v>11.018269253027405</v>
      </c>
      <c r="W175" s="123">
        <v>11.782128408238258</v>
      </c>
      <c r="X175" s="123">
        <v>8.096925268353834</v>
      </c>
      <c r="Y175" s="123">
        <v>10.598013152130692</v>
      </c>
      <c r="DA175" s="130" t="s">
        <v>2912</v>
      </c>
    </row>
    <row r="176" spans="1:105" ht="12" customHeight="1" x14ac:dyDescent="0.25">
      <c r="A176" s="97" t="s">
        <v>50</v>
      </c>
      <c r="B176" s="99">
        <v>22.625988190936624</v>
      </c>
      <c r="C176" s="99">
        <v>28.701969581028308</v>
      </c>
      <c r="D176" s="99">
        <v>15.021083464195698</v>
      </c>
      <c r="E176" s="99">
        <v>20.887399089206586</v>
      </c>
      <c r="F176" s="99">
        <v>22.167939985921603</v>
      </c>
      <c r="G176" s="99">
        <v>17.889529200463823</v>
      </c>
      <c r="H176" s="99">
        <v>19.051581539087184</v>
      </c>
      <c r="I176" s="99">
        <v>12.741235244334227</v>
      </c>
      <c r="J176" s="99">
        <v>16.821912363025952</v>
      </c>
      <c r="K176" s="99">
        <v>14.585641566361138</v>
      </c>
      <c r="L176" s="99">
        <v>17.263731417866584</v>
      </c>
      <c r="M176" s="99">
        <v>16.821377467724766</v>
      </c>
      <c r="N176" s="99">
        <v>13.217762347091792</v>
      </c>
      <c r="O176" s="99">
        <v>12.406950314586803</v>
      </c>
      <c r="P176" s="99">
        <v>13.807471866765558</v>
      </c>
      <c r="Q176" s="99">
        <v>14.34045463081582</v>
      </c>
      <c r="R176" s="99">
        <v>17.896985200682153</v>
      </c>
      <c r="S176" s="99">
        <v>17.697544718361979</v>
      </c>
      <c r="T176" s="99">
        <v>15.337832482810809</v>
      </c>
      <c r="U176" s="99">
        <v>18.21875429144653</v>
      </c>
      <c r="V176" s="99">
        <v>13.724999685841045</v>
      </c>
      <c r="W176" s="99">
        <v>14.333066369671633</v>
      </c>
      <c r="X176" s="99">
        <v>9.0832033143862674</v>
      </c>
      <c r="Y176" s="99">
        <v>15.113831692805412</v>
      </c>
      <c r="DA176" s="63" t="s">
        <v>2913</v>
      </c>
    </row>
    <row r="177" spans="1:105" ht="12" customHeight="1" x14ac:dyDescent="0.25">
      <c r="A177" s="109" t="s">
        <v>120</v>
      </c>
      <c r="B177" s="110">
        <v>18.288775872306768</v>
      </c>
      <c r="C177" s="110">
        <v>18.406246845329658</v>
      </c>
      <c r="D177" s="110">
        <v>16.635682002546531</v>
      </c>
      <c r="E177" s="110">
        <v>15.532755740456651</v>
      </c>
      <c r="F177" s="110">
        <v>15.328130480349882</v>
      </c>
      <c r="G177" s="110">
        <v>14.227125059062338</v>
      </c>
      <c r="H177" s="110">
        <v>14.94857036493427</v>
      </c>
      <c r="I177" s="110">
        <v>13.061758736790859</v>
      </c>
      <c r="J177" s="110">
        <v>12.200426019549685</v>
      </c>
      <c r="K177" s="110">
        <v>11.192024303208882</v>
      </c>
      <c r="L177" s="110">
        <v>12.160204037409615</v>
      </c>
      <c r="M177" s="110">
        <v>11.36403413877319</v>
      </c>
      <c r="N177" s="110">
        <v>11.624495608092356</v>
      </c>
      <c r="O177" s="110">
        <v>11.137729044212531</v>
      </c>
      <c r="P177" s="110">
        <v>10.345588212523692</v>
      </c>
      <c r="Q177" s="110">
        <v>10.707583193419406</v>
      </c>
      <c r="R177" s="110">
        <v>11.787605048943286</v>
      </c>
      <c r="S177" s="110">
        <v>11.471779243657226</v>
      </c>
      <c r="T177" s="110">
        <v>10.848380574792209</v>
      </c>
      <c r="U177" s="110">
        <v>11.399537038760849</v>
      </c>
      <c r="V177" s="110">
        <v>10.537266600877457</v>
      </c>
      <c r="W177" s="110">
        <v>11.410850695003255</v>
      </c>
      <c r="X177" s="110">
        <v>7.9675796657292794</v>
      </c>
      <c r="Y177" s="110">
        <v>10.103531936093763</v>
      </c>
      <c r="DA177" s="60" t="s">
        <v>2914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205.80396069647466</v>
      </c>
      <c r="C3" s="118">
        <f t="shared" si="0"/>
        <v>170.04256936364953</v>
      </c>
      <c r="D3" s="118">
        <f t="shared" si="0"/>
        <v>202.27106210113709</v>
      </c>
      <c r="E3" s="118">
        <f t="shared" si="0"/>
        <v>151.86172448468048</v>
      </c>
      <c r="F3" s="118">
        <f t="shared" si="0"/>
        <v>215.6884872677627</v>
      </c>
      <c r="G3" s="118">
        <f t="shared" si="0"/>
        <v>202.96945833342906</v>
      </c>
      <c r="H3" s="118">
        <f t="shared" si="0"/>
        <v>185.36803900948934</v>
      </c>
      <c r="I3" s="118">
        <f t="shared" si="0"/>
        <v>148.76663804175271</v>
      </c>
      <c r="J3" s="118">
        <f t="shared" si="0"/>
        <v>197.31332379203499</v>
      </c>
      <c r="K3" s="118">
        <f t="shared" si="0"/>
        <v>152.38364372840286</v>
      </c>
      <c r="L3" s="118">
        <f t="shared" si="0"/>
        <v>181.78272253600738</v>
      </c>
      <c r="M3" s="118">
        <f t="shared" si="0"/>
        <v>214.67313361602831</v>
      </c>
      <c r="N3" s="118">
        <f t="shared" si="0"/>
        <v>200.13774950698229</v>
      </c>
      <c r="O3" s="118">
        <f t="shared" si="0"/>
        <v>212.50928234200632</v>
      </c>
      <c r="P3" s="118">
        <f t="shared" si="0"/>
        <v>214.73767195991121</v>
      </c>
      <c r="Q3" s="118">
        <f t="shared" si="0"/>
        <v>167.02147125004643</v>
      </c>
      <c r="R3" s="118">
        <f t="shared" ref="R3:V3" si="1">R4+R7+R9+R19</f>
        <v>81.707688388476527</v>
      </c>
      <c r="S3" s="118">
        <f t="shared" si="1"/>
        <v>154.39504601155284</v>
      </c>
      <c r="T3" s="118">
        <f t="shared" si="1"/>
        <v>190.56978807797236</v>
      </c>
      <c r="U3" s="118">
        <f t="shared" si="1"/>
        <v>217.77164027220005</v>
      </c>
      <c r="V3" s="118">
        <f t="shared" si="1"/>
        <v>216.31605039062839</v>
      </c>
      <c r="W3" s="118">
        <f t="shared" ref="W3:Y3" si="2">W4+W7+W9+W19</f>
        <v>199.2406171420561</v>
      </c>
      <c r="X3" s="118">
        <f t="shared" si="2"/>
        <v>0</v>
      </c>
      <c r="Y3" s="118">
        <f t="shared" si="2"/>
        <v>270.09350697124205</v>
      </c>
      <c r="DA3" s="129" t="s">
        <v>2916</v>
      </c>
    </row>
    <row r="4" spans="1:105" ht="12.95" customHeight="1" x14ac:dyDescent="0.25">
      <c r="A4" s="121" t="s">
        <v>57</v>
      </c>
      <c r="B4" s="123">
        <f t="shared" ref="B4:Q4" si="3">SUM(B5:B6)</f>
        <v>171.04241296548747</v>
      </c>
      <c r="C4" s="123">
        <f t="shared" si="3"/>
        <v>139.21774552609455</v>
      </c>
      <c r="D4" s="123">
        <f t="shared" si="3"/>
        <v>168.16672215638232</v>
      </c>
      <c r="E4" s="123">
        <f t="shared" si="3"/>
        <v>125.19382068184868</v>
      </c>
      <c r="F4" s="123">
        <f t="shared" si="3"/>
        <v>180.33089277403454</v>
      </c>
      <c r="G4" s="123">
        <f t="shared" si="3"/>
        <v>168.98445444349716</v>
      </c>
      <c r="H4" s="123">
        <f t="shared" si="3"/>
        <v>152.93323305186993</v>
      </c>
      <c r="I4" s="123">
        <f t="shared" si="3"/>
        <v>125.67413778929421</v>
      </c>
      <c r="J4" s="123">
        <f t="shared" si="3"/>
        <v>169.22803938134507</v>
      </c>
      <c r="K4" s="123">
        <f t="shared" si="3"/>
        <v>131.14581255537826</v>
      </c>
      <c r="L4" s="123">
        <f t="shared" si="3"/>
        <v>156.97309976756463</v>
      </c>
      <c r="M4" s="123">
        <f t="shared" si="3"/>
        <v>185.41554171142886</v>
      </c>
      <c r="N4" s="123">
        <f t="shared" si="3"/>
        <v>171.9821471542007</v>
      </c>
      <c r="O4" s="123">
        <f t="shared" si="3"/>
        <v>183.73798461234307</v>
      </c>
      <c r="P4" s="123">
        <f t="shared" si="3"/>
        <v>187.52529893865795</v>
      </c>
      <c r="Q4" s="123">
        <f t="shared" si="3"/>
        <v>143.6321563630886</v>
      </c>
      <c r="R4" s="123">
        <f t="shared" ref="R4:V4" si="4">SUM(R5:R6)</f>
        <v>65.166846787750472</v>
      </c>
      <c r="S4" s="123">
        <f t="shared" si="4"/>
        <v>131.32470154035448</v>
      </c>
      <c r="T4" s="123">
        <f t="shared" si="4"/>
        <v>165.17581646900686</v>
      </c>
      <c r="U4" s="123">
        <f t="shared" si="4"/>
        <v>188.65957582628508</v>
      </c>
      <c r="V4" s="123">
        <f t="shared" si="4"/>
        <v>188.09885753857893</v>
      </c>
      <c r="W4" s="123">
        <f t="shared" ref="W4:Y4" si="5">SUM(W5:W6)</f>
        <v>170.56870850276209</v>
      </c>
      <c r="X4" s="123">
        <f t="shared" si="5"/>
        <v>0</v>
      </c>
      <c r="Y4" s="123">
        <f t="shared" si="5"/>
        <v>243.34418613558222</v>
      </c>
      <c r="DA4" s="130" t="s">
        <v>2917</v>
      </c>
    </row>
    <row r="5" spans="1:105" ht="12" customHeight="1" x14ac:dyDescent="0.25">
      <c r="A5" s="97" t="s">
        <v>51</v>
      </c>
      <c r="B5" s="99">
        <v>169.44216868746514</v>
      </c>
      <c r="C5" s="99">
        <v>137.94230372748837</v>
      </c>
      <c r="D5" s="99">
        <v>166.65878928400011</v>
      </c>
      <c r="E5" s="99">
        <v>124.09439337673075</v>
      </c>
      <c r="F5" s="99">
        <v>178.77233426693587</v>
      </c>
      <c r="G5" s="99">
        <v>167.55775599856565</v>
      </c>
      <c r="H5" s="99">
        <v>151.66017831266134</v>
      </c>
      <c r="I5" s="99">
        <v>124.64798717345201</v>
      </c>
      <c r="J5" s="99">
        <v>167.87207908648443</v>
      </c>
      <c r="K5" s="99">
        <v>130.11551408053168</v>
      </c>
      <c r="L5" s="99">
        <v>155.74066812549245</v>
      </c>
      <c r="M5" s="99">
        <v>183.97765057820067</v>
      </c>
      <c r="N5" s="99">
        <v>170.65992923271941</v>
      </c>
      <c r="O5" s="99">
        <v>182.3373408999048</v>
      </c>
      <c r="P5" s="99">
        <v>186.10473748977967</v>
      </c>
      <c r="Q5" s="99">
        <v>142.54984791130394</v>
      </c>
      <c r="R5" s="99">
        <v>64.679722479150271</v>
      </c>
      <c r="S5" s="99">
        <v>130.34790295478174</v>
      </c>
      <c r="T5" s="99">
        <v>163.95239835583271</v>
      </c>
      <c r="U5" s="99">
        <v>187.26565544127496</v>
      </c>
      <c r="V5" s="99">
        <v>186.70867907042657</v>
      </c>
      <c r="W5" s="99">
        <v>169.31172314533021</v>
      </c>
      <c r="X5" s="99">
        <v>0</v>
      </c>
      <c r="Y5" s="99">
        <v>241.55622402009149</v>
      </c>
      <c r="DA5" s="63" t="s">
        <v>2918</v>
      </c>
    </row>
    <row r="6" spans="1:105" ht="12" customHeight="1" x14ac:dyDescent="0.25">
      <c r="A6" s="97" t="s">
        <v>53</v>
      </c>
      <c r="B6" s="99">
        <v>1.600244278022342</v>
      </c>
      <c r="C6" s="99">
        <v>1.275441798606193</v>
      </c>
      <c r="D6" s="99">
        <v>1.5079328723822083</v>
      </c>
      <c r="E6" s="99">
        <v>1.0994273051179326</v>
      </c>
      <c r="F6" s="99">
        <v>1.5585585070986692</v>
      </c>
      <c r="G6" s="99">
        <v>1.4266984449314986</v>
      </c>
      <c r="H6" s="99">
        <v>1.2730547392085858</v>
      </c>
      <c r="I6" s="99">
        <v>1.0261506158422029</v>
      </c>
      <c r="J6" s="99">
        <v>1.3559602948606393</v>
      </c>
      <c r="K6" s="99">
        <v>1.030298474846568</v>
      </c>
      <c r="L6" s="99">
        <v>1.2324316420721899</v>
      </c>
      <c r="M6" s="99">
        <v>1.4378911332281992</v>
      </c>
      <c r="N6" s="99">
        <v>1.3222179214812853</v>
      </c>
      <c r="O6" s="99">
        <v>1.4006437124382627</v>
      </c>
      <c r="P6" s="99">
        <v>1.4205614488782796</v>
      </c>
      <c r="Q6" s="99">
        <v>1.0823084517846611</v>
      </c>
      <c r="R6" s="99">
        <v>0.48712430860020584</v>
      </c>
      <c r="S6" s="99">
        <v>0.97679858557274346</v>
      </c>
      <c r="T6" s="99">
        <v>1.2234181131741551</v>
      </c>
      <c r="U6" s="99">
        <v>1.3939203850101325</v>
      </c>
      <c r="V6" s="99">
        <v>1.390178468152351</v>
      </c>
      <c r="W6" s="99">
        <v>1.2569853574318883</v>
      </c>
      <c r="X6" s="99">
        <v>0</v>
      </c>
      <c r="Y6" s="99">
        <v>1.7879621154907308</v>
      </c>
      <c r="DA6" s="63" t="s">
        <v>2919</v>
      </c>
    </row>
    <row r="7" spans="1:105" ht="12.95" customHeight="1" x14ac:dyDescent="0.25">
      <c r="A7" s="121" t="s">
        <v>92</v>
      </c>
      <c r="B7" s="123">
        <f t="shared" ref="B7:Y7" si="6">B8</f>
        <v>7.7510357048338424E-4</v>
      </c>
      <c r="C7" s="123">
        <f t="shared" si="6"/>
        <v>9.3875879263276263E-4</v>
      </c>
      <c r="D7" s="123">
        <f t="shared" si="6"/>
        <v>1.2986001432633511E-3</v>
      </c>
      <c r="E7" s="123">
        <f t="shared" si="6"/>
        <v>1.3834857353657436E-3</v>
      </c>
      <c r="F7" s="123">
        <f t="shared" si="6"/>
        <v>1.9875600598259586E-3</v>
      </c>
      <c r="G7" s="123">
        <f t="shared" si="6"/>
        <v>3.2524578814836008E-3</v>
      </c>
      <c r="H7" s="123">
        <f t="shared" si="6"/>
        <v>4.4275960795157089E-3</v>
      </c>
      <c r="I7" s="123">
        <f t="shared" si="6"/>
        <v>5.9669273566239685E-3</v>
      </c>
      <c r="J7" s="123">
        <f t="shared" si="6"/>
        <v>6.8231261607185215E-3</v>
      </c>
      <c r="K7" s="123">
        <f t="shared" si="6"/>
        <v>7.5149417215313701E-3</v>
      </c>
      <c r="L7" s="123">
        <f t="shared" si="6"/>
        <v>1.2104735455849461E-2</v>
      </c>
      <c r="M7" s="123">
        <f t="shared" si="6"/>
        <v>7.6816732339084126E-3</v>
      </c>
      <c r="N7" s="123">
        <f t="shared" si="6"/>
        <v>1.0104052410788114E-2</v>
      </c>
      <c r="O7" s="123">
        <f t="shared" si="6"/>
        <v>1.7492512188884791E-2</v>
      </c>
      <c r="P7" s="123">
        <f t="shared" si="6"/>
        <v>2.9779067161927967E-2</v>
      </c>
      <c r="Q7" s="123">
        <f t="shared" si="6"/>
        <v>4.4220020589550081E-2</v>
      </c>
      <c r="R7" s="123">
        <f t="shared" si="6"/>
        <v>9.3488414386503502E-2</v>
      </c>
      <c r="S7" s="123">
        <f t="shared" si="6"/>
        <v>0.14737688651429465</v>
      </c>
      <c r="T7" s="123">
        <f t="shared" si="6"/>
        <v>0.22011870624918917</v>
      </c>
      <c r="U7" s="123">
        <f t="shared" si="6"/>
        <v>0.1087994639407433</v>
      </c>
      <c r="V7" s="123">
        <f t="shared" si="6"/>
        <v>8.8929371628530707E-2</v>
      </c>
      <c r="W7" s="123">
        <f t="shared" si="6"/>
        <v>6.4071862681526745E-2</v>
      </c>
      <c r="X7" s="123">
        <f t="shared" si="6"/>
        <v>0</v>
      </c>
      <c r="Y7" s="123">
        <f t="shared" si="6"/>
        <v>1.5711067207504523E-2</v>
      </c>
      <c r="DA7" s="130" t="s">
        <v>2920</v>
      </c>
    </row>
    <row r="8" spans="1:105" ht="12" customHeight="1" x14ac:dyDescent="0.25">
      <c r="A8" s="97" t="s">
        <v>53</v>
      </c>
      <c r="B8" s="99">
        <f>RES_hhdet_tesh!B8/RES_summary!B$19</f>
        <v>7.7510357048338424E-4</v>
      </c>
      <c r="C8" s="99">
        <f>RES_hhdet_tesh!C8/RES_summary!C$19</f>
        <v>9.3875879263276263E-4</v>
      </c>
      <c r="D8" s="99">
        <f>RES_hhdet_tesh!D8/RES_summary!D$19</f>
        <v>1.2986001432633511E-3</v>
      </c>
      <c r="E8" s="99">
        <f>RES_hhdet_tesh!E8/RES_summary!E$19</f>
        <v>1.3834857353657436E-3</v>
      </c>
      <c r="F8" s="99">
        <f>RES_hhdet_tesh!F8/RES_summary!F$19</f>
        <v>1.9875600598259586E-3</v>
      </c>
      <c r="G8" s="99">
        <f>RES_hhdet_tesh!G8/RES_summary!G$19</f>
        <v>3.2524578814836008E-3</v>
      </c>
      <c r="H8" s="99">
        <f>RES_hhdet_tesh!H8/RES_summary!H$19</f>
        <v>4.4275960795157089E-3</v>
      </c>
      <c r="I8" s="99">
        <f>RES_hhdet_tesh!I8/RES_summary!I$19</f>
        <v>5.9669273566239685E-3</v>
      </c>
      <c r="J8" s="99">
        <f>RES_hhdet_tesh!J8/RES_summary!J$19</f>
        <v>6.8231261607185215E-3</v>
      </c>
      <c r="K8" s="99">
        <f>RES_hhdet_tesh!K8/RES_summary!K$19</f>
        <v>7.5149417215313701E-3</v>
      </c>
      <c r="L8" s="99">
        <f>RES_hhdet_tesh!L8/RES_summary!L$19</f>
        <v>1.2104735455849461E-2</v>
      </c>
      <c r="M8" s="99">
        <f>RES_hhdet_tesh!M8/RES_summary!M$19</f>
        <v>7.6816732339084126E-3</v>
      </c>
      <c r="N8" s="99">
        <f>RES_hhdet_tesh!N8/RES_summary!N$19</f>
        <v>1.0104052410788114E-2</v>
      </c>
      <c r="O8" s="99">
        <f>RES_hhdet_tesh!O8/RES_summary!O$19</f>
        <v>1.7492512188884791E-2</v>
      </c>
      <c r="P8" s="99">
        <f>RES_hhdet_tesh!P8/RES_summary!P$19</f>
        <v>2.9779067161927967E-2</v>
      </c>
      <c r="Q8" s="99">
        <f>RES_hhdet_tesh!Q8/RES_summary!Q$19</f>
        <v>4.4220020589550081E-2</v>
      </c>
      <c r="R8" s="99">
        <f>RES_hhdet_tesh!R8/RES_summary!R$19</f>
        <v>9.3488414386503502E-2</v>
      </c>
      <c r="S8" s="99">
        <f>RES_hhdet_tesh!S8/RES_summary!S$19</f>
        <v>0.14737688651429465</v>
      </c>
      <c r="T8" s="99">
        <f>RES_hhdet_tesh!T8/RES_summary!T$19</f>
        <v>0.22011870624918917</v>
      </c>
      <c r="U8" s="99">
        <f>RES_hhdet_tesh!U8/RES_summary!U$19</f>
        <v>0.1087994639407433</v>
      </c>
      <c r="V8" s="99">
        <f>RES_hhdet_tesh!V8/RES_summary!V$19</f>
        <v>8.8929371628530707E-2</v>
      </c>
      <c r="W8" s="99">
        <f>RES_hhdet_tesh!W8/RES_summary!W$19</f>
        <v>6.4071862681526745E-2</v>
      </c>
      <c r="X8" s="99">
        <f>RES_hhdet_tesh!X8/RES_summary!X$19</f>
        <v>0</v>
      </c>
      <c r="Y8" s="99">
        <f>RES_hhdet_tesh!Y8/RES_summary!Y$19</f>
        <v>1.5711067207504523E-2</v>
      </c>
      <c r="DA8" s="63" t="s">
        <v>2921</v>
      </c>
    </row>
    <row r="9" spans="1:105" ht="12" customHeight="1" x14ac:dyDescent="0.25">
      <c r="A9" s="121" t="s">
        <v>55</v>
      </c>
      <c r="B9" s="123">
        <v>21.129655518276145</v>
      </c>
      <c r="C9" s="123">
        <v>17.662123676777412</v>
      </c>
      <c r="D9" s="123">
        <v>22.06463525572585</v>
      </c>
      <c r="E9" s="123">
        <v>15.910810781039876</v>
      </c>
      <c r="F9" s="123">
        <v>23.03973479728073</v>
      </c>
      <c r="G9" s="123">
        <v>22.972614608787495</v>
      </c>
      <c r="H9" s="123">
        <v>21.266478578154544</v>
      </c>
      <c r="I9" s="123">
        <v>14.253155600152787</v>
      </c>
      <c r="J9" s="123">
        <v>18.619483008703185</v>
      </c>
      <c r="K9" s="123">
        <v>13.552782895638755</v>
      </c>
      <c r="L9" s="123">
        <v>15.871874431582569</v>
      </c>
      <c r="M9" s="123">
        <v>20.058277949811266</v>
      </c>
      <c r="N9" s="123">
        <v>19.108063632140176</v>
      </c>
      <c r="O9" s="123">
        <v>19.975244825603639</v>
      </c>
      <c r="P9" s="123">
        <v>18.801214153611639</v>
      </c>
      <c r="Q9" s="123">
        <v>14.698739108518781</v>
      </c>
      <c r="R9" s="123">
        <v>7.096239151476893</v>
      </c>
      <c r="S9" s="123">
        <v>13.684116022612537</v>
      </c>
      <c r="T9" s="123">
        <v>16.499606236413271</v>
      </c>
      <c r="U9" s="123">
        <v>19.526393705614012</v>
      </c>
      <c r="V9" s="123">
        <v>19.586537460789685</v>
      </c>
      <c r="W9" s="123">
        <v>19.259270949028593</v>
      </c>
      <c r="X9" s="123">
        <v>0</v>
      </c>
      <c r="Y9" s="123">
        <v>18.038333963740691</v>
      </c>
      <c r="DA9" s="130" t="s">
        <v>2922</v>
      </c>
    </row>
    <row r="10" spans="1:105" ht="12" customHeight="1" x14ac:dyDescent="0.25">
      <c r="A10" s="97" t="s">
        <v>143</v>
      </c>
      <c r="B10" s="99">
        <v>21.300584400743418</v>
      </c>
      <c r="C10" s="99">
        <v>17.461202242415158</v>
      </c>
      <c r="D10" s="99">
        <v>22.252049283154651</v>
      </c>
      <c r="E10" s="99">
        <v>15.674599077997966</v>
      </c>
      <c r="F10" s="99">
        <v>23.314518555262058</v>
      </c>
      <c r="G10" s="99">
        <v>23.33262194109486</v>
      </c>
      <c r="H10" s="99">
        <v>21.397037138067571</v>
      </c>
      <c r="I10" s="99">
        <v>14.011669466788705</v>
      </c>
      <c r="J10" s="99">
        <v>18.65766366508198</v>
      </c>
      <c r="K10" s="99">
        <v>13.376042854553104</v>
      </c>
      <c r="L10" s="99">
        <v>15.769575905294271</v>
      </c>
      <c r="M10" s="99">
        <v>20.517600655908886</v>
      </c>
      <c r="N10" s="99">
        <v>19.376755616273304</v>
      </c>
      <c r="O10" s="99">
        <v>20.395139641734694</v>
      </c>
      <c r="P10" s="99">
        <v>18.925218783245786</v>
      </c>
      <c r="Q10" s="99">
        <v>14.655594964721976</v>
      </c>
      <c r="R10" s="99">
        <v>6.6818640789958801</v>
      </c>
      <c r="S10" s="99">
        <v>13.529792207032079</v>
      </c>
      <c r="T10" s="99">
        <v>16.493674268094708</v>
      </c>
      <c r="U10" s="99">
        <v>19.585483328506296</v>
      </c>
      <c r="V10" s="99">
        <v>19.644105021726443</v>
      </c>
      <c r="W10" s="99">
        <v>19.224229730038793</v>
      </c>
      <c r="X10" s="99">
        <v>0</v>
      </c>
      <c r="Y10" s="99">
        <v>0</v>
      </c>
      <c r="DA10" s="63" t="s">
        <v>2923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2924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2925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2926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2927</v>
      </c>
    </row>
    <row r="15" spans="1:105" ht="12" customHeight="1" x14ac:dyDescent="0.25">
      <c r="A15" s="106" t="s">
        <v>122</v>
      </c>
      <c r="B15" s="102">
        <v>19.169944173331185</v>
      </c>
      <c r="C15" s="102">
        <v>20.285021966658569</v>
      </c>
      <c r="D15" s="102">
        <v>19.872414962835904</v>
      </c>
      <c r="E15" s="102">
        <v>19.553618231619321</v>
      </c>
      <c r="F15" s="102">
        <v>19.257257781596969</v>
      </c>
      <c r="G15" s="102">
        <v>18.915738088825076</v>
      </c>
      <c r="H15" s="102">
        <v>19.141687812524225</v>
      </c>
      <c r="I15" s="102">
        <v>18.399472510014075</v>
      </c>
      <c r="J15" s="102">
        <v>17.909240691119127</v>
      </c>
      <c r="K15" s="102">
        <v>17.128759712586749</v>
      </c>
      <c r="L15" s="102">
        <v>18.130801033473979</v>
      </c>
      <c r="M15" s="102">
        <v>16.657131227897828</v>
      </c>
      <c r="N15" s="102">
        <v>17.315423537065069</v>
      </c>
      <c r="O15" s="102">
        <v>16.810323354357312</v>
      </c>
      <c r="P15" s="102">
        <v>15.617995833736112</v>
      </c>
      <c r="Q15" s="102">
        <v>15.770988139623864</v>
      </c>
      <c r="R15" s="102">
        <v>17.313367804292298</v>
      </c>
      <c r="S15" s="102">
        <v>17.353164738037918</v>
      </c>
      <c r="T15" s="102">
        <v>16.642962137445231</v>
      </c>
      <c r="U15" s="102">
        <v>17.955047437589609</v>
      </c>
      <c r="V15" s="102">
        <v>17.6021497720286</v>
      </c>
      <c r="W15" s="102">
        <v>19.638717291803879</v>
      </c>
      <c r="X15" s="102">
        <v>0</v>
      </c>
      <c r="Y15" s="102">
        <v>18.038333963740691</v>
      </c>
      <c r="DA15" s="131" t="s">
        <v>2928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2929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2930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2931</v>
      </c>
    </row>
    <row r="19" spans="1:105" ht="12" customHeight="1" x14ac:dyDescent="0.25">
      <c r="A19" s="121" t="s">
        <v>54</v>
      </c>
      <c r="B19" s="123">
        <v>13.631117109140575</v>
      </c>
      <c r="C19" s="123">
        <v>13.161761401984943</v>
      </c>
      <c r="D19" s="123">
        <v>12.038406088885667</v>
      </c>
      <c r="E19" s="123">
        <v>10.755709536056566</v>
      </c>
      <c r="F19" s="123">
        <v>12.315872136387606</v>
      </c>
      <c r="G19" s="123">
        <v>11.009136823262939</v>
      </c>
      <c r="H19" s="123">
        <v>11.163899783385359</v>
      </c>
      <c r="I19" s="123">
        <v>8.8333777249490844</v>
      </c>
      <c r="J19" s="123">
        <v>9.4589782758260199</v>
      </c>
      <c r="K19" s="123">
        <v>7.6775333356643287</v>
      </c>
      <c r="L19" s="123">
        <v>8.9256436014043476</v>
      </c>
      <c r="M19" s="123">
        <v>9.1916322815542681</v>
      </c>
      <c r="N19" s="123">
        <v>9.0374346682306133</v>
      </c>
      <c r="O19" s="123">
        <v>8.7785603918707196</v>
      </c>
      <c r="P19" s="123">
        <v>8.3813798004796798</v>
      </c>
      <c r="Q19" s="123">
        <v>8.646355757849479</v>
      </c>
      <c r="R19" s="123">
        <v>9.3511140348626665</v>
      </c>
      <c r="S19" s="123">
        <v>9.2388515620715044</v>
      </c>
      <c r="T19" s="123">
        <v>8.6742466663030307</v>
      </c>
      <c r="U19" s="123">
        <v>9.4768712763602139</v>
      </c>
      <c r="V19" s="123">
        <v>8.5417260196312661</v>
      </c>
      <c r="W19" s="123">
        <v>9.3485658275838865</v>
      </c>
      <c r="X19" s="123">
        <v>0</v>
      </c>
      <c r="Y19" s="123">
        <v>8.6952758047116223</v>
      </c>
      <c r="DA19" s="130" t="s">
        <v>2932</v>
      </c>
    </row>
    <row r="20" spans="1:105" ht="12" customHeight="1" x14ac:dyDescent="0.25">
      <c r="A20" s="97" t="s">
        <v>51</v>
      </c>
      <c r="B20" s="99">
        <v>14.510910195111563</v>
      </c>
      <c r="C20" s="99">
        <v>11.942327475919404</v>
      </c>
      <c r="D20" s="99">
        <v>12.63311127547451</v>
      </c>
      <c r="E20" s="99">
        <v>9.4171382310033369</v>
      </c>
      <c r="F20" s="99">
        <v>14.214534281027415</v>
      </c>
      <c r="G20" s="99">
        <v>12.090944918643155</v>
      </c>
      <c r="H20" s="99">
        <v>11.335578122256354</v>
      </c>
      <c r="I20" s="99">
        <v>7.4719976286929191</v>
      </c>
      <c r="J20" s="99">
        <v>10.071717999362084</v>
      </c>
      <c r="K20" s="99">
        <v>6.2688750417118602</v>
      </c>
      <c r="L20" s="99">
        <v>8.389191129687017</v>
      </c>
      <c r="M20" s="99">
        <v>10.467045941161143</v>
      </c>
      <c r="N20" s="99">
        <v>10.066485645417584</v>
      </c>
      <c r="O20" s="99">
        <v>9.9546154790310268</v>
      </c>
      <c r="P20" s="99">
        <v>9.3201590643103032</v>
      </c>
      <c r="Q20" s="99">
        <v>9.4293042369142608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2933</v>
      </c>
    </row>
    <row r="21" spans="1:105" ht="12" customHeight="1" x14ac:dyDescent="0.25">
      <c r="A21" s="97" t="s">
        <v>50</v>
      </c>
      <c r="B21" s="99">
        <v>12.69139790120779</v>
      </c>
      <c r="C21" s="99">
        <v>16.113060778817154</v>
      </c>
      <c r="D21" s="99">
        <v>8.4341924729716755</v>
      </c>
      <c r="E21" s="99">
        <v>11.755740410155665</v>
      </c>
      <c r="F21" s="99">
        <v>12.510615267265685</v>
      </c>
      <c r="G21" s="99">
        <v>10.133506260040951</v>
      </c>
      <c r="H21" s="99">
        <v>10.834602977784986</v>
      </c>
      <c r="I21" s="99">
        <v>7.260824024953676</v>
      </c>
      <c r="J21" s="99">
        <v>9.5959246509814733</v>
      </c>
      <c r="K21" s="99">
        <v>8.3277792848239027</v>
      </c>
      <c r="L21" s="99">
        <v>9.8630814080295153</v>
      </c>
      <c r="M21" s="99">
        <v>9.6167728440172802</v>
      </c>
      <c r="N21" s="99">
        <v>7.5609105876303042</v>
      </c>
      <c r="O21" s="99">
        <v>7.1029407506902809</v>
      </c>
      <c r="P21" s="99">
        <v>7.9136551972228943</v>
      </c>
      <c r="Q21" s="99">
        <v>8.2336002757436724</v>
      </c>
      <c r="R21" s="99">
        <v>10.306771510017038</v>
      </c>
      <c r="S21" s="99">
        <v>10.22136755800071</v>
      </c>
      <c r="T21" s="99">
        <v>8.8893992945090723</v>
      </c>
      <c r="U21" s="99">
        <v>10.585251672349886</v>
      </c>
      <c r="V21" s="99">
        <v>7.9874817005595284</v>
      </c>
      <c r="W21" s="99">
        <v>8.3602655865641715</v>
      </c>
      <c r="X21" s="99">
        <v>0</v>
      </c>
      <c r="Y21" s="99">
        <v>9.0322122224255335</v>
      </c>
      <c r="DA21" s="63" t="s">
        <v>2934</v>
      </c>
    </row>
    <row r="22" spans="1:105" ht="12" customHeight="1" x14ac:dyDescent="0.25">
      <c r="A22" s="109" t="s">
        <v>120</v>
      </c>
      <c r="B22" s="110">
        <v>13.279266050555069</v>
      </c>
      <c r="C22" s="110">
        <v>13.403405344426282</v>
      </c>
      <c r="D22" s="110">
        <v>12.154748332623926</v>
      </c>
      <c r="E22" s="110">
        <v>11.38755627672399</v>
      </c>
      <c r="F22" s="110">
        <v>11.2786658350543</v>
      </c>
      <c r="G22" s="110">
        <v>10.513966227927368</v>
      </c>
      <c r="H22" s="110">
        <v>11.0977634240299</v>
      </c>
      <c r="I22" s="110">
        <v>9.7239280897098954</v>
      </c>
      <c r="J22" s="110">
        <v>9.0987712951545756</v>
      </c>
      <c r="K22" s="110">
        <v>8.3626895559579815</v>
      </c>
      <c r="L22" s="110">
        <v>9.1011146072676752</v>
      </c>
      <c r="M22" s="110">
        <v>8.5226445790209855</v>
      </c>
      <c r="N22" s="110">
        <v>8.7430814062104893</v>
      </c>
      <c r="O22" s="110">
        <v>8.4098116661342495</v>
      </c>
      <c r="P22" s="110">
        <v>7.8482492499481831</v>
      </c>
      <c r="Q22" s="110">
        <v>8.1820527482094221</v>
      </c>
      <c r="R22" s="110">
        <v>9.1059124458427956</v>
      </c>
      <c r="S22" s="110">
        <v>8.9857414768257815</v>
      </c>
      <c r="T22" s="110">
        <v>8.6186655706831363</v>
      </c>
      <c r="U22" s="110">
        <v>9.2044098746704481</v>
      </c>
      <c r="V22" s="110">
        <v>8.654566180400364</v>
      </c>
      <c r="W22" s="110">
        <v>9.5031602786931124</v>
      </c>
      <c r="X22" s="110">
        <v>0</v>
      </c>
      <c r="Y22" s="110">
        <v>8.6581136998167061</v>
      </c>
      <c r="DA22" s="60" t="s">
        <v>2935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0</v>
      </c>
      <c r="C24" s="118">
        <f t="shared" si="7"/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0</v>
      </c>
      <c r="L24" s="118">
        <f t="shared" si="7"/>
        <v>0</v>
      </c>
      <c r="M24" s="118">
        <f t="shared" si="7"/>
        <v>0</v>
      </c>
      <c r="N24" s="118">
        <f t="shared" si="7"/>
        <v>0</v>
      </c>
      <c r="O24" s="118">
        <f t="shared" si="7"/>
        <v>0</v>
      </c>
      <c r="P24" s="118">
        <f t="shared" si="7"/>
        <v>0</v>
      </c>
      <c r="Q24" s="118">
        <f t="shared" si="7"/>
        <v>0</v>
      </c>
      <c r="R24" s="118">
        <f t="shared" ref="R24:V24" si="8">R25+R28+R30+R39</f>
        <v>0</v>
      </c>
      <c r="S24" s="118">
        <f t="shared" si="8"/>
        <v>0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:Y24" si="9">W25+W28+W30+W39</f>
        <v>0</v>
      </c>
      <c r="X24" s="118">
        <f t="shared" si="9"/>
        <v>0</v>
      </c>
      <c r="Y24" s="118">
        <f t="shared" si="9"/>
        <v>0</v>
      </c>
      <c r="DA24" s="129" t="s">
        <v>2936</v>
      </c>
    </row>
    <row r="25" spans="1:105" ht="12.95" customHeight="1" x14ac:dyDescent="0.25">
      <c r="A25" s="121" t="s">
        <v>57</v>
      </c>
      <c r="B25" s="123">
        <f t="shared" ref="B25:Q25" si="10">SUM(B26:B27)</f>
        <v>0</v>
      </c>
      <c r="C25" s="123">
        <f t="shared" si="10"/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0</v>
      </c>
      <c r="L25" s="123">
        <f t="shared" si="10"/>
        <v>0</v>
      </c>
      <c r="M25" s="123">
        <f t="shared" si="10"/>
        <v>0</v>
      </c>
      <c r="N25" s="123">
        <f t="shared" si="10"/>
        <v>0</v>
      </c>
      <c r="O25" s="123">
        <f t="shared" si="10"/>
        <v>0</v>
      </c>
      <c r="P25" s="123">
        <f t="shared" si="10"/>
        <v>0</v>
      </c>
      <c r="Q25" s="123">
        <f t="shared" si="10"/>
        <v>0</v>
      </c>
      <c r="R25" s="123">
        <f t="shared" ref="R25:V25" si="11">SUM(R26:R27)</f>
        <v>0</v>
      </c>
      <c r="S25" s="123">
        <f t="shared" si="11"/>
        <v>0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:Y25" si="12">SUM(W26:W27)</f>
        <v>0</v>
      </c>
      <c r="X25" s="123">
        <f t="shared" si="12"/>
        <v>0</v>
      </c>
      <c r="Y25" s="123">
        <f t="shared" si="12"/>
        <v>0</v>
      </c>
      <c r="DA25" s="130" t="s">
        <v>2937</v>
      </c>
    </row>
    <row r="26" spans="1:105" ht="12" customHeight="1" x14ac:dyDescent="0.25">
      <c r="A26" s="97" t="s">
        <v>74</v>
      </c>
      <c r="B26" s="99">
        <v>0</v>
      </c>
      <c r="C26" s="99">
        <v>0</v>
      </c>
      <c r="D26" s="99">
        <v>0</v>
      </c>
      <c r="E26" s="99">
        <v>0</v>
      </c>
      <c r="F26" s="99">
        <v>0</v>
      </c>
      <c r="G26" s="99">
        <v>0</v>
      </c>
      <c r="H26" s="99">
        <v>0</v>
      </c>
      <c r="I26" s="99">
        <v>0</v>
      </c>
      <c r="J26" s="99">
        <v>0</v>
      </c>
      <c r="K26" s="99">
        <v>0</v>
      </c>
      <c r="L26" s="99">
        <v>0</v>
      </c>
      <c r="M26" s="99">
        <v>0</v>
      </c>
      <c r="N26" s="99">
        <v>0</v>
      </c>
      <c r="O26" s="99">
        <v>0</v>
      </c>
      <c r="P26" s="99">
        <v>0</v>
      </c>
      <c r="Q26" s="99">
        <v>0</v>
      </c>
      <c r="R26" s="99">
        <v>0</v>
      </c>
      <c r="S26" s="99">
        <v>0</v>
      </c>
      <c r="T26" s="99">
        <v>0</v>
      </c>
      <c r="U26" s="99">
        <v>0</v>
      </c>
      <c r="V26" s="99">
        <v>0</v>
      </c>
      <c r="W26" s="99">
        <v>0</v>
      </c>
      <c r="X26" s="99">
        <v>0</v>
      </c>
      <c r="Y26" s="99">
        <v>0</v>
      </c>
      <c r="DA26" s="63" t="s">
        <v>2938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X27" s="99">
        <v>0</v>
      </c>
      <c r="Y27" s="99">
        <v>0</v>
      </c>
      <c r="DA27" s="63" t="s">
        <v>2939</v>
      </c>
    </row>
    <row r="28" spans="1:105" ht="12.95" customHeight="1" x14ac:dyDescent="0.25">
      <c r="A28" s="121" t="s">
        <v>92</v>
      </c>
      <c r="B28" s="123">
        <f t="shared" ref="B28:Y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2940</v>
      </c>
    </row>
    <row r="29" spans="1:105" ht="12" customHeight="1" x14ac:dyDescent="0.25">
      <c r="A29" s="97" t="s">
        <v>53</v>
      </c>
      <c r="B29" s="99">
        <f>RES_hhdet_tesh!B29/RES_summary!B$19</f>
        <v>0</v>
      </c>
      <c r="C29" s="99">
        <f>RES_hhdet_tesh!C29/RES_summary!C$19</f>
        <v>0</v>
      </c>
      <c r="D29" s="99">
        <f>RES_hhdet_tesh!D29/RES_summary!D$19</f>
        <v>0</v>
      </c>
      <c r="E29" s="99">
        <f>RES_hhdet_tesh!E29/RES_summary!E$19</f>
        <v>0</v>
      </c>
      <c r="F29" s="99">
        <f>RES_hhdet_tesh!F29/RES_summary!F$19</f>
        <v>0</v>
      </c>
      <c r="G29" s="99">
        <f>RES_hhdet_tesh!G29/RES_summary!G$19</f>
        <v>0</v>
      </c>
      <c r="H29" s="99">
        <f>RES_hhdet_tesh!H29/RES_summary!H$19</f>
        <v>0</v>
      </c>
      <c r="I29" s="99">
        <f>RES_hhdet_tesh!I29/RES_summary!I$19</f>
        <v>0</v>
      </c>
      <c r="J29" s="99">
        <f>RES_hhdet_tesh!J29/RES_summary!J$19</f>
        <v>0</v>
      </c>
      <c r="K29" s="99">
        <f>RES_hhdet_tesh!K29/RES_summary!K$19</f>
        <v>0</v>
      </c>
      <c r="L29" s="99">
        <f>RES_hhdet_tesh!L29/RES_summary!L$19</f>
        <v>0</v>
      </c>
      <c r="M29" s="99">
        <f>RES_hhdet_tesh!M29/RES_summary!M$19</f>
        <v>0</v>
      </c>
      <c r="N29" s="99">
        <f>RES_hhdet_tesh!N29/RES_summary!N$19</f>
        <v>0</v>
      </c>
      <c r="O29" s="99">
        <f>RES_hhdet_tesh!O29/RES_summary!O$19</f>
        <v>0</v>
      </c>
      <c r="P29" s="99">
        <f>RES_hhdet_tesh!P29/RES_summary!P$19</f>
        <v>0</v>
      </c>
      <c r="Q29" s="99">
        <f>RES_hhdet_tesh!Q29/RES_summary!Q$19</f>
        <v>0</v>
      </c>
      <c r="R29" s="99">
        <f>RES_hhdet_tesh!R29/RES_summary!R$19</f>
        <v>0</v>
      </c>
      <c r="S29" s="99">
        <f>RES_hhdet_tesh!S29/RES_summary!S$19</f>
        <v>0</v>
      </c>
      <c r="T29" s="99">
        <f>RES_hhdet_tesh!T29/RES_summary!T$19</f>
        <v>0</v>
      </c>
      <c r="U29" s="99">
        <f>RES_hhdet_tesh!U29/RES_summary!U$19</f>
        <v>0</v>
      </c>
      <c r="V29" s="99">
        <f>RES_hhdet_tesh!V29/RES_summary!V$19</f>
        <v>0</v>
      </c>
      <c r="W29" s="99">
        <f>RES_hhdet_tesh!W29/RES_summary!W$19</f>
        <v>0</v>
      </c>
      <c r="X29" s="99">
        <f>RES_hhdet_tesh!X29/RES_summary!X$19</f>
        <v>0</v>
      </c>
      <c r="Y29" s="99">
        <f>RES_hhdet_tesh!Y29/RES_summary!Y$19</f>
        <v>0</v>
      </c>
      <c r="DA29" s="63" t="s">
        <v>2941</v>
      </c>
    </row>
    <row r="30" spans="1:105" ht="12" customHeight="1" x14ac:dyDescent="0.25">
      <c r="A30" s="121" t="s">
        <v>55</v>
      </c>
      <c r="B30" s="123">
        <v>0</v>
      </c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X30" s="123">
        <v>0</v>
      </c>
      <c r="Y30" s="123">
        <v>0</v>
      </c>
      <c r="DA30" s="130" t="s">
        <v>2942</v>
      </c>
    </row>
    <row r="31" spans="1:105" ht="12" customHeight="1" x14ac:dyDescent="0.25">
      <c r="A31" s="97" t="s">
        <v>141</v>
      </c>
      <c r="B31" s="99">
        <v>0</v>
      </c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X31" s="99">
        <v>0</v>
      </c>
      <c r="Y31" s="99">
        <v>0</v>
      </c>
      <c r="DA31" s="63" t="s">
        <v>2943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2944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2945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2946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0</v>
      </c>
      <c r="DA35" s="131" t="s">
        <v>2947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2948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2949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2950</v>
      </c>
    </row>
    <row r="39" spans="1:105" ht="12" customHeight="1" x14ac:dyDescent="0.25">
      <c r="A39" s="121" t="s">
        <v>54</v>
      </c>
      <c r="B39" s="123">
        <v>0</v>
      </c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0</v>
      </c>
      <c r="O39" s="123">
        <v>0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X39" s="123">
        <v>0</v>
      </c>
      <c r="Y39" s="123">
        <v>0</v>
      </c>
      <c r="DA39" s="130" t="s">
        <v>2951</v>
      </c>
    </row>
    <row r="40" spans="1:105" ht="12" customHeight="1" x14ac:dyDescent="0.25">
      <c r="A40" s="97" t="s">
        <v>50</v>
      </c>
      <c r="B40" s="99">
        <v>0</v>
      </c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X40" s="99">
        <v>0</v>
      </c>
      <c r="Y40" s="99">
        <v>0</v>
      </c>
      <c r="DA40" s="63" t="s">
        <v>2952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0</v>
      </c>
      <c r="DA41" s="60" t="s">
        <v>2953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182.2107843291262</v>
      </c>
      <c r="C43" s="118">
        <f t="shared" si="14"/>
        <v>223.06720448349509</v>
      </c>
      <c r="D43" s="118">
        <f t="shared" si="14"/>
        <v>186.74120108390596</v>
      </c>
      <c r="E43" s="118">
        <f t="shared" si="14"/>
        <v>188.24795076823548</v>
      </c>
      <c r="F43" s="118">
        <f t="shared" si="14"/>
        <v>148.45305712955877</v>
      </c>
      <c r="G43" s="118">
        <f t="shared" si="14"/>
        <v>165.57658690571614</v>
      </c>
      <c r="H43" s="118">
        <f t="shared" si="14"/>
        <v>195.030366416074</v>
      </c>
      <c r="I43" s="118">
        <f t="shared" si="14"/>
        <v>175.46208114743499</v>
      </c>
      <c r="J43" s="118">
        <f t="shared" si="14"/>
        <v>212.65207222738849</v>
      </c>
      <c r="K43" s="118">
        <f t="shared" si="14"/>
        <v>178.58920537811821</v>
      </c>
      <c r="L43" s="118">
        <f t="shared" si="14"/>
        <v>162.06685367231523</v>
      </c>
      <c r="M43" s="118">
        <f t="shared" si="14"/>
        <v>204.11039686308973</v>
      </c>
      <c r="N43" s="118">
        <f t="shared" si="14"/>
        <v>212.4632851184966</v>
      </c>
      <c r="O43" s="118">
        <f t="shared" si="14"/>
        <v>183.12655761288968</v>
      </c>
      <c r="P43" s="118">
        <f t="shared" si="14"/>
        <v>187.98050510499175</v>
      </c>
      <c r="Q43" s="118">
        <f t="shared" si="14"/>
        <v>203.1255201562233</v>
      </c>
      <c r="R43" s="118">
        <f t="shared" ref="R43:V43" si="15">R44+R47+R49+R58</f>
        <v>187.95682094979131</v>
      </c>
      <c r="S43" s="118">
        <f t="shared" si="15"/>
        <v>160.48190150885617</v>
      </c>
      <c r="T43" s="118">
        <f t="shared" si="15"/>
        <v>184.67915329581689</v>
      </c>
      <c r="U43" s="118">
        <f t="shared" si="15"/>
        <v>202.53854339159244</v>
      </c>
      <c r="V43" s="118">
        <f t="shared" si="15"/>
        <v>223.83128010408157</v>
      </c>
      <c r="W43" s="118">
        <f t="shared" ref="W43:Y43" si="16">W44+W47+W49+W58</f>
        <v>150.5660171332496</v>
      </c>
      <c r="X43" s="118">
        <f t="shared" si="16"/>
        <v>190.38496282076133</v>
      </c>
      <c r="Y43" s="118">
        <f t="shared" si="16"/>
        <v>190.22217494313992</v>
      </c>
      <c r="DA43" s="129" t="s">
        <v>2954</v>
      </c>
    </row>
    <row r="44" spans="1:105" ht="12.95" customHeight="1" x14ac:dyDescent="0.25">
      <c r="A44" s="121" t="s">
        <v>57</v>
      </c>
      <c r="B44" s="123">
        <f t="shared" ref="B44:Q44" si="17">SUM(B45:B46)</f>
        <v>150.26037265129878</v>
      </c>
      <c r="C44" s="123">
        <f t="shared" si="17"/>
        <v>185.9082274034831</v>
      </c>
      <c r="D44" s="123">
        <f t="shared" si="17"/>
        <v>154.70846083062006</v>
      </c>
      <c r="E44" s="123">
        <f t="shared" si="17"/>
        <v>157.02828157847921</v>
      </c>
      <c r="F44" s="123">
        <f t="shared" si="17"/>
        <v>121.3022864920277</v>
      </c>
      <c r="G44" s="123">
        <f t="shared" si="17"/>
        <v>136.67387941167155</v>
      </c>
      <c r="H44" s="123">
        <f t="shared" si="17"/>
        <v>161.47441300269634</v>
      </c>
      <c r="I44" s="123">
        <f t="shared" si="17"/>
        <v>149.24936231162141</v>
      </c>
      <c r="J44" s="123">
        <f t="shared" si="17"/>
        <v>183.38529503004909</v>
      </c>
      <c r="K44" s="123">
        <f t="shared" si="17"/>
        <v>154.4312952855586</v>
      </c>
      <c r="L44" s="123">
        <f t="shared" si="17"/>
        <v>138.81885226204776</v>
      </c>
      <c r="M44" s="123">
        <f t="shared" si="17"/>
        <v>177.42822866374257</v>
      </c>
      <c r="N44" s="123">
        <f t="shared" si="17"/>
        <v>185.03708933431841</v>
      </c>
      <c r="O44" s="123">
        <f t="shared" si="17"/>
        <v>158.71705406340061</v>
      </c>
      <c r="P44" s="123">
        <f t="shared" si="17"/>
        <v>163.60779343490478</v>
      </c>
      <c r="Q44" s="123">
        <f t="shared" si="17"/>
        <v>176.92006544780139</v>
      </c>
      <c r="R44" s="123">
        <f t="shared" ref="R44:V44" si="18">SUM(R45:R46)</f>
        <v>161.9582215966258</v>
      </c>
      <c r="S44" s="123">
        <f t="shared" si="18"/>
        <v>137.0236837039115</v>
      </c>
      <c r="T44" s="123">
        <f t="shared" si="18"/>
        <v>159.93222851084298</v>
      </c>
      <c r="U44" s="123">
        <f t="shared" si="18"/>
        <v>174.84615220754407</v>
      </c>
      <c r="V44" s="123">
        <f t="shared" si="18"/>
        <v>194.98132631307413</v>
      </c>
      <c r="W44" s="123">
        <f t="shared" ref="W44:Y44" si="19">SUM(W45:W46)</f>
        <v>127.42457019844009</v>
      </c>
      <c r="X44" s="123">
        <f t="shared" si="19"/>
        <v>166.67154800122535</v>
      </c>
      <c r="Y44" s="123">
        <f t="shared" si="19"/>
        <v>164.67294817322133</v>
      </c>
      <c r="DA44" s="130" t="s">
        <v>2955</v>
      </c>
    </row>
    <row r="45" spans="1:105" ht="12" customHeight="1" x14ac:dyDescent="0.25">
      <c r="A45" s="97" t="s">
        <v>211</v>
      </c>
      <c r="B45" s="99">
        <v>146.79448461599412</v>
      </c>
      <c r="C45" s="99">
        <v>181.70795818324189</v>
      </c>
      <c r="D45" s="99">
        <v>151.28635409002607</v>
      </c>
      <c r="E45" s="99">
        <v>153.62562568390629</v>
      </c>
      <c r="F45" s="99">
        <v>118.71486074612569</v>
      </c>
      <c r="G45" s="99">
        <v>133.82518724874234</v>
      </c>
      <c r="H45" s="99">
        <v>158.15547039433753</v>
      </c>
      <c r="I45" s="99">
        <v>146.23960923655187</v>
      </c>
      <c r="J45" s="99">
        <v>179.7554295605193</v>
      </c>
      <c r="K45" s="99">
        <v>151.43354080496295</v>
      </c>
      <c r="L45" s="99">
        <v>136.12582141099861</v>
      </c>
      <c r="M45" s="99">
        <v>174.02790822556219</v>
      </c>
      <c r="N45" s="99">
        <v>181.52117106071105</v>
      </c>
      <c r="O45" s="99">
        <v>155.72648018728222</v>
      </c>
      <c r="P45" s="99">
        <v>160.54415781088818</v>
      </c>
      <c r="Q45" s="99">
        <v>173.62446002838709</v>
      </c>
      <c r="R45" s="99">
        <v>158.96517379856593</v>
      </c>
      <c r="S45" s="99">
        <v>134.5038282589972</v>
      </c>
      <c r="T45" s="99">
        <v>157.00331886909399</v>
      </c>
      <c r="U45" s="99">
        <v>171.65190538374165</v>
      </c>
      <c r="V45" s="99">
        <v>191.41821554884746</v>
      </c>
      <c r="W45" s="99">
        <v>125.10263731105913</v>
      </c>
      <c r="X45" s="99">
        <v>163.63237750041083</v>
      </c>
      <c r="Y45" s="99">
        <v>161.68110139654914</v>
      </c>
      <c r="DA45" s="63" t="s">
        <v>2956</v>
      </c>
    </row>
    <row r="46" spans="1:105" ht="12" customHeight="1" x14ac:dyDescent="0.25">
      <c r="A46" s="97" t="s">
        <v>53</v>
      </c>
      <c r="B46" s="99">
        <v>3.4658880353046531</v>
      </c>
      <c r="C46" s="99">
        <v>4.2002692202412009</v>
      </c>
      <c r="D46" s="99">
        <v>3.4221067405940007</v>
      </c>
      <c r="E46" s="99">
        <v>3.4026558945729186</v>
      </c>
      <c r="F46" s="99">
        <v>2.58742574590201</v>
      </c>
      <c r="G46" s="99">
        <v>2.848692162929205</v>
      </c>
      <c r="H46" s="99">
        <v>3.3189426083588103</v>
      </c>
      <c r="I46" s="99">
        <v>3.0097530750695505</v>
      </c>
      <c r="J46" s="99">
        <v>3.6298654695298036</v>
      </c>
      <c r="K46" s="99">
        <v>2.9977544805956637</v>
      </c>
      <c r="L46" s="99">
        <v>2.6930308510491425</v>
      </c>
      <c r="M46" s="99">
        <v>3.4003204381803913</v>
      </c>
      <c r="N46" s="99">
        <v>3.5159182736073533</v>
      </c>
      <c r="O46" s="99">
        <v>2.9905738761183795</v>
      </c>
      <c r="P46" s="99">
        <v>3.0636356240165954</v>
      </c>
      <c r="Q46" s="99">
        <v>3.2956054194143123</v>
      </c>
      <c r="R46" s="99">
        <v>2.9930477980598855</v>
      </c>
      <c r="S46" s="99">
        <v>2.5198554449143127</v>
      </c>
      <c r="T46" s="99">
        <v>2.9289096417489797</v>
      </c>
      <c r="U46" s="99">
        <v>3.1942468238024166</v>
      </c>
      <c r="V46" s="99">
        <v>3.5631107642266899</v>
      </c>
      <c r="W46" s="99">
        <v>2.321932887380969</v>
      </c>
      <c r="X46" s="99">
        <v>3.0391705008145284</v>
      </c>
      <c r="Y46" s="99">
        <v>2.9918467766721801</v>
      </c>
      <c r="DA46" s="63" t="s">
        <v>2957</v>
      </c>
    </row>
    <row r="47" spans="1:105" ht="12.95" customHeight="1" x14ac:dyDescent="0.25">
      <c r="A47" s="121" t="s">
        <v>92</v>
      </c>
      <c r="B47" s="123">
        <f t="shared" ref="B47:Y47" si="20">B48</f>
        <v>6.1328246072897314E-4</v>
      </c>
      <c r="C47" s="123">
        <f t="shared" si="20"/>
        <v>1.1189616044081769E-3</v>
      </c>
      <c r="D47" s="123">
        <f t="shared" si="20"/>
        <v>1.2541880102472868E-3</v>
      </c>
      <c r="E47" s="123">
        <f t="shared" si="20"/>
        <v>1.5028277140950467E-3</v>
      </c>
      <c r="F47" s="123">
        <f t="shared" si="20"/>
        <v>1.9780800924989518E-3</v>
      </c>
      <c r="G47" s="123">
        <f t="shared" si="20"/>
        <v>1.5257733418511062E-3</v>
      </c>
      <c r="H47" s="123">
        <f t="shared" si="20"/>
        <v>1.7205954019393625E-3</v>
      </c>
      <c r="I47" s="123">
        <f t="shared" si="20"/>
        <v>1.6970496533085439E-3</v>
      </c>
      <c r="J47" s="123">
        <f t="shared" si="20"/>
        <v>1.7836852309700848E-3</v>
      </c>
      <c r="K47" s="123">
        <f t="shared" si="20"/>
        <v>1.0357114064072567E-3</v>
      </c>
      <c r="L47" s="123">
        <f t="shared" si="20"/>
        <v>6.7957720178392425E-3</v>
      </c>
      <c r="M47" s="123">
        <f t="shared" si="20"/>
        <v>6.1231700168050476E-3</v>
      </c>
      <c r="N47" s="123">
        <f t="shared" si="20"/>
        <v>1.1233459576887764E-2</v>
      </c>
      <c r="O47" s="123">
        <f t="shared" si="20"/>
        <v>2.1168422719483302E-2</v>
      </c>
      <c r="P47" s="123">
        <f t="shared" si="20"/>
        <v>3.2450136944163994E-2</v>
      </c>
      <c r="Q47" s="123">
        <f t="shared" si="20"/>
        <v>3.3960802089808381E-2</v>
      </c>
      <c r="R47" s="123">
        <f t="shared" si="20"/>
        <v>4.6333240513208696E-2</v>
      </c>
      <c r="S47" s="123">
        <f t="shared" si="20"/>
        <v>5.530629818509826E-2</v>
      </c>
      <c r="T47" s="123">
        <f t="shared" si="20"/>
        <v>6.8810045322993493E-2</v>
      </c>
      <c r="U47" s="123">
        <f t="shared" si="20"/>
        <v>4.2903657858362497E-2</v>
      </c>
      <c r="V47" s="123">
        <f t="shared" si="20"/>
        <v>3.1533476600202857E-2</v>
      </c>
      <c r="W47" s="123">
        <f t="shared" si="20"/>
        <v>2.4914881301882661E-2</v>
      </c>
      <c r="X47" s="123">
        <f t="shared" si="20"/>
        <v>8.606549300048439E-3</v>
      </c>
      <c r="Y47" s="123">
        <f t="shared" si="20"/>
        <v>0</v>
      </c>
      <c r="DA47" s="130" t="s">
        <v>2958</v>
      </c>
    </row>
    <row r="48" spans="1:105" ht="12" customHeight="1" x14ac:dyDescent="0.25">
      <c r="A48" s="97" t="s">
        <v>53</v>
      </c>
      <c r="B48" s="99">
        <f>RES_hhdet_tesh!B48/RES_summary!B$19</f>
        <v>6.1328246072897314E-4</v>
      </c>
      <c r="C48" s="99">
        <f>RES_hhdet_tesh!C48/RES_summary!C$19</f>
        <v>1.1189616044081769E-3</v>
      </c>
      <c r="D48" s="99">
        <f>RES_hhdet_tesh!D48/RES_summary!D$19</f>
        <v>1.2541880102472868E-3</v>
      </c>
      <c r="E48" s="99">
        <f>RES_hhdet_tesh!E48/RES_summary!E$19</f>
        <v>1.5028277140950467E-3</v>
      </c>
      <c r="F48" s="99">
        <f>RES_hhdet_tesh!F48/RES_summary!F$19</f>
        <v>1.9780800924989518E-3</v>
      </c>
      <c r="G48" s="99">
        <f>RES_hhdet_tesh!G48/RES_summary!G$19</f>
        <v>1.5257733418511062E-3</v>
      </c>
      <c r="H48" s="99">
        <f>RES_hhdet_tesh!H48/RES_summary!H$19</f>
        <v>1.7205954019393625E-3</v>
      </c>
      <c r="I48" s="99">
        <f>RES_hhdet_tesh!I48/RES_summary!I$19</f>
        <v>1.6970496533085439E-3</v>
      </c>
      <c r="J48" s="99">
        <f>RES_hhdet_tesh!J48/RES_summary!J$19</f>
        <v>1.7836852309700848E-3</v>
      </c>
      <c r="K48" s="99">
        <f>RES_hhdet_tesh!K48/RES_summary!K$19</f>
        <v>1.0357114064072567E-3</v>
      </c>
      <c r="L48" s="99">
        <f>RES_hhdet_tesh!L48/RES_summary!L$19</f>
        <v>6.7957720178392425E-3</v>
      </c>
      <c r="M48" s="99">
        <f>RES_hhdet_tesh!M48/RES_summary!M$19</f>
        <v>6.1231700168050476E-3</v>
      </c>
      <c r="N48" s="99">
        <f>RES_hhdet_tesh!N48/RES_summary!N$19</f>
        <v>1.1233459576887764E-2</v>
      </c>
      <c r="O48" s="99">
        <f>RES_hhdet_tesh!O48/RES_summary!O$19</f>
        <v>2.1168422719483302E-2</v>
      </c>
      <c r="P48" s="99">
        <f>RES_hhdet_tesh!P48/RES_summary!P$19</f>
        <v>3.2450136944163994E-2</v>
      </c>
      <c r="Q48" s="99">
        <f>RES_hhdet_tesh!Q48/RES_summary!Q$19</f>
        <v>3.3960802089808381E-2</v>
      </c>
      <c r="R48" s="99">
        <f>RES_hhdet_tesh!R48/RES_summary!R$19</f>
        <v>4.6333240513208696E-2</v>
      </c>
      <c r="S48" s="99">
        <f>RES_hhdet_tesh!S48/RES_summary!S$19</f>
        <v>5.530629818509826E-2</v>
      </c>
      <c r="T48" s="99">
        <f>RES_hhdet_tesh!T48/RES_summary!T$19</f>
        <v>6.8810045322993493E-2</v>
      </c>
      <c r="U48" s="99">
        <f>RES_hhdet_tesh!U48/RES_summary!U$19</f>
        <v>4.2903657858362497E-2</v>
      </c>
      <c r="V48" s="99">
        <f>RES_hhdet_tesh!V48/RES_summary!V$19</f>
        <v>3.1533476600202857E-2</v>
      </c>
      <c r="W48" s="99">
        <f>RES_hhdet_tesh!W48/RES_summary!W$19</f>
        <v>2.4914881301882661E-2</v>
      </c>
      <c r="X48" s="99">
        <f>RES_hhdet_tesh!X48/RES_summary!X$19</f>
        <v>8.606549300048439E-3</v>
      </c>
      <c r="Y48" s="99">
        <f>RES_hhdet_tesh!Y48/RES_summary!Y$19</f>
        <v>0</v>
      </c>
      <c r="DA48" s="63" t="s">
        <v>2959</v>
      </c>
    </row>
    <row r="49" spans="1:105" ht="12" customHeight="1" x14ac:dyDescent="0.25">
      <c r="A49" s="121" t="s">
        <v>55</v>
      </c>
      <c r="B49" s="123">
        <v>18.75234469845104</v>
      </c>
      <c r="C49" s="123">
        <v>23.394753797014928</v>
      </c>
      <c r="D49" s="123">
        <v>20.323746980015247</v>
      </c>
      <c r="E49" s="123">
        <v>19.787319352590107</v>
      </c>
      <c r="F49" s="123">
        <v>15.732902352536643</v>
      </c>
      <c r="G49" s="123">
        <v>18.42549806727158</v>
      </c>
      <c r="H49" s="123">
        <v>22.479531018523083</v>
      </c>
      <c r="I49" s="123">
        <v>16.696799535347854</v>
      </c>
      <c r="J49" s="123">
        <v>20.119762240280892</v>
      </c>
      <c r="K49" s="123">
        <v>15.797786474391046</v>
      </c>
      <c r="L49" s="123">
        <v>14.051041898844748</v>
      </c>
      <c r="M49" s="123">
        <v>18.020520723303218</v>
      </c>
      <c r="N49" s="123">
        <v>18.807333303770569</v>
      </c>
      <c r="O49" s="123">
        <v>16.142070454276297</v>
      </c>
      <c r="P49" s="123">
        <v>16.483583681741695</v>
      </c>
      <c r="Q49" s="123">
        <v>17.982457299553516</v>
      </c>
      <c r="R49" s="123">
        <v>16.672727882031413</v>
      </c>
      <c r="S49" s="123">
        <v>14.235460312113931</v>
      </c>
      <c r="T49" s="123">
        <v>16.019324826123032</v>
      </c>
      <c r="U49" s="123">
        <v>18.260016379665615</v>
      </c>
      <c r="V49" s="123">
        <v>20.237547424287062</v>
      </c>
      <c r="W49" s="123">
        <v>13.716879218629964</v>
      </c>
      <c r="X49" s="123">
        <v>17.090697932557955</v>
      </c>
      <c r="Y49" s="123">
        <v>16.864564142690977</v>
      </c>
      <c r="DA49" s="130" t="s">
        <v>2960</v>
      </c>
    </row>
    <row r="50" spans="1:105" ht="12" customHeight="1" x14ac:dyDescent="0.25">
      <c r="A50" s="97" t="s">
        <v>138</v>
      </c>
      <c r="B50" s="99">
        <v>18.73698471776579</v>
      </c>
      <c r="C50" s="99">
        <v>23.517620984179246</v>
      </c>
      <c r="D50" s="99">
        <v>20.34003134376751</v>
      </c>
      <c r="E50" s="99">
        <v>19.795426075808674</v>
      </c>
      <c r="F50" s="99">
        <v>15.60663720553454</v>
      </c>
      <c r="G50" s="99">
        <v>18.406388814314077</v>
      </c>
      <c r="H50" s="99">
        <v>22.595697411029835</v>
      </c>
      <c r="I50" s="99">
        <v>16.63446693783197</v>
      </c>
      <c r="J50" s="99">
        <v>20.194917613698685</v>
      </c>
      <c r="K50" s="99">
        <v>15.750468366487574</v>
      </c>
      <c r="L50" s="99">
        <v>13.910685013905535</v>
      </c>
      <c r="M50" s="99">
        <v>18.064139086387137</v>
      </c>
      <c r="N50" s="99">
        <v>18.856761496244772</v>
      </c>
      <c r="O50" s="99">
        <v>16.119972161400437</v>
      </c>
      <c r="P50" s="99">
        <v>16.512318246048114</v>
      </c>
      <c r="Q50" s="99">
        <v>18.05509179649826</v>
      </c>
      <c r="R50" s="99">
        <v>16.651021278088102</v>
      </c>
      <c r="S50" s="99">
        <v>14.1312067478377</v>
      </c>
      <c r="T50" s="99">
        <v>15.997546525763312</v>
      </c>
      <c r="U50" s="99">
        <v>18.269576351841714</v>
      </c>
      <c r="V50" s="99">
        <v>20.320713911112062</v>
      </c>
      <c r="W50" s="99">
        <v>13.499483707893804</v>
      </c>
      <c r="X50" s="99">
        <v>17.261384883959437</v>
      </c>
      <c r="Y50" s="99">
        <v>16.70292003784089</v>
      </c>
      <c r="DA50" s="63" t="s">
        <v>2961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X51" s="99">
        <v>0</v>
      </c>
      <c r="Y51" s="99">
        <v>0</v>
      </c>
      <c r="DA51" s="63" t="s">
        <v>2962</v>
      </c>
    </row>
    <row r="52" spans="1:105" ht="12" customHeight="1" x14ac:dyDescent="0.25">
      <c r="A52" s="100" t="s">
        <v>211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X52" s="102">
        <v>0</v>
      </c>
      <c r="Y52" s="102">
        <v>0</v>
      </c>
      <c r="DA52" s="131" t="s">
        <v>2963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2964</v>
      </c>
    </row>
    <row r="54" spans="1:105" ht="12" customHeight="1" x14ac:dyDescent="0.25">
      <c r="A54" s="106" t="s">
        <v>122</v>
      </c>
      <c r="B54" s="102">
        <v>19.169944173331185</v>
      </c>
      <c r="C54" s="102">
        <v>20.285021966658576</v>
      </c>
      <c r="D54" s="102">
        <v>19.879322595278577</v>
      </c>
      <c r="E54" s="102">
        <v>19.563063202560457</v>
      </c>
      <c r="F54" s="102">
        <v>19.278391081762344</v>
      </c>
      <c r="G54" s="102">
        <v>18.960557150081652</v>
      </c>
      <c r="H54" s="102">
        <v>19.209300641232225</v>
      </c>
      <c r="I54" s="102">
        <v>18.474682451881907</v>
      </c>
      <c r="J54" s="102">
        <v>17.964362851695181</v>
      </c>
      <c r="K54" s="102">
        <v>17.177372198154551</v>
      </c>
      <c r="L54" s="102">
        <v>18.172741641937705</v>
      </c>
      <c r="M54" s="102">
        <v>16.714071920572962</v>
      </c>
      <c r="N54" s="102">
        <v>17.346902640085286</v>
      </c>
      <c r="O54" s="102">
        <v>16.805282315467167</v>
      </c>
      <c r="P54" s="102">
        <v>15.617644527766739</v>
      </c>
      <c r="Q54" s="102">
        <v>15.772994426275007</v>
      </c>
      <c r="R54" s="102">
        <v>17.327840305959899</v>
      </c>
      <c r="S54" s="102">
        <v>17.380442834446853</v>
      </c>
      <c r="T54" s="102">
        <v>16.678516795547718</v>
      </c>
      <c r="U54" s="102">
        <v>17.976739309394794</v>
      </c>
      <c r="V54" s="102">
        <v>17.615204136586456</v>
      </c>
      <c r="W54" s="102">
        <v>19.671963387724038</v>
      </c>
      <c r="X54" s="102">
        <v>13.682844661473158</v>
      </c>
      <c r="Y54" s="102">
        <v>18.881601451037746</v>
      </c>
      <c r="DA54" s="131" t="s">
        <v>2965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2966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2967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2968</v>
      </c>
    </row>
    <row r="58" spans="1:105" ht="12" customHeight="1" x14ac:dyDescent="0.25">
      <c r="A58" s="121" t="s">
        <v>54</v>
      </c>
      <c r="B58" s="123">
        <v>13.197453696915634</v>
      </c>
      <c r="C58" s="123">
        <v>13.763104321392648</v>
      </c>
      <c r="D58" s="123">
        <v>11.707739085260412</v>
      </c>
      <c r="E58" s="123">
        <v>11.430847009452076</v>
      </c>
      <c r="F58" s="123">
        <v>11.415890204901917</v>
      </c>
      <c r="G58" s="123">
        <v>10.475683653431163</v>
      </c>
      <c r="H58" s="123">
        <v>11.074701799452654</v>
      </c>
      <c r="I58" s="123">
        <v>9.5142222508124306</v>
      </c>
      <c r="J58" s="123">
        <v>9.1452312718275284</v>
      </c>
      <c r="K58" s="123">
        <v>8.3590879067621309</v>
      </c>
      <c r="L58" s="123">
        <v>9.190163739404893</v>
      </c>
      <c r="M58" s="123">
        <v>8.6555243060271518</v>
      </c>
      <c r="N58" s="123">
        <v>8.6076290208307249</v>
      </c>
      <c r="O58" s="123">
        <v>8.2462646724932753</v>
      </c>
      <c r="P58" s="123">
        <v>7.8566778514011144</v>
      </c>
      <c r="Q58" s="123">
        <v>8.1890366067785809</v>
      </c>
      <c r="R58" s="123">
        <v>9.2795382306208918</v>
      </c>
      <c r="S58" s="123">
        <v>9.1674511946456381</v>
      </c>
      <c r="T58" s="123">
        <v>8.6587899135278565</v>
      </c>
      <c r="U58" s="123">
        <v>9.3894711465243912</v>
      </c>
      <c r="V58" s="123">
        <v>8.5808728901201619</v>
      </c>
      <c r="W58" s="123">
        <v>9.3996528348776422</v>
      </c>
      <c r="X58" s="123">
        <v>6.6141103376779604</v>
      </c>
      <c r="Y58" s="123">
        <v>8.6846626272276222</v>
      </c>
      <c r="DA58" s="130" t="s">
        <v>2969</v>
      </c>
    </row>
    <row r="59" spans="1:105" ht="12" customHeight="1" x14ac:dyDescent="0.25">
      <c r="A59" s="97" t="s">
        <v>50</v>
      </c>
      <c r="B59" s="99">
        <v>12.691397901207791</v>
      </c>
      <c r="C59" s="99">
        <v>16.113060778817154</v>
      </c>
      <c r="D59" s="99">
        <v>8.4341924729716773</v>
      </c>
      <c r="E59" s="99">
        <v>11.755740410155669</v>
      </c>
      <c r="F59" s="99">
        <v>12.510615267265685</v>
      </c>
      <c r="G59" s="99">
        <v>10.133506260040951</v>
      </c>
      <c r="H59" s="99">
        <v>10.834602977784989</v>
      </c>
      <c r="I59" s="99">
        <v>7.260824024953676</v>
      </c>
      <c r="J59" s="99">
        <v>9.5959246509814715</v>
      </c>
      <c r="K59" s="99">
        <v>8.3277792848239027</v>
      </c>
      <c r="L59" s="99">
        <v>9.863081408029517</v>
      </c>
      <c r="M59" s="99">
        <v>9.6167728440172802</v>
      </c>
      <c r="N59" s="99">
        <v>7.5609105876303095</v>
      </c>
      <c r="O59" s="99">
        <v>7.1029407506902826</v>
      </c>
      <c r="P59" s="99">
        <v>7.9136551972228881</v>
      </c>
      <c r="Q59" s="99">
        <v>8.2336002757436688</v>
      </c>
      <c r="R59" s="99">
        <v>10.306771510017043</v>
      </c>
      <c r="S59" s="99">
        <v>10.221367558000708</v>
      </c>
      <c r="T59" s="99">
        <v>8.8893992945090723</v>
      </c>
      <c r="U59" s="99">
        <v>10.585251672349886</v>
      </c>
      <c r="V59" s="99">
        <v>7.9874817005595302</v>
      </c>
      <c r="W59" s="99">
        <v>8.3602655865641733</v>
      </c>
      <c r="X59" s="99">
        <v>5.3645405450800752</v>
      </c>
      <c r="Y59" s="99">
        <v>9.0322122224255317</v>
      </c>
      <c r="DA59" s="63" t="s">
        <v>2970</v>
      </c>
    </row>
    <row r="60" spans="1:105" ht="12" customHeight="1" x14ac:dyDescent="0.25">
      <c r="A60" s="109" t="s">
        <v>120</v>
      </c>
      <c r="B60" s="110">
        <v>13.279266050555071</v>
      </c>
      <c r="C60" s="110">
        <v>13.403405344426281</v>
      </c>
      <c r="D60" s="110">
        <v>12.154748332623926</v>
      </c>
      <c r="E60" s="110">
        <v>11.387556276723988</v>
      </c>
      <c r="F60" s="110">
        <v>11.278665835054301</v>
      </c>
      <c r="G60" s="110">
        <v>10.513966227927366</v>
      </c>
      <c r="H60" s="110">
        <v>11.0977634240299</v>
      </c>
      <c r="I60" s="110">
        <v>9.7239280897098954</v>
      </c>
      <c r="J60" s="110">
        <v>9.0987712951545756</v>
      </c>
      <c r="K60" s="110">
        <v>8.362689555957985</v>
      </c>
      <c r="L60" s="110">
        <v>9.1011146072676645</v>
      </c>
      <c r="M60" s="110">
        <v>8.5226445790209855</v>
      </c>
      <c r="N60" s="110">
        <v>8.7430814062104893</v>
      </c>
      <c r="O60" s="110">
        <v>8.4098116661342459</v>
      </c>
      <c r="P60" s="110">
        <v>7.8482492499481902</v>
      </c>
      <c r="Q60" s="110">
        <v>8.1820527482094256</v>
      </c>
      <c r="R60" s="110">
        <v>9.1059124458428062</v>
      </c>
      <c r="S60" s="110">
        <v>8.9857414768257975</v>
      </c>
      <c r="T60" s="110">
        <v>8.6186655706831417</v>
      </c>
      <c r="U60" s="110">
        <v>9.2044098746704428</v>
      </c>
      <c r="V60" s="110">
        <v>8.6545661804003693</v>
      </c>
      <c r="W60" s="110">
        <v>9.5031602786930929</v>
      </c>
      <c r="X60" s="110">
        <v>6.7334386241782997</v>
      </c>
      <c r="Y60" s="110">
        <v>8.6581136998166706</v>
      </c>
      <c r="DA60" s="60" t="s">
        <v>2971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190.40711834183526</v>
      </c>
      <c r="C62" s="118">
        <f t="shared" si="21"/>
        <v>195.38488090092051</v>
      </c>
      <c r="D62" s="118">
        <f t="shared" si="21"/>
        <v>177.99734866999617</v>
      </c>
      <c r="E62" s="118">
        <f t="shared" si="21"/>
        <v>177.46674574848518</v>
      </c>
      <c r="F62" s="118">
        <f t="shared" si="21"/>
        <v>174.45793647423102</v>
      </c>
      <c r="G62" s="118">
        <f t="shared" si="21"/>
        <v>187.49067305170792</v>
      </c>
      <c r="H62" s="118">
        <f t="shared" si="21"/>
        <v>181.38189371211425</v>
      </c>
      <c r="I62" s="118">
        <f t="shared" si="21"/>
        <v>188.58307712875003</v>
      </c>
      <c r="J62" s="118">
        <f t="shared" si="21"/>
        <v>186.46035193839168</v>
      </c>
      <c r="K62" s="118">
        <f t="shared" si="21"/>
        <v>189.92174703355653</v>
      </c>
      <c r="L62" s="118">
        <f t="shared" si="21"/>
        <v>203.28536273429032</v>
      </c>
      <c r="M62" s="118">
        <f t="shared" si="21"/>
        <v>189.22523413929312</v>
      </c>
      <c r="N62" s="118">
        <f t="shared" si="21"/>
        <v>201.07919994067424</v>
      </c>
      <c r="O62" s="118">
        <f t="shared" si="21"/>
        <v>190.55138036974222</v>
      </c>
      <c r="P62" s="118">
        <f t="shared" si="21"/>
        <v>185.89129236083218</v>
      </c>
      <c r="Q62" s="118">
        <f t="shared" si="21"/>
        <v>173.92259365510415</v>
      </c>
      <c r="R62" s="118">
        <f t="shared" ref="R62:V62" si="22">R63+R66+R68+R77</f>
        <v>200.62131194200703</v>
      </c>
      <c r="S62" s="118">
        <f t="shared" si="22"/>
        <v>187.66481453842727</v>
      </c>
      <c r="T62" s="118">
        <f t="shared" si="22"/>
        <v>190.67229128642362</v>
      </c>
      <c r="U62" s="118">
        <f t="shared" si="22"/>
        <v>195.97111955088809</v>
      </c>
      <c r="V62" s="118">
        <f t="shared" si="22"/>
        <v>191.59131211429329</v>
      </c>
      <c r="W62" s="118">
        <f t="shared" ref="W62:Y62" si="23">W63+W66+W68+W77</f>
        <v>206.43066816123815</v>
      </c>
      <c r="X62" s="118">
        <f t="shared" si="23"/>
        <v>171.39418209687466</v>
      </c>
      <c r="Y62" s="118">
        <f t="shared" si="23"/>
        <v>197.62024849775244</v>
      </c>
      <c r="DA62" s="129" t="s">
        <v>2972</v>
      </c>
    </row>
    <row r="63" spans="1:105" ht="12.95" customHeight="1" x14ac:dyDescent="0.25">
      <c r="A63" s="121" t="s">
        <v>57</v>
      </c>
      <c r="B63" s="123">
        <f t="shared" ref="B63:Q63" si="24">SUM(B64:B65)</f>
        <v>157.44896397509021</v>
      </c>
      <c r="C63" s="123">
        <f t="shared" si="24"/>
        <v>161.23648249809298</v>
      </c>
      <c r="D63" s="123">
        <f t="shared" si="24"/>
        <v>147.45681611743728</v>
      </c>
      <c r="E63" s="123">
        <f t="shared" si="24"/>
        <v>147.64049132681794</v>
      </c>
      <c r="F63" s="123">
        <f t="shared" si="24"/>
        <v>144.75141517701155</v>
      </c>
      <c r="G63" s="123">
        <f t="shared" si="24"/>
        <v>155.78196656101653</v>
      </c>
      <c r="H63" s="123">
        <f t="shared" si="24"/>
        <v>149.47644546249469</v>
      </c>
      <c r="I63" s="123">
        <f t="shared" si="24"/>
        <v>161.03380006476038</v>
      </c>
      <c r="J63" s="123">
        <f t="shared" si="24"/>
        <v>159.4535749237364</v>
      </c>
      <c r="K63" s="123">
        <f t="shared" si="24"/>
        <v>164.89261464363969</v>
      </c>
      <c r="L63" s="123">
        <f t="shared" si="24"/>
        <v>176.31269846021581</v>
      </c>
      <c r="M63" s="123">
        <f t="shared" si="24"/>
        <v>163.8866796975849</v>
      </c>
      <c r="N63" s="123">
        <f t="shared" si="24"/>
        <v>174.55302943801803</v>
      </c>
      <c r="O63" s="123">
        <f t="shared" si="24"/>
        <v>165.61604632209875</v>
      </c>
      <c r="P63" s="123">
        <f t="shared" si="24"/>
        <v>161.55633620392487</v>
      </c>
      <c r="Q63" s="123">
        <f t="shared" si="24"/>
        <v>150.49587662732159</v>
      </c>
      <c r="R63" s="123">
        <f t="shared" ref="R63:V63" si="25">SUM(R64:R65)</f>
        <v>173.18181235093655</v>
      </c>
      <c r="S63" s="123">
        <f t="shared" si="25"/>
        <v>161.9679623187786</v>
      </c>
      <c r="T63" s="123">
        <f t="shared" si="25"/>
        <v>165.58001816654331</v>
      </c>
      <c r="U63" s="123">
        <f t="shared" si="25"/>
        <v>168.81949180759506</v>
      </c>
      <c r="V63" s="123">
        <f t="shared" si="25"/>
        <v>165.59461311071595</v>
      </c>
      <c r="W63" s="123">
        <f t="shared" ref="W63:Y63" si="26">SUM(W64:W65)</f>
        <v>177.64851959064558</v>
      </c>
      <c r="X63" s="123">
        <f t="shared" si="26"/>
        <v>149.6817230960512</v>
      </c>
      <c r="Y63" s="123">
        <f t="shared" si="26"/>
        <v>171.43983049771145</v>
      </c>
      <c r="DA63" s="130" t="s">
        <v>2973</v>
      </c>
    </row>
    <row r="64" spans="1:105" ht="12" customHeight="1" x14ac:dyDescent="0.25">
      <c r="A64" s="97" t="s">
        <v>212</v>
      </c>
      <c r="B64" s="99">
        <v>153.81726474006464</v>
      </c>
      <c r="C64" s="99">
        <v>157.59362793444384</v>
      </c>
      <c r="D64" s="99">
        <v>144.19511367613075</v>
      </c>
      <c r="E64" s="99">
        <v>144.44126006069874</v>
      </c>
      <c r="F64" s="99">
        <v>141.66381024213371</v>
      </c>
      <c r="G64" s="99">
        <v>152.53500474813504</v>
      </c>
      <c r="H64" s="99">
        <v>146.40410889494692</v>
      </c>
      <c r="I64" s="99">
        <v>157.78640277321892</v>
      </c>
      <c r="J64" s="99">
        <v>156.29740569264339</v>
      </c>
      <c r="K64" s="99">
        <v>161.69178949060912</v>
      </c>
      <c r="L64" s="99">
        <v>172.89230181633073</v>
      </c>
      <c r="M64" s="99">
        <v>160.7458760570473</v>
      </c>
      <c r="N64" s="99">
        <v>171.23632040350759</v>
      </c>
      <c r="O64" s="99">
        <v>162.49548045399089</v>
      </c>
      <c r="P64" s="99">
        <v>158.53111511580553</v>
      </c>
      <c r="Q64" s="99">
        <v>147.69249180289737</v>
      </c>
      <c r="R64" s="99">
        <v>169.98134844727642</v>
      </c>
      <c r="S64" s="99">
        <v>158.98938342848564</v>
      </c>
      <c r="T64" s="99">
        <v>162.54767805470601</v>
      </c>
      <c r="U64" s="99">
        <v>165.73534543837869</v>
      </c>
      <c r="V64" s="99">
        <v>162.5685184603731</v>
      </c>
      <c r="W64" s="99">
        <v>174.41140496361808</v>
      </c>
      <c r="X64" s="99">
        <v>146.95235336978416</v>
      </c>
      <c r="Y64" s="99">
        <v>168.32504018176803</v>
      </c>
      <c r="DA64" s="63" t="s">
        <v>2974</v>
      </c>
    </row>
    <row r="65" spans="1:105" ht="12" customHeight="1" x14ac:dyDescent="0.25">
      <c r="A65" s="97" t="s">
        <v>53</v>
      </c>
      <c r="B65" s="99">
        <v>3.6316992350255695</v>
      </c>
      <c r="C65" s="99">
        <v>3.6428545636491312</v>
      </c>
      <c r="D65" s="99">
        <v>3.2617024413065505</v>
      </c>
      <c r="E65" s="99">
        <v>3.1992312661191908</v>
      </c>
      <c r="F65" s="99">
        <v>3.087604934877842</v>
      </c>
      <c r="G65" s="99">
        <v>3.2469618128814917</v>
      </c>
      <c r="H65" s="99">
        <v>3.0723365675477723</v>
      </c>
      <c r="I65" s="99">
        <v>3.2473972915414477</v>
      </c>
      <c r="J65" s="99">
        <v>3.1561692310930058</v>
      </c>
      <c r="K65" s="99">
        <v>3.2008251530305585</v>
      </c>
      <c r="L65" s="99">
        <v>3.4203966438850708</v>
      </c>
      <c r="M65" s="99">
        <v>3.1408036405376074</v>
      </c>
      <c r="N65" s="99">
        <v>3.3167090345104451</v>
      </c>
      <c r="O65" s="99">
        <v>3.1205658681078687</v>
      </c>
      <c r="P65" s="99">
        <v>3.0252210881193395</v>
      </c>
      <c r="Q65" s="99">
        <v>2.8033848244242323</v>
      </c>
      <c r="R65" s="99">
        <v>3.2004639036601406</v>
      </c>
      <c r="S65" s="99">
        <v>2.9785788902929586</v>
      </c>
      <c r="T65" s="99">
        <v>3.0323401118373097</v>
      </c>
      <c r="U65" s="99">
        <v>3.0841463692163629</v>
      </c>
      <c r="V65" s="99">
        <v>3.0260946503428459</v>
      </c>
      <c r="W65" s="99">
        <v>3.2371146270274953</v>
      </c>
      <c r="X65" s="99">
        <v>2.7293697262670356</v>
      </c>
      <c r="Y65" s="99">
        <v>3.1147903159434192</v>
      </c>
      <c r="DA65" s="63" t="s">
        <v>2975</v>
      </c>
    </row>
    <row r="66" spans="1:105" ht="12.95" customHeight="1" x14ac:dyDescent="0.25">
      <c r="A66" s="121" t="s">
        <v>92</v>
      </c>
      <c r="B66" s="123">
        <f t="shared" ref="B66:Y66" si="27">B67</f>
        <v>7.3502135741097038E-4</v>
      </c>
      <c r="C66" s="123">
        <f t="shared" si="27"/>
        <v>1.0980243950685904E-3</v>
      </c>
      <c r="D66" s="123">
        <f t="shared" si="27"/>
        <v>1.3883798018866811E-3</v>
      </c>
      <c r="E66" s="123">
        <f t="shared" si="27"/>
        <v>1.8460128442670516E-3</v>
      </c>
      <c r="F66" s="123">
        <f t="shared" si="27"/>
        <v>3.0837904770282571E-3</v>
      </c>
      <c r="G66" s="123">
        <f t="shared" si="27"/>
        <v>5.7115902715277785E-3</v>
      </c>
      <c r="H66" s="123">
        <f t="shared" si="27"/>
        <v>7.3021409956101433E-3</v>
      </c>
      <c r="I66" s="123">
        <f t="shared" si="27"/>
        <v>9.4647465609932532E-3</v>
      </c>
      <c r="J66" s="123">
        <f t="shared" si="27"/>
        <v>1.0881071405498618E-2</v>
      </c>
      <c r="K66" s="123">
        <f t="shared" si="27"/>
        <v>1.1839185745081223E-2</v>
      </c>
      <c r="L66" s="123">
        <f t="shared" si="27"/>
        <v>2.4598400849776953E-2</v>
      </c>
      <c r="M66" s="123">
        <f t="shared" si="27"/>
        <v>1.6795089076479135E-2</v>
      </c>
      <c r="N66" s="123">
        <f t="shared" si="27"/>
        <v>1.4665316196391016E-2</v>
      </c>
      <c r="O66" s="123">
        <f t="shared" si="27"/>
        <v>1.5952401301639083E-2</v>
      </c>
      <c r="P66" s="123">
        <f t="shared" si="27"/>
        <v>2.1278879726542289E-2</v>
      </c>
      <c r="Q66" s="123">
        <f t="shared" si="27"/>
        <v>2.1282016088099497E-2</v>
      </c>
      <c r="R66" s="123">
        <f t="shared" si="27"/>
        <v>2.570367141151484E-2</v>
      </c>
      <c r="S66" s="123">
        <f t="shared" si="27"/>
        <v>2.8385479588897561E-2</v>
      </c>
      <c r="T66" s="123">
        <f t="shared" si="27"/>
        <v>4.073726803720723E-2</v>
      </c>
      <c r="U66" s="123">
        <f t="shared" si="27"/>
        <v>2.9100623042350116E-2</v>
      </c>
      <c r="V66" s="123">
        <f t="shared" si="27"/>
        <v>3.4059755805015066E-2</v>
      </c>
      <c r="W66" s="123">
        <f t="shared" si="27"/>
        <v>5.6654398039499447E-2</v>
      </c>
      <c r="X66" s="123">
        <f t="shared" si="27"/>
        <v>5.6486602878635286E-2</v>
      </c>
      <c r="Y66" s="123">
        <f t="shared" si="27"/>
        <v>5.596036094318943E-2</v>
      </c>
      <c r="DA66" s="130" t="s">
        <v>2976</v>
      </c>
    </row>
    <row r="67" spans="1:105" ht="12" customHeight="1" x14ac:dyDescent="0.25">
      <c r="A67" s="97" t="s">
        <v>53</v>
      </c>
      <c r="B67" s="99">
        <f>RES_hhdet_tesh!B67/RES_summary!B$19</f>
        <v>7.3502135741097038E-4</v>
      </c>
      <c r="C67" s="99">
        <f>RES_hhdet_tesh!C67/RES_summary!C$19</f>
        <v>1.0980243950685904E-3</v>
      </c>
      <c r="D67" s="99">
        <f>RES_hhdet_tesh!D67/RES_summary!D$19</f>
        <v>1.3883798018866811E-3</v>
      </c>
      <c r="E67" s="99">
        <f>RES_hhdet_tesh!E67/RES_summary!E$19</f>
        <v>1.8460128442670516E-3</v>
      </c>
      <c r="F67" s="99">
        <f>RES_hhdet_tesh!F67/RES_summary!F$19</f>
        <v>3.0837904770282571E-3</v>
      </c>
      <c r="G67" s="99">
        <f>RES_hhdet_tesh!G67/RES_summary!G$19</f>
        <v>5.7115902715277785E-3</v>
      </c>
      <c r="H67" s="99">
        <f>RES_hhdet_tesh!H67/RES_summary!H$19</f>
        <v>7.3021409956101433E-3</v>
      </c>
      <c r="I67" s="99">
        <f>RES_hhdet_tesh!I67/RES_summary!I$19</f>
        <v>9.4647465609932532E-3</v>
      </c>
      <c r="J67" s="99">
        <f>RES_hhdet_tesh!J67/RES_summary!J$19</f>
        <v>1.0881071405498618E-2</v>
      </c>
      <c r="K67" s="99">
        <f>RES_hhdet_tesh!K67/RES_summary!K$19</f>
        <v>1.1839185745081223E-2</v>
      </c>
      <c r="L67" s="99">
        <f>RES_hhdet_tesh!L67/RES_summary!L$19</f>
        <v>2.4598400849776953E-2</v>
      </c>
      <c r="M67" s="99">
        <f>RES_hhdet_tesh!M67/RES_summary!M$19</f>
        <v>1.6795089076479135E-2</v>
      </c>
      <c r="N67" s="99">
        <f>RES_hhdet_tesh!N67/RES_summary!N$19</f>
        <v>1.4665316196391016E-2</v>
      </c>
      <c r="O67" s="99">
        <f>RES_hhdet_tesh!O67/RES_summary!O$19</f>
        <v>1.5952401301639083E-2</v>
      </c>
      <c r="P67" s="99">
        <f>RES_hhdet_tesh!P67/RES_summary!P$19</f>
        <v>2.1278879726542289E-2</v>
      </c>
      <c r="Q67" s="99">
        <f>RES_hhdet_tesh!Q67/RES_summary!Q$19</f>
        <v>2.1282016088099497E-2</v>
      </c>
      <c r="R67" s="99">
        <f>RES_hhdet_tesh!R67/RES_summary!R$19</f>
        <v>2.570367141151484E-2</v>
      </c>
      <c r="S67" s="99">
        <f>RES_hhdet_tesh!S67/RES_summary!S$19</f>
        <v>2.8385479588897561E-2</v>
      </c>
      <c r="T67" s="99">
        <f>RES_hhdet_tesh!T67/RES_summary!T$19</f>
        <v>4.073726803720723E-2</v>
      </c>
      <c r="U67" s="99">
        <f>RES_hhdet_tesh!U67/RES_summary!U$19</f>
        <v>2.9100623042350116E-2</v>
      </c>
      <c r="V67" s="99">
        <f>RES_hhdet_tesh!V67/RES_summary!V$19</f>
        <v>3.4059755805015066E-2</v>
      </c>
      <c r="W67" s="99">
        <f>RES_hhdet_tesh!W67/RES_summary!W$19</f>
        <v>5.6654398039499447E-2</v>
      </c>
      <c r="X67" s="99">
        <f>RES_hhdet_tesh!X67/RES_summary!X$19</f>
        <v>5.6486602878635286E-2</v>
      </c>
      <c r="Y67" s="99">
        <f>RES_hhdet_tesh!Y67/RES_summary!Y$19</f>
        <v>5.596036094318943E-2</v>
      </c>
      <c r="DA67" s="63" t="s">
        <v>2977</v>
      </c>
    </row>
    <row r="68" spans="1:105" ht="12" customHeight="1" x14ac:dyDescent="0.25">
      <c r="A68" s="121" t="s">
        <v>55</v>
      </c>
      <c r="B68" s="123">
        <v>19.61729348609714</v>
      </c>
      <c r="C68" s="123">
        <v>20.346870680372533</v>
      </c>
      <c r="D68" s="123">
        <v>19.401391788017236</v>
      </c>
      <c r="E68" s="123">
        <v>18.646648920858453</v>
      </c>
      <c r="F68" s="123">
        <v>18.650207948874399</v>
      </c>
      <c r="G68" s="123">
        <v>20.894177027340106</v>
      </c>
      <c r="H68" s="123">
        <v>20.829873276154874</v>
      </c>
      <c r="I68" s="123">
        <v>17.968211604864926</v>
      </c>
      <c r="J68" s="123">
        <v>17.567001766372055</v>
      </c>
      <c r="K68" s="123">
        <v>16.831634351408287</v>
      </c>
      <c r="L68" s="123">
        <v>17.689402366055983</v>
      </c>
      <c r="M68" s="123">
        <v>16.692805826785662</v>
      </c>
      <c r="N68" s="123">
        <v>17.773767956612115</v>
      </c>
      <c r="O68" s="123">
        <v>16.822464533834363</v>
      </c>
      <c r="P68" s="123">
        <v>16.286704605009945</v>
      </c>
      <c r="Q68" s="123">
        <v>15.377654050940599</v>
      </c>
      <c r="R68" s="123">
        <v>17.778241939892251</v>
      </c>
      <c r="S68" s="123">
        <v>16.717391150483301</v>
      </c>
      <c r="T68" s="123">
        <v>16.55109249403241</v>
      </c>
      <c r="U68" s="123">
        <v>17.636203217454426</v>
      </c>
      <c r="V68" s="123">
        <v>17.263870091694589</v>
      </c>
      <c r="W68" s="123">
        <v>18.761650958354011</v>
      </c>
      <c r="X68" s="123">
        <v>15.228280976794391</v>
      </c>
      <c r="Y68" s="123">
        <v>17.731309773210295</v>
      </c>
      <c r="DA68" s="130" t="s">
        <v>2978</v>
      </c>
    </row>
    <row r="69" spans="1:105" ht="12" customHeight="1" x14ac:dyDescent="0.25">
      <c r="A69" s="97" t="s">
        <v>134</v>
      </c>
      <c r="B69" s="99">
        <v>19.634709201071416</v>
      </c>
      <c r="C69" s="99">
        <v>20.349364640833485</v>
      </c>
      <c r="D69" s="99">
        <v>19.382801433778173</v>
      </c>
      <c r="E69" s="99">
        <v>18.610770198438956</v>
      </c>
      <c r="F69" s="99">
        <v>18.626055552969355</v>
      </c>
      <c r="G69" s="99">
        <v>20.974513349958261</v>
      </c>
      <c r="H69" s="99">
        <v>20.898233390682599</v>
      </c>
      <c r="I69" s="99">
        <v>17.951251265826535</v>
      </c>
      <c r="J69" s="99">
        <v>17.554225656272369</v>
      </c>
      <c r="K69" s="99">
        <v>16.821323489713098</v>
      </c>
      <c r="L69" s="99">
        <v>17.674394953453568</v>
      </c>
      <c r="M69" s="99">
        <v>16.693737192343473</v>
      </c>
      <c r="N69" s="99">
        <v>17.790569919319982</v>
      </c>
      <c r="O69" s="99">
        <v>16.822621488871675</v>
      </c>
      <c r="P69" s="99">
        <v>16.313146948254357</v>
      </c>
      <c r="Q69" s="99">
        <v>15.36661764290201</v>
      </c>
      <c r="R69" s="99">
        <v>17.800063407613852</v>
      </c>
      <c r="S69" s="99">
        <v>16.701637531826194</v>
      </c>
      <c r="T69" s="99">
        <v>16.555859425797681</v>
      </c>
      <c r="U69" s="99">
        <v>17.637482527748066</v>
      </c>
      <c r="V69" s="99">
        <v>17.267456811006607</v>
      </c>
      <c r="W69" s="99">
        <v>18.75140930906251</v>
      </c>
      <c r="X69" s="99">
        <v>15.302827320150897</v>
      </c>
      <c r="Y69" s="99">
        <v>17.700789209193303</v>
      </c>
      <c r="DA69" s="63" t="s">
        <v>2979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X70" s="99">
        <v>0</v>
      </c>
      <c r="Y70" s="99">
        <v>0</v>
      </c>
      <c r="DA70" s="63" t="s">
        <v>2980</v>
      </c>
    </row>
    <row r="71" spans="1:105" ht="12" customHeight="1" x14ac:dyDescent="0.25">
      <c r="A71" s="100" t="s">
        <v>212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X71" s="102">
        <v>0</v>
      </c>
      <c r="Y71" s="102">
        <v>0</v>
      </c>
      <c r="DA71" s="131" t="s">
        <v>2981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2982</v>
      </c>
    </row>
    <row r="73" spans="1:105" ht="12" customHeight="1" x14ac:dyDescent="0.25">
      <c r="A73" s="106" t="s">
        <v>122</v>
      </c>
      <c r="B73" s="102">
        <v>19.169944173331185</v>
      </c>
      <c r="C73" s="102">
        <v>20.283033239014781</v>
      </c>
      <c r="D73" s="102">
        <v>19.872788398441227</v>
      </c>
      <c r="E73" s="102">
        <v>19.547256851736268</v>
      </c>
      <c r="F73" s="102">
        <v>19.248494204387651</v>
      </c>
      <c r="G73" s="102">
        <v>18.91493772811064</v>
      </c>
      <c r="H73" s="102">
        <v>19.141541988263853</v>
      </c>
      <c r="I73" s="102">
        <v>18.396588168142973</v>
      </c>
      <c r="J73" s="102">
        <v>17.895371676513566</v>
      </c>
      <c r="K73" s="102">
        <v>17.101270578361902</v>
      </c>
      <c r="L73" s="102">
        <v>18.083853583973635</v>
      </c>
      <c r="M73" s="102">
        <v>16.668192950752097</v>
      </c>
      <c r="N73" s="102">
        <v>17.326753140162172</v>
      </c>
      <c r="O73" s="102">
        <v>16.818251789476257</v>
      </c>
      <c r="P73" s="102">
        <v>15.568181306968347</v>
      </c>
      <c r="Q73" s="102">
        <v>15.680309890577899</v>
      </c>
      <c r="R73" s="102">
        <v>17.170409637679967</v>
      </c>
      <c r="S73" s="102">
        <v>17.159605711341303</v>
      </c>
      <c r="T73" s="102">
        <v>16.414970109179741</v>
      </c>
      <c r="U73" s="102">
        <v>17.599019872977905</v>
      </c>
      <c r="V73" s="102">
        <v>17.158258653088378</v>
      </c>
      <c r="W73" s="102">
        <v>19.052066289216619</v>
      </c>
      <c r="X73" s="102">
        <v>13.188978224844661</v>
      </c>
      <c r="Y73" s="102">
        <v>18.420122667791091</v>
      </c>
      <c r="DA73" s="131" t="s">
        <v>2983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2984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2985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2986</v>
      </c>
    </row>
    <row r="77" spans="1:105" ht="12" customHeight="1" x14ac:dyDescent="0.25">
      <c r="A77" s="121" t="s">
        <v>54</v>
      </c>
      <c r="B77" s="123">
        <v>13.340125859290506</v>
      </c>
      <c r="C77" s="123">
        <v>13.800429698059929</v>
      </c>
      <c r="D77" s="123">
        <v>11.137752384739768</v>
      </c>
      <c r="E77" s="123">
        <v>11.17775948796454</v>
      </c>
      <c r="F77" s="123">
        <v>11.053229557868033</v>
      </c>
      <c r="G77" s="123">
        <v>10.808817873079757</v>
      </c>
      <c r="H77" s="123">
        <v>11.068272832469065</v>
      </c>
      <c r="I77" s="123">
        <v>9.5716007125637397</v>
      </c>
      <c r="J77" s="123">
        <v>9.4288941768777352</v>
      </c>
      <c r="K77" s="123">
        <v>8.1856588527634422</v>
      </c>
      <c r="L77" s="123">
        <v>9.2586635071687393</v>
      </c>
      <c r="M77" s="123">
        <v>8.6289535258460592</v>
      </c>
      <c r="N77" s="123">
        <v>8.737737229847701</v>
      </c>
      <c r="O77" s="123">
        <v>8.0969171125074659</v>
      </c>
      <c r="P77" s="123">
        <v>8.0269726721708317</v>
      </c>
      <c r="Q77" s="123">
        <v>8.0277809607538533</v>
      </c>
      <c r="R77" s="123">
        <v>9.6355539797667014</v>
      </c>
      <c r="S77" s="123">
        <v>8.9510755895764511</v>
      </c>
      <c r="T77" s="123">
        <v>8.50044335781066</v>
      </c>
      <c r="U77" s="123">
        <v>9.48632390279624</v>
      </c>
      <c r="V77" s="123">
        <v>8.6987691560777343</v>
      </c>
      <c r="W77" s="123">
        <v>9.9638432141990432</v>
      </c>
      <c r="X77" s="123">
        <v>6.4276914211504401</v>
      </c>
      <c r="Y77" s="123">
        <v>8.3931478658874958</v>
      </c>
      <c r="DA77" s="130" t="s">
        <v>2987</v>
      </c>
    </row>
    <row r="78" spans="1:105" ht="12" customHeight="1" x14ac:dyDescent="0.25">
      <c r="A78" s="97" t="s">
        <v>189</v>
      </c>
      <c r="B78" s="99">
        <v>13.344708905112098</v>
      </c>
      <c r="C78" s="99">
        <v>13.829506597858737</v>
      </c>
      <c r="D78" s="99">
        <v>11.072331592770611</v>
      </c>
      <c r="E78" s="99">
        <v>11.166444007209252</v>
      </c>
      <c r="F78" s="99">
        <v>11.04263335464084</v>
      </c>
      <c r="G78" s="99">
        <v>10.821964900854436</v>
      </c>
      <c r="H78" s="99">
        <v>11.066965401716194</v>
      </c>
      <c r="I78" s="99">
        <v>9.5644918724976176</v>
      </c>
      <c r="J78" s="99">
        <v>9.445088198173206</v>
      </c>
      <c r="K78" s="99">
        <v>8.1760880704347247</v>
      </c>
      <c r="L78" s="99">
        <v>9.2663207914294574</v>
      </c>
      <c r="M78" s="99">
        <v>8.6338533411831442</v>
      </c>
      <c r="N78" s="99">
        <v>8.7375039642747279</v>
      </c>
      <c r="O78" s="99">
        <v>8.0832867713314993</v>
      </c>
      <c r="P78" s="99">
        <v>8.03469145512857</v>
      </c>
      <c r="Q78" s="99">
        <v>8.0211578089929354</v>
      </c>
      <c r="R78" s="99">
        <v>9.6579861165049792</v>
      </c>
      <c r="S78" s="99">
        <v>8.9496345370020087</v>
      </c>
      <c r="T78" s="99">
        <v>8.4956604634312072</v>
      </c>
      <c r="U78" s="99">
        <v>9.4974398073516486</v>
      </c>
      <c r="V78" s="99">
        <v>8.7005988371057192</v>
      </c>
      <c r="W78" s="99">
        <v>9.9948353707430222</v>
      </c>
      <c r="X78" s="99">
        <v>6.3978465609996586</v>
      </c>
      <c r="Y78" s="99">
        <v>8.3320685304996775</v>
      </c>
      <c r="DA78" s="63" t="s">
        <v>2988</v>
      </c>
    </row>
    <row r="79" spans="1:105" ht="12" customHeight="1" x14ac:dyDescent="0.25">
      <c r="A79" s="109" t="s">
        <v>120</v>
      </c>
      <c r="B79" s="110">
        <v>13.279266050555071</v>
      </c>
      <c r="C79" s="110">
        <v>13.403405344426284</v>
      </c>
      <c r="D79" s="110">
        <v>12.154748332623923</v>
      </c>
      <c r="E79" s="110">
        <v>11.387556276723991</v>
      </c>
      <c r="F79" s="110">
        <v>11.2786658350543</v>
      </c>
      <c r="G79" s="110">
        <v>10.513966227927366</v>
      </c>
      <c r="H79" s="110">
        <v>11.0977634240299</v>
      </c>
      <c r="I79" s="110">
        <v>9.7239280897098954</v>
      </c>
      <c r="J79" s="110">
        <v>9.0987712951545721</v>
      </c>
      <c r="K79" s="110">
        <v>8.362689555957985</v>
      </c>
      <c r="L79" s="110">
        <v>9.1011146072676699</v>
      </c>
      <c r="M79" s="110">
        <v>8.5226445790209855</v>
      </c>
      <c r="N79" s="110">
        <v>8.7430814062104876</v>
      </c>
      <c r="O79" s="110">
        <v>8.4098116661342512</v>
      </c>
      <c r="P79" s="110">
        <v>7.8482492499481875</v>
      </c>
      <c r="Q79" s="110">
        <v>8.1820527482094221</v>
      </c>
      <c r="R79" s="110">
        <v>9.1059124458428045</v>
      </c>
      <c r="S79" s="110">
        <v>8.9857414768257993</v>
      </c>
      <c r="T79" s="110">
        <v>8.6186655706831399</v>
      </c>
      <c r="U79" s="110">
        <v>9.2044098746704393</v>
      </c>
      <c r="V79" s="110">
        <v>8.6545661804003817</v>
      </c>
      <c r="W79" s="110">
        <v>9.5031602786931177</v>
      </c>
      <c r="X79" s="110">
        <v>6.7334386241782846</v>
      </c>
      <c r="Y79" s="110">
        <v>8.658113699816699</v>
      </c>
      <c r="DA79" s="60" t="s">
        <v>2989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190.36674305235294</v>
      </c>
      <c r="C81" s="118">
        <f t="shared" si="28"/>
        <v>191.42864162291076</v>
      </c>
      <c r="D81" s="118">
        <f t="shared" si="28"/>
        <v>177.19318364729995</v>
      </c>
      <c r="E81" s="118">
        <f t="shared" si="28"/>
        <v>192.95906060390789</v>
      </c>
      <c r="F81" s="118">
        <f t="shared" si="28"/>
        <v>190.17598658381064</v>
      </c>
      <c r="G81" s="118">
        <f t="shared" si="28"/>
        <v>169.11625449258062</v>
      </c>
      <c r="H81" s="118">
        <f t="shared" si="28"/>
        <v>162.83562965167135</v>
      </c>
      <c r="I81" s="118">
        <f t="shared" si="28"/>
        <v>196.29231199428639</v>
      </c>
      <c r="J81" s="118">
        <f t="shared" si="28"/>
        <v>190.4209770829581</v>
      </c>
      <c r="K81" s="118">
        <f t="shared" si="28"/>
        <v>196.84138479320151</v>
      </c>
      <c r="L81" s="118">
        <f t="shared" si="28"/>
        <v>206.46062611762463</v>
      </c>
      <c r="M81" s="118">
        <f t="shared" si="28"/>
        <v>183.40852234266754</v>
      </c>
      <c r="N81" s="118">
        <f t="shared" si="28"/>
        <v>198.73844542528519</v>
      </c>
      <c r="O81" s="118">
        <f t="shared" si="28"/>
        <v>191.96171305614763</v>
      </c>
      <c r="P81" s="118">
        <f t="shared" si="28"/>
        <v>186.45115570684789</v>
      </c>
      <c r="Q81" s="118">
        <f t="shared" si="28"/>
        <v>179.49670322764601</v>
      </c>
      <c r="R81" s="118">
        <f t="shared" ref="R81:V81" si="29">R82+R85+R87+R100</f>
        <v>190.61159174655552</v>
      </c>
      <c r="S81" s="118">
        <f t="shared" si="29"/>
        <v>193.89230371851531</v>
      </c>
      <c r="T81" s="118">
        <f t="shared" si="29"/>
        <v>195.88412646401449</v>
      </c>
      <c r="U81" s="118">
        <f t="shared" si="29"/>
        <v>188.48330105540327</v>
      </c>
      <c r="V81" s="118">
        <f t="shared" si="29"/>
        <v>194.28805716040557</v>
      </c>
      <c r="W81" s="118">
        <f t="shared" ref="W81:Y81" si="30">W82+W85+W87+W100</f>
        <v>191.34272566272742</v>
      </c>
      <c r="X81" s="118">
        <f t="shared" si="30"/>
        <v>200.4154558752584</v>
      </c>
      <c r="Y81" s="118">
        <f t="shared" si="30"/>
        <v>184.01355406240012</v>
      </c>
      <c r="DA81" s="129" t="s">
        <v>2990</v>
      </c>
    </row>
    <row r="82" spans="1:105" ht="12.95" customHeight="1" x14ac:dyDescent="0.25">
      <c r="A82" s="121" t="s">
        <v>57</v>
      </c>
      <c r="B82" s="123">
        <f t="shared" ref="B82:Q82" si="31">SUM(B83:B84)</f>
        <v>157.52075373551293</v>
      </c>
      <c r="C82" s="123">
        <f t="shared" si="31"/>
        <v>157.99494936126774</v>
      </c>
      <c r="D82" s="123">
        <f t="shared" si="31"/>
        <v>146.58210166048519</v>
      </c>
      <c r="E82" s="123">
        <f t="shared" si="31"/>
        <v>160.89126100701083</v>
      </c>
      <c r="F82" s="123">
        <f t="shared" si="31"/>
        <v>158.11733016269693</v>
      </c>
      <c r="G82" s="123">
        <f t="shared" si="31"/>
        <v>140.2050437184171</v>
      </c>
      <c r="H82" s="123">
        <f t="shared" si="31"/>
        <v>133.79972535071988</v>
      </c>
      <c r="I82" s="123">
        <f t="shared" si="31"/>
        <v>167.75932623589</v>
      </c>
      <c r="J82" s="123">
        <f t="shared" si="31"/>
        <v>162.91300321391282</v>
      </c>
      <c r="K82" s="123">
        <f t="shared" si="31"/>
        <v>171.12741299042492</v>
      </c>
      <c r="L82" s="123">
        <f t="shared" si="31"/>
        <v>178.91312215459163</v>
      </c>
      <c r="M82" s="123">
        <f t="shared" si="31"/>
        <v>158.82349379005231</v>
      </c>
      <c r="N82" s="123">
        <f t="shared" si="31"/>
        <v>172.53086010653905</v>
      </c>
      <c r="O82" s="123">
        <f t="shared" si="31"/>
        <v>166.75513633047518</v>
      </c>
      <c r="P82" s="123">
        <f t="shared" si="31"/>
        <v>161.94184674363521</v>
      </c>
      <c r="Q82" s="123">
        <f t="shared" si="31"/>
        <v>155.4280318903821</v>
      </c>
      <c r="R82" s="123">
        <f t="shared" ref="R82:V82" si="32">SUM(R83:R84)</f>
        <v>164.63489328938908</v>
      </c>
      <c r="S82" s="123">
        <f t="shared" si="32"/>
        <v>167.52150659088136</v>
      </c>
      <c r="T82" s="123">
        <f t="shared" si="32"/>
        <v>169.64053674870061</v>
      </c>
      <c r="U82" s="123">
        <f t="shared" si="32"/>
        <v>162.50094097177873</v>
      </c>
      <c r="V82" s="123">
        <f t="shared" si="32"/>
        <v>168.14681504768816</v>
      </c>
      <c r="W82" s="123">
        <f t="shared" ref="W82:Y82" si="33">SUM(W83:W84)</f>
        <v>165.17419330808775</v>
      </c>
      <c r="X82" s="123">
        <f t="shared" si="33"/>
        <v>174.8336704825262</v>
      </c>
      <c r="Y82" s="123">
        <f t="shared" si="33"/>
        <v>159.39338606393326</v>
      </c>
      <c r="DA82" s="130" t="s">
        <v>2991</v>
      </c>
    </row>
    <row r="83" spans="1:105" ht="12" customHeight="1" x14ac:dyDescent="0.25">
      <c r="A83" s="97" t="s">
        <v>199</v>
      </c>
      <c r="B83" s="99">
        <v>156.04701584521618</v>
      </c>
      <c r="C83" s="99">
        <v>156.54748042243006</v>
      </c>
      <c r="D83" s="99">
        <v>145.26771575367559</v>
      </c>
      <c r="E83" s="99">
        <v>159.47834586038002</v>
      </c>
      <c r="F83" s="99">
        <v>156.75075837760852</v>
      </c>
      <c r="G83" s="99">
        <v>139.02132348507752</v>
      </c>
      <c r="H83" s="99">
        <v>132.68594274726985</v>
      </c>
      <c r="I83" s="99">
        <v>166.3895429299655</v>
      </c>
      <c r="J83" s="99">
        <v>161.60764291616229</v>
      </c>
      <c r="K83" s="99">
        <v>169.78301388859296</v>
      </c>
      <c r="L83" s="99">
        <v>177.50843438801414</v>
      </c>
      <c r="M83" s="99">
        <v>157.59182307161564</v>
      </c>
      <c r="N83" s="99">
        <v>171.2044236187046</v>
      </c>
      <c r="O83" s="99">
        <v>165.48395370750885</v>
      </c>
      <c r="P83" s="99">
        <v>160.71508776366733</v>
      </c>
      <c r="Q83" s="99">
        <v>154.25683821886213</v>
      </c>
      <c r="R83" s="99">
        <v>163.40424208378039</v>
      </c>
      <c r="S83" s="99">
        <v>166.27547466564829</v>
      </c>
      <c r="T83" s="99">
        <v>168.38404951089791</v>
      </c>
      <c r="U83" s="99">
        <v>161.30029492340395</v>
      </c>
      <c r="V83" s="99">
        <v>166.9040957413269</v>
      </c>
      <c r="W83" s="99">
        <v>163.95696217445033</v>
      </c>
      <c r="X83" s="99">
        <v>173.5443635171425</v>
      </c>
      <c r="Y83" s="99">
        <v>158.22224924629293</v>
      </c>
      <c r="DA83" s="63" t="s">
        <v>2992</v>
      </c>
    </row>
    <row r="84" spans="1:105" ht="12" customHeight="1" x14ac:dyDescent="0.25">
      <c r="A84" s="97" t="s">
        <v>53</v>
      </c>
      <c r="B84" s="99">
        <v>1.473737890296738</v>
      </c>
      <c r="C84" s="99">
        <v>1.447468938837676</v>
      </c>
      <c r="D84" s="99">
        <v>1.3143859068096098</v>
      </c>
      <c r="E84" s="99">
        <v>1.4129151466307959</v>
      </c>
      <c r="F84" s="99">
        <v>1.3665717850884165</v>
      </c>
      <c r="G84" s="99">
        <v>1.1837202333395818</v>
      </c>
      <c r="H84" s="99">
        <v>1.1137826034500253</v>
      </c>
      <c r="I84" s="99">
        <v>1.3697833059245075</v>
      </c>
      <c r="J84" s="99">
        <v>1.3053602977505203</v>
      </c>
      <c r="K84" s="99">
        <v>1.3443991018319636</v>
      </c>
      <c r="L84" s="99">
        <v>1.4046877665774886</v>
      </c>
      <c r="M84" s="99">
        <v>1.2316707184366695</v>
      </c>
      <c r="N84" s="99">
        <v>1.3264364878344568</v>
      </c>
      <c r="O84" s="99">
        <v>1.2711826229663299</v>
      </c>
      <c r="P84" s="99">
        <v>1.2267589799678955</v>
      </c>
      <c r="Q84" s="99">
        <v>1.1711936715199724</v>
      </c>
      <c r="R84" s="99">
        <v>1.2306512056086967</v>
      </c>
      <c r="S84" s="99">
        <v>1.2460319252330816</v>
      </c>
      <c r="T84" s="99">
        <v>1.2564872378026879</v>
      </c>
      <c r="U84" s="99">
        <v>1.2006460483747772</v>
      </c>
      <c r="V84" s="99">
        <v>1.2427193063612787</v>
      </c>
      <c r="W84" s="99">
        <v>1.2172311336374346</v>
      </c>
      <c r="X84" s="99">
        <v>1.2893069653836893</v>
      </c>
      <c r="Y84" s="99">
        <v>1.1711368176403261</v>
      </c>
      <c r="DA84" s="63" t="s">
        <v>2993</v>
      </c>
    </row>
    <row r="85" spans="1:105" ht="12.95" customHeight="1" x14ac:dyDescent="0.25">
      <c r="A85" s="121" t="s">
        <v>92</v>
      </c>
      <c r="B85" s="123">
        <f t="shared" ref="B85:Y85" si="34">B86</f>
        <v>7.502758756789752E-4</v>
      </c>
      <c r="C85" s="123">
        <f t="shared" si="34"/>
        <v>1.0358994741617527E-3</v>
      </c>
      <c r="D85" s="123">
        <f t="shared" si="34"/>
        <v>1.5505360623352014E-3</v>
      </c>
      <c r="E85" s="123">
        <f t="shared" si="34"/>
        <v>1.9617323103794451E-3</v>
      </c>
      <c r="F85" s="123">
        <f t="shared" si="34"/>
        <v>3.2193666085977386E-3</v>
      </c>
      <c r="G85" s="123">
        <f t="shared" si="34"/>
        <v>5.2188220109750808E-3</v>
      </c>
      <c r="H85" s="123">
        <f t="shared" si="34"/>
        <v>6.4471790987099976E-3</v>
      </c>
      <c r="I85" s="123">
        <f t="shared" si="34"/>
        <v>8.5321638518981151E-3</v>
      </c>
      <c r="J85" s="123">
        <f t="shared" si="34"/>
        <v>1.0300974683544078E-2</v>
      </c>
      <c r="K85" s="123">
        <f t="shared" si="34"/>
        <v>1.1579636729516977E-2</v>
      </c>
      <c r="L85" s="123">
        <f t="shared" si="34"/>
        <v>2.5402319427618569E-2</v>
      </c>
      <c r="M85" s="123">
        <f t="shared" si="34"/>
        <v>1.8175917045164611E-2</v>
      </c>
      <c r="N85" s="123">
        <f t="shared" si="34"/>
        <v>1.5825593229086127E-2</v>
      </c>
      <c r="O85" s="123">
        <f t="shared" si="34"/>
        <v>1.6602951681331836E-2</v>
      </c>
      <c r="P85" s="123">
        <f t="shared" si="34"/>
        <v>2.1803693105668501E-2</v>
      </c>
      <c r="Q85" s="123">
        <f t="shared" si="34"/>
        <v>2.1569643084221199E-2</v>
      </c>
      <c r="R85" s="123">
        <f t="shared" si="34"/>
        <v>2.5980212036008137E-2</v>
      </c>
      <c r="S85" s="123">
        <f t="shared" si="34"/>
        <v>2.8470361238845165E-2</v>
      </c>
      <c r="T85" s="123">
        <f t="shared" si="34"/>
        <v>4.1108880425643236E-2</v>
      </c>
      <c r="U85" s="123">
        <f t="shared" si="34"/>
        <v>2.973770131667126E-2</v>
      </c>
      <c r="V85" s="123">
        <f t="shared" si="34"/>
        <v>3.4063476208727003E-2</v>
      </c>
      <c r="W85" s="123">
        <f t="shared" si="34"/>
        <v>5.5978104407623443E-2</v>
      </c>
      <c r="X85" s="123">
        <f t="shared" si="34"/>
        <v>5.8321581698185569E-2</v>
      </c>
      <c r="Y85" s="123">
        <f t="shared" si="34"/>
        <v>5.8092020534953714E-2</v>
      </c>
      <c r="DA85" s="130" t="s">
        <v>2994</v>
      </c>
    </row>
    <row r="86" spans="1:105" ht="12" customHeight="1" x14ac:dyDescent="0.25">
      <c r="A86" s="97" t="s">
        <v>53</v>
      </c>
      <c r="B86" s="99">
        <f>RES_hhdet_tesh!B86/RES_summary!B$19</f>
        <v>7.502758756789752E-4</v>
      </c>
      <c r="C86" s="99">
        <f>RES_hhdet_tesh!C86/RES_summary!C$19</f>
        <v>1.0358994741617527E-3</v>
      </c>
      <c r="D86" s="99">
        <f>RES_hhdet_tesh!D86/RES_summary!D$19</f>
        <v>1.5505360623352014E-3</v>
      </c>
      <c r="E86" s="99">
        <f>RES_hhdet_tesh!E86/RES_summary!E$19</f>
        <v>1.9617323103794451E-3</v>
      </c>
      <c r="F86" s="99">
        <f>RES_hhdet_tesh!F86/RES_summary!F$19</f>
        <v>3.2193666085977386E-3</v>
      </c>
      <c r="G86" s="99">
        <f>RES_hhdet_tesh!G86/RES_summary!G$19</f>
        <v>5.2188220109750808E-3</v>
      </c>
      <c r="H86" s="99">
        <f>RES_hhdet_tesh!H86/RES_summary!H$19</f>
        <v>6.4471790987099976E-3</v>
      </c>
      <c r="I86" s="99">
        <f>RES_hhdet_tesh!I86/RES_summary!I$19</f>
        <v>8.5321638518981151E-3</v>
      </c>
      <c r="J86" s="99">
        <f>RES_hhdet_tesh!J86/RES_summary!J$19</f>
        <v>1.0300974683544078E-2</v>
      </c>
      <c r="K86" s="99">
        <f>RES_hhdet_tesh!K86/RES_summary!K$19</f>
        <v>1.1579636729516977E-2</v>
      </c>
      <c r="L86" s="99">
        <f>RES_hhdet_tesh!L86/RES_summary!L$19</f>
        <v>2.5402319427618569E-2</v>
      </c>
      <c r="M86" s="99">
        <f>RES_hhdet_tesh!M86/RES_summary!M$19</f>
        <v>1.8175917045164611E-2</v>
      </c>
      <c r="N86" s="99">
        <f>RES_hhdet_tesh!N86/RES_summary!N$19</f>
        <v>1.5825593229086127E-2</v>
      </c>
      <c r="O86" s="99">
        <f>RES_hhdet_tesh!O86/RES_summary!O$19</f>
        <v>1.6602951681331836E-2</v>
      </c>
      <c r="P86" s="99">
        <f>RES_hhdet_tesh!P86/RES_summary!P$19</f>
        <v>2.1803693105668501E-2</v>
      </c>
      <c r="Q86" s="99">
        <f>RES_hhdet_tesh!Q86/RES_summary!Q$19</f>
        <v>2.1569643084221199E-2</v>
      </c>
      <c r="R86" s="99">
        <f>RES_hhdet_tesh!R86/RES_summary!R$19</f>
        <v>2.5980212036008137E-2</v>
      </c>
      <c r="S86" s="99">
        <f>RES_hhdet_tesh!S86/RES_summary!S$19</f>
        <v>2.8470361238845165E-2</v>
      </c>
      <c r="T86" s="99">
        <f>RES_hhdet_tesh!T86/RES_summary!T$19</f>
        <v>4.1108880425643236E-2</v>
      </c>
      <c r="U86" s="99">
        <f>RES_hhdet_tesh!U86/RES_summary!U$19</f>
        <v>2.973770131667126E-2</v>
      </c>
      <c r="V86" s="99">
        <f>RES_hhdet_tesh!V86/RES_summary!V$19</f>
        <v>3.4063476208727003E-2</v>
      </c>
      <c r="W86" s="99">
        <f>RES_hhdet_tesh!W86/RES_summary!W$19</f>
        <v>5.5978104407623443E-2</v>
      </c>
      <c r="X86" s="99">
        <f>RES_hhdet_tesh!X86/RES_summary!X$19</f>
        <v>5.8321581698185569E-2</v>
      </c>
      <c r="Y86" s="99">
        <f>RES_hhdet_tesh!Y86/RES_summary!Y$19</f>
        <v>5.8092020534953714E-2</v>
      </c>
      <c r="DA86" s="63" t="s">
        <v>2995</v>
      </c>
    </row>
    <row r="87" spans="1:105" ht="12" customHeight="1" x14ac:dyDescent="0.25">
      <c r="A87" s="121" t="s">
        <v>55</v>
      </c>
      <c r="B87" s="123">
        <v>19.56999093007428</v>
      </c>
      <c r="C87" s="123">
        <v>19.971156212164463</v>
      </c>
      <c r="D87" s="123">
        <v>19.322160504334931</v>
      </c>
      <c r="E87" s="123">
        <v>20.203233012775545</v>
      </c>
      <c r="F87" s="123">
        <v>20.243474950955317</v>
      </c>
      <c r="G87" s="123">
        <v>18.897293235677083</v>
      </c>
      <c r="H87" s="123">
        <v>18.732681288244169</v>
      </c>
      <c r="I87" s="123">
        <v>18.669183619785105</v>
      </c>
      <c r="J87" s="123">
        <v>17.935079989477078</v>
      </c>
      <c r="K87" s="123">
        <v>17.434944652438695</v>
      </c>
      <c r="L87" s="123">
        <v>18.041746353560704</v>
      </c>
      <c r="M87" s="123">
        <v>16.146192797288109</v>
      </c>
      <c r="N87" s="123">
        <v>17.534084548767318</v>
      </c>
      <c r="O87" s="123">
        <v>16.924231222653081</v>
      </c>
      <c r="P87" s="123">
        <v>16.392506255369071</v>
      </c>
      <c r="Q87" s="123">
        <v>15.846443903465453</v>
      </c>
      <c r="R87" s="123">
        <v>16.84876412068235</v>
      </c>
      <c r="S87" s="123">
        <v>17.158879984665315</v>
      </c>
      <c r="T87" s="123">
        <v>17.287407476729232</v>
      </c>
      <c r="U87" s="123">
        <v>16.862073118109624</v>
      </c>
      <c r="V87" s="123">
        <v>17.438112436417413</v>
      </c>
      <c r="W87" s="123">
        <v>17.325155709319951</v>
      </c>
      <c r="X87" s="123">
        <v>17.82715809905195</v>
      </c>
      <c r="Y87" s="123">
        <v>16.559847056793785</v>
      </c>
      <c r="DA87" s="130" t="s">
        <v>2996</v>
      </c>
    </row>
    <row r="88" spans="1:105" ht="12" customHeight="1" x14ac:dyDescent="0.25">
      <c r="A88" s="97" t="s">
        <v>132</v>
      </c>
      <c r="B88" s="99">
        <v>19.616360178993094</v>
      </c>
      <c r="C88" s="99">
        <v>19.936040422704139</v>
      </c>
      <c r="D88" s="99">
        <v>19.263337123938879</v>
      </c>
      <c r="E88" s="99">
        <v>20.269645071812896</v>
      </c>
      <c r="F88" s="99">
        <v>20.338519220321256</v>
      </c>
      <c r="G88" s="99">
        <v>18.894875320330453</v>
      </c>
      <c r="H88" s="99">
        <v>18.697757425196865</v>
      </c>
      <c r="I88" s="99">
        <v>18.690479490902579</v>
      </c>
      <c r="J88" s="99">
        <v>17.938235344938185</v>
      </c>
      <c r="K88" s="99">
        <v>17.458837299415496</v>
      </c>
      <c r="L88" s="99">
        <v>18.039245981009731</v>
      </c>
      <c r="M88" s="99">
        <v>16.109251120815674</v>
      </c>
      <c r="N88" s="99">
        <v>17.548755647018758</v>
      </c>
      <c r="O88" s="99">
        <v>16.9314511974904</v>
      </c>
      <c r="P88" s="99">
        <v>16.44826241722377</v>
      </c>
      <c r="Q88" s="99">
        <v>15.859440665697367</v>
      </c>
      <c r="R88" s="99">
        <v>16.827796629578675</v>
      </c>
      <c r="S88" s="99">
        <v>17.159872994577622</v>
      </c>
      <c r="T88" s="99">
        <v>17.341446897493075</v>
      </c>
      <c r="U88" s="99">
        <v>16.810993260981359</v>
      </c>
      <c r="V88" s="99">
        <v>17.459975077361666</v>
      </c>
      <c r="W88" s="99">
        <v>17.202211102725514</v>
      </c>
      <c r="X88" s="99">
        <v>18.113682636200188</v>
      </c>
      <c r="Y88" s="99">
        <v>16.450217826855205</v>
      </c>
      <c r="DA88" s="63" t="s">
        <v>2997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2998</v>
      </c>
    </row>
    <row r="90" spans="1:105" ht="12" customHeight="1" x14ac:dyDescent="0.25">
      <c r="A90" s="100" t="s">
        <v>199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2999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3000</v>
      </c>
    </row>
    <row r="92" spans="1:105" ht="12" customHeight="1" x14ac:dyDescent="0.25">
      <c r="A92" s="106" t="s">
        <v>124</v>
      </c>
      <c r="B92" s="102">
        <v>0</v>
      </c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X92" s="102">
        <v>0</v>
      </c>
      <c r="Y92" s="102">
        <v>0</v>
      </c>
      <c r="DA92" s="131" t="s">
        <v>3001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0</v>
      </c>
      <c r="Y93" s="105">
        <v>0</v>
      </c>
      <c r="DA93" s="132" t="s">
        <v>3002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X94" s="99">
        <v>0</v>
      </c>
      <c r="Y94" s="99">
        <v>0</v>
      </c>
      <c r="DA94" s="63" t="s">
        <v>3003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3004</v>
      </c>
    </row>
    <row r="96" spans="1:105" ht="12" customHeight="1" x14ac:dyDescent="0.25">
      <c r="A96" s="106" t="s">
        <v>122</v>
      </c>
      <c r="B96" s="102">
        <v>19.169944173331182</v>
      </c>
      <c r="C96" s="102">
        <v>20.283171534329391</v>
      </c>
      <c r="D96" s="102">
        <v>19.872568383477269</v>
      </c>
      <c r="E96" s="102">
        <v>19.548291692332718</v>
      </c>
      <c r="F96" s="102">
        <v>19.253824510748132</v>
      </c>
      <c r="G96" s="102">
        <v>18.92418406222869</v>
      </c>
      <c r="H96" s="102">
        <v>19.148619008689245</v>
      </c>
      <c r="I96" s="102">
        <v>18.396787094970737</v>
      </c>
      <c r="J96" s="102">
        <v>17.891950374130733</v>
      </c>
      <c r="K96" s="102">
        <v>17.095420916749138</v>
      </c>
      <c r="L96" s="102">
        <v>18.078155956780414</v>
      </c>
      <c r="M96" s="102">
        <v>16.663499213513013</v>
      </c>
      <c r="N96" s="102">
        <v>17.326570965029923</v>
      </c>
      <c r="O96" s="102">
        <v>16.820561105985472</v>
      </c>
      <c r="P96" s="102">
        <v>15.568241087377189</v>
      </c>
      <c r="Q96" s="102">
        <v>15.661980924322005</v>
      </c>
      <c r="R96" s="102">
        <v>17.151052980852828</v>
      </c>
      <c r="S96" s="102">
        <v>17.144346005432389</v>
      </c>
      <c r="T96" s="102">
        <v>16.419659884812347</v>
      </c>
      <c r="U96" s="102">
        <v>17.569955086150859</v>
      </c>
      <c r="V96" s="102">
        <v>17.135491655041616</v>
      </c>
      <c r="W96" s="102">
        <v>19.038493065028561</v>
      </c>
      <c r="X96" s="102">
        <v>13.210677684685551</v>
      </c>
      <c r="Y96" s="102">
        <v>18.576323923869506</v>
      </c>
      <c r="DA96" s="131" t="s">
        <v>3005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3006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3007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3008</v>
      </c>
    </row>
    <row r="100" spans="1:105" ht="12" customHeight="1" x14ac:dyDescent="0.25">
      <c r="A100" s="121" t="s">
        <v>54</v>
      </c>
      <c r="B100" s="123">
        <v>13.275248110890058</v>
      </c>
      <c r="C100" s="123">
        <v>13.46150015000439</v>
      </c>
      <c r="D100" s="123">
        <v>11.287370946417502</v>
      </c>
      <c r="E100" s="123">
        <v>11.862604851811151</v>
      </c>
      <c r="F100" s="123">
        <v>11.811962103549801</v>
      </c>
      <c r="G100" s="123">
        <v>10.008698716475438</v>
      </c>
      <c r="H100" s="123">
        <v>10.296775833608589</v>
      </c>
      <c r="I100" s="123">
        <v>9.8552699747593859</v>
      </c>
      <c r="J100" s="123">
        <v>9.5625929048846672</v>
      </c>
      <c r="K100" s="123">
        <v>8.2674475136083636</v>
      </c>
      <c r="L100" s="123">
        <v>9.4803552900446508</v>
      </c>
      <c r="M100" s="123">
        <v>8.4206598382819529</v>
      </c>
      <c r="N100" s="123">
        <v>8.6576751767497324</v>
      </c>
      <c r="O100" s="123">
        <v>8.2657425513380236</v>
      </c>
      <c r="P100" s="123">
        <v>8.0949990147379367</v>
      </c>
      <c r="Q100" s="123">
        <v>8.2006577907142209</v>
      </c>
      <c r="R100" s="123">
        <v>9.1019541244480777</v>
      </c>
      <c r="S100" s="123">
        <v>9.183446781729792</v>
      </c>
      <c r="T100" s="123">
        <v>8.9150733581589918</v>
      </c>
      <c r="U100" s="123">
        <v>9.0905492641982306</v>
      </c>
      <c r="V100" s="123">
        <v>8.6690662000912742</v>
      </c>
      <c r="W100" s="123">
        <v>8.7873985409121094</v>
      </c>
      <c r="X100" s="123">
        <v>7.6963057119820508</v>
      </c>
      <c r="Y100" s="123">
        <v>8.0022289211381192</v>
      </c>
      <c r="DA100" s="130" t="s">
        <v>3009</v>
      </c>
    </row>
    <row r="101" spans="1:105" ht="12" customHeight="1" x14ac:dyDescent="0.25">
      <c r="A101" s="97" t="s">
        <v>202</v>
      </c>
      <c r="B101" s="99">
        <v>13.322985732087119</v>
      </c>
      <c r="C101" s="99">
        <v>13.291897200618546</v>
      </c>
      <c r="D101" s="99">
        <v>11.000935252821128</v>
      </c>
      <c r="E101" s="99">
        <v>12.107607510788901</v>
      </c>
      <c r="F101" s="99">
        <v>12.036828214307629</v>
      </c>
      <c r="G101" s="99">
        <v>9.7673558752554221</v>
      </c>
      <c r="H101" s="99">
        <v>9.9126895914069895</v>
      </c>
      <c r="I101" s="99">
        <v>10.022588390786579</v>
      </c>
      <c r="J101" s="99">
        <v>9.7675694205173453</v>
      </c>
      <c r="K101" s="99">
        <v>8.2206605887935069</v>
      </c>
      <c r="L101" s="99">
        <v>9.6171714208103438</v>
      </c>
      <c r="M101" s="99">
        <v>8.3030568044317086</v>
      </c>
      <c r="N101" s="99">
        <v>8.6877451323941433</v>
      </c>
      <c r="O101" s="99">
        <v>8.2813914652693832</v>
      </c>
      <c r="P101" s="99">
        <v>8.2216218972117527</v>
      </c>
      <c r="Q101" s="99">
        <v>8.2051223080409628</v>
      </c>
      <c r="R101" s="99">
        <v>8.9096183787192267</v>
      </c>
      <c r="S101" s="99">
        <v>9.1238425730171695</v>
      </c>
      <c r="T101" s="99">
        <v>9.0802067440002414</v>
      </c>
      <c r="U101" s="99">
        <v>8.8006318543747497</v>
      </c>
      <c r="V101" s="99">
        <v>8.7537336862150816</v>
      </c>
      <c r="W101" s="99">
        <v>8.40255807005639</v>
      </c>
      <c r="X101" s="99">
        <v>8.3629090519032854</v>
      </c>
      <c r="Y101" s="99">
        <v>7.5808801317186409</v>
      </c>
      <c r="DA101" s="63" t="s">
        <v>3010</v>
      </c>
    </row>
    <row r="102" spans="1:105" ht="12" customHeight="1" x14ac:dyDescent="0.25">
      <c r="A102" s="97" t="s">
        <v>50</v>
      </c>
      <c r="B102" s="99">
        <v>12.69139790120779</v>
      </c>
      <c r="C102" s="99">
        <v>16.113060778817157</v>
      </c>
      <c r="D102" s="99">
        <v>8.4341924729716755</v>
      </c>
      <c r="E102" s="99">
        <v>11.755740410155669</v>
      </c>
      <c r="F102" s="99">
        <v>12.510615267265679</v>
      </c>
      <c r="G102" s="99">
        <v>10.133506260040948</v>
      </c>
      <c r="H102" s="99">
        <v>10.834602977784986</v>
      </c>
      <c r="I102" s="99">
        <v>7.2608240249536777</v>
      </c>
      <c r="J102" s="99">
        <v>9.5959246509814715</v>
      </c>
      <c r="K102" s="99">
        <v>8.3277792848238974</v>
      </c>
      <c r="L102" s="99">
        <v>9.863081408029517</v>
      </c>
      <c r="M102" s="99">
        <v>9.6167728440172784</v>
      </c>
      <c r="N102" s="99">
        <v>7.560910587630306</v>
      </c>
      <c r="O102" s="99">
        <v>7.10294075069028</v>
      </c>
      <c r="P102" s="99">
        <v>7.9136551972228935</v>
      </c>
      <c r="Q102" s="99">
        <v>8.2336002757436795</v>
      </c>
      <c r="R102" s="99">
        <v>10.306771510017043</v>
      </c>
      <c r="S102" s="99">
        <v>10.221367558000688</v>
      </c>
      <c r="T102" s="99">
        <v>8.889399294509067</v>
      </c>
      <c r="U102" s="99">
        <v>10.585251672349901</v>
      </c>
      <c r="V102" s="99">
        <v>7.987481700559532</v>
      </c>
      <c r="W102" s="99">
        <v>8.3602655865641502</v>
      </c>
      <c r="X102" s="99">
        <v>5.3645405450800698</v>
      </c>
      <c r="Y102" s="99">
        <v>9.0322122224255104</v>
      </c>
      <c r="DA102" s="63" t="s">
        <v>3011</v>
      </c>
    </row>
    <row r="103" spans="1:105" ht="12" customHeight="1" x14ac:dyDescent="0.25">
      <c r="A103" s="109" t="s">
        <v>120</v>
      </c>
      <c r="B103" s="110">
        <v>13.279266050555069</v>
      </c>
      <c r="C103" s="110">
        <v>13.403405344426282</v>
      </c>
      <c r="D103" s="110">
        <v>12.154748332623926</v>
      </c>
      <c r="E103" s="110">
        <v>11.387556276723991</v>
      </c>
      <c r="F103" s="110">
        <v>11.2786658350543</v>
      </c>
      <c r="G103" s="110">
        <v>10.513966227927364</v>
      </c>
      <c r="H103" s="110">
        <v>11.097763424029903</v>
      </c>
      <c r="I103" s="110">
        <v>9.7239280897099025</v>
      </c>
      <c r="J103" s="110">
        <v>9.0987712951545774</v>
      </c>
      <c r="K103" s="110">
        <v>8.3626895559579904</v>
      </c>
      <c r="L103" s="110">
        <v>9.1011146072676645</v>
      </c>
      <c r="M103" s="110">
        <v>8.5226445790209837</v>
      </c>
      <c r="N103" s="110">
        <v>8.7430814062105036</v>
      </c>
      <c r="O103" s="110">
        <v>8.4098116661342512</v>
      </c>
      <c r="P103" s="110">
        <v>7.8482492499481857</v>
      </c>
      <c r="Q103" s="110">
        <v>8.1820527482094327</v>
      </c>
      <c r="R103" s="110">
        <v>9.1059124458428062</v>
      </c>
      <c r="S103" s="110">
        <v>8.9857414768258099</v>
      </c>
      <c r="T103" s="110">
        <v>8.6186655706831132</v>
      </c>
      <c r="U103" s="110">
        <v>9.2044098746704357</v>
      </c>
      <c r="V103" s="110">
        <v>8.6545661804003569</v>
      </c>
      <c r="W103" s="110">
        <v>9.5031602786931106</v>
      </c>
      <c r="X103" s="110">
        <v>6.7334386241782997</v>
      </c>
      <c r="Y103" s="110">
        <v>8.6581136998167167</v>
      </c>
      <c r="DA103" s="60" t="s">
        <v>3012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3013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3014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3015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3016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3017</v>
      </c>
    </row>
    <row r="110" spans="1:105" ht="12" customHeight="1" x14ac:dyDescent="0.25">
      <c r="A110" s="97" t="s">
        <v>53</v>
      </c>
      <c r="B110" s="99">
        <f>RES_hhdet_tesh!B110/RES_summary!B$19</f>
        <v>0</v>
      </c>
      <c r="C110" s="99">
        <f>RES_hhdet_tesh!C110/RES_summary!C$19</f>
        <v>0</v>
      </c>
      <c r="D110" s="99">
        <f>RES_hhdet_tesh!D110/RES_summary!D$19</f>
        <v>0</v>
      </c>
      <c r="E110" s="99">
        <f>RES_hhdet_tesh!E110/RES_summary!E$19</f>
        <v>0</v>
      </c>
      <c r="F110" s="99">
        <f>RES_hhdet_tesh!F110/RES_summary!F$19</f>
        <v>0</v>
      </c>
      <c r="G110" s="99">
        <f>RES_hhdet_tesh!G110/RES_summary!G$19</f>
        <v>0</v>
      </c>
      <c r="H110" s="99">
        <f>RES_hhdet_tesh!H110/RES_summary!H$19</f>
        <v>0</v>
      </c>
      <c r="I110" s="99">
        <f>RES_hhdet_tesh!I110/RES_summary!I$19</f>
        <v>0</v>
      </c>
      <c r="J110" s="99">
        <f>RES_hhdet_tesh!J110/RES_summary!J$19</f>
        <v>0</v>
      </c>
      <c r="K110" s="99">
        <f>RES_hhdet_tesh!K110/RES_summary!K$19</f>
        <v>0</v>
      </c>
      <c r="L110" s="99">
        <f>RES_hhdet_tesh!L110/RES_summary!L$19</f>
        <v>0</v>
      </c>
      <c r="M110" s="99">
        <f>RES_hhdet_tesh!M110/RES_summary!M$19</f>
        <v>0</v>
      </c>
      <c r="N110" s="99">
        <f>RES_hhdet_tesh!N110/RES_summary!N$19</f>
        <v>0</v>
      </c>
      <c r="O110" s="99">
        <f>RES_hhdet_tesh!O110/RES_summary!O$19</f>
        <v>0</v>
      </c>
      <c r="P110" s="99">
        <f>RES_hhdet_tesh!P110/RES_summary!P$19</f>
        <v>0</v>
      </c>
      <c r="Q110" s="99">
        <f>RES_hhdet_tesh!Q110/RES_summary!Q$19</f>
        <v>0</v>
      </c>
      <c r="R110" s="99">
        <f>RES_hhdet_tesh!R110/RES_summary!R$19</f>
        <v>0</v>
      </c>
      <c r="S110" s="99">
        <f>RES_hhdet_tesh!S110/RES_summary!S$19</f>
        <v>0</v>
      </c>
      <c r="T110" s="99">
        <f>RES_hhdet_tesh!T110/RES_summary!T$19</f>
        <v>0</v>
      </c>
      <c r="U110" s="99">
        <f>RES_hhdet_tesh!U110/RES_summary!U$19</f>
        <v>0</v>
      </c>
      <c r="V110" s="99">
        <f>RES_hhdet_tesh!V110/RES_summary!V$19</f>
        <v>0</v>
      </c>
      <c r="W110" s="99">
        <f>RES_hhdet_tesh!W110/RES_summary!W$19</f>
        <v>0</v>
      </c>
      <c r="X110" s="99">
        <f>RES_hhdet_tesh!X110/RES_summary!X$19</f>
        <v>0</v>
      </c>
      <c r="Y110" s="99">
        <f>RES_hhdet_tesh!Y110/RES_summary!Y$19</f>
        <v>0</v>
      </c>
      <c r="DA110" s="63" t="s">
        <v>3018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3019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3020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3021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3022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3023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3024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3025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3026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3027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3028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3029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3030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188.09156081541752</v>
      </c>
      <c r="C124" s="118">
        <f t="shared" si="42"/>
        <v>193.25885030680425</v>
      </c>
      <c r="D124" s="118">
        <f t="shared" si="42"/>
        <v>189.74916994259064</v>
      </c>
      <c r="E124" s="118">
        <f t="shared" si="42"/>
        <v>180.82751418453975</v>
      </c>
      <c r="F124" s="118">
        <f t="shared" si="42"/>
        <v>178.78459552207534</v>
      </c>
      <c r="G124" s="118">
        <f t="shared" si="42"/>
        <v>184.17244955323494</v>
      </c>
      <c r="H124" s="118">
        <f t="shared" si="42"/>
        <v>185.61231758133343</v>
      </c>
      <c r="I124" s="118">
        <f t="shared" si="42"/>
        <v>187.76113925174303</v>
      </c>
      <c r="J124" s="118">
        <f t="shared" si="42"/>
        <v>179.55120182426828</v>
      </c>
      <c r="K124" s="118">
        <f t="shared" si="42"/>
        <v>185.30390416747221</v>
      </c>
      <c r="L124" s="118">
        <f t="shared" si="42"/>
        <v>203.44970448553403</v>
      </c>
      <c r="M124" s="118">
        <f t="shared" si="42"/>
        <v>191.08327442125662</v>
      </c>
      <c r="N124" s="118">
        <f t="shared" si="42"/>
        <v>198.58142134233157</v>
      </c>
      <c r="O124" s="118">
        <f t="shared" si="42"/>
        <v>196.88651671495444</v>
      </c>
      <c r="P124" s="118">
        <f t="shared" si="42"/>
        <v>182.1625096141984</v>
      </c>
      <c r="Q124" s="118">
        <f t="shared" si="42"/>
        <v>175.98120670224134</v>
      </c>
      <c r="R124" s="118">
        <f t="shared" ref="R124:V124" si="43">R125+R128+R130+R139</f>
        <v>193.84241507833124</v>
      </c>
      <c r="S124" s="118">
        <f t="shared" si="43"/>
        <v>193.18157245089023</v>
      </c>
      <c r="T124" s="118">
        <f t="shared" si="43"/>
        <v>195.46630760209678</v>
      </c>
      <c r="U124" s="118">
        <f t="shared" si="43"/>
        <v>194.48330645316972</v>
      </c>
      <c r="V124" s="118">
        <f t="shared" si="43"/>
        <v>187.11715089074923</v>
      </c>
      <c r="W124" s="118">
        <f t="shared" ref="W124:Y124" si="44">W125+W128+W130+W139</f>
        <v>193.12405477781445</v>
      </c>
      <c r="X124" s="118">
        <f t="shared" si="44"/>
        <v>196.15036309538959</v>
      </c>
      <c r="Y124" s="118">
        <f t="shared" si="44"/>
        <v>185.10902694281236</v>
      </c>
      <c r="DA124" s="129" t="s">
        <v>3031</v>
      </c>
    </row>
    <row r="125" spans="1:105" ht="12.95" customHeight="1" x14ac:dyDescent="0.25">
      <c r="A125" s="121" t="s">
        <v>57</v>
      </c>
      <c r="B125" s="123">
        <f t="shared" ref="B125:Q125" si="45">SUM(B126:B127)</f>
        <v>155.55018615398876</v>
      </c>
      <c r="C125" s="123">
        <f t="shared" si="45"/>
        <v>159.37586612295209</v>
      </c>
      <c r="D125" s="123">
        <f t="shared" si="45"/>
        <v>157.30011183965701</v>
      </c>
      <c r="E125" s="123">
        <f t="shared" si="45"/>
        <v>150.43961981471131</v>
      </c>
      <c r="F125" s="123">
        <f t="shared" si="45"/>
        <v>148.26205164143164</v>
      </c>
      <c r="G125" s="123">
        <f t="shared" si="45"/>
        <v>153.05520529839237</v>
      </c>
      <c r="H125" s="123">
        <f t="shared" si="45"/>
        <v>153.12849757826098</v>
      </c>
      <c r="I125" s="123">
        <f t="shared" si="45"/>
        <v>160.34905243551074</v>
      </c>
      <c r="J125" s="123">
        <f t="shared" si="45"/>
        <v>153.48538972852367</v>
      </c>
      <c r="K125" s="123">
        <f t="shared" si="45"/>
        <v>160.57708690303522</v>
      </c>
      <c r="L125" s="123">
        <f t="shared" si="45"/>
        <v>176.47763902562099</v>
      </c>
      <c r="M125" s="123">
        <f t="shared" si="45"/>
        <v>165.52039802034179</v>
      </c>
      <c r="N125" s="123">
        <f t="shared" si="45"/>
        <v>172.40465047548511</v>
      </c>
      <c r="O125" s="123">
        <f t="shared" si="45"/>
        <v>171.23959828171451</v>
      </c>
      <c r="P125" s="123">
        <f t="shared" si="45"/>
        <v>158.297818021686</v>
      </c>
      <c r="Q125" s="123">
        <f t="shared" si="45"/>
        <v>152.21899683650818</v>
      </c>
      <c r="R125" s="123">
        <f t="shared" ref="R125:V125" si="46">SUM(R126:R127)</f>
        <v>167.29061298455323</v>
      </c>
      <c r="S125" s="123">
        <f t="shared" si="46"/>
        <v>166.73900322655285</v>
      </c>
      <c r="T125" s="123">
        <f t="shared" si="46"/>
        <v>169.73446068186695</v>
      </c>
      <c r="U125" s="123">
        <f t="shared" si="46"/>
        <v>167.52209711443851</v>
      </c>
      <c r="V125" s="123">
        <f t="shared" si="46"/>
        <v>161.69166388018078</v>
      </c>
      <c r="W125" s="123">
        <f t="shared" ref="W125:Y125" si="47">SUM(W126:W127)</f>
        <v>166.10110777278786</v>
      </c>
      <c r="X125" s="123">
        <f t="shared" si="47"/>
        <v>172.00406757144745</v>
      </c>
      <c r="Y125" s="123">
        <f t="shared" si="47"/>
        <v>159.75163818104167</v>
      </c>
      <c r="DA125" s="130" t="s">
        <v>3032</v>
      </c>
    </row>
    <row r="126" spans="1:105" ht="12" customHeight="1" x14ac:dyDescent="0.25">
      <c r="A126" s="97" t="s">
        <v>198</v>
      </c>
      <c r="B126" s="99">
        <v>154.81911547193377</v>
      </c>
      <c r="C126" s="99">
        <v>158.64244641874251</v>
      </c>
      <c r="D126" s="99">
        <v>156.59168908999251</v>
      </c>
      <c r="E126" s="99">
        <v>149.77614109221949</v>
      </c>
      <c r="F126" s="99">
        <v>147.61857348678032</v>
      </c>
      <c r="G126" s="99">
        <v>152.40636061676668</v>
      </c>
      <c r="H126" s="99">
        <v>152.48849371646833</v>
      </c>
      <c r="I126" s="99">
        <v>159.6917302793853</v>
      </c>
      <c r="J126" s="99">
        <v>152.86800610000694</v>
      </c>
      <c r="K126" s="99">
        <v>159.94384228982824</v>
      </c>
      <c r="L126" s="99">
        <v>175.78212559198238</v>
      </c>
      <c r="M126" s="99">
        <v>164.87609726534779</v>
      </c>
      <c r="N126" s="99">
        <v>171.73935997465361</v>
      </c>
      <c r="O126" s="99">
        <v>170.58441709374964</v>
      </c>
      <c r="P126" s="99">
        <v>157.6959612227179</v>
      </c>
      <c r="Q126" s="99">
        <v>151.64332155176746</v>
      </c>
      <c r="R126" s="99">
        <v>166.66301593177397</v>
      </c>
      <c r="S126" s="99">
        <v>166.11658261501904</v>
      </c>
      <c r="T126" s="99">
        <v>169.10353265967183</v>
      </c>
      <c r="U126" s="99">
        <v>166.90092980060831</v>
      </c>
      <c r="V126" s="99">
        <v>161.09194202922868</v>
      </c>
      <c r="W126" s="99">
        <v>165.48681333014756</v>
      </c>
      <c r="X126" s="99">
        <v>171.36750033485066</v>
      </c>
      <c r="Y126" s="99">
        <v>159.16258964453169</v>
      </c>
      <c r="DA126" s="63" t="s">
        <v>3033</v>
      </c>
    </row>
    <row r="127" spans="1:105" ht="12" customHeight="1" x14ac:dyDescent="0.25">
      <c r="A127" s="97" t="s">
        <v>53</v>
      </c>
      <c r="B127" s="99">
        <v>0.73107068205498593</v>
      </c>
      <c r="C127" s="99">
        <v>0.7334197042095888</v>
      </c>
      <c r="D127" s="99">
        <v>0.70842274966449525</v>
      </c>
      <c r="E127" s="99">
        <v>0.66347872249182316</v>
      </c>
      <c r="F127" s="99">
        <v>0.64347815465131331</v>
      </c>
      <c r="G127" s="99">
        <v>0.64884468162569386</v>
      </c>
      <c r="H127" s="99">
        <v>0.64000386179264512</v>
      </c>
      <c r="I127" s="99">
        <v>0.65732215612543532</v>
      </c>
      <c r="J127" s="99">
        <v>0.61738362851673267</v>
      </c>
      <c r="K127" s="99">
        <v>0.63324461320699021</v>
      </c>
      <c r="L127" s="99">
        <v>0.69551343363861573</v>
      </c>
      <c r="M127" s="99">
        <v>0.64430075499399886</v>
      </c>
      <c r="N127" s="99">
        <v>0.6652905008315132</v>
      </c>
      <c r="O127" s="99">
        <v>0.6551811879648598</v>
      </c>
      <c r="P127" s="99">
        <v>0.60185679896810595</v>
      </c>
      <c r="Q127" s="99">
        <v>0.57567528474073559</v>
      </c>
      <c r="R127" s="99">
        <v>0.6275970527792617</v>
      </c>
      <c r="S127" s="99">
        <v>0.62242061153380324</v>
      </c>
      <c r="T127" s="99">
        <v>0.63092802219510757</v>
      </c>
      <c r="U127" s="99">
        <v>0.62116731383018886</v>
      </c>
      <c r="V127" s="99">
        <v>0.59972185095211306</v>
      </c>
      <c r="W127" s="99">
        <v>0.61429444264030209</v>
      </c>
      <c r="X127" s="99">
        <v>0.63656723659679593</v>
      </c>
      <c r="Y127" s="99">
        <v>0.58904853650997213</v>
      </c>
      <c r="DA127" s="63" t="s">
        <v>3034</v>
      </c>
    </row>
    <row r="128" spans="1:105" ht="12.95" customHeight="1" x14ac:dyDescent="0.25">
      <c r="A128" s="121" t="s">
        <v>92</v>
      </c>
      <c r="B128" s="123">
        <f t="shared" ref="B128:Y128" si="48">B129</f>
        <v>7.4986629876549495E-4</v>
      </c>
      <c r="C128" s="123">
        <f t="shared" si="48"/>
        <v>1.0852049326402088E-3</v>
      </c>
      <c r="D128" s="123">
        <f t="shared" si="48"/>
        <v>1.5269995521682836E-3</v>
      </c>
      <c r="E128" s="123">
        <f t="shared" si="48"/>
        <v>1.8748451491087666E-3</v>
      </c>
      <c r="F128" s="123">
        <f t="shared" si="48"/>
        <v>2.8488240180400918E-3</v>
      </c>
      <c r="G128" s="123">
        <f t="shared" si="48"/>
        <v>4.5122762736940075E-3</v>
      </c>
      <c r="H128" s="123">
        <f t="shared" si="48"/>
        <v>5.6892336493236835E-3</v>
      </c>
      <c r="I128" s="123">
        <f t="shared" si="48"/>
        <v>6.6974790972391752E-3</v>
      </c>
      <c r="J128" s="123">
        <f t="shared" si="48"/>
        <v>7.7073338952285061E-3</v>
      </c>
      <c r="K128" s="123">
        <f t="shared" si="48"/>
        <v>8.2562371181420062E-3</v>
      </c>
      <c r="L128" s="123">
        <f t="shared" si="48"/>
        <v>1.7559168360196664E-2</v>
      </c>
      <c r="M128" s="123">
        <f t="shared" si="48"/>
        <v>1.2444018789643956E-2</v>
      </c>
      <c r="N128" s="123">
        <f t="shared" si="48"/>
        <v>1.2379808680613565E-2</v>
      </c>
      <c r="O128" s="123">
        <f t="shared" si="48"/>
        <v>1.5072266283726727E-2</v>
      </c>
      <c r="P128" s="123">
        <f t="shared" si="48"/>
        <v>2.0729868067932183E-2</v>
      </c>
      <c r="Q128" s="123">
        <f t="shared" si="48"/>
        <v>2.1082269430680135E-2</v>
      </c>
      <c r="R128" s="123">
        <f t="shared" si="48"/>
        <v>2.5162065260785984E-2</v>
      </c>
      <c r="S128" s="123">
        <f t="shared" si="48"/>
        <v>2.7988961048789743E-2</v>
      </c>
      <c r="T128" s="123">
        <f t="shared" si="48"/>
        <v>4.1355791652300578E-2</v>
      </c>
      <c r="U128" s="123">
        <f t="shared" si="48"/>
        <v>2.9857853284483267E-2</v>
      </c>
      <c r="V128" s="123">
        <f t="shared" si="48"/>
        <v>3.392879314172844E-2</v>
      </c>
      <c r="W128" s="123">
        <f t="shared" si="48"/>
        <v>5.5307070516208534E-2</v>
      </c>
      <c r="X128" s="123">
        <f t="shared" si="48"/>
        <v>5.4720084830098117E-2</v>
      </c>
      <c r="Y128" s="123">
        <f t="shared" si="48"/>
        <v>5.2910084951524619E-2</v>
      </c>
      <c r="DA128" s="130" t="s">
        <v>3035</v>
      </c>
    </row>
    <row r="129" spans="1:105" ht="12" customHeight="1" x14ac:dyDescent="0.25">
      <c r="A129" s="97" t="s">
        <v>53</v>
      </c>
      <c r="B129" s="99">
        <f>RES_hhdet_tesh!B129/RES_summary!B$19</f>
        <v>7.4986629876549495E-4</v>
      </c>
      <c r="C129" s="99">
        <f>RES_hhdet_tesh!C129/RES_summary!C$19</f>
        <v>1.0852049326402088E-3</v>
      </c>
      <c r="D129" s="99">
        <f>RES_hhdet_tesh!D129/RES_summary!D$19</f>
        <v>1.5269995521682836E-3</v>
      </c>
      <c r="E129" s="99">
        <f>RES_hhdet_tesh!E129/RES_summary!E$19</f>
        <v>1.8748451491087666E-3</v>
      </c>
      <c r="F129" s="99">
        <f>RES_hhdet_tesh!F129/RES_summary!F$19</f>
        <v>2.8488240180400918E-3</v>
      </c>
      <c r="G129" s="99">
        <f>RES_hhdet_tesh!G129/RES_summary!G$19</f>
        <v>4.5122762736940075E-3</v>
      </c>
      <c r="H129" s="99">
        <f>RES_hhdet_tesh!H129/RES_summary!H$19</f>
        <v>5.6892336493236835E-3</v>
      </c>
      <c r="I129" s="99">
        <f>RES_hhdet_tesh!I129/RES_summary!I$19</f>
        <v>6.6974790972391752E-3</v>
      </c>
      <c r="J129" s="99">
        <f>RES_hhdet_tesh!J129/RES_summary!J$19</f>
        <v>7.7073338952285061E-3</v>
      </c>
      <c r="K129" s="99">
        <f>RES_hhdet_tesh!K129/RES_summary!K$19</f>
        <v>8.2562371181420062E-3</v>
      </c>
      <c r="L129" s="99">
        <f>RES_hhdet_tesh!L129/RES_summary!L$19</f>
        <v>1.7559168360196664E-2</v>
      </c>
      <c r="M129" s="99">
        <f>RES_hhdet_tesh!M129/RES_summary!M$19</f>
        <v>1.2444018789643956E-2</v>
      </c>
      <c r="N129" s="99">
        <f>RES_hhdet_tesh!N129/RES_summary!N$19</f>
        <v>1.2379808680613565E-2</v>
      </c>
      <c r="O129" s="99">
        <f>RES_hhdet_tesh!O129/RES_summary!O$19</f>
        <v>1.5072266283726727E-2</v>
      </c>
      <c r="P129" s="99">
        <f>RES_hhdet_tesh!P129/RES_summary!P$19</f>
        <v>2.0729868067932183E-2</v>
      </c>
      <c r="Q129" s="99">
        <f>RES_hhdet_tesh!Q129/RES_summary!Q$19</f>
        <v>2.1082269430680135E-2</v>
      </c>
      <c r="R129" s="99">
        <f>RES_hhdet_tesh!R129/RES_summary!R$19</f>
        <v>2.5162065260785984E-2</v>
      </c>
      <c r="S129" s="99">
        <f>RES_hhdet_tesh!S129/RES_summary!S$19</f>
        <v>2.7988961048789743E-2</v>
      </c>
      <c r="T129" s="99">
        <f>RES_hhdet_tesh!T129/RES_summary!T$19</f>
        <v>4.1355791652300578E-2</v>
      </c>
      <c r="U129" s="99">
        <f>RES_hhdet_tesh!U129/RES_summary!U$19</f>
        <v>2.9857853284483267E-2</v>
      </c>
      <c r="V129" s="99">
        <f>RES_hhdet_tesh!V129/RES_summary!V$19</f>
        <v>3.392879314172844E-2</v>
      </c>
      <c r="W129" s="99">
        <f>RES_hhdet_tesh!W129/RES_summary!W$19</f>
        <v>5.5307070516208534E-2</v>
      </c>
      <c r="X129" s="99">
        <f>RES_hhdet_tesh!X129/RES_summary!X$19</f>
        <v>5.4720084830098117E-2</v>
      </c>
      <c r="Y129" s="99">
        <f>RES_hhdet_tesh!Y129/RES_summary!Y$19</f>
        <v>5.2910084951524619E-2</v>
      </c>
      <c r="DA129" s="63" t="s">
        <v>3036</v>
      </c>
    </row>
    <row r="130" spans="1:105" ht="12" customHeight="1" x14ac:dyDescent="0.25">
      <c r="A130" s="121" t="s">
        <v>55</v>
      </c>
      <c r="B130" s="123">
        <v>19.343187489965207</v>
      </c>
      <c r="C130" s="123">
        <v>20.139476838109427</v>
      </c>
      <c r="D130" s="123">
        <v>20.673814980318024</v>
      </c>
      <c r="E130" s="123">
        <v>18.962266449193475</v>
      </c>
      <c r="F130" s="123">
        <v>19.127342386190424</v>
      </c>
      <c r="G130" s="123">
        <v>20.631946770263951</v>
      </c>
      <c r="H130" s="123">
        <v>21.401988539116871</v>
      </c>
      <c r="I130" s="123">
        <v>17.884728700505434</v>
      </c>
      <c r="J130" s="123">
        <v>16.913087998132234</v>
      </c>
      <c r="K130" s="123">
        <v>16.359673793243342</v>
      </c>
      <c r="L130" s="123">
        <v>17.758580085274158</v>
      </c>
      <c r="M130" s="123">
        <v>16.887613502023381</v>
      </c>
      <c r="N130" s="123">
        <v>17.568348948211046</v>
      </c>
      <c r="O130" s="123">
        <v>17.395317359890416</v>
      </c>
      <c r="P130" s="123">
        <v>15.985792895205629</v>
      </c>
      <c r="Q130" s="123">
        <v>15.550096940959648</v>
      </c>
      <c r="R130" s="123">
        <v>17.190301520423116</v>
      </c>
      <c r="S130" s="123">
        <v>17.197166188176585</v>
      </c>
      <c r="T130" s="123">
        <v>17.022042208910953</v>
      </c>
      <c r="U130" s="123">
        <v>17.498249934295814</v>
      </c>
      <c r="V130" s="123">
        <v>16.82478330952782</v>
      </c>
      <c r="W130" s="123">
        <v>17.587964607449408</v>
      </c>
      <c r="X130" s="123">
        <v>17.501166614089364</v>
      </c>
      <c r="Y130" s="123">
        <v>16.611205149419636</v>
      </c>
      <c r="DA130" s="130" t="s">
        <v>3037</v>
      </c>
    </row>
    <row r="131" spans="1:105" ht="12" customHeight="1" x14ac:dyDescent="0.25">
      <c r="A131" s="97" t="s">
        <v>128</v>
      </c>
      <c r="B131" s="99">
        <v>19.343761611095502</v>
      </c>
      <c r="C131" s="99">
        <v>20.138384492511268</v>
      </c>
      <c r="D131" s="99">
        <v>20.679077165653148</v>
      </c>
      <c r="E131" s="99">
        <v>18.958537822289259</v>
      </c>
      <c r="F131" s="99">
        <v>19.126242680012883</v>
      </c>
      <c r="G131" s="99">
        <v>20.643021599306092</v>
      </c>
      <c r="H131" s="99">
        <v>21.415493310581613</v>
      </c>
      <c r="I131" s="99">
        <v>17.881352059296805</v>
      </c>
      <c r="J131" s="99">
        <v>16.906379051866736</v>
      </c>
      <c r="K131" s="99">
        <v>16.354020223468513</v>
      </c>
      <c r="L131" s="99">
        <v>17.755070696259139</v>
      </c>
      <c r="M131" s="99">
        <v>16.890019773722845</v>
      </c>
      <c r="N131" s="99">
        <v>17.570355165696121</v>
      </c>
      <c r="O131" s="99">
        <v>17.399868878567634</v>
      </c>
      <c r="P131" s="99">
        <v>15.988743977390333</v>
      </c>
      <c r="Q131" s="99">
        <v>15.548664126905567</v>
      </c>
      <c r="R131" s="99">
        <v>17.190674140681804</v>
      </c>
      <c r="S131" s="99">
        <v>17.19833718194463</v>
      </c>
      <c r="T131" s="99">
        <v>17.031605365125046</v>
      </c>
      <c r="U131" s="99">
        <v>17.497658673541142</v>
      </c>
      <c r="V131" s="99">
        <v>16.822222912989474</v>
      </c>
      <c r="W131" s="99">
        <v>17.567656146105083</v>
      </c>
      <c r="X131" s="99">
        <v>17.605394627101663</v>
      </c>
      <c r="Y131" s="99">
        <v>16.558755075688477</v>
      </c>
      <c r="DA131" s="63" t="s">
        <v>3038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3039</v>
      </c>
    </row>
    <row r="133" spans="1:105" ht="12" customHeight="1" x14ac:dyDescent="0.25">
      <c r="A133" s="100" t="s">
        <v>198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3040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3041</v>
      </c>
    </row>
    <row r="135" spans="1:105" ht="12" customHeight="1" x14ac:dyDescent="0.25">
      <c r="A135" s="106" t="s">
        <v>122</v>
      </c>
      <c r="B135" s="102">
        <v>19.169944173331185</v>
      </c>
      <c r="C135" s="102">
        <v>20.275110225227635</v>
      </c>
      <c r="D135" s="102">
        <v>19.86736208287995</v>
      </c>
      <c r="E135" s="102">
        <v>19.551068738904895</v>
      </c>
      <c r="F135" s="102">
        <v>19.247324134626748</v>
      </c>
      <c r="G135" s="102">
        <v>18.920406433830177</v>
      </c>
      <c r="H135" s="102">
        <v>19.166724816233955</v>
      </c>
      <c r="I135" s="102">
        <v>18.433813036747164</v>
      </c>
      <c r="J135" s="102">
        <v>17.904995335723189</v>
      </c>
      <c r="K135" s="102">
        <v>17.078575836146456</v>
      </c>
      <c r="L135" s="102">
        <v>18.057287562453052</v>
      </c>
      <c r="M135" s="102">
        <v>16.650313774596448</v>
      </c>
      <c r="N135" s="102">
        <v>17.322962528461087</v>
      </c>
      <c r="O135" s="102">
        <v>16.833655418038898</v>
      </c>
      <c r="P135" s="102">
        <v>15.620140086557184</v>
      </c>
      <c r="Q135" s="102">
        <v>15.721588052964355</v>
      </c>
      <c r="R135" s="102">
        <v>17.148100243217552</v>
      </c>
      <c r="S135" s="102">
        <v>17.069668984824659</v>
      </c>
      <c r="T135" s="102">
        <v>16.302464786481998</v>
      </c>
      <c r="U135" s="102">
        <v>17.559316991039122</v>
      </c>
      <c r="V135" s="102">
        <v>17.183984014933415</v>
      </c>
      <c r="W135" s="102">
        <v>19.027260001079227</v>
      </c>
      <c r="X135" s="102">
        <v>13.115734932841727</v>
      </c>
      <c r="Y135" s="102">
        <v>18.375800120464426</v>
      </c>
      <c r="DA135" s="131" t="s">
        <v>3042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3043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3044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3045</v>
      </c>
    </row>
    <row r="139" spans="1:105" ht="12" customHeight="1" x14ac:dyDescent="0.25">
      <c r="A139" s="121" t="s">
        <v>54</v>
      </c>
      <c r="B139" s="123">
        <v>13.197437305164796</v>
      </c>
      <c r="C139" s="123">
        <v>13.74242214081008</v>
      </c>
      <c r="D139" s="123">
        <v>11.773716123063446</v>
      </c>
      <c r="E139" s="123">
        <v>11.423753075485882</v>
      </c>
      <c r="F139" s="123">
        <v>11.39235267043523</v>
      </c>
      <c r="G139" s="123">
        <v>10.480785208304935</v>
      </c>
      <c r="H139" s="123">
        <v>11.076142230306266</v>
      </c>
      <c r="I139" s="123">
        <v>9.5206606366296249</v>
      </c>
      <c r="J139" s="123">
        <v>9.1450167637171305</v>
      </c>
      <c r="K139" s="123">
        <v>8.3588872340755138</v>
      </c>
      <c r="L139" s="123">
        <v>9.1959262062786831</v>
      </c>
      <c r="M139" s="123">
        <v>8.6628188801018133</v>
      </c>
      <c r="N139" s="123">
        <v>8.596042109954789</v>
      </c>
      <c r="O139" s="123">
        <v>8.2365288070657758</v>
      </c>
      <c r="P139" s="123">
        <v>7.8581688292388296</v>
      </c>
      <c r="Q139" s="123">
        <v>8.1910306553428125</v>
      </c>
      <c r="R139" s="123">
        <v>9.3363385080941086</v>
      </c>
      <c r="S139" s="123">
        <v>9.2174140751120035</v>
      </c>
      <c r="T139" s="123">
        <v>8.668448919666556</v>
      </c>
      <c r="U139" s="123">
        <v>9.433101551150914</v>
      </c>
      <c r="V139" s="123">
        <v>8.5667749078988944</v>
      </c>
      <c r="W139" s="123">
        <v>9.3796753270609674</v>
      </c>
      <c r="X139" s="123">
        <v>6.590408825022692</v>
      </c>
      <c r="Y139" s="123">
        <v>8.6932735273995121</v>
      </c>
      <c r="DA139" s="130" t="s">
        <v>3046</v>
      </c>
    </row>
    <row r="140" spans="1:105" ht="12" customHeight="1" x14ac:dyDescent="0.25">
      <c r="A140" s="97" t="s">
        <v>50</v>
      </c>
      <c r="B140" s="99">
        <v>12.69139790120779</v>
      </c>
      <c r="C140" s="99">
        <v>16.113060778817154</v>
      </c>
      <c r="D140" s="99">
        <v>8.4341924729716773</v>
      </c>
      <c r="E140" s="99">
        <v>11.755740410155667</v>
      </c>
      <c r="F140" s="99">
        <v>12.510615267265683</v>
      </c>
      <c r="G140" s="99">
        <v>10.133506260040953</v>
      </c>
      <c r="H140" s="99">
        <v>10.834602977784987</v>
      </c>
      <c r="I140" s="99">
        <v>7.2608240249536786</v>
      </c>
      <c r="J140" s="99">
        <v>9.5959246509814697</v>
      </c>
      <c r="K140" s="99">
        <v>8.3277792848239098</v>
      </c>
      <c r="L140" s="99">
        <v>9.8630814080295135</v>
      </c>
      <c r="M140" s="99">
        <v>9.6167728440172802</v>
      </c>
      <c r="N140" s="99">
        <v>7.5609105876303149</v>
      </c>
      <c r="O140" s="99">
        <v>7.1029407506902755</v>
      </c>
      <c r="P140" s="99">
        <v>7.9136551972228686</v>
      </c>
      <c r="Q140" s="99">
        <v>8.2336002757436635</v>
      </c>
      <c r="R140" s="99">
        <v>10.30677151001704</v>
      </c>
      <c r="S140" s="99">
        <v>10.221367558000676</v>
      </c>
      <c r="T140" s="99">
        <v>8.8893992945090972</v>
      </c>
      <c r="U140" s="99">
        <v>10.585251672349866</v>
      </c>
      <c r="V140" s="99">
        <v>7.9874817005595444</v>
      </c>
      <c r="W140" s="99">
        <v>8.360265586564136</v>
      </c>
      <c r="X140" s="99">
        <v>5.364540545080053</v>
      </c>
      <c r="Y140" s="99">
        <v>9.0322122224255104</v>
      </c>
      <c r="DA140" s="63" t="s">
        <v>3047</v>
      </c>
    </row>
    <row r="141" spans="1:105" ht="12" customHeight="1" x14ac:dyDescent="0.25">
      <c r="A141" s="109" t="s">
        <v>120</v>
      </c>
      <c r="B141" s="110">
        <v>13.279266050555069</v>
      </c>
      <c r="C141" s="110">
        <v>13.403405344426282</v>
      </c>
      <c r="D141" s="110">
        <v>12.154748332623925</v>
      </c>
      <c r="E141" s="110">
        <v>11.38755627672399</v>
      </c>
      <c r="F141" s="110">
        <v>11.278665835054298</v>
      </c>
      <c r="G141" s="110">
        <v>10.513966227927368</v>
      </c>
      <c r="H141" s="110">
        <v>11.097763424029896</v>
      </c>
      <c r="I141" s="110">
        <v>9.7239280897098883</v>
      </c>
      <c r="J141" s="110">
        <v>9.0987712951545774</v>
      </c>
      <c r="K141" s="110">
        <v>8.3626895559579779</v>
      </c>
      <c r="L141" s="110">
        <v>9.1011146072676361</v>
      </c>
      <c r="M141" s="110">
        <v>8.5226445790210033</v>
      </c>
      <c r="N141" s="110">
        <v>8.7430814062104645</v>
      </c>
      <c r="O141" s="110">
        <v>8.4098116661342335</v>
      </c>
      <c r="P141" s="110">
        <v>7.8482492499481982</v>
      </c>
      <c r="Q141" s="110">
        <v>8.1820527482094505</v>
      </c>
      <c r="R141" s="110">
        <v>9.105912445842808</v>
      </c>
      <c r="S141" s="110">
        <v>8.985741476825778</v>
      </c>
      <c r="T141" s="110">
        <v>8.6186655706830937</v>
      </c>
      <c r="U141" s="110">
        <v>9.2044098746704162</v>
      </c>
      <c r="V141" s="110">
        <v>8.6545661804003444</v>
      </c>
      <c r="W141" s="110">
        <v>9.5031602786931391</v>
      </c>
      <c r="X141" s="110">
        <v>6.7334386241782855</v>
      </c>
      <c r="Y141" s="110">
        <v>8.6581136998166865</v>
      </c>
      <c r="DA141" s="60" t="s">
        <v>3048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</v>
      </c>
      <c r="C143" s="118">
        <f t="shared" si="49"/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0</v>
      </c>
      <c r="S143" s="118">
        <f t="shared" si="50"/>
        <v>0</v>
      </c>
      <c r="T143" s="118">
        <f t="shared" si="50"/>
        <v>0</v>
      </c>
      <c r="U143" s="118">
        <f t="shared" si="50"/>
        <v>0</v>
      </c>
      <c r="V143" s="118">
        <f t="shared" si="50"/>
        <v>0</v>
      </c>
      <c r="W143" s="118">
        <f t="shared" ref="W143:Y143" si="51">W144+W146+W148+W157</f>
        <v>0</v>
      </c>
      <c r="X143" s="118">
        <f t="shared" si="51"/>
        <v>0</v>
      </c>
      <c r="Y143" s="118">
        <f t="shared" si="51"/>
        <v>0</v>
      </c>
      <c r="DA143" s="129" t="s">
        <v>3049</v>
      </c>
    </row>
    <row r="144" spans="1:105" ht="12.95" customHeight="1" x14ac:dyDescent="0.25">
      <c r="A144" s="121" t="s">
        <v>57</v>
      </c>
      <c r="B144" s="123">
        <f t="shared" ref="B144:Y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X144" s="123">
        <f t="shared" si="52"/>
        <v>0</v>
      </c>
      <c r="Y144" s="123">
        <f t="shared" si="52"/>
        <v>0</v>
      </c>
      <c r="DA144" s="130" t="s">
        <v>3050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X145" s="99">
        <v>0</v>
      </c>
      <c r="Y145" s="99">
        <v>0</v>
      </c>
      <c r="DA145" s="63" t="s">
        <v>3051</v>
      </c>
    </row>
    <row r="146" spans="1:105" ht="12.95" customHeight="1" x14ac:dyDescent="0.25">
      <c r="A146" s="121" t="s">
        <v>92</v>
      </c>
      <c r="B146" s="123">
        <f t="shared" ref="B146:Y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X146" s="123">
        <f t="shared" si="53"/>
        <v>0</v>
      </c>
      <c r="Y146" s="123">
        <f t="shared" si="53"/>
        <v>0</v>
      </c>
      <c r="DA146" s="130" t="s">
        <v>3052</v>
      </c>
    </row>
    <row r="147" spans="1:105" ht="12" customHeight="1" x14ac:dyDescent="0.25">
      <c r="A147" s="97" t="s">
        <v>53</v>
      </c>
      <c r="B147" s="99">
        <f>RES_hhdet_tesh!B147/RES_summary!B$19</f>
        <v>0</v>
      </c>
      <c r="C147" s="99">
        <f>RES_hhdet_tesh!C147/RES_summary!C$19</f>
        <v>0</v>
      </c>
      <c r="D147" s="99">
        <f>RES_hhdet_tesh!D147/RES_summary!D$19</f>
        <v>0</v>
      </c>
      <c r="E147" s="99">
        <f>RES_hhdet_tesh!E147/RES_summary!E$19</f>
        <v>0</v>
      </c>
      <c r="F147" s="99">
        <f>RES_hhdet_tesh!F147/RES_summary!F$19</f>
        <v>0</v>
      </c>
      <c r="G147" s="99">
        <f>RES_hhdet_tesh!G147/RES_summary!G$19</f>
        <v>0</v>
      </c>
      <c r="H147" s="99">
        <f>RES_hhdet_tesh!H147/RES_summary!H$19</f>
        <v>0</v>
      </c>
      <c r="I147" s="99">
        <f>RES_hhdet_tesh!I147/RES_summary!I$19</f>
        <v>0</v>
      </c>
      <c r="J147" s="99">
        <f>RES_hhdet_tesh!J147/RES_summary!J$19</f>
        <v>0</v>
      </c>
      <c r="K147" s="99">
        <f>RES_hhdet_tesh!K147/RES_summary!K$19</f>
        <v>0</v>
      </c>
      <c r="L147" s="99">
        <f>RES_hhdet_tesh!L147/RES_summary!L$19</f>
        <v>0</v>
      </c>
      <c r="M147" s="99">
        <f>RES_hhdet_tesh!M147/RES_summary!M$19</f>
        <v>0</v>
      </c>
      <c r="N147" s="99">
        <f>RES_hhdet_tesh!N147/RES_summary!N$19</f>
        <v>0</v>
      </c>
      <c r="O147" s="99">
        <f>RES_hhdet_tesh!O147/RES_summary!O$19</f>
        <v>0</v>
      </c>
      <c r="P147" s="99">
        <f>RES_hhdet_tesh!P147/RES_summary!P$19</f>
        <v>0</v>
      </c>
      <c r="Q147" s="99">
        <f>RES_hhdet_tesh!Q147/RES_summary!Q$19</f>
        <v>0</v>
      </c>
      <c r="R147" s="99">
        <f>RES_hhdet_tesh!R147/RES_summary!R$19</f>
        <v>0</v>
      </c>
      <c r="S147" s="99">
        <f>RES_hhdet_tesh!S147/RES_summary!S$19</f>
        <v>0</v>
      </c>
      <c r="T147" s="99">
        <f>RES_hhdet_tesh!T147/RES_summary!T$19</f>
        <v>0</v>
      </c>
      <c r="U147" s="99">
        <f>RES_hhdet_tesh!U147/RES_summary!U$19</f>
        <v>0</v>
      </c>
      <c r="V147" s="99">
        <f>RES_hhdet_tesh!V147/RES_summary!V$19</f>
        <v>0</v>
      </c>
      <c r="W147" s="99">
        <f>RES_hhdet_tesh!W147/RES_summary!W$19</f>
        <v>0</v>
      </c>
      <c r="X147" s="99">
        <f>RES_hhdet_tesh!X147/RES_summary!X$19</f>
        <v>0</v>
      </c>
      <c r="Y147" s="99">
        <f>RES_hhdet_tesh!Y147/RES_summary!Y$19</f>
        <v>0</v>
      </c>
      <c r="DA147" s="63" t="s">
        <v>3053</v>
      </c>
    </row>
    <row r="148" spans="1:105" ht="12" customHeight="1" x14ac:dyDescent="0.25">
      <c r="A148" s="121" t="s">
        <v>55</v>
      </c>
      <c r="B148" s="123">
        <v>0</v>
      </c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X148" s="123">
        <v>0</v>
      </c>
      <c r="Y148" s="123">
        <v>0</v>
      </c>
      <c r="DA148" s="130" t="s">
        <v>3054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X149" s="99">
        <v>0</v>
      </c>
      <c r="Y149" s="99">
        <v>0</v>
      </c>
      <c r="DA149" s="63" t="s">
        <v>3055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3056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3057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3058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X153" s="102">
        <v>0</v>
      </c>
      <c r="Y153" s="102">
        <v>0</v>
      </c>
      <c r="DA153" s="131" t="s">
        <v>3059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3060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3061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3062</v>
      </c>
    </row>
    <row r="157" spans="1:105" ht="12" customHeight="1" x14ac:dyDescent="0.25">
      <c r="A157" s="121" t="s">
        <v>54</v>
      </c>
      <c r="B157" s="123">
        <v>0</v>
      </c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X157" s="123">
        <v>0</v>
      </c>
      <c r="Y157" s="123">
        <v>0</v>
      </c>
      <c r="DA157" s="130" t="s">
        <v>3063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X158" s="99">
        <v>0</v>
      </c>
      <c r="Y158" s="99">
        <v>0</v>
      </c>
      <c r="DA158" s="63" t="s">
        <v>3064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X159" s="110">
        <v>0</v>
      </c>
      <c r="Y159" s="110">
        <v>0</v>
      </c>
      <c r="DA159" s="60" t="s">
        <v>3065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167.92095962618836</v>
      </c>
      <c r="C161" s="118">
        <f t="shared" si="54"/>
        <v>203.03503718959334</v>
      </c>
      <c r="D161" s="118">
        <f t="shared" si="54"/>
        <v>185.92811983463548</v>
      </c>
      <c r="E161" s="118">
        <f t="shared" si="54"/>
        <v>181.56937829095904</v>
      </c>
      <c r="F161" s="118">
        <f t="shared" si="54"/>
        <v>178.98507657262371</v>
      </c>
      <c r="G161" s="118">
        <f t="shared" si="54"/>
        <v>174.48923643548198</v>
      </c>
      <c r="H161" s="118">
        <f t="shared" si="54"/>
        <v>163.24460479323079</v>
      </c>
      <c r="I161" s="118">
        <f t="shared" si="54"/>
        <v>194.15253536330391</v>
      </c>
      <c r="J161" s="118">
        <f t="shared" si="54"/>
        <v>191.26265656575742</v>
      </c>
      <c r="K161" s="118">
        <f t="shared" si="54"/>
        <v>190.72440109666456</v>
      </c>
      <c r="L161" s="118">
        <f t="shared" si="54"/>
        <v>224.44840321999095</v>
      </c>
      <c r="M161" s="118">
        <f t="shared" si="54"/>
        <v>191.83928315979406</v>
      </c>
      <c r="N161" s="118">
        <f t="shared" si="54"/>
        <v>195.28880944833514</v>
      </c>
      <c r="O161" s="118">
        <f t="shared" si="54"/>
        <v>191.67863020254038</v>
      </c>
      <c r="P161" s="118">
        <f t="shared" si="54"/>
        <v>182.07089768580229</v>
      </c>
      <c r="Q161" s="118">
        <f t="shared" si="54"/>
        <v>176.80572247718149</v>
      </c>
      <c r="R161" s="118">
        <f t="shared" ref="R161:V161" si="55">R162+R164+R166+R175</f>
        <v>188.99135696335574</v>
      </c>
      <c r="S161" s="118">
        <f t="shared" si="55"/>
        <v>184.09776300526519</v>
      </c>
      <c r="T161" s="118">
        <f t="shared" si="55"/>
        <v>222.80908165152118</v>
      </c>
      <c r="U161" s="118">
        <f t="shared" si="55"/>
        <v>188.17264145536041</v>
      </c>
      <c r="V161" s="118">
        <f t="shared" si="55"/>
        <v>181.60717086204028</v>
      </c>
      <c r="W161" s="118">
        <f t="shared" ref="W161:Y161" si="56">W162+W164+W166+W175</f>
        <v>212.60471028598613</v>
      </c>
      <c r="X161" s="118">
        <f t="shared" si="56"/>
        <v>150.35139278789728</v>
      </c>
      <c r="Y161" s="118">
        <f t="shared" si="56"/>
        <v>213.65356703392359</v>
      </c>
      <c r="DA161" s="129" t="s">
        <v>3066</v>
      </c>
    </row>
    <row r="162" spans="1:105" ht="12.95" customHeight="1" x14ac:dyDescent="0.25">
      <c r="A162" s="121" t="s">
        <v>57</v>
      </c>
      <c r="B162" s="123">
        <f t="shared" ref="B162:Y162" si="57">B163</f>
        <v>135.54984921035168</v>
      </c>
      <c r="C162" s="123">
        <f t="shared" si="57"/>
        <v>168.99946558388487</v>
      </c>
      <c r="D162" s="123">
        <f t="shared" si="57"/>
        <v>154.27548229663876</v>
      </c>
      <c r="E162" s="123">
        <f t="shared" si="57"/>
        <v>150.58488709776231</v>
      </c>
      <c r="F162" s="123">
        <f t="shared" si="57"/>
        <v>148.32137974723116</v>
      </c>
      <c r="G162" s="123">
        <f t="shared" si="57"/>
        <v>145.06409812456141</v>
      </c>
      <c r="H162" s="123">
        <f t="shared" si="57"/>
        <v>132.99014437915994</v>
      </c>
      <c r="I162" s="123">
        <f t="shared" si="57"/>
        <v>166.22176004399768</v>
      </c>
      <c r="J162" s="123">
        <f t="shared" si="57"/>
        <v>164.1887502826213</v>
      </c>
      <c r="K162" s="123">
        <f t="shared" si="57"/>
        <v>165.22916203041189</v>
      </c>
      <c r="L162" s="123">
        <f t="shared" si="57"/>
        <v>197.07909676953614</v>
      </c>
      <c r="M162" s="123">
        <f t="shared" si="57"/>
        <v>166.42995048647384</v>
      </c>
      <c r="N162" s="123">
        <f t="shared" si="57"/>
        <v>169.28944881289192</v>
      </c>
      <c r="O162" s="123">
        <f t="shared" si="57"/>
        <v>166.5360055363179</v>
      </c>
      <c r="P162" s="123">
        <f t="shared" si="57"/>
        <v>158.50684023892052</v>
      </c>
      <c r="Q162" s="123">
        <f t="shared" si="57"/>
        <v>152.78125668833718</v>
      </c>
      <c r="R162" s="123">
        <f t="shared" si="57"/>
        <v>162.27605374796127</v>
      </c>
      <c r="S162" s="123">
        <f t="shared" si="57"/>
        <v>157.49537611368325</v>
      </c>
      <c r="T162" s="123">
        <f t="shared" si="57"/>
        <v>197.48100410638358</v>
      </c>
      <c r="U162" s="123">
        <f t="shared" si="57"/>
        <v>160.83996556773883</v>
      </c>
      <c r="V162" s="123">
        <f t="shared" si="57"/>
        <v>155.5937885421605</v>
      </c>
      <c r="W162" s="123">
        <f t="shared" si="57"/>
        <v>183.76914701959379</v>
      </c>
      <c r="X162" s="123">
        <f t="shared" si="57"/>
        <v>130.26461986660203</v>
      </c>
      <c r="Y162" s="123">
        <f t="shared" si="57"/>
        <v>186.03844059671451</v>
      </c>
      <c r="DA162" s="130" t="s">
        <v>3067</v>
      </c>
    </row>
    <row r="163" spans="1:105" ht="12" customHeight="1" x14ac:dyDescent="0.25">
      <c r="A163" s="97" t="s">
        <v>53</v>
      </c>
      <c r="B163" s="110">
        <v>135.54984921035168</v>
      </c>
      <c r="C163" s="110">
        <v>168.99946558388487</v>
      </c>
      <c r="D163" s="110">
        <v>154.27548229663876</v>
      </c>
      <c r="E163" s="110">
        <v>150.58488709776231</v>
      </c>
      <c r="F163" s="110">
        <v>148.32137974723116</v>
      </c>
      <c r="G163" s="110">
        <v>145.06409812456141</v>
      </c>
      <c r="H163" s="110">
        <v>132.99014437915994</v>
      </c>
      <c r="I163" s="110">
        <v>166.22176004399768</v>
      </c>
      <c r="J163" s="110">
        <v>164.1887502826213</v>
      </c>
      <c r="K163" s="110">
        <v>165.22916203041189</v>
      </c>
      <c r="L163" s="110">
        <v>197.07909676953614</v>
      </c>
      <c r="M163" s="110">
        <v>166.42995048647384</v>
      </c>
      <c r="N163" s="110">
        <v>169.28944881289192</v>
      </c>
      <c r="O163" s="110">
        <v>166.5360055363179</v>
      </c>
      <c r="P163" s="110">
        <v>158.50684023892052</v>
      </c>
      <c r="Q163" s="110">
        <v>152.78125668833718</v>
      </c>
      <c r="R163" s="110">
        <v>162.27605374796127</v>
      </c>
      <c r="S163" s="110">
        <v>157.49537611368325</v>
      </c>
      <c r="T163" s="110">
        <v>197.48100410638358</v>
      </c>
      <c r="U163" s="110">
        <v>160.83996556773883</v>
      </c>
      <c r="V163" s="110">
        <v>155.5937885421605</v>
      </c>
      <c r="W163" s="110">
        <v>183.76914701959379</v>
      </c>
      <c r="X163" s="110">
        <v>130.26461986660203</v>
      </c>
      <c r="Y163" s="110">
        <v>186.03844059671451</v>
      </c>
      <c r="DA163" s="60" t="s">
        <v>3068</v>
      </c>
    </row>
    <row r="164" spans="1:105" ht="12.95" customHeight="1" x14ac:dyDescent="0.25">
      <c r="A164" s="121" t="s">
        <v>92</v>
      </c>
      <c r="B164" s="123">
        <f t="shared" ref="B164:Y164" si="58">B165</f>
        <v>3.7424182209264733E-3</v>
      </c>
      <c r="C164" s="123">
        <f t="shared" si="58"/>
        <v>4.5387246092778791E-3</v>
      </c>
      <c r="D164" s="123">
        <f t="shared" si="58"/>
        <v>5.578619474015843E-3</v>
      </c>
      <c r="E164" s="123">
        <f t="shared" si="58"/>
        <v>5.7907090045280956E-3</v>
      </c>
      <c r="F164" s="123">
        <f t="shared" si="58"/>
        <v>6.8642948526383522E-3</v>
      </c>
      <c r="G164" s="123">
        <f t="shared" si="58"/>
        <v>8.821106360185153E-3</v>
      </c>
      <c r="H164" s="123">
        <f t="shared" si="58"/>
        <v>1.2369104693923941E-2</v>
      </c>
      <c r="I164" s="123">
        <f t="shared" si="58"/>
        <v>1.6482876014287259E-2</v>
      </c>
      <c r="J164" s="123">
        <f t="shared" si="58"/>
        <v>2.3742319149424859E-2</v>
      </c>
      <c r="K164" s="123">
        <f t="shared" si="58"/>
        <v>2.9648050069224857E-2</v>
      </c>
      <c r="L164" s="123">
        <f t="shared" si="58"/>
        <v>7.1979655081941929E-2</v>
      </c>
      <c r="M164" s="123">
        <f t="shared" si="58"/>
        <v>5.301032661356736E-2</v>
      </c>
      <c r="N164" s="123">
        <f t="shared" si="58"/>
        <v>4.6123402410426187E-2</v>
      </c>
      <c r="O164" s="123">
        <f t="shared" si="58"/>
        <v>4.5325770914289416E-2</v>
      </c>
      <c r="P164" s="123">
        <f t="shared" si="58"/>
        <v>4.8935194122287431E-2</v>
      </c>
      <c r="Q164" s="123">
        <f t="shared" si="58"/>
        <v>4.2081070198453613E-2</v>
      </c>
      <c r="R164" s="123">
        <f t="shared" si="58"/>
        <v>4.6568118427466297E-2</v>
      </c>
      <c r="S164" s="123">
        <f t="shared" si="58"/>
        <v>5.4312089848933466E-2</v>
      </c>
      <c r="T164" s="123">
        <f t="shared" si="58"/>
        <v>9.1180879363387507E-2</v>
      </c>
      <c r="U164" s="123">
        <f t="shared" si="58"/>
        <v>7.718347203239434E-2</v>
      </c>
      <c r="V164" s="123">
        <f t="shared" si="58"/>
        <v>9.9026617792907723E-2</v>
      </c>
      <c r="W164" s="123">
        <f t="shared" si="58"/>
        <v>0.18339539098148219</v>
      </c>
      <c r="X164" s="123">
        <f t="shared" si="58"/>
        <v>0.1641171091948562</v>
      </c>
      <c r="Y164" s="123">
        <f t="shared" si="58"/>
        <v>0.16906116544019306</v>
      </c>
      <c r="DA164" s="130" t="s">
        <v>3069</v>
      </c>
    </row>
    <row r="165" spans="1:105" ht="12" customHeight="1" x14ac:dyDescent="0.25">
      <c r="A165" s="97" t="s">
        <v>53</v>
      </c>
      <c r="B165" s="99">
        <f>RES_hhdet_tesh!B165/RES_summary!B$19</f>
        <v>3.7424182209264733E-3</v>
      </c>
      <c r="C165" s="99">
        <f>RES_hhdet_tesh!C165/RES_summary!C$19</f>
        <v>4.5387246092778791E-3</v>
      </c>
      <c r="D165" s="99">
        <f>RES_hhdet_tesh!D165/RES_summary!D$19</f>
        <v>5.578619474015843E-3</v>
      </c>
      <c r="E165" s="99">
        <f>RES_hhdet_tesh!E165/RES_summary!E$19</f>
        <v>5.7907090045280956E-3</v>
      </c>
      <c r="F165" s="99">
        <f>RES_hhdet_tesh!F165/RES_summary!F$19</f>
        <v>6.8642948526383522E-3</v>
      </c>
      <c r="G165" s="99">
        <f>RES_hhdet_tesh!G165/RES_summary!G$19</f>
        <v>8.821106360185153E-3</v>
      </c>
      <c r="H165" s="99">
        <f>RES_hhdet_tesh!H165/RES_summary!H$19</f>
        <v>1.2369104693923941E-2</v>
      </c>
      <c r="I165" s="99">
        <f>RES_hhdet_tesh!I165/RES_summary!I$19</f>
        <v>1.6482876014287259E-2</v>
      </c>
      <c r="J165" s="99">
        <f>RES_hhdet_tesh!J165/RES_summary!J$19</f>
        <v>2.3742319149424859E-2</v>
      </c>
      <c r="K165" s="99">
        <f>RES_hhdet_tesh!K165/RES_summary!K$19</f>
        <v>2.9648050069224857E-2</v>
      </c>
      <c r="L165" s="99">
        <f>RES_hhdet_tesh!L165/RES_summary!L$19</f>
        <v>7.1979655081941929E-2</v>
      </c>
      <c r="M165" s="99">
        <f>RES_hhdet_tesh!M165/RES_summary!M$19</f>
        <v>5.301032661356736E-2</v>
      </c>
      <c r="N165" s="99">
        <f>RES_hhdet_tesh!N165/RES_summary!N$19</f>
        <v>4.6123402410426187E-2</v>
      </c>
      <c r="O165" s="99">
        <f>RES_hhdet_tesh!O165/RES_summary!O$19</f>
        <v>4.5325770914289416E-2</v>
      </c>
      <c r="P165" s="99">
        <f>RES_hhdet_tesh!P165/RES_summary!P$19</f>
        <v>4.8935194122287431E-2</v>
      </c>
      <c r="Q165" s="99">
        <f>RES_hhdet_tesh!Q165/RES_summary!Q$19</f>
        <v>4.2081070198453613E-2</v>
      </c>
      <c r="R165" s="99">
        <f>RES_hhdet_tesh!R165/RES_summary!R$19</f>
        <v>4.6568118427466297E-2</v>
      </c>
      <c r="S165" s="99">
        <f>RES_hhdet_tesh!S165/RES_summary!S$19</f>
        <v>5.4312089848933466E-2</v>
      </c>
      <c r="T165" s="99">
        <f>RES_hhdet_tesh!T165/RES_summary!T$19</f>
        <v>9.1180879363387507E-2</v>
      </c>
      <c r="U165" s="99">
        <f>RES_hhdet_tesh!U165/RES_summary!U$19</f>
        <v>7.718347203239434E-2</v>
      </c>
      <c r="V165" s="99">
        <f>RES_hhdet_tesh!V165/RES_summary!V$19</f>
        <v>9.9026617792907723E-2</v>
      </c>
      <c r="W165" s="99">
        <f>RES_hhdet_tesh!W165/RES_summary!W$19</f>
        <v>0.18339539098148219</v>
      </c>
      <c r="X165" s="99">
        <f>RES_hhdet_tesh!X165/RES_summary!X$19</f>
        <v>0.1641171091948562</v>
      </c>
      <c r="Y165" s="99">
        <f>RES_hhdet_tesh!Y165/RES_summary!Y$19</f>
        <v>0.16906116544019306</v>
      </c>
      <c r="DA165" s="63" t="s">
        <v>3070</v>
      </c>
    </row>
    <row r="166" spans="1:105" ht="12" customHeight="1" x14ac:dyDescent="0.25">
      <c r="A166" s="121" t="s">
        <v>55</v>
      </c>
      <c r="B166" s="123">
        <v>19.169944173331185</v>
      </c>
      <c r="C166" s="123">
        <v>20.283829125157585</v>
      </c>
      <c r="D166" s="123">
        <v>19.875564841612135</v>
      </c>
      <c r="E166" s="123">
        <v>19.554776223286957</v>
      </c>
      <c r="F166" s="123">
        <v>19.263942067684994</v>
      </c>
      <c r="G166" s="123">
        <v>18.936138647168438</v>
      </c>
      <c r="H166" s="123">
        <v>19.166863494808879</v>
      </c>
      <c r="I166" s="123">
        <v>18.411941351497532</v>
      </c>
      <c r="J166" s="123">
        <v>17.899411123666866</v>
      </c>
      <c r="K166" s="123">
        <v>17.107048967835588</v>
      </c>
      <c r="L166" s="123">
        <v>18.098778599319058</v>
      </c>
      <c r="M166" s="123">
        <v>16.691124005232023</v>
      </c>
      <c r="N166" s="123">
        <v>17.360074338774314</v>
      </c>
      <c r="O166" s="123">
        <v>16.862209821179228</v>
      </c>
      <c r="P166" s="123">
        <v>15.656014016159306</v>
      </c>
      <c r="Q166" s="123">
        <v>15.789921505837421</v>
      </c>
      <c r="R166" s="123">
        <v>17.296978829438242</v>
      </c>
      <c r="S166" s="123">
        <v>17.297553384351385</v>
      </c>
      <c r="T166" s="123">
        <v>16.562244546196091</v>
      </c>
      <c r="U166" s="123">
        <v>17.790409283534888</v>
      </c>
      <c r="V166" s="123">
        <v>17.360447072196322</v>
      </c>
      <c r="W166" s="123">
        <v>19.294216361231811</v>
      </c>
      <c r="X166" s="123">
        <v>13.347927472690349</v>
      </c>
      <c r="Y166" s="123">
        <v>18.751030688699718</v>
      </c>
      <c r="DA166" s="130" t="s">
        <v>3071</v>
      </c>
    </row>
    <row r="167" spans="1:105" ht="12" customHeight="1" x14ac:dyDescent="0.25">
      <c r="A167" s="97" t="s">
        <v>124</v>
      </c>
      <c r="B167" s="99">
        <v>0</v>
      </c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X167" s="99">
        <v>0</v>
      </c>
      <c r="Y167" s="99">
        <v>0</v>
      </c>
      <c r="DA167" s="63" t="s">
        <v>3072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3073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3074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3075</v>
      </c>
    </row>
    <row r="171" spans="1:105" ht="12" customHeight="1" x14ac:dyDescent="0.25">
      <c r="A171" s="106" t="s">
        <v>122</v>
      </c>
      <c r="B171" s="102">
        <v>19.169944173331185</v>
      </c>
      <c r="C171" s="102">
        <v>20.283829125157585</v>
      </c>
      <c r="D171" s="102">
        <v>19.875564841612135</v>
      </c>
      <c r="E171" s="102">
        <v>19.554776223286957</v>
      </c>
      <c r="F171" s="102">
        <v>19.263942067684994</v>
      </c>
      <c r="G171" s="102">
        <v>18.936138647168438</v>
      </c>
      <c r="H171" s="102">
        <v>19.166863494808879</v>
      </c>
      <c r="I171" s="102">
        <v>18.411941351497532</v>
      </c>
      <c r="J171" s="102">
        <v>17.899411123666866</v>
      </c>
      <c r="K171" s="102">
        <v>17.107048967835588</v>
      </c>
      <c r="L171" s="102">
        <v>18.098778599319058</v>
      </c>
      <c r="M171" s="102">
        <v>16.691124005232023</v>
      </c>
      <c r="N171" s="102">
        <v>17.360074338774314</v>
      </c>
      <c r="O171" s="102">
        <v>16.862209821179228</v>
      </c>
      <c r="P171" s="102">
        <v>15.656014016159306</v>
      </c>
      <c r="Q171" s="102">
        <v>15.789921505837421</v>
      </c>
      <c r="R171" s="102">
        <v>17.296978829438242</v>
      </c>
      <c r="S171" s="102">
        <v>17.297553384351385</v>
      </c>
      <c r="T171" s="102">
        <v>16.562244546196091</v>
      </c>
      <c r="U171" s="102">
        <v>17.790409283534888</v>
      </c>
      <c r="V171" s="102">
        <v>17.360447072196322</v>
      </c>
      <c r="W171" s="102">
        <v>19.294216361231811</v>
      </c>
      <c r="X171" s="102">
        <v>13.347927472690349</v>
      </c>
      <c r="Y171" s="102">
        <v>18.751030688699718</v>
      </c>
      <c r="DA171" s="131" t="s">
        <v>3076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3077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3078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3079</v>
      </c>
    </row>
    <row r="175" spans="1:105" ht="12" customHeight="1" x14ac:dyDescent="0.25">
      <c r="A175" s="121" t="s">
        <v>54</v>
      </c>
      <c r="B175" s="123">
        <v>13.197423824284595</v>
      </c>
      <c r="C175" s="123">
        <v>13.747203755941607</v>
      </c>
      <c r="D175" s="123">
        <v>11.771494076910557</v>
      </c>
      <c r="E175" s="123">
        <v>11.423924260905277</v>
      </c>
      <c r="F175" s="123">
        <v>11.392890462854886</v>
      </c>
      <c r="G175" s="123">
        <v>10.480178557391955</v>
      </c>
      <c r="H175" s="123">
        <v>11.075227814568054</v>
      </c>
      <c r="I175" s="123">
        <v>9.5023510917944289</v>
      </c>
      <c r="J175" s="123">
        <v>9.1507528403198553</v>
      </c>
      <c r="K175" s="123">
        <v>8.3585420483478501</v>
      </c>
      <c r="L175" s="123">
        <v>9.1985481960538173</v>
      </c>
      <c r="M175" s="123">
        <v>8.6651983414746514</v>
      </c>
      <c r="N175" s="123">
        <v>8.5931628942584943</v>
      </c>
      <c r="O175" s="123">
        <v>8.2350890741289398</v>
      </c>
      <c r="P175" s="123">
        <v>7.8591082366001821</v>
      </c>
      <c r="Q175" s="123">
        <v>8.1924632128084269</v>
      </c>
      <c r="R175" s="123">
        <v>9.3717562675287436</v>
      </c>
      <c r="S175" s="123">
        <v>9.2505214173816341</v>
      </c>
      <c r="T175" s="123">
        <v>8.6746521195781181</v>
      </c>
      <c r="U175" s="123">
        <v>9.4650831320542785</v>
      </c>
      <c r="V175" s="123">
        <v>8.5539086298905431</v>
      </c>
      <c r="W175" s="123">
        <v>9.3579515141790637</v>
      </c>
      <c r="X175" s="123">
        <v>6.5747283394100506</v>
      </c>
      <c r="Y175" s="123">
        <v>8.6950345830691607</v>
      </c>
      <c r="DA175" s="130" t="s">
        <v>3080</v>
      </c>
    </row>
    <row r="176" spans="1:105" ht="12" customHeight="1" x14ac:dyDescent="0.25">
      <c r="A176" s="97" t="s">
        <v>50</v>
      </c>
      <c r="B176" s="99">
        <v>12.69139790120779</v>
      </c>
      <c r="C176" s="99">
        <v>16.113060778817157</v>
      </c>
      <c r="D176" s="99">
        <v>8.4341924729716791</v>
      </c>
      <c r="E176" s="99">
        <v>11.755740410155672</v>
      </c>
      <c r="F176" s="99">
        <v>12.510615267265685</v>
      </c>
      <c r="G176" s="99">
        <v>10.133506260040949</v>
      </c>
      <c r="H176" s="99">
        <v>10.834602977784986</v>
      </c>
      <c r="I176" s="99">
        <v>7.2608240249536733</v>
      </c>
      <c r="J176" s="99">
        <v>9.5959246509814662</v>
      </c>
      <c r="K176" s="99">
        <v>8.3277792848239098</v>
      </c>
      <c r="L176" s="99">
        <v>9.8630814080295135</v>
      </c>
      <c r="M176" s="99">
        <v>9.6167728440172837</v>
      </c>
      <c r="N176" s="99">
        <v>7.5609105876303033</v>
      </c>
      <c r="O176" s="99">
        <v>7.1029407506902773</v>
      </c>
      <c r="P176" s="99">
        <v>7.9136551972228961</v>
      </c>
      <c r="Q176" s="99">
        <v>8.2336002757436617</v>
      </c>
      <c r="R176" s="99">
        <v>10.306771510017004</v>
      </c>
      <c r="S176" s="99">
        <v>10.221367558000667</v>
      </c>
      <c r="T176" s="99">
        <v>8.8893992945090758</v>
      </c>
      <c r="U176" s="99">
        <v>10.585251672349852</v>
      </c>
      <c r="V176" s="99">
        <v>7.9874817005595347</v>
      </c>
      <c r="W176" s="99">
        <v>8.3602655865641839</v>
      </c>
      <c r="X176" s="99">
        <v>5.3645405450800734</v>
      </c>
      <c r="Y176" s="99">
        <v>9.0322122224254962</v>
      </c>
      <c r="DA176" s="63" t="s">
        <v>3081</v>
      </c>
    </row>
    <row r="177" spans="1:105" ht="12" customHeight="1" x14ac:dyDescent="0.25">
      <c r="A177" s="109" t="s">
        <v>120</v>
      </c>
      <c r="B177" s="110">
        <v>13.279266050555071</v>
      </c>
      <c r="C177" s="110">
        <v>13.403405344426282</v>
      </c>
      <c r="D177" s="110">
        <v>12.154748332623928</v>
      </c>
      <c r="E177" s="110">
        <v>11.387556276723988</v>
      </c>
      <c r="F177" s="110">
        <v>11.278665835054303</v>
      </c>
      <c r="G177" s="110">
        <v>10.513966227927362</v>
      </c>
      <c r="H177" s="110">
        <v>11.0977634240299</v>
      </c>
      <c r="I177" s="110">
        <v>9.7239280897098883</v>
      </c>
      <c r="J177" s="110">
        <v>9.0987712951545685</v>
      </c>
      <c r="K177" s="110">
        <v>8.3626895559579815</v>
      </c>
      <c r="L177" s="110">
        <v>9.1011146072676699</v>
      </c>
      <c r="M177" s="110">
        <v>8.5226445790209802</v>
      </c>
      <c r="N177" s="110">
        <v>8.7430814062105053</v>
      </c>
      <c r="O177" s="110">
        <v>8.4098116661342495</v>
      </c>
      <c r="P177" s="110">
        <v>7.8482492499481582</v>
      </c>
      <c r="Q177" s="110">
        <v>8.1820527482093866</v>
      </c>
      <c r="R177" s="110">
        <v>9.105912445842808</v>
      </c>
      <c r="S177" s="110">
        <v>8.9857414768258366</v>
      </c>
      <c r="T177" s="110">
        <v>8.6186655706830742</v>
      </c>
      <c r="U177" s="110">
        <v>9.2044098746704233</v>
      </c>
      <c r="V177" s="110">
        <v>8.6545661804003498</v>
      </c>
      <c r="W177" s="110">
        <v>9.5031602786930609</v>
      </c>
      <c r="X177" s="110">
        <v>6.7334386241783104</v>
      </c>
      <c r="Y177" s="110">
        <v>8.6581136998167363</v>
      </c>
      <c r="DA177" s="60" t="s">
        <v>3082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119.01794926848774</v>
      </c>
      <c r="C3" s="118">
        <f t="shared" si="0"/>
        <v>96.828315195915962</v>
      </c>
      <c r="D3" s="118">
        <f t="shared" si="0"/>
        <v>116.11937873934629</v>
      </c>
      <c r="E3" s="118">
        <f t="shared" si="0"/>
        <v>86.643184866303429</v>
      </c>
      <c r="F3" s="118">
        <f t="shared" si="0"/>
        <v>122.4439766618999</v>
      </c>
      <c r="G3" s="118">
        <f t="shared" si="0"/>
        <v>114.76403666410627</v>
      </c>
      <c r="H3" s="118">
        <f t="shared" si="0"/>
        <v>104.23696278239288</v>
      </c>
      <c r="I3" s="118">
        <f t="shared" si="0"/>
        <v>84.668577520390855</v>
      </c>
      <c r="J3" s="118">
        <f t="shared" si="0"/>
        <v>116.07724517768497</v>
      </c>
      <c r="K3" s="118">
        <f t="shared" si="0"/>
        <v>87.007789531558501</v>
      </c>
      <c r="L3" s="118">
        <f t="shared" si="0"/>
        <v>103.9736798144945</v>
      </c>
      <c r="M3" s="118">
        <f t="shared" si="0"/>
        <v>118.41907075227374</v>
      </c>
      <c r="N3" s="118">
        <f t="shared" si="0"/>
        <v>106.46370298171891</v>
      </c>
      <c r="O3" s="118">
        <f t="shared" si="0"/>
        <v>110.992422727936</v>
      </c>
      <c r="P3" s="118">
        <f t="shared" si="0"/>
        <v>112.76515476380753</v>
      </c>
      <c r="Q3" s="118">
        <f t="shared" si="0"/>
        <v>88.588261191077308</v>
      </c>
      <c r="R3" s="118">
        <f t="shared" ref="R3:V3" si="1">R4+R7+R9+R19</f>
        <v>37.215894084916258</v>
      </c>
      <c r="S3" s="118">
        <f t="shared" si="1"/>
        <v>74.033026158502594</v>
      </c>
      <c r="T3" s="118">
        <f t="shared" si="1"/>
        <v>92.05054550359705</v>
      </c>
      <c r="U3" s="118">
        <f t="shared" si="1"/>
        <v>105.38461391902182</v>
      </c>
      <c r="V3" s="118">
        <f t="shared" si="1"/>
        <v>104.18341717900691</v>
      </c>
      <c r="W3" s="118">
        <f t="shared" ref="W3:Y3" si="2">W4+W7+W9+W19</f>
        <v>93.81361625618672</v>
      </c>
      <c r="X3" s="118">
        <f t="shared" si="2"/>
        <v>0</v>
      </c>
      <c r="Y3" s="118">
        <f t="shared" si="2"/>
        <v>102.05341212914846</v>
      </c>
      <c r="DA3" s="129" t="s">
        <v>3084</v>
      </c>
    </row>
    <row r="4" spans="1:105" ht="12.95" customHeight="1" x14ac:dyDescent="0.25">
      <c r="A4" s="121" t="s">
        <v>57</v>
      </c>
      <c r="B4" s="123">
        <f t="shared" ref="B4:Q4" si="3">SUM(B5:B6)</f>
        <v>103.14885523607342</v>
      </c>
      <c r="C4" s="123">
        <f t="shared" si="3"/>
        <v>83.590351302849299</v>
      </c>
      <c r="D4" s="123">
        <f t="shared" si="3"/>
        <v>100.43266332633243</v>
      </c>
      <c r="E4" s="123">
        <f t="shared" si="3"/>
        <v>75.103596408421765</v>
      </c>
      <c r="F4" s="123">
        <f t="shared" si="3"/>
        <v>105.90825638011496</v>
      </c>
      <c r="G4" s="123">
        <f t="shared" si="3"/>
        <v>98.927513724385179</v>
      </c>
      <c r="H4" s="123">
        <f t="shared" si="3"/>
        <v>89.334833999306397</v>
      </c>
      <c r="I4" s="123">
        <f t="shared" si="3"/>
        <v>74.835406035148111</v>
      </c>
      <c r="J4" s="123">
        <f t="shared" si="3"/>
        <v>102.77258986860342</v>
      </c>
      <c r="K4" s="123">
        <f t="shared" si="3"/>
        <v>77.91234536346343</v>
      </c>
      <c r="L4" s="123">
        <f t="shared" si="3"/>
        <v>93.003317219670194</v>
      </c>
      <c r="M4" s="123">
        <f t="shared" si="3"/>
        <v>105.68296455652414</v>
      </c>
      <c r="N4" s="123">
        <f t="shared" si="3"/>
        <v>94.874289557784039</v>
      </c>
      <c r="O4" s="123">
        <f t="shared" si="3"/>
        <v>98.860969826083235</v>
      </c>
      <c r="P4" s="123">
        <f t="shared" si="3"/>
        <v>100.43158475328525</v>
      </c>
      <c r="Q4" s="123">
        <f t="shared" si="3"/>
        <v>78.242415081307996</v>
      </c>
      <c r="R4" s="123">
        <f t="shared" ref="R4:V4" si="4">SUM(R5:R6)</f>
        <v>33.141866764794109</v>
      </c>
      <c r="S4" s="123">
        <f t="shared" si="4"/>
        <v>66.784139126093663</v>
      </c>
      <c r="T4" s="123">
        <f t="shared" si="4"/>
        <v>83.601119431907946</v>
      </c>
      <c r="U4" s="123">
        <f t="shared" si="4"/>
        <v>95.356321145223404</v>
      </c>
      <c r="V4" s="123">
        <f t="shared" si="4"/>
        <v>94.514613674879016</v>
      </c>
      <c r="W4" s="123">
        <f t="shared" ref="W4:Y4" si="5">SUM(W5:W6)</f>
        <v>85.156158194395715</v>
      </c>
      <c r="X4" s="123">
        <f t="shared" si="5"/>
        <v>0</v>
      </c>
      <c r="Y4" s="123">
        <f t="shared" si="5"/>
        <v>101.71851841909083</v>
      </c>
      <c r="DA4" s="130" t="s">
        <v>3085</v>
      </c>
    </row>
    <row r="5" spans="1:105" ht="12" customHeight="1" x14ac:dyDescent="0.25">
      <c r="A5" s="97" t="s">
        <v>51</v>
      </c>
      <c r="B5" s="99">
        <v>103.14885523607342</v>
      </c>
      <c r="C5" s="99">
        <v>83.590351302849299</v>
      </c>
      <c r="D5" s="99">
        <v>100.43266332633243</v>
      </c>
      <c r="E5" s="99">
        <v>75.103596408421765</v>
      </c>
      <c r="F5" s="99">
        <v>105.90825638011496</v>
      </c>
      <c r="G5" s="99">
        <v>98.927513724385179</v>
      </c>
      <c r="H5" s="99">
        <v>89.334833999306397</v>
      </c>
      <c r="I5" s="99">
        <v>74.835406035148111</v>
      </c>
      <c r="J5" s="99">
        <v>102.77258986860342</v>
      </c>
      <c r="K5" s="99">
        <v>77.91234536346343</v>
      </c>
      <c r="L5" s="99">
        <v>93.003317219670194</v>
      </c>
      <c r="M5" s="99">
        <v>105.68296455652414</v>
      </c>
      <c r="N5" s="99">
        <v>94.874289557784039</v>
      </c>
      <c r="O5" s="99">
        <v>98.860969826083235</v>
      </c>
      <c r="P5" s="99">
        <v>100.43158475328525</v>
      </c>
      <c r="Q5" s="99">
        <v>78.242415081307996</v>
      </c>
      <c r="R5" s="99">
        <v>33.141866764794109</v>
      </c>
      <c r="S5" s="99">
        <v>66.784139126093663</v>
      </c>
      <c r="T5" s="99">
        <v>83.601119431907946</v>
      </c>
      <c r="U5" s="99">
        <v>95.356321145223404</v>
      </c>
      <c r="V5" s="99">
        <v>94.514613674879016</v>
      </c>
      <c r="W5" s="99">
        <v>85.156158194395715</v>
      </c>
      <c r="X5" s="99">
        <v>0</v>
      </c>
      <c r="Y5" s="99">
        <v>101.71851841909083</v>
      </c>
      <c r="DA5" s="63" t="s">
        <v>3086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3087</v>
      </c>
    </row>
    <row r="7" spans="1:105" ht="12.95" customHeight="1" x14ac:dyDescent="0.25">
      <c r="A7" s="121" t="s">
        <v>92</v>
      </c>
      <c r="B7" s="123">
        <f t="shared" ref="B7:Y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3088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X8" s="99">
        <v>0</v>
      </c>
      <c r="Y8" s="99">
        <v>0</v>
      </c>
      <c r="DA8" s="63" t="s">
        <v>3089</v>
      </c>
    </row>
    <row r="9" spans="1:105" ht="12" customHeight="1" x14ac:dyDescent="0.25">
      <c r="A9" s="121" t="s">
        <v>55</v>
      </c>
      <c r="B9" s="123">
        <v>12.414104873574875</v>
      </c>
      <c r="C9" s="123">
        <v>10.22446156304545</v>
      </c>
      <c r="D9" s="123">
        <v>12.858099710308702</v>
      </c>
      <c r="E9" s="123">
        <v>9.2609140557946876</v>
      </c>
      <c r="F9" s="123">
        <v>13.390133085558263</v>
      </c>
      <c r="G9" s="123">
        <v>13.170973822494201</v>
      </c>
      <c r="H9" s="123">
        <v>12.342035396666848</v>
      </c>
      <c r="I9" s="123">
        <v>8.1229781977959927</v>
      </c>
      <c r="J9" s="123">
        <v>10.914407144212039</v>
      </c>
      <c r="K9" s="123">
        <v>7.5848519863981396</v>
      </c>
      <c r="L9" s="123">
        <v>8.9684059011659656</v>
      </c>
      <c r="M9" s="123">
        <v>10.500848783976013</v>
      </c>
      <c r="N9" s="123">
        <v>9.544256367531494</v>
      </c>
      <c r="O9" s="123">
        <v>10.013206768041071</v>
      </c>
      <c r="P9" s="123">
        <v>10.045194160697861</v>
      </c>
      <c r="Q9" s="123">
        <v>7.7962496328678483</v>
      </c>
      <c r="R9" s="123">
        <v>3.2436082128781596</v>
      </c>
      <c r="S9" s="123">
        <v>6.4226645526579444</v>
      </c>
      <c r="T9" s="123">
        <v>7.7287460340731746</v>
      </c>
      <c r="U9" s="123">
        <v>9.2035113200275909</v>
      </c>
      <c r="V9" s="123">
        <v>9.1358684053889725</v>
      </c>
      <c r="W9" s="123">
        <v>8.2120689134969851</v>
      </c>
      <c r="X9" s="123">
        <v>0</v>
      </c>
      <c r="Y9" s="123">
        <v>0</v>
      </c>
      <c r="DA9" s="130" t="s">
        <v>3090</v>
      </c>
    </row>
    <row r="10" spans="1:105" ht="12" customHeight="1" x14ac:dyDescent="0.25">
      <c r="A10" s="97" t="s">
        <v>143</v>
      </c>
      <c r="B10" s="99">
        <v>13.496881211194763</v>
      </c>
      <c r="C10" s="99">
        <v>11.007684263961504</v>
      </c>
      <c r="D10" s="99">
        <v>13.957345191981183</v>
      </c>
      <c r="E10" s="99">
        <v>9.8614224028653137</v>
      </c>
      <c r="F10" s="99">
        <v>14.362879535533626</v>
      </c>
      <c r="G10" s="99">
        <v>14.339766396385565</v>
      </c>
      <c r="H10" s="99">
        <v>13.100396358060815</v>
      </c>
      <c r="I10" s="99">
        <v>8.5960695313892383</v>
      </c>
      <c r="J10" s="99">
        <v>11.501135389536731</v>
      </c>
      <c r="K10" s="99">
        <v>7.959727753307809</v>
      </c>
      <c r="L10" s="99">
        <v>9.3745522124610599</v>
      </c>
      <c r="M10" s="99">
        <v>11.918981747397314</v>
      </c>
      <c r="N10" s="99">
        <v>10.97480853888624</v>
      </c>
      <c r="O10" s="99">
        <v>11.341673730949047</v>
      </c>
      <c r="P10" s="99">
        <v>10.436512146562288</v>
      </c>
      <c r="Q10" s="99">
        <v>8.1099477622003349</v>
      </c>
      <c r="R10" s="99">
        <v>3.37515890916317</v>
      </c>
      <c r="S10" s="99">
        <v>6.692808172117795</v>
      </c>
      <c r="T10" s="99">
        <v>8.0485562147934431</v>
      </c>
      <c r="U10" s="99">
        <v>9.5496043640954813</v>
      </c>
      <c r="V10" s="99">
        <v>9.4009021304599845</v>
      </c>
      <c r="W10" s="99">
        <v>8.97043939363523</v>
      </c>
      <c r="X10" s="99">
        <v>0</v>
      </c>
      <c r="Y10" s="99">
        <v>0</v>
      </c>
      <c r="DA10" s="63" t="s">
        <v>3091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3092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3093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3094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3095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3096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3097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3098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3099</v>
      </c>
    </row>
    <row r="19" spans="1:105" ht="12" customHeight="1" x14ac:dyDescent="0.25">
      <c r="A19" s="121" t="s">
        <v>54</v>
      </c>
      <c r="B19" s="123">
        <v>3.4549891588394579</v>
      </c>
      <c r="C19" s="123">
        <v>3.0135023300212169</v>
      </c>
      <c r="D19" s="123">
        <v>2.8286157027051457</v>
      </c>
      <c r="E19" s="123">
        <v>2.2786744020869807</v>
      </c>
      <c r="F19" s="123">
        <v>3.1455871962266659</v>
      </c>
      <c r="G19" s="123">
        <v>2.6655491172268864</v>
      </c>
      <c r="H19" s="123">
        <v>2.5600933864196427</v>
      </c>
      <c r="I19" s="123">
        <v>1.7101932874467582</v>
      </c>
      <c r="J19" s="123">
        <v>2.3902481648695186</v>
      </c>
      <c r="K19" s="123">
        <v>1.5105921816969341</v>
      </c>
      <c r="L19" s="123">
        <v>2.0019566936583395</v>
      </c>
      <c r="M19" s="123">
        <v>2.2352574117735946</v>
      </c>
      <c r="N19" s="123">
        <v>2.045157056403387</v>
      </c>
      <c r="O19" s="123">
        <v>2.1182461338116982</v>
      </c>
      <c r="P19" s="123">
        <v>2.2883758498244218</v>
      </c>
      <c r="Q19" s="123">
        <v>2.549596476901467</v>
      </c>
      <c r="R19" s="123">
        <v>0.83041910724399293</v>
      </c>
      <c r="S19" s="123">
        <v>0.82622247975098106</v>
      </c>
      <c r="T19" s="123">
        <v>0.72068003761593946</v>
      </c>
      <c r="U19" s="123">
        <v>0.82478145377082634</v>
      </c>
      <c r="V19" s="123">
        <v>0.53293509873891542</v>
      </c>
      <c r="W19" s="123">
        <v>0.44538914829402443</v>
      </c>
      <c r="X19" s="123">
        <v>0</v>
      </c>
      <c r="Y19" s="123">
        <v>0.33489371005762347</v>
      </c>
      <c r="DA19" s="130" t="s">
        <v>3100</v>
      </c>
    </row>
    <row r="20" spans="1:105" ht="12" customHeight="1" x14ac:dyDescent="0.25">
      <c r="A20" s="97" t="s">
        <v>51</v>
      </c>
      <c r="B20" s="99">
        <v>9.0123554249427986</v>
      </c>
      <c r="C20" s="99">
        <v>7.3773903211564917</v>
      </c>
      <c r="D20" s="99">
        <v>7.7769119021274529</v>
      </c>
      <c r="E20" s="99">
        <v>5.8225299642615544</v>
      </c>
      <c r="F20" s="99">
        <v>8.6384960087073956</v>
      </c>
      <c r="G20" s="99">
        <v>7.3479680387679318</v>
      </c>
      <c r="H20" s="99">
        <v>6.8693281570507514</v>
      </c>
      <c r="I20" s="99">
        <v>4.6170744199537985</v>
      </c>
      <c r="J20" s="99">
        <v>6.3447637952704525</v>
      </c>
      <c r="K20" s="99">
        <v>3.8613662730369032</v>
      </c>
      <c r="L20" s="99">
        <v>5.1810036811887583</v>
      </c>
      <c r="M20" s="99">
        <v>6.4503257658009989</v>
      </c>
      <c r="N20" s="99">
        <v>6.2015549992742152</v>
      </c>
      <c r="O20" s="99">
        <v>6.1371015379195368</v>
      </c>
      <c r="P20" s="99">
        <v>5.718337779803953</v>
      </c>
      <c r="Q20" s="99">
        <v>5.8817691690916929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3101</v>
      </c>
    </row>
    <row r="21" spans="1:105" ht="12" customHeight="1" x14ac:dyDescent="0.25">
      <c r="A21" s="97" t="s">
        <v>50</v>
      </c>
      <c r="B21" s="99">
        <v>5.1397194774531645</v>
      </c>
      <c r="C21" s="99">
        <v>6.5225043926753177</v>
      </c>
      <c r="D21" s="99">
        <v>3.4138017519150781</v>
      </c>
      <c r="E21" s="99">
        <v>4.7513170033484524</v>
      </c>
      <c r="F21" s="99">
        <v>5.0421231873391825</v>
      </c>
      <c r="G21" s="99">
        <v>4.0701600770085919</v>
      </c>
      <c r="H21" s="99">
        <v>4.334239342248944</v>
      </c>
      <c r="I21" s="99">
        <v>2.8964659135555855</v>
      </c>
      <c r="J21" s="99">
        <v>3.825281032848272</v>
      </c>
      <c r="K21" s="99">
        <v>3.3165551358630556</v>
      </c>
      <c r="L21" s="99">
        <v>3.9273390656950822</v>
      </c>
      <c r="M21" s="99">
        <v>3.8218013107575515</v>
      </c>
      <c r="N21" s="99">
        <v>2.9999294937365204</v>
      </c>
      <c r="O21" s="99">
        <v>2.814944179581599</v>
      </c>
      <c r="P21" s="99">
        <v>3.1350654102186963</v>
      </c>
      <c r="Q21" s="99">
        <v>3.2524737301480351</v>
      </c>
      <c r="R21" s="99">
        <v>4.0669243457334021</v>
      </c>
      <c r="S21" s="99">
        <v>4.0334309233163648</v>
      </c>
      <c r="T21" s="99">
        <v>3.5104092154840929</v>
      </c>
      <c r="U21" s="99">
        <v>4.1800148507433033</v>
      </c>
      <c r="V21" s="99">
        <v>3.1505869072506472</v>
      </c>
      <c r="W21" s="99">
        <v>3.2926983463165382</v>
      </c>
      <c r="X21" s="99">
        <v>0</v>
      </c>
      <c r="Y21" s="99">
        <v>3.3712633479134091</v>
      </c>
      <c r="DA21" s="63" t="s">
        <v>3102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3103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0</v>
      </c>
      <c r="C24" s="118">
        <f t="shared" si="7"/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0</v>
      </c>
      <c r="L24" s="118">
        <f t="shared" si="7"/>
        <v>0</v>
      </c>
      <c r="M24" s="118">
        <f t="shared" si="7"/>
        <v>0</v>
      </c>
      <c r="N24" s="118">
        <f t="shared" si="7"/>
        <v>0</v>
      </c>
      <c r="O24" s="118">
        <f t="shared" si="7"/>
        <v>0</v>
      </c>
      <c r="P24" s="118">
        <f t="shared" si="7"/>
        <v>0</v>
      </c>
      <c r="Q24" s="118">
        <f t="shared" si="7"/>
        <v>0</v>
      </c>
      <c r="R24" s="118">
        <f t="shared" ref="R24:V24" si="8">R25+R28+R30+R39</f>
        <v>0</v>
      </c>
      <c r="S24" s="118">
        <f t="shared" si="8"/>
        <v>0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:Y24" si="9">W25+W28+W30+W39</f>
        <v>0</v>
      </c>
      <c r="X24" s="118">
        <f t="shared" si="9"/>
        <v>0</v>
      </c>
      <c r="Y24" s="118">
        <f t="shared" si="9"/>
        <v>0</v>
      </c>
      <c r="DA24" s="129" t="s">
        <v>3104</v>
      </c>
    </row>
    <row r="25" spans="1:105" ht="12.95" customHeight="1" x14ac:dyDescent="0.25">
      <c r="A25" s="121" t="s">
        <v>57</v>
      </c>
      <c r="B25" s="123">
        <f t="shared" ref="B25:Q25" si="10">SUM(B26:B27)</f>
        <v>0</v>
      </c>
      <c r="C25" s="123">
        <f t="shared" si="10"/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0</v>
      </c>
      <c r="L25" s="123">
        <f t="shared" si="10"/>
        <v>0</v>
      </c>
      <c r="M25" s="123">
        <f t="shared" si="10"/>
        <v>0</v>
      </c>
      <c r="N25" s="123">
        <f t="shared" si="10"/>
        <v>0</v>
      </c>
      <c r="O25" s="123">
        <f t="shared" si="10"/>
        <v>0</v>
      </c>
      <c r="P25" s="123">
        <f t="shared" si="10"/>
        <v>0</v>
      </c>
      <c r="Q25" s="123">
        <f t="shared" si="10"/>
        <v>0</v>
      </c>
      <c r="R25" s="123">
        <f t="shared" ref="R25:V25" si="11">SUM(R26:R27)</f>
        <v>0</v>
      </c>
      <c r="S25" s="123">
        <f t="shared" si="11"/>
        <v>0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:Y25" si="12">SUM(W26:W27)</f>
        <v>0</v>
      </c>
      <c r="X25" s="123">
        <f t="shared" si="12"/>
        <v>0</v>
      </c>
      <c r="Y25" s="123">
        <f t="shared" si="12"/>
        <v>0</v>
      </c>
      <c r="DA25" s="130" t="s">
        <v>3105</v>
      </c>
    </row>
    <row r="26" spans="1:105" ht="12" customHeight="1" x14ac:dyDescent="0.25">
      <c r="A26" s="97" t="s">
        <v>74</v>
      </c>
      <c r="B26" s="99">
        <v>0</v>
      </c>
      <c r="C26" s="99">
        <v>0</v>
      </c>
      <c r="D26" s="99">
        <v>0</v>
      </c>
      <c r="E26" s="99">
        <v>0</v>
      </c>
      <c r="F26" s="99">
        <v>0</v>
      </c>
      <c r="G26" s="99">
        <v>0</v>
      </c>
      <c r="H26" s="99">
        <v>0</v>
      </c>
      <c r="I26" s="99">
        <v>0</v>
      </c>
      <c r="J26" s="99">
        <v>0</v>
      </c>
      <c r="K26" s="99">
        <v>0</v>
      </c>
      <c r="L26" s="99">
        <v>0</v>
      </c>
      <c r="M26" s="99">
        <v>0</v>
      </c>
      <c r="N26" s="99">
        <v>0</v>
      </c>
      <c r="O26" s="99">
        <v>0</v>
      </c>
      <c r="P26" s="99">
        <v>0</v>
      </c>
      <c r="Q26" s="99">
        <v>0</v>
      </c>
      <c r="R26" s="99">
        <v>0</v>
      </c>
      <c r="S26" s="99">
        <v>0</v>
      </c>
      <c r="T26" s="99">
        <v>0</v>
      </c>
      <c r="U26" s="99">
        <v>0</v>
      </c>
      <c r="V26" s="99">
        <v>0</v>
      </c>
      <c r="W26" s="99">
        <v>0</v>
      </c>
      <c r="X26" s="99">
        <v>0</v>
      </c>
      <c r="Y26" s="99">
        <v>0</v>
      </c>
      <c r="DA26" s="63" t="s">
        <v>3106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X27" s="99">
        <v>0</v>
      </c>
      <c r="Y27" s="99">
        <v>0</v>
      </c>
      <c r="DA27" s="63" t="s">
        <v>3107</v>
      </c>
    </row>
    <row r="28" spans="1:105" ht="12.95" customHeight="1" x14ac:dyDescent="0.25">
      <c r="A28" s="121" t="s">
        <v>92</v>
      </c>
      <c r="B28" s="123">
        <f t="shared" ref="B28:Y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3108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X29" s="99">
        <v>0</v>
      </c>
      <c r="Y29" s="99">
        <v>0</v>
      </c>
      <c r="DA29" s="63" t="s">
        <v>3109</v>
      </c>
    </row>
    <row r="30" spans="1:105" ht="12" customHeight="1" x14ac:dyDescent="0.25">
      <c r="A30" s="121" t="s">
        <v>55</v>
      </c>
      <c r="B30" s="123">
        <v>0</v>
      </c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X30" s="123">
        <v>0</v>
      </c>
      <c r="Y30" s="123">
        <v>0</v>
      </c>
      <c r="DA30" s="130" t="s">
        <v>3110</v>
      </c>
    </row>
    <row r="31" spans="1:105" ht="12" customHeight="1" x14ac:dyDescent="0.25">
      <c r="A31" s="97" t="s">
        <v>141</v>
      </c>
      <c r="B31" s="99">
        <v>0</v>
      </c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X31" s="99">
        <v>0</v>
      </c>
      <c r="Y31" s="99">
        <v>0</v>
      </c>
      <c r="DA31" s="63" t="s">
        <v>3111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3112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3113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3114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0</v>
      </c>
      <c r="DA35" s="131" t="s">
        <v>3115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3116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3117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3118</v>
      </c>
    </row>
    <row r="39" spans="1:105" ht="12" customHeight="1" x14ac:dyDescent="0.25">
      <c r="A39" s="121" t="s">
        <v>54</v>
      </c>
      <c r="B39" s="123">
        <v>0</v>
      </c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0</v>
      </c>
      <c r="O39" s="123">
        <v>0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X39" s="123">
        <v>0</v>
      </c>
      <c r="Y39" s="123">
        <v>0</v>
      </c>
      <c r="DA39" s="130" t="s">
        <v>3119</v>
      </c>
    </row>
    <row r="40" spans="1:105" ht="12" customHeight="1" x14ac:dyDescent="0.25">
      <c r="A40" s="97" t="s">
        <v>50</v>
      </c>
      <c r="B40" s="99">
        <v>0</v>
      </c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X40" s="99">
        <v>0</v>
      </c>
      <c r="Y40" s="99">
        <v>0</v>
      </c>
      <c r="DA40" s="63" t="s">
        <v>3120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0</v>
      </c>
      <c r="DA41" s="60" t="s">
        <v>3121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101.25415618950944</v>
      </c>
      <c r="C43" s="118">
        <f t="shared" si="14"/>
        <v>125.45104165846884</v>
      </c>
      <c r="D43" s="118">
        <f t="shared" si="14"/>
        <v>104.54661488014972</v>
      </c>
      <c r="E43" s="118">
        <f t="shared" si="14"/>
        <v>105.78947007688417</v>
      </c>
      <c r="F43" s="118">
        <f t="shared" si="14"/>
        <v>81.957737988049345</v>
      </c>
      <c r="G43" s="118">
        <f t="shared" si="14"/>
        <v>92.530807831132378</v>
      </c>
      <c r="H43" s="118">
        <f t="shared" si="14"/>
        <v>109.66816603245397</v>
      </c>
      <c r="I43" s="118">
        <f t="shared" si="14"/>
        <v>99.11683174267516</v>
      </c>
      <c r="J43" s="118">
        <f t="shared" si="14"/>
        <v>120.09281914364921</v>
      </c>
      <c r="K43" s="118">
        <f t="shared" si="14"/>
        <v>99.249148403030944</v>
      </c>
      <c r="L43" s="118">
        <f t="shared" si="14"/>
        <v>86.486487816671342</v>
      </c>
      <c r="M43" s="118">
        <f t="shared" si="14"/>
        <v>104.40835094510003</v>
      </c>
      <c r="N43" s="118">
        <f t="shared" si="14"/>
        <v>101.70598370566313</v>
      </c>
      <c r="O43" s="118">
        <f t="shared" si="14"/>
        <v>81.888815975705668</v>
      </c>
      <c r="P43" s="118">
        <f t="shared" si="14"/>
        <v>84.363571033537639</v>
      </c>
      <c r="Q43" s="118">
        <f t="shared" si="14"/>
        <v>91.223501092818765</v>
      </c>
      <c r="R43" s="118">
        <f t="shared" ref="R43:V43" si="15">R44+R47+R49+R58</f>
        <v>83.507628828551532</v>
      </c>
      <c r="S43" s="118">
        <f t="shared" si="15"/>
        <v>70.544275517468009</v>
      </c>
      <c r="T43" s="118">
        <f t="shared" si="15"/>
        <v>81.825275512575018</v>
      </c>
      <c r="U43" s="118">
        <f t="shared" si="15"/>
        <v>89.649835550480404</v>
      </c>
      <c r="V43" s="118">
        <f t="shared" si="15"/>
        <v>99.562747267446397</v>
      </c>
      <c r="W43" s="118">
        <f t="shared" ref="W43:Y43" si="16">W44+W47+W49+W58</f>
        <v>65.019494525727808</v>
      </c>
      <c r="X43" s="118">
        <f t="shared" si="16"/>
        <v>84.458676194987433</v>
      </c>
      <c r="Y43" s="118">
        <f t="shared" si="16"/>
        <v>82.510002682415916</v>
      </c>
      <c r="DA43" s="129" t="s">
        <v>3122</v>
      </c>
    </row>
    <row r="44" spans="1:105" ht="12.95" customHeight="1" x14ac:dyDescent="0.25">
      <c r="A44" s="121" t="s">
        <v>57</v>
      </c>
      <c r="B44" s="123">
        <f t="shared" ref="B44:Q44" si="17">SUM(B45:B46)</f>
        <v>90.786317483295704</v>
      </c>
      <c r="C44" s="123">
        <f t="shared" si="17"/>
        <v>112.37885690337313</v>
      </c>
      <c r="D44" s="123">
        <f t="shared" si="17"/>
        <v>93.564352974409445</v>
      </c>
      <c r="E44" s="123">
        <f t="shared" si="17"/>
        <v>95.011095705631448</v>
      </c>
      <c r="F44" s="123">
        <f t="shared" si="17"/>
        <v>73.4202314608536</v>
      </c>
      <c r="G44" s="123">
        <f t="shared" si="17"/>
        <v>82.765343456930239</v>
      </c>
      <c r="H44" s="123">
        <f t="shared" si="17"/>
        <v>97.812617309845919</v>
      </c>
      <c r="I44" s="123">
        <f t="shared" si="17"/>
        <v>90.443150010120604</v>
      </c>
      <c r="J44" s="123">
        <f t="shared" si="17"/>
        <v>109.55350102998658</v>
      </c>
      <c r="K44" s="123">
        <f t="shared" si="17"/>
        <v>91.031441656796858</v>
      </c>
      <c r="L44" s="123">
        <f t="shared" si="17"/>
        <v>79.162812485973618</v>
      </c>
      <c r="M44" s="123">
        <f t="shared" si="17"/>
        <v>95.257073576268581</v>
      </c>
      <c r="N44" s="123">
        <f t="shared" si="17"/>
        <v>92.613553291227092</v>
      </c>
      <c r="O44" s="123">
        <f t="shared" si="17"/>
        <v>74.321926082829961</v>
      </c>
      <c r="P44" s="123">
        <f t="shared" si="17"/>
        <v>76.596343491288962</v>
      </c>
      <c r="Q44" s="123">
        <f t="shared" si="17"/>
        <v>82.835925878294375</v>
      </c>
      <c r="R44" s="123">
        <f t="shared" ref="R44:V44" si="18">SUM(R45:R46)</f>
        <v>75.849668907834513</v>
      </c>
      <c r="S44" s="123">
        <f t="shared" si="18"/>
        <v>64.179134279569681</v>
      </c>
      <c r="T44" s="123">
        <f t="shared" si="18"/>
        <v>74.927623361237011</v>
      </c>
      <c r="U44" s="123">
        <f t="shared" si="18"/>
        <v>81.90344305400285</v>
      </c>
      <c r="V44" s="123">
        <f t="shared" si="18"/>
        <v>91.334547283246863</v>
      </c>
      <c r="W44" s="123">
        <f t="shared" ref="W44:Y44" si="19">SUM(W45:W46)</f>
        <v>59.696166856062369</v>
      </c>
      <c r="X44" s="123">
        <f t="shared" si="19"/>
        <v>78.067527100472503</v>
      </c>
      <c r="Y44" s="123">
        <f t="shared" si="19"/>
        <v>76.463389070977442</v>
      </c>
      <c r="DA44" s="130" t="s">
        <v>3123</v>
      </c>
    </row>
    <row r="45" spans="1:105" ht="12" customHeight="1" x14ac:dyDescent="0.25">
      <c r="A45" s="97" t="s">
        <v>211</v>
      </c>
      <c r="B45" s="99">
        <v>90.786317483295704</v>
      </c>
      <c r="C45" s="99">
        <v>112.37885690337313</v>
      </c>
      <c r="D45" s="99">
        <v>93.564352974409445</v>
      </c>
      <c r="E45" s="99">
        <v>95.011095705631448</v>
      </c>
      <c r="F45" s="99">
        <v>73.4202314608536</v>
      </c>
      <c r="G45" s="99">
        <v>82.765343456930239</v>
      </c>
      <c r="H45" s="99">
        <v>97.812617309845919</v>
      </c>
      <c r="I45" s="99">
        <v>90.443150010120604</v>
      </c>
      <c r="J45" s="99">
        <v>109.55350102998658</v>
      </c>
      <c r="K45" s="99">
        <v>91.031441656796858</v>
      </c>
      <c r="L45" s="99">
        <v>79.162812485973618</v>
      </c>
      <c r="M45" s="99">
        <v>95.257073576268581</v>
      </c>
      <c r="N45" s="99">
        <v>92.613553291227092</v>
      </c>
      <c r="O45" s="99">
        <v>74.321926082829961</v>
      </c>
      <c r="P45" s="99">
        <v>76.596343491288962</v>
      </c>
      <c r="Q45" s="99">
        <v>82.835925878294375</v>
      </c>
      <c r="R45" s="99">
        <v>75.849668907834513</v>
      </c>
      <c r="S45" s="99">
        <v>64.179134279569681</v>
      </c>
      <c r="T45" s="99">
        <v>74.927623361237011</v>
      </c>
      <c r="U45" s="99">
        <v>81.90344305400285</v>
      </c>
      <c r="V45" s="99">
        <v>91.334547283246863</v>
      </c>
      <c r="W45" s="99">
        <v>59.696166856062369</v>
      </c>
      <c r="X45" s="99">
        <v>78.067527100472503</v>
      </c>
      <c r="Y45" s="99">
        <v>76.463389070977442</v>
      </c>
      <c r="DA45" s="63" t="s">
        <v>3124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3125</v>
      </c>
    </row>
    <row r="47" spans="1:105" ht="12.95" customHeight="1" x14ac:dyDescent="0.25">
      <c r="A47" s="121" t="s">
        <v>92</v>
      </c>
      <c r="B47" s="123">
        <f t="shared" ref="B47:Y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3126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X48" s="99">
        <v>0</v>
      </c>
      <c r="Y48" s="99">
        <v>0</v>
      </c>
      <c r="DA48" s="63" t="s">
        <v>3127</v>
      </c>
    </row>
    <row r="49" spans="1:105" ht="12" customHeight="1" x14ac:dyDescent="0.25">
      <c r="A49" s="121" t="s">
        <v>55</v>
      </c>
      <c r="B49" s="123">
        <v>9.7525549338852429</v>
      </c>
      <c r="C49" s="123">
        <v>12.206324199000033</v>
      </c>
      <c r="D49" s="123">
        <v>10.572095752700452</v>
      </c>
      <c r="E49" s="123">
        <v>10.219057343756957</v>
      </c>
      <c r="F49" s="123">
        <v>7.9738584860250699</v>
      </c>
      <c r="G49" s="123">
        <v>9.3545395001172587</v>
      </c>
      <c r="H49" s="123">
        <v>11.475635396924899</v>
      </c>
      <c r="I49" s="123">
        <v>8.427299341120289</v>
      </c>
      <c r="J49" s="123">
        <v>10.182093302124805</v>
      </c>
      <c r="K49" s="123">
        <v>7.8756572465019348</v>
      </c>
      <c r="L49" s="123">
        <v>6.8651902316487554</v>
      </c>
      <c r="M49" s="123">
        <v>8.6873228442955917</v>
      </c>
      <c r="N49" s="123">
        <v>8.7486649309520121</v>
      </c>
      <c r="O49" s="123">
        <v>7.2145610011550669</v>
      </c>
      <c r="P49" s="123">
        <v>7.3630842046833838</v>
      </c>
      <c r="Q49" s="123">
        <v>7.945702324971875</v>
      </c>
      <c r="R49" s="123">
        <v>7.0683555804373936</v>
      </c>
      <c r="S49" s="123">
        <v>5.7711730309523812</v>
      </c>
      <c r="T49" s="123">
        <v>6.3795691104903289</v>
      </c>
      <c r="U49" s="123">
        <v>7.1917429072939267</v>
      </c>
      <c r="V49" s="123">
        <v>7.8844681414108688</v>
      </c>
      <c r="W49" s="123">
        <v>5.0298953010506793</v>
      </c>
      <c r="X49" s="123">
        <v>6.2109682156781858</v>
      </c>
      <c r="Y49" s="123">
        <v>5.8020481477810142</v>
      </c>
      <c r="DA49" s="130" t="s">
        <v>3128</v>
      </c>
    </row>
    <row r="50" spans="1:105" ht="12" customHeight="1" x14ac:dyDescent="0.25">
      <c r="A50" s="97" t="s">
        <v>138</v>
      </c>
      <c r="B50" s="99">
        <v>10.111269598120103</v>
      </c>
      <c r="C50" s="99">
        <v>12.688602672438336</v>
      </c>
      <c r="D50" s="99">
        <v>10.959472905650205</v>
      </c>
      <c r="E50" s="99">
        <v>10.588470041823664</v>
      </c>
      <c r="F50" s="99">
        <v>8.2578307366241575</v>
      </c>
      <c r="G50" s="99">
        <v>9.688630196550017</v>
      </c>
      <c r="H50" s="99">
        <v>11.883277370726111</v>
      </c>
      <c r="I50" s="99">
        <v>8.7227605624924802</v>
      </c>
      <c r="J50" s="99">
        <v>10.537126818580472</v>
      </c>
      <c r="K50" s="99">
        <v>8.1457826855968936</v>
      </c>
      <c r="L50" s="99">
        <v>7.0989716265803153</v>
      </c>
      <c r="M50" s="99">
        <v>8.9773662055492238</v>
      </c>
      <c r="N50" s="99">
        <v>9.0447629963049732</v>
      </c>
      <c r="O50" s="99">
        <v>7.4549509750134675</v>
      </c>
      <c r="P50" s="99">
        <v>7.6074143237244956</v>
      </c>
      <c r="Q50" s="99">
        <v>8.2069115528918761</v>
      </c>
      <c r="R50" s="99">
        <v>7.3025596490993614</v>
      </c>
      <c r="S50" s="99">
        <v>5.9624826341883725</v>
      </c>
      <c r="T50" s="99">
        <v>6.5903365025371485</v>
      </c>
      <c r="U50" s="99">
        <v>7.4344482629574866</v>
      </c>
      <c r="V50" s="99">
        <v>8.1345206493644344</v>
      </c>
      <c r="W50" s="99">
        <v>5.213515990006897</v>
      </c>
      <c r="X50" s="99">
        <v>6.5220529795031732</v>
      </c>
      <c r="Y50" s="99">
        <v>6.2670206474289696</v>
      </c>
      <c r="DA50" s="63" t="s">
        <v>3129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X51" s="99">
        <v>0</v>
      </c>
      <c r="Y51" s="99">
        <v>0</v>
      </c>
      <c r="DA51" s="63" t="s">
        <v>3130</v>
      </c>
    </row>
    <row r="52" spans="1:105" ht="12" customHeight="1" x14ac:dyDescent="0.25">
      <c r="A52" s="100" t="s">
        <v>211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X52" s="102">
        <v>0</v>
      </c>
      <c r="Y52" s="102">
        <v>0</v>
      </c>
      <c r="DA52" s="131" t="s">
        <v>3131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3132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3133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3134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3135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3136</v>
      </c>
    </row>
    <row r="58" spans="1:105" ht="12" customHeight="1" x14ac:dyDescent="0.25">
      <c r="A58" s="121" t="s">
        <v>54</v>
      </c>
      <c r="B58" s="123">
        <v>0.71528377232848905</v>
      </c>
      <c r="C58" s="123">
        <v>0.86586055609566803</v>
      </c>
      <c r="D58" s="123">
        <v>0.41016615303982479</v>
      </c>
      <c r="E58" s="123">
        <v>0.55931702749577084</v>
      </c>
      <c r="F58" s="123">
        <v>0.56364804117068135</v>
      </c>
      <c r="G58" s="123">
        <v>0.41092487408488559</v>
      </c>
      <c r="H58" s="123">
        <v>0.37991332568314706</v>
      </c>
      <c r="I58" s="123">
        <v>0.24638239143426546</v>
      </c>
      <c r="J58" s="123">
        <v>0.35722481153782432</v>
      </c>
      <c r="K58" s="123">
        <v>0.34204949973215582</v>
      </c>
      <c r="L58" s="123">
        <v>0.45848509904897361</v>
      </c>
      <c r="M58" s="123">
        <v>0.46395452453584496</v>
      </c>
      <c r="N58" s="123">
        <v>0.3437654834840258</v>
      </c>
      <c r="O58" s="123">
        <v>0.35232889172064169</v>
      </c>
      <c r="P58" s="123">
        <v>0.40414333756528553</v>
      </c>
      <c r="Q58" s="123">
        <v>0.44187288955250675</v>
      </c>
      <c r="R58" s="123">
        <v>0.58960434027962494</v>
      </c>
      <c r="S58" s="123">
        <v>0.59396820694594088</v>
      </c>
      <c r="T58" s="123">
        <v>0.51808304084768397</v>
      </c>
      <c r="U58" s="123">
        <v>0.55464958918362328</v>
      </c>
      <c r="V58" s="123">
        <v>0.34373184278867386</v>
      </c>
      <c r="W58" s="123">
        <v>0.29343236861476502</v>
      </c>
      <c r="X58" s="123">
        <v>0.18018087883674344</v>
      </c>
      <c r="Y58" s="123">
        <v>0.24456546365746795</v>
      </c>
      <c r="DA58" s="130" t="s">
        <v>3137</v>
      </c>
    </row>
    <row r="59" spans="1:105" ht="12" customHeight="1" x14ac:dyDescent="0.25">
      <c r="A59" s="97" t="s">
        <v>50</v>
      </c>
      <c r="B59" s="99">
        <v>5.1397194774531645</v>
      </c>
      <c r="C59" s="99">
        <v>6.5226311763146958</v>
      </c>
      <c r="D59" s="99">
        <v>3.4139027170557443</v>
      </c>
      <c r="E59" s="99">
        <v>4.7569454731935394</v>
      </c>
      <c r="F59" s="99">
        <v>5.0602227946710157</v>
      </c>
      <c r="G59" s="99">
        <v>4.0838545070570929</v>
      </c>
      <c r="H59" s="99">
        <v>4.3352609434040694</v>
      </c>
      <c r="I59" s="99">
        <v>2.8938892355917125</v>
      </c>
      <c r="J59" s="99">
        <v>3.8225484935305958</v>
      </c>
      <c r="K59" s="99">
        <v>3.3154369366895389</v>
      </c>
      <c r="L59" s="99">
        <v>3.9231199196974034</v>
      </c>
      <c r="M59" s="99">
        <v>3.820189658758288</v>
      </c>
      <c r="N59" s="99">
        <v>3.0002389538622456</v>
      </c>
      <c r="O59" s="99">
        <v>2.8153888433505263</v>
      </c>
      <c r="P59" s="99">
        <v>3.1361522995066156</v>
      </c>
      <c r="Q59" s="99">
        <v>3.2614427562208834</v>
      </c>
      <c r="R59" s="99">
        <v>4.0779180189521691</v>
      </c>
      <c r="S59" s="99">
        <v>4.0389838072323982</v>
      </c>
      <c r="T59" s="99">
        <v>3.4956971492985836</v>
      </c>
      <c r="U59" s="99">
        <v>4.1385392423701122</v>
      </c>
      <c r="V59" s="99">
        <v>3.1115204203739952</v>
      </c>
      <c r="W59" s="99">
        <v>3.2399824034546976</v>
      </c>
      <c r="X59" s="99">
        <v>2.0669806477875476</v>
      </c>
      <c r="Y59" s="99">
        <v>3.4461497151734117</v>
      </c>
      <c r="DA59" s="63" t="s">
        <v>3138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3139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77.242932070652031</v>
      </c>
      <c r="C62" s="118">
        <f t="shared" si="21"/>
        <v>78.932119644616066</v>
      </c>
      <c r="D62" s="118">
        <f t="shared" si="21"/>
        <v>71.599547941297558</v>
      </c>
      <c r="E62" s="118">
        <f t="shared" si="21"/>
        <v>70.679232416787485</v>
      </c>
      <c r="F62" s="118">
        <f t="shared" si="21"/>
        <v>68.473234120888108</v>
      </c>
      <c r="G62" s="118">
        <f t="shared" si="21"/>
        <v>72.414530907002003</v>
      </c>
      <c r="H62" s="118">
        <f t="shared" si="21"/>
        <v>69.00365029636697</v>
      </c>
      <c r="I62" s="118">
        <f t="shared" si="21"/>
        <v>71.035903800587349</v>
      </c>
      <c r="J62" s="118">
        <f t="shared" si="21"/>
        <v>69.385939209948077</v>
      </c>
      <c r="K62" s="118">
        <f t="shared" si="21"/>
        <v>69.836782467710549</v>
      </c>
      <c r="L62" s="118">
        <f t="shared" si="21"/>
        <v>73.677032152436453</v>
      </c>
      <c r="M62" s="118">
        <f t="shared" si="21"/>
        <v>67.446869553529112</v>
      </c>
      <c r="N62" s="118">
        <f t="shared" si="21"/>
        <v>70.228169574869128</v>
      </c>
      <c r="O62" s="118">
        <f t="shared" si="21"/>
        <v>65.143393383591018</v>
      </c>
      <c r="P62" s="118">
        <f t="shared" si="21"/>
        <v>62.728507483843458</v>
      </c>
      <c r="Q62" s="118">
        <f t="shared" si="21"/>
        <v>57.7442393257502</v>
      </c>
      <c r="R62" s="118">
        <f t="shared" ref="R62:V62" si="22">R63+R66+R68+R77</f>
        <v>65.183786610596641</v>
      </c>
      <c r="S62" s="118">
        <f t="shared" si="22"/>
        <v>59.638236983562152</v>
      </c>
      <c r="T62" s="118">
        <f t="shared" si="22"/>
        <v>58.659923368307943</v>
      </c>
      <c r="U62" s="118">
        <f t="shared" si="22"/>
        <v>58.176367891845459</v>
      </c>
      <c r="V62" s="118">
        <f t="shared" si="22"/>
        <v>54.912369344530809</v>
      </c>
      <c r="W62" s="118">
        <f t="shared" ref="W62:Y62" si="23">W63+W66+W68+W77</f>
        <v>57.11008240459762</v>
      </c>
      <c r="X62" s="118">
        <f t="shared" si="23"/>
        <v>46.030361516750979</v>
      </c>
      <c r="Y62" s="118">
        <f t="shared" si="23"/>
        <v>50.861347712447255</v>
      </c>
      <c r="DA62" s="129" t="s">
        <v>3140</v>
      </c>
    </row>
    <row r="63" spans="1:105" ht="12.95" customHeight="1" x14ac:dyDescent="0.25">
      <c r="A63" s="121" t="s">
        <v>57</v>
      </c>
      <c r="B63" s="123">
        <f t="shared" ref="B63:Q63" si="24">SUM(B64:B65)</f>
        <v>65.311367149215911</v>
      </c>
      <c r="C63" s="123">
        <f t="shared" si="24"/>
        <v>66.601430521696827</v>
      </c>
      <c r="D63" s="123">
        <f t="shared" si="24"/>
        <v>60.581255407899597</v>
      </c>
      <c r="E63" s="123">
        <f t="shared" si="24"/>
        <v>59.9790078642949</v>
      </c>
      <c r="F63" s="123">
        <f t="shared" si="24"/>
        <v>57.913368417093345</v>
      </c>
      <c r="G63" s="123">
        <f t="shared" si="24"/>
        <v>61.229473754444427</v>
      </c>
      <c r="H63" s="123">
        <f t="shared" si="24"/>
        <v>57.894248270621851</v>
      </c>
      <c r="I63" s="123">
        <f t="shared" si="24"/>
        <v>61.573799548421299</v>
      </c>
      <c r="J63" s="123">
        <f t="shared" si="24"/>
        <v>60.19983718589944</v>
      </c>
      <c r="K63" s="123">
        <f t="shared" si="24"/>
        <v>61.433259849682301</v>
      </c>
      <c r="L63" s="123">
        <f t="shared" si="24"/>
        <v>64.709096069051341</v>
      </c>
      <c r="M63" s="123">
        <f t="shared" si="24"/>
        <v>59.119830656150874</v>
      </c>
      <c r="N63" s="123">
        <f t="shared" si="24"/>
        <v>61.637902739596811</v>
      </c>
      <c r="O63" s="123">
        <f t="shared" si="24"/>
        <v>57.197395947102613</v>
      </c>
      <c r="P63" s="123">
        <f t="shared" si="24"/>
        <v>55.024094500045933</v>
      </c>
      <c r="Q63" s="123">
        <f t="shared" si="24"/>
        <v>50.409613800753291</v>
      </c>
      <c r="R63" s="123">
        <f t="shared" ref="R63:V63" si="25">SUM(R64:R65)</f>
        <v>56.6856321977044</v>
      </c>
      <c r="S63" s="123">
        <f t="shared" si="25"/>
        <v>51.819967794870685</v>
      </c>
      <c r="T63" s="123">
        <f t="shared" si="25"/>
        <v>51.217099074282572</v>
      </c>
      <c r="U63" s="123">
        <f t="shared" si="25"/>
        <v>50.308138788292545</v>
      </c>
      <c r="V63" s="123">
        <f t="shared" si="25"/>
        <v>47.604775833319728</v>
      </c>
      <c r="W63" s="123">
        <f t="shared" ref="W63:Y63" si="26">SUM(W64:W65)</f>
        <v>49.279943618572716</v>
      </c>
      <c r="X63" s="123">
        <f t="shared" si="26"/>
        <v>40.369085636265098</v>
      </c>
      <c r="Y63" s="123">
        <f t="shared" si="26"/>
        <v>44.528471856219554</v>
      </c>
      <c r="DA63" s="130" t="s">
        <v>3141</v>
      </c>
    </row>
    <row r="64" spans="1:105" ht="12" customHeight="1" x14ac:dyDescent="0.25">
      <c r="A64" s="97" t="s">
        <v>212</v>
      </c>
      <c r="B64" s="99">
        <v>65.311367149215911</v>
      </c>
      <c r="C64" s="99">
        <v>66.601430521696827</v>
      </c>
      <c r="D64" s="99">
        <v>60.581255407899597</v>
      </c>
      <c r="E64" s="99">
        <v>59.9790078642949</v>
      </c>
      <c r="F64" s="99">
        <v>57.913368417093345</v>
      </c>
      <c r="G64" s="99">
        <v>61.229473754444427</v>
      </c>
      <c r="H64" s="99">
        <v>57.894248270621851</v>
      </c>
      <c r="I64" s="99">
        <v>61.573799548421299</v>
      </c>
      <c r="J64" s="99">
        <v>60.19983718589944</v>
      </c>
      <c r="K64" s="99">
        <v>61.433259849682301</v>
      </c>
      <c r="L64" s="99">
        <v>64.709096069051341</v>
      </c>
      <c r="M64" s="99">
        <v>59.119830656150874</v>
      </c>
      <c r="N64" s="99">
        <v>61.637902739596811</v>
      </c>
      <c r="O64" s="99">
        <v>57.197395947102613</v>
      </c>
      <c r="P64" s="99">
        <v>55.024094500045933</v>
      </c>
      <c r="Q64" s="99">
        <v>50.409613800753291</v>
      </c>
      <c r="R64" s="99">
        <v>56.6856321977044</v>
      </c>
      <c r="S64" s="99">
        <v>51.819967794870685</v>
      </c>
      <c r="T64" s="99">
        <v>51.217099074282572</v>
      </c>
      <c r="U64" s="99">
        <v>50.308138788292545</v>
      </c>
      <c r="V64" s="99">
        <v>47.604775833319728</v>
      </c>
      <c r="W64" s="99">
        <v>49.279943618572716</v>
      </c>
      <c r="X64" s="99">
        <v>40.369085636265098</v>
      </c>
      <c r="Y64" s="99">
        <v>44.528471856219554</v>
      </c>
      <c r="DA64" s="63" t="s">
        <v>3142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X65" s="99">
        <v>0</v>
      </c>
      <c r="Y65" s="99">
        <v>0</v>
      </c>
      <c r="DA65" s="63" t="s">
        <v>3143</v>
      </c>
    </row>
    <row r="66" spans="1:105" ht="12.95" customHeight="1" x14ac:dyDescent="0.25">
      <c r="A66" s="121" t="s">
        <v>92</v>
      </c>
      <c r="B66" s="123">
        <f t="shared" ref="B66:Y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X66" s="123">
        <f t="shared" si="27"/>
        <v>0</v>
      </c>
      <c r="Y66" s="123">
        <f t="shared" si="27"/>
        <v>0</v>
      </c>
      <c r="DA66" s="130" t="s">
        <v>3144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X67" s="99">
        <v>0</v>
      </c>
      <c r="Y67" s="99">
        <v>0</v>
      </c>
      <c r="DA67" s="63" t="s">
        <v>3145</v>
      </c>
    </row>
    <row r="68" spans="1:105" ht="12" customHeight="1" x14ac:dyDescent="0.25">
      <c r="A68" s="121" t="s">
        <v>55</v>
      </c>
      <c r="B68" s="123">
        <v>7.4563139589623617</v>
      </c>
      <c r="C68" s="123">
        <v>7.690683935861875</v>
      </c>
      <c r="D68" s="123">
        <v>7.2789782083155927</v>
      </c>
      <c r="E68" s="123">
        <v>6.9012540586300872</v>
      </c>
      <c r="F68" s="123">
        <v>6.78848662796117</v>
      </c>
      <c r="G68" s="123">
        <v>7.4908941141617298</v>
      </c>
      <c r="H68" s="123">
        <v>7.3403581974957008</v>
      </c>
      <c r="I68" s="123">
        <v>6.2161364824816712</v>
      </c>
      <c r="J68" s="123">
        <v>5.9900823754364465</v>
      </c>
      <c r="K68" s="123">
        <v>5.652540275317909</v>
      </c>
      <c r="L68" s="123">
        <v>5.8373153806953049</v>
      </c>
      <c r="M68" s="123">
        <v>5.4065984484353473</v>
      </c>
      <c r="N68" s="123">
        <v>5.6313058949470545</v>
      </c>
      <c r="O68" s="123">
        <v>5.2109694222981737</v>
      </c>
      <c r="P68" s="123">
        <v>4.9865698413393167</v>
      </c>
      <c r="Q68" s="123">
        <v>4.6232234801469403</v>
      </c>
      <c r="R68" s="123">
        <v>5.2389953954946353</v>
      </c>
      <c r="S68" s="123">
        <v>4.8073936847600285</v>
      </c>
      <c r="T68" s="123">
        <v>4.6126045705716567</v>
      </c>
      <c r="U68" s="123">
        <v>4.7380528667280704</v>
      </c>
      <c r="V68" s="123">
        <v>4.4830087444707694</v>
      </c>
      <c r="W68" s="123">
        <v>4.7032104221272188</v>
      </c>
      <c r="X68" s="123">
        <v>3.7355521618387213</v>
      </c>
      <c r="Y68" s="123">
        <v>4.1405054056455093</v>
      </c>
      <c r="DA68" s="130" t="s">
        <v>3146</v>
      </c>
    </row>
    <row r="69" spans="1:105" ht="12" customHeight="1" x14ac:dyDescent="0.25">
      <c r="A69" s="97" t="s">
        <v>134</v>
      </c>
      <c r="B69" s="99">
        <v>7.7465950323032473</v>
      </c>
      <c r="C69" s="99">
        <v>7.9911386728592078</v>
      </c>
      <c r="D69" s="99">
        <v>7.5660375133651128</v>
      </c>
      <c r="E69" s="99">
        <v>7.1761885447995306</v>
      </c>
      <c r="F69" s="99">
        <v>7.0625330649697391</v>
      </c>
      <c r="G69" s="99">
        <v>7.7949457194870826</v>
      </c>
      <c r="H69" s="99">
        <v>7.6375674778391076</v>
      </c>
      <c r="I69" s="99">
        <v>6.4622465437908465</v>
      </c>
      <c r="J69" s="99">
        <v>6.2231425602194355</v>
      </c>
      <c r="K69" s="99">
        <v>5.8686928363582753</v>
      </c>
      <c r="L69" s="99">
        <v>6.0594036806655209</v>
      </c>
      <c r="M69" s="99">
        <v>5.6111872812446446</v>
      </c>
      <c r="N69" s="99">
        <v>5.8429700012845354</v>
      </c>
      <c r="O69" s="99">
        <v>5.4051155253117509</v>
      </c>
      <c r="P69" s="99">
        <v>5.1700803715007027</v>
      </c>
      <c r="Q69" s="99">
        <v>4.7918102843586903</v>
      </c>
      <c r="R69" s="99">
        <v>5.4270778131290989</v>
      </c>
      <c r="S69" s="99">
        <v>4.9786540944067994</v>
      </c>
      <c r="T69" s="99">
        <v>4.7741354699301972</v>
      </c>
      <c r="U69" s="99">
        <v>4.9010677834747165</v>
      </c>
      <c r="V69" s="99">
        <v>4.635258294822143</v>
      </c>
      <c r="W69" s="99">
        <v>4.8690716097734645</v>
      </c>
      <c r="X69" s="99">
        <v>3.8721045956626541</v>
      </c>
      <c r="Y69" s="99">
        <v>4.323966779975061</v>
      </c>
      <c r="DA69" s="63" t="s">
        <v>3147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X70" s="99">
        <v>0</v>
      </c>
      <c r="Y70" s="99">
        <v>0</v>
      </c>
      <c r="DA70" s="63" t="s">
        <v>3148</v>
      </c>
    </row>
    <row r="71" spans="1:105" ht="12" customHeight="1" x14ac:dyDescent="0.25">
      <c r="A71" s="100" t="s">
        <v>212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X71" s="102">
        <v>0</v>
      </c>
      <c r="Y71" s="102">
        <v>0</v>
      </c>
      <c r="DA71" s="131" t="s">
        <v>3149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3150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DA73" s="131" t="s">
        <v>3151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3152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3153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3154</v>
      </c>
    </row>
    <row r="77" spans="1:105" ht="12" customHeight="1" x14ac:dyDescent="0.25">
      <c r="A77" s="121" t="s">
        <v>54</v>
      </c>
      <c r="B77" s="123">
        <v>4.4752509624737673</v>
      </c>
      <c r="C77" s="123">
        <v>4.6400051870573638</v>
      </c>
      <c r="D77" s="123">
        <v>3.7393143250823591</v>
      </c>
      <c r="E77" s="123">
        <v>3.7989704938624955</v>
      </c>
      <c r="F77" s="123">
        <v>3.771379075833595</v>
      </c>
      <c r="G77" s="123">
        <v>3.6941630383958399</v>
      </c>
      <c r="H77" s="123">
        <v>3.7690438282494196</v>
      </c>
      <c r="I77" s="123">
        <v>3.2459677696843876</v>
      </c>
      <c r="J77" s="123">
        <v>3.1960196486121975</v>
      </c>
      <c r="K77" s="123">
        <v>2.7509823427103384</v>
      </c>
      <c r="L77" s="123">
        <v>3.130620702689809</v>
      </c>
      <c r="M77" s="123">
        <v>2.9204404489428883</v>
      </c>
      <c r="N77" s="123">
        <v>2.9589609403252606</v>
      </c>
      <c r="O77" s="123">
        <v>2.7350280141902297</v>
      </c>
      <c r="P77" s="123">
        <v>2.717843142458209</v>
      </c>
      <c r="Q77" s="123">
        <v>2.7114020448499696</v>
      </c>
      <c r="R77" s="123">
        <v>3.2591590173976015</v>
      </c>
      <c r="S77" s="123">
        <v>3.0108755039314405</v>
      </c>
      <c r="T77" s="123">
        <v>2.8302197234537183</v>
      </c>
      <c r="U77" s="123">
        <v>3.1301762368248451</v>
      </c>
      <c r="V77" s="123">
        <v>2.824584766740307</v>
      </c>
      <c r="W77" s="123">
        <v>3.1269283638976866</v>
      </c>
      <c r="X77" s="123">
        <v>1.925723718647161</v>
      </c>
      <c r="Y77" s="123">
        <v>2.1923704505821862</v>
      </c>
      <c r="DA77" s="130" t="s">
        <v>3155</v>
      </c>
    </row>
    <row r="78" spans="1:105" ht="12" customHeight="1" x14ac:dyDescent="0.25">
      <c r="A78" s="97" t="s">
        <v>189</v>
      </c>
      <c r="B78" s="99">
        <v>4.8122595836032875</v>
      </c>
      <c r="C78" s="99">
        <v>4.9798255649641945</v>
      </c>
      <c r="D78" s="99">
        <v>3.9798550126607561</v>
      </c>
      <c r="E78" s="99">
        <v>4.0038696144229133</v>
      </c>
      <c r="F78" s="99">
        <v>3.948645572748346</v>
      </c>
      <c r="G78" s="99">
        <v>3.8588806679850425</v>
      </c>
      <c r="H78" s="99">
        <v>3.9361399612588439</v>
      </c>
      <c r="I78" s="99">
        <v>3.3974511482259917</v>
      </c>
      <c r="J78" s="99">
        <v>3.3527988757297265</v>
      </c>
      <c r="K78" s="99">
        <v>2.8997082570128803</v>
      </c>
      <c r="L78" s="99">
        <v>3.2827769706677898</v>
      </c>
      <c r="M78" s="99">
        <v>3.0550445375933331</v>
      </c>
      <c r="N78" s="99">
        <v>3.0881153080528043</v>
      </c>
      <c r="O78" s="99">
        <v>2.8541715548083855</v>
      </c>
      <c r="P78" s="99">
        <v>2.8352225047651842</v>
      </c>
      <c r="Q78" s="99">
        <v>2.8278071732541288</v>
      </c>
      <c r="R78" s="99">
        <v>3.3971955875064506</v>
      </c>
      <c r="S78" s="99">
        <v>3.1360368726584751</v>
      </c>
      <c r="T78" s="99">
        <v>2.9447214036288476</v>
      </c>
      <c r="U78" s="99">
        <v>3.2535994680896079</v>
      </c>
      <c r="V78" s="99">
        <v>2.9415019896295762</v>
      </c>
      <c r="W78" s="99">
        <v>3.3372905151444954</v>
      </c>
      <c r="X78" s="99">
        <v>2.1136991261174716</v>
      </c>
      <c r="Y78" s="99">
        <v>2.6977508162682455</v>
      </c>
      <c r="DA78" s="63" t="s">
        <v>3156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DA79" s="60" t="s">
        <v>3157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0.27202560863582637</v>
      </c>
      <c r="C81" s="118">
        <f t="shared" si="28"/>
        <v>0.31047047043314496</v>
      </c>
      <c r="D81" s="118">
        <f t="shared" si="28"/>
        <v>0.12655338031206023</v>
      </c>
      <c r="E81" s="118">
        <f t="shared" si="28"/>
        <v>0.16409396196672638</v>
      </c>
      <c r="F81" s="118">
        <f t="shared" si="28"/>
        <v>0.15810779481629042</v>
      </c>
      <c r="G81" s="118">
        <f t="shared" si="28"/>
        <v>0.11667941660385821</v>
      </c>
      <c r="H81" s="118">
        <f t="shared" si="28"/>
        <v>0.11460517013988294</v>
      </c>
      <c r="I81" s="118">
        <f t="shared" si="28"/>
        <v>8.0689253745708137E-2</v>
      </c>
      <c r="J81" s="118">
        <f t="shared" si="28"/>
        <v>0.123934252065152</v>
      </c>
      <c r="K81" s="118">
        <f t="shared" si="28"/>
        <v>0.12954415775715342</v>
      </c>
      <c r="L81" s="118">
        <f t="shared" si="28"/>
        <v>0.16292387529400479</v>
      </c>
      <c r="M81" s="118">
        <f t="shared" si="28"/>
        <v>0.1613318875247772</v>
      </c>
      <c r="N81" s="118">
        <f t="shared" si="28"/>
        <v>0.12141732635545946</v>
      </c>
      <c r="O81" s="118">
        <f t="shared" si="28"/>
        <v>0.12516620653090751</v>
      </c>
      <c r="P81" s="118">
        <f t="shared" si="28"/>
        <v>0.1971063757452122</v>
      </c>
      <c r="Q81" s="118">
        <f t="shared" si="28"/>
        <v>0.27290546961368045</v>
      </c>
      <c r="R81" s="118">
        <f t="shared" ref="R81:V81" si="29">R82+R85+R87+R100</f>
        <v>0.38391389007849536</v>
      </c>
      <c r="S81" s="118">
        <f t="shared" si="29"/>
        <v>0.38010351108509927</v>
      </c>
      <c r="T81" s="118">
        <f t="shared" si="29"/>
        <v>0.32151290388351189</v>
      </c>
      <c r="U81" s="118">
        <f t="shared" si="29"/>
        <v>0.35455197200607835</v>
      </c>
      <c r="V81" s="118">
        <f t="shared" si="29"/>
        <v>0.20615665497271754</v>
      </c>
      <c r="W81" s="118">
        <f t="shared" ref="W81:Y81" si="30">W82+W85+W87+W100</f>
        <v>0.16940154950265954</v>
      </c>
      <c r="X81" s="118">
        <f t="shared" si="30"/>
        <v>8.556840567760049E-2</v>
      </c>
      <c r="Y81" s="118">
        <f t="shared" si="30"/>
        <v>0.11691114688462545</v>
      </c>
      <c r="DA81" s="129" t="s">
        <v>3158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:Y82" si="33">SUM(W83:W84)</f>
        <v>0</v>
      </c>
      <c r="X82" s="123">
        <f t="shared" si="33"/>
        <v>0</v>
      </c>
      <c r="Y82" s="123">
        <f t="shared" si="33"/>
        <v>0</v>
      </c>
      <c r="DA82" s="130" t="s">
        <v>3159</v>
      </c>
    </row>
    <row r="83" spans="1:105" ht="12" customHeight="1" x14ac:dyDescent="0.25">
      <c r="A83" s="97" t="s">
        <v>199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X83" s="99">
        <v>0</v>
      </c>
      <c r="Y83" s="99">
        <v>0</v>
      </c>
      <c r="DA83" s="63" t="s">
        <v>3160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X84" s="99">
        <v>0</v>
      </c>
      <c r="Y84" s="99">
        <v>0</v>
      </c>
      <c r="DA84" s="63" t="s">
        <v>3161</v>
      </c>
    </row>
    <row r="85" spans="1:105" ht="12.95" customHeight="1" x14ac:dyDescent="0.25">
      <c r="A85" s="121" t="s">
        <v>92</v>
      </c>
      <c r="B85" s="123">
        <f t="shared" ref="B85:Y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X85" s="123">
        <f t="shared" si="34"/>
        <v>0</v>
      </c>
      <c r="Y85" s="123">
        <f t="shared" si="34"/>
        <v>0</v>
      </c>
      <c r="DA85" s="130" t="s">
        <v>3162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X86" s="99">
        <v>0</v>
      </c>
      <c r="Y86" s="99">
        <v>0</v>
      </c>
      <c r="DA86" s="63" t="s">
        <v>3163</v>
      </c>
    </row>
    <row r="87" spans="1:105" ht="12" customHeight="1" x14ac:dyDescent="0.25">
      <c r="A87" s="121" t="s">
        <v>55</v>
      </c>
      <c r="B87" s="123">
        <v>0</v>
      </c>
      <c r="C87" s="123">
        <v>0</v>
      </c>
      <c r="D87" s="123">
        <v>0</v>
      </c>
      <c r="E87" s="123">
        <v>0</v>
      </c>
      <c r="F87" s="123">
        <v>0</v>
      </c>
      <c r="G87" s="123">
        <v>0</v>
      </c>
      <c r="H87" s="123">
        <v>0</v>
      </c>
      <c r="I87" s="123">
        <v>0</v>
      </c>
      <c r="J87" s="123">
        <v>0</v>
      </c>
      <c r="K87" s="123">
        <v>0</v>
      </c>
      <c r="L87" s="123">
        <v>0</v>
      </c>
      <c r="M87" s="123">
        <v>0</v>
      </c>
      <c r="N87" s="123">
        <v>0</v>
      </c>
      <c r="O87" s="123">
        <v>0</v>
      </c>
      <c r="P87" s="123">
        <v>0</v>
      </c>
      <c r="Q87" s="123">
        <v>0</v>
      </c>
      <c r="R87" s="123">
        <v>0</v>
      </c>
      <c r="S87" s="123">
        <v>0</v>
      </c>
      <c r="T87" s="123">
        <v>0</v>
      </c>
      <c r="U87" s="123">
        <v>0</v>
      </c>
      <c r="V87" s="123">
        <v>0</v>
      </c>
      <c r="W87" s="123">
        <v>0</v>
      </c>
      <c r="X87" s="123">
        <v>0</v>
      </c>
      <c r="Y87" s="123">
        <v>0</v>
      </c>
      <c r="DA87" s="130" t="s">
        <v>3164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X88" s="99">
        <v>0</v>
      </c>
      <c r="Y88" s="99">
        <v>0</v>
      </c>
      <c r="DA88" s="63" t="s">
        <v>3165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3166</v>
      </c>
    </row>
    <row r="90" spans="1:105" ht="12" customHeight="1" x14ac:dyDescent="0.25">
      <c r="A90" s="100" t="s">
        <v>199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3167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3168</v>
      </c>
    </row>
    <row r="92" spans="1:105" ht="12" customHeight="1" x14ac:dyDescent="0.25">
      <c r="A92" s="106" t="s">
        <v>124</v>
      </c>
      <c r="B92" s="102">
        <v>0</v>
      </c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X92" s="102">
        <v>0</v>
      </c>
      <c r="Y92" s="102">
        <v>0</v>
      </c>
      <c r="DA92" s="131" t="s">
        <v>3169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0</v>
      </c>
      <c r="Y93" s="105">
        <v>0</v>
      </c>
      <c r="DA93" s="132" t="s">
        <v>3170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X94" s="99">
        <v>0</v>
      </c>
      <c r="Y94" s="99">
        <v>0</v>
      </c>
      <c r="DA94" s="63" t="s">
        <v>3171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3172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X96" s="102">
        <v>0</v>
      </c>
      <c r="Y96" s="102">
        <v>0</v>
      </c>
      <c r="DA96" s="131" t="s">
        <v>3173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3174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3175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3176</v>
      </c>
    </row>
    <row r="100" spans="1:105" ht="12" customHeight="1" x14ac:dyDescent="0.25">
      <c r="A100" s="121" t="s">
        <v>54</v>
      </c>
      <c r="B100" s="123">
        <v>0.27202560863582637</v>
      </c>
      <c r="C100" s="123">
        <v>0.31047047043314496</v>
      </c>
      <c r="D100" s="123">
        <v>0.12655338031206023</v>
      </c>
      <c r="E100" s="123">
        <v>0.16409396196672638</v>
      </c>
      <c r="F100" s="123">
        <v>0.15810779481629042</v>
      </c>
      <c r="G100" s="123">
        <v>0.11667941660385821</v>
      </c>
      <c r="H100" s="123">
        <v>0.11460517013988294</v>
      </c>
      <c r="I100" s="123">
        <v>8.0689253745708137E-2</v>
      </c>
      <c r="J100" s="123">
        <v>0.123934252065152</v>
      </c>
      <c r="K100" s="123">
        <v>0.12954415775715342</v>
      </c>
      <c r="L100" s="123">
        <v>0.16292387529400479</v>
      </c>
      <c r="M100" s="123">
        <v>0.1613318875247772</v>
      </c>
      <c r="N100" s="123">
        <v>0.12141732635545946</v>
      </c>
      <c r="O100" s="123">
        <v>0.12516620653090751</v>
      </c>
      <c r="P100" s="123">
        <v>0.1971063757452122</v>
      </c>
      <c r="Q100" s="123">
        <v>0.27290546961368045</v>
      </c>
      <c r="R100" s="123">
        <v>0.38391389007849536</v>
      </c>
      <c r="S100" s="123">
        <v>0.38010351108509927</v>
      </c>
      <c r="T100" s="123">
        <v>0.32151290388351189</v>
      </c>
      <c r="U100" s="123">
        <v>0.35455197200607835</v>
      </c>
      <c r="V100" s="123">
        <v>0.20615665497271754</v>
      </c>
      <c r="W100" s="123">
        <v>0.16940154950265954</v>
      </c>
      <c r="X100" s="123">
        <v>8.556840567760049E-2</v>
      </c>
      <c r="Y100" s="123">
        <v>0.11691114688462545</v>
      </c>
      <c r="DA100" s="130" t="s">
        <v>3177</v>
      </c>
    </row>
    <row r="101" spans="1:105" ht="12" customHeight="1" x14ac:dyDescent="0.25">
      <c r="A101" s="97" t="s">
        <v>202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3178</v>
      </c>
    </row>
    <row r="102" spans="1:105" ht="12" customHeight="1" x14ac:dyDescent="0.25">
      <c r="A102" s="97" t="s">
        <v>50</v>
      </c>
      <c r="B102" s="99">
        <v>5.1397194774531654</v>
      </c>
      <c r="C102" s="99">
        <v>6.5217428639173232</v>
      </c>
      <c r="D102" s="99">
        <v>3.4133196443588179</v>
      </c>
      <c r="E102" s="99">
        <v>4.7459920706616998</v>
      </c>
      <c r="F102" s="99">
        <v>5.0382246260590922</v>
      </c>
      <c r="G102" s="99">
        <v>4.0677495577087113</v>
      </c>
      <c r="H102" s="99">
        <v>4.3302582099091218</v>
      </c>
      <c r="I102" s="99">
        <v>2.8947408137332031</v>
      </c>
      <c r="J102" s="99">
        <v>3.8221772301201522</v>
      </c>
      <c r="K102" s="99">
        <v>3.3135478737768138</v>
      </c>
      <c r="L102" s="99">
        <v>3.9218930937330923</v>
      </c>
      <c r="M102" s="99">
        <v>3.821045323406024</v>
      </c>
      <c r="N102" s="99">
        <v>3.0024097341627218</v>
      </c>
      <c r="O102" s="99">
        <v>2.8179282974039674</v>
      </c>
      <c r="P102" s="99">
        <v>3.1354232326821272</v>
      </c>
      <c r="Q102" s="99">
        <v>3.2563746712086736</v>
      </c>
      <c r="R102" s="99">
        <v>4.0663014471166852</v>
      </c>
      <c r="S102" s="99">
        <v>4.0235860827796719</v>
      </c>
      <c r="T102" s="99">
        <v>3.4909213755758586</v>
      </c>
      <c r="U102" s="99">
        <v>4.1464766282627012</v>
      </c>
      <c r="V102" s="99">
        <v>3.1240905447935265</v>
      </c>
      <c r="W102" s="99">
        <v>3.2619584703881435</v>
      </c>
      <c r="X102" s="99">
        <v>2.0697106440869928</v>
      </c>
      <c r="Y102" s="99">
        <v>3.4313074927910878</v>
      </c>
      <c r="DA102" s="63" t="s">
        <v>3179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X103" s="110">
        <v>0</v>
      </c>
      <c r="Y103" s="110">
        <v>0</v>
      </c>
      <c r="DA103" s="60" t="s">
        <v>3180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3181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3182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3183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3184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3185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X110" s="99">
        <v>0</v>
      </c>
      <c r="Y110" s="99">
        <v>0</v>
      </c>
      <c r="DA110" s="63" t="s">
        <v>3186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3187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3188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3189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3190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3191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3192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3193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3194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3195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3196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3197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3198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0.71542708507837915</v>
      </c>
      <c r="C124" s="118">
        <f t="shared" si="42"/>
        <v>0.81562753522688747</v>
      </c>
      <c r="D124" s="118">
        <f t="shared" si="42"/>
        <v>0.34939682033363983</v>
      </c>
      <c r="E124" s="118">
        <f t="shared" si="42"/>
        <v>0.46650194416069646</v>
      </c>
      <c r="F124" s="118">
        <f t="shared" si="42"/>
        <v>0.46476529092933233</v>
      </c>
      <c r="G124" s="118">
        <f t="shared" si="42"/>
        <v>0.35467470770708148</v>
      </c>
      <c r="H124" s="118">
        <f t="shared" si="42"/>
        <v>0.35583213129509766</v>
      </c>
      <c r="I124" s="118">
        <f t="shared" si="42"/>
        <v>0.23904039498867474</v>
      </c>
      <c r="J124" s="118">
        <f t="shared" si="42"/>
        <v>0.35579131836891909</v>
      </c>
      <c r="K124" s="118">
        <f t="shared" si="42"/>
        <v>0.36112675935429939</v>
      </c>
      <c r="L124" s="118">
        <f t="shared" si="42"/>
        <v>0.48809252218124588</v>
      </c>
      <c r="M124" s="118">
        <f t="shared" si="42"/>
        <v>0.48946487177097392</v>
      </c>
      <c r="N124" s="118">
        <f t="shared" si="42"/>
        <v>0.37329640529350444</v>
      </c>
      <c r="O124" s="118">
        <f t="shared" si="42"/>
        <v>0.37351707736441375</v>
      </c>
      <c r="P124" s="118">
        <f t="shared" si="42"/>
        <v>0.47567121878185531</v>
      </c>
      <c r="Q124" s="118">
        <f t="shared" si="42"/>
        <v>0.5676232737728969</v>
      </c>
      <c r="R124" s="118">
        <f t="shared" ref="R124:V124" si="43">R125+R128+R130+R139</f>
        <v>0.78061637930703909</v>
      </c>
      <c r="S124" s="118">
        <f t="shared" si="43"/>
        <v>0.75367124532977814</v>
      </c>
      <c r="T124" s="118">
        <f t="shared" si="43"/>
        <v>0.63987022926910242</v>
      </c>
      <c r="U124" s="118">
        <f t="shared" si="43"/>
        <v>0.6837088664614952</v>
      </c>
      <c r="V124" s="118">
        <f t="shared" si="43"/>
        <v>0.40909583020093343</v>
      </c>
      <c r="W124" s="118">
        <f t="shared" ref="W124:Y124" si="44">W125+W128+W130+W139</f>
        <v>0.35058144292685295</v>
      </c>
      <c r="X124" s="118">
        <f t="shared" si="44"/>
        <v>0.21509078463655223</v>
      </c>
      <c r="Y124" s="118">
        <f t="shared" si="44"/>
        <v>0.32219665157628963</v>
      </c>
      <c r="DA124" s="129" t="s">
        <v>3199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3200</v>
      </c>
    </row>
    <row r="126" spans="1:105" ht="12" customHeight="1" x14ac:dyDescent="0.25">
      <c r="A126" s="97" t="s">
        <v>198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3201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3202</v>
      </c>
    </row>
    <row r="128" spans="1:105" ht="12.95" customHeight="1" x14ac:dyDescent="0.25">
      <c r="A128" s="121" t="s">
        <v>92</v>
      </c>
      <c r="B128" s="123">
        <f t="shared" ref="B128:Y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3203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X129" s="99">
        <v>0</v>
      </c>
      <c r="Y129" s="99">
        <v>0</v>
      </c>
      <c r="DA129" s="63" t="s">
        <v>3204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3205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3206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3207</v>
      </c>
    </row>
    <row r="133" spans="1:105" ht="12" customHeight="1" x14ac:dyDescent="0.25">
      <c r="A133" s="100" t="s">
        <v>198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3208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3209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3210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3211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3212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3213</v>
      </c>
    </row>
    <row r="139" spans="1:105" ht="12" customHeight="1" x14ac:dyDescent="0.25">
      <c r="A139" s="121" t="s">
        <v>54</v>
      </c>
      <c r="B139" s="123">
        <v>0.71542708507837915</v>
      </c>
      <c r="C139" s="123">
        <v>0.81562753522688747</v>
      </c>
      <c r="D139" s="123">
        <v>0.34939682033363983</v>
      </c>
      <c r="E139" s="123">
        <v>0.46650194416069646</v>
      </c>
      <c r="F139" s="123">
        <v>0.46476529092933233</v>
      </c>
      <c r="G139" s="123">
        <v>0.35467470770708148</v>
      </c>
      <c r="H139" s="123">
        <v>0.35583213129509766</v>
      </c>
      <c r="I139" s="123">
        <v>0.23904039498867474</v>
      </c>
      <c r="J139" s="123">
        <v>0.35579131836891909</v>
      </c>
      <c r="K139" s="123">
        <v>0.36112675935429939</v>
      </c>
      <c r="L139" s="123">
        <v>0.48809252218124588</v>
      </c>
      <c r="M139" s="123">
        <v>0.48946487177097392</v>
      </c>
      <c r="N139" s="123">
        <v>0.37329640529350444</v>
      </c>
      <c r="O139" s="123">
        <v>0.37351707736441375</v>
      </c>
      <c r="P139" s="123">
        <v>0.47567121878185531</v>
      </c>
      <c r="Q139" s="123">
        <v>0.5676232737728969</v>
      </c>
      <c r="R139" s="123">
        <v>0.78061637930703909</v>
      </c>
      <c r="S139" s="123">
        <v>0.75367124532977814</v>
      </c>
      <c r="T139" s="123">
        <v>0.63987022926910242</v>
      </c>
      <c r="U139" s="123">
        <v>0.6837088664614952</v>
      </c>
      <c r="V139" s="123">
        <v>0.40909583020093343</v>
      </c>
      <c r="W139" s="123">
        <v>0.35058144292685295</v>
      </c>
      <c r="X139" s="123">
        <v>0.21509078463655223</v>
      </c>
      <c r="Y139" s="123">
        <v>0.32219665157628963</v>
      </c>
      <c r="DA139" s="130" t="s">
        <v>3214</v>
      </c>
    </row>
    <row r="140" spans="1:105" ht="12" customHeight="1" x14ac:dyDescent="0.25">
      <c r="A140" s="97" t="s">
        <v>50</v>
      </c>
      <c r="B140" s="99">
        <v>5.1397194774531645</v>
      </c>
      <c r="C140" s="99">
        <v>6.5190563029341977</v>
      </c>
      <c r="D140" s="99">
        <v>3.4116548538919687</v>
      </c>
      <c r="E140" s="99">
        <v>4.7451327169800024</v>
      </c>
      <c r="F140" s="99">
        <v>5.0363556550188484</v>
      </c>
      <c r="G140" s="99">
        <v>4.0667685755241418</v>
      </c>
      <c r="H140" s="99">
        <v>4.3309793000727073</v>
      </c>
      <c r="I140" s="99">
        <v>2.8965845717810699</v>
      </c>
      <c r="J140" s="99">
        <v>3.8248687579397136</v>
      </c>
      <c r="K140" s="99">
        <v>3.315614372621456</v>
      </c>
      <c r="L140" s="99">
        <v>3.9226244624237192</v>
      </c>
      <c r="M140" s="99">
        <v>3.8205102276105958</v>
      </c>
      <c r="N140" s="99">
        <v>3.0012393166757034</v>
      </c>
      <c r="O140" s="99">
        <v>2.8170045638290269</v>
      </c>
      <c r="P140" s="99">
        <v>3.1363957829447391</v>
      </c>
      <c r="Q140" s="99">
        <v>3.2590642673438559</v>
      </c>
      <c r="R140" s="99">
        <v>4.0681607174773413</v>
      </c>
      <c r="S140" s="99">
        <v>4.0197064920492176</v>
      </c>
      <c r="T140" s="99">
        <v>3.4797668994299036</v>
      </c>
      <c r="U140" s="99">
        <v>4.1282384859099892</v>
      </c>
      <c r="V140" s="99">
        <v>3.1085262955963633</v>
      </c>
      <c r="W140" s="99">
        <v>3.2447489753532057</v>
      </c>
      <c r="X140" s="99">
        <v>2.0585735536159904</v>
      </c>
      <c r="Y140" s="99">
        <v>3.4281536523540717</v>
      </c>
      <c r="DA140" s="63" t="s">
        <v>3215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3216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</v>
      </c>
      <c r="C143" s="118">
        <f t="shared" si="49"/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0</v>
      </c>
      <c r="S143" s="118">
        <f t="shared" si="50"/>
        <v>0</v>
      </c>
      <c r="T143" s="118">
        <f t="shared" si="50"/>
        <v>0</v>
      </c>
      <c r="U143" s="118">
        <f t="shared" si="50"/>
        <v>0</v>
      </c>
      <c r="V143" s="118">
        <f t="shared" si="50"/>
        <v>0</v>
      </c>
      <c r="W143" s="118">
        <f t="shared" ref="W143:Y143" si="51">W144+W146+W148+W157</f>
        <v>0</v>
      </c>
      <c r="X143" s="118">
        <f t="shared" si="51"/>
        <v>0</v>
      </c>
      <c r="Y143" s="118">
        <f t="shared" si="51"/>
        <v>0</v>
      </c>
      <c r="DA143" s="129" t="s">
        <v>3217</v>
      </c>
    </row>
    <row r="144" spans="1:105" ht="12.95" customHeight="1" x14ac:dyDescent="0.25">
      <c r="A144" s="121" t="s">
        <v>57</v>
      </c>
      <c r="B144" s="123">
        <f t="shared" ref="B144:Y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X144" s="123">
        <f t="shared" si="52"/>
        <v>0</v>
      </c>
      <c r="Y144" s="123">
        <f t="shared" si="52"/>
        <v>0</v>
      </c>
      <c r="DA144" s="130" t="s">
        <v>3218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X145" s="99">
        <v>0</v>
      </c>
      <c r="Y145" s="99">
        <v>0</v>
      </c>
      <c r="DA145" s="63" t="s">
        <v>3219</v>
      </c>
    </row>
    <row r="146" spans="1:105" ht="12.95" customHeight="1" x14ac:dyDescent="0.25">
      <c r="A146" s="121" t="s">
        <v>92</v>
      </c>
      <c r="B146" s="123">
        <f t="shared" ref="B146:Y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X146" s="123">
        <f t="shared" si="53"/>
        <v>0</v>
      </c>
      <c r="Y146" s="123">
        <f t="shared" si="53"/>
        <v>0</v>
      </c>
      <c r="DA146" s="130" t="s">
        <v>3220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X147" s="99">
        <v>0</v>
      </c>
      <c r="Y147" s="99">
        <v>0</v>
      </c>
      <c r="DA147" s="63" t="s">
        <v>3221</v>
      </c>
    </row>
    <row r="148" spans="1:105" ht="12" customHeight="1" x14ac:dyDescent="0.25">
      <c r="A148" s="121" t="s">
        <v>55</v>
      </c>
      <c r="B148" s="123">
        <v>0</v>
      </c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X148" s="123">
        <v>0</v>
      </c>
      <c r="Y148" s="123">
        <v>0</v>
      </c>
      <c r="DA148" s="130" t="s">
        <v>3222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X149" s="99">
        <v>0</v>
      </c>
      <c r="Y149" s="99">
        <v>0</v>
      </c>
      <c r="DA149" s="63" t="s">
        <v>3223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3224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3225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3226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X153" s="102">
        <v>0</v>
      </c>
      <c r="Y153" s="102">
        <v>0</v>
      </c>
      <c r="DA153" s="131" t="s">
        <v>3227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3228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3229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3230</v>
      </c>
    </row>
    <row r="157" spans="1:105" ht="12" customHeight="1" x14ac:dyDescent="0.25">
      <c r="A157" s="121" t="s">
        <v>54</v>
      </c>
      <c r="B157" s="123">
        <v>0</v>
      </c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X157" s="123">
        <v>0</v>
      </c>
      <c r="Y157" s="123">
        <v>0</v>
      </c>
      <c r="DA157" s="130" t="s">
        <v>3231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X158" s="99">
        <v>0</v>
      </c>
      <c r="Y158" s="99">
        <v>0</v>
      </c>
      <c r="DA158" s="63" t="s">
        <v>3232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X159" s="110">
        <v>0</v>
      </c>
      <c r="Y159" s="110">
        <v>0</v>
      </c>
      <c r="DA159" s="60" t="s">
        <v>3233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0.71554494814447123</v>
      </c>
      <c r="C161" s="118">
        <f t="shared" si="54"/>
        <v>0.82724348782269808</v>
      </c>
      <c r="D161" s="118">
        <f t="shared" si="54"/>
        <v>0.35148943529292975</v>
      </c>
      <c r="E161" s="118">
        <f t="shared" si="54"/>
        <v>0.46867348609366055</v>
      </c>
      <c r="F161" s="118">
        <f t="shared" si="54"/>
        <v>0.46690020746711897</v>
      </c>
      <c r="G161" s="118">
        <f t="shared" si="54"/>
        <v>0.36089432688892559</v>
      </c>
      <c r="H161" s="118">
        <f t="shared" si="54"/>
        <v>0.37060526725500365</v>
      </c>
      <c r="I161" s="118">
        <f t="shared" si="54"/>
        <v>0.2603666212263156</v>
      </c>
      <c r="J161" s="118">
        <f t="shared" si="54"/>
        <v>0.39954530868722204</v>
      </c>
      <c r="K161" s="118">
        <f t="shared" si="54"/>
        <v>0.39363287897199722</v>
      </c>
      <c r="L161" s="118">
        <f t="shared" si="54"/>
        <v>0.50146333052389813</v>
      </c>
      <c r="M161" s="118">
        <f t="shared" si="54"/>
        <v>0.49785613492790526</v>
      </c>
      <c r="N161" s="118">
        <f t="shared" si="54"/>
        <v>0.38077184401318892</v>
      </c>
      <c r="O161" s="118">
        <f t="shared" si="54"/>
        <v>0.37680206488223827</v>
      </c>
      <c r="P161" s="118">
        <f t="shared" si="54"/>
        <v>0.52073657987288835</v>
      </c>
      <c r="Q161" s="118">
        <f t="shared" si="54"/>
        <v>0.65789570664833374</v>
      </c>
      <c r="R161" s="118">
        <f t="shared" ref="R161:V161" si="55">R162+R164+R166+R175</f>
        <v>0.90000779328768565</v>
      </c>
      <c r="S161" s="118">
        <f t="shared" si="55"/>
        <v>0.86147542313461745</v>
      </c>
      <c r="T161" s="118">
        <f t="shared" si="55"/>
        <v>0.72050531859790901</v>
      </c>
      <c r="U161" s="118">
        <f t="shared" si="55"/>
        <v>0.78127349894947751</v>
      </c>
      <c r="V161" s="118">
        <f t="shared" si="55"/>
        <v>0.47044593932395889</v>
      </c>
      <c r="W161" s="118">
        <f t="shared" ref="W161:Y161" si="56">W162+W164+W166+W175</f>
        <v>0.41367339108352247</v>
      </c>
      <c r="X161" s="118">
        <f t="shared" si="56"/>
        <v>0.23922405747931208</v>
      </c>
      <c r="Y161" s="118">
        <f t="shared" si="56"/>
        <v>0.33883832841791384</v>
      </c>
      <c r="DA161" s="129" t="s">
        <v>3234</v>
      </c>
    </row>
    <row r="162" spans="1:105" ht="12.95" customHeight="1" x14ac:dyDescent="0.25">
      <c r="A162" s="121" t="s">
        <v>57</v>
      </c>
      <c r="B162" s="123">
        <f t="shared" ref="B162:Y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X162" s="123">
        <f t="shared" si="57"/>
        <v>0</v>
      </c>
      <c r="Y162" s="123">
        <f t="shared" si="57"/>
        <v>0</v>
      </c>
      <c r="DA162" s="130" t="s">
        <v>3235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X163" s="110">
        <v>0</v>
      </c>
      <c r="Y163" s="110">
        <v>0</v>
      </c>
      <c r="DA163" s="60" t="s">
        <v>3236</v>
      </c>
    </row>
    <row r="164" spans="1:105" ht="12.95" customHeight="1" x14ac:dyDescent="0.25">
      <c r="A164" s="121" t="s">
        <v>92</v>
      </c>
      <c r="B164" s="123">
        <f t="shared" ref="B164:Y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X164" s="123">
        <f t="shared" si="58"/>
        <v>0</v>
      </c>
      <c r="Y164" s="123">
        <f t="shared" si="58"/>
        <v>0</v>
      </c>
      <c r="DA164" s="130" t="s">
        <v>3237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X165" s="99">
        <v>0</v>
      </c>
      <c r="Y165" s="99">
        <v>0</v>
      </c>
      <c r="DA165" s="63" t="s">
        <v>3238</v>
      </c>
    </row>
    <row r="166" spans="1:105" ht="12" customHeight="1" x14ac:dyDescent="0.25">
      <c r="A166" s="121" t="s">
        <v>55</v>
      </c>
      <c r="B166" s="123">
        <v>0</v>
      </c>
      <c r="C166" s="123">
        <v>0</v>
      </c>
      <c r="D166" s="123">
        <v>0</v>
      </c>
      <c r="E166" s="123">
        <v>0</v>
      </c>
      <c r="F166" s="123">
        <v>0</v>
      </c>
      <c r="G166" s="123">
        <v>0</v>
      </c>
      <c r="H166" s="123">
        <v>0</v>
      </c>
      <c r="I166" s="123">
        <v>0</v>
      </c>
      <c r="J166" s="123">
        <v>0</v>
      </c>
      <c r="K166" s="123">
        <v>0</v>
      </c>
      <c r="L166" s="123">
        <v>0</v>
      </c>
      <c r="M166" s="123">
        <v>0</v>
      </c>
      <c r="N166" s="123">
        <v>0</v>
      </c>
      <c r="O166" s="123">
        <v>0</v>
      </c>
      <c r="P166" s="123">
        <v>0</v>
      </c>
      <c r="Q166" s="123">
        <v>0</v>
      </c>
      <c r="R166" s="123">
        <v>0</v>
      </c>
      <c r="S166" s="123">
        <v>0</v>
      </c>
      <c r="T166" s="123">
        <v>0</v>
      </c>
      <c r="U166" s="123">
        <v>0</v>
      </c>
      <c r="V166" s="123">
        <v>0</v>
      </c>
      <c r="W166" s="123">
        <v>0</v>
      </c>
      <c r="X166" s="123">
        <v>0</v>
      </c>
      <c r="Y166" s="123">
        <v>0</v>
      </c>
      <c r="DA166" s="130" t="s">
        <v>3239</v>
      </c>
    </row>
    <row r="167" spans="1:105" ht="12" customHeight="1" x14ac:dyDescent="0.25">
      <c r="A167" s="97" t="s">
        <v>124</v>
      </c>
      <c r="B167" s="99">
        <v>0</v>
      </c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X167" s="99">
        <v>0</v>
      </c>
      <c r="Y167" s="99">
        <v>0</v>
      </c>
      <c r="DA167" s="63" t="s">
        <v>3240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3241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3242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3243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X171" s="102">
        <v>0</v>
      </c>
      <c r="Y171" s="102">
        <v>0</v>
      </c>
      <c r="DA171" s="131" t="s">
        <v>3244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3245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3246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3247</v>
      </c>
    </row>
    <row r="175" spans="1:105" ht="12" customHeight="1" x14ac:dyDescent="0.25">
      <c r="A175" s="121" t="s">
        <v>54</v>
      </c>
      <c r="B175" s="123">
        <v>0.71554494814447123</v>
      </c>
      <c r="C175" s="123">
        <v>0.82724348782269808</v>
      </c>
      <c r="D175" s="123">
        <v>0.35148943529292975</v>
      </c>
      <c r="E175" s="123">
        <v>0.46867348609366055</v>
      </c>
      <c r="F175" s="123">
        <v>0.46690020746711897</v>
      </c>
      <c r="G175" s="123">
        <v>0.36089432688892559</v>
      </c>
      <c r="H175" s="123">
        <v>0.37060526725500365</v>
      </c>
      <c r="I175" s="123">
        <v>0.2603666212263156</v>
      </c>
      <c r="J175" s="123">
        <v>0.39954530868722204</v>
      </c>
      <c r="K175" s="123">
        <v>0.39363287897199722</v>
      </c>
      <c r="L175" s="123">
        <v>0.50146333052389813</v>
      </c>
      <c r="M175" s="123">
        <v>0.49785613492790526</v>
      </c>
      <c r="N175" s="123">
        <v>0.38077184401318892</v>
      </c>
      <c r="O175" s="123">
        <v>0.37680206488223827</v>
      </c>
      <c r="P175" s="123">
        <v>0.52073657987288835</v>
      </c>
      <c r="Q175" s="123">
        <v>0.65789570664833374</v>
      </c>
      <c r="R175" s="123">
        <v>0.90000779328768565</v>
      </c>
      <c r="S175" s="123">
        <v>0.86147542313461745</v>
      </c>
      <c r="T175" s="123">
        <v>0.72050531859790901</v>
      </c>
      <c r="U175" s="123">
        <v>0.78127349894947751</v>
      </c>
      <c r="V175" s="123">
        <v>0.47044593932395889</v>
      </c>
      <c r="W175" s="123">
        <v>0.41367339108352247</v>
      </c>
      <c r="X175" s="123">
        <v>0.23922405747931208</v>
      </c>
      <c r="Y175" s="123">
        <v>0.33883832841791384</v>
      </c>
      <c r="DA175" s="130" t="s">
        <v>3248</v>
      </c>
    </row>
    <row r="176" spans="1:105" ht="12" customHeight="1" x14ac:dyDescent="0.25">
      <c r="A176" s="97" t="s">
        <v>50</v>
      </c>
      <c r="B176" s="99">
        <v>5.1397194774531645</v>
      </c>
      <c r="C176" s="99">
        <v>6.5199394100263914</v>
      </c>
      <c r="D176" s="99">
        <v>3.4121893197266964</v>
      </c>
      <c r="E176" s="99">
        <v>4.7447815771041686</v>
      </c>
      <c r="F176" s="99">
        <v>5.0356692472019517</v>
      </c>
      <c r="G176" s="99">
        <v>4.0637854531773625</v>
      </c>
      <c r="H176" s="99">
        <v>4.3277572624190457</v>
      </c>
      <c r="I176" s="99">
        <v>2.8942989981029634</v>
      </c>
      <c r="J176" s="99">
        <v>3.8212656123849764</v>
      </c>
      <c r="K176" s="99">
        <v>3.3132743382145975</v>
      </c>
      <c r="L176" s="99">
        <v>3.921629228882574</v>
      </c>
      <c r="M176" s="99">
        <v>3.821144105568357</v>
      </c>
      <c r="N176" s="99">
        <v>3.0025468947653731</v>
      </c>
      <c r="O176" s="99">
        <v>2.8183628334615385</v>
      </c>
      <c r="P176" s="99">
        <v>3.1365053092544648</v>
      </c>
      <c r="Q176" s="99">
        <v>3.2575776739361224</v>
      </c>
      <c r="R176" s="99">
        <v>4.0654791581869585</v>
      </c>
      <c r="S176" s="99">
        <v>4.0201742582231077</v>
      </c>
      <c r="T176" s="99">
        <v>3.484142026795304</v>
      </c>
      <c r="U176" s="99">
        <v>4.138572224844995</v>
      </c>
      <c r="V176" s="99">
        <v>3.1177709286356521</v>
      </c>
      <c r="W176" s="99">
        <v>3.2558993565346084</v>
      </c>
      <c r="X176" s="99">
        <v>2.063340464895985</v>
      </c>
      <c r="Y176" s="99">
        <v>3.4332580073376788</v>
      </c>
      <c r="DA176" s="63" t="s">
        <v>3249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X177" s="110">
        <v>0</v>
      </c>
      <c r="Y177" s="110">
        <v>0</v>
      </c>
      <c r="DA177" s="60" t="s">
        <v>3250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1.5430965878712783E-2</v>
      </c>
      <c r="D3" s="117">
        <f t="shared" si="0"/>
        <v>0.58550355856881708</v>
      </c>
      <c r="E3" s="117">
        <f t="shared" si="0"/>
        <v>0.13164095828048675</v>
      </c>
      <c r="F3" s="117">
        <f t="shared" si="0"/>
        <v>0.74200135906531695</v>
      </c>
      <c r="G3" s="117">
        <f t="shared" si="0"/>
        <v>0.46982201375263033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0.10089265165256849</v>
      </c>
      <c r="M3" s="117">
        <f t="shared" si="0"/>
        <v>0.71640518576349976</v>
      </c>
      <c r="N3" s="117">
        <f t="shared" si="0"/>
        <v>0.47823001828500172</v>
      </c>
      <c r="O3" s="117">
        <f t="shared" si="0"/>
        <v>0.29066156379759878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3.7597072118381192E-3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4.4013530855483596E-2</v>
      </c>
      <c r="DA3" s="129" t="s">
        <v>3252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1.2819334713357588E-2</v>
      </c>
      <c r="D4" s="122">
        <f t="shared" si="3"/>
        <v>0.49433913906399535</v>
      </c>
      <c r="E4" s="122">
        <f t="shared" si="3"/>
        <v>0.10942708958082119</v>
      </c>
      <c r="F4" s="122">
        <f t="shared" si="3"/>
        <v>0.62693928144345878</v>
      </c>
      <c r="G4" s="122">
        <f t="shared" si="3"/>
        <v>0.39636545083115088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8.5705695711968219E-2</v>
      </c>
      <c r="M4" s="122">
        <f t="shared" si="3"/>
        <v>0.61131041158507238</v>
      </c>
      <c r="N4" s="122">
        <f t="shared" si="3"/>
        <v>0.40322014166393316</v>
      </c>
      <c r="O4" s="122">
        <f t="shared" si="3"/>
        <v>0.24456470407697894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3.0409738216505811E-3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3.4005693100011079E-2</v>
      </c>
      <c r="DA4" s="130" t="s">
        <v>3253</v>
      </c>
    </row>
    <row r="5" spans="1:105" ht="12" customHeight="1" x14ac:dyDescent="0.25">
      <c r="A5" s="97" t="s">
        <v>51</v>
      </c>
      <c r="B5" s="98"/>
      <c r="C5" s="98">
        <v>1.2746397194808695E-2</v>
      </c>
      <c r="D5" s="98">
        <v>0.49156670009140874</v>
      </c>
      <c r="E5" s="98">
        <v>0.10882160791361001</v>
      </c>
      <c r="F5" s="98">
        <v>0.62349928214886097</v>
      </c>
      <c r="G5" s="98">
        <v>0.3942243464541248</v>
      </c>
      <c r="H5" s="98">
        <v>0</v>
      </c>
      <c r="I5" s="98">
        <v>0</v>
      </c>
      <c r="J5" s="98">
        <v>0</v>
      </c>
      <c r="K5" s="98">
        <v>0</v>
      </c>
      <c r="L5" s="98">
        <v>8.525683067733858E-2</v>
      </c>
      <c r="M5" s="98">
        <v>0.6081209258199668</v>
      </c>
      <c r="N5" s="98">
        <v>0.40111790448416768</v>
      </c>
      <c r="O5" s="98">
        <v>0.24329151563517976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3.0236664843670069E-3</v>
      </c>
      <c r="V5" s="98">
        <v>0</v>
      </c>
      <c r="W5" s="98">
        <v>0</v>
      </c>
      <c r="X5" s="98">
        <v>0</v>
      </c>
      <c r="Y5" s="98">
        <v>3.3803294622991406E-2</v>
      </c>
      <c r="DA5" s="63" t="s">
        <v>3254</v>
      </c>
    </row>
    <row r="6" spans="1:105" ht="12" customHeight="1" x14ac:dyDescent="0.25">
      <c r="A6" s="97" t="s">
        <v>53</v>
      </c>
      <c r="B6" s="98"/>
      <c r="C6" s="98">
        <v>7.2937518548893559E-5</v>
      </c>
      <c r="D6" s="98">
        <v>2.7724389725866088E-3</v>
      </c>
      <c r="E6" s="98">
        <v>6.0548166721117438E-4</v>
      </c>
      <c r="F6" s="98">
        <v>3.4399992945978292E-3</v>
      </c>
      <c r="G6" s="98">
        <v>2.1411043770260588E-3</v>
      </c>
      <c r="H6" s="98">
        <v>0</v>
      </c>
      <c r="I6" s="98">
        <v>0</v>
      </c>
      <c r="J6" s="98">
        <v>0</v>
      </c>
      <c r="K6" s="98">
        <v>0</v>
      </c>
      <c r="L6" s="98">
        <v>4.4886503462964242E-4</v>
      </c>
      <c r="M6" s="98">
        <v>3.1894857651056175E-3</v>
      </c>
      <c r="N6" s="98">
        <v>2.1022371797654901E-3</v>
      </c>
      <c r="O6" s="98">
        <v>1.2731884417991829E-3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1.7307337283574122E-5</v>
      </c>
      <c r="V6" s="98">
        <v>0</v>
      </c>
      <c r="W6" s="98">
        <v>0</v>
      </c>
      <c r="X6" s="98">
        <v>0</v>
      </c>
      <c r="Y6" s="98">
        <v>2.0239847701967399E-4</v>
      </c>
      <c r="DA6" s="63" t="s">
        <v>3255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4.7667106000634546E-6</v>
      </c>
      <c r="E7" s="122">
        <f t="shared" si="6"/>
        <v>0</v>
      </c>
      <c r="F7" s="122">
        <f t="shared" si="6"/>
        <v>1.2938843186578564E-5</v>
      </c>
      <c r="G7" s="122">
        <f t="shared" si="6"/>
        <v>1.2524858796784743E-5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6.9979892108895991E-6</v>
      </c>
      <c r="M7" s="122">
        <f t="shared" si="6"/>
        <v>4.6370338754139806E-6</v>
      </c>
      <c r="N7" s="122">
        <f t="shared" si="6"/>
        <v>1.4817535615580916E-5</v>
      </c>
      <c r="O7" s="122">
        <f t="shared" si="6"/>
        <v>1.3829956396499456E-5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2.4176211121954205E-6</v>
      </c>
      <c r="DA7" s="130" t="s">
        <v>3256</v>
      </c>
    </row>
    <row r="8" spans="1:105" ht="12" customHeight="1" x14ac:dyDescent="0.25">
      <c r="A8" s="97" t="s">
        <v>53</v>
      </c>
      <c r="B8" s="98"/>
      <c r="C8" s="98">
        <v>0</v>
      </c>
      <c r="D8" s="98">
        <v>4.7667106000634546E-6</v>
      </c>
      <c r="E8" s="98">
        <v>0</v>
      </c>
      <c r="F8" s="98">
        <v>1.2938843186578564E-5</v>
      </c>
      <c r="G8" s="98">
        <v>1.2524858796784743E-5</v>
      </c>
      <c r="H8" s="98">
        <v>0</v>
      </c>
      <c r="I8" s="98">
        <v>0</v>
      </c>
      <c r="J8" s="98">
        <v>0</v>
      </c>
      <c r="K8" s="98">
        <v>0</v>
      </c>
      <c r="L8" s="98">
        <v>6.9979892108895991E-6</v>
      </c>
      <c r="M8" s="98">
        <v>4.6370338754139806E-6</v>
      </c>
      <c r="N8" s="98">
        <v>1.4817535615580916E-5</v>
      </c>
      <c r="O8" s="98">
        <v>1.3829956396499456E-5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2.4176211121954205E-6</v>
      </c>
      <c r="DA8" s="63" t="s">
        <v>3257</v>
      </c>
    </row>
    <row r="9" spans="1:105" ht="12" customHeight="1" x14ac:dyDescent="0.25">
      <c r="A9" s="121" t="s">
        <v>55</v>
      </c>
      <c r="B9" s="122"/>
      <c r="C9" s="122">
        <v>1.5815089716037253E-3</v>
      </c>
      <c r="D9" s="122">
        <v>6.1822587524113369E-2</v>
      </c>
      <c r="E9" s="122">
        <v>1.3728972094408497E-2</v>
      </c>
      <c r="F9" s="122">
        <v>7.9298638312700828E-2</v>
      </c>
      <c r="G9" s="122">
        <v>5.0563223878035093E-2</v>
      </c>
      <c r="H9" s="122">
        <v>0</v>
      </c>
      <c r="I9" s="122">
        <v>0</v>
      </c>
      <c r="J9" s="122">
        <v>0</v>
      </c>
      <c r="K9" s="122">
        <v>0</v>
      </c>
      <c r="L9" s="122">
        <v>9.5427785519129841E-3</v>
      </c>
      <c r="M9" s="122">
        <v>7.1733096966148754E-2</v>
      </c>
      <c r="N9" s="122">
        <v>5.1114376919395903E-2</v>
      </c>
      <c r="O9" s="122">
        <v>3.1673102913584737E-2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4.9357777209755053E-4</v>
      </c>
      <c r="V9" s="122">
        <v>0</v>
      </c>
      <c r="W9" s="122">
        <v>0</v>
      </c>
      <c r="X9" s="122">
        <v>0</v>
      </c>
      <c r="Y9" s="122">
        <v>6.5765678700328819E-3</v>
      </c>
      <c r="DA9" s="130" t="s">
        <v>3258</v>
      </c>
    </row>
    <row r="10" spans="1:105" ht="12" customHeight="1" x14ac:dyDescent="0.25">
      <c r="A10" s="97" t="s">
        <v>143</v>
      </c>
      <c r="B10" s="98"/>
      <c r="C10" s="98">
        <v>1.5815089716037253E-3</v>
      </c>
      <c r="D10" s="98">
        <v>4.583498826500787E-2</v>
      </c>
      <c r="E10" s="98">
        <v>1.3728972094408497E-2</v>
      </c>
      <c r="F10" s="98">
        <v>6.9015279452325329E-2</v>
      </c>
      <c r="G10" s="98">
        <v>3.1421487195088117E-2</v>
      </c>
      <c r="H10" s="98">
        <v>0</v>
      </c>
      <c r="I10" s="98">
        <v>0</v>
      </c>
      <c r="J10" s="98">
        <v>0</v>
      </c>
      <c r="K10" s="98">
        <v>0</v>
      </c>
      <c r="L10" s="98">
        <v>9.5427785519129841E-3</v>
      </c>
      <c r="M10" s="98">
        <v>5.5039352296471514E-2</v>
      </c>
      <c r="N10" s="98">
        <v>4.5470093205957275E-2</v>
      </c>
      <c r="O10" s="98">
        <v>3.1079377598886782E-2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4.9357777209755053E-4</v>
      </c>
      <c r="V10" s="98">
        <v>0</v>
      </c>
      <c r="W10" s="98">
        <v>0</v>
      </c>
      <c r="X10" s="98">
        <v>0</v>
      </c>
      <c r="Y10" s="98">
        <v>0</v>
      </c>
      <c r="DA10" s="63" t="s">
        <v>3259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3260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3261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3262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3263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1.5987599259105499E-2</v>
      </c>
      <c r="E15" s="101">
        <v>0</v>
      </c>
      <c r="F15" s="101">
        <v>1.0283358860375503E-2</v>
      </c>
      <c r="G15" s="101">
        <v>1.9141736682946973E-2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1.6693744669677237E-2</v>
      </c>
      <c r="N15" s="101">
        <v>5.6442837134386267E-3</v>
      </c>
      <c r="O15" s="101">
        <v>5.9372531469795717E-4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6.5765678700328819E-3</v>
      </c>
      <c r="DA15" s="131" t="s">
        <v>3264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3265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3266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3267</v>
      </c>
    </row>
    <row r="19" spans="1:105" ht="12" customHeight="1" x14ac:dyDescent="0.25">
      <c r="A19" s="121" t="s">
        <v>54</v>
      </c>
      <c r="B19" s="122"/>
      <c r="C19" s="122">
        <v>1.03012219375147E-3</v>
      </c>
      <c r="D19" s="122">
        <v>2.9337065270108306E-2</v>
      </c>
      <c r="E19" s="122">
        <v>8.4848966052570689E-3</v>
      </c>
      <c r="F19" s="122">
        <v>3.575050046597085E-2</v>
      </c>
      <c r="G19" s="122">
        <v>2.2880814184647574E-2</v>
      </c>
      <c r="H19" s="122">
        <v>0</v>
      </c>
      <c r="I19" s="122">
        <v>0</v>
      </c>
      <c r="J19" s="122">
        <v>0</v>
      </c>
      <c r="K19" s="122">
        <v>0</v>
      </c>
      <c r="L19" s="122">
        <v>5.6371793994763834E-3</v>
      </c>
      <c r="M19" s="122">
        <v>3.335704017840322E-2</v>
      </c>
      <c r="N19" s="122">
        <v>2.3880682166057019E-2</v>
      </c>
      <c r="O19" s="122">
        <v>1.4409926850638551E-2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2.2515561808998744E-4</v>
      </c>
      <c r="V19" s="122">
        <v>0</v>
      </c>
      <c r="W19" s="122">
        <v>0</v>
      </c>
      <c r="X19" s="122">
        <v>0</v>
      </c>
      <c r="Y19" s="122">
        <v>3.428852264327441E-3</v>
      </c>
      <c r="DA19" s="130" t="s">
        <v>3268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1.931479131402979E-3</v>
      </c>
      <c r="E20" s="98">
        <v>6.4141806535696663E-4</v>
      </c>
      <c r="F20" s="98">
        <v>4.0030545722439127E-3</v>
      </c>
      <c r="G20" s="98">
        <v>3.8242045159347076E-3</v>
      </c>
      <c r="H20" s="98">
        <v>0</v>
      </c>
      <c r="I20" s="98">
        <v>0</v>
      </c>
      <c r="J20" s="98">
        <v>0</v>
      </c>
      <c r="K20" s="98">
        <v>0</v>
      </c>
      <c r="L20" s="98">
        <v>4.1359279322438778E-3</v>
      </c>
      <c r="M20" s="98">
        <v>1.0707892739915278E-2</v>
      </c>
      <c r="N20" s="98">
        <v>8.050092269329779E-3</v>
      </c>
      <c r="O20" s="98">
        <v>6.8548563712041597E-3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3269</v>
      </c>
    </row>
    <row r="21" spans="1:105" ht="12" customHeight="1" x14ac:dyDescent="0.25">
      <c r="A21" s="97" t="s">
        <v>50</v>
      </c>
      <c r="B21" s="98"/>
      <c r="C21" s="98">
        <v>1.3944963296383525E-4</v>
      </c>
      <c r="D21" s="98">
        <v>0</v>
      </c>
      <c r="E21" s="98">
        <v>1.020930983062182E-3</v>
      </c>
      <c r="F21" s="98">
        <v>4.2446791615464502E-3</v>
      </c>
      <c r="G21" s="98">
        <v>2.3828802068849267E-3</v>
      </c>
      <c r="H21" s="98">
        <v>0</v>
      </c>
      <c r="I21" s="98">
        <v>0</v>
      </c>
      <c r="J21" s="98">
        <v>0</v>
      </c>
      <c r="K21" s="98">
        <v>0</v>
      </c>
      <c r="L21" s="98">
        <v>3.4663333513794143E-4</v>
      </c>
      <c r="M21" s="98">
        <v>3.8941365143227761E-3</v>
      </c>
      <c r="N21" s="98">
        <v>1.4677427266595398E-3</v>
      </c>
      <c r="O21" s="98">
        <v>1.3196467409721281E-3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5.489447297374431E-4</v>
      </c>
      <c r="DA21" s="63" t="s">
        <v>3270</v>
      </c>
    </row>
    <row r="22" spans="1:105" ht="12" customHeight="1" x14ac:dyDescent="0.25">
      <c r="A22" s="109" t="s">
        <v>120</v>
      </c>
      <c r="B22" s="33"/>
      <c r="C22" s="33">
        <v>8.9067256078763477E-4</v>
      </c>
      <c r="D22" s="33">
        <v>2.7405586138705328E-2</v>
      </c>
      <c r="E22" s="33">
        <v>6.8225475568379204E-3</v>
      </c>
      <c r="F22" s="33">
        <v>2.7502766732180484E-2</v>
      </c>
      <c r="G22" s="33">
        <v>1.6673729461827942E-2</v>
      </c>
      <c r="H22" s="33">
        <v>0</v>
      </c>
      <c r="I22" s="33">
        <v>0</v>
      </c>
      <c r="J22" s="33">
        <v>0</v>
      </c>
      <c r="K22" s="33">
        <v>0</v>
      </c>
      <c r="L22" s="33">
        <v>1.1546181320945643E-3</v>
      </c>
      <c r="M22" s="33">
        <v>1.8755010924165164E-2</v>
      </c>
      <c r="N22" s="33">
        <v>1.4362847170067701E-2</v>
      </c>
      <c r="O22" s="33">
        <v>6.2354237384622622E-3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2.2515561808998744E-4</v>
      </c>
      <c r="V22" s="33">
        <v>0</v>
      </c>
      <c r="W22" s="33">
        <v>0</v>
      </c>
      <c r="X22" s="33">
        <v>0</v>
      </c>
      <c r="Y22" s="33">
        <v>2.8799075345899978E-3</v>
      </c>
      <c r="DA22" s="60" t="s">
        <v>3271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:Y24" si="9">W25+W28+W30+W39</f>
        <v>0</v>
      </c>
      <c r="X24" s="117">
        <f t="shared" si="9"/>
        <v>0</v>
      </c>
      <c r="Y24" s="117">
        <f t="shared" si="9"/>
        <v>0</v>
      </c>
      <c r="DA24" s="129" t="s">
        <v>3272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:Y25" si="12">SUM(W26:W27)</f>
        <v>0</v>
      </c>
      <c r="X25" s="122">
        <f t="shared" si="12"/>
        <v>0</v>
      </c>
      <c r="Y25" s="122">
        <f t="shared" si="12"/>
        <v>0</v>
      </c>
      <c r="DA25" s="130" t="s">
        <v>3273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X26" s="98">
        <v>0</v>
      </c>
      <c r="Y26" s="98">
        <v>0</v>
      </c>
      <c r="DA26" s="63" t="s">
        <v>3274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3275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3276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3277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X30" s="122">
        <v>0</v>
      </c>
      <c r="Y30" s="122">
        <v>0</v>
      </c>
      <c r="DA30" s="130" t="s">
        <v>3278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3279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3280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3281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3282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3283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3284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3285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3286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X39" s="122">
        <v>0</v>
      </c>
      <c r="Y39" s="122">
        <v>0</v>
      </c>
      <c r="DA39" s="130" t="s">
        <v>3287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3288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3289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0.21116456664782729</v>
      </c>
      <c r="K43" s="117">
        <f t="shared" si="14"/>
        <v>7.292745420616302E-2</v>
      </c>
      <c r="L43" s="117">
        <f t="shared" si="14"/>
        <v>0.14059435645733309</v>
      </c>
      <c r="M43" s="117">
        <f t="shared" si="14"/>
        <v>0.28839756709607828</v>
      </c>
      <c r="N43" s="117">
        <f t="shared" si="14"/>
        <v>0.2496180667825578</v>
      </c>
      <c r="O43" s="117">
        <f t="shared" si="14"/>
        <v>0.15145178445192431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5.297014471734366E-3</v>
      </c>
      <c r="DA43" s="129" t="s">
        <v>3290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0.18396488419813298</v>
      </c>
      <c r="K44" s="122">
        <f t="shared" si="17"/>
        <v>6.3546380793525051E-2</v>
      </c>
      <c r="L44" s="122">
        <f t="shared" si="17"/>
        <v>0.12126442720604964</v>
      </c>
      <c r="M44" s="122">
        <f t="shared" si="17"/>
        <v>0.25112442701325383</v>
      </c>
      <c r="N44" s="122">
        <f t="shared" si="17"/>
        <v>0.21697699203303442</v>
      </c>
      <c r="O44" s="122">
        <f t="shared" si="17"/>
        <v>0.13031686889557748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3.462440212113436E-3</v>
      </c>
      <c r="DA44" s="130" t="s">
        <v>3291</v>
      </c>
    </row>
    <row r="45" spans="1:105" ht="12" customHeight="1" x14ac:dyDescent="0.25">
      <c r="A45" s="97" t="s">
        <v>211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0.18204945652005236</v>
      </c>
      <c r="K45" s="98">
        <v>6.2888581070928803E-2</v>
      </c>
      <c r="L45" s="98">
        <v>0.11999080356003224</v>
      </c>
      <c r="M45" s="98">
        <v>0.24844834592227946</v>
      </c>
      <c r="N45" s="98">
        <v>0.21458981404438296</v>
      </c>
      <c r="O45" s="98">
        <v>0.12881624539108366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X45" s="98">
        <v>0</v>
      </c>
      <c r="Y45" s="98">
        <v>3.4183000737730814E-3</v>
      </c>
      <c r="DA45" s="63" t="s">
        <v>3292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1.9154276780806124E-3</v>
      </c>
      <c r="K46" s="98">
        <v>6.5779972259624568E-4</v>
      </c>
      <c r="L46" s="98">
        <v>1.273623646017408E-3</v>
      </c>
      <c r="M46" s="98">
        <v>2.6760810909743703E-3</v>
      </c>
      <c r="N46" s="98">
        <v>2.3871779886514601E-3</v>
      </c>
      <c r="O46" s="98">
        <v>1.5006235044938059E-3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4.4140138340354798E-5</v>
      </c>
      <c r="DA46" s="63" t="s">
        <v>3293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3.7691445587841684E-6</v>
      </c>
      <c r="K47" s="122">
        <f t="shared" si="20"/>
        <v>0</v>
      </c>
      <c r="L47" s="122">
        <f t="shared" si="20"/>
        <v>6.9979892108895991E-6</v>
      </c>
      <c r="M47" s="122">
        <f t="shared" si="20"/>
        <v>0</v>
      </c>
      <c r="N47" s="122">
        <f t="shared" si="20"/>
        <v>7.4087678077904578E-6</v>
      </c>
      <c r="O47" s="122">
        <f t="shared" si="20"/>
        <v>6.9149781982497279E-6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3294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3.7691445587841684E-6</v>
      </c>
      <c r="K48" s="98">
        <v>0</v>
      </c>
      <c r="L48" s="98">
        <v>6.9979892108895991E-6</v>
      </c>
      <c r="M48" s="98">
        <v>0</v>
      </c>
      <c r="N48" s="98">
        <v>7.4087678077904578E-6</v>
      </c>
      <c r="O48" s="98">
        <v>6.9149781982497279E-6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3295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2.0052364981847991E-2</v>
      </c>
      <c r="K49" s="122">
        <v>6.6181530195553338E-3</v>
      </c>
      <c r="L49" s="122">
        <v>1.2649462264035157E-2</v>
      </c>
      <c r="M49" s="122">
        <v>2.6799877044054288E-2</v>
      </c>
      <c r="N49" s="122">
        <v>2.3634044825409206E-2</v>
      </c>
      <c r="O49" s="122">
        <v>1.4540879029017989E-2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1.1904574610782604E-3</v>
      </c>
      <c r="DA49" s="130" t="s">
        <v>3296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1.9378095145349137E-2</v>
      </c>
      <c r="K50" s="98">
        <v>6.6181530195553338E-3</v>
      </c>
      <c r="L50" s="98">
        <v>1.2514827205973215E-2</v>
      </c>
      <c r="M50" s="98">
        <v>2.5940640186056196E-2</v>
      </c>
      <c r="N50" s="98">
        <v>2.288147366361739E-2</v>
      </c>
      <c r="O50" s="98">
        <v>1.3947153714320032E-2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4.5972769774127361E-4</v>
      </c>
      <c r="DA50" s="63" t="s">
        <v>3297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3298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3299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3300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6.7426983649885447E-4</v>
      </c>
      <c r="K54" s="101">
        <v>0</v>
      </c>
      <c r="L54" s="101">
        <v>1.3463505806194094E-4</v>
      </c>
      <c r="M54" s="101">
        <v>8.5923685799809313E-4</v>
      </c>
      <c r="N54" s="101">
        <v>7.5257116179181709E-4</v>
      </c>
      <c r="O54" s="101">
        <v>5.9372531469795717E-4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7.3072976333698688E-4</v>
      </c>
      <c r="DA54" s="131" t="s">
        <v>3301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3302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3303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3304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7.1435483232875213E-3</v>
      </c>
      <c r="K58" s="122">
        <v>2.7629203930826358E-3</v>
      </c>
      <c r="L58" s="122">
        <v>6.6734689980374011E-3</v>
      </c>
      <c r="M58" s="122">
        <v>1.0473263038770175E-2</v>
      </c>
      <c r="N58" s="122">
        <v>8.9996211563063821E-3</v>
      </c>
      <c r="O58" s="122">
        <v>6.5871215491305896E-3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6.4411679854267006E-4</v>
      </c>
      <c r="DA58" s="130" t="s">
        <v>3305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1.4294604466495342E-3</v>
      </c>
      <c r="K59" s="98">
        <v>5.8452127094765652E-4</v>
      </c>
      <c r="L59" s="98">
        <v>1.3865333405517657E-3</v>
      </c>
      <c r="M59" s="98">
        <v>1.777757973929963E-3</v>
      </c>
      <c r="N59" s="98">
        <v>8.0058694181429446E-4</v>
      </c>
      <c r="O59" s="98">
        <v>1.1311257779761097E-3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7.8420675676777574E-5</v>
      </c>
      <c r="DA59" s="63" t="s">
        <v>3306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5.7140878766379875E-3</v>
      </c>
      <c r="K60" s="33">
        <v>2.1783991221349793E-3</v>
      </c>
      <c r="L60" s="33">
        <v>5.2869356574856358E-3</v>
      </c>
      <c r="M60" s="33">
        <v>8.6955050648402123E-3</v>
      </c>
      <c r="N60" s="33">
        <v>8.1990342144920882E-3</v>
      </c>
      <c r="O60" s="33">
        <v>5.4559957711544796E-3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5.6569612286589245E-4</v>
      </c>
      <c r="DA60" s="60" t="s">
        <v>3307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0.73213091325510449</v>
      </c>
      <c r="D62" s="117">
        <f t="shared" si="21"/>
        <v>0.71583930732959589</v>
      </c>
      <c r="E62" s="117">
        <f t="shared" si="21"/>
        <v>1.3841054233196171</v>
      </c>
      <c r="F62" s="117">
        <f t="shared" si="21"/>
        <v>1.850773014524274</v>
      </c>
      <c r="G62" s="117">
        <f t="shared" si="21"/>
        <v>2.2217476160634821</v>
      </c>
      <c r="H62" s="117">
        <f t="shared" si="21"/>
        <v>2.0110418606541107</v>
      </c>
      <c r="I62" s="117">
        <f t="shared" si="21"/>
        <v>1.6447205657216153</v>
      </c>
      <c r="J62" s="117">
        <f t="shared" si="21"/>
        <v>1.6726676870005568</v>
      </c>
      <c r="K62" s="117">
        <f t="shared" si="21"/>
        <v>1.1277793491320429</v>
      </c>
      <c r="L62" s="117">
        <f t="shared" si="21"/>
        <v>1.2377011785420715</v>
      </c>
      <c r="M62" s="117">
        <f t="shared" si="21"/>
        <v>1.0936581183707033</v>
      </c>
      <c r="N62" s="117">
        <f t="shared" si="21"/>
        <v>1.066384963794246</v>
      </c>
      <c r="O62" s="117">
        <f t="shared" si="21"/>
        <v>0.87491884396029118</v>
      </c>
      <c r="P62" s="117">
        <f t="shared" si="21"/>
        <v>1.3326481232097662</v>
      </c>
      <c r="Q62" s="117">
        <f t="shared" si="21"/>
        <v>0.93619483178121266</v>
      </c>
      <c r="R62" s="117">
        <f t="shared" ref="R62:V62" si="22">R63+R66+R68+R77</f>
        <v>1.2967917614104665</v>
      </c>
      <c r="S62" s="117">
        <f t="shared" si="22"/>
        <v>1.0799882695281176</v>
      </c>
      <c r="T62" s="117">
        <f t="shared" si="22"/>
        <v>1.2010358754754271</v>
      </c>
      <c r="U62" s="117">
        <f t="shared" si="22"/>
        <v>1.9030924311411874</v>
      </c>
      <c r="V62" s="117">
        <f t="shared" si="22"/>
        <v>1.2024610492027112</v>
      </c>
      <c r="W62" s="117">
        <f t="shared" ref="W62:Y62" si="23">W63+W66+W68+W77</f>
        <v>0.95621668724353615</v>
      </c>
      <c r="X62" s="117">
        <f t="shared" si="23"/>
        <v>0.4699710891225175</v>
      </c>
      <c r="Y62" s="117">
        <f t="shared" si="23"/>
        <v>0.54844943715827121</v>
      </c>
      <c r="DA62" s="129" t="s">
        <v>3308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0.61868665524260313</v>
      </c>
      <c r="D63" s="122">
        <f t="shared" si="24"/>
        <v>0.60481192867026135</v>
      </c>
      <c r="E63" s="122">
        <f t="shared" si="24"/>
        <v>1.1708015269954721</v>
      </c>
      <c r="F63" s="122">
        <f t="shared" si="24"/>
        <v>1.5584686361463906</v>
      </c>
      <c r="G63" s="122">
        <f t="shared" si="24"/>
        <v>1.8698326476836407</v>
      </c>
      <c r="H63" s="122">
        <f t="shared" si="24"/>
        <v>1.6756347400736016</v>
      </c>
      <c r="I63" s="122">
        <f t="shared" si="24"/>
        <v>1.4130708570725683</v>
      </c>
      <c r="J63" s="122">
        <f t="shared" si="24"/>
        <v>1.4346642954221696</v>
      </c>
      <c r="K63" s="122">
        <f t="shared" si="24"/>
        <v>0.97978945443159937</v>
      </c>
      <c r="L63" s="122">
        <f t="shared" si="24"/>
        <v>1.0695073791255143</v>
      </c>
      <c r="M63" s="122">
        <f t="shared" si="24"/>
        <v>0.94015546517385207</v>
      </c>
      <c r="N63" s="122">
        <f t="shared" si="24"/>
        <v>0.91372792773359313</v>
      </c>
      <c r="O63" s="122">
        <f t="shared" si="24"/>
        <v>0.74463561665920064</v>
      </c>
      <c r="P63" s="122">
        <f t="shared" si="24"/>
        <v>1.1232103063311747</v>
      </c>
      <c r="Q63" s="122">
        <f t="shared" si="24"/>
        <v>0.77595759562032429</v>
      </c>
      <c r="R63" s="122">
        <f t="shared" ref="R63:V63" si="25">SUM(R64:R65)</f>
        <v>1.062122029830034</v>
      </c>
      <c r="S63" s="122">
        <f t="shared" si="25"/>
        <v>0.87614465736239122</v>
      </c>
      <c r="T63" s="122">
        <f t="shared" si="25"/>
        <v>0.97385692959152226</v>
      </c>
      <c r="U63" s="122">
        <f t="shared" si="25"/>
        <v>1.5074739152664429</v>
      </c>
      <c r="V63" s="122">
        <f t="shared" si="25"/>
        <v>0.94399960105776659</v>
      </c>
      <c r="W63" s="122">
        <f t="shared" ref="W63:Y63" si="26">SUM(W64:W65)</f>
        <v>0.72005278716387999</v>
      </c>
      <c r="X63" s="122">
        <f t="shared" si="26"/>
        <v>0.34476328108042864</v>
      </c>
      <c r="Y63" s="122">
        <f t="shared" si="26"/>
        <v>0.36030608773529887</v>
      </c>
      <c r="DA63" s="130" t="s">
        <v>3309</v>
      </c>
    </row>
    <row r="64" spans="1:105" ht="12" customHeight="1" x14ac:dyDescent="0.25">
      <c r="A64" s="97" t="s">
        <v>212</v>
      </c>
      <c r="B64" s="98"/>
      <c r="C64" s="98">
        <v>0.61127049541418343</v>
      </c>
      <c r="D64" s="98">
        <v>0.59764623251629545</v>
      </c>
      <c r="E64" s="98">
        <v>1.1570756997447866</v>
      </c>
      <c r="F64" s="98">
        <v>1.5403038098166399</v>
      </c>
      <c r="G64" s="98">
        <v>1.8483160406228409</v>
      </c>
      <c r="H64" s="98">
        <v>1.6564147731550081</v>
      </c>
      <c r="I64" s="98">
        <v>1.3969900166962863</v>
      </c>
      <c r="J64" s="98">
        <v>1.4184429194678627</v>
      </c>
      <c r="K64" s="98">
        <v>0.96877656063110962</v>
      </c>
      <c r="L64" s="98">
        <v>1.0573094861358903</v>
      </c>
      <c r="M64" s="98">
        <v>0.92926826688844955</v>
      </c>
      <c r="N64" s="98">
        <v>0.90278675909046346</v>
      </c>
      <c r="O64" s="98">
        <v>0.73527706670799675</v>
      </c>
      <c r="P64" s="98">
        <v>1.1082697032385176</v>
      </c>
      <c r="Q64" s="98">
        <v>0.76516223528595495</v>
      </c>
      <c r="R64" s="98">
        <v>1.0470986633168566</v>
      </c>
      <c r="S64" s="98">
        <v>0.86358386601849157</v>
      </c>
      <c r="T64" s="98">
        <v>0.95974741993319501</v>
      </c>
      <c r="U64" s="98">
        <v>1.4854087993926719</v>
      </c>
      <c r="V64" s="98">
        <v>0.93001961975351755</v>
      </c>
      <c r="W64" s="98">
        <v>0.70932887267228795</v>
      </c>
      <c r="X64" s="98">
        <v>0.33959992313813547</v>
      </c>
      <c r="Y64" s="98">
        <v>0.35491104834390419</v>
      </c>
      <c r="DA64" s="63" t="s">
        <v>3310</v>
      </c>
    </row>
    <row r="65" spans="1:105" ht="12" customHeight="1" x14ac:dyDescent="0.25">
      <c r="A65" s="97" t="s">
        <v>53</v>
      </c>
      <c r="B65" s="98"/>
      <c r="C65" s="98">
        <v>7.4161598284197229E-3</v>
      </c>
      <c r="D65" s="98">
        <v>7.1656961539659026E-3</v>
      </c>
      <c r="E65" s="98">
        <v>1.3725827250685519E-2</v>
      </c>
      <c r="F65" s="98">
        <v>1.8164826329750638E-2</v>
      </c>
      <c r="G65" s="98">
        <v>2.1516607060799765E-2</v>
      </c>
      <c r="H65" s="98">
        <v>1.9219966918593619E-2</v>
      </c>
      <c r="I65" s="98">
        <v>1.6080840376282064E-2</v>
      </c>
      <c r="J65" s="98">
        <v>1.6221375954306914E-2</v>
      </c>
      <c r="K65" s="98">
        <v>1.1012893800489799E-2</v>
      </c>
      <c r="L65" s="98">
        <v>1.2197892989623942E-2</v>
      </c>
      <c r="M65" s="98">
        <v>1.0887198285402468E-2</v>
      </c>
      <c r="N65" s="98">
        <v>1.0941168643129639E-2</v>
      </c>
      <c r="O65" s="98">
        <v>9.3585499512038716E-3</v>
      </c>
      <c r="P65" s="98">
        <v>1.4940603092657066E-2</v>
      </c>
      <c r="Q65" s="98">
        <v>1.0795360334369335E-2</v>
      </c>
      <c r="R65" s="98">
        <v>1.5023366513177355E-2</v>
      </c>
      <c r="S65" s="98">
        <v>1.2560791343899652E-2</v>
      </c>
      <c r="T65" s="98">
        <v>1.4109509658327274E-2</v>
      </c>
      <c r="U65" s="98">
        <v>2.2065115873770982E-2</v>
      </c>
      <c r="V65" s="98">
        <v>1.3979981304249049E-2</v>
      </c>
      <c r="W65" s="98">
        <v>1.0723914491592015E-2</v>
      </c>
      <c r="X65" s="98">
        <v>5.1633579422931579E-3</v>
      </c>
      <c r="Y65" s="98">
        <v>5.3950393913946969E-3</v>
      </c>
      <c r="DA65" s="63" t="s">
        <v>3311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5.0080559772979195E-6</v>
      </c>
      <c r="D66" s="122">
        <f t="shared" si="27"/>
        <v>4.7667106000634546E-6</v>
      </c>
      <c r="E66" s="122">
        <f t="shared" si="27"/>
        <v>1.3379719411986965E-5</v>
      </c>
      <c r="F66" s="122">
        <f t="shared" si="27"/>
        <v>3.0190634102016646E-5</v>
      </c>
      <c r="G66" s="122">
        <f t="shared" si="27"/>
        <v>5.0099435187138973E-5</v>
      </c>
      <c r="H66" s="122">
        <f t="shared" si="27"/>
        <v>2.632110954113872E-5</v>
      </c>
      <c r="I66" s="122">
        <f t="shared" si="27"/>
        <v>5.0459367971121597E-5</v>
      </c>
      <c r="J66" s="122">
        <f t="shared" si="27"/>
        <v>3.3922301029057514E-5</v>
      </c>
      <c r="K66" s="122">
        <f t="shared" si="27"/>
        <v>2.5433676851205616E-5</v>
      </c>
      <c r="L66" s="122">
        <f t="shared" si="27"/>
        <v>5.5983913687116793E-5</v>
      </c>
      <c r="M66" s="122">
        <f t="shared" si="27"/>
        <v>9.2740677508279611E-6</v>
      </c>
      <c r="N66" s="122">
        <f t="shared" si="27"/>
        <v>3.3339455135057057E-5</v>
      </c>
      <c r="O66" s="122">
        <f t="shared" si="27"/>
        <v>4.4947358288623219E-5</v>
      </c>
      <c r="P66" s="122">
        <f t="shared" si="27"/>
        <v>1.0353410114801481E-4</v>
      </c>
      <c r="Q66" s="122">
        <f t="shared" si="27"/>
        <v>4.1738942384298722E-5</v>
      </c>
      <c r="R66" s="122">
        <f t="shared" si="27"/>
        <v>5.5020543978471024E-5</v>
      </c>
      <c r="S66" s="122">
        <f t="shared" si="27"/>
        <v>5.1194508503877126E-5</v>
      </c>
      <c r="T66" s="122">
        <f t="shared" si="27"/>
        <v>8.2607977073355902E-5</v>
      </c>
      <c r="U66" s="122">
        <f t="shared" si="27"/>
        <v>8.525412348715634E-5</v>
      </c>
      <c r="V66" s="122">
        <f t="shared" si="27"/>
        <v>1.1042442963578426E-4</v>
      </c>
      <c r="W66" s="122">
        <f t="shared" si="27"/>
        <v>1.0941357356637478E-4</v>
      </c>
      <c r="X66" s="122">
        <f t="shared" si="27"/>
        <v>2.3247098541186159E-4</v>
      </c>
      <c r="Y66" s="122">
        <f t="shared" si="27"/>
        <v>4.5934801131712988E-5</v>
      </c>
      <c r="DA66" s="130" t="s">
        <v>3312</v>
      </c>
    </row>
    <row r="67" spans="1:105" ht="12" customHeight="1" x14ac:dyDescent="0.25">
      <c r="A67" s="97" t="s">
        <v>53</v>
      </c>
      <c r="B67" s="98"/>
      <c r="C67" s="98">
        <v>5.0080559772979195E-6</v>
      </c>
      <c r="D67" s="98">
        <v>4.7667106000634546E-6</v>
      </c>
      <c r="E67" s="98">
        <v>1.3379719411986965E-5</v>
      </c>
      <c r="F67" s="98">
        <v>3.0190634102016646E-5</v>
      </c>
      <c r="G67" s="98">
        <v>5.0099435187138973E-5</v>
      </c>
      <c r="H67" s="98">
        <v>2.632110954113872E-5</v>
      </c>
      <c r="I67" s="98">
        <v>5.0459367971121597E-5</v>
      </c>
      <c r="J67" s="98">
        <v>3.3922301029057514E-5</v>
      </c>
      <c r="K67" s="98">
        <v>2.5433676851205616E-5</v>
      </c>
      <c r="L67" s="98">
        <v>5.5983913687116793E-5</v>
      </c>
      <c r="M67" s="98">
        <v>9.2740677508279611E-6</v>
      </c>
      <c r="N67" s="98">
        <v>3.3339455135057057E-5</v>
      </c>
      <c r="O67" s="98">
        <v>4.4947358288623219E-5</v>
      </c>
      <c r="P67" s="98">
        <v>1.0353410114801481E-4</v>
      </c>
      <c r="Q67" s="98">
        <v>4.1738942384298722E-5</v>
      </c>
      <c r="R67" s="98">
        <v>5.5020543978471024E-5</v>
      </c>
      <c r="S67" s="98">
        <v>5.1194508503877126E-5</v>
      </c>
      <c r="T67" s="98">
        <v>8.2607977073355902E-5</v>
      </c>
      <c r="U67" s="98">
        <v>8.525412348715634E-5</v>
      </c>
      <c r="V67" s="98">
        <v>1.1042442963578426E-4</v>
      </c>
      <c r="W67" s="98">
        <v>1.0941357356637478E-4</v>
      </c>
      <c r="X67" s="98">
        <v>2.3247098541186159E-4</v>
      </c>
      <c r="Y67" s="98">
        <v>4.5934801131712988E-5</v>
      </c>
      <c r="DA67" s="63" t="s">
        <v>3313</v>
      </c>
    </row>
    <row r="68" spans="1:105" ht="12" customHeight="1" x14ac:dyDescent="0.25">
      <c r="A68" s="121" t="s">
        <v>55</v>
      </c>
      <c r="B68" s="122"/>
      <c r="C68" s="122">
        <v>6.8236031538090894E-2</v>
      </c>
      <c r="D68" s="122">
        <v>7.0201873586933028E-2</v>
      </c>
      <c r="E68" s="122">
        <v>0.13203333939399289</v>
      </c>
      <c r="F68" s="122">
        <v>0.18109526356498079</v>
      </c>
      <c r="G68" s="122">
        <v>0.22821324772741966</v>
      </c>
      <c r="H68" s="122">
        <v>0.21466978778551565</v>
      </c>
      <c r="I68" s="122">
        <v>0.14727943892752302</v>
      </c>
      <c r="J68" s="122">
        <v>0.14972752032796119</v>
      </c>
      <c r="K68" s="122">
        <v>9.609722793155033E-2</v>
      </c>
      <c r="L68" s="122">
        <v>0.10474694936377187</v>
      </c>
      <c r="M68" s="122">
        <v>9.5369883487930046E-2</v>
      </c>
      <c r="N68" s="122">
        <v>9.5324300203531567E-2</v>
      </c>
      <c r="O68" s="122">
        <v>8.0664559562402829E-2</v>
      </c>
      <c r="P68" s="122">
        <v>0.12595936996170412</v>
      </c>
      <c r="Q68" s="122">
        <v>9.2368938797077083E-2</v>
      </c>
      <c r="R68" s="122">
        <v>0.13146781572437616</v>
      </c>
      <c r="S68" s="122">
        <v>0.11418325904268913</v>
      </c>
      <c r="T68" s="122">
        <v>0.12855550609165356</v>
      </c>
      <c r="U68" s="122">
        <v>0.21884803040618667</v>
      </c>
      <c r="V68" s="122">
        <v>0.14695752632286796</v>
      </c>
      <c r="W68" s="122">
        <v>0.13381655241788729</v>
      </c>
      <c r="X68" s="122">
        <v>7.7473745408136813E-2</v>
      </c>
      <c r="Y68" s="122">
        <v>0.11944866246965698</v>
      </c>
      <c r="DA68" s="130" t="s">
        <v>3314</v>
      </c>
    </row>
    <row r="69" spans="1:105" ht="12" customHeight="1" x14ac:dyDescent="0.25">
      <c r="A69" s="97" t="s">
        <v>134</v>
      </c>
      <c r="B69" s="98"/>
      <c r="C69" s="98">
        <v>6.200910154595482E-2</v>
      </c>
      <c r="D69" s="98">
        <v>6.3654571033204113E-2</v>
      </c>
      <c r="E69" s="98">
        <v>0.12306438548031008</v>
      </c>
      <c r="F69" s="98">
        <v>0.17007737907172132</v>
      </c>
      <c r="G69" s="98">
        <v>0.21684334398341357</v>
      </c>
      <c r="H69" s="98">
        <v>0.20246603775358946</v>
      </c>
      <c r="I69" s="98">
        <v>0.14101793121113521</v>
      </c>
      <c r="J69" s="98">
        <v>0.14392879973407105</v>
      </c>
      <c r="K69" s="98">
        <v>9.0587453600663587E-2</v>
      </c>
      <c r="L69" s="98">
        <v>9.7880561402612878E-2</v>
      </c>
      <c r="M69" s="98">
        <v>8.886423299165877E-2</v>
      </c>
      <c r="N69" s="98">
        <v>8.9052873855266432E-2</v>
      </c>
      <c r="O69" s="98">
        <v>7.4846051478362846E-2</v>
      </c>
      <c r="P69" s="98">
        <v>0.11549040299315616</v>
      </c>
      <c r="Q69" s="98">
        <v>8.5152084177880435E-2</v>
      </c>
      <c r="R69" s="98">
        <v>0.12371511097665741</v>
      </c>
      <c r="S69" s="98">
        <v>0.10557169146442097</v>
      </c>
      <c r="T69" s="98">
        <v>0.1205684295550397</v>
      </c>
      <c r="U69" s="98">
        <v>0.20691078202499477</v>
      </c>
      <c r="V69" s="98">
        <v>0.13877917638119627</v>
      </c>
      <c r="W69" s="98">
        <v>0.12395118509395288</v>
      </c>
      <c r="X69" s="98">
        <v>7.1365155341988229E-2</v>
      </c>
      <c r="Y69" s="98">
        <v>9.8675059197648352E-2</v>
      </c>
      <c r="DA69" s="63" t="s">
        <v>3315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3316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3317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3318</v>
      </c>
    </row>
    <row r="73" spans="1:105" ht="12" customHeight="1" x14ac:dyDescent="0.25">
      <c r="A73" s="106" t="s">
        <v>122</v>
      </c>
      <c r="B73" s="101"/>
      <c r="C73" s="101">
        <v>6.2269299921360686E-3</v>
      </c>
      <c r="D73" s="101">
        <v>6.54730255372892E-3</v>
      </c>
      <c r="E73" s="101">
        <v>8.9689539136828204E-3</v>
      </c>
      <c r="F73" s="101">
        <v>1.1017884493259467E-2</v>
      </c>
      <c r="G73" s="101">
        <v>1.1369903744006099E-2</v>
      </c>
      <c r="H73" s="101">
        <v>1.220375003192619E-2</v>
      </c>
      <c r="I73" s="101">
        <v>6.2615077163878166E-3</v>
      </c>
      <c r="J73" s="101">
        <v>5.7987205938901483E-3</v>
      </c>
      <c r="K73" s="101">
        <v>5.5097743308867445E-3</v>
      </c>
      <c r="L73" s="101">
        <v>6.8663879611589882E-3</v>
      </c>
      <c r="M73" s="101">
        <v>6.5056504962712767E-3</v>
      </c>
      <c r="N73" s="101">
        <v>6.2714263482651416E-3</v>
      </c>
      <c r="O73" s="101">
        <v>5.8185080840399798E-3</v>
      </c>
      <c r="P73" s="101">
        <v>1.0468966968547967E-2</v>
      </c>
      <c r="Q73" s="101">
        <v>7.216854619196641E-3</v>
      </c>
      <c r="R73" s="101">
        <v>7.7527047477187576E-3</v>
      </c>
      <c r="S73" s="101">
        <v>8.6115675782681613E-3</v>
      </c>
      <c r="T73" s="101">
        <v>7.9870765366138741E-3</v>
      </c>
      <c r="U73" s="101">
        <v>1.1937248381191881E-2</v>
      </c>
      <c r="V73" s="101">
        <v>8.1783499416716726E-3</v>
      </c>
      <c r="W73" s="101">
        <v>9.8653673239343948E-3</v>
      </c>
      <c r="X73" s="101">
        <v>6.1085900661485767E-3</v>
      </c>
      <c r="Y73" s="101">
        <v>2.0773603272008629E-2</v>
      </c>
      <c r="DA73" s="131" t="s">
        <v>3319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3320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3321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3322</v>
      </c>
    </row>
    <row r="77" spans="1:105" ht="12" customHeight="1" x14ac:dyDescent="0.25">
      <c r="A77" s="121" t="s">
        <v>54</v>
      </c>
      <c r="B77" s="122"/>
      <c r="C77" s="122">
        <v>4.5203218418433208E-2</v>
      </c>
      <c r="D77" s="122">
        <v>4.0820738361801556E-2</v>
      </c>
      <c r="E77" s="122">
        <v>8.1257177210739884E-2</v>
      </c>
      <c r="F77" s="122">
        <v>0.11117892417880065</v>
      </c>
      <c r="G77" s="122">
        <v>0.12365162121723468</v>
      </c>
      <c r="H77" s="122">
        <v>0.12071101168545224</v>
      </c>
      <c r="I77" s="122">
        <v>8.4319810353552876E-2</v>
      </c>
      <c r="J77" s="122">
        <v>8.8241948949397034E-2</v>
      </c>
      <c r="K77" s="122">
        <v>5.1867233092042005E-2</v>
      </c>
      <c r="L77" s="122">
        <v>6.339086613909832E-2</v>
      </c>
      <c r="M77" s="122">
        <v>5.8123495641170211E-2</v>
      </c>
      <c r="N77" s="122">
        <v>5.7299396401986197E-2</v>
      </c>
      <c r="O77" s="122">
        <v>4.9573720380399068E-2</v>
      </c>
      <c r="P77" s="122">
        <v>8.3374912815739527E-2</v>
      </c>
      <c r="Q77" s="122">
        <v>6.7826558421426972E-2</v>
      </c>
      <c r="R77" s="122">
        <v>0.10314689531207794</v>
      </c>
      <c r="S77" s="122">
        <v>8.9609158614533349E-2</v>
      </c>
      <c r="T77" s="122">
        <v>9.8540831815177865E-2</v>
      </c>
      <c r="U77" s="122">
        <v>0.17668523134507061</v>
      </c>
      <c r="V77" s="122">
        <v>0.11139349739244088</v>
      </c>
      <c r="W77" s="122">
        <v>0.10223793408820246</v>
      </c>
      <c r="X77" s="122">
        <v>4.7501591648540203E-2</v>
      </c>
      <c r="Y77" s="122">
        <v>6.8648752152183717E-2</v>
      </c>
      <c r="DA77" s="130" t="s">
        <v>3323</v>
      </c>
    </row>
    <row r="78" spans="1:105" ht="12" customHeight="1" x14ac:dyDescent="0.25">
      <c r="A78" s="97" t="s">
        <v>189</v>
      </c>
      <c r="B78" s="98"/>
      <c r="C78" s="98">
        <v>4.0037317565864927E-2</v>
      </c>
      <c r="D78" s="98">
        <v>3.9608101806991584E-2</v>
      </c>
      <c r="E78" s="98">
        <v>7.9058800775758775E-2</v>
      </c>
      <c r="F78" s="98">
        <v>0.10621940886644024</v>
      </c>
      <c r="G78" s="98">
        <v>0.11657579484897997</v>
      </c>
      <c r="H78" s="98">
        <v>0.11131205800548086</v>
      </c>
      <c r="I78" s="98">
        <v>7.8544253649789064E-2</v>
      </c>
      <c r="J78" s="98">
        <v>8.4047565295269147E-2</v>
      </c>
      <c r="K78" s="98">
        <v>4.7845573174254349E-2</v>
      </c>
      <c r="L78" s="98">
        <v>6.3026249886857927E-2</v>
      </c>
      <c r="M78" s="98">
        <v>5.6247994548753698E-2</v>
      </c>
      <c r="N78" s="98">
        <v>5.4973429248938797E-2</v>
      </c>
      <c r="O78" s="98">
        <v>4.6623028789876744E-2</v>
      </c>
      <c r="P78" s="98">
        <v>7.8059806901175061E-2</v>
      </c>
      <c r="Q78" s="98">
        <v>6.4256095098051635E-2</v>
      </c>
      <c r="R78" s="98">
        <v>9.922565150604673E-2</v>
      </c>
      <c r="S78" s="98">
        <v>8.6142675199265148E-2</v>
      </c>
      <c r="T78" s="98">
        <v>9.602493263544952E-2</v>
      </c>
      <c r="U78" s="98">
        <v>0.17105634089282093</v>
      </c>
      <c r="V78" s="98">
        <v>0.10569770147996854</v>
      </c>
      <c r="W78" s="98">
        <v>8.4094504153595179E-2</v>
      </c>
      <c r="X78" s="98">
        <v>3.4704231337814383E-2</v>
      </c>
      <c r="Y78" s="98">
        <v>1.5061901240705547E-2</v>
      </c>
      <c r="DA78" s="63" t="s">
        <v>3324</v>
      </c>
    </row>
    <row r="79" spans="1:105" ht="12" customHeight="1" x14ac:dyDescent="0.25">
      <c r="A79" s="109" t="s">
        <v>120</v>
      </c>
      <c r="B79" s="33"/>
      <c r="C79" s="33">
        <v>5.1659008525682818E-3</v>
      </c>
      <c r="D79" s="33">
        <v>1.2126365548099703E-3</v>
      </c>
      <c r="E79" s="33">
        <v>2.1983764349811077E-3</v>
      </c>
      <c r="F79" s="33">
        <v>4.9595153123604147E-3</v>
      </c>
      <c r="G79" s="33">
        <v>7.0758263682547161E-3</v>
      </c>
      <c r="H79" s="33">
        <v>9.3989536799713846E-3</v>
      </c>
      <c r="I79" s="33">
        <v>5.7755567037638088E-3</v>
      </c>
      <c r="J79" s="33">
        <v>4.194383654127885E-3</v>
      </c>
      <c r="K79" s="33">
        <v>4.0216599177876535E-3</v>
      </c>
      <c r="L79" s="33">
        <v>3.6461625224038874E-4</v>
      </c>
      <c r="M79" s="33">
        <v>1.8755010924165162E-3</v>
      </c>
      <c r="N79" s="33">
        <v>2.3259671530474011E-3</v>
      </c>
      <c r="O79" s="33">
        <v>2.9506915905223208E-3</v>
      </c>
      <c r="P79" s="33">
        <v>5.3151059145644655E-3</v>
      </c>
      <c r="Q79" s="33">
        <v>3.5704633233753415E-3</v>
      </c>
      <c r="R79" s="33">
        <v>3.9212438060311989E-3</v>
      </c>
      <c r="S79" s="33">
        <v>3.4664834152682042E-3</v>
      </c>
      <c r="T79" s="33">
        <v>2.5158991797283427E-3</v>
      </c>
      <c r="U79" s="33">
        <v>5.6288904522496857E-3</v>
      </c>
      <c r="V79" s="33">
        <v>5.6957959124723347E-3</v>
      </c>
      <c r="W79" s="33">
        <v>1.8143429934607283E-2</v>
      </c>
      <c r="X79" s="33">
        <v>1.2797360310725824E-2</v>
      </c>
      <c r="Y79" s="33">
        <v>5.3586850911478169E-2</v>
      </c>
      <c r="DA79" s="60" t="s">
        <v>3325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7.0498455806664779</v>
      </c>
      <c r="D81" s="117">
        <f t="shared" si="28"/>
        <v>11.421876642590059</v>
      </c>
      <c r="E81" s="117">
        <f t="shared" si="28"/>
        <v>12.962075871665848</v>
      </c>
      <c r="F81" s="117">
        <f t="shared" si="28"/>
        <v>8.9158069738752594</v>
      </c>
      <c r="G81" s="117">
        <f t="shared" si="28"/>
        <v>6.3138511652620206</v>
      </c>
      <c r="H81" s="117">
        <f t="shared" si="28"/>
        <v>10.903743961736442</v>
      </c>
      <c r="I81" s="117">
        <f t="shared" si="28"/>
        <v>19.730204049430476</v>
      </c>
      <c r="J81" s="117">
        <f t="shared" si="28"/>
        <v>19.455633659416907</v>
      </c>
      <c r="K81" s="117">
        <f t="shared" si="28"/>
        <v>10.668192682517569</v>
      </c>
      <c r="L81" s="117">
        <f t="shared" si="28"/>
        <v>6.7329879345015664</v>
      </c>
      <c r="M81" s="117">
        <f t="shared" si="28"/>
        <v>4.8933625742238291</v>
      </c>
      <c r="N81" s="117">
        <f t="shared" si="28"/>
        <v>6.4446343057111415</v>
      </c>
      <c r="O81" s="117">
        <f t="shared" si="28"/>
        <v>6.8101442833230674</v>
      </c>
      <c r="P81" s="117">
        <f t="shared" si="28"/>
        <v>10.173623714188231</v>
      </c>
      <c r="Q81" s="117">
        <f t="shared" si="28"/>
        <v>7.8917702983139115</v>
      </c>
      <c r="R81" s="117">
        <f t="shared" ref="R81:V81" si="29">R82+R85+R87+R100</f>
        <v>7.6232067604943161</v>
      </c>
      <c r="S81" s="117">
        <f t="shared" si="29"/>
        <v>9.2203521976705822</v>
      </c>
      <c r="T81" s="117">
        <f t="shared" si="29"/>
        <v>8.2054244379505707</v>
      </c>
      <c r="U81" s="117">
        <f t="shared" si="29"/>
        <v>9.8421408434471314</v>
      </c>
      <c r="V81" s="117">
        <f t="shared" si="29"/>
        <v>9.1994973669299434</v>
      </c>
      <c r="W81" s="117">
        <f t="shared" ref="W81:Y81" si="30">W82+W85+W87+W100</f>
        <v>5.7739622393266181</v>
      </c>
      <c r="X81" s="117">
        <f t="shared" si="30"/>
        <v>5.984841903729393</v>
      </c>
      <c r="Y81" s="117">
        <f t="shared" si="30"/>
        <v>4.6647200748358122</v>
      </c>
      <c r="DA81" s="129" t="s">
        <v>3326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5.9726013175497084</v>
      </c>
      <c r="D82" s="122">
        <f t="shared" si="31"/>
        <v>9.6560129183738592</v>
      </c>
      <c r="E82" s="122">
        <f t="shared" si="31"/>
        <v>11.003881644697003</v>
      </c>
      <c r="F82" s="122">
        <f t="shared" si="31"/>
        <v>7.5340281208532032</v>
      </c>
      <c r="G82" s="122">
        <f t="shared" si="31"/>
        <v>5.295420035308279</v>
      </c>
      <c r="H82" s="122">
        <f t="shared" si="31"/>
        <v>9.0308757568717386</v>
      </c>
      <c r="I82" s="122">
        <f t="shared" si="31"/>
        <v>16.92334560213158</v>
      </c>
      <c r="J82" s="122">
        <f t="shared" si="31"/>
        <v>16.632808090469112</v>
      </c>
      <c r="K82" s="122">
        <f t="shared" si="31"/>
        <v>9.2533910098389995</v>
      </c>
      <c r="L82" s="122">
        <f t="shared" si="31"/>
        <v>5.7902045372480133</v>
      </c>
      <c r="M82" s="122">
        <f t="shared" si="31"/>
        <v>4.191753643803386</v>
      </c>
      <c r="N82" s="122">
        <f t="shared" si="31"/>
        <v>5.5223544787923684</v>
      </c>
      <c r="O82" s="122">
        <f t="shared" si="31"/>
        <v>5.8222475476183124</v>
      </c>
      <c r="P82" s="122">
        <f t="shared" si="31"/>
        <v>8.6583287911687155</v>
      </c>
      <c r="Q82" s="122">
        <f t="shared" si="31"/>
        <v>6.6477769266533748</v>
      </c>
      <c r="R82" s="122">
        <f t="shared" ref="R82:V82" si="32">SUM(R83:R84)</f>
        <v>6.350263341664137</v>
      </c>
      <c r="S82" s="122">
        <f t="shared" si="32"/>
        <v>7.6319724496146195</v>
      </c>
      <c r="T82" s="122">
        <f t="shared" si="32"/>
        <v>6.7346325895510581</v>
      </c>
      <c r="U82" s="122">
        <f t="shared" si="32"/>
        <v>7.9602133947023734</v>
      </c>
      <c r="V82" s="122">
        <f t="shared" si="32"/>
        <v>7.3654966849700259</v>
      </c>
      <c r="W82" s="122">
        <f t="shared" ref="W82:Y82" si="33">SUM(W83:W84)</f>
        <v>4.4451479445822599</v>
      </c>
      <c r="X82" s="122">
        <f t="shared" si="33"/>
        <v>4.4075121751558726</v>
      </c>
      <c r="Y82" s="122">
        <f t="shared" si="33"/>
        <v>3.062521828420151</v>
      </c>
      <c r="DA82" s="130" t="s">
        <v>3327</v>
      </c>
    </row>
    <row r="83" spans="1:105" ht="12" customHeight="1" x14ac:dyDescent="0.25">
      <c r="A83" s="97" t="s">
        <v>199</v>
      </c>
      <c r="B83" s="98"/>
      <c r="C83" s="98">
        <v>5.9425667525156189</v>
      </c>
      <c r="D83" s="98">
        <v>9.607490994143264</v>
      </c>
      <c r="E83" s="98">
        <v>10.948605839157009</v>
      </c>
      <c r="F83" s="98">
        <v>7.496018421183857</v>
      </c>
      <c r="G83" s="98">
        <v>5.2687953267193315</v>
      </c>
      <c r="H83" s="98">
        <v>8.9852138613424177</v>
      </c>
      <c r="I83" s="98">
        <v>16.837765140256877</v>
      </c>
      <c r="J83" s="98">
        <v>16.548676710428538</v>
      </c>
      <c r="K83" s="98">
        <v>9.2066345917287489</v>
      </c>
      <c r="L83" s="98">
        <v>5.7604264439977921</v>
      </c>
      <c r="M83" s="98">
        <v>4.1701071023130352</v>
      </c>
      <c r="N83" s="98">
        <v>5.4936822689637479</v>
      </c>
      <c r="O83" s="98">
        <v>5.7919324937654588</v>
      </c>
      <c r="P83" s="98">
        <v>8.6130937969643728</v>
      </c>
      <c r="Q83" s="98">
        <v>6.6128324609385833</v>
      </c>
      <c r="R83" s="98">
        <v>6.3165862190337885</v>
      </c>
      <c r="S83" s="98">
        <v>7.5909397554476152</v>
      </c>
      <c r="T83" s="98">
        <v>6.6979042917444849</v>
      </c>
      <c r="U83" s="98">
        <v>7.9161756778783756</v>
      </c>
      <c r="V83" s="98">
        <v>7.3241686961566899</v>
      </c>
      <c r="W83" s="98">
        <v>4.4200032862672147</v>
      </c>
      <c r="X83" s="98">
        <v>4.3823245797141936</v>
      </c>
      <c r="Y83" s="98">
        <v>3.0449290458635638</v>
      </c>
      <c r="DA83" s="63" t="s">
        <v>3328</v>
      </c>
    </row>
    <row r="84" spans="1:105" ht="12" customHeight="1" x14ac:dyDescent="0.25">
      <c r="A84" s="97" t="s">
        <v>53</v>
      </c>
      <c r="B84" s="98"/>
      <c r="C84" s="98">
        <v>3.0034565034089813E-2</v>
      </c>
      <c r="D84" s="98">
        <v>4.8521924230594524E-2</v>
      </c>
      <c r="E84" s="98">
        <v>5.5275805539993547E-2</v>
      </c>
      <c r="F84" s="98">
        <v>3.8009699669346239E-2</v>
      </c>
      <c r="G84" s="98">
        <v>2.6624708588947475E-2</v>
      </c>
      <c r="H84" s="98">
        <v>4.5661895529320672E-2</v>
      </c>
      <c r="I84" s="98">
        <v>8.5580461874702626E-2</v>
      </c>
      <c r="J84" s="98">
        <v>8.4131380040575826E-2</v>
      </c>
      <c r="K84" s="98">
        <v>4.6756418110249914E-2</v>
      </c>
      <c r="L84" s="98">
        <v>2.977809325022094E-2</v>
      </c>
      <c r="M84" s="98">
        <v>2.1646541490350481E-2</v>
      </c>
      <c r="N84" s="98">
        <v>2.8672209828620687E-2</v>
      </c>
      <c r="O84" s="98">
        <v>3.0315053852853182E-2</v>
      </c>
      <c r="P84" s="98">
        <v>4.5234994204342655E-2</v>
      </c>
      <c r="Q84" s="98">
        <v>3.4944465714791546E-2</v>
      </c>
      <c r="R84" s="98">
        <v>3.3677122630348943E-2</v>
      </c>
      <c r="S84" s="98">
        <v>4.1032694167004086E-2</v>
      </c>
      <c r="T84" s="98">
        <v>3.6728297806573128E-2</v>
      </c>
      <c r="U84" s="98">
        <v>4.4037716823997951E-2</v>
      </c>
      <c r="V84" s="98">
        <v>4.1327988813336422E-2</v>
      </c>
      <c r="W84" s="98">
        <v>2.5144658315045403E-2</v>
      </c>
      <c r="X84" s="98">
        <v>2.5187595441678919E-2</v>
      </c>
      <c r="Y84" s="98">
        <v>1.7592782556587219E-2</v>
      </c>
      <c r="DA84" s="63" t="s">
        <v>3329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3.5056391841085435E-5</v>
      </c>
      <c r="D85" s="122">
        <f t="shared" si="34"/>
        <v>1.0963434380145947E-4</v>
      </c>
      <c r="E85" s="122">
        <f t="shared" si="34"/>
        <v>1.025778488252334E-4</v>
      </c>
      <c r="F85" s="122">
        <f t="shared" si="34"/>
        <v>1.4232727505236417E-4</v>
      </c>
      <c r="G85" s="122">
        <f t="shared" si="34"/>
        <v>1.7534802315498639E-4</v>
      </c>
      <c r="H85" s="122">
        <f t="shared" si="34"/>
        <v>1.8424776678797102E-4</v>
      </c>
      <c r="I85" s="122">
        <f t="shared" si="34"/>
        <v>6.4432731409278345E-4</v>
      </c>
      <c r="J85" s="122">
        <f t="shared" si="34"/>
        <v>4.4098991337774771E-4</v>
      </c>
      <c r="K85" s="122">
        <f t="shared" si="34"/>
        <v>2.6523691573400134E-4</v>
      </c>
      <c r="L85" s="122">
        <f t="shared" si="34"/>
        <v>3.219075037009216E-4</v>
      </c>
      <c r="M85" s="122">
        <f t="shared" si="34"/>
        <v>5.1007372629553795E-5</v>
      </c>
      <c r="N85" s="122">
        <f t="shared" si="34"/>
        <v>2.1114988252202802E-4</v>
      </c>
      <c r="O85" s="122">
        <f t="shared" si="34"/>
        <v>3.4574890991248634E-4</v>
      </c>
      <c r="P85" s="122">
        <f t="shared" si="34"/>
        <v>7.6171517273182325E-4</v>
      </c>
      <c r="Q85" s="122">
        <f t="shared" si="34"/>
        <v>3.3391153907438978E-4</v>
      </c>
      <c r="R85" s="122">
        <f t="shared" si="34"/>
        <v>3.2668447987217161E-4</v>
      </c>
      <c r="S85" s="122">
        <f t="shared" si="34"/>
        <v>3.9249123186305802E-4</v>
      </c>
      <c r="T85" s="122">
        <f t="shared" si="34"/>
        <v>5.277731868575515E-4</v>
      </c>
      <c r="U85" s="122">
        <f t="shared" si="34"/>
        <v>4.4758414830757087E-4</v>
      </c>
      <c r="V85" s="122">
        <f t="shared" si="34"/>
        <v>7.9750976959177525E-4</v>
      </c>
      <c r="W85" s="122">
        <f t="shared" si="34"/>
        <v>7.0024687082479874E-4</v>
      </c>
      <c r="X85" s="122">
        <f t="shared" si="34"/>
        <v>2.4081609770869768E-3</v>
      </c>
      <c r="Y85" s="122">
        <f t="shared" si="34"/>
        <v>4.037427257366353E-4</v>
      </c>
      <c r="DA85" s="130" t="s">
        <v>3330</v>
      </c>
    </row>
    <row r="86" spans="1:105" ht="12" customHeight="1" x14ac:dyDescent="0.25">
      <c r="A86" s="97" t="s">
        <v>53</v>
      </c>
      <c r="B86" s="98"/>
      <c r="C86" s="98">
        <v>3.5056391841085435E-5</v>
      </c>
      <c r="D86" s="98">
        <v>1.0963434380145947E-4</v>
      </c>
      <c r="E86" s="98">
        <v>1.025778488252334E-4</v>
      </c>
      <c r="F86" s="98">
        <v>1.4232727505236417E-4</v>
      </c>
      <c r="G86" s="98">
        <v>1.7534802315498639E-4</v>
      </c>
      <c r="H86" s="98">
        <v>1.8424776678797102E-4</v>
      </c>
      <c r="I86" s="98">
        <v>6.4432731409278345E-4</v>
      </c>
      <c r="J86" s="98">
        <v>4.4098991337774771E-4</v>
      </c>
      <c r="K86" s="98">
        <v>2.6523691573400134E-4</v>
      </c>
      <c r="L86" s="98">
        <v>3.219075037009216E-4</v>
      </c>
      <c r="M86" s="98">
        <v>5.1007372629553795E-5</v>
      </c>
      <c r="N86" s="98">
        <v>2.1114988252202802E-4</v>
      </c>
      <c r="O86" s="98">
        <v>3.4574890991248634E-4</v>
      </c>
      <c r="P86" s="98">
        <v>7.6171517273182325E-4</v>
      </c>
      <c r="Q86" s="98">
        <v>3.3391153907438978E-4</v>
      </c>
      <c r="R86" s="98">
        <v>3.2668447987217161E-4</v>
      </c>
      <c r="S86" s="98">
        <v>3.9249123186305802E-4</v>
      </c>
      <c r="T86" s="98">
        <v>5.277731868575515E-4</v>
      </c>
      <c r="U86" s="98">
        <v>4.4758414830757087E-4</v>
      </c>
      <c r="V86" s="98">
        <v>7.9750976959177525E-4</v>
      </c>
      <c r="W86" s="98">
        <v>7.0024687082479874E-4</v>
      </c>
      <c r="X86" s="98">
        <v>2.4081609770869768E-3</v>
      </c>
      <c r="Y86" s="98">
        <v>4.037427257366353E-4</v>
      </c>
      <c r="DA86" s="63" t="s">
        <v>3331</v>
      </c>
    </row>
    <row r="87" spans="1:105" ht="12" customHeight="1" x14ac:dyDescent="0.25">
      <c r="A87" s="121" t="s">
        <v>55</v>
      </c>
      <c r="B87" s="122"/>
      <c r="C87" s="122">
        <v>0.67326602440279126</v>
      </c>
      <c r="D87" s="122">
        <v>1.1518001427506899</v>
      </c>
      <c r="E87" s="122">
        <v>1.2604710745165399</v>
      </c>
      <c r="F87" s="122">
        <v>0.88686754283453761</v>
      </c>
      <c r="G87" s="122">
        <v>0.66600371130523794</v>
      </c>
      <c r="H87" s="122">
        <v>1.1961657891400905</v>
      </c>
      <c r="I87" s="122">
        <v>1.8004929363863198</v>
      </c>
      <c r="J87" s="122">
        <v>1.7723397454194811</v>
      </c>
      <c r="K87" s="122">
        <v>0.92607896659065725</v>
      </c>
      <c r="L87" s="122">
        <v>0.58437895656269645</v>
      </c>
      <c r="M87" s="122">
        <v>0.43778736812813063</v>
      </c>
      <c r="N87" s="122">
        <v>0.58070812409554895</v>
      </c>
      <c r="O87" s="122">
        <v>0.62631047437918852</v>
      </c>
      <c r="P87" s="122">
        <v>0.95163349651710027</v>
      </c>
      <c r="Q87" s="122">
        <v>0.76319574426251102</v>
      </c>
      <c r="R87" s="122">
        <v>0.75839772287839924</v>
      </c>
      <c r="S87" s="122">
        <v>0.9500663236091127</v>
      </c>
      <c r="T87" s="122">
        <v>0.87212744368013195</v>
      </c>
      <c r="U87" s="122">
        <v>1.1284608444570081</v>
      </c>
      <c r="V87" s="122">
        <v>1.1023486706378014</v>
      </c>
      <c r="W87" s="122">
        <v>0.7944181776538316</v>
      </c>
      <c r="X87" s="122">
        <v>0.96351975718742111</v>
      </c>
      <c r="Y87" s="122">
        <v>0.9567671466786849</v>
      </c>
      <c r="DA87" s="130" t="s">
        <v>3332</v>
      </c>
    </row>
    <row r="88" spans="1:105" ht="12" customHeight="1" x14ac:dyDescent="0.25">
      <c r="A88" s="97" t="s">
        <v>132</v>
      </c>
      <c r="B88" s="98"/>
      <c r="C88" s="98">
        <v>0.55760079979886379</v>
      </c>
      <c r="D88" s="98">
        <v>1.0082162751189139</v>
      </c>
      <c r="E88" s="98">
        <v>1.1124833349407734</v>
      </c>
      <c r="F88" s="98">
        <v>0.76860891594021929</v>
      </c>
      <c r="G88" s="98">
        <v>0.56712872558204575</v>
      </c>
      <c r="H88" s="98">
        <v>1.0314151637090869</v>
      </c>
      <c r="I88" s="98">
        <v>1.6637137789372261</v>
      </c>
      <c r="J88" s="98">
        <v>1.6654005493507629</v>
      </c>
      <c r="K88" s="98">
        <v>0.83407854869352505</v>
      </c>
      <c r="L88" s="98">
        <v>0.50305938149328411</v>
      </c>
      <c r="M88" s="98">
        <v>0.34646276493519046</v>
      </c>
      <c r="N88" s="98">
        <v>0.51134614868373651</v>
      </c>
      <c r="O88" s="98">
        <v>0.55138233966430639</v>
      </c>
      <c r="P88" s="98">
        <v>0.8052816113445419</v>
      </c>
      <c r="Q88" s="98">
        <v>0.61341986289019812</v>
      </c>
      <c r="R88" s="98">
        <v>0.66008443803413963</v>
      </c>
      <c r="S88" s="98">
        <v>0.83789513566654283</v>
      </c>
      <c r="T88" s="98">
        <v>0.8251385388608321</v>
      </c>
      <c r="U88" s="98">
        <v>0.87000298959817468</v>
      </c>
      <c r="V88" s="98">
        <v>0.97914916831133714</v>
      </c>
      <c r="W88" s="98">
        <v>0.69599129446791141</v>
      </c>
      <c r="X88" s="98">
        <v>0.95038628854520169</v>
      </c>
      <c r="Y88" s="98">
        <v>0.91782968928944264</v>
      </c>
      <c r="DA88" s="63" t="s">
        <v>3333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3334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3335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3336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3337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3338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3339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3340</v>
      </c>
    </row>
    <row r="96" spans="1:105" ht="12" customHeight="1" x14ac:dyDescent="0.25">
      <c r="A96" s="106" t="s">
        <v>122</v>
      </c>
      <c r="B96" s="101"/>
      <c r="C96" s="101">
        <v>0.11566522460392749</v>
      </c>
      <c r="D96" s="101">
        <v>0.14358386763177605</v>
      </c>
      <c r="E96" s="101">
        <v>0.14798773957576655</v>
      </c>
      <c r="F96" s="101">
        <v>0.11825862689431828</v>
      </c>
      <c r="G96" s="101">
        <v>9.8874985723192255E-2</v>
      </c>
      <c r="H96" s="101">
        <v>0.16475062543100358</v>
      </c>
      <c r="I96" s="101">
        <v>0.13677915744909386</v>
      </c>
      <c r="J96" s="101">
        <v>0.10693919606871834</v>
      </c>
      <c r="K96" s="101">
        <v>9.2000417897132147E-2</v>
      </c>
      <c r="L96" s="101">
        <v>8.1319575069412328E-2</v>
      </c>
      <c r="M96" s="101">
        <v>9.1324603192940182E-2</v>
      </c>
      <c r="N96" s="101">
        <v>6.9361975411812465E-2</v>
      </c>
      <c r="O96" s="101">
        <v>7.4928134714882189E-2</v>
      </c>
      <c r="P96" s="101">
        <v>0.14635188517255832</v>
      </c>
      <c r="Q96" s="101">
        <v>0.1497758813723129</v>
      </c>
      <c r="R96" s="101">
        <v>9.8313284844259594E-2</v>
      </c>
      <c r="S96" s="101">
        <v>0.11217118794256992</v>
      </c>
      <c r="T96" s="101">
        <v>4.69889048192998E-2</v>
      </c>
      <c r="U96" s="101">
        <v>0.25845785485883344</v>
      </c>
      <c r="V96" s="101">
        <v>0.1231995023264643</v>
      </c>
      <c r="W96" s="101">
        <v>9.8426883185920161E-2</v>
      </c>
      <c r="X96" s="101">
        <v>1.3133468642219441E-2</v>
      </c>
      <c r="Y96" s="101">
        <v>3.89374573892423E-2</v>
      </c>
      <c r="DA96" s="131" t="s">
        <v>3341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3342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3343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3344</v>
      </c>
    </row>
    <row r="100" spans="1:105" ht="12" customHeight="1" x14ac:dyDescent="0.25">
      <c r="A100" s="121" t="s">
        <v>54</v>
      </c>
      <c r="B100" s="122"/>
      <c r="C100" s="122">
        <v>0.40394318232213799</v>
      </c>
      <c r="D100" s="122">
        <v>0.6139539471217087</v>
      </c>
      <c r="E100" s="122">
        <v>0.69762057460348004</v>
      </c>
      <c r="F100" s="122">
        <v>0.49476898291246707</v>
      </c>
      <c r="G100" s="122">
        <v>0.35225207062534947</v>
      </c>
      <c r="H100" s="122">
        <v>0.67651816795782471</v>
      </c>
      <c r="I100" s="122">
        <v>1.0057211835984856</v>
      </c>
      <c r="J100" s="122">
        <v>1.0500448336149373</v>
      </c>
      <c r="K100" s="122">
        <v>0.48845746917217958</v>
      </c>
      <c r="L100" s="122">
        <v>0.35808253318715549</v>
      </c>
      <c r="M100" s="122">
        <v>0.26377055491968227</v>
      </c>
      <c r="N100" s="122">
        <v>0.34136055294070167</v>
      </c>
      <c r="O100" s="122">
        <v>0.36124051241565458</v>
      </c>
      <c r="P100" s="122">
        <v>0.56289971132968386</v>
      </c>
      <c r="Q100" s="122">
        <v>0.4804637158589512</v>
      </c>
      <c r="R100" s="122">
        <v>0.51421901147190774</v>
      </c>
      <c r="S100" s="122">
        <v>0.63792093321498788</v>
      </c>
      <c r="T100" s="122">
        <v>0.59813663153252417</v>
      </c>
      <c r="U100" s="122">
        <v>0.75301902013944266</v>
      </c>
      <c r="V100" s="122">
        <v>0.73085450155252563</v>
      </c>
      <c r="W100" s="122">
        <v>0.53369587021970188</v>
      </c>
      <c r="X100" s="122">
        <v>0.61140181040901243</v>
      </c>
      <c r="Y100" s="122">
        <v>0.64502735701123959</v>
      </c>
      <c r="DA100" s="130" t="s">
        <v>3345</v>
      </c>
    </row>
    <row r="101" spans="1:105" ht="12" customHeight="1" x14ac:dyDescent="0.25">
      <c r="A101" s="97" t="s">
        <v>202</v>
      </c>
      <c r="B101" s="98"/>
      <c r="C101" s="98">
        <v>0.18720193375343597</v>
      </c>
      <c r="D101" s="98">
        <v>0.23043742605380871</v>
      </c>
      <c r="E101" s="98">
        <v>0.37919246802069967</v>
      </c>
      <c r="F101" s="98">
        <v>0.24782194123515555</v>
      </c>
      <c r="G101" s="98">
        <v>0.17469669454939529</v>
      </c>
      <c r="H101" s="98">
        <v>0.34276055073178502</v>
      </c>
      <c r="I101" s="98">
        <v>0.65151524591030818</v>
      </c>
      <c r="J101" s="98">
        <v>0.72907949924041615</v>
      </c>
      <c r="K101" s="98">
        <v>0.28274713910733246</v>
      </c>
      <c r="L101" s="98">
        <v>0.25446595132073119</v>
      </c>
      <c r="M101" s="98">
        <v>0.16326784597524979</v>
      </c>
      <c r="N101" s="98">
        <v>0.22438079508925318</v>
      </c>
      <c r="O101" s="98">
        <v>0.19523015488875586</v>
      </c>
      <c r="P101" s="98">
        <v>0.2326148719877324</v>
      </c>
      <c r="Q101" s="98">
        <v>0.18088074855216435</v>
      </c>
      <c r="R101" s="98">
        <v>0.22675231718676106</v>
      </c>
      <c r="S101" s="98">
        <v>0.34613714169309501</v>
      </c>
      <c r="T101" s="98">
        <v>0.40467542008946539</v>
      </c>
      <c r="U101" s="98">
        <v>0.38657543942904526</v>
      </c>
      <c r="V101" s="98">
        <v>0.48008980948977831</v>
      </c>
      <c r="W101" s="98">
        <v>0.30035746506678329</v>
      </c>
      <c r="X101" s="98">
        <v>0.4694537905389965</v>
      </c>
      <c r="Y101" s="98">
        <v>0.29989353688958847</v>
      </c>
      <c r="DA101" s="63" t="s">
        <v>3346</v>
      </c>
    </row>
    <row r="102" spans="1:105" ht="12" customHeight="1" x14ac:dyDescent="0.25">
      <c r="A102" s="97" t="s">
        <v>50</v>
      </c>
      <c r="B102" s="98"/>
      <c r="C102" s="98">
        <v>2.0080747146792276E-2</v>
      </c>
      <c r="D102" s="98">
        <v>0</v>
      </c>
      <c r="E102" s="98">
        <v>4.2266542698774327E-2</v>
      </c>
      <c r="F102" s="98">
        <v>3.3086729874618477E-2</v>
      </c>
      <c r="G102" s="98">
        <v>2.1887195974350435E-2</v>
      </c>
      <c r="H102" s="98">
        <v>3.9799790321737881E-2</v>
      </c>
      <c r="I102" s="98">
        <v>3.7004576250003397E-2</v>
      </c>
      <c r="J102" s="98">
        <v>6.298034556120595E-2</v>
      </c>
      <c r="K102" s="98">
        <v>4.1939401190494364E-2</v>
      </c>
      <c r="L102" s="98">
        <v>2.1577925112336849E-2</v>
      </c>
      <c r="M102" s="98">
        <v>1.7184993747989642E-2</v>
      </c>
      <c r="N102" s="98">
        <v>1.0741208136008451E-2</v>
      </c>
      <c r="O102" s="98">
        <v>2.9220749264382839E-2</v>
      </c>
      <c r="P102" s="98">
        <v>0.12975569774974252</v>
      </c>
      <c r="Q102" s="98">
        <v>0.11946108621710545</v>
      </c>
      <c r="R102" s="98">
        <v>0.10065161624258563</v>
      </c>
      <c r="S102" s="98">
        <v>5.9529402698923282E-2</v>
      </c>
      <c r="T102" s="98">
        <v>3.4638384501484508E-2</v>
      </c>
      <c r="U102" s="98">
        <v>3.3494710459828506E-2</v>
      </c>
      <c r="V102" s="98">
        <v>1.9263421985890648E-3</v>
      </c>
      <c r="W102" s="98">
        <v>1.5120088724819957E-3</v>
      </c>
      <c r="X102" s="98">
        <v>2.5407795096791679E-2</v>
      </c>
      <c r="Y102" s="98">
        <v>5.5600259054835302E-2</v>
      </c>
      <c r="DA102" s="63" t="s">
        <v>3347</v>
      </c>
    </row>
    <row r="103" spans="1:105" ht="12" customHeight="1" x14ac:dyDescent="0.25">
      <c r="A103" s="109" t="s">
        <v>120</v>
      </c>
      <c r="B103" s="33"/>
      <c r="C103" s="33">
        <v>0.19666050142190977</v>
      </c>
      <c r="D103" s="33">
        <v>0.38351652106789996</v>
      </c>
      <c r="E103" s="33">
        <v>0.27616156388400609</v>
      </c>
      <c r="F103" s="33">
        <v>0.21386031180269305</v>
      </c>
      <c r="G103" s="33">
        <v>0.15566818010160374</v>
      </c>
      <c r="H103" s="33">
        <v>0.29395782690430183</v>
      </c>
      <c r="I103" s="33">
        <v>0.31720136143817412</v>
      </c>
      <c r="J103" s="33">
        <v>0.25798498881331511</v>
      </c>
      <c r="K103" s="33">
        <v>0.16377092887435277</v>
      </c>
      <c r="L103" s="33">
        <v>8.2038656754087461E-2</v>
      </c>
      <c r="M103" s="33">
        <v>8.3317715196442807E-2</v>
      </c>
      <c r="N103" s="33">
        <v>0.10623854971544006</v>
      </c>
      <c r="O103" s="33">
        <v>0.1367896082625159</v>
      </c>
      <c r="P103" s="33">
        <v>0.20052914159220889</v>
      </c>
      <c r="Q103" s="33">
        <v>0.18012188108968141</v>
      </c>
      <c r="R103" s="33">
        <v>0.18681507804256101</v>
      </c>
      <c r="S103" s="33">
        <v>0.23225438882296964</v>
      </c>
      <c r="T103" s="33">
        <v>0.15882282694157432</v>
      </c>
      <c r="U103" s="33">
        <v>0.33294887025056891</v>
      </c>
      <c r="V103" s="33">
        <v>0.24883834986415831</v>
      </c>
      <c r="W103" s="33">
        <v>0.23182639628043666</v>
      </c>
      <c r="X103" s="33">
        <v>0.1165402247732242</v>
      </c>
      <c r="Y103" s="33">
        <v>0.28953356106681583</v>
      </c>
      <c r="DA103" s="60" t="s">
        <v>3348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3349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3350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3351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3352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3353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3354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3355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3356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3357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3358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3359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3360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3361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3362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3363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3364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3365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3366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16.840332087976503</v>
      </c>
      <c r="D124" s="117">
        <f t="shared" si="42"/>
        <v>11.77804585439298</v>
      </c>
      <c r="E124" s="117">
        <f t="shared" si="42"/>
        <v>10.926768724465493</v>
      </c>
      <c r="F124" s="117">
        <f t="shared" si="42"/>
        <v>12.430718867130166</v>
      </c>
      <c r="G124" s="117">
        <f t="shared" si="42"/>
        <v>7.4453668513851028</v>
      </c>
      <c r="H124" s="117">
        <f t="shared" si="42"/>
        <v>9.6634272991926053</v>
      </c>
      <c r="I124" s="117">
        <f t="shared" si="42"/>
        <v>4.3668540464783199</v>
      </c>
      <c r="J124" s="117">
        <f t="shared" si="42"/>
        <v>7.5447308403527096</v>
      </c>
      <c r="K124" s="117">
        <f t="shared" si="42"/>
        <v>4.9178865959729592</v>
      </c>
      <c r="L124" s="117">
        <f t="shared" si="42"/>
        <v>9.013471940817892</v>
      </c>
      <c r="M124" s="117">
        <f t="shared" si="42"/>
        <v>8.5849692630299916</v>
      </c>
      <c r="N124" s="117">
        <f t="shared" si="42"/>
        <v>7.7785768115472234</v>
      </c>
      <c r="O124" s="117">
        <f t="shared" si="42"/>
        <v>7.0481340421951906</v>
      </c>
      <c r="P124" s="117">
        <f t="shared" si="42"/>
        <v>3.6670625223474898</v>
      </c>
      <c r="Q124" s="117">
        <f t="shared" si="42"/>
        <v>5.0330367849533033</v>
      </c>
      <c r="R124" s="117">
        <f t="shared" ref="R124:V124" si="43">R125+R128+R130+R139</f>
        <v>7.7438713017002616</v>
      </c>
      <c r="S124" s="117">
        <f t="shared" si="43"/>
        <v>11.744080960915475</v>
      </c>
      <c r="T124" s="117">
        <f t="shared" si="43"/>
        <v>6.9861814638180348</v>
      </c>
      <c r="U124" s="117">
        <f t="shared" si="43"/>
        <v>10.353638563788921</v>
      </c>
      <c r="V124" s="117">
        <f t="shared" si="43"/>
        <v>5.449762412238222</v>
      </c>
      <c r="W124" s="117">
        <f t="shared" ref="W124:Y124" si="44">W125+W128+W130+W139</f>
        <v>3.9464053058475397</v>
      </c>
      <c r="X124" s="117">
        <f t="shared" si="44"/>
        <v>4.6721907654158361</v>
      </c>
      <c r="Y124" s="117">
        <f t="shared" si="44"/>
        <v>4.9756128235224555</v>
      </c>
      <c r="DA124" s="129" t="s">
        <v>3367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14.034718229512823</v>
      </c>
      <c r="D125" s="122">
        <f t="shared" si="45"/>
        <v>9.8483004117954103</v>
      </c>
      <c r="E125" s="122">
        <f t="shared" si="45"/>
        <v>9.1460096031990581</v>
      </c>
      <c r="F125" s="122">
        <f t="shared" si="45"/>
        <v>10.337045893833775</v>
      </c>
      <c r="G125" s="122">
        <f t="shared" si="45"/>
        <v>6.1998940978419403</v>
      </c>
      <c r="H125" s="122">
        <f t="shared" si="45"/>
        <v>7.9659617725498144</v>
      </c>
      <c r="I125" s="122">
        <f t="shared" si="45"/>
        <v>3.7184442694854436</v>
      </c>
      <c r="J125" s="122">
        <f t="shared" si="45"/>
        <v>6.3935078135867975</v>
      </c>
      <c r="K125" s="122">
        <f t="shared" si="45"/>
        <v>4.2140342597578995</v>
      </c>
      <c r="L125" s="122">
        <f t="shared" si="45"/>
        <v>7.7118891694793685</v>
      </c>
      <c r="M125" s="122">
        <f t="shared" si="45"/>
        <v>7.325896832123366</v>
      </c>
      <c r="N125" s="122">
        <f t="shared" si="45"/>
        <v>6.6359919100140141</v>
      </c>
      <c r="O125" s="122">
        <f t="shared" si="45"/>
        <v>5.9938456397038289</v>
      </c>
      <c r="P125" s="122">
        <f t="shared" si="45"/>
        <v>3.0829529143900594</v>
      </c>
      <c r="Q125" s="122">
        <f t="shared" si="45"/>
        <v>4.1747733965415597</v>
      </c>
      <c r="R125" s="122">
        <f t="shared" ref="R125:V125" si="46">SUM(R126:R127)</f>
        <v>6.3615832843446611</v>
      </c>
      <c r="S125" s="122">
        <f t="shared" si="46"/>
        <v>9.6247882820760946</v>
      </c>
      <c r="T125" s="122">
        <f t="shared" si="46"/>
        <v>5.7211508072777573</v>
      </c>
      <c r="U125" s="122">
        <f t="shared" si="46"/>
        <v>8.3291469679876684</v>
      </c>
      <c r="V125" s="122">
        <f t="shared" si="46"/>
        <v>4.3401065695868528</v>
      </c>
      <c r="W125" s="122">
        <f t="shared" ref="W125:Y125" si="47">SUM(W126:W127)</f>
        <v>2.9905785733096275</v>
      </c>
      <c r="X125" s="122">
        <f t="shared" si="47"/>
        <v>3.4866003836559192</v>
      </c>
      <c r="Y125" s="122">
        <f t="shared" si="47"/>
        <v>3.1765737877633442</v>
      </c>
      <c r="DA125" s="130" t="s">
        <v>3368</v>
      </c>
    </row>
    <row r="126" spans="1:105" ht="12" customHeight="1" x14ac:dyDescent="0.25">
      <c r="A126" s="97" t="s">
        <v>198</v>
      </c>
      <c r="B126" s="98"/>
      <c r="C126" s="98">
        <v>13.98553949769599</v>
      </c>
      <c r="D126" s="98">
        <v>9.8143607621770546</v>
      </c>
      <c r="E126" s="98">
        <v>9.1149878915436879</v>
      </c>
      <c r="F126" s="98">
        <v>10.302367768138783</v>
      </c>
      <c r="G126" s="98">
        <v>6.1794740392630523</v>
      </c>
      <c r="H126" s="98">
        <v>7.9399596318815302</v>
      </c>
      <c r="I126" s="98">
        <v>3.706476159605113</v>
      </c>
      <c r="J126" s="98">
        <v>6.3732040011576352</v>
      </c>
      <c r="K126" s="98">
        <v>4.200837735590321</v>
      </c>
      <c r="L126" s="98">
        <v>7.6876055519254329</v>
      </c>
      <c r="M126" s="98">
        <v>7.302919929232746</v>
      </c>
      <c r="N126" s="98">
        <v>6.6151247563144819</v>
      </c>
      <c r="O126" s="98">
        <v>5.974883186264945</v>
      </c>
      <c r="P126" s="98">
        <v>3.0730971792801935</v>
      </c>
      <c r="Q126" s="98">
        <v>4.1612900894565588</v>
      </c>
      <c r="R126" s="98">
        <v>6.3409612729753215</v>
      </c>
      <c r="S126" s="98">
        <v>9.5933903448232609</v>
      </c>
      <c r="T126" s="98">
        <v>5.7023645130688774</v>
      </c>
      <c r="U126" s="98">
        <v>8.3015842158338788</v>
      </c>
      <c r="V126" s="98">
        <v>4.3256016872936129</v>
      </c>
      <c r="W126" s="98">
        <v>2.9805251770964181</v>
      </c>
      <c r="X126" s="98">
        <v>3.4748151578316633</v>
      </c>
      <c r="Y126" s="98">
        <v>3.165826955722927</v>
      </c>
      <c r="DA126" s="63" t="s">
        <v>3369</v>
      </c>
    </row>
    <row r="127" spans="1:105" ht="12" customHeight="1" x14ac:dyDescent="0.25">
      <c r="A127" s="97" t="s">
        <v>53</v>
      </c>
      <c r="B127" s="98"/>
      <c r="C127" s="98">
        <v>4.9178731816833215E-2</v>
      </c>
      <c r="D127" s="98">
        <v>3.3939649618355737E-2</v>
      </c>
      <c r="E127" s="98">
        <v>3.1021711655370102E-2</v>
      </c>
      <c r="F127" s="98">
        <v>3.4678125694992228E-2</v>
      </c>
      <c r="G127" s="98">
        <v>2.0420058578887974E-2</v>
      </c>
      <c r="H127" s="98">
        <v>2.6002140668284504E-2</v>
      </c>
      <c r="I127" s="98">
        <v>1.1968109880330428E-2</v>
      </c>
      <c r="J127" s="98">
        <v>2.0303812429162158E-2</v>
      </c>
      <c r="K127" s="98">
        <v>1.3196524167578112E-2</v>
      </c>
      <c r="L127" s="98">
        <v>2.4283617553935398E-2</v>
      </c>
      <c r="M127" s="98">
        <v>2.2976902890619915E-2</v>
      </c>
      <c r="N127" s="98">
        <v>2.0867153699532348E-2</v>
      </c>
      <c r="O127" s="98">
        <v>1.8962453438883961E-2</v>
      </c>
      <c r="P127" s="98">
        <v>9.8557351098657736E-3</v>
      </c>
      <c r="Q127" s="98">
        <v>1.3483307085001074E-2</v>
      </c>
      <c r="R127" s="98">
        <v>2.0622011369339829E-2</v>
      </c>
      <c r="S127" s="98">
        <v>3.1397937252833394E-2</v>
      </c>
      <c r="T127" s="98">
        <v>1.8786294208880009E-2</v>
      </c>
      <c r="U127" s="98">
        <v>2.75627521537899E-2</v>
      </c>
      <c r="V127" s="98">
        <v>1.4504882293240274E-2</v>
      </c>
      <c r="W127" s="98">
        <v>1.0053396213209229E-2</v>
      </c>
      <c r="X127" s="98">
        <v>1.1785225824255747E-2</v>
      </c>
      <c r="Y127" s="98">
        <v>1.0746832040417301E-2</v>
      </c>
      <c r="DA127" s="63" t="s">
        <v>3370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1.2019334345515007E-4</v>
      </c>
      <c r="D128" s="122">
        <f t="shared" si="48"/>
        <v>1.4300131800190364E-4</v>
      </c>
      <c r="E128" s="122">
        <f t="shared" si="48"/>
        <v>1.2487738117854504E-4</v>
      </c>
      <c r="F128" s="122">
        <f t="shared" si="48"/>
        <v>2.7602865464700934E-4</v>
      </c>
      <c r="G128" s="122">
        <f t="shared" si="48"/>
        <v>2.4632222300343326E-4</v>
      </c>
      <c r="H128" s="122">
        <f t="shared" si="48"/>
        <v>1.8424776678797102E-4</v>
      </c>
      <c r="I128" s="122">
        <f t="shared" si="48"/>
        <v>1.8631151250875666E-4</v>
      </c>
      <c r="J128" s="122">
        <f t="shared" si="48"/>
        <v>2.2614867352705009E-4</v>
      </c>
      <c r="K128" s="122">
        <f t="shared" si="48"/>
        <v>1.5986882592186385E-4</v>
      </c>
      <c r="L128" s="122">
        <f t="shared" si="48"/>
        <v>5.3184718002760958E-4</v>
      </c>
      <c r="M128" s="122">
        <f t="shared" si="48"/>
        <v>1.0201474525910759E-4</v>
      </c>
      <c r="N128" s="122">
        <f t="shared" si="48"/>
        <v>3.1116824792719924E-4</v>
      </c>
      <c r="O128" s="122">
        <f t="shared" si="48"/>
        <v>4.2181367009323328E-4</v>
      </c>
      <c r="P128" s="122">
        <f t="shared" si="48"/>
        <v>3.4018347520062004E-4</v>
      </c>
      <c r="Q128" s="122">
        <f t="shared" si="48"/>
        <v>2.632764058086535E-4</v>
      </c>
      <c r="R128" s="122">
        <f t="shared" si="48"/>
        <v>3.9546015984526049E-4</v>
      </c>
      <c r="S128" s="122">
        <f t="shared" si="48"/>
        <v>6.0068223311215843E-4</v>
      </c>
      <c r="T128" s="122">
        <f t="shared" si="48"/>
        <v>5.3695185097681335E-4</v>
      </c>
      <c r="U128" s="122">
        <f t="shared" si="48"/>
        <v>5.3892785204380977E-4</v>
      </c>
      <c r="V128" s="122">
        <f t="shared" si="48"/>
        <v>5.7972825558786733E-4</v>
      </c>
      <c r="W128" s="122">
        <f t="shared" si="48"/>
        <v>5.5582095371718395E-4</v>
      </c>
      <c r="X128" s="122">
        <f t="shared" si="48"/>
        <v>2.2949058816299156E-3</v>
      </c>
      <c r="Y128" s="122">
        <f t="shared" si="48"/>
        <v>4.9319470688786581E-4</v>
      </c>
      <c r="DA128" s="130" t="s">
        <v>3371</v>
      </c>
    </row>
    <row r="129" spans="1:105" ht="12" customHeight="1" x14ac:dyDescent="0.25">
      <c r="A129" s="97" t="s">
        <v>53</v>
      </c>
      <c r="B129" s="98"/>
      <c r="C129" s="98">
        <v>1.2019334345515007E-4</v>
      </c>
      <c r="D129" s="98">
        <v>1.4300131800190364E-4</v>
      </c>
      <c r="E129" s="98">
        <v>1.2487738117854504E-4</v>
      </c>
      <c r="F129" s="98">
        <v>2.7602865464700934E-4</v>
      </c>
      <c r="G129" s="98">
        <v>2.4632222300343326E-4</v>
      </c>
      <c r="H129" s="98">
        <v>1.8424776678797102E-4</v>
      </c>
      <c r="I129" s="98">
        <v>1.8631151250875666E-4</v>
      </c>
      <c r="J129" s="98">
        <v>2.2614867352705009E-4</v>
      </c>
      <c r="K129" s="98">
        <v>1.5986882592186385E-4</v>
      </c>
      <c r="L129" s="98">
        <v>5.3184718002760958E-4</v>
      </c>
      <c r="M129" s="98">
        <v>1.0201474525910759E-4</v>
      </c>
      <c r="N129" s="98">
        <v>3.1116824792719924E-4</v>
      </c>
      <c r="O129" s="98">
        <v>4.2181367009323328E-4</v>
      </c>
      <c r="P129" s="98">
        <v>3.4018347520062004E-4</v>
      </c>
      <c r="Q129" s="98">
        <v>2.632764058086535E-4</v>
      </c>
      <c r="R129" s="98">
        <v>3.9546015984526049E-4</v>
      </c>
      <c r="S129" s="98">
        <v>6.0068223311215843E-4</v>
      </c>
      <c r="T129" s="98">
        <v>5.3695185097681335E-4</v>
      </c>
      <c r="U129" s="98">
        <v>5.3892785204380977E-4</v>
      </c>
      <c r="V129" s="98">
        <v>5.7972825558786733E-4</v>
      </c>
      <c r="W129" s="98">
        <v>5.5582095371718395E-4</v>
      </c>
      <c r="X129" s="98">
        <v>2.2949058816299156E-3</v>
      </c>
      <c r="Y129" s="98">
        <v>4.9319470688786581E-4</v>
      </c>
      <c r="DA129" s="63" t="s">
        <v>3372</v>
      </c>
    </row>
    <row r="130" spans="1:105" ht="12" customHeight="1" x14ac:dyDescent="0.25">
      <c r="A130" s="121" t="s">
        <v>55</v>
      </c>
      <c r="B130" s="122"/>
      <c r="C130" s="122">
        <v>1.6143695504277291</v>
      </c>
      <c r="D130" s="122">
        <v>1.175665873935718</v>
      </c>
      <c r="E130" s="122">
        <v>1.0587126641242304</v>
      </c>
      <c r="F130" s="122">
        <v>1.2524109303513684</v>
      </c>
      <c r="G130" s="122">
        <v>0.78855837157104147</v>
      </c>
      <c r="H130" s="122">
        <v>1.0655473777393691</v>
      </c>
      <c r="I130" s="122">
        <v>0.40304303027257371</v>
      </c>
      <c r="J130" s="122">
        <v>0.70385483268691507</v>
      </c>
      <c r="K130" s="122">
        <v>0.4402488396306462</v>
      </c>
      <c r="L130" s="122">
        <v>0.80475863974762252</v>
      </c>
      <c r="M130" s="122">
        <v>0.7789645303696392</v>
      </c>
      <c r="N130" s="122">
        <v>0.72030032732155547</v>
      </c>
      <c r="O130" s="122">
        <v>0.66712866250853264</v>
      </c>
      <c r="P130" s="122">
        <v>0.35404007005646454</v>
      </c>
      <c r="Q130" s="122">
        <v>0.50408279305843773</v>
      </c>
      <c r="R130" s="122">
        <v>0.80370164469237737</v>
      </c>
      <c r="S130" s="122">
        <v>1.2695426879057166</v>
      </c>
      <c r="T130" s="122">
        <v>0.77698953609374066</v>
      </c>
      <c r="U130" s="122">
        <v>1.2326208757229185</v>
      </c>
      <c r="V130" s="122">
        <v>0.69025852984258329</v>
      </c>
      <c r="W130" s="122">
        <v>0.58684124541873695</v>
      </c>
      <c r="X130" s="122">
        <v>0.7999169836010025</v>
      </c>
      <c r="Y130" s="122">
        <v>1.0820057686954494</v>
      </c>
      <c r="DA130" s="130" t="s">
        <v>3373</v>
      </c>
    </row>
    <row r="131" spans="1:105" ht="12" customHeight="1" x14ac:dyDescent="0.25">
      <c r="A131" s="97" t="s">
        <v>128</v>
      </c>
      <c r="B131" s="98"/>
      <c r="C131" s="98">
        <v>1.512403571806501</v>
      </c>
      <c r="D131" s="98">
        <v>1.175665873935718</v>
      </c>
      <c r="E131" s="98">
        <v>1.0587126641242304</v>
      </c>
      <c r="F131" s="98">
        <v>1.19599936174588</v>
      </c>
      <c r="G131" s="98">
        <v>0.78855837157104147</v>
      </c>
      <c r="H131" s="98">
        <v>1.0655473777393691</v>
      </c>
      <c r="I131" s="98">
        <v>0.40304303027257371</v>
      </c>
      <c r="J131" s="98">
        <v>0.67486122971746432</v>
      </c>
      <c r="K131" s="98">
        <v>0.40642138792473687</v>
      </c>
      <c r="L131" s="98">
        <v>0.75817490965819101</v>
      </c>
      <c r="M131" s="98">
        <v>0.7789645303696392</v>
      </c>
      <c r="N131" s="98">
        <v>0.72030032732155547</v>
      </c>
      <c r="O131" s="98">
        <v>0.66534748656443876</v>
      </c>
      <c r="P131" s="98">
        <v>0.34602810553971863</v>
      </c>
      <c r="Q131" s="98">
        <v>0.4878710181892279</v>
      </c>
      <c r="R131" s="98">
        <v>0.77089309706435016</v>
      </c>
      <c r="S131" s="98">
        <v>1.232777918629264</v>
      </c>
      <c r="T131" s="98">
        <v>0.7179681523361654</v>
      </c>
      <c r="U131" s="98">
        <v>1.2326208757229185</v>
      </c>
      <c r="V131" s="98">
        <v>0.69025852984258329</v>
      </c>
      <c r="W131" s="98">
        <v>0.51370145318956817</v>
      </c>
      <c r="X131" s="98">
        <v>0.719436309479495</v>
      </c>
      <c r="Y131" s="98">
        <v>0.98669772956306812</v>
      </c>
      <c r="DA131" s="63" t="s">
        <v>3374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3375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3376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3377</v>
      </c>
    </row>
    <row r="135" spans="1:105" ht="12" customHeight="1" x14ac:dyDescent="0.25">
      <c r="A135" s="106" t="s">
        <v>122</v>
      </c>
      <c r="B135" s="101"/>
      <c r="C135" s="101">
        <v>0.10196597862122814</v>
      </c>
      <c r="D135" s="101">
        <v>0</v>
      </c>
      <c r="E135" s="101">
        <v>0</v>
      </c>
      <c r="F135" s="101">
        <v>5.6411568605488474E-2</v>
      </c>
      <c r="G135" s="101">
        <v>0</v>
      </c>
      <c r="H135" s="101">
        <v>0</v>
      </c>
      <c r="I135" s="101">
        <v>0</v>
      </c>
      <c r="J135" s="101">
        <v>2.8993602969450739E-2</v>
      </c>
      <c r="K135" s="101">
        <v>3.3827451705909319E-2</v>
      </c>
      <c r="L135" s="101">
        <v>4.6583730089431563E-2</v>
      </c>
      <c r="M135" s="101">
        <v>0</v>
      </c>
      <c r="N135" s="101">
        <v>0</v>
      </c>
      <c r="O135" s="101">
        <v>1.7811759440938715E-3</v>
      </c>
      <c r="P135" s="101">
        <v>8.0119645167458925E-3</v>
      </c>
      <c r="Q135" s="101">
        <v>1.6211774869209845E-2</v>
      </c>
      <c r="R135" s="101">
        <v>3.28085476280272E-2</v>
      </c>
      <c r="S135" s="101">
        <v>3.6764769276452544E-2</v>
      </c>
      <c r="T135" s="101">
        <v>5.9021383757575256E-2</v>
      </c>
      <c r="U135" s="101">
        <v>0</v>
      </c>
      <c r="V135" s="101">
        <v>0</v>
      </c>
      <c r="W135" s="101">
        <v>7.3139792229168776E-2</v>
      </c>
      <c r="X135" s="101">
        <v>8.0480674121507487E-2</v>
      </c>
      <c r="Y135" s="101">
        <v>9.5308039132381284E-2</v>
      </c>
      <c r="DA135" s="131" t="s">
        <v>3378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3379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3380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3381</v>
      </c>
    </row>
    <row r="139" spans="1:105" ht="12" customHeight="1" x14ac:dyDescent="0.25">
      <c r="A139" s="121" t="s">
        <v>54</v>
      </c>
      <c r="B139" s="122"/>
      <c r="C139" s="122">
        <v>1.1911241146924971</v>
      </c>
      <c r="D139" s="122">
        <v>0.75393656734385217</v>
      </c>
      <c r="E139" s="122">
        <v>0.72192157976102411</v>
      </c>
      <c r="F139" s="122">
        <v>0.84098601429037634</v>
      </c>
      <c r="G139" s="122">
        <v>0.45666805974911706</v>
      </c>
      <c r="H139" s="122">
        <v>0.63173390113663486</v>
      </c>
      <c r="I139" s="122">
        <v>0.24518043520779356</v>
      </c>
      <c r="J139" s="122">
        <v>0.44714204540546987</v>
      </c>
      <c r="K139" s="122">
        <v>0.26344362775849151</v>
      </c>
      <c r="L139" s="122">
        <v>0.49629228441087214</v>
      </c>
      <c r="M139" s="122">
        <v>0.48000588579172687</v>
      </c>
      <c r="N139" s="122">
        <v>0.42197340596372646</v>
      </c>
      <c r="O139" s="122">
        <v>0.38673792631273562</v>
      </c>
      <c r="P139" s="122">
        <v>0.22972935442576498</v>
      </c>
      <c r="Q139" s="122">
        <v>0.35391731894749645</v>
      </c>
      <c r="R139" s="122">
        <v>0.57819091250337806</v>
      </c>
      <c r="S139" s="122">
        <v>0.84914930870055327</v>
      </c>
      <c r="T139" s="122">
        <v>0.48750416859556023</v>
      </c>
      <c r="U139" s="122">
        <v>0.79133179222628891</v>
      </c>
      <c r="V139" s="122">
        <v>0.41881758455319823</v>
      </c>
      <c r="W139" s="122">
        <v>0.36842966616545758</v>
      </c>
      <c r="X139" s="122">
        <v>0.38337849227728382</v>
      </c>
      <c r="Y139" s="122">
        <v>0.71654007235677375</v>
      </c>
      <c r="DA139" s="130" t="s">
        <v>3382</v>
      </c>
    </row>
    <row r="140" spans="1:105" ht="12" customHeight="1" x14ac:dyDescent="0.25">
      <c r="A140" s="97" t="s">
        <v>50</v>
      </c>
      <c r="B140" s="98"/>
      <c r="C140" s="98">
        <v>0.11002576040846601</v>
      </c>
      <c r="D140" s="98">
        <v>0</v>
      </c>
      <c r="E140" s="98">
        <v>9.5763326211232652E-2</v>
      </c>
      <c r="F140" s="98">
        <v>0.11253841674459049</v>
      </c>
      <c r="G140" s="98">
        <v>5.6218321917988819E-2</v>
      </c>
      <c r="H140" s="98">
        <v>7.5345446286045351E-2</v>
      </c>
      <c r="I140" s="98">
        <v>2.5579492673673015E-2</v>
      </c>
      <c r="J140" s="98">
        <v>8.770160269738024E-2</v>
      </c>
      <c r="K140" s="98">
        <v>5.3702891768315955E-2</v>
      </c>
      <c r="L140" s="98">
        <v>0.10329673387110654</v>
      </c>
      <c r="M140" s="98">
        <v>8.2115487367241141E-2</v>
      </c>
      <c r="N140" s="98">
        <v>3.8828466677993285E-2</v>
      </c>
      <c r="O140" s="98">
        <v>6.8118907962561287E-2</v>
      </c>
      <c r="P140" s="98">
        <v>9.0246526395981005E-2</v>
      </c>
      <c r="Q140" s="98">
        <v>0.14107507247643503</v>
      </c>
      <c r="R140" s="98">
        <v>0.20239529342089552</v>
      </c>
      <c r="S140" s="98">
        <v>0.17329869791719685</v>
      </c>
      <c r="T140" s="98">
        <v>8.7369139479190824E-2</v>
      </c>
      <c r="U140" s="98">
        <v>7.2297325855913988E-2</v>
      </c>
      <c r="V140" s="98">
        <v>3.2335029762030733E-3</v>
      </c>
      <c r="W140" s="98">
        <v>2.3760139424717076E-3</v>
      </c>
      <c r="X140" s="98">
        <v>6.8619592597174622E-2</v>
      </c>
      <c r="Y140" s="98">
        <v>0.11551365527189336</v>
      </c>
      <c r="DA140" s="63" t="s">
        <v>3383</v>
      </c>
    </row>
    <row r="141" spans="1:105" ht="12" customHeight="1" x14ac:dyDescent="0.25">
      <c r="A141" s="109" t="s">
        <v>120</v>
      </c>
      <c r="B141" s="33"/>
      <c r="C141" s="33">
        <v>1.0810983542840311</v>
      </c>
      <c r="D141" s="33">
        <v>0.75393656734385217</v>
      </c>
      <c r="E141" s="33">
        <v>0.62615825354979149</v>
      </c>
      <c r="F141" s="33">
        <v>0.72844759754578581</v>
      </c>
      <c r="G141" s="33">
        <v>0.40044973783112825</v>
      </c>
      <c r="H141" s="33">
        <v>0.55638845485058952</v>
      </c>
      <c r="I141" s="33">
        <v>0.21960094253412055</v>
      </c>
      <c r="J141" s="33">
        <v>0.35944044270808961</v>
      </c>
      <c r="K141" s="33">
        <v>0.20974073599017554</v>
      </c>
      <c r="L141" s="33">
        <v>0.39299555053976559</v>
      </c>
      <c r="M141" s="33">
        <v>0.39789039842448576</v>
      </c>
      <c r="N141" s="33">
        <v>0.38314493928573318</v>
      </c>
      <c r="O141" s="33">
        <v>0.31861901835017437</v>
      </c>
      <c r="P141" s="33">
        <v>0.13948282802978398</v>
      </c>
      <c r="Q141" s="33">
        <v>0.21284224647106145</v>
      </c>
      <c r="R141" s="33">
        <v>0.37579561908248255</v>
      </c>
      <c r="S141" s="33">
        <v>0.6758506107833564</v>
      </c>
      <c r="T141" s="33">
        <v>0.40013502911636939</v>
      </c>
      <c r="U141" s="33">
        <v>0.71903446637037494</v>
      </c>
      <c r="V141" s="33">
        <v>0.41558408157699517</v>
      </c>
      <c r="W141" s="33">
        <v>0.36605365222298586</v>
      </c>
      <c r="X141" s="33">
        <v>0.31475889968010917</v>
      </c>
      <c r="Y141" s="33">
        <v>0.60102641708488036</v>
      </c>
      <c r="DA141" s="60" t="s">
        <v>3384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:Y143" si="51">W144+W146+W148+W157</f>
        <v>0</v>
      </c>
      <c r="X143" s="117">
        <f t="shared" si="51"/>
        <v>0</v>
      </c>
      <c r="Y143" s="117">
        <f t="shared" si="51"/>
        <v>0</v>
      </c>
      <c r="DA143" s="129" t="s">
        <v>3385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3386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3387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3388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3389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X148" s="122">
        <v>0</v>
      </c>
      <c r="Y148" s="122">
        <v>0</v>
      </c>
      <c r="DA148" s="130" t="s">
        <v>3390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3391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3392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3393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3394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3395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3396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3397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3398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X157" s="122">
        <v>0</v>
      </c>
      <c r="Y157" s="122">
        <v>0</v>
      </c>
      <c r="DA157" s="130" t="s">
        <v>3399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3400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3401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0.67000447832166687</v>
      </c>
      <c r="D161" s="117">
        <f t="shared" si="54"/>
        <v>0.63482879246189095</v>
      </c>
      <c r="E161" s="117">
        <f t="shared" si="54"/>
        <v>0.71068285646995488</v>
      </c>
      <c r="F161" s="117">
        <f t="shared" si="54"/>
        <v>0.6960512011021428</v>
      </c>
      <c r="G161" s="117">
        <f t="shared" si="54"/>
        <v>0.95885048123095407</v>
      </c>
      <c r="H161" s="117">
        <f t="shared" si="54"/>
        <v>1.4000378891426615</v>
      </c>
      <c r="I161" s="117">
        <f t="shared" si="54"/>
        <v>2.2267191305911442</v>
      </c>
      <c r="J161" s="117">
        <f t="shared" si="54"/>
        <v>2.4091937299715194</v>
      </c>
      <c r="K161" s="117">
        <f t="shared" si="54"/>
        <v>1.2769904643548007</v>
      </c>
      <c r="L161" s="117">
        <f t="shared" si="54"/>
        <v>0.69912884775872541</v>
      </c>
      <c r="M161" s="117">
        <f t="shared" si="54"/>
        <v>0.46915752808532973</v>
      </c>
      <c r="N161" s="117">
        <f t="shared" si="54"/>
        <v>0.38143721474081294</v>
      </c>
      <c r="O161" s="117">
        <f t="shared" si="54"/>
        <v>0.2843188970468537</v>
      </c>
      <c r="P161" s="117">
        <f t="shared" si="54"/>
        <v>0.52973700494039311</v>
      </c>
      <c r="Q161" s="117">
        <f t="shared" si="54"/>
        <v>0.70614920361619293</v>
      </c>
      <c r="R161" s="117">
        <f t="shared" ref="R161:V161" si="55">R162+R164+R166+R175</f>
        <v>1.1575384117658594</v>
      </c>
      <c r="S161" s="117">
        <f t="shared" si="55"/>
        <v>1.3219200933979505</v>
      </c>
      <c r="T161" s="117">
        <f t="shared" si="55"/>
        <v>1.2462622647435764</v>
      </c>
      <c r="U161" s="117">
        <f t="shared" si="55"/>
        <v>1.184814151175694</v>
      </c>
      <c r="V161" s="117">
        <f t="shared" si="55"/>
        <v>0.77201177826704037</v>
      </c>
      <c r="W161" s="117">
        <f t="shared" ref="W161:Y161" si="56">W162+W164+W166+W175</f>
        <v>0.39211779968653426</v>
      </c>
      <c r="X161" s="117">
        <f t="shared" si="56"/>
        <v>0.43287697044875773</v>
      </c>
      <c r="Y161" s="117">
        <f t="shared" si="56"/>
        <v>0.32611437183659575</v>
      </c>
      <c r="DA161" s="129" t="s">
        <v>3402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0.5599743614781113</v>
      </c>
      <c r="D162" s="122">
        <f t="shared" si="57"/>
        <v>0.52643006726185759</v>
      </c>
      <c r="E162" s="122">
        <f t="shared" si="57"/>
        <v>0.58734699165487325</v>
      </c>
      <c r="F162" s="122">
        <f t="shared" si="57"/>
        <v>0.57301357650550855</v>
      </c>
      <c r="G162" s="122">
        <f t="shared" si="57"/>
        <v>0.78940897541471133</v>
      </c>
      <c r="H162" s="122">
        <f t="shared" si="57"/>
        <v>1.1247408634887714</v>
      </c>
      <c r="I162" s="122">
        <f t="shared" si="57"/>
        <v>1.880421939704304</v>
      </c>
      <c r="J162" s="122">
        <f t="shared" si="57"/>
        <v>2.0315152998833526</v>
      </c>
      <c r="K162" s="122">
        <f t="shared" si="57"/>
        <v>1.0844991196399221</v>
      </c>
      <c r="L162" s="122">
        <f t="shared" si="57"/>
        <v>0.60114073222141151</v>
      </c>
      <c r="M162" s="122">
        <f t="shared" si="57"/>
        <v>0.39704379103820797</v>
      </c>
      <c r="N162" s="122">
        <f t="shared" si="57"/>
        <v>0.32188925430781434</v>
      </c>
      <c r="O162" s="122">
        <f t="shared" si="57"/>
        <v>0.23988014107117073</v>
      </c>
      <c r="P162" s="122">
        <f t="shared" si="57"/>
        <v>0.44533910729819415</v>
      </c>
      <c r="Q162" s="122">
        <f t="shared" si="57"/>
        <v>0.58529009599159909</v>
      </c>
      <c r="R162" s="122">
        <f t="shared" si="57"/>
        <v>0.94392215334115104</v>
      </c>
      <c r="S162" s="122">
        <f t="shared" si="57"/>
        <v>1.064665091781315</v>
      </c>
      <c r="T162" s="122">
        <f t="shared" si="57"/>
        <v>1.04133843605718</v>
      </c>
      <c r="U162" s="122">
        <f t="shared" si="57"/>
        <v>0.92760324544817052</v>
      </c>
      <c r="V162" s="122">
        <f t="shared" si="57"/>
        <v>0.59448449600262321</v>
      </c>
      <c r="W162" s="122">
        <f t="shared" si="57"/>
        <v>0.29367726685511475</v>
      </c>
      <c r="X162" s="122">
        <f t="shared" si="57"/>
        <v>0.30491716787295026</v>
      </c>
      <c r="Y162" s="122">
        <f t="shared" si="57"/>
        <v>0.20637655885911915</v>
      </c>
      <c r="DA162" s="130" t="s">
        <v>3403</v>
      </c>
    </row>
    <row r="163" spans="1:105" ht="12" customHeight="1" x14ac:dyDescent="0.25">
      <c r="A163" s="97" t="s">
        <v>53</v>
      </c>
      <c r="B163" s="33"/>
      <c r="C163" s="33">
        <v>0.5599743614781113</v>
      </c>
      <c r="D163" s="33">
        <v>0.52643006726185759</v>
      </c>
      <c r="E163" s="33">
        <v>0.58734699165487325</v>
      </c>
      <c r="F163" s="33">
        <v>0.57301357650550855</v>
      </c>
      <c r="G163" s="33">
        <v>0.78940897541471133</v>
      </c>
      <c r="H163" s="33">
        <v>1.1247408634887714</v>
      </c>
      <c r="I163" s="33">
        <v>1.880421939704304</v>
      </c>
      <c r="J163" s="33">
        <v>2.0315152998833526</v>
      </c>
      <c r="K163" s="33">
        <v>1.0844991196399221</v>
      </c>
      <c r="L163" s="33">
        <v>0.60114073222141151</v>
      </c>
      <c r="M163" s="33">
        <v>0.39704379103820797</v>
      </c>
      <c r="N163" s="33">
        <v>0.32188925430781434</v>
      </c>
      <c r="O163" s="33">
        <v>0.23988014107117073</v>
      </c>
      <c r="P163" s="33">
        <v>0.44533910729819415</v>
      </c>
      <c r="Q163" s="33">
        <v>0.58529009599159909</v>
      </c>
      <c r="R163" s="33">
        <v>0.94392215334115104</v>
      </c>
      <c r="S163" s="33">
        <v>1.064665091781315</v>
      </c>
      <c r="T163" s="33">
        <v>1.04133843605718</v>
      </c>
      <c r="U163" s="33">
        <v>0.92760324544817052</v>
      </c>
      <c r="V163" s="33">
        <v>0.59448449600262321</v>
      </c>
      <c r="W163" s="33">
        <v>0.29367726685511475</v>
      </c>
      <c r="X163" s="33">
        <v>0.30491716787295026</v>
      </c>
      <c r="Y163" s="33">
        <v>0.20637655885911915</v>
      </c>
      <c r="DA163" s="60" t="s">
        <v>3404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5.0080559772979195E-6</v>
      </c>
      <c r="D164" s="122">
        <f t="shared" si="58"/>
        <v>4.7667106000634546E-6</v>
      </c>
      <c r="E164" s="122">
        <f t="shared" si="58"/>
        <v>8.9198129413246431E-6</v>
      </c>
      <c r="F164" s="122">
        <f t="shared" si="58"/>
        <v>1.2938843186578564E-5</v>
      </c>
      <c r="G164" s="122">
        <f t="shared" si="58"/>
        <v>2.9224670525831067E-5</v>
      </c>
      <c r="H164" s="122">
        <f t="shared" si="58"/>
        <v>5.702907067246722E-5</v>
      </c>
      <c r="I164" s="122">
        <f t="shared" si="58"/>
        <v>9.7037246098310756E-5</v>
      </c>
      <c r="J164" s="122">
        <f t="shared" si="58"/>
        <v>1.2438177043987757E-4</v>
      </c>
      <c r="K164" s="122">
        <f t="shared" si="58"/>
        <v>7.2667648146301767E-5</v>
      </c>
      <c r="L164" s="122">
        <f t="shared" si="58"/>
        <v>7.6977881319785588E-5</v>
      </c>
      <c r="M164" s="122">
        <f t="shared" si="58"/>
        <v>2.3185169377069905E-5</v>
      </c>
      <c r="N164" s="122">
        <f t="shared" si="58"/>
        <v>2.9635071231161831E-5</v>
      </c>
      <c r="O164" s="122">
        <f t="shared" si="58"/>
        <v>2.4202423693874046E-5</v>
      </c>
      <c r="P164" s="122">
        <f t="shared" si="58"/>
        <v>5.9162343513151315E-5</v>
      </c>
      <c r="Q164" s="122">
        <f t="shared" si="58"/>
        <v>8.0267196892882148E-5</v>
      </c>
      <c r="R164" s="122">
        <f t="shared" si="58"/>
        <v>1.5474527993944971E-4</v>
      </c>
      <c r="S164" s="122">
        <f t="shared" si="58"/>
        <v>2.1501693571628397E-4</v>
      </c>
      <c r="T164" s="122">
        <f t="shared" si="58"/>
        <v>2.6618125945859121E-4</v>
      </c>
      <c r="U164" s="122">
        <f t="shared" si="58"/>
        <v>2.2835925934059734E-4</v>
      </c>
      <c r="V164" s="122">
        <f t="shared" si="58"/>
        <v>1.9631009713028317E-4</v>
      </c>
      <c r="W164" s="122">
        <f t="shared" si="58"/>
        <v>1.4880246005026973E-4</v>
      </c>
      <c r="X164" s="122">
        <f t="shared" si="58"/>
        <v>2.7121614964717184E-4</v>
      </c>
      <c r="Y164" s="122">
        <f t="shared" si="58"/>
        <v>1.4022202450733438E-4</v>
      </c>
      <c r="DA164" s="130" t="s">
        <v>3405</v>
      </c>
    </row>
    <row r="165" spans="1:105" ht="12" customHeight="1" x14ac:dyDescent="0.25">
      <c r="A165" s="97" t="s">
        <v>53</v>
      </c>
      <c r="B165" s="98"/>
      <c r="C165" s="98">
        <v>5.0080559772979195E-6</v>
      </c>
      <c r="D165" s="98">
        <v>4.7667106000634546E-6</v>
      </c>
      <c r="E165" s="98">
        <v>8.9198129413246431E-6</v>
      </c>
      <c r="F165" s="98">
        <v>1.2938843186578564E-5</v>
      </c>
      <c r="G165" s="98">
        <v>2.9224670525831067E-5</v>
      </c>
      <c r="H165" s="98">
        <v>5.702907067246722E-5</v>
      </c>
      <c r="I165" s="98">
        <v>9.7037246098310756E-5</v>
      </c>
      <c r="J165" s="98">
        <v>1.2438177043987757E-4</v>
      </c>
      <c r="K165" s="98">
        <v>7.2667648146301767E-5</v>
      </c>
      <c r="L165" s="98">
        <v>7.6977881319785588E-5</v>
      </c>
      <c r="M165" s="98">
        <v>2.3185169377069905E-5</v>
      </c>
      <c r="N165" s="98">
        <v>2.9635071231161831E-5</v>
      </c>
      <c r="O165" s="98">
        <v>2.4202423693874046E-5</v>
      </c>
      <c r="P165" s="98">
        <v>5.9162343513151315E-5</v>
      </c>
      <c r="Q165" s="98">
        <v>8.0267196892882148E-5</v>
      </c>
      <c r="R165" s="98">
        <v>1.5474527993944971E-4</v>
      </c>
      <c r="S165" s="98">
        <v>2.1501693571628397E-4</v>
      </c>
      <c r="T165" s="98">
        <v>2.6618125945859121E-4</v>
      </c>
      <c r="U165" s="98">
        <v>2.2835925934059734E-4</v>
      </c>
      <c r="V165" s="98">
        <v>1.9631009713028317E-4</v>
      </c>
      <c r="W165" s="98">
        <v>1.4880246005026973E-4</v>
      </c>
      <c r="X165" s="98">
        <v>2.7121614964717184E-4</v>
      </c>
      <c r="Y165" s="98">
        <v>1.4022202450733438E-4</v>
      </c>
      <c r="DA165" s="63" t="s">
        <v>3406</v>
      </c>
    </row>
    <row r="166" spans="1:105" ht="12" customHeight="1" x14ac:dyDescent="0.25">
      <c r="A166" s="121" t="s">
        <v>55</v>
      </c>
      <c r="B166" s="122"/>
      <c r="C166" s="122">
        <v>6.9118922912710379E-2</v>
      </c>
      <c r="D166" s="122">
        <v>7.0802225290324358E-2</v>
      </c>
      <c r="E166" s="122">
        <v>8.0870067788373426E-2</v>
      </c>
      <c r="F166" s="122">
        <v>8.0210199110928929E-2</v>
      </c>
      <c r="G166" s="122">
        <v>0.11297942327904792</v>
      </c>
      <c r="H166" s="122">
        <v>0.18073172666328788</v>
      </c>
      <c r="I166" s="122">
        <v>0.23626755783170031</v>
      </c>
      <c r="J166" s="122">
        <v>0.25568312200036564</v>
      </c>
      <c r="K166" s="122">
        <v>0.13197831536775229</v>
      </c>
      <c r="L166" s="122">
        <v>6.6105813508412992E-2</v>
      </c>
      <c r="M166" s="122">
        <v>4.8362760293035531E-2</v>
      </c>
      <c r="N166" s="122">
        <v>4.0513414209792813E-2</v>
      </c>
      <c r="O166" s="122">
        <v>3.0042500923716634E-2</v>
      </c>
      <c r="P166" s="122">
        <v>5.4801837294541904E-2</v>
      </c>
      <c r="Q166" s="122">
        <v>7.6875190508833791E-2</v>
      </c>
      <c r="R166" s="122">
        <v>0.13381842542801509</v>
      </c>
      <c r="S166" s="122">
        <v>0.1651654499626817</v>
      </c>
      <c r="T166" s="122">
        <v>0.1323572683210299</v>
      </c>
      <c r="U166" s="122">
        <v>0.16766905753765846</v>
      </c>
      <c r="V166" s="122">
        <v>0.11827152223340573</v>
      </c>
      <c r="W166" s="122">
        <v>6.5428930412760294E-2</v>
      </c>
      <c r="X166" s="122">
        <v>8.3000467523793781E-2</v>
      </c>
      <c r="Y166" s="122">
        <v>7.860564454182159E-2</v>
      </c>
      <c r="DA166" s="130" t="s">
        <v>3407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3408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3409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3410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3411</v>
      </c>
    </row>
    <row r="171" spans="1:105" ht="12" customHeight="1" x14ac:dyDescent="0.25">
      <c r="A171" s="106" t="s">
        <v>122</v>
      </c>
      <c r="B171" s="101"/>
      <c r="C171" s="101">
        <v>6.9118922912710379E-2</v>
      </c>
      <c r="D171" s="101">
        <v>7.0802225290324358E-2</v>
      </c>
      <c r="E171" s="101">
        <v>8.0870067788373426E-2</v>
      </c>
      <c r="F171" s="101">
        <v>8.0210199110928929E-2</v>
      </c>
      <c r="G171" s="101">
        <v>0.11297942327904792</v>
      </c>
      <c r="H171" s="101">
        <v>0.18073172666328788</v>
      </c>
      <c r="I171" s="101">
        <v>0.23626755783170031</v>
      </c>
      <c r="J171" s="101">
        <v>0.25568312200036564</v>
      </c>
      <c r="K171" s="101">
        <v>0.13197831536775229</v>
      </c>
      <c r="L171" s="101">
        <v>6.6105813508412992E-2</v>
      </c>
      <c r="M171" s="101">
        <v>4.8362760293035531E-2</v>
      </c>
      <c r="N171" s="101">
        <v>4.0513414209792813E-2</v>
      </c>
      <c r="O171" s="101">
        <v>3.0042500923716634E-2</v>
      </c>
      <c r="P171" s="101">
        <v>5.4801837294541904E-2</v>
      </c>
      <c r="Q171" s="101">
        <v>7.6875190508833791E-2</v>
      </c>
      <c r="R171" s="101">
        <v>0.13381842542801509</v>
      </c>
      <c r="S171" s="101">
        <v>0.1651654499626817</v>
      </c>
      <c r="T171" s="101">
        <v>0.1323572683210299</v>
      </c>
      <c r="U171" s="101">
        <v>0.16766905753765846</v>
      </c>
      <c r="V171" s="101">
        <v>0.11827152223340573</v>
      </c>
      <c r="W171" s="101">
        <v>6.5428930412760294E-2</v>
      </c>
      <c r="X171" s="101">
        <v>8.3000467523793781E-2</v>
      </c>
      <c r="Y171" s="101">
        <v>7.860564454182159E-2</v>
      </c>
      <c r="DA171" s="131" t="s">
        <v>3412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3413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3414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3415</v>
      </c>
    </row>
    <row r="175" spans="1:105" ht="12" customHeight="1" x14ac:dyDescent="0.25">
      <c r="A175" s="121" t="s">
        <v>54</v>
      </c>
      <c r="B175" s="122"/>
      <c r="C175" s="122">
        <v>4.0906185874867919E-2</v>
      </c>
      <c r="D175" s="122">
        <v>3.7591733199109079E-2</v>
      </c>
      <c r="E175" s="122">
        <v>4.2456877213766772E-2</v>
      </c>
      <c r="F175" s="122">
        <v>4.2814486642518718E-2</v>
      </c>
      <c r="G175" s="122">
        <v>5.6432857866668948E-2</v>
      </c>
      <c r="H175" s="122">
        <v>9.45082699199295E-2</v>
      </c>
      <c r="I175" s="122">
        <v>0.10993259580904192</v>
      </c>
      <c r="J175" s="122">
        <v>0.12187092631736132</v>
      </c>
      <c r="K175" s="122">
        <v>6.0440361698979934E-2</v>
      </c>
      <c r="L175" s="122">
        <v>3.1805324147581103E-2</v>
      </c>
      <c r="M175" s="122">
        <v>2.3727791584709192E-2</v>
      </c>
      <c r="N175" s="122">
        <v>1.9004911151974588E-2</v>
      </c>
      <c r="O175" s="122">
        <v>1.4372052628272465E-2</v>
      </c>
      <c r="P175" s="122">
        <v>2.9536898004143983E-2</v>
      </c>
      <c r="Q175" s="122">
        <v>4.3903649918867235E-2</v>
      </c>
      <c r="R175" s="122">
        <v>7.9643087716753783E-2</v>
      </c>
      <c r="S175" s="122">
        <v>9.1874534718237505E-2</v>
      </c>
      <c r="T175" s="122">
        <v>7.2300379105907836E-2</v>
      </c>
      <c r="U175" s="122">
        <v>8.9313488930524446E-2</v>
      </c>
      <c r="V175" s="122">
        <v>5.905944993388109E-2</v>
      </c>
      <c r="W175" s="122">
        <v>3.2862799958608968E-2</v>
      </c>
      <c r="X175" s="122">
        <v>4.4688118902366597E-2</v>
      </c>
      <c r="Y175" s="122">
        <v>4.0991946411147687E-2</v>
      </c>
      <c r="DA175" s="130" t="s">
        <v>3416</v>
      </c>
    </row>
    <row r="176" spans="1:105" ht="12" customHeight="1" x14ac:dyDescent="0.25">
      <c r="A176" s="97" t="s">
        <v>50</v>
      </c>
      <c r="B176" s="98"/>
      <c r="C176" s="98">
        <v>3.7651400900235508E-3</v>
      </c>
      <c r="D176" s="98">
        <v>0</v>
      </c>
      <c r="E176" s="98">
        <v>5.6151204068419997E-3</v>
      </c>
      <c r="F176" s="98">
        <v>5.7684101426144063E-3</v>
      </c>
      <c r="G176" s="98">
        <v>6.97213097570034E-3</v>
      </c>
      <c r="H176" s="98">
        <v>1.1249821967427097E-2</v>
      </c>
      <c r="I176" s="98">
        <v>1.1488556262865549E-2</v>
      </c>
      <c r="J176" s="98">
        <v>2.3880398049909869E-2</v>
      </c>
      <c r="K176" s="98">
        <v>1.2348011848769247E-2</v>
      </c>
      <c r="L176" s="98">
        <v>6.5860333676208849E-3</v>
      </c>
      <c r="M176" s="98">
        <v>4.0634467975542016E-3</v>
      </c>
      <c r="N176" s="98">
        <v>1.7346050405976381E-3</v>
      </c>
      <c r="O176" s="98">
        <v>2.5136128399469108E-3</v>
      </c>
      <c r="P176" s="98">
        <v>1.1579064428722294E-2</v>
      </c>
      <c r="Q176" s="98">
        <v>1.7524853723780754E-2</v>
      </c>
      <c r="R176" s="98">
        <v>2.784755386096854E-2</v>
      </c>
      <c r="S176" s="98">
        <v>1.8737417415775556E-2</v>
      </c>
      <c r="T176" s="98">
        <v>1.298939418805669E-2</v>
      </c>
      <c r="U176" s="98">
        <v>8.1448886090839789E-3</v>
      </c>
      <c r="V176" s="98">
        <v>4.8158554964726621E-4</v>
      </c>
      <c r="W176" s="98">
        <v>2.1600126749742797E-4</v>
      </c>
      <c r="X176" s="98">
        <v>8.021073999534601E-3</v>
      </c>
      <c r="Y176" s="98">
        <v>6.5873367568493168E-3</v>
      </c>
      <c r="DA176" s="63" t="s">
        <v>3417</v>
      </c>
    </row>
    <row r="177" spans="1:105" ht="12" customHeight="1" x14ac:dyDescent="0.25">
      <c r="A177" s="109" t="s">
        <v>120</v>
      </c>
      <c r="B177" s="33"/>
      <c r="C177" s="33">
        <v>3.7141045784844368E-2</v>
      </c>
      <c r="D177" s="33">
        <v>3.7591733199109079E-2</v>
      </c>
      <c r="E177" s="33">
        <v>3.6841756806924773E-2</v>
      </c>
      <c r="F177" s="33">
        <v>3.704607649990431E-2</v>
      </c>
      <c r="G177" s="33">
        <v>4.9460726890968608E-2</v>
      </c>
      <c r="H177" s="33">
        <v>8.325844795250241E-2</v>
      </c>
      <c r="I177" s="33">
        <v>9.8444039546176379E-2</v>
      </c>
      <c r="J177" s="33">
        <v>9.7990528267451457E-2</v>
      </c>
      <c r="K177" s="33">
        <v>4.8092349850210686E-2</v>
      </c>
      <c r="L177" s="33">
        <v>2.5219290779960216E-2</v>
      </c>
      <c r="M177" s="33">
        <v>1.9664344787154991E-2</v>
      </c>
      <c r="N177" s="33">
        <v>1.7270306111376952E-2</v>
      </c>
      <c r="O177" s="33">
        <v>1.1858439788325554E-2</v>
      </c>
      <c r="P177" s="33">
        <v>1.7957833575421689E-2</v>
      </c>
      <c r="Q177" s="33">
        <v>2.6378796195086481E-2</v>
      </c>
      <c r="R177" s="33">
        <v>5.1795533855785239E-2</v>
      </c>
      <c r="S177" s="33">
        <v>7.3137117302461946E-2</v>
      </c>
      <c r="T177" s="33">
        <v>5.9310984917851139E-2</v>
      </c>
      <c r="U177" s="33">
        <v>8.1168600321440465E-2</v>
      </c>
      <c r="V177" s="33">
        <v>5.8577864384233826E-2</v>
      </c>
      <c r="W177" s="33">
        <v>3.2646798691111541E-2</v>
      </c>
      <c r="X177" s="33">
        <v>3.6667044902831993E-2</v>
      </c>
      <c r="Y177" s="33">
        <v>3.4404609654298368E-2</v>
      </c>
      <c r="DA177" s="60" t="s">
        <v>3418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9.6393488980460497E-3</v>
      </c>
      <c r="D3" s="117">
        <f t="shared" si="0"/>
        <v>0.36832207201530492</v>
      </c>
      <c r="E3" s="117">
        <f t="shared" si="0"/>
        <v>8.3260569023043712E-2</v>
      </c>
      <c r="F3" s="117">
        <f t="shared" si="0"/>
        <v>0.47193596919795266</v>
      </c>
      <c r="G3" s="117">
        <f t="shared" si="0"/>
        <v>0.30131495883563214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6.6821232393829033E-2</v>
      </c>
      <c r="M3" s="117">
        <f t="shared" si="0"/>
        <v>0.48083835598875208</v>
      </c>
      <c r="N3" s="117">
        <f t="shared" si="0"/>
        <v>0.32359381014423544</v>
      </c>
      <c r="O3" s="117">
        <f t="shared" si="0"/>
        <v>0.19756382091700678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2.9058911078408854E-3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3.5909058959947081E-2</v>
      </c>
      <c r="DA3" s="129" t="s">
        <v>3420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7.9613173315640148E-3</v>
      </c>
      <c r="D4" s="122">
        <f t="shared" si="3"/>
        <v>0.30918616003241078</v>
      </c>
      <c r="E4" s="122">
        <f t="shared" si="3"/>
        <v>6.8947317315219317E-2</v>
      </c>
      <c r="F4" s="122">
        <f t="shared" si="3"/>
        <v>0.39802044075436399</v>
      </c>
      <c r="G4" s="122">
        <f t="shared" si="3"/>
        <v>0.2536018430129463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5.7171313570479561E-2</v>
      </c>
      <c r="M4" s="122">
        <f t="shared" si="3"/>
        <v>0.41128303614352635</v>
      </c>
      <c r="N4" s="122">
        <f t="shared" si="3"/>
        <v>0.27343999663717872</v>
      </c>
      <c r="O4" s="122">
        <f t="shared" si="3"/>
        <v>0.1670182618538136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2.3424543795432106E-3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2.7546720503032512E-2</v>
      </c>
      <c r="DA4" s="130" t="s">
        <v>3421</v>
      </c>
    </row>
    <row r="5" spans="1:105" ht="12" customHeight="1" x14ac:dyDescent="0.25">
      <c r="A5" s="97" t="s">
        <v>51</v>
      </c>
      <c r="B5" s="98"/>
      <c r="C5" s="98">
        <v>7.8883798130151214E-3</v>
      </c>
      <c r="D5" s="98">
        <v>0.30641372105982417</v>
      </c>
      <c r="E5" s="98">
        <v>6.8341835648008137E-2</v>
      </c>
      <c r="F5" s="98">
        <v>0.39458044145976617</v>
      </c>
      <c r="G5" s="98">
        <v>0.25146073863592022</v>
      </c>
      <c r="H5" s="98">
        <v>0</v>
      </c>
      <c r="I5" s="98">
        <v>0</v>
      </c>
      <c r="J5" s="98">
        <v>0</v>
      </c>
      <c r="K5" s="98">
        <v>0</v>
      </c>
      <c r="L5" s="98">
        <v>5.6722448535849922E-2</v>
      </c>
      <c r="M5" s="98">
        <v>0.40809355037842071</v>
      </c>
      <c r="N5" s="98">
        <v>0.27133775945741323</v>
      </c>
      <c r="O5" s="98">
        <v>0.16574507341201442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2.3251470422596364E-3</v>
      </c>
      <c r="V5" s="98">
        <v>0</v>
      </c>
      <c r="W5" s="98">
        <v>0</v>
      </c>
      <c r="X5" s="98">
        <v>0</v>
      </c>
      <c r="Y5" s="98">
        <v>2.7344322026012838E-2</v>
      </c>
      <c r="DA5" s="63" t="s">
        <v>3422</v>
      </c>
    </row>
    <row r="6" spans="1:105" ht="12" customHeight="1" x14ac:dyDescent="0.25">
      <c r="A6" s="97" t="s">
        <v>53</v>
      </c>
      <c r="B6" s="98"/>
      <c r="C6" s="98">
        <v>7.2937518548893559E-5</v>
      </c>
      <c r="D6" s="98">
        <v>2.7724389725866088E-3</v>
      </c>
      <c r="E6" s="98">
        <v>6.0548166721117438E-4</v>
      </c>
      <c r="F6" s="98">
        <v>3.4399992945978292E-3</v>
      </c>
      <c r="G6" s="98">
        <v>2.1411043770260588E-3</v>
      </c>
      <c r="H6" s="98">
        <v>0</v>
      </c>
      <c r="I6" s="98">
        <v>0</v>
      </c>
      <c r="J6" s="98">
        <v>0</v>
      </c>
      <c r="K6" s="98">
        <v>0</v>
      </c>
      <c r="L6" s="98">
        <v>4.4886503462964242E-4</v>
      </c>
      <c r="M6" s="98">
        <v>3.1894857651056175E-3</v>
      </c>
      <c r="N6" s="98">
        <v>2.1022371797654901E-3</v>
      </c>
      <c r="O6" s="98">
        <v>1.2731884417991829E-3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1.7307337283574122E-5</v>
      </c>
      <c r="V6" s="98">
        <v>0</v>
      </c>
      <c r="W6" s="98">
        <v>0</v>
      </c>
      <c r="X6" s="98">
        <v>0</v>
      </c>
      <c r="Y6" s="98">
        <v>2.0239847701967399E-4</v>
      </c>
      <c r="DA6" s="63" t="s">
        <v>3423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1.3657357613288693E-5</v>
      </c>
      <c r="E7" s="122">
        <f t="shared" si="6"/>
        <v>0</v>
      </c>
      <c r="F7" s="122">
        <f t="shared" si="6"/>
        <v>4.0485950943663694E-5</v>
      </c>
      <c r="G7" s="122">
        <f t="shared" si="6"/>
        <v>4.0872494025542552E-5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2.7767986029326904E-5</v>
      </c>
      <c r="M7" s="122">
        <f t="shared" si="6"/>
        <v>1.9179889711509904E-5</v>
      </c>
      <c r="N7" s="122">
        <f t="shared" si="6"/>
        <v>6.4179386519802286E-5</v>
      </c>
      <c r="O7" s="122">
        <f t="shared" si="6"/>
        <v>6.2965901151140814E-5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1.2535809813435351E-5</v>
      </c>
      <c r="DA7" s="130" t="s">
        <v>3424</v>
      </c>
    </row>
    <row r="8" spans="1:105" ht="12" customHeight="1" x14ac:dyDescent="0.25">
      <c r="A8" s="97" t="s">
        <v>53</v>
      </c>
      <c r="B8" s="98"/>
      <c r="C8" s="98">
        <v>0</v>
      </c>
      <c r="D8" s="98">
        <v>1.3657357613288693E-5</v>
      </c>
      <c r="E8" s="98">
        <v>0</v>
      </c>
      <c r="F8" s="98">
        <v>4.0485950943663694E-5</v>
      </c>
      <c r="G8" s="98">
        <v>4.0872494025542552E-5</v>
      </c>
      <c r="H8" s="98">
        <v>0</v>
      </c>
      <c r="I8" s="98">
        <v>0</v>
      </c>
      <c r="J8" s="98">
        <v>0</v>
      </c>
      <c r="K8" s="98">
        <v>0</v>
      </c>
      <c r="L8" s="98">
        <v>2.7767986029326904E-5</v>
      </c>
      <c r="M8" s="98">
        <v>1.9179889711509904E-5</v>
      </c>
      <c r="N8" s="98">
        <v>6.4179386519802286E-5</v>
      </c>
      <c r="O8" s="98">
        <v>6.2965901151140814E-5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1.2535809813435351E-5</v>
      </c>
      <c r="DA8" s="63" t="s">
        <v>3425</v>
      </c>
    </row>
    <row r="9" spans="1:105" ht="12" customHeight="1" x14ac:dyDescent="0.25">
      <c r="A9" s="121" t="s">
        <v>55</v>
      </c>
      <c r="B9" s="122"/>
      <c r="C9" s="122">
        <v>9.4097854584839196E-4</v>
      </c>
      <c r="D9" s="122">
        <v>3.7719388412622762E-2</v>
      </c>
      <c r="E9" s="122">
        <v>8.3014369026089951E-3</v>
      </c>
      <c r="F9" s="122">
        <v>4.8700720474043266E-2</v>
      </c>
      <c r="G9" s="122">
        <v>3.1679654563408779E-2</v>
      </c>
      <c r="H9" s="122">
        <v>0</v>
      </c>
      <c r="I9" s="122">
        <v>0</v>
      </c>
      <c r="J9" s="122">
        <v>0</v>
      </c>
      <c r="K9" s="122">
        <v>0</v>
      </c>
      <c r="L9" s="122">
        <v>6.1467936506392094E-3</v>
      </c>
      <c r="M9" s="122">
        <v>4.6877922871434961E-2</v>
      </c>
      <c r="N9" s="122">
        <v>3.3632169437508061E-2</v>
      </c>
      <c r="O9" s="122">
        <v>2.095346086114562E-2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3.7207390123048146E-4</v>
      </c>
      <c r="V9" s="122">
        <v>0</v>
      </c>
      <c r="W9" s="122">
        <v>0</v>
      </c>
      <c r="X9" s="122">
        <v>0</v>
      </c>
      <c r="Y9" s="122">
        <v>5.4537023461698328E-3</v>
      </c>
      <c r="DA9" s="130" t="s">
        <v>3426</v>
      </c>
    </row>
    <row r="10" spans="1:105" ht="12" customHeight="1" x14ac:dyDescent="0.25">
      <c r="A10" s="97" t="s">
        <v>143</v>
      </c>
      <c r="B10" s="98"/>
      <c r="C10" s="98">
        <v>9.4097854584839196E-4</v>
      </c>
      <c r="D10" s="98">
        <v>2.7488046381110024E-2</v>
      </c>
      <c r="E10" s="98">
        <v>8.3014369026089951E-3</v>
      </c>
      <c r="F10" s="98">
        <v>4.2083978879654413E-2</v>
      </c>
      <c r="G10" s="98">
        <v>1.9326825286292919E-2</v>
      </c>
      <c r="H10" s="98">
        <v>0</v>
      </c>
      <c r="I10" s="98">
        <v>0</v>
      </c>
      <c r="J10" s="98">
        <v>0</v>
      </c>
      <c r="K10" s="98">
        <v>0</v>
      </c>
      <c r="L10" s="98">
        <v>6.1467936506392094E-3</v>
      </c>
      <c r="M10" s="98">
        <v>3.5788007433984977E-2</v>
      </c>
      <c r="N10" s="98">
        <v>2.982472680025449E-2</v>
      </c>
      <c r="O10" s="98">
        <v>2.0543673534857244E-2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3.7207390123048146E-4</v>
      </c>
      <c r="V10" s="98">
        <v>0</v>
      </c>
      <c r="W10" s="98">
        <v>0</v>
      </c>
      <c r="X10" s="98">
        <v>0</v>
      </c>
      <c r="Y10" s="98">
        <v>0</v>
      </c>
      <c r="DA10" s="63" t="s">
        <v>3427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3428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3429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3430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3431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1.0231342031512738E-2</v>
      </c>
      <c r="E15" s="101">
        <v>0</v>
      </c>
      <c r="F15" s="101">
        <v>6.616741594388853E-3</v>
      </c>
      <c r="G15" s="101">
        <v>1.2352829277115857E-2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1.1089915437449986E-2</v>
      </c>
      <c r="N15" s="101">
        <v>3.8074426372535675E-3</v>
      </c>
      <c r="O15" s="101">
        <v>4.0978732628837566E-4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5.4537023461698328E-3</v>
      </c>
      <c r="DA15" s="131" t="s">
        <v>3432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3433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3434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3435</v>
      </c>
    </row>
    <row r="19" spans="1:105" ht="12" customHeight="1" x14ac:dyDescent="0.25">
      <c r="A19" s="121" t="s">
        <v>54</v>
      </c>
      <c r="B19" s="122"/>
      <c r="C19" s="122">
        <v>7.3705302063364279E-4</v>
      </c>
      <c r="D19" s="122">
        <v>2.1402866212658113E-2</v>
      </c>
      <c r="E19" s="122">
        <v>6.0118148052153951E-3</v>
      </c>
      <c r="F19" s="122">
        <v>2.5174322018601761E-2</v>
      </c>
      <c r="G19" s="122">
        <v>1.5992588765251489E-2</v>
      </c>
      <c r="H19" s="122">
        <v>0</v>
      </c>
      <c r="I19" s="122">
        <v>0</v>
      </c>
      <c r="J19" s="122">
        <v>0</v>
      </c>
      <c r="K19" s="122">
        <v>0</v>
      </c>
      <c r="L19" s="122">
        <v>3.4753571866809291E-3</v>
      </c>
      <c r="M19" s="122">
        <v>2.2658217084079297E-2</v>
      </c>
      <c r="N19" s="122">
        <v>1.6457464683028816E-2</v>
      </c>
      <c r="O19" s="122">
        <v>9.5291323008963834E-3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1.9136282706719358E-4</v>
      </c>
      <c r="V19" s="122">
        <v>0</v>
      </c>
      <c r="W19" s="122">
        <v>0</v>
      </c>
      <c r="X19" s="122">
        <v>0</v>
      </c>
      <c r="Y19" s="122">
        <v>2.8961003009312985E-3</v>
      </c>
      <c r="DA19" s="130" t="s">
        <v>3436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1.1193854116094742E-3</v>
      </c>
      <c r="E20" s="98">
        <v>3.7191836458999009E-4</v>
      </c>
      <c r="F20" s="98">
        <v>2.3222803885404306E-3</v>
      </c>
      <c r="G20" s="98">
        <v>2.2196314602091457E-3</v>
      </c>
      <c r="H20" s="98">
        <v>0</v>
      </c>
      <c r="I20" s="98">
        <v>0</v>
      </c>
      <c r="J20" s="98">
        <v>0</v>
      </c>
      <c r="K20" s="98">
        <v>0</v>
      </c>
      <c r="L20" s="98">
        <v>2.4065484488286666E-3</v>
      </c>
      <c r="M20" s="98">
        <v>6.2328950834753078E-3</v>
      </c>
      <c r="N20" s="98">
        <v>4.6868212675862716E-3</v>
      </c>
      <c r="O20" s="98">
        <v>3.9914501370262676E-3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3437</v>
      </c>
    </row>
    <row r="21" spans="1:105" ht="12" customHeight="1" x14ac:dyDescent="0.25">
      <c r="A21" s="97" t="s">
        <v>50</v>
      </c>
      <c r="B21" s="98"/>
      <c r="C21" s="98">
        <v>7.9096958873519976E-5</v>
      </c>
      <c r="D21" s="98">
        <v>0</v>
      </c>
      <c r="E21" s="98">
        <v>5.803482492026306E-4</v>
      </c>
      <c r="F21" s="98">
        <v>2.4155239906472393E-3</v>
      </c>
      <c r="G21" s="98">
        <v>1.357508036208718E-3</v>
      </c>
      <c r="H21" s="98">
        <v>0</v>
      </c>
      <c r="I21" s="98">
        <v>0</v>
      </c>
      <c r="J21" s="98">
        <v>0</v>
      </c>
      <c r="K21" s="98">
        <v>0</v>
      </c>
      <c r="L21" s="98">
        <v>1.9855108916485889E-4</v>
      </c>
      <c r="M21" s="98">
        <v>2.232394112140536E-3</v>
      </c>
      <c r="N21" s="98">
        <v>8.4180106171997135E-4</v>
      </c>
      <c r="O21" s="98">
        <v>7.570710070631464E-4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3.3408881357423935E-4</v>
      </c>
      <c r="DA21" s="63" t="s">
        <v>3438</v>
      </c>
    </row>
    <row r="22" spans="1:105" ht="12" customHeight="1" x14ac:dyDescent="0.25">
      <c r="A22" s="109" t="s">
        <v>120</v>
      </c>
      <c r="B22" s="33"/>
      <c r="C22" s="33">
        <v>6.5795606176012285E-4</v>
      </c>
      <c r="D22" s="33">
        <v>2.028348080104864E-2</v>
      </c>
      <c r="E22" s="33">
        <v>5.059548191422774E-3</v>
      </c>
      <c r="F22" s="33">
        <v>2.0436517639414092E-2</v>
      </c>
      <c r="G22" s="33">
        <v>1.2415449268833626E-2</v>
      </c>
      <c r="H22" s="33">
        <v>0</v>
      </c>
      <c r="I22" s="33">
        <v>0</v>
      </c>
      <c r="J22" s="33">
        <v>0</v>
      </c>
      <c r="K22" s="33">
        <v>0</v>
      </c>
      <c r="L22" s="33">
        <v>8.7025764868740342E-4</v>
      </c>
      <c r="M22" s="33">
        <v>1.4192927888463453E-2</v>
      </c>
      <c r="N22" s="33">
        <v>1.0928842353722573E-2</v>
      </c>
      <c r="O22" s="33">
        <v>4.780611156806969E-3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1.9136282706719358E-4</v>
      </c>
      <c r="V22" s="33">
        <v>0</v>
      </c>
      <c r="W22" s="33">
        <v>0</v>
      </c>
      <c r="X22" s="33">
        <v>0</v>
      </c>
      <c r="Y22" s="33">
        <v>2.5620114873570591E-3</v>
      </c>
      <c r="DA22" s="60" t="s">
        <v>3439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:Y24" si="9">W25+W28+W30+W39</f>
        <v>0</v>
      </c>
      <c r="X24" s="117">
        <f t="shared" si="9"/>
        <v>0</v>
      </c>
      <c r="Y24" s="117">
        <f t="shared" si="9"/>
        <v>0</v>
      </c>
      <c r="DA24" s="129" t="s">
        <v>3440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:Y25" si="12">SUM(W26:W27)</f>
        <v>0</v>
      </c>
      <c r="X25" s="122">
        <f t="shared" si="12"/>
        <v>0</v>
      </c>
      <c r="Y25" s="122">
        <f t="shared" si="12"/>
        <v>0</v>
      </c>
      <c r="DA25" s="130" t="s">
        <v>3441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X26" s="98">
        <v>0</v>
      </c>
      <c r="Y26" s="98">
        <v>0</v>
      </c>
      <c r="DA26" s="63" t="s">
        <v>3442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3443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3444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3445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X30" s="122">
        <v>0</v>
      </c>
      <c r="Y30" s="122">
        <v>0</v>
      </c>
      <c r="DA30" s="130" t="s">
        <v>3446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3447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3448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3449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3450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3451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3452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3453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3454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X39" s="122">
        <v>0</v>
      </c>
      <c r="Y39" s="122">
        <v>0</v>
      </c>
      <c r="DA39" s="130" t="s">
        <v>3455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3456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3457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0.11279786926322424</v>
      </c>
      <c r="K43" s="117">
        <f t="shared" si="14"/>
        <v>3.9475310953072752E-2</v>
      </c>
      <c r="L43" s="117">
        <f t="shared" si="14"/>
        <v>7.7473876678441911E-2</v>
      </c>
      <c r="M43" s="117">
        <f t="shared" si="14"/>
        <v>0.16253437829245138</v>
      </c>
      <c r="N43" s="117">
        <f t="shared" si="14"/>
        <v>0.1463981785735548</v>
      </c>
      <c r="O43" s="117">
        <f t="shared" si="14"/>
        <v>9.363919001684283E-2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3.961739157332677E-3</v>
      </c>
      <c r="DA43" s="129" t="s">
        <v>3458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9.6769776401392574E-2</v>
      </c>
      <c r="K44" s="122">
        <f t="shared" si="17"/>
        <v>3.38869856943168E-2</v>
      </c>
      <c r="L44" s="122">
        <f t="shared" si="17"/>
        <v>6.5652041336645983E-2</v>
      </c>
      <c r="M44" s="122">
        <f t="shared" si="17"/>
        <v>0.13963752427586024</v>
      </c>
      <c r="N44" s="122">
        <f t="shared" si="17"/>
        <v>0.12563331464750316</v>
      </c>
      <c r="O44" s="122">
        <f t="shared" si="17"/>
        <v>7.9641751636208444E-2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2.4294983185485842E-3</v>
      </c>
      <c r="DA44" s="130" t="s">
        <v>3459</v>
      </c>
    </row>
    <row r="45" spans="1:105" ht="12" customHeight="1" x14ac:dyDescent="0.25">
      <c r="A45" s="97" t="s">
        <v>211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9.4854348723311957E-2</v>
      </c>
      <c r="K45" s="98">
        <v>3.3229185971720553E-2</v>
      </c>
      <c r="L45" s="98">
        <v>6.4378417690628575E-2</v>
      </c>
      <c r="M45" s="98">
        <v>0.13696144318488587</v>
      </c>
      <c r="N45" s="98">
        <v>0.12324613665885169</v>
      </c>
      <c r="O45" s="98">
        <v>7.8141128131714643E-2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X45" s="98">
        <v>0</v>
      </c>
      <c r="Y45" s="98">
        <v>2.3853581802082296E-3</v>
      </c>
      <c r="DA45" s="63" t="s">
        <v>3460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1.9154276780806124E-3</v>
      </c>
      <c r="K46" s="98">
        <v>6.5779972259624568E-4</v>
      </c>
      <c r="L46" s="98">
        <v>1.273623646017408E-3</v>
      </c>
      <c r="M46" s="98">
        <v>2.6760810909743703E-3</v>
      </c>
      <c r="N46" s="98">
        <v>2.3871779886514601E-3</v>
      </c>
      <c r="O46" s="98">
        <v>1.5006235044938059E-3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4.4140138340354798E-5</v>
      </c>
      <c r="DA46" s="63" t="s">
        <v>3461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1.3861345022547348E-5</v>
      </c>
      <c r="K47" s="122">
        <f t="shared" si="20"/>
        <v>0</v>
      </c>
      <c r="L47" s="122">
        <f t="shared" si="20"/>
        <v>2.7767986029326904E-5</v>
      </c>
      <c r="M47" s="122">
        <f t="shared" si="20"/>
        <v>0</v>
      </c>
      <c r="N47" s="122">
        <f t="shared" si="20"/>
        <v>3.2089693259901143E-5</v>
      </c>
      <c r="O47" s="122">
        <f t="shared" si="20"/>
        <v>3.1482950575570407E-5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3462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1.3861345022547348E-5</v>
      </c>
      <c r="K48" s="98">
        <v>0</v>
      </c>
      <c r="L48" s="98">
        <v>2.7767986029326904E-5</v>
      </c>
      <c r="M48" s="98">
        <v>0</v>
      </c>
      <c r="N48" s="98">
        <v>3.2089693259901143E-5</v>
      </c>
      <c r="O48" s="98">
        <v>3.1482950575570407E-5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3463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1.0913648863258773E-2</v>
      </c>
      <c r="K49" s="122">
        <v>3.6165986832131761E-3</v>
      </c>
      <c r="L49" s="122">
        <v>7.0149990288016955E-3</v>
      </c>
      <c r="M49" s="122">
        <v>1.5297360098531852E-2</v>
      </c>
      <c r="N49" s="122">
        <v>1.403487814736931E-2</v>
      </c>
      <c r="O49" s="122">
        <v>9.1340026617985869E-3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9.8126160897120764E-4</v>
      </c>
      <c r="DA49" s="130" t="s">
        <v>3464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1.0474034947681269E-2</v>
      </c>
      <c r="K50" s="98">
        <v>3.6165986832131761E-3</v>
      </c>
      <c r="L50" s="98">
        <v>6.9263958195553013E-3</v>
      </c>
      <c r="M50" s="98">
        <v>1.4726555627486633E-2</v>
      </c>
      <c r="N50" s="98">
        <v>1.3527219129068834E-2</v>
      </c>
      <c r="O50" s="98">
        <v>8.7242153355102121E-3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3.7529468161900411E-4</v>
      </c>
      <c r="DA50" s="63" t="s">
        <v>3465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3466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3467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3468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4.3961391557750465E-4</v>
      </c>
      <c r="K54" s="101">
        <v>0</v>
      </c>
      <c r="L54" s="101">
        <v>8.8603209246394224E-5</v>
      </c>
      <c r="M54" s="101">
        <v>5.7080447104521992E-4</v>
      </c>
      <c r="N54" s="101">
        <v>5.0765901830047576E-4</v>
      </c>
      <c r="O54" s="101">
        <v>4.0978732628837566E-4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6.0596692735220359E-4</v>
      </c>
      <c r="DA54" s="131" t="s">
        <v>3469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3470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3471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3472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5.1005826535503659E-3</v>
      </c>
      <c r="K58" s="122">
        <v>1.9717265755427715E-3</v>
      </c>
      <c r="L58" s="122">
        <v>4.7790683269649135E-3</v>
      </c>
      <c r="M58" s="122">
        <v>7.5994939180592689E-3</v>
      </c>
      <c r="N58" s="122">
        <v>6.6978960854224175E-3</v>
      </c>
      <c r="O58" s="122">
        <v>4.8319527682602233E-3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5.5097922981288514E-4</v>
      </c>
      <c r="DA58" s="130" t="s">
        <v>3473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8.1701618252519423E-4</v>
      </c>
      <c r="K59" s="98">
        <v>3.3444965434236632E-4</v>
      </c>
      <c r="L59" s="98">
        <v>7.9420435665943556E-4</v>
      </c>
      <c r="M59" s="98">
        <v>1.0191364424989404E-3</v>
      </c>
      <c r="N59" s="98">
        <v>4.5916421548362077E-4</v>
      </c>
      <c r="O59" s="98">
        <v>6.4891800605412536E-4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4.7726973367748473E-5</v>
      </c>
      <c r="DA59" s="63" t="s">
        <v>3474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4.2835664710251719E-3</v>
      </c>
      <c r="K60" s="33">
        <v>1.637276921200405E-3</v>
      </c>
      <c r="L60" s="33">
        <v>3.9848639703054783E-3</v>
      </c>
      <c r="M60" s="33">
        <v>6.5803574755603283E-3</v>
      </c>
      <c r="N60" s="33">
        <v>6.2387318699387963E-3</v>
      </c>
      <c r="O60" s="33">
        <v>4.1830347622060981E-3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5.0325225644513665E-4</v>
      </c>
      <c r="DA60" s="60" t="s">
        <v>3475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0.39381913753065323</v>
      </c>
      <c r="D62" s="117">
        <f t="shared" si="21"/>
        <v>0.38799497354021029</v>
      </c>
      <c r="E62" s="117">
        <f t="shared" si="21"/>
        <v>0.75720413306773626</v>
      </c>
      <c r="F62" s="117">
        <f t="shared" si="21"/>
        <v>1.022901941435983</v>
      </c>
      <c r="G62" s="117">
        <f t="shared" si="21"/>
        <v>1.2407315671213131</v>
      </c>
      <c r="H62" s="117">
        <f t="shared" si="21"/>
        <v>1.1359099599394387</v>
      </c>
      <c r="I62" s="117">
        <f t="shared" si="21"/>
        <v>0.93724146929870222</v>
      </c>
      <c r="J62" s="117">
        <f t="shared" si="21"/>
        <v>0.96411215242092907</v>
      </c>
      <c r="K62" s="117">
        <f t="shared" si="21"/>
        <v>0.65867148142129672</v>
      </c>
      <c r="L62" s="117">
        <f t="shared" si="21"/>
        <v>0.73276420812895082</v>
      </c>
      <c r="M62" s="117">
        <f t="shared" si="21"/>
        <v>0.66467054379154533</v>
      </c>
      <c r="N62" s="117">
        <f t="shared" si="21"/>
        <v>0.67429395546739213</v>
      </c>
      <c r="O62" s="117">
        <f t="shared" si="21"/>
        <v>0.58343347349507846</v>
      </c>
      <c r="P62" s="117">
        <f t="shared" si="21"/>
        <v>0.94166202228679841</v>
      </c>
      <c r="Q62" s="117">
        <f t="shared" si="21"/>
        <v>0.69170071872939221</v>
      </c>
      <c r="R62" s="117">
        <f t="shared" ref="R62:V62" si="22">R63+R66+R68+R77</f>
        <v>0.97937567494550115</v>
      </c>
      <c r="S62" s="117">
        <f t="shared" si="22"/>
        <v>0.83006059116968323</v>
      </c>
      <c r="T62" s="117">
        <f t="shared" si="22"/>
        <v>0.93712338524166383</v>
      </c>
      <c r="U62" s="117">
        <f t="shared" si="22"/>
        <v>1.5008730164951043</v>
      </c>
      <c r="V62" s="117">
        <f t="shared" si="22"/>
        <v>0.96023188577744334</v>
      </c>
      <c r="W62" s="117">
        <f t="shared" ref="W62:Y62" si="23">W63+W66+W68+W77</f>
        <v>0.77130733715704003</v>
      </c>
      <c r="X62" s="117">
        <f t="shared" si="23"/>
        <v>0.3836971628371002</v>
      </c>
      <c r="Y62" s="117">
        <f t="shared" si="23"/>
        <v>0.45702582926832669</v>
      </c>
      <c r="DA62" s="129" t="s">
        <v>3476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0.32824684693979128</v>
      </c>
      <c r="D63" s="122">
        <f t="shared" si="24"/>
        <v>0.32395068500041341</v>
      </c>
      <c r="E63" s="122">
        <f t="shared" si="24"/>
        <v>0.63342963061762525</v>
      </c>
      <c r="F63" s="122">
        <f t="shared" si="24"/>
        <v>0.85159350795637789</v>
      </c>
      <c r="G63" s="122">
        <f t="shared" si="24"/>
        <v>1.0323186889215132</v>
      </c>
      <c r="H63" s="122">
        <f t="shared" si="24"/>
        <v>0.93509687943830344</v>
      </c>
      <c r="I63" s="122">
        <f t="shared" si="24"/>
        <v>0.79742593885035273</v>
      </c>
      <c r="J63" s="122">
        <f t="shared" si="24"/>
        <v>0.81952398515729419</v>
      </c>
      <c r="K63" s="122">
        <f t="shared" si="24"/>
        <v>0.56733647317040969</v>
      </c>
      <c r="L63" s="122">
        <f t="shared" si="24"/>
        <v>0.62877018440958632</v>
      </c>
      <c r="M63" s="122">
        <f t="shared" si="24"/>
        <v>0.56809243187786163</v>
      </c>
      <c r="N63" s="122">
        <f t="shared" si="24"/>
        <v>0.57581600085472129</v>
      </c>
      <c r="O63" s="122">
        <f t="shared" si="24"/>
        <v>0.49668108533342376</v>
      </c>
      <c r="P63" s="122">
        <f t="shared" si="24"/>
        <v>0.79787527126727753</v>
      </c>
      <c r="Q63" s="122">
        <f t="shared" si="24"/>
        <v>0.5795341413258901</v>
      </c>
      <c r="R63" s="122">
        <f t="shared" ref="R63:V63" si="25">SUM(R64:R65)</f>
        <v>0.81293647379961531</v>
      </c>
      <c r="S63" s="122">
        <f t="shared" si="25"/>
        <v>0.68302564881290739</v>
      </c>
      <c r="T63" s="122">
        <f t="shared" si="25"/>
        <v>0.77044552371511532</v>
      </c>
      <c r="U63" s="122">
        <f t="shared" si="25"/>
        <v>1.2077966485851934</v>
      </c>
      <c r="V63" s="122">
        <f t="shared" si="25"/>
        <v>0.76501559364968352</v>
      </c>
      <c r="W63" s="122">
        <f t="shared" ref="W63:Y63" si="26">SUM(W64:W65)</f>
        <v>0.58851407909436726</v>
      </c>
      <c r="X63" s="122">
        <f t="shared" si="26"/>
        <v>0.28316439005175159</v>
      </c>
      <c r="Y63" s="122">
        <f t="shared" si="26"/>
        <v>0.29694603648112261</v>
      </c>
      <c r="DA63" s="130" t="s">
        <v>3477</v>
      </c>
    </row>
    <row r="64" spans="1:105" ht="12" customHeight="1" x14ac:dyDescent="0.25">
      <c r="A64" s="97" t="s">
        <v>212</v>
      </c>
      <c r="B64" s="98"/>
      <c r="C64" s="98">
        <v>0.32083068711137158</v>
      </c>
      <c r="D64" s="98">
        <v>0.31678498884644751</v>
      </c>
      <c r="E64" s="98">
        <v>0.61970380336693975</v>
      </c>
      <c r="F64" s="98">
        <v>0.8334286816266272</v>
      </c>
      <c r="G64" s="98">
        <v>1.0108020818607135</v>
      </c>
      <c r="H64" s="98">
        <v>0.91587691251970982</v>
      </c>
      <c r="I64" s="98">
        <v>0.78134509847407063</v>
      </c>
      <c r="J64" s="98">
        <v>0.80330260920298724</v>
      </c>
      <c r="K64" s="98">
        <v>0.55632357936991994</v>
      </c>
      <c r="L64" s="98">
        <v>0.61657229141996239</v>
      </c>
      <c r="M64" s="98">
        <v>0.5572052335924591</v>
      </c>
      <c r="N64" s="98">
        <v>0.56487483221159163</v>
      </c>
      <c r="O64" s="98">
        <v>0.48732253538221987</v>
      </c>
      <c r="P64" s="98">
        <v>0.78293466817462043</v>
      </c>
      <c r="Q64" s="98">
        <v>0.56873878099152075</v>
      </c>
      <c r="R64" s="98">
        <v>0.79791310728643794</v>
      </c>
      <c r="S64" s="98">
        <v>0.67046485746900775</v>
      </c>
      <c r="T64" s="98">
        <v>0.75633601405678808</v>
      </c>
      <c r="U64" s="98">
        <v>1.1857315327114224</v>
      </c>
      <c r="V64" s="98">
        <v>0.75103561234543448</v>
      </c>
      <c r="W64" s="98">
        <v>0.57779016460277521</v>
      </c>
      <c r="X64" s="98">
        <v>0.27800103210945842</v>
      </c>
      <c r="Y64" s="98">
        <v>0.29155099708972793</v>
      </c>
      <c r="DA64" s="63" t="s">
        <v>3478</v>
      </c>
    </row>
    <row r="65" spans="1:105" ht="12" customHeight="1" x14ac:dyDescent="0.25">
      <c r="A65" s="97" t="s">
        <v>53</v>
      </c>
      <c r="B65" s="98"/>
      <c r="C65" s="98">
        <v>7.4161598284197229E-3</v>
      </c>
      <c r="D65" s="98">
        <v>7.1656961539659026E-3</v>
      </c>
      <c r="E65" s="98">
        <v>1.3725827250685519E-2</v>
      </c>
      <c r="F65" s="98">
        <v>1.8164826329750638E-2</v>
      </c>
      <c r="G65" s="98">
        <v>2.1516607060799765E-2</v>
      </c>
      <c r="H65" s="98">
        <v>1.9219966918593619E-2</v>
      </c>
      <c r="I65" s="98">
        <v>1.6080840376282064E-2</v>
      </c>
      <c r="J65" s="98">
        <v>1.6221375954306914E-2</v>
      </c>
      <c r="K65" s="98">
        <v>1.1012893800489799E-2</v>
      </c>
      <c r="L65" s="98">
        <v>1.2197892989623942E-2</v>
      </c>
      <c r="M65" s="98">
        <v>1.0887198285402468E-2</v>
      </c>
      <c r="N65" s="98">
        <v>1.0941168643129639E-2</v>
      </c>
      <c r="O65" s="98">
        <v>9.3585499512038716E-3</v>
      </c>
      <c r="P65" s="98">
        <v>1.4940603092657066E-2</v>
      </c>
      <c r="Q65" s="98">
        <v>1.0795360334369335E-2</v>
      </c>
      <c r="R65" s="98">
        <v>1.5023366513177355E-2</v>
      </c>
      <c r="S65" s="98">
        <v>1.2560791343899652E-2</v>
      </c>
      <c r="T65" s="98">
        <v>1.4109509658327274E-2</v>
      </c>
      <c r="U65" s="98">
        <v>2.2065115873770982E-2</v>
      </c>
      <c r="V65" s="98">
        <v>1.3979981304249049E-2</v>
      </c>
      <c r="W65" s="98">
        <v>1.0723914491592015E-2</v>
      </c>
      <c r="X65" s="98">
        <v>5.1633579422931579E-3</v>
      </c>
      <c r="Y65" s="98">
        <v>5.3950393913946969E-3</v>
      </c>
      <c r="DA65" s="63" t="s">
        <v>3479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1.3700473235449613E-5</v>
      </c>
      <c r="D66" s="122">
        <f t="shared" si="27"/>
        <v>1.3657357613288693E-5</v>
      </c>
      <c r="E66" s="122">
        <f t="shared" si="27"/>
        <v>4.0093146117718386E-5</v>
      </c>
      <c r="F66" s="122">
        <f t="shared" si="27"/>
        <v>9.4467218868548612E-5</v>
      </c>
      <c r="G66" s="122">
        <f t="shared" si="27"/>
        <v>1.6348997610217021E-4</v>
      </c>
      <c r="H66" s="122">
        <f t="shared" si="27"/>
        <v>8.9473287848755684E-5</v>
      </c>
      <c r="I66" s="122">
        <f t="shared" si="27"/>
        <v>1.7848229052036481E-4</v>
      </c>
      <c r="J66" s="122">
        <f t="shared" si="27"/>
        <v>1.2475210520292612E-4</v>
      </c>
      <c r="K66" s="122">
        <f t="shared" si="27"/>
        <v>9.7186504155938555E-5</v>
      </c>
      <c r="L66" s="122">
        <f t="shared" si="27"/>
        <v>2.2214388823461523E-4</v>
      </c>
      <c r="M66" s="122">
        <f t="shared" si="27"/>
        <v>3.8359779423019808E-5</v>
      </c>
      <c r="N66" s="122">
        <f t="shared" si="27"/>
        <v>1.4440361966955515E-4</v>
      </c>
      <c r="O66" s="122">
        <f t="shared" si="27"/>
        <v>2.0463917874120758E-4</v>
      </c>
      <c r="P66" s="122">
        <f t="shared" si="27"/>
        <v>4.9482366891894728E-4</v>
      </c>
      <c r="Q66" s="122">
        <f t="shared" si="27"/>
        <v>2.0673883656870812E-4</v>
      </c>
      <c r="R66" s="122">
        <f t="shared" si="27"/>
        <v>2.7459659080826315E-4</v>
      </c>
      <c r="S66" s="122">
        <f t="shared" si="27"/>
        <v>2.5571583400092269E-4</v>
      </c>
      <c r="T66" s="122">
        <f t="shared" si="27"/>
        <v>4.1300974230393554E-4</v>
      </c>
      <c r="U66" s="122">
        <f t="shared" si="27"/>
        <v>4.2667993949519427E-4</v>
      </c>
      <c r="V66" s="122">
        <f t="shared" si="27"/>
        <v>5.5428243619388029E-4</v>
      </c>
      <c r="W66" s="122">
        <f t="shared" si="27"/>
        <v>5.5450976557666989E-4</v>
      </c>
      <c r="X66" s="122">
        <f t="shared" si="27"/>
        <v>1.1909715134727549E-3</v>
      </c>
      <c r="Y66" s="122">
        <f t="shared" si="27"/>
        <v>2.3818038645527165E-4</v>
      </c>
      <c r="DA66" s="130" t="s">
        <v>3480</v>
      </c>
    </row>
    <row r="67" spans="1:105" ht="12" customHeight="1" x14ac:dyDescent="0.25">
      <c r="A67" s="97" t="s">
        <v>53</v>
      </c>
      <c r="B67" s="98"/>
      <c r="C67" s="98">
        <v>1.3700473235449613E-5</v>
      </c>
      <c r="D67" s="98">
        <v>1.3657357613288693E-5</v>
      </c>
      <c r="E67" s="98">
        <v>4.0093146117718386E-5</v>
      </c>
      <c r="F67" s="98">
        <v>9.4467218868548612E-5</v>
      </c>
      <c r="G67" s="98">
        <v>1.6348997610217021E-4</v>
      </c>
      <c r="H67" s="98">
        <v>8.9473287848755684E-5</v>
      </c>
      <c r="I67" s="98">
        <v>1.7848229052036481E-4</v>
      </c>
      <c r="J67" s="98">
        <v>1.2475210520292612E-4</v>
      </c>
      <c r="K67" s="98">
        <v>9.7186504155938555E-5</v>
      </c>
      <c r="L67" s="98">
        <v>2.2214388823461523E-4</v>
      </c>
      <c r="M67" s="98">
        <v>3.8359779423019808E-5</v>
      </c>
      <c r="N67" s="98">
        <v>1.4440361966955515E-4</v>
      </c>
      <c r="O67" s="98">
        <v>2.0463917874120758E-4</v>
      </c>
      <c r="P67" s="98">
        <v>4.9482366891894728E-4</v>
      </c>
      <c r="Q67" s="98">
        <v>2.0673883656870812E-4</v>
      </c>
      <c r="R67" s="98">
        <v>2.7459659080826315E-4</v>
      </c>
      <c r="S67" s="98">
        <v>2.5571583400092269E-4</v>
      </c>
      <c r="T67" s="98">
        <v>4.1300974230393554E-4</v>
      </c>
      <c r="U67" s="98">
        <v>4.2667993949519427E-4</v>
      </c>
      <c r="V67" s="98">
        <v>5.5428243619388029E-4</v>
      </c>
      <c r="W67" s="98">
        <v>5.5450976557666989E-4</v>
      </c>
      <c r="X67" s="98">
        <v>1.1909715134727549E-3</v>
      </c>
      <c r="Y67" s="98">
        <v>2.3818038645527165E-4</v>
      </c>
      <c r="DA67" s="63" t="s">
        <v>3481</v>
      </c>
    </row>
    <row r="68" spans="1:105" ht="12" customHeight="1" x14ac:dyDescent="0.25">
      <c r="A68" s="121" t="s">
        <v>55</v>
      </c>
      <c r="B68" s="122"/>
      <c r="C68" s="122">
        <v>3.9068092488738597E-2</v>
      </c>
      <c r="D68" s="122">
        <v>4.0677095012431663E-2</v>
      </c>
      <c r="E68" s="122">
        <v>7.723184577255994E-2</v>
      </c>
      <c r="F68" s="122">
        <v>0.10717417186056018</v>
      </c>
      <c r="G68" s="122">
        <v>0.13666866899039012</v>
      </c>
      <c r="H68" s="122">
        <v>0.13032264255508408</v>
      </c>
      <c r="I68" s="122">
        <v>9.054101172907679E-2</v>
      </c>
      <c r="J68" s="122">
        <v>9.3352501141187497E-2</v>
      </c>
      <c r="K68" s="122">
        <v>6.0879384364786585E-2</v>
      </c>
      <c r="L68" s="122">
        <v>6.7448620439330725E-2</v>
      </c>
      <c r="M68" s="122">
        <v>6.2922171052696929E-2</v>
      </c>
      <c r="N68" s="122">
        <v>6.5080411191592649E-2</v>
      </c>
      <c r="O68" s="122">
        <v>5.7577081269438626E-2</v>
      </c>
      <c r="P68" s="122">
        <v>9.4424483668790152E-2</v>
      </c>
      <c r="Q68" s="122">
        <v>7.2205852051298522E-2</v>
      </c>
      <c r="R68" s="122">
        <v>0.10550164013678773</v>
      </c>
      <c r="S68" s="122">
        <v>9.3431162510004481E-2</v>
      </c>
      <c r="T68" s="122">
        <v>0.10714532215194623</v>
      </c>
      <c r="U68" s="122">
        <v>0.18513964339059411</v>
      </c>
      <c r="V68" s="122">
        <v>0.12576202753939997</v>
      </c>
      <c r="W68" s="122">
        <v>0.1152683127447184</v>
      </c>
      <c r="X68" s="122">
        <v>6.6945301106691057E-2</v>
      </c>
      <c r="Y68" s="122">
        <v>0.10301220883915559</v>
      </c>
      <c r="DA68" s="130" t="s">
        <v>3482</v>
      </c>
    </row>
    <row r="69" spans="1:105" ht="12" customHeight="1" x14ac:dyDescent="0.25">
      <c r="A69" s="97" t="s">
        <v>134</v>
      </c>
      <c r="B69" s="98"/>
      <c r="C69" s="98">
        <v>3.5092995260150348E-2</v>
      </c>
      <c r="D69" s="98">
        <v>3.6487116847145493E-2</v>
      </c>
      <c r="E69" s="98">
        <v>7.1476577321908499E-2</v>
      </c>
      <c r="F69" s="98">
        <v>0.10008480586657212</v>
      </c>
      <c r="G69" s="98">
        <v>0.12933127415661455</v>
      </c>
      <c r="H69" s="98">
        <v>0.12242249718200425</v>
      </c>
      <c r="I69" s="98">
        <v>8.6473976814555945E-2</v>
      </c>
      <c r="J69" s="98">
        <v>8.9571821467220952E-2</v>
      </c>
      <c r="K69" s="98">
        <v>5.727142347915664E-2</v>
      </c>
      <c r="L69" s="98">
        <v>6.2929856767764622E-2</v>
      </c>
      <c r="M69" s="98">
        <v>5.8600365771925976E-2</v>
      </c>
      <c r="N69" s="98">
        <v>6.0849919372422019E-2</v>
      </c>
      <c r="O69" s="98">
        <v>5.3561165471812548E-2</v>
      </c>
      <c r="P69" s="98">
        <v>8.6986631855745955E-2</v>
      </c>
      <c r="Q69" s="98">
        <v>6.6937384318871154E-2</v>
      </c>
      <c r="R69" s="98">
        <v>9.9739387579607958E-2</v>
      </c>
      <c r="S69" s="98">
        <v>8.6920138196470723E-2</v>
      </c>
      <c r="T69" s="98">
        <v>0.10100484828291365</v>
      </c>
      <c r="U69" s="98">
        <v>0.17581006451241882</v>
      </c>
      <c r="V69" s="98">
        <v>0.1192677801153634</v>
      </c>
      <c r="W69" s="98">
        <v>0.10732157758518622</v>
      </c>
      <c r="X69" s="98">
        <v>6.1949681216869341E-2</v>
      </c>
      <c r="Y69" s="98">
        <v>8.5785434761571508E-2</v>
      </c>
      <c r="DA69" s="63" t="s">
        <v>3483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3484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3485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3486</v>
      </c>
    </row>
    <row r="73" spans="1:105" ht="12" customHeight="1" x14ac:dyDescent="0.25">
      <c r="A73" s="106" t="s">
        <v>122</v>
      </c>
      <c r="B73" s="101"/>
      <c r="C73" s="101">
        <v>3.9750972285882476E-3</v>
      </c>
      <c r="D73" s="101">
        <v>4.1899781652861698E-3</v>
      </c>
      <c r="E73" s="101">
        <v>5.7552684506514372E-3</v>
      </c>
      <c r="F73" s="101">
        <v>7.089365993988057E-3</v>
      </c>
      <c r="G73" s="101">
        <v>7.3373948337755856E-3</v>
      </c>
      <c r="H73" s="101">
        <v>7.9001453730798369E-3</v>
      </c>
      <c r="I73" s="101">
        <v>4.0670349145208425E-3</v>
      </c>
      <c r="J73" s="101">
        <v>3.78067967396654E-3</v>
      </c>
      <c r="K73" s="101">
        <v>3.6079608856299456E-3</v>
      </c>
      <c r="L73" s="101">
        <v>4.518763671566106E-3</v>
      </c>
      <c r="M73" s="101">
        <v>4.3218052807709505E-3</v>
      </c>
      <c r="N73" s="101">
        <v>4.2304918191706309E-3</v>
      </c>
      <c r="O73" s="101">
        <v>4.0159157976260816E-3</v>
      </c>
      <c r="P73" s="101">
        <v>7.4378518130441907E-3</v>
      </c>
      <c r="Q73" s="101">
        <v>5.2684677324273625E-3</v>
      </c>
      <c r="R73" s="101">
        <v>5.76225255717977E-3</v>
      </c>
      <c r="S73" s="101">
        <v>6.5110243135337569E-3</v>
      </c>
      <c r="T73" s="101">
        <v>6.1404738690325937E-3</v>
      </c>
      <c r="U73" s="101">
        <v>9.329578878175291E-3</v>
      </c>
      <c r="V73" s="101">
        <v>6.4942474240365627E-3</v>
      </c>
      <c r="W73" s="101">
        <v>7.946735159532179E-3</v>
      </c>
      <c r="X73" s="101">
        <v>4.9956198898217109E-3</v>
      </c>
      <c r="Y73" s="101">
        <v>1.7226774077584075E-2</v>
      </c>
      <c r="DA73" s="131" t="s">
        <v>3487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3488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3489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3490</v>
      </c>
    </row>
    <row r="77" spans="1:105" ht="12" customHeight="1" x14ac:dyDescent="0.25">
      <c r="A77" s="121" t="s">
        <v>54</v>
      </c>
      <c r="B77" s="122"/>
      <c r="C77" s="122">
        <v>2.6490497628887888E-2</v>
      </c>
      <c r="D77" s="122">
        <v>2.3353536169751915E-2</v>
      </c>
      <c r="E77" s="122">
        <v>4.6502563531433318E-2</v>
      </c>
      <c r="F77" s="122">
        <v>6.4039794400176306E-2</v>
      </c>
      <c r="G77" s="122">
        <v>7.1580719233307277E-2</v>
      </c>
      <c r="H77" s="122">
        <v>7.0400964658202142E-2</v>
      </c>
      <c r="I77" s="122">
        <v>4.909603642875239E-2</v>
      </c>
      <c r="J77" s="122">
        <v>5.1110914017244394E-2</v>
      </c>
      <c r="K77" s="122">
        <v>3.035843738194453E-2</v>
      </c>
      <c r="L77" s="122">
        <v>3.6323259391799138E-2</v>
      </c>
      <c r="M77" s="122">
        <v>3.3617581081563742E-2</v>
      </c>
      <c r="N77" s="122">
        <v>3.325313980140851E-2</v>
      </c>
      <c r="O77" s="122">
        <v>2.897066771347493E-2</v>
      </c>
      <c r="P77" s="122">
        <v>4.8867443681811729E-2</v>
      </c>
      <c r="Q77" s="122">
        <v>3.9753986515634908E-2</v>
      </c>
      <c r="R77" s="122">
        <v>6.0662964418289729E-2</v>
      </c>
      <c r="S77" s="122">
        <v>5.334806401277039E-2</v>
      </c>
      <c r="T77" s="122">
        <v>5.9119529632298273E-2</v>
      </c>
      <c r="U77" s="122">
        <v>0.10751004457982172</v>
      </c>
      <c r="V77" s="122">
        <v>6.8899982152166001E-2</v>
      </c>
      <c r="W77" s="122">
        <v>6.6970435552377666E-2</v>
      </c>
      <c r="X77" s="122">
        <v>3.2396500165184805E-2</v>
      </c>
      <c r="Y77" s="122">
        <v>5.6829403561593224E-2</v>
      </c>
      <c r="DA77" s="130" t="s">
        <v>3491</v>
      </c>
    </row>
    <row r="78" spans="1:105" ht="12" customHeight="1" x14ac:dyDescent="0.25">
      <c r="A78" s="97" t="s">
        <v>189</v>
      </c>
      <c r="B78" s="98"/>
      <c r="C78" s="98">
        <v>2.2674352470679175E-2</v>
      </c>
      <c r="D78" s="98">
        <v>2.2456037019263037E-2</v>
      </c>
      <c r="E78" s="98">
        <v>4.4872264669752644E-2</v>
      </c>
      <c r="F78" s="98">
        <v>6.0354520727495073E-2</v>
      </c>
      <c r="G78" s="98">
        <v>6.6311978157037543E-2</v>
      </c>
      <c r="H78" s="98">
        <v>6.3387408129222403E-2</v>
      </c>
      <c r="I78" s="98">
        <v>4.4776681355083815E-2</v>
      </c>
      <c r="J78" s="98">
        <v>4.7966593948087617E-2</v>
      </c>
      <c r="K78" s="98">
        <v>2.7335772296651475E-2</v>
      </c>
      <c r="L78" s="98">
        <v>3.6048441186950483E-2</v>
      </c>
      <c r="M78" s="98">
        <v>3.2198288292717397E-2</v>
      </c>
      <c r="N78" s="98">
        <v>3.1483286788659914E-2</v>
      </c>
      <c r="O78" s="98">
        <v>2.6708414219628777E-2</v>
      </c>
      <c r="P78" s="98">
        <v>4.4751832750661316E-2</v>
      </c>
      <c r="Q78" s="98">
        <v>3.6954006029029068E-2</v>
      </c>
      <c r="R78" s="98">
        <v>5.753516475092197E-2</v>
      </c>
      <c r="S78" s="98">
        <v>5.0524670642532972E-2</v>
      </c>
      <c r="T78" s="98">
        <v>5.7024791430565568E-2</v>
      </c>
      <c r="U78" s="98">
        <v>0.10272597390314188</v>
      </c>
      <c r="V78" s="98">
        <v>6.3976923443355524E-2</v>
      </c>
      <c r="W78" s="98">
        <v>5.1092600602636908E-2</v>
      </c>
      <c r="X78" s="98">
        <v>2.1098902691910015E-2</v>
      </c>
      <c r="Y78" s="98">
        <v>9.1576898146993827E-3</v>
      </c>
      <c r="DA78" s="63" t="s">
        <v>3492</v>
      </c>
    </row>
    <row r="79" spans="1:105" ht="12" customHeight="1" x14ac:dyDescent="0.25">
      <c r="A79" s="109" t="s">
        <v>120</v>
      </c>
      <c r="B79" s="33"/>
      <c r="C79" s="33">
        <v>3.816145158208713E-3</v>
      </c>
      <c r="D79" s="33">
        <v>8.9749915048887793E-4</v>
      </c>
      <c r="E79" s="33">
        <v>1.6302988616806718E-3</v>
      </c>
      <c r="F79" s="33">
        <v>3.6852736726812295E-3</v>
      </c>
      <c r="G79" s="33">
        <v>5.2687410762697331E-3</v>
      </c>
      <c r="H79" s="33">
        <v>7.0135565289797331E-3</v>
      </c>
      <c r="I79" s="33">
        <v>4.3193550736685786E-3</v>
      </c>
      <c r="J79" s="33">
        <v>3.1443200691567757E-3</v>
      </c>
      <c r="K79" s="33">
        <v>3.0226650852930551E-3</v>
      </c>
      <c r="L79" s="33">
        <v>2.7481820484865374E-4</v>
      </c>
      <c r="M79" s="33">
        <v>1.4192927888463452E-3</v>
      </c>
      <c r="N79" s="33">
        <v>1.769853012748595E-3</v>
      </c>
      <c r="O79" s="33">
        <v>2.2622534938461555E-3</v>
      </c>
      <c r="P79" s="33">
        <v>4.1156109311504159E-3</v>
      </c>
      <c r="Q79" s="33">
        <v>2.7999804866058373E-3</v>
      </c>
      <c r="R79" s="33">
        <v>3.127799667367761E-3</v>
      </c>
      <c r="S79" s="33">
        <v>2.8233933702374154E-3</v>
      </c>
      <c r="T79" s="33">
        <v>2.094738201732707E-3</v>
      </c>
      <c r="U79" s="33">
        <v>4.7840706766798394E-3</v>
      </c>
      <c r="V79" s="33">
        <v>4.9230587088104757E-3</v>
      </c>
      <c r="W79" s="33">
        <v>1.5877834949740762E-2</v>
      </c>
      <c r="X79" s="33">
        <v>1.1297597473274787E-2</v>
      </c>
      <c r="Y79" s="33">
        <v>4.7671713746893843E-2</v>
      </c>
      <c r="DA79" s="60" t="s">
        <v>3493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3.9341083325794739</v>
      </c>
      <c r="D81" s="117">
        <f t="shared" si="28"/>
        <v>6.5089809389117717</v>
      </c>
      <c r="E81" s="117">
        <f t="shared" si="28"/>
        <v>7.5030909805342061</v>
      </c>
      <c r="F81" s="117">
        <f t="shared" si="28"/>
        <v>5.2667944939647873</v>
      </c>
      <c r="G81" s="117">
        <f t="shared" si="28"/>
        <v>3.8037645617581686</v>
      </c>
      <c r="H81" s="117">
        <f t="shared" si="28"/>
        <v>6.6968467586223488</v>
      </c>
      <c r="I81" s="117">
        <f t="shared" si="28"/>
        <v>12.303521781650709</v>
      </c>
      <c r="J81" s="117">
        <f t="shared" si="28"/>
        <v>12.344859841130214</v>
      </c>
      <c r="K81" s="117">
        <f t="shared" si="28"/>
        <v>6.8987207182418215</v>
      </c>
      <c r="L81" s="117">
        <f t="shared" si="28"/>
        <v>4.4233719441578332</v>
      </c>
      <c r="M81" s="117">
        <f t="shared" si="28"/>
        <v>3.2684953843397948</v>
      </c>
      <c r="N81" s="117">
        <f t="shared" si="28"/>
        <v>4.3675823486846399</v>
      </c>
      <c r="O81" s="117">
        <f t="shared" si="28"/>
        <v>4.6730863278830048</v>
      </c>
      <c r="P81" s="117">
        <f t="shared" si="28"/>
        <v>7.0468713959335512</v>
      </c>
      <c r="Q81" s="117">
        <f t="shared" si="28"/>
        <v>5.5292335979727243</v>
      </c>
      <c r="R81" s="117">
        <f t="shared" ref="R81:V81" si="29">R82+R85+R87+R100</f>
        <v>5.4306442051645973</v>
      </c>
      <c r="S81" s="117">
        <f t="shared" si="29"/>
        <v>6.6931257457205291</v>
      </c>
      <c r="T81" s="117">
        <f t="shared" si="29"/>
        <v>6.0555445483631996</v>
      </c>
      <c r="U81" s="117">
        <f t="shared" si="29"/>
        <v>7.413565508963015</v>
      </c>
      <c r="V81" s="117">
        <f t="shared" si="29"/>
        <v>7.0152351448657679</v>
      </c>
      <c r="W81" s="117">
        <f t="shared" ref="W81:Y81" si="30">W82+W85+W87+W100</f>
        <v>4.4679012688771369</v>
      </c>
      <c r="X81" s="117">
        <f t="shared" si="30"/>
        <v>4.6481494693223597</v>
      </c>
      <c r="Y81" s="117">
        <f t="shared" si="30"/>
        <v>3.6881171341652372</v>
      </c>
      <c r="DA81" s="129" t="s">
        <v>3494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3.2783498521627878</v>
      </c>
      <c r="D82" s="122">
        <f t="shared" si="31"/>
        <v>5.4112308976252672</v>
      </c>
      <c r="E82" s="122">
        <f t="shared" si="31"/>
        <v>6.2943582123207129</v>
      </c>
      <c r="F82" s="122">
        <f t="shared" si="31"/>
        <v>4.3978606155798312</v>
      </c>
      <c r="G82" s="122">
        <f t="shared" si="31"/>
        <v>3.1535478794444232</v>
      </c>
      <c r="H82" s="122">
        <f t="shared" si="31"/>
        <v>5.4854053761403545</v>
      </c>
      <c r="I82" s="122">
        <f t="shared" si="31"/>
        <v>10.481161918794495</v>
      </c>
      <c r="J82" s="122">
        <f t="shared" si="31"/>
        <v>10.499856484497396</v>
      </c>
      <c r="K82" s="122">
        <f t="shared" si="31"/>
        <v>5.9515845116250343</v>
      </c>
      <c r="L82" s="122">
        <f t="shared" si="31"/>
        <v>3.792794215178851</v>
      </c>
      <c r="M82" s="122">
        <f t="shared" si="31"/>
        <v>2.7913136981388438</v>
      </c>
      <c r="N82" s="122">
        <f t="shared" si="31"/>
        <v>3.7294217011199038</v>
      </c>
      <c r="O82" s="122">
        <f t="shared" si="31"/>
        <v>3.9767621479137611</v>
      </c>
      <c r="P82" s="122">
        <f t="shared" si="31"/>
        <v>5.9713754849225529</v>
      </c>
      <c r="Q82" s="122">
        <f t="shared" si="31"/>
        <v>4.6374478137865891</v>
      </c>
      <c r="R82" s="122">
        <f t="shared" ref="R82:V82" si="32">SUM(R83:R84)</f>
        <v>4.5052809969814458</v>
      </c>
      <c r="S82" s="122">
        <f t="shared" si="32"/>
        <v>5.5165992196015141</v>
      </c>
      <c r="T82" s="122">
        <f t="shared" si="32"/>
        <v>4.958751642132964</v>
      </c>
      <c r="U82" s="122">
        <f t="shared" si="32"/>
        <v>5.9602665013849547</v>
      </c>
      <c r="V82" s="122">
        <f t="shared" si="32"/>
        <v>5.5919061172682589</v>
      </c>
      <c r="W82" s="122">
        <f t="shared" ref="W82:Y82" si="33">SUM(W83:W84)</f>
        <v>3.4120460267755637</v>
      </c>
      <c r="X82" s="122">
        <f t="shared" si="33"/>
        <v>3.4155091688248018</v>
      </c>
      <c r="Y82" s="122">
        <f t="shared" si="33"/>
        <v>2.3944027202824572</v>
      </c>
      <c r="DA82" s="130" t="s">
        <v>3495</v>
      </c>
    </row>
    <row r="83" spans="1:105" ht="12" customHeight="1" x14ac:dyDescent="0.25">
      <c r="A83" s="97" t="s">
        <v>199</v>
      </c>
      <c r="B83" s="98"/>
      <c r="C83" s="98">
        <v>3.248315287128698</v>
      </c>
      <c r="D83" s="98">
        <v>5.3627089733946729</v>
      </c>
      <c r="E83" s="98">
        <v>6.2390824067807191</v>
      </c>
      <c r="F83" s="98">
        <v>4.359850915910485</v>
      </c>
      <c r="G83" s="98">
        <v>3.1269231708554757</v>
      </c>
      <c r="H83" s="98">
        <v>5.4397434806110336</v>
      </c>
      <c r="I83" s="98">
        <v>10.395581456919793</v>
      </c>
      <c r="J83" s="98">
        <v>10.41572510445682</v>
      </c>
      <c r="K83" s="98">
        <v>5.9048280935147845</v>
      </c>
      <c r="L83" s="98">
        <v>3.7630161219286302</v>
      </c>
      <c r="M83" s="98">
        <v>2.7696671566484934</v>
      </c>
      <c r="N83" s="98">
        <v>3.7007494912912833</v>
      </c>
      <c r="O83" s="98">
        <v>3.946447094060908</v>
      </c>
      <c r="P83" s="98">
        <v>5.9261404907182103</v>
      </c>
      <c r="Q83" s="98">
        <v>4.6025033480717976</v>
      </c>
      <c r="R83" s="98">
        <v>4.4716038743510964</v>
      </c>
      <c r="S83" s="98">
        <v>5.4755665254345098</v>
      </c>
      <c r="T83" s="98">
        <v>4.9220233443263908</v>
      </c>
      <c r="U83" s="98">
        <v>5.9162287845609569</v>
      </c>
      <c r="V83" s="98">
        <v>5.5505781284549229</v>
      </c>
      <c r="W83" s="98">
        <v>3.3869013684605185</v>
      </c>
      <c r="X83" s="98">
        <v>3.3903215733831229</v>
      </c>
      <c r="Y83" s="98">
        <v>2.37680993772587</v>
      </c>
      <c r="DA83" s="63" t="s">
        <v>3496</v>
      </c>
    </row>
    <row r="84" spans="1:105" ht="12" customHeight="1" x14ac:dyDescent="0.25">
      <c r="A84" s="97" t="s">
        <v>53</v>
      </c>
      <c r="B84" s="98"/>
      <c r="C84" s="98">
        <v>3.0034565034089813E-2</v>
      </c>
      <c r="D84" s="98">
        <v>4.8521924230594524E-2</v>
      </c>
      <c r="E84" s="98">
        <v>5.5275805539993547E-2</v>
      </c>
      <c r="F84" s="98">
        <v>3.8009699669346239E-2</v>
      </c>
      <c r="G84" s="98">
        <v>2.6624708588947475E-2</v>
      </c>
      <c r="H84" s="98">
        <v>4.5661895529320672E-2</v>
      </c>
      <c r="I84" s="98">
        <v>8.5580461874702626E-2</v>
      </c>
      <c r="J84" s="98">
        <v>8.4131380040575826E-2</v>
      </c>
      <c r="K84" s="98">
        <v>4.6756418110249914E-2</v>
      </c>
      <c r="L84" s="98">
        <v>2.977809325022094E-2</v>
      </c>
      <c r="M84" s="98">
        <v>2.1646541490350481E-2</v>
      </c>
      <c r="N84" s="98">
        <v>2.8672209828620687E-2</v>
      </c>
      <c r="O84" s="98">
        <v>3.0315053852853182E-2</v>
      </c>
      <c r="P84" s="98">
        <v>4.5234994204342655E-2</v>
      </c>
      <c r="Q84" s="98">
        <v>3.4944465714791546E-2</v>
      </c>
      <c r="R84" s="98">
        <v>3.3677122630348943E-2</v>
      </c>
      <c r="S84" s="98">
        <v>4.1032694167004086E-2</v>
      </c>
      <c r="T84" s="98">
        <v>3.6728297806573128E-2</v>
      </c>
      <c r="U84" s="98">
        <v>4.4037716823997951E-2</v>
      </c>
      <c r="V84" s="98">
        <v>4.1327988813336422E-2</v>
      </c>
      <c r="W84" s="98">
        <v>2.5144658315045403E-2</v>
      </c>
      <c r="X84" s="98">
        <v>2.5187595441678919E-2</v>
      </c>
      <c r="Y84" s="98">
        <v>1.7592782556587219E-2</v>
      </c>
      <c r="DA84" s="63" t="s">
        <v>3497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9.5903312648147287E-5</v>
      </c>
      <c r="D85" s="122">
        <f t="shared" si="34"/>
        <v>3.1411922510563999E-4</v>
      </c>
      <c r="E85" s="122">
        <f t="shared" si="34"/>
        <v>3.0738078690250762E-4</v>
      </c>
      <c r="F85" s="122">
        <f t="shared" si="34"/>
        <v>4.4534546038030055E-4</v>
      </c>
      <c r="G85" s="122">
        <f t="shared" si="34"/>
        <v>5.7221491635759574E-4</v>
      </c>
      <c r="H85" s="122">
        <f t="shared" si="34"/>
        <v>6.2631301494128972E-4</v>
      </c>
      <c r="I85" s="122">
        <f t="shared" si="34"/>
        <v>2.2790815558754274E-3</v>
      </c>
      <c r="J85" s="122">
        <f t="shared" si="34"/>
        <v>1.6217773676380396E-3</v>
      </c>
      <c r="K85" s="122">
        <f t="shared" si="34"/>
        <v>1.0135164004833588E-3</v>
      </c>
      <c r="L85" s="122">
        <f t="shared" si="34"/>
        <v>1.2773273573490377E-3</v>
      </c>
      <c r="M85" s="122">
        <f t="shared" si="34"/>
        <v>2.1097878682660898E-4</v>
      </c>
      <c r="N85" s="122">
        <f t="shared" si="34"/>
        <v>9.1455625790718255E-4</v>
      </c>
      <c r="O85" s="122">
        <f t="shared" si="34"/>
        <v>1.57414752877852E-3</v>
      </c>
      <c r="P85" s="122">
        <f t="shared" si="34"/>
        <v>3.640488421332255E-3</v>
      </c>
      <c r="Q85" s="122">
        <f t="shared" si="34"/>
        <v>1.6539106925496649E-3</v>
      </c>
      <c r="R85" s="122">
        <f t="shared" si="34"/>
        <v>1.630417257924062E-3</v>
      </c>
      <c r="S85" s="122">
        <f t="shared" si="34"/>
        <v>1.960488060673741E-3</v>
      </c>
      <c r="T85" s="122">
        <f t="shared" si="34"/>
        <v>2.6386733536084765E-3</v>
      </c>
      <c r="U85" s="122">
        <f t="shared" si="34"/>
        <v>2.2400696823497704E-3</v>
      </c>
      <c r="V85" s="122">
        <f t="shared" si="34"/>
        <v>4.0031509280669128E-3</v>
      </c>
      <c r="W85" s="122">
        <f t="shared" si="34"/>
        <v>3.5488624996906884E-3</v>
      </c>
      <c r="X85" s="122">
        <f t="shared" si="34"/>
        <v>1.2337243370333153E-2</v>
      </c>
      <c r="Y85" s="122">
        <f t="shared" si="34"/>
        <v>2.0934802388437039E-3</v>
      </c>
      <c r="DA85" s="130" t="s">
        <v>3498</v>
      </c>
    </row>
    <row r="86" spans="1:105" ht="12" customHeight="1" x14ac:dyDescent="0.25">
      <c r="A86" s="97" t="s">
        <v>53</v>
      </c>
      <c r="B86" s="98"/>
      <c r="C86" s="98">
        <v>9.5903312648147287E-5</v>
      </c>
      <c r="D86" s="98">
        <v>3.1411922510563999E-4</v>
      </c>
      <c r="E86" s="98">
        <v>3.0738078690250762E-4</v>
      </c>
      <c r="F86" s="98">
        <v>4.4534546038030055E-4</v>
      </c>
      <c r="G86" s="98">
        <v>5.7221491635759574E-4</v>
      </c>
      <c r="H86" s="98">
        <v>6.2631301494128972E-4</v>
      </c>
      <c r="I86" s="98">
        <v>2.2790815558754274E-3</v>
      </c>
      <c r="J86" s="98">
        <v>1.6217773676380396E-3</v>
      </c>
      <c r="K86" s="98">
        <v>1.0135164004833588E-3</v>
      </c>
      <c r="L86" s="98">
        <v>1.2773273573490377E-3</v>
      </c>
      <c r="M86" s="98">
        <v>2.1097878682660898E-4</v>
      </c>
      <c r="N86" s="98">
        <v>9.1455625790718255E-4</v>
      </c>
      <c r="O86" s="98">
        <v>1.57414752877852E-3</v>
      </c>
      <c r="P86" s="98">
        <v>3.640488421332255E-3</v>
      </c>
      <c r="Q86" s="98">
        <v>1.6539106925496649E-3</v>
      </c>
      <c r="R86" s="98">
        <v>1.630417257924062E-3</v>
      </c>
      <c r="S86" s="98">
        <v>1.960488060673741E-3</v>
      </c>
      <c r="T86" s="98">
        <v>2.6386733536084765E-3</v>
      </c>
      <c r="U86" s="98">
        <v>2.2400696823497704E-3</v>
      </c>
      <c r="V86" s="98">
        <v>4.0031509280669128E-3</v>
      </c>
      <c r="W86" s="98">
        <v>3.5488624996906884E-3</v>
      </c>
      <c r="X86" s="98">
        <v>1.2337243370333153E-2</v>
      </c>
      <c r="Y86" s="98">
        <v>2.0934802388437039E-3</v>
      </c>
      <c r="DA86" s="63" t="s">
        <v>3499</v>
      </c>
    </row>
    <row r="87" spans="1:105" ht="12" customHeight="1" x14ac:dyDescent="0.25">
      <c r="A87" s="121" t="s">
        <v>55</v>
      </c>
      <c r="B87" s="122"/>
      <c r="C87" s="122">
        <v>0.39166258329025205</v>
      </c>
      <c r="D87" s="122">
        <v>0.6813981962127722</v>
      </c>
      <c r="E87" s="122">
        <v>0.76197023266528163</v>
      </c>
      <c r="F87" s="122">
        <v>0.54844323146676355</v>
      </c>
      <c r="G87" s="122">
        <v>0.42089965080663039</v>
      </c>
      <c r="H87" s="122">
        <v>0.77174887651702129</v>
      </c>
      <c r="I87" s="122">
        <v>1.1870588317823492</v>
      </c>
      <c r="J87" s="122">
        <v>1.194502200361512</v>
      </c>
      <c r="K87" s="122">
        <v>0.63627347711911431</v>
      </c>
      <c r="L87" s="122">
        <v>0.40855073997247926</v>
      </c>
      <c r="M87" s="122">
        <v>0.3100008879874166</v>
      </c>
      <c r="N87" s="122">
        <v>0.42094276139829823</v>
      </c>
      <c r="O87" s="122">
        <v>0.46059137761164937</v>
      </c>
      <c r="P87" s="122">
        <v>0.70797003174833384</v>
      </c>
      <c r="Q87" s="122">
        <v>0.57564252878954003</v>
      </c>
      <c r="R87" s="122">
        <v>0.58486431547448936</v>
      </c>
      <c r="S87" s="122">
        <v>0.74877728515366337</v>
      </c>
      <c r="T87" s="122">
        <v>0.70419834373539647</v>
      </c>
      <c r="U87" s="122">
        <v>0.92024080563157984</v>
      </c>
      <c r="V87" s="122">
        <v>0.91925002589309568</v>
      </c>
      <c r="W87" s="122">
        <v>0.67062349078540051</v>
      </c>
      <c r="X87" s="122">
        <v>0.82374598156617673</v>
      </c>
      <c r="Y87" s="122">
        <v>0.82247145610084704</v>
      </c>
      <c r="DA87" s="130" t="s">
        <v>3500</v>
      </c>
    </row>
    <row r="88" spans="1:105" ht="12" customHeight="1" x14ac:dyDescent="0.25">
      <c r="A88" s="97" t="s">
        <v>132</v>
      </c>
      <c r="B88" s="98"/>
      <c r="C88" s="98">
        <v>0.31782515226922531</v>
      </c>
      <c r="D88" s="98">
        <v>0.58951100063451967</v>
      </c>
      <c r="E88" s="98">
        <v>0.66700830322953286</v>
      </c>
      <c r="F88" s="98">
        <v>0.47235070313129179</v>
      </c>
      <c r="G88" s="98">
        <v>0.35709217927746806</v>
      </c>
      <c r="H88" s="98">
        <v>0.66509691398044346</v>
      </c>
      <c r="I88" s="98">
        <v>1.0982167135384828</v>
      </c>
      <c r="J88" s="98">
        <v>1.1247794333509198</v>
      </c>
      <c r="K88" s="98">
        <v>0.57602892093580504</v>
      </c>
      <c r="L88" s="98">
        <v>0.35503440158765714</v>
      </c>
      <c r="M88" s="98">
        <v>0.24933252706489606</v>
      </c>
      <c r="N88" s="98">
        <v>0.37415352187827106</v>
      </c>
      <c r="O88" s="98">
        <v>0.40887621703405636</v>
      </c>
      <c r="P88" s="98">
        <v>0.60399189925985897</v>
      </c>
      <c r="Q88" s="98">
        <v>0.46630273469046779</v>
      </c>
      <c r="R88" s="98">
        <v>0.5117922721769198</v>
      </c>
      <c r="S88" s="98">
        <v>0.66396701973635186</v>
      </c>
      <c r="T88" s="98">
        <v>0.66807321824615273</v>
      </c>
      <c r="U88" s="98">
        <v>0.71824258404906893</v>
      </c>
      <c r="V88" s="98">
        <v>0.82142001662075004</v>
      </c>
      <c r="W88" s="98">
        <v>0.59133882275696448</v>
      </c>
      <c r="X88" s="98">
        <v>0.81300539880306011</v>
      </c>
      <c r="Y88" s="98">
        <v>0.79018207554336539</v>
      </c>
      <c r="DA88" s="63" t="s">
        <v>3501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3502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3503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3504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3505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3506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3507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3508</v>
      </c>
    </row>
    <row r="96" spans="1:105" ht="12" customHeight="1" x14ac:dyDescent="0.25">
      <c r="A96" s="106" t="s">
        <v>122</v>
      </c>
      <c r="B96" s="101"/>
      <c r="C96" s="101">
        <v>7.3837431021026717E-2</v>
      </c>
      <c r="D96" s="101">
        <v>9.1887195578252492E-2</v>
      </c>
      <c r="E96" s="101">
        <v>9.4961929435748729E-2</v>
      </c>
      <c r="F96" s="101">
        <v>7.609252833547181E-2</v>
      </c>
      <c r="G96" s="101">
        <v>6.3807471529162357E-2</v>
      </c>
      <c r="H96" s="101">
        <v>0.10665196253657781</v>
      </c>
      <c r="I96" s="101">
        <v>8.8842118243866397E-2</v>
      </c>
      <c r="J96" s="101">
        <v>6.9722767010592254E-2</v>
      </c>
      <c r="K96" s="101">
        <v>6.0244556183309317E-2</v>
      </c>
      <c r="L96" s="101">
        <v>5.3516338384822115E-2</v>
      </c>
      <c r="M96" s="101">
        <v>6.0668360922520516E-2</v>
      </c>
      <c r="N96" s="101">
        <v>4.6789239520027177E-2</v>
      </c>
      <c r="O96" s="101">
        <v>5.1715160577593004E-2</v>
      </c>
      <c r="P96" s="101">
        <v>0.10397813248847491</v>
      </c>
      <c r="Q96" s="101">
        <v>0.10933979409907223</v>
      </c>
      <c r="R96" s="101">
        <v>7.3072043297569542E-2</v>
      </c>
      <c r="S96" s="101">
        <v>8.4810265417311514E-2</v>
      </c>
      <c r="T96" s="101">
        <v>3.6125125489243695E-2</v>
      </c>
      <c r="U96" s="101">
        <v>0.20199822158251093</v>
      </c>
      <c r="V96" s="101">
        <v>9.7830009272345669E-2</v>
      </c>
      <c r="W96" s="101">
        <v>7.9284668028435978E-2</v>
      </c>
      <c r="X96" s="101">
        <v>1.0740582763116679E-2</v>
      </c>
      <c r="Y96" s="101">
        <v>3.2289380557481706E-2</v>
      </c>
      <c r="DA96" s="131" t="s">
        <v>3509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3510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3511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3512</v>
      </c>
    </row>
    <row r="100" spans="1:105" ht="12" customHeight="1" x14ac:dyDescent="0.25">
      <c r="A100" s="121" t="s">
        <v>54</v>
      </c>
      <c r="B100" s="122"/>
      <c r="C100" s="122">
        <v>0.26399999381378564</v>
      </c>
      <c r="D100" s="122">
        <v>0.41603772584862642</v>
      </c>
      <c r="E100" s="122">
        <v>0.44645515476130887</v>
      </c>
      <c r="F100" s="122">
        <v>0.32004530145781174</v>
      </c>
      <c r="G100" s="122">
        <v>0.22874481659075752</v>
      </c>
      <c r="H100" s="122">
        <v>0.43906619295003174</v>
      </c>
      <c r="I100" s="122">
        <v>0.63302194951798985</v>
      </c>
      <c r="J100" s="122">
        <v>0.64887937890366709</v>
      </c>
      <c r="K100" s="122">
        <v>0.30984921309718938</v>
      </c>
      <c r="L100" s="122">
        <v>0.22074966164915366</v>
      </c>
      <c r="M100" s="122">
        <v>0.1669698194267078</v>
      </c>
      <c r="N100" s="122">
        <v>0.21630332990853077</v>
      </c>
      <c r="O100" s="122">
        <v>0.2341586548288157</v>
      </c>
      <c r="P100" s="122">
        <v>0.36388539084133142</v>
      </c>
      <c r="Q100" s="122">
        <v>0.3144893447040446</v>
      </c>
      <c r="R100" s="122">
        <v>0.33886847545073817</v>
      </c>
      <c r="S100" s="122">
        <v>0.42578875290467827</v>
      </c>
      <c r="T100" s="122">
        <v>0.38995588914123003</v>
      </c>
      <c r="U100" s="122">
        <v>0.53081813226413055</v>
      </c>
      <c r="V100" s="122">
        <v>0.50007585077634586</v>
      </c>
      <c r="W100" s="122">
        <v>0.38168288881648271</v>
      </c>
      <c r="X100" s="122">
        <v>0.3965570755610478</v>
      </c>
      <c r="Y100" s="122">
        <v>0.46914947754308922</v>
      </c>
      <c r="DA100" s="130" t="s">
        <v>3513</v>
      </c>
    </row>
    <row r="101" spans="1:105" ht="12" customHeight="1" x14ac:dyDescent="0.25">
      <c r="A101" s="97" t="s">
        <v>202</v>
      </c>
      <c r="B101" s="98"/>
      <c r="C101" s="98">
        <v>0.10733333329936362</v>
      </c>
      <c r="D101" s="98">
        <v>0.13218866118734393</v>
      </c>
      <c r="E101" s="98">
        <v>0.21762946989595139</v>
      </c>
      <c r="F101" s="98">
        <v>0.14230313386887361</v>
      </c>
      <c r="G101" s="98">
        <v>0.10036355020986924</v>
      </c>
      <c r="H101" s="98">
        <v>0.19701472443642409</v>
      </c>
      <c r="I101" s="98">
        <v>0.37466996039137712</v>
      </c>
      <c r="J101" s="98">
        <v>0.41948413791593686</v>
      </c>
      <c r="K101" s="98">
        <v>0.16276281109146851</v>
      </c>
      <c r="L101" s="98">
        <v>0.14655576025769412</v>
      </c>
      <c r="M101" s="98">
        <v>9.4067160226528876E-2</v>
      </c>
      <c r="N101" s="98">
        <v>0.12930484032683343</v>
      </c>
      <c r="O101" s="98">
        <v>0.11252028241996455</v>
      </c>
      <c r="P101" s="98">
        <v>0.13411405930896772</v>
      </c>
      <c r="Q101" s="98">
        <v>0.10443619107819711</v>
      </c>
      <c r="R101" s="98">
        <v>0.13141339057972448</v>
      </c>
      <c r="S101" s="98">
        <v>0.20166193667042578</v>
      </c>
      <c r="T101" s="98">
        <v>0.23712589384595373</v>
      </c>
      <c r="U101" s="98">
        <v>0.22770385524140083</v>
      </c>
      <c r="V101" s="98">
        <v>0.28382973862966115</v>
      </c>
      <c r="W101" s="98">
        <v>0.17788542992660739</v>
      </c>
      <c r="X101" s="98">
        <v>0.27821235454175008</v>
      </c>
      <c r="Y101" s="98">
        <v>0.17773739853570839</v>
      </c>
      <c r="DA101" s="63" t="s">
        <v>3514</v>
      </c>
    </row>
    <row r="102" spans="1:105" ht="12" customHeight="1" x14ac:dyDescent="0.25">
      <c r="A102" s="97" t="s">
        <v>50</v>
      </c>
      <c r="B102" s="98"/>
      <c r="C102" s="98">
        <v>1.1389962077786876E-2</v>
      </c>
      <c r="D102" s="98">
        <v>0</v>
      </c>
      <c r="E102" s="98">
        <v>2.4026417516988904E-2</v>
      </c>
      <c r="F102" s="98">
        <v>1.8828699824532325E-2</v>
      </c>
      <c r="G102" s="98">
        <v>1.2468962702954148E-2</v>
      </c>
      <c r="H102" s="98">
        <v>2.269834620567461E-2</v>
      </c>
      <c r="I102" s="98">
        <v>2.1127184631196883E-2</v>
      </c>
      <c r="J102" s="98">
        <v>3.5996771806551205E-2</v>
      </c>
      <c r="K102" s="98">
        <v>2.399676269906479E-2</v>
      </c>
      <c r="L102" s="98">
        <v>1.2359805300512462E-2</v>
      </c>
      <c r="M102" s="98">
        <v>9.8516522774897558E-3</v>
      </c>
      <c r="N102" s="98">
        <v>6.1604532244052459E-3</v>
      </c>
      <c r="O102" s="98">
        <v>1.6763715156398244E-2</v>
      </c>
      <c r="P102" s="98">
        <v>7.449692300371788E-2</v>
      </c>
      <c r="Q102" s="98">
        <v>6.8800406689612681E-2</v>
      </c>
      <c r="R102" s="98">
        <v>5.844110668835855E-2</v>
      </c>
      <c r="S102" s="98">
        <v>3.4959460428345697E-2</v>
      </c>
      <c r="T102" s="98">
        <v>2.0594075198660449E-2</v>
      </c>
      <c r="U102" s="98">
        <v>2.0136496497117247E-2</v>
      </c>
      <c r="V102" s="98">
        <v>1.1671619507628301E-3</v>
      </c>
      <c r="W102" s="98">
        <v>9.1954272955137295E-4</v>
      </c>
      <c r="X102" s="98">
        <v>1.5462211113770295E-2</v>
      </c>
      <c r="Y102" s="98">
        <v>3.3838424117733669E-2</v>
      </c>
      <c r="DA102" s="63" t="s">
        <v>3515</v>
      </c>
    </row>
    <row r="103" spans="1:105" ht="12" customHeight="1" x14ac:dyDescent="0.25">
      <c r="A103" s="109" t="s">
        <v>120</v>
      </c>
      <c r="B103" s="33"/>
      <c r="C103" s="33">
        <v>0.14527669843663515</v>
      </c>
      <c r="D103" s="33">
        <v>0.28384906466128246</v>
      </c>
      <c r="E103" s="33">
        <v>0.20479926734836856</v>
      </c>
      <c r="F103" s="33">
        <v>0.15891346776440576</v>
      </c>
      <c r="G103" s="33">
        <v>0.11591230367793412</v>
      </c>
      <c r="H103" s="33">
        <v>0.21935312230793302</v>
      </c>
      <c r="I103" s="33">
        <v>0.23722480449541589</v>
      </c>
      <c r="J103" s="33">
        <v>0.19339846918117906</v>
      </c>
      <c r="K103" s="33">
        <v>0.12308963930665606</v>
      </c>
      <c r="L103" s="33">
        <v>6.1834096090947081E-2</v>
      </c>
      <c r="M103" s="33">
        <v>6.3051006922689154E-2</v>
      </c>
      <c r="N103" s="33">
        <v>8.0838036357292087E-2</v>
      </c>
      <c r="O103" s="33">
        <v>0.10487465725245292</v>
      </c>
      <c r="P103" s="33">
        <v>0.15527440852864582</v>
      </c>
      <c r="Q103" s="33">
        <v>0.1412527469362348</v>
      </c>
      <c r="R103" s="33">
        <v>0.14901397818265513</v>
      </c>
      <c r="S103" s="33">
        <v>0.18916735580590679</v>
      </c>
      <c r="T103" s="33">
        <v>0.13223592009661581</v>
      </c>
      <c r="U103" s="33">
        <v>0.28297778052561245</v>
      </c>
      <c r="V103" s="33">
        <v>0.21507895019592188</v>
      </c>
      <c r="W103" s="33">
        <v>0.20287791616032397</v>
      </c>
      <c r="X103" s="33">
        <v>0.10288250990552746</v>
      </c>
      <c r="Y103" s="33">
        <v>0.25757365488964717</v>
      </c>
      <c r="DA103" s="60" t="s">
        <v>3516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3517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3518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3519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3520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3521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3522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3523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3524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3525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3526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3527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3528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3529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3530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3531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3532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3533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3534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12.824079521901467</v>
      </c>
      <c r="D124" s="117">
        <f t="shared" si="42"/>
        <v>9.0399463404149785</v>
      </c>
      <c r="E124" s="117">
        <f t="shared" si="42"/>
        <v>8.4084879951664355</v>
      </c>
      <c r="F124" s="117">
        <f t="shared" si="42"/>
        <v>9.6032903975931863</v>
      </c>
      <c r="G124" s="117">
        <f t="shared" si="42"/>
        <v>5.7908906391637194</v>
      </c>
      <c r="H124" s="117">
        <f t="shared" si="42"/>
        <v>7.5531210480598521</v>
      </c>
      <c r="I124" s="117">
        <f t="shared" si="42"/>
        <v>3.4308582447283271</v>
      </c>
      <c r="J124" s="117">
        <f t="shared" si="42"/>
        <v>5.9453946869820156</v>
      </c>
      <c r="K124" s="117">
        <f t="shared" si="42"/>
        <v>3.8955719876475805</v>
      </c>
      <c r="L124" s="117">
        <f t="shared" si="42"/>
        <v>7.1840393748506122</v>
      </c>
      <c r="M124" s="117">
        <f t="shared" si="42"/>
        <v>6.9080100361669885</v>
      </c>
      <c r="N124" s="117">
        <f t="shared" si="42"/>
        <v>6.3362074502872412</v>
      </c>
      <c r="O124" s="117">
        <f t="shared" si="42"/>
        <v>5.81688136822976</v>
      </c>
      <c r="P124" s="117">
        <f t="shared" si="42"/>
        <v>3.0626420008610249</v>
      </c>
      <c r="Q124" s="117">
        <f t="shared" si="42"/>
        <v>4.2602847887579216</v>
      </c>
      <c r="R124" s="117">
        <f t="shared" ref="R124:V124" si="43">R125+R128+R130+R139</f>
        <v>6.6333918598154984</v>
      </c>
      <c r="S124" s="117">
        <f t="shared" si="43"/>
        <v>10.213643991627709</v>
      </c>
      <c r="T124" s="117">
        <f t="shared" si="43"/>
        <v>6.1455926099160161</v>
      </c>
      <c r="U124" s="117">
        <f t="shared" si="43"/>
        <v>9.2318269258681909</v>
      </c>
      <c r="V124" s="117">
        <f t="shared" si="43"/>
        <v>4.9194682268310643</v>
      </c>
      <c r="W124" s="117">
        <f t="shared" ref="W124:Y124" si="44">W125+W128+W130+W139</f>
        <v>3.5855907495473156</v>
      </c>
      <c r="X124" s="117">
        <f t="shared" si="44"/>
        <v>4.2612878078325265</v>
      </c>
      <c r="Y124" s="117">
        <f t="shared" si="44"/>
        <v>4.5362180892585071</v>
      </c>
      <c r="DA124" s="129" t="s">
        <v>3535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10.686790841791105</v>
      </c>
      <c r="D125" s="122">
        <f t="shared" si="45"/>
        <v>7.5360520018513117</v>
      </c>
      <c r="E125" s="122">
        <f t="shared" si="45"/>
        <v>7.0339776532818563</v>
      </c>
      <c r="F125" s="122">
        <f t="shared" si="45"/>
        <v>7.9900926324453563</v>
      </c>
      <c r="G125" s="122">
        <f t="shared" si="45"/>
        <v>4.8168634906063357</v>
      </c>
      <c r="H125" s="122">
        <f t="shared" si="45"/>
        <v>6.2213198576652156</v>
      </c>
      <c r="I125" s="122">
        <f t="shared" si="45"/>
        <v>2.9195350573103833</v>
      </c>
      <c r="J125" s="122">
        <f t="shared" si="45"/>
        <v>5.047653387168392</v>
      </c>
      <c r="K125" s="122">
        <f t="shared" si="45"/>
        <v>3.3463520476605022</v>
      </c>
      <c r="L125" s="122">
        <f t="shared" si="45"/>
        <v>6.1616573967518367</v>
      </c>
      <c r="M125" s="122">
        <f t="shared" si="45"/>
        <v>5.9027497364419093</v>
      </c>
      <c r="N125" s="122">
        <f t="shared" si="45"/>
        <v>5.4075540466753234</v>
      </c>
      <c r="O125" s="122">
        <f t="shared" si="45"/>
        <v>4.9560685943937122</v>
      </c>
      <c r="P125" s="122">
        <f t="shared" si="45"/>
        <v>2.5922135723420632</v>
      </c>
      <c r="Q125" s="122">
        <f t="shared" si="45"/>
        <v>3.5652311866085795</v>
      </c>
      <c r="R125" s="122">
        <f t="shared" ref="R125:V125" si="46">SUM(R126:R127)</f>
        <v>5.4969488904924368</v>
      </c>
      <c r="S125" s="122">
        <f t="shared" si="46"/>
        <v>8.4111301327349501</v>
      </c>
      <c r="T125" s="122">
        <f t="shared" si="46"/>
        <v>5.0539544981076556</v>
      </c>
      <c r="U125" s="122">
        <f t="shared" si="46"/>
        <v>7.4333757431265255</v>
      </c>
      <c r="V125" s="122">
        <f t="shared" si="46"/>
        <v>3.9106771725205385</v>
      </c>
      <c r="W125" s="122">
        <f t="shared" ref="W125:Y125" si="47">SUM(W126:W127)</f>
        <v>2.7183710806750634</v>
      </c>
      <c r="X125" s="122">
        <f t="shared" si="47"/>
        <v>3.1844346715946812</v>
      </c>
      <c r="Y125" s="122">
        <f t="shared" si="47"/>
        <v>2.9145714101678344</v>
      </c>
      <c r="DA125" s="130" t="s">
        <v>3536</v>
      </c>
    </row>
    <row r="126" spans="1:105" ht="12" customHeight="1" x14ac:dyDescent="0.25">
      <c r="A126" s="97" t="s">
        <v>198</v>
      </c>
      <c r="B126" s="98"/>
      <c r="C126" s="98">
        <v>10.637612109974272</v>
      </c>
      <c r="D126" s="98">
        <v>7.502112352232956</v>
      </c>
      <c r="E126" s="98">
        <v>7.0029559416264862</v>
      </c>
      <c r="F126" s="98">
        <v>7.9554145067503637</v>
      </c>
      <c r="G126" s="98">
        <v>4.7964434320274476</v>
      </c>
      <c r="H126" s="98">
        <v>6.1953177169969313</v>
      </c>
      <c r="I126" s="98">
        <v>2.9075669474300527</v>
      </c>
      <c r="J126" s="98">
        <v>5.0273495747392296</v>
      </c>
      <c r="K126" s="98">
        <v>3.3331555234929242</v>
      </c>
      <c r="L126" s="98">
        <v>6.1373737791979011</v>
      </c>
      <c r="M126" s="98">
        <v>5.8797728335512893</v>
      </c>
      <c r="N126" s="98">
        <v>5.3866868929757912</v>
      </c>
      <c r="O126" s="98">
        <v>4.9371061409548282</v>
      </c>
      <c r="P126" s="98">
        <v>2.5823578372321974</v>
      </c>
      <c r="Q126" s="98">
        <v>3.5517478795235786</v>
      </c>
      <c r="R126" s="98">
        <v>5.4763268791230972</v>
      </c>
      <c r="S126" s="98">
        <v>8.3797321954821165</v>
      </c>
      <c r="T126" s="98">
        <v>5.0351682038987757</v>
      </c>
      <c r="U126" s="98">
        <v>7.4058129909727359</v>
      </c>
      <c r="V126" s="98">
        <v>3.8961722902272982</v>
      </c>
      <c r="W126" s="98">
        <v>2.7083176844618539</v>
      </c>
      <c r="X126" s="98">
        <v>3.1726494457704253</v>
      </c>
      <c r="Y126" s="98">
        <v>2.9038245781274172</v>
      </c>
      <c r="DA126" s="63" t="s">
        <v>3537</v>
      </c>
    </row>
    <row r="127" spans="1:105" ht="12" customHeight="1" x14ac:dyDescent="0.25">
      <c r="A127" s="97" t="s">
        <v>53</v>
      </c>
      <c r="B127" s="98"/>
      <c r="C127" s="98">
        <v>4.9178731816833215E-2</v>
      </c>
      <c r="D127" s="98">
        <v>3.3939649618355737E-2</v>
      </c>
      <c r="E127" s="98">
        <v>3.1021711655370102E-2</v>
      </c>
      <c r="F127" s="98">
        <v>3.4678125694992228E-2</v>
      </c>
      <c r="G127" s="98">
        <v>2.0420058578887974E-2</v>
      </c>
      <c r="H127" s="98">
        <v>2.6002140668284504E-2</v>
      </c>
      <c r="I127" s="98">
        <v>1.1968109880330428E-2</v>
      </c>
      <c r="J127" s="98">
        <v>2.0303812429162158E-2</v>
      </c>
      <c r="K127" s="98">
        <v>1.3196524167578112E-2</v>
      </c>
      <c r="L127" s="98">
        <v>2.4283617553935398E-2</v>
      </c>
      <c r="M127" s="98">
        <v>2.2976902890619915E-2</v>
      </c>
      <c r="N127" s="98">
        <v>2.0867153699532348E-2</v>
      </c>
      <c r="O127" s="98">
        <v>1.8962453438883961E-2</v>
      </c>
      <c r="P127" s="98">
        <v>9.8557351098657736E-3</v>
      </c>
      <c r="Q127" s="98">
        <v>1.3483307085001074E-2</v>
      </c>
      <c r="R127" s="98">
        <v>2.0622011369339829E-2</v>
      </c>
      <c r="S127" s="98">
        <v>3.1397937252833394E-2</v>
      </c>
      <c r="T127" s="98">
        <v>1.8786294208880009E-2</v>
      </c>
      <c r="U127" s="98">
        <v>2.75627521537899E-2</v>
      </c>
      <c r="V127" s="98">
        <v>1.4504882293240274E-2</v>
      </c>
      <c r="W127" s="98">
        <v>1.0053396213209229E-2</v>
      </c>
      <c r="X127" s="98">
        <v>1.1785225824255747E-2</v>
      </c>
      <c r="Y127" s="98">
        <v>1.0746832040417301E-2</v>
      </c>
      <c r="DA127" s="63" t="s">
        <v>3538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3.2881135765079069E-4</v>
      </c>
      <c r="D128" s="122">
        <f t="shared" si="48"/>
        <v>4.0972072839866081E-4</v>
      </c>
      <c r="E128" s="122">
        <f t="shared" si="48"/>
        <v>3.7420269709870501E-4</v>
      </c>
      <c r="F128" s="122">
        <f t="shared" si="48"/>
        <v>8.637002867981588E-4</v>
      </c>
      <c r="G128" s="122">
        <f t="shared" si="48"/>
        <v>8.0382571583567013E-4</v>
      </c>
      <c r="H128" s="122">
        <f t="shared" si="48"/>
        <v>6.2631301494128972E-4</v>
      </c>
      <c r="I128" s="122">
        <f t="shared" si="48"/>
        <v>6.590115342290393E-4</v>
      </c>
      <c r="J128" s="122">
        <f t="shared" si="48"/>
        <v>8.3168070135284083E-4</v>
      </c>
      <c r="K128" s="122">
        <f t="shared" si="48"/>
        <v>6.1088659755161371E-4</v>
      </c>
      <c r="L128" s="122">
        <f t="shared" si="48"/>
        <v>2.1103669382288451E-3</v>
      </c>
      <c r="M128" s="122">
        <f t="shared" si="48"/>
        <v>4.2195757365321796E-4</v>
      </c>
      <c r="N128" s="122">
        <f t="shared" si="48"/>
        <v>1.347767116915848E-3</v>
      </c>
      <c r="O128" s="122">
        <f t="shared" si="48"/>
        <v>1.9204599851097943E-3</v>
      </c>
      <c r="P128" s="122">
        <f t="shared" si="48"/>
        <v>1.6258491978765408E-3</v>
      </c>
      <c r="Q128" s="122">
        <f t="shared" si="48"/>
        <v>1.3040449691256975E-3</v>
      </c>
      <c r="R128" s="122">
        <f t="shared" si="48"/>
        <v>1.9736629964343913E-3</v>
      </c>
      <c r="S128" s="122">
        <f t="shared" si="48"/>
        <v>3.0003991189441605E-3</v>
      </c>
      <c r="T128" s="122">
        <f t="shared" si="48"/>
        <v>2.6845633249755808E-3</v>
      </c>
      <c r="U128" s="122">
        <f t="shared" si="48"/>
        <v>2.6972267603803356E-3</v>
      </c>
      <c r="V128" s="122">
        <f t="shared" si="48"/>
        <v>2.9099827900178712E-3</v>
      </c>
      <c r="W128" s="122">
        <f t="shared" si="48"/>
        <v>2.8169096091294837E-3</v>
      </c>
      <c r="X128" s="122">
        <f t="shared" si="48"/>
        <v>1.1757026479154118E-2</v>
      </c>
      <c r="Y128" s="122">
        <f t="shared" si="48"/>
        <v>2.5573052019408115E-3</v>
      </c>
      <c r="DA128" s="130" t="s">
        <v>3539</v>
      </c>
    </row>
    <row r="129" spans="1:105" ht="12" customHeight="1" x14ac:dyDescent="0.25">
      <c r="A129" s="97" t="s">
        <v>53</v>
      </c>
      <c r="B129" s="98"/>
      <c r="C129" s="98">
        <v>3.2881135765079069E-4</v>
      </c>
      <c r="D129" s="98">
        <v>4.0972072839866081E-4</v>
      </c>
      <c r="E129" s="98">
        <v>3.7420269709870501E-4</v>
      </c>
      <c r="F129" s="98">
        <v>8.637002867981588E-4</v>
      </c>
      <c r="G129" s="98">
        <v>8.0382571583567013E-4</v>
      </c>
      <c r="H129" s="98">
        <v>6.2631301494128972E-4</v>
      </c>
      <c r="I129" s="98">
        <v>6.590115342290393E-4</v>
      </c>
      <c r="J129" s="98">
        <v>8.3168070135284083E-4</v>
      </c>
      <c r="K129" s="98">
        <v>6.1088659755161371E-4</v>
      </c>
      <c r="L129" s="98">
        <v>2.1103669382288451E-3</v>
      </c>
      <c r="M129" s="98">
        <v>4.2195757365321796E-4</v>
      </c>
      <c r="N129" s="98">
        <v>1.347767116915848E-3</v>
      </c>
      <c r="O129" s="98">
        <v>1.9204599851097943E-3</v>
      </c>
      <c r="P129" s="98">
        <v>1.6258491978765408E-3</v>
      </c>
      <c r="Q129" s="98">
        <v>1.3040449691256975E-3</v>
      </c>
      <c r="R129" s="98">
        <v>1.9736629964343913E-3</v>
      </c>
      <c r="S129" s="98">
        <v>3.0003991189441605E-3</v>
      </c>
      <c r="T129" s="98">
        <v>2.6845633249755808E-3</v>
      </c>
      <c r="U129" s="98">
        <v>2.6972267603803356E-3</v>
      </c>
      <c r="V129" s="98">
        <v>2.9099827900178712E-3</v>
      </c>
      <c r="W129" s="98">
        <v>2.8169096091294837E-3</v>
      </c>
      <c r="X129" s="98">
        <v>1.1757026479154118E-2</v>
      </c>
      <c r="Y129" s="98">
        <v>2.5573052019408115E-3</v>
      </c>
      <c r="DA129" s="63" t="s">
        <v>3540</v>
      </c>
    </row>
    <row r="130" spans="1:105" ht="12" customHeight="1" x14ac:dyDescent="0.25">
      <c r="A130" s="121" t="s">
        <v>55</v>
      </c>
      <c r="B130" s="122"/>
      <c r="C130" s="122">
        <v>1.2759253004370672</v>
      </c>
      <c r="D130" s="122">
        <v>0.94547947933798382</v>
      </c>
      <c r="E130" s="122">
        <v>0.85534538384391756</v>
      </c>
      <c r="F130" s="122">
        <v>1.0070031808075608</v>
      </c>
      <c r="G130" s="122">
        <v>0.64301674333717662</v>
      </c>
      <c r="H130" s="122">
        <v>0.87302391741892793</v>
      </c>
      <c r="I130" s="122">
        <v>0.33182740725061216</v>
      </c>
      <c r="J130" s="122">
        <v>0.5773287143556648</v>
      </c>
      <c r="K130" s="122">
        <v>0.3602411109068851</v>
      </c>
      <c r="L130" s="122">
        <v>0.66489516479671062</v>
      </c>
      <c r="M130" s="122">
        <v>0.65665882897196082</v>
      </c>
      <c r="N130" s="122">
        <v>0.61349713451903354</v>
      </c>
      <c r="O130" s="122">
        <v>0.57553233617914579</v>
      </c>
      <c r="P130" s="122">
        <v>0.30898432451715646</v>
      </c>
      <c r="Q130" s="122">
        <v>0.4455888855436953</v>
      </c>
      <c r="R130" s="122">
        <v>0.71719776350741649</v>
      </c>
      <c r="S130" s="122">
        <v>1.1472722791652188</v>
      </c>
      <c r="T130" s="122">
        <v>0.70385615943687352</v>
      </c>
      <c r="U130" s="122">
        <v>1.141172745248423</v>
      </c>
      <c r="V130" s="122">
        <v>0.64471928377918741</v>
      </c>
      <c r="W130" s="122">
        <v>0.54261373302321381</v>
      </c>
      <c r="X130" s="122">
        <v>0.74546553755595135</v>
      </c>
      <c r="Y130" s="122">
        <v>1.0141048947476465</v>
      </c>
      <c r="DA130" s="130" t="s">
        <v>3541</v>
      </c>
    </row>
    <row r="131" spans="1:105" ht="12" customHeight="1" x14ac:dyDescent="0.25">
      <c r="A131" s="97" t="s">
        <v>128</v>
      </c>
      <c r="B131" s="98"/>
      <c r="C131" s="98">
        <v>1.2108330833189347</v>
      </c>
      <c r="D131" s="98">
        <v>0.94547947933798382</v>
      </c>
      <c r="E131" s="98">
        <v>0.85534538384391756</v>
      </c>
      <c r="F131" s="98">
        <v>0.97070562691834184</v>
      </c>
      <c r="G131" s="98">
        <v>0.64301674333717662</v>
      </c>
      <c r="H131" s="98">
        <v>0.87302391741892793</v>
      </c>
      <c r="I131" s="98">
        <v>0.33182740725061216</v>
      </c>
      <c r="J131" s="98">
        <v>0.55842531598583212</v>
      </c>
      <c r="K131" s="98">
        <v>0.33808990919045939</v>
      </c>
      <c r="L131" s="98">
        <v>0.63423845439745818</v>
      </c>
      <c r="M131" s="98">
        <v>0.65665882897196082</v>
      </c>
      <c r="N131" s="98">
        <v>0.61349713451903354</v>
      </c>
      <c r="O131" s="98">
        <v>0.57430297420028065</v>
      </c>
      <c r="P131" s="98">
        <v>0.30329209098676552</v>
      </c>
      <c r="Q131" s="98">
        <v>0.43375392179693817</v>
      </c>
      <c r="R131" s="98">
        <v>0.69281257877268476</v>
      </c>
      <c r="S131" s="98">
        <v>1.1194752138266708</v>
      </c>
      <c r="T131" s="98">
        <v>0.65848044993713917</v>
      </c>
      <c r="U131" s="98">
        <v>1.141172745248423</v>
      </c>
      <c r="V131" s="98">
        <v>0.64471928377918741</v>
      </c>
      <c r="W131" s="98">
        <v>0.48369828270254417</v>
      </c>
      <c r="X131" s="98">
        <v>0.67964824550755032</v>
      </c>
      <c r="Y131" s="98">
        <v>0.93506949408013773</v>
      </c>
      <c r="DA131" s="63" t="s">
        <v>3542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3543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3544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3545</v>
      </c>
    </row>
    <row r="135" spans="1:105" ht="12" customHeight="1" x14ac:dyDescent="0.25">
      <c r="A135" s="106" t="s">
        <v>122</v>
      </c>
      <c r="B135" s="101"/>
      <c r="C135" s="101">
        <v>6.5092217118132567E-2</v>
      </c>
      <c r="D135" s="101">
        <v>0</v>
      </c>
      <c r="E135" s="101">
        <v>0</v>
      </c>
      <c r="F135" s="101">
        <v>3.6297553889218855E-2</v>
      </c>
      <c r="G135" s="101">
        <v>0</v>
      </c>
      <c r="H135" s="101">
        <v>0</v>
      </c>
      <c r="I135" s="101">
        <v>0</v>
      </c>
      <c r="J135" s="101">
        <v>1.8903398369832698E-2</v>
      </c>
      <c r="K135" s="101">
        <v>2.2151201716425713E-2</v>
      </c>
      <c r="L135" s="101">
        <v>3.0656710399252402E-2</v>
      </c>
      <c r="M135" s="101">
        <v>0</v>
      </c>
      <c r="N135" s="101">
        <v>0</v>
      </c>
      <c r="O135" s="101">
        <v>1.229361978865127E-3</v>
      </c>
      <c r="P135" s="101">
        <v>5.6922335303909617E-3</v>
      </c>
      <c r="Q135" s="101">
        <v>1.1834963746757118E-2</v>
      </c>
      <c r="R135" s="101">
        <v>2.4385184734731776E-2</v>
      </c>
      <c r="S135" s="101">
        <v>2.7797065338547967E-2</v>
      </c>
      <c r="T135" s="101">
        <v>4.5375709499734365E-2</v>
      </c>
      <c r="U135" s="101">
        <v>0</v>
      </c>
      <c r="V135" s="101">
        <v>0</v>
      </c>
      <c r="W135" s="101">
        <v>5.8915450320669589E-2</v>
      </c>
      <c r="X135" s="101">
        <v>6.5817292048401033E-2</v>
      </c>
      <c r="Y135" s="101">
        <v>7.9035400667508832E-2</v>
      </c>
      <c r="DA135" s="131" t="s">
        <v>3546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3547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3548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3549</v>
      </c>
    </row>
    <row r="139" spans="1:105" ht="12" customHeight="1" x14ac:dyDescent="0.25">
      <c r="A139" s="121" t="s">
        <v>54</v>
      </c>
      <c r="B139" s="122"/>
      <c r="C139" s="122">
        <v>0.8610345683156444</v>
      </c>
      <c r="D139" s="122">
        <v>0.55800513849728495</v>
      </c>
      <c r="E139" s="122">
        <v>0.51879075534356367</v>
      </c>
      <c r="F139" s="122">
        <v>0.60533088405347002</v>
      </c>
      <c r="G139" s="122">
        <v>0.33020657950437138</v>
      </c>
      <c r="H139" s="122">
        <v>0.45815095996076632</v>
      </c>
      <c r="I139" s="122">
        <v>0.17883676863310299</v>
      </c>
      <c r="J139" s="122">
        <v>0.31958090475660605</v>
      </c>
      <c r="K139" s="122">
        <v>0.1883679424826413</v>
      </c>
      <c r="L139" s="122">
        <v>0.35537644636383514</v>
      </c>
      <c r="M139" s="122">
        <v>0.34817951317946555</v>
      </c>
      <c r="N139" s="122">
        <v>0.31380850197596794</v>
      </c>
      <c r="O139" s="122">
        <v>0.28335997767179189</v>
      </c>
      <c r="P139" s="122">
        <v>0.15981825480392853</v>
      </c>
      <c r="Q139" s="122">
        <v>0.24816067163652067</v>
      </c>
      <c r="R139" s="122">
        <v>0.41727154281921103</v>
      </c>
      <c r="S139" s="122">
        <v>0.65224118060859715</v>
      </c>
      <c r="T139" s="122">
        <v>0.38509738904651147</v>
      </c>
      <c r="U139" s="122">
        <v>0.65458121073286035</v>
      </c>
      <c r="V139" s="122">
        <v>0.36116178774132041</v>
      </c>
      <c r="W139" s="122">
        <v>0.3217890262399089</v>
      </c>
      <c r="X139" s="122">
        <v>0.31963057220273949</v>
      </c>
      <c r="Y139" s="122">
        <v>0.60498447914108533</v>
      </c>
      <c r="DA139" s="130" t="s">
        <v>3550</v>
      </c>
    </row>
    <row r="140" spans="1:105" ht="12" customHeight="1" x14ac:dyDescent="0.25">
      <c r="A140" s="97" t="s">
        <v>50</v>
      </c>
      <c r="B140" s="98"/>
      <c r="C140" s="98">
        <v>6.2407500551207258E-2</v>
      </c>
      <c r="D140" s="98">
        <v>0</v>
      </c>
      <c r="E140" s="98">
        <v>5.4436665775206741E-2</v>
      </c>
      <c r="F140" s="98">
        <v>6.4042354008442187E-2</v>
      </c>
      <c r="G140" s="98">
        <v>3.2027134039442712E-2</v>
      </c>
      <c r="H140" s="98">
        <v>4.2970503386989704E-2</v>
      </c>
      <c r="I140" s="98">
        <v>1.4604211674738155E-2</v>
      </c>
      <c r="J140" s="98">
        <v>5.012634578669279E-2</v>
      </c>
      <c r="K140" s="98">
        <v>3.0727561992704912E-2</v>
      </c>
      <c r="L140" s="98">
        <v>5.9168224571127942E-2</v>
      </c>
      <c r="M140" s="98">
        <v>4.7074397582093905E-2</v>
      </c>
      <c r="N140" s="98">
        <v>2.2269464450955609E-2</v>
      </c>
      <c r="O140" s="98">
        <v>3.9079284364592889E-2</v>
      </c>
      <c r="P140" s="98">
        <v>5.1813435901990917E-2</v>
      </c>
      <c r="Q140" s="98">
        <v>8.1248402031987577E-2</v>
      </c>
      <c r="R140" s="98">
        <v>0.11751629410027976</v>
      </c>
      <c r="S140" s="98">
        <v>0.1017720436867353</v>
      </c>
      <c r="T140" s="98">
        <v>5.1944877175192646E-2</v>
      </c>
      <c r="U140" s="98">
        <v>4.346402249377767E-2</v>
      </c>
      <c r="V140" s="98">
        <v>1.9591647030661793E-3</v>
      </c>
      <c r="W140" s="98">
        <v>1.4449957178664433E-3</v>
      </c>
      <c r="X140" s="98">
        <v>4.1759256292664311E-2</v>
      </c>
      <c r="Y140" s="98">
        <v>7.0301831770693504E-2</v>
      </c>
      <c r="DA140" s="63" t="s">
        <v>3551</v>
      </c>
    </row>
    <row r="141" spans="1:105" ht="12" customHeight="1" x14ac:dyDescent="0.25">
      <c r="A141" s="109" t="s">
        <v>120</v>
      </c>
      <c r="B141" s="33"/>
      <c r="C141" s="33">
        <v>0.79862706776443715</v>
      </c>
      <c r="D141" s="33">
        <v>0.55800513849728495</v>
      </c>
      <c r="E141" s="33">
        <v>0.46435408956835694</v>
      </c>
      <c r="F141" s="33">
        <v>0.54128853004502786</v>
      </c>
      <c r="G141" s="33">
        <v>0.29817944546492864</v>
      </c>
      <c r="H141" s="33">
        <v>0.41518045657377661</v>
      </c>
      <c r="I141" s="33">
        <v>0.16423255695836483</v>
      </c>
      <c r="J141" s="33">
        <v>0.26945455896991327</v>
      </c>
      <c r="K141" s="33">
        <v>0.15764038048993639</v>
      </c>
      <c r="L141" s="33">
        <v>0.29620822179270723</v>
      </c>
      <c r="M141" s="33">
        <v>0.30110511559737163</v>
      </c>
      <c r="N141" s="33">
        <v>0.29153903752501231</v>
      </c>
      <c r="O141" s="33">
        <v>0.24428069330719898</v>
      </c>
      <c r="P141" s="33">
        <v>0.10800481890193762</v>
      </c>
      <c r="Q141" s="33">
        <v>0.16691226960453309</v>
      </c>
      <c r="R141" s="33">
        <v>0.29975524871893128</v>
      </c>
      <c r="S141" s="33">
        <v>0.55046913692186183</v>
      </c>
      <c r="T141" s="33">
        <v>0.33315251187131883</v>
      </c>
      <c r="U141" s="33">
        <v>0.61111718823908268</v>
      </c>
      <c r="V141" s="33">
        <v>0.35920262303825423</v>
      </c>
      <c r="W141" s="33">
        <v>0.32034403052204247</v>
      </c>
      <c r="X141" s="33">
        <v>0.27787131591007519</v>
      </c>
      <c r="Y141" s="33">
        <v>0.53468264737039184</v>
      </c>
      <c r="DA141" s="60" t="s">
        <v>3552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:Y143" si="51">W144+W146+W148+W157</f>
        <v>0</v>
      </c>
      <c r="X143" s="117">
        <f t="shared" si="51"/>
        <v>0</v>
      </c>
      <c r="Y143" s="117">
        <f t="shared" si="51"/>
        <v>0</v>
      </c>
      <c r="DA143" s="129" t="s">
        <v>3553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3554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3555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3556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3557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X148" s="122">
        <v>0</v>
      </c>
      <c r="Y148" s="122">
        <v>0</v>
      </c>
      <c r="DA148" s="130" t="s">
        <v>3558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3559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3560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3561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3562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3563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3564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3565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3566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X157" s="122">
        <v>0</v>
      </c>
      <c r="Y157" s="122">
        <v>0</v>
      </c>
      <c r="DA157" s="130" t="s">
        <v>3567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3568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3569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0.46313919428109429</v>
      </c>
      <c r="D161" s="117">
        <f t="shared" si="54"/>
        <v>0.44182637209723907</v>
      </c>
      <c r="E161" s="117">
        <f t="shared" si="54"/>
        <v>0.49664506745569031</v>
      </c>
      <c r="F161" s="117">
        <f t="shared" si="54"/>
        <v>0.48936243839652482</v>
      </c>
      <c r="G161" s="117">
        <f t="shared" si="54"/>
        <v>0.67821481613116563</v>
      </c>
      <c r="H161" s="117">
        <f t="shared" si="54"/>
        <v>0.99536296162369464</v>
      </c>
      <c r="I161" s="117">
        <f t="shared" si="54"/>
        <v>1.5966919913809319</v>
      </c>
      <c r="J161" s="117">
        <f t="shared" si="54"/>
        <v>1.736257872564881</v>
      </c>
      <c r="K161" s="117">
        <f t="shared" si="54"/>
        <v>0.9262474831153007</v>
      </c>
      <c r="L161" s="117">
        <f t="shared" si="54"/>
        <v>0.51085851765968437</v>
      </c>
      <c r="M161" s="117">
        <f t="shared" si="54"/>
        <v>0.34439278614064023</v>
      </c>
      <c r="N161" s="117">
        <f t="shared" si="54"/>
        <v>0.2815632787700264</v>
      </c>
      <c r="O161" s="117">
        <f t="shared" si="54"/>
        <v>0.21064542336541131</v>
      </c>
      <c r="P161" s="117">
        <f t="shared" si="54"/>
        <v>0.39384303505470297</v>
      </c>
      <c r="Q161" s="117">
        <f t="shared" si="54"/>
        <v>0.53152881735901103</v>
      </c>
      <c r="R161" s="117">
        <f t="shared" ref="R161:V161" si="55">R162+R164+R166+R175</f>
        <v>0.89369277717617224</v>
      </c>
      <c r="S161" s="117">
        <f t="shared" si="55"/>
        <v>1.0563411599616563</v>
      </c>
      <c r="T161" s="117">
        <f t="shared" si="55"/>
        <v>1.0337122140245969</v>
      </c>
      <c r="U161" s="117">
        <f t="shared" si="55"/>
        <v>1.0127594652107201</v>
      </c>
      <c r="V161" s="117">
        <f t="shared" si="55"/>
        <v>0.67861133319616762</v>
      </c>
      <c r="W161" s="117">
        <f t="shared" ref="W161:Y161" si="56">W162+W164+W166+W175</f>
        <v>0.35169252761476383</v>
      </c>
      <c r="X161" s="117">
        <f t="shared" si="56"/>
        <v>0.39013820202628313</v>
      </c>
      <c r="Y161" s="117">
        <f t="shared" si="56"/>
        <v>0.2948968950747074</v>
      </c>
      <c r="DA161" s="129" t="s">
        <v>3570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0.38942952890554711</v>
      </c>
      <c r="D162" s="122">
        <f t="shared" si="57"/>
        <v>0.36868001207777129</v>
      </c>
      <c r="E162" s="122">
        <f t="shared" si="57"/>
        <v>0.41421152589060722</v>
      </c>
      <c r="F162" s="122">
        <f t="shared" si="57"/>
        <v>0.40690085525724012</v>
      </c>
      <c r="G162" s="122">
        <f t="shared" si="57"/>
        <v>0.56440890098031704</v>
      </c>
      <c r="H162" s="122">
        <f t="shared" si="57"/>
        <v>0.80962782836663338</v>
      </c>
      <c r="I162" s="122">
        <f t="shared" si="57"/>
        <v>1.3627035958335452</v>
      </c>
      <c r="J162" s="122">
        <f t="shared" si="57"/>
        <v>1.4819912671739579</v>
      </c>
      <c r="K162" s="122">
        <f t="shared" si="57"/>
        <v>0.79633527267529225</v>
      </c>
      <c r="L162" s="122">
        <f t="shared" si="57"/>
        <v>0.44426816421055138</v>
      </c>
      <c r="M162" s="122">
        <f t="shared" si="57"/>
        <v>0.29495822474941935</v>
      </c>
      <c r="N162" s="122">
        <f t="shared" si="57"/>
        <v>0.23996992842527171</v>
      </c>
      <c r="O162" s="122">
        <f t="shared" si="57"/>
        <v>0.17926625631118098</v>
      </c>
      <c r="P162" s="122">
        <f t="shared" si="57"/>
        <v>0.33407231678496002</v>
      </c>
      <c r="Q162" s="122">
        <f t="shared" si="57"/>
        <v>0.44423121593764964</v>
      </c>
      <c r="R162" s="122">
        <f t="shared" si="57"/>
        <v>0.73597496026682641</v>
      </c>
      <c r="S162" s="122">
        <f t="shared" si="57"/>
        <v>0.85981626844525405</v>
      </c>
      <c r="T162" s="122">
        <f t="shared" si="57"/>
        <v>0.87351986365665524</v>
      </c>
      <c r="U162" s="122">
        <f t="shared" si="57"/>
        <v>0.80669162698030605</v>
      </c>
      <c r="V162" s="122">
        <f t="shared" si="57"/>
        <v>0.53278661975818609</v>
      </c>
      <c r="W162" s="122">
        <f t="shared" si="57"/>
        <v>0.26953267388586932</v>
      </c>
      <c r="X162" s="122">
        <f t="shared" si="57"/>
        <v>0.28361951275633829</v>
      </c>
      <c r="Y162" s="122">
        <f t="shared" si="57"/>
        <v>0.19436913706743109</v>
      </c>
      <c r="DA162" s="130" t="s">
        <v>3571</v>
      </c>
    </row>
    <row r="163" spans="1:105" ht="12" customHeight="1" x14ac:dyDescent="0.25">
      <c r="A163" s="97" t="s">
        <v>53</v>
      </c>
      <c r="B163" s="33"/>
      <c r="C163" s="33">
        <v>0.38942952890554711</v>
      </c>
      <c r="D163" s="33">
        <v>0.36868001207777129</v>
      </c>
      <c r="E163" s="33">
        <v>0.41421152589060722</v>
      </c>
      <c r="F163" s="33">
        <v>0.40690085525724012</v>
      </c>
      <c r="G163" s="33">
        <v>0.56440890098031704</v>
      </c>
      <c r="H163" s="33">
        <v>0.80962782836663338</v>
      </c>
      <c r="I163" s="33">
        <v>1.3627035958335452</v>
      </c>
      <c r="J163" s="33">
        <v>1.4819912671739579</v>
      </c>
      <c r="K163" s="33">
        <v>0.79633527267529225</v>
      </c>
      <c r="L163" s="33">
        <v>0.44426816421055138</v>
      </c>
      <c r="M163" s="33">
        <v>0.29495822474941935</v>
      </c>
      <c r="N163" s="33">
        <v>0.23996992842527171</v>
      </c>
      <c r="O163" s="33">
        <v>0.17926625631118098</v>
      </c>
      <c r="P163" s="33">
        <v>0.33407231678496002</v>
      </c>
      <c r="Q163" s="33">
        <v>0.44423121593764964</v>
      </c>
      <c r="R163" s="33">
        <v>0.73597496026682641</v>
      </c>
      <c r="S163" s="33">
        <v>0.85981626844525405</v>
      </c>
      <c r="T163" s="33">
        <v>0.87351986365665524</v>
      </c>
      <c r="U163" s="33">
        <v>0.80669162698030605</v>
      </c>
      <c r="V163" s="33">
        <v>0.53278661975818609</v>
      </c>
      <c r="W163" s="33">
        <v>0.26953267388586932</v>
      </c>
      <c r="X163" s="33">
        <v>0.28361951275633829</v>
      </c>
      <c r="Y163" s="33">
        <v>0.19436913706743109</v>
      </c>
      <c r="DA163" s="60" t="s">
        <v>3572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1.3700473235449613E-5</v>
      </c>
      <c r="D164" s="122">
        <f t="shared" si="58"/>
        <v>1.3657357613288693E-5</v>
      </c>
      <c r="E164" s="122">
        <f t="shared" si="58"/>
        <v>2.6728764078478923E-5</v>
      </c>
      <c r="F164" s="122">
        <f t="shared" si="58"/>
        <v>4.0485950943663694E-5</v>
      </c>
      <c r="G164" s="122">
        <f t="shared" si="58"/>
        <v>9.5369152726265948E-5</v>
      </c>
      <c r="H164" s="122">
        <f t="shared" si="58"/>
        <v>1.9385879033897063E-4</v>
      </c>
      <c r="I164" s="122">
        <f t="shared" si="58"/>
        <v>3.4323517407762461E-4</v>
      </c>
      <c r="J164" s="122">
        <f t="shared" si="58"/>
        <v>4.5742438574406251E-4</v>
      </c>
      <c r="K164" s="122">
        <f t="shared" si="58"/>
        <v>2.7767572615982445E-4</v>
      </c>
      <c r="L164" s="122">
        <f t="shared" si="58"/>
        <v>3.0544784632259597E-4</v>
      </c>
      <c r="M164" s="122">
        <f t="shared" si="58"/>
        <v>9.5899448557549527E-5</v>
      </c>
      <c r="N164" s="122">
        <f t="shared" si="58"/>
        <v>1.2835877303960457E-4</v>
      </c>
      <c r="O164" s="122">
        <f t="shared" si="58"/>
        <v>1.1019032701449641E-4</v>
      </c>
      <c r="P164" s="122">
        <f t="shared" si="58"/>
        <v>2.8275638223939845E-4</v>
      </c>
      <c r="Q164" s="122">
        <f t="shared" si="58"/>
        <v>3.9757468570905403E-4</v>
      </c>
      <c r="R164" s="122">
        <f t="shared" si="58"/>
        <v>7.7230291164823986E-4</v>
      </c>
      <c r="S164" s="122">
        <f t="shared" si="58"/>
        <v>1.0740065028038755E-3</v>
      </c>
      <c r="T164" s="122">
        <f t="shared" si="58"/>
        <v>1.3308091696460143E-3</v>
      </c>
      <c r="U164" s="122">
        <f t="shared" si="58"/>
        <v>1.1428926950764133E-3</v>
      </c>
      <c r="V164" s="122">
        <f t="shared" si="58"/>
        <v>9.8539099767800948E-4</v>
      </c>
      <c r="W164" s="122">
        <f t="shared" si="58"/>
        <v>7.5413328118427133E-4</v>
      </c>
      <c r="X164" s="122">
        <f t="shared" si="58"/>
        <v>1.3894667657182137E-3</v>
      </c>
      <c r="Y164" s="122">
        <f t="shared" si="58"/>
        <v>7.2707696917925031E-4</v>
      </c>
      <c r="DA164" s="130" t="s">
        <v>3573</v>
      </c>
    </row>
    <row r="165" spans="1:105" ht="12" customHeight="1" x14ac:dyDescent="0.25">
      <c r="A165" s="97" t="s">
        <v>53</v>
      </c>
      <c r="B165" s="98"/>
      <c r="C165" s="98">
        <v>1.3700473235449613E-5</v>
      </c>
      <c r="D165" s="98">
        <v>1.3657357613288693E-5</v>
      </c>
      <c r="E165" s="98">
        <v>2.6728764078478923E-5</v>
      </c>
      <c r="F165" s="98">
        <v>4.0485950943663694E-5</v>
      </c>
      <c r="G165" s="98">
        <v>9.5369152726265948E-5</v>
      </c>
      <c r="H165" s="98">
        <v>1.9385879033897063E-4</v>
      </c>
      <c r="I165" s="98">
        <v>3.4323517407762461E-4</v>
      </c>
      <c r="J165" s="98">
        <v>4.5742438574406251E-4</v>
      </c>
      <c r="K165" s="98">
        <v>2.7767572615982445E-4</v>
      </c>
      <c r="L165" s="98">
        <v>3.0544784632259597E-4</v>
      </c>
      <c r="M165" s="98">
        <v>9.5899448557549527E-5</v>
      </c>
      <c r="N165" s="98">
        <v>1.2835877303960457E-4</v>
      </c>
      <c r="O165" s="98">
        <v>1.1019032701449641E-4</v>
      </c>
      <c r="P165" s="98">
        <v>2.8275638223939845E-4</v>
      </c>
      <c r="Q165" s="98">
        <v>3.9757468570905403E-4</v>
      </c>
      <c r="R165" s="98">
        <v>7.7230291164823986E-4</v>
      </c>
      <c r="S165" s="98">
        <v>1.0740065028038755E-3</v>
      </c>
      <c r="T165" s="98">
        <v>1.3308091696460143E-3</v>
      </c>
      <c r="U165" s="98">
        <v>1.1428926950764133E-3</v>
      </c>
      <c r="V165" s="98">
        <v>9.8539099767800948E-4</v>
      </c>
      <c r="W165" s="98">
        <v>7.5413328118427133E-4</v>
      </c>
      <c r="X165" s="98">
        <v>1.3894667657182137E-3</v>
      </c>
      <c r="Y165" s="98">
        <v>7.2707696917925031E-4</v>
      </c>
      <c r="DA165" s="63" t="s">
        <v>3574</v>
      </c>
    </row>
    <row r="166" spans="1:105" ht="12" customHeight="1" x14ac:dyDescent="0.25">
      <c r="A166" s="121" t="s">
        <v>55</v>
      </c>
      <c r="B166" s="122"/>
      <c r="C166" s="122">
        <v>4.4123579237329562E-2</v>
      </c>
      <c r="D166" s="122">
        <v>4.5310228996699273E-2</v>
      </c>
      <c r="E166" s="122">
        <v>5.1893337196707121E-2</v>
      </c>
      <c r="F166" s="122">
        <v>5.1610584436233058E-2</v>
      </c>
      <c r="G166" s="122">
        <v>7.2909556259668773E-2</v>
      </c>
      <c r="H166" s="122">
        <v>0.11699739100132522</v>
      </c>
      <c r="I166" s="122">
        <v>0.1534627841079198</v>
      </c>
      <c r="J166" s="122">
        <v>0.16670159678698979</v>
      </c>
      <c r="K166" s="122">
        <v>8.6423249120903364E-2</v>
      </c>
      <c r="L166" s="122">
        <v>4.3504175739979556E-2</v>
      </c>
      <c r="M166" s="122">
        <v>3.2128137370259519E-2</v>
      </c>
      <c r="N166" s="122">
        <v>2.7328977151842276E-2</v>
      </c>
      <c r="O166" s="122">
        <v>2.0735238710191811E-2</v>
      </c>
      <c r="P166" s="122">
        <v>3.8934877347874181E-2</v>
      </c>
      <c r="Q166" s="122">
        <v>5.6120634541074084E-2</v>
      </c>
      <c r="R166" s="122">
        <v>9.9461489791320384E-2</v>
      </c>
      <c r="S166" s="122">
        <v>0.12487810734675003</v>
      </c>
      <c r="T166" s="122">
        <v>0.10175642411539725</v>
      </c>
      <c r="U166" s="122">
        <v>0.13104206662831536</v>
      </c>
      <c r="V166" s="122">
        <v>9.3916808901451834E-2</v>
      </c>
      <c r="W166" s="122">
        <v>5.2704209046552493E-2</v>
      </c>
      <c r="X166" s="122">
        <v>6.7877985252952494E-2</v>
      </c>
      <c r="Y166" s="122">
        <v>6.5184728042315621E-2</v>
      </c>
      <c r="DA166" s="130" t="s">
        <v>3575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3576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3577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3578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3579</v>
      </c>
    </row>
    <row r="171" spans="1:105" ht="12" customHeight="1" x14ac:dyDescent="0.25">
      <c r="A171" s="106" t="s">
        <v>122</v>
      </c>
      <c r="B171" s="101"/>
      <c r="C171" s="101">
        <v>4.4123579237329562E-2</v>
      </c>
      <c r="D171" s="101">
        <v>4.5310228996699273E-2</v>
      </c>
      <c r="E171" s="101">
        <v>5.1893337196707121E-2</v>
      </c>
      <c r="F171" s="101">
        <v>5.1610584436233058E-2</v>
      </c>
      <c r="G171" s="101">
        <v>7.2909556259668773E-2</v>
      </c>
      <c r="H171" s="101">
        <v>0.11699739100132522</v>
      </c>
      <c r="I171" s="101">
        <v>0.1534627841079198</v>
      </c>
      <c r="J171" s="101">
        <v>0.16670159678698979</v>
      </c>
      <c r="K171" s="101">
        <v>8.6423249120903364E-2</v>
      </c>
      <c r="L171" s="101">
        <v>4.3504175739979556E-2</v>
      </c>
      <c r="M171" s="101">
        <v>3.2128137370259519E-2</v>
      </c>
      <c r="N171" s="101">
        <v>2.7328977151842276E-2</v>
      </c>
      <c r="O171" s="101">
        <v>2.0735238710191811E-2</v>
      </c>
      <c r="P171" s="101">
        <v>3.8934877347874181E-2</v>
      </c>
      <c r="Q171" s="101">
        <v>5.6120634541074084E-2</v>
      </c>
      <c r="R171" s="101">
        <v>9.9461489791320384E-2</v>
      </c>
      <c r="S171" s="101">
        <v>0.12487810734675003</v>
      </c>
      <c r="T171" s="101">
        <v>0.10175642411539725</v>
      </c>
      <c r="U171" s="101">
        <v>0.13104206662831536</v>
      </c>
      <c r="V171" s="101">
        <v>9.3916808901451834E-2</v>
      </c>
      <c r="W171" s="101">
        <v>5.2704209046552493E-2</v>
      </c>
      <c r="X171" s="101">
        <v>6.7877985252952494E-2</v>
      </c>
      <c r="Y171" s="101">
        <v>6.5184728042315621E-2</v>
      </c>
      <c r="DA171" s="131" t="s">
        <v>3580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3581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3582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3583</v>
      </c>
    </row>
    <row r="175" spans="1:105" ht="12" customHeight="1" x14ac:dyDescent="0.25">
      <c r="A175" s="121" t="s">
        <v>54</v>
      </c>
      <c r="B175" s="122"/>
      <c r="C175" s="122">
        <v>2.9572385664982159E-2</v>
      </c>
      <c r="D175" s="122">
        <v>2.7822473665155213E-2</v>
      </c>
      <c r="E175" s="122">
        <v>3.0513475604297451E-2</v>
      </c>
      <c r="F175" s="122">
        <v>3.081051275210802E-2</v>
      </c>
      <c r="G175" s="122">
        <v>4.0800989738453614E-2</v>
      </c>
      <c r="H175" s="122">
        <v>6.8543883465397082E-2</v>
      </c>
      <c r="I175" s="122">
        <v>8.0182376265389252E-2</v>
      </c>
      <c r="J175" s="122">
        <v>8.7107584218189246E-2</v>
      </c>
      <c r="K175" s="122">
        <v>4.3211285592945264E-2</v>
      </c>
      <c r="L175" s="122">
        <v>2.2780729862830862E-2</v>
      </c>
      <c r="M175" s="122">
        <v>1.7210524572403851E-2</v>
      </c>
      <c r="N175" s="122">
        <v>1.4136014419872828E-2</v>
      </c>
      <c r="O175" s="122">
        <v>1.053373801702401E-2</v>
      </c>
      <c r="P175" s="122">
        <v>2.0553084539629313E-2</v>
      </c>
      <c r="Q175" s="122">
        <v>3.0779392194578255E-2</v>
      </c>
      <c r="R175" s="122">
        <v>5.7484024206377222E-2</v>
      </c>
      <c r="S175" s="122">
        <v>7.0572777666848385E-2</v>
      </c>
      <c r="T175" s="122">
        <v>5.7105117082898504E-2</v>
      </c>
      <c r="U175" s="122">
        <v>7.3882878907022276E-2</v>
      </c>
      <c r="V175" s="122">
        <v>5.092251353885166E-2</v>
      </c>
      <c r="W175" s="122">
        <v>2.8701511401157755E-2</v>
      </c>
      <c r="X175" s="122">
        <v>3.7251237251274119E-2</v>
      </c>
      <c r="Y175" s="122">
        <v>3.4615952995781456E-2</v>
      </c>
      <c r="DA175" s="130" t="s">
        <v>3584</v>
      </c>
    </row>
    <row r="176" spans="1:105" ht="12" customHeight="1" x14ac:dyDescent="0.25">
      <c r="A176" s="97" t="s">
        <v>50</v>
      </c>
      <c r="B176" s="98"/>
      <c r="C176" s="98">
        <v>2.1356178895850387E-3</v>
      </c>
      <c r="D176" s="98">
        <v>0</v>
      </c>
      <c r="E176" s="98">
        <v>3.1919153706144675E-3</v>
      </c>
      <c r="F176" s="98">
        <v>3.2826351667770174E-3</v>
      </c>
      <c r="G176" s="98">
        <v>3.9719679577958781E-3</v>
      </c>
      <c r="H176" s="98">
        <v>6.4159220866396166E-3</v>
      </c>
      <c r="I176" s="98">
        <v>6.5592116951057227E-3</v>
      </c>
      <c r="J176" s="98">
        <v>1.3648976225715011E-2</v>
      </c>
      <c r="K176" s="98">
        <v>7.0652489479824899E-3</v>
      </c>
      <c r="L176" s="98">
        <v>3.7724706941323176E-3</v>
      </c>
      <c r="M176" s="98">
        <v>2.3294547257118638E-3</v>
      </c>
      <c r="N176" s="98">
        <v>9.9485580021451163E-4</v>
      </c>
      <c r="O176" s="98">
        <v>1.442040013453612E-3</v>
      </c>
      <c r="P176" s="98">
        <v>6.6479136266162546E-3</v>
      </c>
      <c r="Q176" s="98">
        <v>1.00929691965202E-2</v>
      </c>
      <c r="R176" s="98">
        <v>1.6169058450847845E-2</v>
      </c>
      <c r="S176" s="98">
        <v>1.1003806068560622E-2</v>
      </c>
      <c r="T176" s="98">
        <v>7.722778199497668E-3</v>
      </c>
      <c r="U176" s="98">
        <v>4.896579749299002E-3</v>
      </c>
      <c r="V176" s="98">
        <v>2.9179048769070753E-4</v>
      </c>
      <c r="W176" s="98">
        <v>1.3136324707876756E-4</v>
      </c>
      <c r="X176" s="98">
        <v>4.8813184720479224E-3</v>
      </c>
      <c r="Y176" s="98">
        <v>4.009065762890872E-3</v>
      </c>
      <c r="DA176" s="63" t="s">
        <v>3585</v>
      </c>
    </row>
    <row r="177" spans="1:105" ht="12" customHeight="1" x14ac:dyDescent="0.25">
      <c r="A177" s="109" t="s">
        <v>120</v>
      </c>
      <c r="B177" s="33"/>
      <c r="C177" s="33">
        <v>2.7436767775397122E-2</v>
      </c>
      <c r="D177" s="33">
        <v>2.7822473665155213E-2</v>
      </c>
      <c r="E177" s="33">
        <v>2.7321560233682984E-2</v>
      </c>
      <c r="F177" s="33">
        <v>2.7527877585331002E-2</v>
      </c>
      <c r="G177" s="33">
        <v>3.6829021780657736E-2</v>
      </c>
      <c r="H177" s="33">
        <v>6.2127961378757465E-2</v>
      </c>
      <c r="I177" s="33">
        <v>7.3623164570283534E-2</v>
      </c>
      <c r="J177" s="33">
        <v>7.3458607992474237E-2</v>
      </c>
      <c r="K177" s="33">
        <v>3.6146036644962777E-2</v>
      </c>
      <c r="L177" s="33">
        <v>1.9008259168698544E-2</v>
      </c>
      <c r="M177" s="33">
        <v>1.4881069846691986E-2</v>
      </c>
      <c r="N177" s="33">
        <v>1.3141158619658316E-2</v>
      </c>
      <c r="O177" s="33">
        <v>9.0916980035703979E-3</v>
      </c>
      <c r="P177" s="33">
        <v>1.3905170913013057E-2</v>
      </c>
      <c r="Q177" s="33">
        <v>2.0686422998058056E-2</v>
      </c>
      <c r="R177" s="33">
        <v>4.1314965755529377E-2</v>
      </c>
      <c r="S177" s="33">
        <v>5.9568971598287758E-2</v>
      </c>
      <c r="T177" s="33">
        <v>4.9382338883400836E-2</v>
      </c>
      <c r="U177" s="33">
        <v>6.898629915772328E-2</v>
      </c>
      <c r="V177" s="33">
        <v>5.0630723051160953E-2</v>
      </c>
      <c r="W177" s="33">
        <v>2.8570148154078989E-2</v>
      </c>
      <c r="X177" s="33">
        <v>3.2369918779226195E-2</v>
      </c>
      <c r="Y177" s="33">
        <v>3.0606887232890581E-2</v>
      </c>
      <c r="DA177" s="60" t="s">
        <v>3586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>
        <f>IF(RES_hhdet_in_tes!C3=0,"",RES_hhdet_in_tes!C3/RES_hhdet_in_fec!C3)</f>
        <v>0.62467566669586483</v>
      </c>
      <c r="D3" s="119">
        <f>IF(RES_hhdet_in_tes!D3=0,"",RES_hhdet_in_tes!D3/RES_hhdet_in_fec!D3)</f>
        <v>0.62906888715692444</v>
      </c>
      <c r="E3" s="119">
        <f>IF(RES_hhdet_in_tes!E3=0,"",RES_hhdet_in_tes!E3/RES_hhdet_in_fec!E3)</f>
        <v>0.63248224648775975</v>
      </c>
      <c r="F3" s="119">
        <f>IF(RES_hhdet_in_tes!F3=0,"",RES_hhdet_in_tes!F3/RES_hhdet_in_fec!F3)</f>
        <v>0.63603113853112103</v>
      </c>
      <c r="G3" s="119">
        <f>IF(RES_hhdet_in_tes!G3=0,"",RES_hhdet_in_tes!G3/RES_hhdet_in_fec!G3)</f>
        <v>0.64133852824163284</v>
      </c>
      <c r="H3" s="119" t="str">
        <f>IF(RES_hhdet_in_tes!H3=0,"",RES_hhdet_in_tes!H3/RES_hhdet_in_fec!H3)</f>
        <v/>
      </c>
      <c r="I3" s="119" t="str">
        <f>IF(RES_hhdet_in_tes!I3=0,"",RES_hhdet_in_tes!I3/RES_hhdet_in_fec!I3)</f>
        <v/>
      </c>
      <c r="J3" s="119" t="str">
        <f>IF(RES_hhdet_in_tes!J3=0,"",RES_hhdet_in_tes!J3/RES_hhdet_in_fec!J3)</f>
        <v/>
      </c>
      <c r="K3" s="119" t="str">
        <f>IF(RES_hhdet_in_tes!K3=0,"",RES_hhdet_in_tes!K3/RES_hhdet_in_fec!K3)</f>
        <v/>
      </c>
      <c r="L3" s="119">
        <f>IF(RES_hhdet_in_tes!L3=0,"",RES_hhdet_in_tes!L3/RES_hhdet_in_fec!L3)</f>
        <v>0.66230028945946451</v>
      </c>
      <c r="M3" s="119">
        <f>IF(RES_hhdet_in_tes!M3=0,"",RES_hhdet_in_tes!M3/RES_hhdet_in_fec!M3)</f>
        <v>0.67118212646144471</v>
      </c>
      <c r="N3" s="119">
        <f>IF(RES_hhdet_in_tes!N3=0,"",RES_hhdet_in_tes!N3/RES_hhdet_in_fec!N3)</f>
        <v>0.67664888813271717</v>
      </c>
      <c r="O3" s="119">
        <f>IF(RES_hhdet_in_tes!O3=0,"",RES_hhdet_in_tes!O3/RES_hhdet_in_fec!O3)</f>
        <v>0.67970397714704267</v>
      </c>
      <c r="P3" s="119" t="str">
        <f>IF(RES_hhdet_in_tes!P3=0,"",RES_hhdet_in_tes!P3/RES_hhdet_in_fec!P3)</f>
        <v/>
      </c>
      <c r="Q3" s="119" t="str">
        <f>IF(RES_hhdet_in_tes!Q3=0,"",RES_hhdet_in_tes!Q3/RES_hhdet_in_fec!Q3)</f>
        <v/>
      </c>
      <c r="R3" s="119" t="str">
        <f>IF(RES_hhdet_in_tes!R3=0,"",RES_hhdet_in_tes!R3/RES_hhdet_in_fec!R3)</f>
        <v/>
      </c>
      <c r="S3" s="119" t="str">
        <f>IF(RES_hhdet_in_tes!S3=0,"",RES_hhdet_in_tes!S3/RES_hhdet_in_fec!S3)</f>
        <v/>
      </c>
      <c r="T3" s="119" t="str">
        <f>IF(RES_hhdet_in_tes!T3=0,"",RES_hhdet_in_tes!T3/RES_hhdet_in_fec!T3)</f>
        <v/>
      </c>
      <c r="U3" s="119">
        <f>IF(RES_hhdet_in_tes!U3=0,"",RES_hhdet_in_tes!U3/RES_hhdet_in_fec!U3)</f>
        <v>0.7729035651210181</v>
      </c>
      <c r="V3" s="119" t="str">
        <f>IF(RES_hhdet_in_tes!V3=0,"",RES_hhdet_in_tes!V3/RES_hhdet_in_fec!V3)</f>
        <v/>
      </c>
      <c r="W3" s="119" t="str">
        <f>IF(RES_hhdet_in_tes!W3=0,"",RES_hhdet_in_tes!W3/RES_hhdet_in_fec!W3)</f>
        <v/>
      </c>
      <c r="X3" s="119" t="str">
        <f>IF(RES_hhdet_in_tes!X3=0,"",RES_hhdet_in_tes!X3/RES_hhdet_in_fec!X3)</f>
        <v/>
      </c>
      <c r="Y3" s="119">
        <f>IF(RES_hhdet_in_tes!Y3=0,"",RES_hhdet_in_tes!Y3/RES_hhdet_in_fec!Y3)</f>
        <v>0.81586408229443863</v>
      </c>
      <c r="DA3" s="129" t="s">
        <v>3588</v>
      </c>
    </row>
    <row r="4" spans="1:105" ht="12.95" customHeight="1" x14ac:dyDescent="0.25">
      <c r="A4" s="121" t="s">
        <v>57</v>
      </c>
      <c r="B4" s="124"/>
      <c r="C4" s="124">
        <f>IF(RES_hhdet_in_tes!C4=0,"",RES_hhdet_in_tes!C4/RES_hhdet_in_fec!C4)</f>
        <v>0.62103982067559405</v>
      </c>
      <c r="D4" s="124">
        <f>IF(RES_hhdet_in_tes!D4=0,"",RES_hhdet_in_tes!D4/RES_hhdet_in_fec!D4)</f>
        <v>0.62545353098651701</v>
      </c>
      <c r="E4" s="124">
        <f>IF(RES_hhdet_in_tes!E4=0,"",RES_hhdet_in_tes!E4/RES_hhdet_in_fec!E4)</f>
        <v>0.63007540070135815</v>
      </c>
      <c r="F4" s="124">
        <f>IF(RES_hhdet_in_tes!F4=0,"",RES_hhdet_in_tes!F4/RES_hhdet_in_fec!F4)</f>
        <v>0.63486282090662061</v>
      </c>
      <c r="G4" s="124">
        <f>IF(RES_hhdet_in_tes!G4=0,"",RES_hhdet_in_tes!G4/RES_hhdet_in_fec!G4)</f>
        <v>0.63981823461444687</v>
      </c>
      <c r="H4" s="124" t="str">
        <f>IF(RES_hhdet_in_tes!H4=0,"",RES_hhdet_in_tes!H4/RES_hhdet_in_fec!H4)</f>
        <v/>
      </c>
      <c r="I4" s="124" t="str">
        <f>IF(RES_hhdet_in_tes!I4=0,"",RES_hhdet_in_tes!I4/RES_hhdet_in_fec!I4)</f>
        <v/>
      </c>
      <c r="J4" s="124" t="str">
        <f>IF(RES_hhdet_in_tes!J4=0,"",RES_hhdet_in_tes!J4/RES_hhdet_in_fec!J4)</f>
        <v/>
      </c>
      <c r="K4" s="124" t="str">
        <f>IF(RES_hhdet_in_tes!K4=0,"",RES_hhdet_in_tes!K4/RES_hhdet_in_fec!K4)</f>
        <v/>
      </c>
      <c r="L4" s="124">
        <f>IF(RES_hhdet_in_tes!L4=0,"",RES_hhdet_in_tes!L4/RES_hhdet_in_fec!L4)</f>
        <v>0.66706550942209986</v>
      </c>
      <c r="M4" s="124">
        <f>IF(RES_hhdet_in_tes!M4=0,"",RES_hhdet_in_tes!M4/RES_hhdet_in_fec!M4)</f>
        <v>0.67278918917331509</v>
      </c>
      <c r="N4" s="124">
        <f>IF(RES_hhdet_in_tes!N4=0,"",RES_hhdet_in_tes!N4/RES_hhdet_in_fec!N4)</f>
        <v>0.67814071863770964</v>
      </c>
      <c r="O4" s="124">
        <f>IF(RES_hhdet_in_tes!O4=0,"",RES_hhdet_in_tes!O4/RES_hhdet_in_fec!O4)</f>
        <v>0.68292054850745387</v>
      </c>
      <c r="P4" s="124" t="str">
        <f>IF(RES_hhdet_in_tes!P4=0,"",RES_hhdet_in_tes!P4/RES_hhdet_in_fec!P4)</f>
        <v/>
      </c>
      <c r="Q4" s="124" t="str">
        <f>IF(RES_hhdet_in_tes!Q4=0,"",RES_hhdet_in_tes!Q4/RES_hhdet_in_fec!Q4)</f>
        <v/>
      </c>
      <c r="R4" s="124" t="str">
        <f>IF(RES_hhdet_in_tes!R4=0,"",RES_hhdet_in_tes!R4/RES_hhdet_in_fec!R4)</f>
        <v/>
      </c>
      <c r="S4" s="124" t="str">
        <f>IF(RES_hhdet_in_tes!S4=0,"",RES_hhdet_in_tes!S4/RES_hhdet_in_fec!S4)</f>
        <v/>
      </c>
      <c r="T4" s="124" t="str">
        <f>IF(RES_hhdet_in_tes!T4=0,"",RES_hhdet_in_tes!T4/RES_hhdet_in_fec!T4)</f>
        <v/>
      </c>
      <c r="U4" s="124">
        <f>IF(RES_hhdet_in_tes!U4=0,"",RES_hhdet_in_tes!U4/RES_hhdet_in_fec!U4)</f>
        <v>0.77029744973989023</v>
      </c>
      <c r="V4" s="124" t="str">
        <f>IF(RES_hhdet_in_tes!V4=0,"",RES_hhdet_in_tes!V4/RES_hhdet_in_fec!V4)</f>
        <v/>
      </c>
      <c r="W4" s="124" t="str">
        <f>IF(RES_hhdet_in_tes!W4=0,"",RES_hhdet_in_tes!W4/RES_hhdet_in_fec!W4)</f>
        <v/>
      </c>
      <c r="X4" s="124" t="str">
        <f>IF(RES_hhdet_in_tes!X4=0,"",RES_hhdet_in_tes!X4/RES_hhdet_in_fec!X4)</f>
        <v/>
      </c>
      <c r="Y4" s="124">
        <f>IF(RES_hhdet_in_tes!Y4=0,"",RES_hhdet_in_tes!Y4/RES_hhdet_in_fec!Y4)</f>
        <v>0.81006202173316488</v>
      </c>
      <c r="DA4" s="130" t="s">
        <v>3589</v>
      </c>
    </row>
    <row r="5" spans="1:105" ht="12" customHeight="1" x14ac:dyDescent="0.25">
      <c r="A5" s="97" t="s">
        <v>51</v>
      </c>
      <c r="B5" s="111"/>
      <c r="C5" s="111">
        <f>IF(RES_hhdet_in_tes!C5=0,"",RES_hhdet_in_tes!C5/RES_hhdet_in_fec!C5)</f>
        <v>0.61887133222459689</v>
      </c>
      <c r="D5" s="111">
        <f>IF(RES_hhdet_in_tes!D5=0,"",RES_hhdet_in_tes!D5/RES_hhdet_in_fec!D5)</f>
        <v>0.6233410867799738</v>
      </c>
      <c r="E5" s="111">
        <f>IF(RES_hhdet_in_tes!E5=0,"",RES_hhdet_in_tes!E5/RES_hhdet_in_fec!E5)</f>
        <v>0.62801714621109561</v>
      </c>
      <c r="F5" s="111">
        <f>IF(RES_hhdet_in_tes!F5=0,"",RES_hhdet_in_tes!F5/RES_hhdet_in_fec!F5)</f>
        <v>0.63284826904669922</v>
      </c>
      <c r="G5" s="111">
        <f>IF(RES_hhdet_in_tes!G5=0,"",RES_hhdet_in_tes!G5/RES_hhdet_in_fec!G5)</f>
        <v>0.63786202170844941</v>
      </c>
      <c r="H5" s="111" t="str">
        <f>IF(RES_hhdet_in_tes!H5=0,"",RES_hhdet_in_tes!H5/RES_hhdet_in_fec!H5)</f>
        <v/>
      </c>
      <c r="I5" s="111" t="str">
        <f>IF(RES_hhdet_in_tes!I5=0,"",RES_hhdet_in_tes!I5/RES_hhdet_in_fec!I5)</f>
        <v/>
      </c>
      <c r="J5" s="111" t="str">
        <f>IF(RES_hhdet_in_tes!J5=0,"",RES_hhdet_in_tes!J5/RES_hhdet_in_fec!J5)</f>
        <v/>
      </c>
      <c r="K5" s="111" t="str">
        <f>IF(RES_hhdet_in_tes!K5=0,"",RES_hhdet_in_tes!K5/RES_hhdet_in_fec!K5)</f>
        <v/>
      </c>
      <c r="L5" s="111">
        <f>IF(RES_hhdet_in_tes!L5=0,"",RES_hhdet_in_tes!L5/RES_hhdet_in_fec!L5)</f>
        <v>0.66531265688869723</v>
      </c>
      <c r="M5" s="111">
        <f>IF(RES_hhdet_in_tes!M5=0,"",RES_hhdet_in_tes!M5/RES_hhdet_in_fec!M5)</f>
        <v>0.67107302684603909</v>
      </c>
      <c r="N5" s="111">
        <f>IF(RES_hhdet_in_tes!N5=0,"",RES_hhdet_in_tes!N5/RES_hhdet_in_fec!N5)</f>
        <v>0.67645387160254045</v>
      </c>
      <c r="O5" s="111">
        <f>IF(RES_hhdet_in_tes!O5=0,"",RES_hhdet_in_tes!O5/RES_hhdet_in_fec!O5)</f>
        <v>0.6812612144705954</v>
      </c>
      <c r="P5" s="111" t="str">
        <f>IF(RES_hhdet_in_tes!P5=0,"",RES_hhdet_in_tes!P5/RES_hhdet_in_fec!P5)</f>
        <v/>
      </c>
      <c r="Q5" s="111" t="str">
        <f>IF(RES_hhdet_in_tes!Q5=0,"",RES_hhdet_in_tes!Q5/RES_hhdet_in_fec!Q5)</f>
        <v/>
      </c>
      <c r="R5" s="111" t="str">
        <f>IF(RES_hhdet_in_tes!R5=0,"",RES_hhdet_in_tes!R5/RES_hhdet_in_fec!R5)</f>
        <v/>
      </c>
      <c r="S5" s="111" t="str">
        <f>IF(RES_hhdet_in_tes!S5=0,"",RES_hhdet_in_tes!S5/RES_hhdet_in_fec!S5)</f>
        <v/>
      </c>
      <c r="T5" s="111" t="str">
        <f>IF(RES_hhdet_in_tes!T5=0,"",RES_hhdet_in_tes!T5/RES_hhdet_in_fec!T5)</f>
        <v/>
      </c>
      <c r="U5" s="111">
        <f>IF(RES_hhdet_in_tes!U5=0,"",RES_hhdet_in_tes!U5/RES_hhdet_in_fec!U5)</f>
        <v>0.76898264219322354</v>
      </c>
      <c r="V5" s="111" t="str">
        <f>IF(RES_hhdet_in_tes!V5=0,"",RES_hhdet_in_tes!V5/RES_hhdet_in_fec!V5)</f>
        <v/>
      </c>
      <c r="W5" s="111" t="str">
        <f>IF(RES_hhdet_in_tes!W5=0,"",RES_hhdet_in_tes!W5/RES_hhdet_in_fec!W5)</f>
        <v/>
      </c>
      <c r="X5" s="111" t="str">
        <f>IF(RES_hhdet_in_tes!X5=0,"",RES_hhdet_in_tes!X5/RES_hhdet_in_fec!X5)</f>
        <v/>
      </c>
      <c r="Y5" s="111">
        <f>IF(RES_hhdet_in_tes!Y5=0,"",RES_hhdet_in_tes!Y5/RES_hhdet_in_fec!Y5)</f>
        <v>0.80892476106203326</v>
      </c>
      <c r="DA5" s="63" t="s">
        <v>3590</v>
      </c>
    </row>
    <row r="6" spans="1:105" ht="12" customHeight="1" x14ac:dyDescent="0.25">
      <c r="A6" s="97" t="s">
        <v>53</v>
      </c>
      <c r="B6" s="111"/>
      <c r="C6" s="111">
        <f>IF(RES_hhdet_in_tes!C6=0,"",RES_hhdet_in_tes!C6/RES_hhdet_in_fec!C6)</f>
        <v>1</v>
      </c>
      <c r="D6" s="111">
        <f>IF(RES_hhdet_in_tes!D6=0,"",RES_hhdet_in_tes!D6/RES_hhdet_in_fec!D6)</f>
        <v>1</v>
      </c>
      <c r="E6" s="111">
        <f>IF(RES_hhdet_in_tes!E6=0,"",RES_hhdet_in_tes!E6/RES_hhdet_in_fec!E6)</f>
        <v>1</v>
      </c>
      <c r="F6" s="111">
        <f>IF(RES_hhdet_in_tes!F6=0,"",RES_hhdet_in_tes!F6/RES_hhdet_in_fec!F6)</f>
        <v>1</v>
      </c>
      <c r="G6" s="111">
        <f>IF(RES_hhdet_in_tes!G6=0,"",RES_hhdet_in_tes!G6/RES_hhdet_in_fec!G6)</f>
        <v>1</v>
      </c>
      <c r="H6" s="111" t="str">
        <f>IF(RES_hhdet_in_tes!H6=0,"",RES_hhdet_in_tes!H6/RES_hhdet_in_fec!H6)</f>
        <v/>
      </c>
      <c r="I6" s="111" t="str">
        <f>IF(RES_hhdet_in_tes!I6=0,"",RES_hhdet_in_tes!I6/RES_hhdet_in_fec!I6)</f>
        <v/>
      </c>
      <c r="J6" s="111" t="str">
        <f>IF(RES_hhdet_in_tes!J6=0,"",RES_hhdet_in_tes!J6/RES_hhdet_in_fec!J6)</f>
        <v/>
      </c>
      <c r="K6" s="111" t="str">
        <f>IF(RES_hhdet_in_tes!K6=0,"",RES_hhdet_in_tes!K6/RES_hhdet_in_fec!K6)</f>
        <v/>
      </c>
      <c r="L6" s="111">
        <f>IF(RES_hhdet_in_tes!L6=0,"",RES_hhdet_in_tes!L6/RES_hhdet_in_fec!L6)</f>
        <v>1</v>
      </c>
      <c r="M6" s="111">
        <f>IF(RES_hhdet_in_tes!M6=0,"",RES_hhdet_in_tes!M6/RES_hhdet_in_fec!M6)</f>
        <v>1</v>
      </c>
      <c r="N6" s="111">
        <f>IF(RES_hhdet_in_tes!N6=0,"",RES_hhdet_in_tes!N6/RES_hhdet_in_fec!N6)</f>
        <v>1</v>
      </c>
      <c r="O6" s="111">
        <f>IF(RES_hhdet_in_tes!O6=0,"",RES_hhdet_in_tes!O6/RES_hhdet_in_fec!O6)</f>
        <v>1</v>
      </c>
      <c r="P6" s="111" t="str">
        <f>IF(RES_hhdet_in_tes!P6=0,"",RES_hhdet_in_tes!P6/RES_hhdet_in_fec!P6)</f>
        <v/>
      </c>
      <c r="Q6" s="111" t="str">
        <f>IF(RES_hhdet_in_tes!Q6=0,"",RES_hhdet_in_tes!Q6/RES_hhdet_in_fec!Q6)</f>
        <v/>
      </c>
      <c r="R6" s="111" t="str">
        <f>IF(RES_hhdet_in_tes!R6=0,"",RES_hhdet_in_tes!R6/RES_hhdet_in_fec!R6)</f>
        <v/>
      </c>
      <c r="S6" s="111" t="str">
        <f>IF(RES_hhdet_in_tes!S6=0,"",RES_hhdet_in_tes!S6/RES_hhdet_in_fec!S6)</f>
        <v/>
      </c>
      <c r="T6" s="111" t="str">
        <f>IF(RES_hhdet_in_tes!T6=0,"",RES_hhdet_in_tes!T6/RES_hhdet_in_fec!T6)</f>
        <v/>
      </c>
      <c r="U6" s="111">
        <f>IF(RES_hhdet_in_tes!U6=0,"",RES_hhdet_in_tes!U6/RES_hhdet_in_fec!U6)</f>
        <v>1</v>
      </c>
      <c r="V6" s="111" t="str">
        <f>IF(RES_hhdet_in_tes!V6=0,"",RES_hhdet_in_tes!V6/RES_hhdet_in_fec!V6)</f>
        <v/>
      </c>
      <c r="W6" s="111" t="str">
        <f>IF(RES_hhdet_in_tes!W6=0,"",RES_hhdet_in_tes!W6/RES_hhdet_in_fec!W6)</f>
        <v/>
      </c>
      <c r="X6" s="111" t="str">
        <f>IF(RES_hhdet_in_tes!X6=0,"",RES_hhdet_in_tes!X6/RES_hhdet_in_fec!X6)</f>
        <v/>
      </c>
      <c r="Y6" s="111">
        <f>IF(RES_hhdet_in_tes!Y6=0,"",RES_hhdet_in_tes!Y6/RES_hhdet_in_fec!Y6)</f>
        <v>1</v>
      </c>
      <c r="DA6" s="63" t="s">
        <v>3591</v>
      </c>
    </row>
    <row r="7" spans="1:105" ht="12.95" customHeight="1" x14ac:dyDescent="0.25">
      <c r="A7" s="121" t="s">
        <v>92</v>
      </c>
      <c r="B7" s="124"/>
      <c r="C7" s="124" t="str">
        <f>IF(RES_hhdet_in_tes!C7=0,"",RES_hhdet_in_tes!C7/RES_hhdet_in_fec!C7)</f>
        <v/>
      </c>
      <c r="D7" s="124">
        <f>IF(RES_hhdet_in_tes!D7=0,"",RES_hhdet_in_tes!D7/RES_hhdet_in_fec!D7)</f>
        <v>2.8651535113348157</v>
      </c>
      <c r="E7" s="124" t="str">
        <f>IF(RES_hhdet_in_tes!E7=0,"",RES_hhdet_in_tes!E7/RES_hhdet_in_fec!E7)</f>
        <v/>
      </c>
      <c r="F7" s="124">
        <f>IF(RES_hhdet_in_tes!F7=0,"",RES_hhdet_in_tes!F7/RES_hhdet_in_fec!F7)</f>
        <v>3.1290240062310737</v>
      </c>
      <c r="G7" s="124">
        <f>IF(RES_hhdet_in_tes!G7=0,"",RES_hhdet_in_tes!G7/RES_hhdet_in_fec!G7)</f>
        <v>3.2633097656985108</v>
      </c>
      <c r="H7" s="124" t="str">
        <f>IF(RES_hhdet_in_tes!H7=0,"",RES_hhdet_in_tes!H7/RES_hhdet_in_fec!H7)</f>
        <v/>
      </c>
      <c r="I7" s="124" t="str">
        <f>IF(RES_hhdet_in_tes!I7=0,"",RES_hhdet_in_tes!I7/RES_hhdet_in_fec!I7)</f>
        <v/>
      </c>
      <c r="J7" s="124" t="str">
        <f>IF(RES_hhdet_in_tes!J7=0,"",RES_hhdet_in_tes!J7/RES_hhdet_in_fec!J7)</f>
        <v/>
      </c>
      <c r="K7" s="124" t="str">
        <f>IF(RES_hhdet_in_tes!K7=0,"",RES_hhdet_in_tes!K7/RES_hhdet_in_fec!K7)</f>
        <v/>
      </c>
      <c r="L7" s="124">
        <f>IF(RES_hhdet_in_tes!L7=0,"",RES_hhdet_in_tes!L7/RES_hhdet_in_fec!L7)</f>
        <v>3.9679949757734736</v>
      </c>
      <c r="M7" s="124">
        <f>IF(RES_hhdet_in_tes!M7=0,"",RES_hhdet_in_tes!M7/RES_hhdet_in_fec!M7)</f>
        <v>4.1362410167421046</v>
      </c>
      <c r="N7" s="124">
        <f>IF(RES_hhdet_in_tes!N7=0,"",RES_hhdet_in_tes!N7/RES_hhdet_in_fec!N7)</f>
        <v>4.3313131268816703</v>
      </c>
      <c r="O7" s="124">
        <f>IF(RES_hhdet_in_tes!O7=0,"",RES_hhdet_in_tes!O7/RES_hhdet_in_fec!O7)</f>
        <v>4.5528633168415711</v>
      </c>
      <c r="P7" s="124" t="str">
        <f>IF(RES_hhdet_in_tes!P7=0,"",RES_hhdet_in_tes!P7/RES_hhdet_in_fec!P7)</f>
        <v/>
      </c>
      <c r="Q7" s="124" t="str">
        <f>IF(RES_hhdet_in_tes!Q7=0,"",RES_hhdet_in_tes!Q7/RES_hhdet_in_fec!Q7)</f>
        <v/>
      </c>
      <c r="R7" s="124" t="str">
        <f>IF(RES_hhdet_in_tes!R7=0,"",RES_hhdet_in_tes!R7/RES_hhdet_in_fec!R7)</f>
        <v/>
      </c>
      <c r="S7" s="124" t="str">
        <f>IF(RES_hhdet_in_tes!S7=0,"",RES_hhdet_in_tes!S7/RES_hhdet_in_fec!S7)</f>
        <v/>
      </c>
      <c r="T7" s="124" t="str">
        <f>IF(RES_hhdet_in_tes!T7=0,"",RES_hhdet_in_tes!T7/RES_hhdet_in_fec!T7)</f>
        <v/>
      </c>
      <c r="U7" s="124" t="str">
        <f>IF(RES_hhdet_in_tes!U7=0,"",RES_hhdet_in_tes!U7/RES_hhdet_in_fec!U7)</f>
        <v/>
      </c>
      <c r="V7" s="124" t="str">
        <f>IF(RES_hhdet_in_tes!V7=0,"",RES_hhdet_in_tes!V7/RES_hhdet_in_fec!V7)</f>
        <v/>
      </c>
      <c r="W7" s="124" t="str">
        <f>IF(RES_hhdet_in_tes!W7=0,"",RES_hhdet_in_tes!W7/RES_hhdet_in_fec!W7)</f>
        <v/>
      </c>
      <c r="X7" s="124" t="str">
        <f>IF(RES_hhdet_in_tes!X7=0,"",RES_hhdet_in_tes!X7/RES_hhdet_in_fec!X7)</f>
        <v/>
      </c>
      <c r="Y7" s="124">
        <f>IF(RES_hhdet_in_tes!Y7=0,"",RES_hhdet_in_tes!Y7/RES_hhdet_in_fec!Y7)</f>
        <v>5.1851837950123176</v>
      </c>
      <c r="DA7" s="130" t="s">
        <v>3592</v>
      </c>
    </row>
    <row r="8" spans="1:105" ht="12" customHeight="1" x14ac:dyDescent="0.25">
      <c r="A8" s="97" t="s">
        <v>53</v>
      </c>
      <c r="B8" s="111"/>
      <c r="C8" s="111" t="str">
        <f>IF(RES_hhdet_in_tes!C8=0,"",RES_hhdet_in_tes!C8/RES_hhdet_in_fec!C8)</f>
        <v/>
      </c>
      <c r="D8" s="111">
        <f>IF(RES_hhdet_in_tes!D8=0,"",RES_hhdet_in_tes!D8/RES_hhdet_in_fec!D8)</f>
        <v>2.8651535113348157</v>
      </c>
      <c r="E8" s="111" t="str">
        <f>IF(RES_hhdet_in_tes!E8=0,"",RES_hhdet_in_tes!E8/RES_hhdet_in_fec!E8)</f>
        <v/>
      </c>
      <c r="F8" s="111">
        <f>IF(RES_hhdet_in_tes!F8=0,"",RES_hhdet_in_tes!F8/RES_hhdet_in_fec!F8)</f>
        <v>3.1290240062310737</v>
      </c>
      <c r="G8" s="111">
        <f>IF(RES_hhdet_in_tes!G8=0,"",RES_hhdet_in_tes!G8/RES_hhdet_in_fec!G8)</f>
        <v>3.2633097656985108</v>
      </c>
      <c r="H8" s="111" t="str">
        <f>IF(RES_hhdet_in_tes!H8=0,"",RES_hhdet_in_tes!H8/RES_hhdet_in_fec!H8)</f>
        <v/>
      </c>
      <c r="I8" s="111" t="str">
        <f>IF(RES_hhdet_in_tes!I8=0,"",RES_hhdet_in_tes!I8/RES_hhdet_in_fec!I8)</f>
        <v/>
      </c>
      <c r="J8" s="111" t="str">
        <f>IF(RES_hhdet_in_tes!J8=0,"",RES_hhdet_in_tes!J8/RES_hhdet_in_fec!J8)</f>
        <v/>
      </c>
      <c r="K8" s="111" t="str">
        <f>IF(RES_hhdet_in_tes!K8=0,"",RES_hhdet_in_tes!K8/RES_hhdet_in_fec!K8)</f>
        <v/>
      </c>
      <c r="L8" s="111">
        <f>IF(RES_hhdet_in_tes!L8=0,"",RES_hhdet_in_tes!L8/RES_hhdet_in_fec!L8)</f>
        <v>3.9679949757734736</v>
      </c>
      <c r="M8" s="111">
        <f>IF(RES_hhdet_in_tes!M8=0,"",RES_hhdet_in_tes!M8/RES_hhdet_in_fec!M8)</f>
        <v>4.1362410167421046</v>
      </c>
      <c r="N8" s="111">
        <f>IF(RES_hhdet_in_tes!N8=0,"",RES_hhdet_in_tes!N8/RES_hhdet_in_fec!N8)</f>
        <v>4.3313131268816703</v>
      </c>
      <c r="O8" s="111">
        <f>IF(RES_hhdet_in_tes!O8=0,"",RES_hhdet_in_tes!O8/RES_hhdet_in_fec!O8)</f>
        <v>4.5528633168415711</v>
      </c>
      <c r="P8" s="111" t="str">
        <f>IF(RES_hhdet_in_tes!P8=0,"",RES_hhdet_in_tes!P8/RES_hhdet_in_fec!P8)</f>
        <v/>
      </c>
      <c r="Q8" s="111" t="str">
        <f>IF(RES_hhdet_in_tes!Q8=0,"",RES_hhdet_in_tes!Q8/RES_hhdet_in_fec!Q8)</f>
        <v/>
      </c>
      <c r="R8" s="111" t="str">
        <f>IF(RES_hhdet_in_tes!R8=0,"",RES_hhdet_in_tes!R8/RES_hhdet_in_fec!R8)</f>
        <v/>
      </c>
      <c r="S8" s="111" t="str">
        <f>IF(RES_hhdet_in_tes!S8=0,"",RES_hhdet_in_tes!S8/RES_hhdet_in_fec!S8)</f>
        <v/>
      </c>
      <c r="T8" s="111" t="str">
        <f>IF(RES_hhdet_in_tes!T8=0,"",RES_hhdet_in_tes!T8/RES_hhdet_in_fec!T8)</f>
        <v/>
      </c>
      <c r="U8" s="111" t="str">
        <f>IF(RES_hhdet_in_tes!U8=0,"",RES_hhdet_in_tes!U8/RES_hhdet_in_fec!U8)</f>
        <v/>
      </c>
      <c r="V8" s="111" t="str">
        <f>IF(RES_hhdet_in_tes!V8=0,"",RES_hhdet_in_tes!V8/RES_hhdet_in_fec!V8)</f>
        <v/>
      </c>
      <c r="W8" s="111" t="str">
        <f>IF(RES_hhdet_in_tes!W8=0,"",RES_hhdet_in_tes!W8/RES_hhdet_in_fec!W8)</f>
        <v/>
      </c>
      <c r="X8" s="111" t="str">
        <f>IF(RES_hhdet_in_tes!X8=0,"",RES_hhdet_in_tes!X8/RES_hhdet_in_fec!X8)</f>
        <v/>
      </c>
      <c r="Y8" s="111">
        <f>IF(RES_hhdet_in_tes!Y8=0,"",RES_hhdet_in_tes!Y8/RES_hhdet_in_fec!Y8)</f>
        <v>5.1851837950123176</v>
      </c>
      <c r="DA8" s="63" t="s">
        <v>3593</v>
      </c>
    </row>
    <row r="9" spans="1:105" ht="12" customHeight="1" x14ac:dyDescent="0.25">
      <c r="A9" s="121" t="s">
        <v>55</v>
      </c>
      <c r="B9" s="124"/>
      <c r="C9" s="124">
        <f>IF(RES_hhdet_in_tes!C9=0,"",RES_hhdet_in_tes!C9/RES_hhdet_in_fec!C9)</f>
        <v>0.59498780136175577</v>
      </c>
      <c r="D9" s="124">
        <f>IF(RES_hhdet_in_tes!D9=0,"",RES_hhdet_in_tes!D9/RES_hhdet_in_fec!D9)</f>
        <v>0.61012309453904112</v>
      </c>
      <c r="E9" s="124">
        <f>IF(RES_hhdet_in_tes!E9=0,"",RES_hhdet_in_tes!E9/RES_hhdet_in_fec!E9)</f>
        <v>0.60466558206422349</v>
      </c>
      <c r="F9" s="124">
        <f>IF(RES_hhdet_in_tes!F9=0,"",RES_hhdet_in_tes!F9/RES_hhdet_in_fec!F9)</f>
        <v>0.61414321242188519</v>
      </c>
      <c r="G9" s="124">
        <f>IF(RES_hhdet_in_tes!G9=0,"",RES_hhdet_in_tes!G9/RES_hhdet_in_fec!G9)</f>
        <v>0.62653549622991056</v>
      </c>
      <c r="H9" s="124" t="str">
        <f>IF(RES_hhdet_in_tes!H9=0,"",RES_hhdet_in_tes!H9/RES_hhdet_in_fec!H9)</f>
        <v/>
      </c>
      <c r="I9" s="124" t="str">
        <f>IF(RES_hhdet_in_tes!I9=0,"",RES_hhdet_in_tes!I9/RES_hhdet_in_fec!I9)</f>
        <v/>
      </c>
      <c r="J9" s="124" t="str">
        <f>IF(RES_hhdet_in_tes!J9=0,"",RES_hhdet_in_tes!J9/RES_hhdet_in_fec!J9)</f>
        <v/>
      </c>
      <c r="K9" s="124" t="str">
        <f>IF(RES_hhdet_in_tes!K9=0,"",RES_hhdet_in_tes!K9/RES_hhdet_in_fec!K9)</f>
        <v/>
      </c>
      <c r="L9" s="124">
        <f>IF(RES_hhdet_in_tes!L9=0,"",RES_hhdet_in_tes!L9/RES_hhdet_in_fec!L9)</f>
        <v>0.64413038793685495</v>
      </c>
      <c r="M9" s="124">
        <f>IF(RES_hhdet_in_tes!M9=0,"",RES_hhdet_in_tes!M9/RES_hhdet_in_fec!M9)</f>
        <v>0.65350479561138863</v>
      </c>
      <c r="N9" s="124">
        <f>IF(RES_hhdet_in_tes!N9=0,"",RES_hhdet_in_tes!N9/RES_hhdet_in_fec!N9)</f>
        <v>0.65797866401744143</v>
      </c>
      <c r="O9" s="124">
        <f>IF(RES_hhdet_in_tes!O9=0,"",RES_hhdet_in_tes!O9/RES_hhdet_in_fec!O9)</f>
        <v>0.66155377697960205</v>
      </c>
      <c r="P9" s="124" t="str">
        <f>IF(RES_hhdet_in_tes!P9=0,"",RES_hhdet_in_tes!P9/RES_hhdet_in_fec!P9)</f>
        <v/>
      </c>
      <c r="Q9" s="124" t="str">
        <f>IF(RES_hhdet_in_tes!Q9=0,"",RES_hhdet_in_tes!Q9/RES_hhdet_in_fec!Q9)</f>
        <v/>
      </c>
      <c r="R9" s="124" t="str">
        <f>IF(RES_hhdet_in_tes!R9=0,"",RES_hhdet_in_tes!R9/RES_hhdet_in_fec!R9)</f>
        <v/>
      </c>
      <c r="S9" s="124" t="str">
        <f>IF(RES_hhdet_in_tes!S9=0,"",RES_hhdet_in_tes!S9/RES_hhdet_in_fec!S9)</f>
        <v/>
      </c>
      <c r="T9" s="124" t="str">
        <f>IF(RES_hhdet_in_tes!T9=0,"",RES_hhdet_in_tes!T9/RES_hhdet_in_fec!T9)</f>
        <v/>
      </c>
      <c r="U9" s="124">
        <f>IF(RES_hhdet_in_tes!U9=0,"",RES_hhdet_in_tes!U9/RES_hhdet_in_fec!U9)</f>
        <v>0.75383034298583629</v>
      </c>
      <c r="V9" s="124" t="str">
        <f>IF(RES_hhdet_in_tes!V9=0,"",RES_hhdet_in_tes!V9/RES_hhdet_in_fec!V9)</f>
        <v/>
      </c>
      <c r="W9" s="124" t="str">
        <f>IF(RES_hhdet_in_tes!W9=0,"",RES_hhdet_in_tes!W9/RES_hhdet_in_fec!W9)</f>
        <v/>
      </c>
      <c r="X9" s="124" t="str">
        <f>IF(RES_hhdet_in_tes!X9=0,"",RES_hhdet_in_tes!X9/RES_hhdet_in_fec!X9)</f>
        <v/>
      </c>
      <c r="Y9" s="124">
        <f>IF(RES_hhdet_in_tes!Y9=0,"",RES_hhdet_in_tes!Y9/RES_hhdet_in_fec!Y9)</f>
        <v>0.82926268746049836</v>
      </c>
      <c r="DA9" s="130" t="s">
        <v>3594</v>
      </c>
    </row>
    <row r="10" spans="1:105" ht="12" customHeight="1" x14ac:dyDescent="0.25">
      <c r="A10" s="97" t="s">
        <v>143</v>
      </c>
      <c r="B10" s="111"/>
      <c r="C10" s="111">
        <f>IF(RES_hhdet_in_tes!C10=0,"",RES_hhdet_in_tes!C10/RES_hhdet_in_fec!C10)</f>
        <v>0.59498780136175577</v>
      </c>
      <c r="D10" s="111">
        <f>IF(RES_hhdet_in_tes!D10=0,"",RES_hhdet_in_tes!D10/RES_hhdet_in_fec!D10)</f>
        <v>0.59971753940854433</v>
      </c>
      <c r="E10" s="111">
        <f>IF(RES_hhdet_in_tes!E10=0,"",RES_hhdet_in_tes!E10/RES_hhdet_in_fec!E10)</f>
        <v>0.60466558206422349</v>
      </c>
      <c r="F10" s="111">
        <f>IF(RES_hhdet_in_tes!F10=0,"",RES_hhdet_in_tes!F10/RES_hhdet_in_fec!F10)</f>
        <v>0.60977770739485837</v>
      </c>
      <c r="G10" s="111">
        <f>IF(RES_hhdet_in_tes!G10=0,"",RES_hhdet_in_tes!G10/RES_hhdet_in_fec!G10)</f>
        <v>0.61508308522437272</v>
      </c>
      <c r="H10" s="111" t="str">
        <f>IF(RES_hhdet_in_tes!H10=0,"",RES_hhdet_in_tes!H10/RES_hhdet_in_fec!H10)</f>
        <v/>
      </c>
      <c r="I10" s="111" t="str">
        <f>IF(RES_hhdet_in_tes!I10=0,"",RES_hhdet_in_tes!I10/RES_hhdet_in_fec!I10)</f>
        <v/>
      </c>
      <c r="J10" s="111" t="str">
        <f>IF(RES_hhdet_in_tes!J10=0,"",RES_hhdet_in_tes!J10/RES_hhdet_in_fec!J10)</f>
        <v/>
      </c>
      <c r="K10" s="111" t="str">
        <f>IF(RES_hhdet_in_tes!K10=0,"",RES_hhdet_in_tes!K10/RES_hhdet_in_fec!K10)</f>
        <v/>
      </c>
      <c r="L10" s="111">
        <f>IF(RES_hhdet_in_tes!L10=0,"",RES_hhdet_in_tes!L10/RES_hhdet_in_fec!L10)</f>
        <v>0.64413038793685495</v>
      </c>
      <c r="M10" s="111">
        <f>IF(RES_hhdet_in_tes!M10=0,"",RES_hhdet_in_tes!M10/RES_hhdet_in_fec!M10)</f>
        <v>0.65022581009332281</v>
      </c>
      <c r="N10" s="111">
        <f>IF(RES_hhdet_in_tes!N10=0,"",RES_hhdet_in_tes!N10/RES_hhdet_in_fec!N10)</f>
        <v>0.65591963194715852</v>
      </c>
      <c r="O10" s="111">
        <f>IF(RES_hhdet_in_tes!O10=0,"",RES_hhdet_in_tes!O10/RES_hhdet_in_fec!O10)</f>
        <v>0.66100659414727425</v>
      </c>
      <c r="P10" s="111" t="str">
        <f>IF(RES_hhdet_in_tes!P10=0,"",RES_hhdet_in_tes!P10/RES_hhdet_in_fec!P10)</f>
        <v/>
      </c>
      <c r="Q10" s="111" t="str">
        <f>IF(RES_hhdet_in_tes!Q10=0,"",RES_hhdet_in_tes!Q10/RES_hhdet_in_fec!Q10)</f>
        <v/>
      </c>
      <c r="R10" s="111" t="str">
        <f>IF(RES_hhdet_in_tes!R10=0,"",RES_hhdet_in_tes!R10/RES_hhdet_in_fec!R10)</f>
        <v/>
      </c>
      <c r="S10" s="111" t="str">
        <f>IF(RES_hhdet_in_tes!S10=0,"",RES_hhdet_in_tes!S10/RES_hhdet_in_fec!S10)</f>
        <v/>
      </c>
      <c r="T10" s="111" t="str">
        <f>IF(RES_hhdet_in_tes!T10=0,"",RES_hhdet_in_tes!T10/RES_hhdet_in_fec!T10)</f>
        <v/>
      </c>
      <c r="U10" s="111">
        <f>IF(RES_hhdet_in_tes!U10=0,"",RES_hhdet_in_tes!U10/RES_hhdet_in_fec!U10)</f>
        <v>0.75383034298583629</v>
      </c>
      <c r="V10" s="111" t="str">
        <f>IF(RES_hhdet_in_tes!V10=0,"",RES_hhdet_in_tes!V10/RES_hhdet_in_fec!V10)</f>
        <v/>
      </c>
      <c r="W10" s="111" t="str">
        <f>IF(RES_hhdet_in_tes!W10=0,"",RES_hhdet_in_tes!W10/RES_hhdet_in_fec!W10)</f>
        <v/>
      </c>
      <c r="X10" s="111" t="str">
        <f>IF(RES_hhdet_in_tes!X10=0,"",RES_hhdet_in_tes!X10/RES_hhdet_in_fec!X10)</f>
        <v/>
      </c>
      <c r="Y10" s="111" t="str">
        <f>IF(RES_hhdet_in_tes!Y10=0,"",RES_hhdet_in_tes!Y10/RES_hhdet_in_fec!Y10)</f>
        <v/>
      </c>
      <c r="DA10" s="63" t="s">
        <v>3595</v>
      </c>
    </row>
    <row r="11" spans="1:105" ht="12" customHeight="1" x14ac:dyDescent="0.25">
      <c r="A11" s="97" t="s">
        <v>124</v>
      </c>
      <c r="B11" s="111"/>
      <c r="C11" s="111" t="str">
        <f>IF(RES_hhdet_in_tes!C11=0,"",RES_hhdet_in_tes!C11/RES_hhdet_in_fec!C11)</f>
        <v/>
      </c>
      <c r="D11" s="111" t="str">
        <f>IF(RES_hhdet_in_tes!D11=0,"",RES_hhdet_in_tes!D11/RES_hhdet_in_fec!D11)</f>
        <v/>
      </c>
      <c r="E11" s="111" t="str">
        <f>IF(RES_hhdet_in_tes!E11=0,"",RES_hhdet_in_tes!E11/RES_hhdet_in_fec!E11)</f>
        <v/>
      </c>
      <c r="F11" s="111" t="str">
        <f>IF(RES_hhdet_in_tes!F11=0,"",RES_hhdet_in_tes!F11/RES_hhdet_in_fec!F11)</f>
        <v/>
      </c>
      <c r="G11" s="111" t="str">
        <f>IF(RES_hhdet_in_tes!G11=0,"",RES_hhdet_in_tes!G11/RES_hhdet_in_fec!G11)</f>
        <v/>
      </c>
      <c r="H11" s="111" t="str">
        <f>IF(RES_hhdet_in_tes!H11=0,"",RES_hhdet_in_tes!H11/RES_hhdet_in_fec!H11)</f>
        <v/>
      </c>
      <c r="I11" s="111" t="str">
        <f>IF(RES_hhdet_in_tes!I11=0,"",RES_hhdet_in_tes!I11/RES_hhdet_in_fec!I11)</f>
        <v/>
      </c>
      <c r="J11" s="111" t="str">
        <f>IF(RES_hhdet_in_tes!J11=0,"",RES_hhdet_in_tes!J11/RES_hhdet_in_fec!J11)</f>
        <v/>
      </c>
      <c r="K11" s="111" t="str">
        <f>IF(RES_hhdet_in_tes!K11=0,"",RES_hhdet_in_tes!K11/RES_hhdet_in_fec!K11)</f>
        <v/>
      </c>
      <c r="L11" s="111" t="str">
        <f>IF(RES_hhdet_in_tes!L11=0,"",RES_hhdet_in_tes!L11/RES_hhdet_in_fec!L11)</f>
        <v/>
      </c>
      <c r="M11" s="111" t="str">
        <f>IF(RES_hhdet_in_tes!M11=0,"",RES_hhdet_in_tes!M11/RES_hhdet_in_fec!M11)</f>
        <v/>
      </c>
      <c r="N11" s="111" t="str">
        <f>IF(RES_hhdet_in_tes!N11=0,"",RES_hhdet_in_tes!N11/RES_hhdet_in_fec!N11)</f>
        <v/>
      </c>
      <c r="O11" s="111" t="str">
        <f>IF(RES_hhdet_in_tes!O11=0,"",RES_hhdet_in_tes!O11/RES_hhdet_in_fec!O11)</f>
        <v/>
      </c>
      <c r="P11" s="111" t="str">
        <f>IF(RES_hhdet_in_tes!P11=0,"",RES_hhdet_in_tes!P11/RES_hhdet_in_fec!P11)</f>
        <v/>
      </c>
      <c r="Q11" s="111" t="str">
        <f>IF(RES_hhdet_in_tes!Q11=0,"",RES_hhdet_in_tes!Q11/RES_hhdet_in_fec!Q11)</f>
        <v/>
      </c>
      <c r="R11" s="111" t="str">
        <f>IF(RES_hhdet_in_tes!R11=0,"",RES_hhdet_in_tes!R11/RES_hhdet_in_fec!R11)</f>
        <v/>
      </c>
      <c r="S11" s="111" t="str">
        <f>IF(RES_hhdet_in_tes!S11=0,"",RES_hhdet_in_tes!S11/RES_hhdet_in_fec!S11)</f>
        <v/>
      </c>
      <c r="T11" s="111" t="str">
        <f>IF(RES_hhdet_in_tes!T11=0,"",RES_hhdet_in_tes!T11/RES_hhdet_in_fec!T11)</f>
        <v/>
      </c>
      <c r="U11" s="111" t="str">
        <f>IF(RES_hhdet_in_tes!U11=0,"",RES_hhdet_in_tes!U11/RES_hhdet_in_fec!U11)</f>
        <v/>
      </c>
      <c r="V11" s="111" t="str">
        <f>IF(RES_hhdet_in_tes!V11=0,"",RES_hhdet_in_tes!V11/RES_hhdet_in_fec!V11)</f>
        <v/>
      </c>
      <c r="W11" s="111" t="str">
        <f>IF(RES_hhdet_in_tes!W11=0,"",RES_hhdet_in_tes!W11/RES_hhdet_in_fec!W11)</f>
        <v/>
      </c>
      <c r="X11" s="111" t="str">
        <f>IF(RES_hhdet_in_tes!X11=0,"",RES_hhdet_in_tes!X11/RES_hhdet_in_fec!X11)</f>
        <v/>
      </c>
      <c r="Y11" s="111" t="str">
        <f>IF(RES_hhdet_in_tes!Y11=0,"",RES_hhdet_in_tes!Y11/RES_hhdet_in_fec!Y11)</f>
        <v/>
      </c>
      <c r="DA11" s="63" t="s">
        <v>3596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 t="str">
        <f>IF(RES_hhdet_in_tes!I12=0,"",RES_hhdet_in_tes!I12/RES_hhdet_in_fec!I12)</f>
        <v/>
      </c>
      <c r="J12" s="111" t="str">
        <f>IF(RES_hhdet_in_tes!J12=0,"",RES_hhdet_in_tes!J12/RES_hhdet_in_fec!J12)</f>
        <v/>
      </c>
      <c r="K12" s="111" t="str">
        <f>IF(RES_hhdet_in_tes!K12=0,"",RES_hhdet_in_tes!K12/RES_hhdet_in_fec!K12)</f>
        <v/>
      </c>
      <c r="L12" s="111" t="str">
        <f>IF(RES_hhdet_in_tes!L12=0,"",RES_hhdet_in_tes!L12/RES_hhdet_in_fec!L12)</f>
        <v/>
      </c>
      <c r="M12" s="111" t="str">
        <f>IF(RES_hhdet_in_tes!M12=0,"",RES_hhdet_in_tes!M12/RES_hhdet_in_fec!M12)</f>
        <v/>
      </c>
      <c r="N12" s="111" t="str">
        <f>IF(RES_hhdet_in_tes!N12=0,"",RES_hhdet_in_tes!N12/RES_hhdet_in_fec!N12)</f>
        <v/>
      </c>
      <c r="O12" s="111" t="str">
        <f>IF(RES_hhdet_in_tes!O12=0,"",RES_hhdet_in_tes!O12/RES_hhdet_in_fec!O12)</f>
        <v/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 t="str">
        <f>IF(RES_hhdet_in_tes!T12=0,"",RES_hhdet_in_tes!T12/RES_hhdet_in_fec!T12)</f>
        <v/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X12" s="111" t="str">
        <f>IF(RES_hhdet_in_tes!X12=0,"",RES_hhdet_in_tes!X12/RES_hhdet_in_fec!X12)</f>
        <v/>
      </c>
      <c r="Y12" s="111" t="str">
        <f>IF(RES_hhdet_in_tes!Y12=0,"",RES_hhdet_in_tes!Y12/RES_hhdet_in_fec!Y12)</f>
        <v/>
      </c>
      <c r="DA12" s="63" t="s">
        <v>3597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 t="str">
        <f>IF(RES_hhdet_in_tes!I13=0,"",RES_hhdet_in_tes!I13/RES_hhdet_in_fec!I13)</f>
        <v/>
      </c>
      <c r="J13" s="112" t="str">
        <f>IF(RES_hhdet_in_tes!J13=0,"",RES_hhdet_in_tes!J13/RES_hhdet_in_fec!J13)</f>
        <v/>
      </c>
      <c r="K13" s="112" t="str">
        <f>IF(RES_hhdet_in_tes!K13=0,"",RES_hhdet_in_tes!K13/RES_hhdet_in_fec!K13)</f>
        <v/>
      </c>
      <c r="L13" s="112" t="str">
        <f>IF(RES_hhdet_in_tes!L13=0,"",RES_hhdet_in_tes!L13/RES_hhdet_in_fec!L13)</f>
        <v/>
      </c>
      <c r="M13" s="112" t="str">
        <f>IF(RES_hhdet_in_tes!M13=0,"",RES_hhdet_in_tes!M13/RES_hhdet_in_fec!M13)</f>
        <v/>
      </c>
      <c r="N13" s="112" t="str">
        <f>IF(RES_hhdet_in_tes!N13=0,"",RES_hhdet_in_tes!N13/RES_hhdet_in_fec!N13)</f>
        <v/>
      </c>
      <c r="O13" s="112" t="str">
        <f>IF(RES_hhdet_in_tes!O13=0,"",RES_hhdet_in_tes!O13/RES_hhdet_in_fec!O13)</f>
        <v/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 t="str">
        <f>IF(RES_hhdet_in_tes!T13=0,"",RES_hhdet_in_tes!T13/RES_hhdet_in_fec!T13)</f>
        <v/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X13" s="112" t="str">
        <f>IF(RES_hhdet_in_tes!X13=0,"",RES_hhdet_in_tes!X13/RES_hhdet_in_fec!X13)</f>
        <v/>
      </c>
      <c r="Y13" s="112" t="str">
        <f>IF(RES_hhdet_in_tes!Y13=0,"",RES_hhdet_in_tes!Y13/RES_hhdet_in_fec!Y13)</f>
        <v/>
      </c>
      <c r="DA13" s="131" t="s">
        <v>3598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 t="str">
        <f>IF(RES_hhdet_in_tes!I14=0,"",RES_hhdet_in_tes!I14/RES_hhdet_in_fec!I14)</f>
        <v/>
      </c>
      <c r="J14" s="113" t="str">
        <f>IF(RES_hhdet_in_tes!J14=0,"",RES_hhdet_in_tes!J14/RES_hhdet_in_fec!J14)</f>
        <v/>
      </c>
      <c r="K14" s="113" t="str">
        <f>IF(RES_hhdet_in_tes!K14=0,"",RES_hhdet_in_tes!K14/RES_hhdet_in_fec!K14)</f>
        <v/>
      </c>
      <c r="L14" s="113" t="str">
        <f>IF(RES_hhdet_in_tes!L14=0,"",RES_hhdet_in_tes!L14/RES_hhdet_in_fec!L14)</f>
        <v/>
      </c>
      <c r="M14" s="113" t="str">
        <f>IF(RES_hhdet_in_tes!M14=0,"",RES_hhdet_in_tes!M14/RES_hhdet_in_fec!M14)</f>
        <v/>
      </c>
      <c r="N14" s="113" t="str">
        <f>IF(RES_hhdet_in_tes!N14=0,"",RES_hhdet_in_tes!N14/RES_hhdet_in_fec!N14)</f>
        <v/>
      </c>
      <c r="O14" s="113" t="str">
        <f>IF(RES_hhdet_in_tes!O14=0,"",RES_hhdet_in_tes!O14/RES_hhdet_in_fec!O14)</f>
        <v/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 t="str">
        <f>IF(RES_hhdet_in_tes!T14=0,"",RES_hhdet_in_tes!T14/RES_hhdet_in_fec!T14)</f>
        <v/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X14" s="113" t="str">
        <f>IF(RES_hhdet_in_tes!X14=0,"",RES_hhdet_in_tes!X14/RES_hhdet_in_fec!X14)</f>
        <v/>
      </c>
      <c r="Y14" s="113" t="str">
        <f>IF(RES_hhdet_in_tes!Y14=0,"",RES_hhdet_in_tes!Y14/RES_hhdet_in_fec!Y14)</f>
        <v/>
      </c>
      <c r="DA14" s="132" t="s">
        <v>3599</v>
      </c>
    </row>
    <row r="15" spans="1:105" ht="12" customHeight="1" x14ac:dyDescent="0.25">
      <c r="A15" s="106" t="s">
        <v>122</v>
      </c>
      <c r="B15" s="112"/>
      <c r="C15" s="112" t="str">
        <f>IF(RES_hhdet_in_tes!C15=0,"",RES_hhdet_in_tes!C15/RES_hhdet_in_fec!C15)</f>
        <v/>
      </c>
      <c r="D15" s="112">
        <f>IF(RES_hhdet_in_tes!D15=0,"",RES_hhdet_in_tes!D15/RES_hhdet_in_fec!D15)</f>
        <v>0.63995487162874876</v>
      </c>
      <c r="E15" s="112" t="str">
        <f>IF(RES_hhdet_in_tes!E15=0,"",RES_hhdet_in_tes!E15/RES_hhdet_in_fec!E15)</f>
        <v/>
      </c>
      <c r="F15" s="112">
        <f>IF(RES_hhdet_in_tes!F15=0,"",RES_hhdet_in_tes!F15/RES_hhdet_in_fec!F15)</f>
        <v>0.64344166961681226</v>
      </c>
      <c r="G15" s="112">
        <f>IF(RES_hhdet_in_tes!G15=0,"",RES_hhdet_in_tes!G15/RES_hhdet_in_fec!G15)</f>
        <v>0.64533482419705257</v>
      </c>
      <c r="H15" s="112" t="str">
        <f>IF(RES_hhdet_in_tes!H15=0,"",RES_hhdet_in_tes!H15/RES_hhdet_in_fec!H15)</f>
        <v/>
      </c>
      <c r="I15" s="112" t="str">
        <f>IF(RES_hhdet_in_tes!I15=0,"",RES_hhdet_in_tes!I15/RES_hhdet_in_fec!I15)</f>
        <v/>
      </c>
      <c r="J15" s="112" t="str">
        <f>IF(RES_hhdet_in_tes!J15=0,"",RES_hhdet_in_tes!J15/RES_hhdet_in_fec!J15)</f>
        <v/>
      </c>
      <c r="K15" s="112" t="str">
        <f>IF(RES_hhdet_in_tes!K15=0,"",RES_hhdet_in_tes!K15/RES_hhdet_in_fec!K15)</f>
        <v/>
      </c>
      <c r="L15" s="112" t="str">
        <f>IF(RES_hhdet_in_tes!L15=0,"",RES_hhdet_in_tes!L15/RES_hhdet_in_fec!L15)</f>
        <v/>
      </c>
      <c r="M15" s="112">
        <f>IF(RES_hhdet_in_tes!M15=0,"",RES_hhdet_in_tes!M15/RES_hhdet_in_fec!M15)</f>
        <v>0.66431562581605019</v>
      </c>
      <c r="N15" s="112">
        <f>IF(RES_hhdet_in_tes!N15=0,"",RES_hhdet_in_tes!N15/RES_hhdet_in_fec!N15)</f>
        <v>0.67456613284486833</v>
      </c>
      <c r="O15" s="112">
        <f>IF(RES_hhdet_in_tes!O15=0,"",RES_hhdet_in_tes!O15/RES_hhdet_in_fec!O15)</f>
        <v>0.69019682358810097</v>
      </c>
      <c r="P15" s="112" t="str">
        <f>IF(RES_hhdet_in_tes!P15=0,"",RES_hhdet_in_tes!P15/RES_hhdet_in_fec!P15)</f>
        <v/>
      </c>
      <c r="Q15" s="112" t="str">
        <f>IF(RES_hhdet_in_tes!Q15=0,"",RES_hhdet_in_tes!Q15/RES_hhdet_in_fec!Q15)</f>
        <v/>
      </c>
      <c r="R15" s="112" t="str">
        <f>IF(RES_hhdet_in_tes!R15=0,"",RES_hhdet_in_tes!R15/RES_hhdet_in_fec!R15)</f>
        <v/>
      </c>
      <c r="S15" s="112" t="str">
        <f>IF(RES_hhdet_in_tes!S15=0,"",RES_hhdet_in_tes!S15/RES_hhdet_in_fec!S15)</f>
        <v/>
      </c>
      <c r="T15" s="112" t="str">
        <f>IF(RES_hhdet_in_tes!T15=0,"",RES_hhdet_in_tes!T15/RES_hhdet_in_fec!T15)</f>
        <v/>
      </c>
      <c r="U15" s="112" t="str">
        <f>IF(RES_hhdet_in_tes!U15=0,"",RES_hhdet_in_tes!U15/RES_hhdet_in_fec!U15)</f>
        <v/>
      </c>
      <c r="V15" s="112" t="str">
        <f>IF(RES_hhdet_in_tes!V15=0,"",RES_hhdet_in_tes!V15/RES_hhdet_in_fec!V15)</f>
        <v/>
      </c>
      <c r="W15" s="112" t="str">
        <f>IF(RES_hhdet_in_tes!W15=0,"",RES_hhdet_in_tes!W15/RES_hhdet_in_fec!W15)</f>
        <v/>
      </c>
      <c r="X15" s="112" t="str">
        <f>IF(RES_hhdet_in_tes!X15=0,"",RES_hhdet_in_tes!X15/RES_hhdet_in_fec!X15)</f>
        <v/>
      </c>
      <c r="Y15" s="112">
        <f>IF(RES_hhdet_in_tes!Y15=0,"",RES_hhdet_in_tes!Y15/RES_hhdet_in_fec!Y15)</f>
        <v>0.82926268746049836</v>
      </c>
      <c r="DA15" s="131" t="s">
        <v>3600</v>
      </c>
    </row>
    <row r="16" spans="1:105" ht="12" customHeight="1" x14ac:dyDescent="0.25">
      <c r="A16" s="107" t="s">
        <v>121</v>
      </c>
      <c r="B16" s="113"/>
      <c r="C16" s="113" t="str">
        <f>IF(RES_hhdet_in_tes!C16=0,"",RES_hhdet_in_tes!C16/RES_hhdet_in_fec!C16)</f>
        <v/>
      </c>
      <c r="D16" s="113" t="str">
        <f>IF(RES_hhdet_in_tes!D16=0,"",RES_hhdet_in_tes!D16/RES_hhdet_in_fec!D16)</f>
        <v/>
      </c>
      <c r="E16" s="113" t="str">
        <f>IF(RES_hhdet_in_tes!E16=0,"",RES_hhdet_in_tes!E16/RES_hhdet_in_fec!E16)</f>
        <v/>
      </c>
      <c r="F16" s="113" t="str">
        <f>IF(RES_hhdet_in_tes!F16=0,"",RES_hhdet_in_tes!F16/RES_hhdet_in_fec!F16)</f>
        <v/>
      </c>
      <c r="G16" s="113" t="str">
        <f>IF(RES_hhdet_in_tes!G16=0,"",RES_hhdet_in_tes!G16/RES_hhdet_in_fec!G16)</f>
        <v/>
      </c>
      <c r="H16" s="113" t="str">
        <f>IF(RES_hhdet_in_tes!H16=0,"",RES_hhdet_in_tes!H16/RES_hhdet_in_fec!H16)</f>
        <v/>
      </c>
      <c r="I16" s="113" t="str">
        <f>IF(RES_hhdet_in_tes!I16=0,"",RES_hhdet_in_tes!I16/RES_hhdet_in_fec!I16)</f>
        <v/>
      </c>
      <c r="J16" s="113" t="str">
        <f>IF(RES_hhdet_in_tes!J16=0,"",RES_hhdet_in_tes!J16/RES_hhdet_in_fec!J16)</f>
        <v/>
      </c>
      <c r="K16" s="113" t="str">
        <f>IF(RES_hhdet_in_tes!K16=0,"",RES_hhdet_in_tes!K16/RES_hhdet_in_fec!K16)</f>
        <v/>
      </c>
      <c r="L16" s="113" t="str">
        <f>IF(RES_hhdet_in_tes!L16=0,"",RES_hhdet_in_tes!L16/RES_hhdet_in_fec!L16)</f>
        <v/>
      </c>
      <c r="M16" s="113" t="str">
        <f>IF(RES_hhdet_in_tes!M16=0,"",RES_hhdet_in_tes!M16/RES_hhdet_in_fec!M16)</f>
        <v/>
      </c>
      <c r="N16" s="113" t="str">
        <f>IF(RES_hhdet_in_tes!N16=0,"",RES_hhdet_in_tes!N16/RES_hhdet_in_fec!N16)</f>
        <v/>
      </c>
      <c r="O16" s="113" t="str">
        <f>IF(RES_hhdet_in_tes!O16=0,"",RES_hhdet_in_tes!O16/RES_hhdet_in_fec!O16)</f>
        <v/>
      </c>
      <c r="P16" s="113" t="str">
        <f>IF(RES_hhdet_in_tes!P16=0,"",RES_hhdet_in_tes!P16/RES_hhdet_in_fec!P16)</f>
        <v/>
      </c>
      <c r="Q16" s="113" t="str">
        <f>IF(RES_hhdet_in_tes!Q16=0,"",RES_hhdet_in_tes!Q16/RES_hhdet_in_fec!Q16)</f>
        <v/>
      </c>
      <c r="R16" s="113" t="str">
        <f>IF(RES_hhdet_in_tes!R16=0,"",RES_hhdet_in_tes!R16/RES_hhdet_in_fec!R16)</f>
        <v/>
      </c>
      <c r="S16" s="113" t="str">
        <f>IF(RES_hhdet_in_tes!S16=0,"",RES_hhdet_in_tes!S16/RES_hhdet_in_fec!S16)</f>
        <v/>
      </c>
      <c r="T16" s="113" t="str">
        <f>IF(RES_hhdet_in_tes!T16=0,"",RES_hhdet_in_tes!T16/RES_hhdet_in_fec!T16)</f>
        <v/>
      </c>
      <c r="U16" s="113" t="str">
        <f>IF(RES_hhdet_in_tes!U16=0,"",RES_hhdet_in_tes!U16/RES_hhdet_in_fec!U16)</f>
        <v/>
      </c>
      <c r="V16" s="113" t="str">
        <f>IF(RES_hhdet_in_tes!V16=0,"",RES_hhdet_in_tes!V16/RES_hhdet_in_fec!V16)</f>
        <v/>
      </c>
      <c r="W16" s="113" t="str">
        <f>IF(RES_hhdet_in_tes!W16=0,"",RES_hhdet_in_tes!W16/RES_hhdet_in_fec!W16)</f>
        <v/>
      </c>
      <c r="X16" s="113" t="str">
        <f>IF(RES_hhdet_in_tes!X16=0,"",RES_hhdet_in_tes!X16/RES_hhdet_in_fec!X16)</f>
        <v/>
      </c>
      <c r="Y16" s="113" t="str">
        <f>IF(RES_hhdet_in_tes!Y16=0,"",RES_hhdet_in_tes!Y16/RES_hhdet_in_fec!Y16)</f>
        <v/>
      </c>
      <c r="DA16" s="132" t="s">
        <v>3601</v>
      </c>
    </row>
    <row r="17" spans="1:105" ht="12" customHeight="1" x14ac:dyDescent="0.25">
      <c r="A17" s="108" t="s">
        <v>53</v>
      </c>
      <c r="B17" s="111"/>
      <c r="C17" s="111" t="str">
        <f>IF(RES_hhdet_in_tes!C17=0,"",RES_hhdet_in_tes!C17/RES_hhdet_in_fec!C17)</f>
        <v/>
      </c>
      <c r="D17" s="111" t="str">
        <f>IF(RES_hhdet_in_tes!D17=0,"",RES_hhdet_in_tes!D17/RES_hhdet_in_fec!D17)</f>
        <v/>
      </c>
      <c r="E17" s="111" t="str">
        <f>IF(RES_hhdet_in_tes!E17=0,"",RES_hhdet_in_tes!E17/RES_hhdet_in_fec!E17)</f>
        <v/>
      </c>
      <c r="F17" s="111" t="str">
        <f>IF(RES_hhdet_in_tes!F17=0,"",RES_hhdet_in_tes!F17/RES_hhdet_in_fec!F17)</f>
        <v/>
      </c>
      <c r="G17" s="111" t="str">
        <f>IF(RES_hhdet_in_tes!G17=0,"",RES_hhdet_in_tes!G17/RES_hhdet_in_fec!G17)</f>
        <v/>
      </c>
      <c r="H17" s="111" t="str">
        <f>IF(RES_hhdet_in_tes!H17=0,"",RES_hhdet_in_tes!H17/RES_hhdet_in_fec!H17)</f>
        <v/>
      </c>
      <c r="I17" s="111" t="str">
        <f>IF(RES_hhdet_in_tes!I17=0,"",RES_hhdet_in_tes!I17/RES_hhdet_in_fec!I17)</f>
        <v/>
      </c>
      <c r="J17" s="111" t="str">
        <f>IF(RES_hhdet_in_tes!J17=0,"",RES_hhdet_in_tes!J17/RES_hhdet_in_fec!J17)</f>
        <v/>
      </c>
      <c r="K17" s="111" t="str">
        <f>IF(RES_hhdet_in_tes!K17=0,"",RES_hhdet_in_tes!K17/RES_hhdet_in_fec!K17)</f>
        <v/>
      </c>
      <c r="L17" s="111" t="str">
        <f>IF(RES_hhdet_in_tes!L17=0,"",RES_hhdet_in_tes!L17/RES_hhdet_in_fec!L17)</f>
        <v/>
      </c>
      <c r="M17" s="111" t="str">
        <f>IF(RES_hhdet_in_tes!M17=0,"",RES_hhdet_in_tes!M17/RES_hhdet_in_fec!M17)</f>
        <v/>
      </c>
      <c r="N17" s="111" t="str">
        <f>IF(RES_hhdet_in_tes!N17=0,"",RES_hhdet_in_tes!N17/RES_hhdet_in_fec!N17)</f>
        <v/>
      </c>
      <c r="O17" s="111" t="str">
        <f>IF(RES_hhdet_in_tes!O17=0,"",RES_hhdet_in_tes!O17/RES_hhdet_in_fec!O17)</f>
        <v/>
      </c>
      <c r="P17" s="111" t="str">
        <f>IF(RES_hhdet_in_tes!P17=0,"",RES_hhdet_in_tes!P17/RES_hhdet_in_fec!P17)</f>
        <v/>
      </c>
      <c r="Q17" s="111" t="str">
        <f>IF(RES_hhdet_in_tes!Q17=0,"",RES_hhdet_in_tes!Q17/RES_hhdet_in_fec!Q17)</f>
        <v/>
      </c>
      <c r="R17" s="111" t="str">
        <f>IF(RES_hhdet_in_tes!R17=0,"",RES_hhdet_in_tes!R17/RES_hhdet_in_fec!R17)</f>
        <v/>
      </c>
      <c r="S17" s="111" t="str">
        <f>IF(RES_hhdet_in_tes!S17=0,"",RES_hhdet_in_tes!S17/RES_hhdet_in_fec!S17)</f>
        <v/>
      </c>
      <c r="T17" s="111" t="str">
        <f>IF(RES_hhdet_in_tes!T17=0,"",RES_hhdet_in_tes!T17/RES_hhdet_in_fec!T17)</f>
        <v/>
      </c>
      <c r="U17" s="111" t="str">
        <f>IF(RES_hhdet_in_tes!U17=0,"",RES_hhdet_in_tes!U17/RES_hhdet_in_fec!U17)</f>
        <v/>
      </c>
      <c r="V17" s="111" t="str">
        <f>IF(RES_hhdet_in_tes!V17=0,"",RES_hhdet_in_tes!V17/RES_hhdet_in_fec!V17)</f>
        <v/>
      </c>
      <c r="W17" s="111" t="str">
        <f>IF(RES_hhdet_in_tes!W17=0,"",RES_hhdet_in_tes!W17/RES_hhdet_in_fec!W17)</f>
        <v/>
      </c>
      <c r="X17" s="111" t="str">
        <f>IF(RES_hhdet_in_tes!X17=0,"",RES_hhdet_in_tes!X17/RES_hhdet_in_fec!X17)</f>
        <v/>
      </c>
      <c r="Y17" s="111" t="str">
        <f>IF(RES_hhdet_in_tes!Y17=0,"",RES_hhdet_in_tes!Y17/RES_hhdet_in_fec!Y17)</f>
        <v/>
      </c>
      <c r="DA17" s="63" t="s">
        <v>3602</v>
      </c>
    </row>
    <row r="18" spans="1:105" ht="12" customHeight="1" x14ac:dyDescent="0.25">
      <c r="A18" s="108" t="s">
        <v>52</v>
      </c>
      <c r="B18" s="111"/>
      <c r="C18" s="111" t="str">
        <f>IF(RES_hhdet_in_tes!C18=0,"",RES_hhdet_in_tes!C18/RES_hhdet_in_fec!C18)</f>
        <v/>
      </c>
      <c r="D18" s="111" t="str">
        <f>IF(RES_hhdet_in_tes!D18=0,"",RES_hhdet_in_tes!D18/RES_hhdet_in_fec!D18)</f>
        <v/>
      </c>
      <c r="E18" s="111" t="str">
        <f>IF(RES_hhdet_in_tes!E18=0,"",RES_hhdet_in_tes!E18/RES_hhdet_in_fec!E18)</f>
        <v/>
      </c>
      <c r="F18" s="111" t="str">
        <f>IF(RES_hhdet_in_tes!F18=0,"",RES_hhdet_in_tes!F18/RES_hhdet_in_fec!F18)</f>
        <v/>
      </c>
      <c r="G18" s="111" t="str">
        <f>IF(RES_hhdet_in_tes!G18=0,"",RES_hhdet_in_tes!G18/RES_hhdet_in_fec!G18)</f>
        <v/>
      </c>
      <c r="H18" s="111" t="str">
        <f>IF(RES_hhdet_in_tes!H18=0,"",RES_hhdet_in_tes!H18/RES_hhdet_in_fec!H18)</f>
        <v/>
      </c>
      <c r="I18" s="111" t="str">
        <f>IF(RES_hhdet_in_tes!I18=0,"",RES_hhdet_in_tes!I18/RES_hhdet_in_fec!I18)</f>
        <v/>
      </c>
      <c r="J18" s="111" t="str">
        <f>IF(RES_hhdet_in_tes!J18=0,"",RES_hhdet_in_tes!J18/RES_hhdet_in_fec!J18)</f>
        <v/>
      </c>
      <c r="K18" s="111" t="str">
        <f>IF(RES_hhdet_in_tes!K18=0,"",RES_hhdet_in_tes!K18/RES_hhdet_in_fec!K18)</f>
        <v/>
      </c>
      <c r="L18" s="111" t="str">
        <f>IF(RES_hhdet_in_tes!L18=0,"",RES_hhdet_in_tes!L18/RES_hhdet_in_fec!L18)</f>
        <v/>
      </c>
      <c r="M18" s="111" t="str">
        <f>IF(RES_hhdet_in_tes!M18=0,"",RES_hhdet_in_tes!M18/RES_hhdet_in_fec!M18)</f>
        <v/>
      </c>
      <c r="N18" s="111" t="str">
        <f>IF(RES_hhdet_in_tes!N18=0,"",RES_hhdet_in_tes!N18/RES_hhdet_in_fec!N18)</f>
        <v/>
      </c>
      <c r="O18" s="111" t="str">
        <f>IF(RES_hhdet_in_tes!O18=0,"",RES_hhdet_in_tes!O18/RES_hhdet_in_fec!O18)</f>
        <v/>
      </c>
      <c r="P18" s="111" t="str">
        <f>IF(RES_hhdet_in_tes!P18=0,"",RES_hhdet_in_tes!P18/RES_hhdet_in_fec!P18)</f>
        <v/>
      </c>
      <c r="Q18" s="111" t="str">
        <f>IF(RES_hhdet_in_tes!Q18=0,"",RES_hhdet_in_tes!Q18/RES_hhdet_in_fec!Q18)</f>
        <v/>
      </c>
      <c r="R18" s="111" t="str">
        <f>IF(RES_hhdet_in_tes!R18=0,"",RES_hhdet_in_tes!R18/RES_hhdet_in_fec!R18)</f>
        <v/>
      </c>
      <c r="S18" s="111" t="str">
        <f>IF(RES_hhdet_in_tes!S18=0,"",RES_hhdet_in_tes!S18/RES_hhdet_in_fec!S18)</f>
        <v/>
      </c>
      <c r="T18" s="111" t="str">
        <f>IF(RES_hhdet_in_tes!T18=0,"",RES_hhdet_in_tes!T18/RES_hhdet_in_fec!T18)</f>
        <v/>
      </c>
      <c r="U18" s="111" t="str">
        <f>IF(RES_hhdet_in_tes!U18=0,"",RES_hhdet_in_tes!U18/RES_hhdet_in_fec!U18)</f>
        <v/>
      </c>
      <c r="V18" s="111" t="str">
        <f>IF(RES_hhdet_in_tes!V18=0,"",RES_hhdet_in_tes!V18/RES_hhdet_in_fec!V18)</f>
        <v/>
      </c>
      <c r="W18" s="111" t="str">
        <f>IF(RES_hhdet_in_tes!W18=0,"",RES_hhdet_in_tes!W18/RES_hhdet_in_fec!W18)</f>
        <v/>
      </c>
      <c r="X18" s="111" t="str">
        <f>IF(RES_hhdet_in_tes!X18=0,"",RES_hhdet_in_tes!X18/RES_hhdet_in_fec!X18)</f>
        <v/>
      </c>
      <c r="Y18" s="111" t="str">
        <f>IF(RES_hhdet_in_tes!Y18=0,"",RES_hhdet_in_tes!Y18/RES_hhdet_in_fec!Y18)</f>
        <v/>
      </c>
      <c r="DA18" s="63" t="s">
        <v>3603</v>
      </c>
    </row>
    <row r="19" spans="1:105" ht="12" customHeight="1" x14ac:dyDescent="0.25">
      <c r="A19" s="121" t="s">
        <v>54</v>
      </c>
      <c r="B19" s="124"/>
      <c r="C19" s="124">
        <f>IF(RES_hhdet_in_tes!C19=0,"",RES_hhdet_in_tes!C19/RES_hhdet_in_fec!C19)</f>
        <v>0.71550057372268028</v>
      </c>
      <c r="D19" s="124">
        <f>IF(RES_hhdet_in_tes!D19=0,"",RES_hhdet_in_tes!D19/RES_hhdet_in_fec!D19)</f>
        <v>0.72955034921184192</v>
      </c>
      <c r="E19" s="124">
        <f>IF(RES_hhdet_in_tes!E19=0,"",RES_hhdet_in_tes!E19/RES_hhdet_in_fec!E19)</f>
        <v>0.70853129801140979</v>
      </c>
      <c r="F19" s="124">
        <f>IF(RES_hhdet_in_tes!F19=0,"",RES_hhdet_in_tes!F19/RES_hhdet_in_fec!F19)</f>
        <v>0.70416698201369143</v>
      </c>
      <c r="G19" s="124">
        <f>IF(RES_hhdet_in_tes!G19=0,"",RES_hhdet_in_tes!G19/RES_hhdet_in_fec!G19)</f>
        <v>0.69895190949901143</v>
      </c>
      <c r="H19" s="124" t="str">
        <f>IF(RES_hhdet_in_tes!H19=0,"",RES_hhdet_in_tes!H19/RES_hhdet_in_fec!H19)</f>
        <v/>
      </c>
      <c r="I19" s="124" t="str">
        <f>IF(RES_hhdet_in_tes!I19=0,"",RES_hhdet_in_tes!I19/RES_hhdet_in_fec!I19)</f>
        <v/>
      </c>
      <c r="J19" s="124" t="str">
        <f>IF(RES_hhdet_in_tes!J19=0,"",RES_hhdet_in_tes!J19/RES_hhdet_in_fec!J19)</f>
        <v/>
      </c>
      <c r="K19" s="124" t="str">
        <f>IF(RES_hhdet_in_tes!K19=0,"",RES_hhdet_in_tes!K19/RES_hhdet_in_fec!K19)</f>
        <v/>
      </c>
      <c r="L19" s="124">
        <f>IF(RES_hhdet_in_tes!L19=0,"",RES_hhdet_in_tes!L19/RES_hhdet_in_fec!L19)</f>
        <v>0.61650640158866366</v>
      </c>
      <c r="M19" s="124">
        <f>IF(RES_hhdet_in_tes!M19=0,"",RES_hhdet_in_tes!M19/RES_hhdet_in_fec!M19)</f>
        <v>0.67926341674490653</v>
      </c>
      <c r="N19" s="124">
        <f>IF(RES_hhdet_in_tes!N19=0,"",RES_hhdet_in_tes!N19/RES_hhdet_in_fec!N19)</f>
        <v>0.68915387628334812</v>
      </c>
      <c r="O19" s="124">
        <f>IF(RES_hhdet_in_tes!O19=0,"",RES_hhdet_in_tes!O19/RES_hhdet_in_fec!O19)</f>
        <v>0.66128942913225941</v>
      </c>
      <c r="P19" s="124" t="str">
        <f>IF(RES_hhdet_in_tes!P19=0,"",RES_hhdet_in_tes!P19/RES_hhdet_in_fec!P19)</f>
        <v/>
      </c>
      <c r="Q19" s="124" t="str">
        <f>IF(RES_hhdet_in_tes!Q19=0,"",RES_hhdet_in_tes!Q19/RES_hhdet_in_fec!Q19)</f>
        <v/>
      </c>
      <c r="R19" s="124" t="str">
        <f>IF(RES_hhdet_in_tes!R19=0,"",RES_hhdet_in_tes!R19/RES_hhdet_in_fec!R19)</f>
        <v/>
      </c>
      <c r="S19" s="124" t="str">
        <f>IF(RES_hhdet_in_tes!S19=0,"",RES_hhdet_in_tes!S19/RES_hhdet_in_fec!S19)</f>
        <v/>
      </c>
      <c r="T19" s="124" t="str">
        <f>IF(RES_hhdet_in_tes!T19=0,"",RES_hhdet_in_tes!T19/RES_hhdet_in_fec!T19)</f>
        <v/>
      </c>
      <c r="U19" s="124">
        <f>IF(RES_hhdet_in_tes!U19=0,"",RES_hhdet_in_tes!U19/RES_hhdet_in_fec!U19)</f>
        <v>0.84991362281136607</v>
      </c>
      <c r="V19" s="124" t="str">
        <f>IF(RES_hhdet_in_tes!V19=0,"",RES_hhdet_in_tes!V19/RES_hhdet_in_fec!V19)</f>
        <v/>
      </c>
      <c r="W19" s="124" t="str">
        <f>IF(RES_hhdet_in_tes!W19=0,"",RES_hhdet_in_tes!W19/RES_hhdet_in_fec!W19)</f>
        <v/>
      </c>
      <c r="X19" s="124" t="str">
        <f>IF(RES_hhdet_in_tes!X19=0,"",RES_hhdet_in_tes!X19/RES_hhdet_in_fec!X19)</f>
        <v/>
      </c>
      <c r="Y19" s="124">
        <f>IF(RES_hhdet_in_tes!Y19=0,"",RES_hhdet_in_tes!Y19/RES_hhdet_in_fec!Y19)</f>
        <v>0.84462673736669724</v>
      </c>
      <c r="DA19" s="130" t="s">
        <v>3604</v>
      </c>
    </row>
    <row r="20" spans="1:105" ht="12" customHeight="1" x14ac:dyDescent="0.25">
      <c r="A20" s="97" t="s">
        <v>51</v>
      </c>
      <c r="B20" s="111"/>
      <c r="C20" s="111" t="str">
        <f>IF(RES_hhdet_in_tes!C20=0,"",RES_hhdet_in_tes!C20/RES_hhdet_in_fec!C20)</f>
        <v/>
      </c>
      <c r="D20" s="111">
        <f>IF(RES_hhdet_in_tes!D20=0,"",RES_hhdet_in_tes!D20/RES_hhdet_in_fec!D20)</f>
        <v>0.57954828163034833</v>
      </c>
      <c r="E20" s="111">
        <f>IF(RES_hhdet_in_tes!E20=0,"",RES_hhdet_in_tes!E20/RES_hhdet_in_fec!E20)</f>
        <v>0.57983768259318891</v>
      </c>
      <c r="F20" s="111">
        <f>IF(RES_hhdet_in_tes!F20=0,"",RES_hhdet_in_tes!F20/RES_hhdet_in_fec!F20)</f>
        <v>0.58012708711055017</v>
      </c>
      <c r="G20" s="111">
        <f>IF(RES_hhdet_in_tes!G20=0,"",RES_hhdet_in_tes!G20/RES_hhdet_in_fec!G20)</f>
        <v>0.58041651563361174</v>
      </c>
      <c r="H20" s="111" t="str">
        <f>IF(RES_hhdet_in_tes!H20=0,"",RES_hhdet_in_tes!H20/RES_hhdet_in_fec!H20)</f>
        <v/>
      </c>
      <c r="I20" s="111" t="str">
        <f>IF(RES_hhdet_in_tes!I20=0,"",RES_hhdet_in_tes!I20/RES_hhdet_in_fec!I20)</f>
        <v/>
      </c>
      <c r="J20" s="111" t="str">
        <f>IF(RES_hhdet_in_tes!J20=0,"",RES_hhdet_in_tes!J20/RES_hhdet_in_fec!J20)</f>
        <v/>
      </c>
      <c r="K20" s="111" t="str">
        <f>IF(RES_hhdet_in_tes!K20=0,"",RES_hhdet_in_tes!K20/RES_hhdet_in_fec!K20)</f>
        <v/>
      </c>
      <c r="L20" s="111">
        <f>IF(RES_hhdet_in_tes!L20=0,"",RES_hhdet_in_tes!L20/RES_hhdet_in_fec!L20)</f>
        <v>0.58186421239768427</v>
      </c>
      <c r="M20" s="111">
        <f>IF(RES_hhdet_in_tes!M20=0,"",RES_hhdet_in_tes!M20/RES_hhdet_in_fec!M20)</f>
        <v>0.58208419106041798</v>
      </c>
      <c r="N20" s="111">
        <f>IF(RES_hhdet_in_tes!N20=0,"",RES_hhdet_in_tes!N20/RES_hhdet_in_fec!N20)</f>
        <v>0.58220714878544855</v>
      </c>
      <c r="O20" s="111">
        <f>IF(RES_hhdet_in_tes!O20=0,"",RES_hhdet_in_tes!O20/RES_hhdet_in_fec!O20)</f>
        <v>0.58228063738775448</v>
      </c>
      <c r="P20" s="111" t="str">
        <f>IF(RES_hhdet_in_tes!P20=0,"",RES_hhdet_in_tes!P20/RES_hhdet_in_fec!P20)</f>
        <v/>
      </c>
      <c r="Q20" s="111" t="str">
        <f>IF(RES_hhdet_in_tes!Q20=0,"",RES_hhdet_in_tes!Q20/RES_hhdet_in_fec!Q20)</f>
        <v/>
      </c>
      <c r="R20" s="111" t="str">
        <f>IF(RES_hhdet_in_tes!R20=0,"",RES_hhdet_in_tes!R20/RES_hhdet_in_fec!R20)</f>
        <v/>
      </c>
      <c r="S20" s="111" t="str">
        <f>IF(RES_hhdet_in_tes!S20=0,"",RES_hhdet_in_tes!S20/RES_hhdet_in_fec!S20)</f>
        <v/>
      </c>
      <c r="T20" s="111" t="str">
        <f>IF(RES_hhdet_in_tes!T20=0,"",RES_hhdet_in_tes!T20/RES_hhdet_in_fec!T20)</f>
        <v/>
      </c>
      <c r="U20" s="111" t="str">
        <f>IF(RES_hhdet_in_tes!U20=0,"",RES_hhdet_in_tes!U20/RES_hhdet_in_fec!U20)</f>
        <v/>
      </c>
      <c r="V20" s="111" t="str">
        <f>IF(RES_hhdet_in_tes!V20=0,"",RES_hhdet_in_tes!V20/RES_hhdet_in_fec!V20)</f>
        <v/>
      </c>
      <c r="W20" s="111" t="str">
        <f>IF(RES_hhdet_in_tes!W20=0,"",RES_hhdet_in_tes!W20/RES_hhdet_in_fec!W20)</f>
        <v/>
      </c>
      <c r="X20" s="111" t="str">
        <f>IF(RES_hhdet_in_tes!X20=0,"",RES_hhdet_in_tes!X20/RES_hhdet_in_fec!X20)</f>
        <v/>
      </c>
      <c r="Y20" s="111" t="str">
        <f>IF(RES_hhdet_in_tes!Y20=0,"",RES_hhdet_in_tes!Y20/RES_hhdet_in_fec!Y20)</f>
        <v/>
      </c>
      <c r="DA20" s="63" t="s">
        <v>3605</v>
      </c>
    </row>
    <row r="21" spans="1:105" ht="12" customHeight="1" x14ac:dyDescent="0.25">
      <c r="A21" s="97" t="s">
        <v>50</v>
      </c>
      <c r="B21" s="111"/>
      <c r="C21" s="111">
        <f>IF(RES_hhdet_in_tes!C21=0,"",RES_hhdet_in_tes!C21/RES_hhdet_in_fec!C21)</f>
        <v>0.56720808217568353</v>
      </c>
      <c r="D21" s="111" t="str">
        <f>IF(RES_hhdet_in_tes!D21=0,"",RES_hhdet_in_tes!D21/RES_hhdet_in_fec!D21)</f>
        <v/>
      </c>
      <c r="E21" s="111">
        <f>IF(RES_hhdet_in_tes!E21=0,"",RES_hhdet_in_tes!E21/RES_hhdet_in_fec!E21)</f>
        <v>0.56845003122731486</v>
      </c>
      <c r="F21" s="111">
        <f>IF(RES_hhdet_in_tes!F21=0,"",RES_hhdet_in_tes!F21/RES_hhdet_in_fec!F21)</f>
        <v>0.56907104134749242</v>
      </c>
      <c r="G21" s="111">
        <f>IF(RES_hhdet_in_tes!G21=0,"",RES_hhdet_in_tes!G21/RES_hhdet_in_fec!G21)</f>
        <v>0.5696921029795915</v>
      </c>
      <c r="H21" s="111" t="str">
        <f>IF(RES_hhdet_in_tes!H21=0,"",RES_hhdet_in_tes!H21/RES_hhdet_in_fec!H21)</f>
        <v/>
      </c>
      <c r="I21" s="111" t="str">
        <f>IF(RES_hhdet_in_tes!I21=0,"",RES_hhdet_in_tes!I21/RES_hhdet_in_fec!I21)</f>
        <v/>
      </c>
      <c r="J21" s="111" t="str">
        <f>IF(RES_hhdet_in_tes!J21=0,"",RES_hhdet_in_tes!J21/RES_hhdet_in_fec!J21)</f>
        <v/>
      </c>
      <c r="K21" s="111" t="str">
        <f>IF(RES_hhdet_in_tes!K21=0,"",RES_hhdet_in_tes!K21/RES_hhdet_in_fec!K21)</f>
        <v/>
      </c>
      <c r="L21" s="111">
        <f>IF(RES_hhdet_in_tes!L21=0,"",RES_hhdet_in_tes!L21/RES_hhdet_in_fec!L21)</f>
        <v>0.57279860024381735</v>
      </c>
      <c r="M21" s="111">
        <f>IF(RES_hhdet_in_tes!M21=0,"",RES_hhdet_in_tes!M21/RES_hhdet_in_fec!M21)</f>
        <v>0.57327063494813524</v>
      </c>
      <c r="N21" s="111">
        <f>IF(RES_hhdet_in_tes!N21=0,"",RES_hhdet_in_tes!N21/RES_hhdet_in_fec!N21)</f>
        <v>0.57353448014410569</v>
      </c>
      <c r="O21" s="111">
        <f>IF(RES_hhdet_in_tes!O21=0,"",RES_hhdet_in_tes!O21/RES_hhdet_in_fec!O21)</f>
        <v>0.57369217348685608</v>
      </c>
      <c r="P21" s="111" t="str">
        <f>IF(RES_hhdet_in_tes!P21=0,"",RES_hhdet_in_tes!P21/RES_hhdet_in_fec!P21)</f>
        <v/>
      </c>
      <c r="Q21" s="111" t="str">
        <f>IF(RES_hhdet_in_tes!Q21=0,"",RES_hhdet_in_tes!Q21/RES_hhdet_in_fec!Q21)</f>
        <v/>
      </c>
      <c r="R21" s="111" t="str">
        <f>IF(RES_hhdet_in_tes!R21=0,"",RES_hhdet_in_tes!R21/RES_hhdet_in_fec!R21)</f>
        <v/>
      </c>
      <c r="S21" s="111" t="str">
        <f>IF(RES_hhdet_in_tes!S21=0,"",RES_hhdet_in_tes!S21/RES_hhdet_in_fec!S21)</f>
        <v/>
      </c>
      <c r="T21" s="111" t="str">
        <f>IF(RES_hhdet_in_tes!T21=0,"",RES_hhdet_in_tes!T21/RES_hhdet_in_fec!T21)</f>
        <v/>
      </c>
      <c r="U21" s="111" t="str">
        <f>IF(RES_hhdet_in_tes!U21=0,"",RES_hhdet_in_tes!U21/RES_hhdet_in_fec!U21)</f>
        <v/>
      </c>
      <c r="V21" s="111" t="str">
        <f>IF(RES_hhdet_in_tes!V21=0,"",RES_hhdet_in_tes!V21/RES_hhdet_in_fec!V21)</f>
        <v/>
      </c>
      <c r="W21" s="111" t="str">
        <f>IF(RES_hhdet_in_tes!W21=0,"",RES_hhdet_in_tes!W21/RES_hhdet_in_fec!W21)</f>
        <v/>
      </c>
      <c r="X21" s="111" t="str">
        <f>IF(RES_hhdet_in_tes!X21=0,"",RES_hhdet_in_tes!X21/RES_hhdet_in_fec!X21)</f>
        <v/>
      </c>
      <c r="Y21" s="111">
        <f>IF(RES_hhdet_in_tes!Y21=0,"",RES_hhdet_in_tes!Y21/RES_hhdet_in_fec!Y21)</f>
        <v>0.60860191468462044</v>
      </c>
      <c r="DA21" s="63" t="s">
        <v>3606</v>
      </c>
    </row>
    <row r="22" spans="1:105" ht="12" customHeight="1" x14ac:dyDescent="0.25">
      <c r="A22" s="109" t="s">
        <v>120</v>
      </c>
      <c r="B22" s="45"/>
      <c r="C22" s="45">
        <f>IF(RES_hhdet_in_tes!C22=0,"",RES_hhdet_in_tes!C22/RES_hhdet_in_fec!C22)</f>
        <v>0.73871823465436359</v>
      </c>
      <c r="D22" s="45">
        <f>IF(RES_hhdet_in_tes!D22=0,"",RES_hhdet_in_tes!D22/RES_hhdet_in_fec!D22)</f>
        <v>0.7401221305171054</v>
      </c>
      <c r="E22" s="45">
        <f>IF(RES_hhdet_in_tes!E22=0,"",RES_hhdet_in_tes!E22/RES_hhdet_in_fec!E22)</f>
        <v>0.74159222039453954</v>
      </c>
      <c r="F22" s="45">
        <f>IF(RES_hhdet_in_tes!F22=0,"",RES_hhdet_in_tes!F22/RES_hhdet_in_fec!F22)</f>
        <v>0.74307133672852255</v>
      </c>
      <c r="G22" s="45">
        <f>IF(RES_hhdet_in_tes!G22=0,"",RES_hhdet_in_tes!G22/RES_hhdet_in_fec!G22)</f>
        <v>0.74461141385656859</v>
      </c>
      <c r="H22" s="45" t="str">
        <f>IF(RES_hhdet_in_tes!H22=0,"",RES_hhdet_in_tes!H22/RES_hhdet_in_fec!H22)</f>
        <v/>
      </c>
      <c r="I22" s="45" t="str">
        <f>IF(RES_hhdet_in_tes!I22=0,"",RES_hhdet_in_tes!I22/RES_hhdet_in_fec!I22)</f>
        <v/>
      </c>
      <c r="J22" s="45" t="str">
        <f>IF(RES_hhdet_in_tes!J22=0,"",RES_hhdet_in_tes!J22/RES_hhdet_in_fec!J22)</f>
        <v/>
      </c>
      <c r="K22" s="45" t="str">
        <f>IF(RES_hhdet_in_tes!K22=0,"",RES_hhdet_in_tes!K22/RES_hhdet_in_fec!K22)</f>
        <v/>
      </c>
      <c r="L22" s="45">
        <f>IF(RES_hhdet_in_tes!L22=0,"",RES_hhdet_in_tes!L22/RES_hhdet_in_fec!L22)</f>
        <v>0.75371902146443037</v>
      </c>
      <c r="M22" s="45">
        <f>IF(RES_hhdet_in_tes!M22=0,"",RES_hhdet_in_tes!M22/RES_hhdet_in_fec!M22)</f>
        <v>0.7567539121065705</v>
      </c>
      <c r="N22" s="45">
        <f>IF(RES_hhdet_in_tes!N22=0,"",RES_hhdet_in_tes!N22/RES_hhdet_in_fec!N22)</f>
        <v>0.76091057882300495</v>
      </c>
      <c r="O22" s="45">
        <f>IF(RES_hhdet_in_tes!O22=0,"",RES_hhdet_in_tes!O22/RES_hhdet_in_fec!O22)</f>
        <v>0.76668585124672395</v>
      </c>
      <c r="P22" s="45" t="str">
        <f>IF(RES_hhdet_in_tes!P22=0,"",RES_hhdet_in_tes!P22/RES_hhdet_in_fec!P22)</f>
        <v/>
      </c>
      <c r="Q22" s="45" t="str">
        <f>IF(RES_hhdet_in_tes!Q22=0,"",RES_hhdet_in_tes!Q22/RES_hhdet_in_fec!Q22)</f>
        <v/>
      </c>
      <c r="R22" s="45" t="str">
        <f>IF(RES_hhdet_in_tes!R22=0,"",RES_hhdet_in_tes!R22/RES_hhdet_in_fec!R22)</f>
        <v/>
      </c>
      <c r="S22" s="45" t="str">
        <f>IF(RES_hhdet_in_tes!S22=0,"",RES_hhdet_in_tes!S22/RES_hhdet_in_fec!S22)</f>
        <v/>
      </c>
      <c r="T22" s="45" t="str">
        <f>IF(RES_hhdet_in_tes!T22=0,"",RES_hhdet_in_tes!T22/RES_hhdet_in_fec!T22)</f>
        <v/>
      </c>
      <c r="U22" s="45">
        <f>IF(RES_hhdet_in_tes!U22=0,"",RES_hhdet_in_tes!U22/RES_hhdet_in_fec!U22)</f>
        <v>0.84991362281136607</v>
      </c>
      <c r="V22" s="45" t="str">
        <f>IF(RES_hhdet_in_tes!V22=0,"",RES_hhdet_in_tes!V22/RES_hhdet_in_fec!V22)</f>
        <v/>
      </c>
      <c r="W22" s="45" t="str">
        <f>IF(RES_hhdet_in_tes!W22=0,"",RES_hhdet_in_tes!W22/RES_hhdet_in_fec!W22)</f>
        <v/>
      </c>
      <c r="X22" s="45" t="str">
        <f>IF(RES_hhdet_in_tes!X22=0,"",RES_hhdet_in_tes!X22/RES_hhdet_in_fec!X22)</f>
        <v/>
      </c>
      <c r="Y22" s="45">
        <f>IF(RES_hhdet_in_tes!Y22=0,"",RES_hhdet_in_tes!Y22/RES_hhdet_in_fec!Y22)</f>
        <v>0.88961588404670899</v>
      </c>
      <c r="DA22" s="60" t="s">
        <v>3607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 t="str">
        <f>IF(RES_hhdet_in_tes!C24=0,"",RES_hhdet_in_tes!C24/RES_hhdet_in_fec!C24)</f>
        <v/>
      </c>
      <c r="D24" s="119" t="str">
        <f>IF(RES_hhdet_in_tes!D24=0,"",RES_hhdet_in_tes!D24/RES_hhdet_in_fec!D24)</f>
        <v/>
      </c>
      <c r="E24" s="119" t="str">
        <f>IF(RES_hhdet_in_tes!E24=0,"",RES_hhdet_in_tes!E24/RES_hhdet_in_fec!E24)</f>
        <v/>
      </c>
      <c r="F24" s="119" t="str">
        <f>IF(RES_hhdet_in_tes!F24=0,"",RES_hhdet_in_tes!F24/RES_hhdet_in_fec!F24)</f>
        <v/>
      </c>
      <c r="G24" s="119" t="str">
        <f>IF(RES_hhdet_in_tes!G24=0,"",RES_hhdet_in_tes!G24/RES_hhdet_in_fec!G24)</f>
        <v/>
      </c>
      <c r="H24" s="119" t="str">
        <f>IF(RES_hhdet_in_tes!H24=0,"",RES_hhdet_in_tes!H24/RES_hhdet_in_fec!H24)</f>
        <v/>
      </c>
      <c r="I24" s="119" t="str">
        <f>IF(RES_hhdet_in_tes!I24=0,"",RES_hhdet_in_tes!I24/RES_hhdet_in_fec!I24)</f>
        <v/>
      </c>
      <c r="J24" s="119" t="str">
        <f>IF(RES_hhdet_in_tes!J24=0,"",RES_hhdet_in_tes!J24/RES_hhdet_in_fec!J24)</f>
        <v/>
      </c>
      <c r="K24" s="119" t="str">
        <f>IF(RES_hhdet_in_tes!K24=0,"",RES_hhdet_in_tes!K24/RES_hhdet_in_fec!K24)</f>
        <v/>
      </c>
      <c r="L24" s="119" t="str">
        <f>IF(RES_hhdet_in_tes!L24=0,"",RES_hhdet_in_tes!L24/RES_hhdet_in_fec!L24)</f>
        <v/>
      </c>
      <c r="M24" s="119" t="str">
        <f>IF(RES_hhdet_in_tes!M24=0,"",RES_hhdet_in_tes!M24/RES_hhdet_in_fec!M24)</f>
        <v/>
      </c>
      <c r="N24" s="119" t="str">
        <f>IF(RES_hhdet_in_tes!N24=0,"",RES_hhdet_in_tes!N24/RES_hhdet_in_fec!N24)</f>
        <v/>
      </c>
      <c r="O24" s="119" t="str">
        <f>IF(RES_hhdet_in_tes!O24=0,"",RES_hhdet_in_tes!O24/RES_hhdet_in_fec!O24)</f>
        <v/>
      </c>
      <c r="P24" s="119" t="str">
        <f>IF(RES_hhdet_in_tes!P24=0,"",RES_hhdet_in_tes!P24/RES_hhdet_in_fec!P24)</f>
        <v/>
      </c>
      <c r="Q24" s="119" t="str">
        <f>IF(RES_hhdet_in_tes!Q24=0,"",RES_hhdet_in_tes!Q24/RES_hhdet_in_fec!Q24)</f>
        <v/>
      </c>
      <c r="R24" s="119" t="str">
        <f>IF(RES_hhdet_in_tes!R24=0,"",RES_hhdet_in_tes!R24/RES_hhdet_in_fec!R24)</f>
        <v/>
      </c>
      <c r="S24" s="119" t="str">
        <f>IF(RES_hhdet_in_tes!S24=0,"",RES_hhdet_in_tes!S24/RES_hhdet_in_fec!S24)</f>
        <v/>
      </c>
      <c r="T24" s="119" t="str">
        <f>IF(RES_hhdet_in_tes!T24=0,"",RES_hhdet_in_tes!T24/RES_hhdet_in_fec!T24)</f>
        <v/>
      </c>
      <c r="U24" s="119" t="str">
        <f>IF(RES_hhdet_in_tes!U24=0,"",RES_hhdet_in_tes!U24/RES_hhdet_in_fec!U24)</f>
        <v/>
      </c>
      <c r="V24" s="119" t="str">
        <f>IF(RES_hhdet_in_tes!V24=0,"",RES_hhdet_in_tes!V24/RES_hhdet_in_fec!V24)</f>
        <v/>
      </c>
      <c r="W24" s="119" t="str">
        <f>IF(RES_hhdet_in_tes!W24=0,"",RES_hhdet_in_tes!W24/RES_hhdet_in_fec!W24)</f>
        <v/>
      </c>
      <c r="X24" s="119" t="str">
        <f>IF(RES_hhdet_in_tes!X24=0,"",RES_hhdet_in_tes!X24/RES_hhdet_in_fec!X24)</f>
        <v/>
      </c>
      <c r="Y24" s="119" t="str">
        <f>IF(RES_hhdet_in_tes!Y24=0,"",RES_hhdet_in_tes!Y24/RES_hhdet_in_fec!Y24)</f>
        <v/>
      </c>
      <c r="DA24" s="129" t="s">
        <v>3608</v>
      </c>
    </row>
    <row r="25" spans="1:105" ht="12.95" customHeight="1" x14ac:dyDescent="0.25">
      <c r="A25" s="121" t="s">
        <v>57</v>
      </c>
      <c r="B25" s="124"/>
      <c r="C25" s="124" t="str">
        <f>IF(RES_hhdet_in_tes!C25=0,"",RES_hhdet_in_tes!C25/RES_hhdet_in_fec!C25)</f>
        <v/>
      </c>
      <c r="D25" s="124" t="str">
        <f>IF(RES_hhdet_in_tes!D25=0,"",RES_hhdet_in_tes!D25/RES_hhdet_in_fec!D25)</f>
        <v/>
      </c>
      <c r="E25" s="124" t="str">
        <f>IF(RES_hhdet_in_tes!E25=0,"",RES_hhdet_in_tes!E25/RES_hhdet_in_fec!E25)</f>
        <v/>
      </c>
      <c r="F25" s="124" t="str">
        <f>IF(RES_hhdet_in_tes!F25=0,"",RES_hhdet_in_tes!F25/RES_hhdet_in_fec!F25)</f>
        <v/>
      </c>
      <c r="G25" s="124" t="str">
        <f>IF(RES_hhdet_in_tes!G25=0,"",RES_hhdet_in_tes!G25/RES_hhdet_in_fec!G25)</f>
        <v/>
      </c>
      <c r="H25" s="124" t="str">
        <f>IF(RES_hhdet_in_tes!H25=0,"",RES_hhdet_in_tes!H25/RES_hhdet_in_fec!H25)</f>
        <v/>
      </c>
      <c r="I25" s="124" t="str">
        <f>IF(RES_hhdet_in_tes!I25=0,"",RES_hhdet_in_tes!I25/RES_hhdet_in_fec!I25)</f>
        <v/>
      </c>
      <c r="J25" s="124" t="str">
        <f>IF(RES_hhdet_in_tes!J25=0,"",RES_hhdet_in_tes!J25/RES_hhdet_in_fec!J25)</f>
        <v/>
      </c>
      <c r="K25" s="124" t="str">
        <f>IF(RES_hhdet_in_tes!K25=0,"",RES_hhdet_in_tes!K25/RES_hhdet_in_fec!K25)</f>
        <v/>
      </c>
      <c r="L25" s="124" t="str">
        <f>IF(RES_hhdet_in_tes!L25=0,"",RES_hhdet_in_tes!L25/RES_hhdet_in_fec!L25)</f>
        <v/>
      </c>
      <c r="M25" s="124" t="str">
        <f>IF(RES_hhdet_in_tes!M25=0,"",RES_hhdet_in_tes!M25/RES_hhdet_in_fec!M25)</f>
        <v/>
      </c>
      <c r="N25" s="124" t="str">
        <f>IF(RES_hhdet_in_tes!N25=0,"",RES_hhdet_in_tes!N25/RES_hhdet_in_fec!N25)</f>
        <v/>
      </c>
      <c r="O25" s="124" t="str">
        <f>IF(RES_hhdet_in_tes!O25=0,"",RES_hhdet_in_tes!O25/RES_hhdet_in_fec!O25)</f>
        <v/>
      </c>
      <c r="P25" s="124" t="str">
        <f>IF(RES_hhdet_in_tes!P25=0,"",RES_hhdet_in_tes!P25/RES_hhdet_in_fec!P25)</f>
        <v/>
      </c>
      <c r="Q25" s="124" t="str">
        <f>IF(RES_hhdet_in_tes!Q25=0,"",RES_hhdet_in_tes!Q25/RES_hhdet_in_fec!Q25)</f>
        <v/>
      </c>
      <c r="R25" s="124" t="str">
        <f>IF(RES_hhdet_in_tes!R25=0,"",RES_hhdet_in_tes!R25/RES_hhdet_in_fec!R25)</f>
        <v/>
      </c>
      <c r="S25" s="124" t="str">
        <f>IF(RES_hhdet_in_tes!S25=0,"",RES_hhdet_in_tes!S25/RES_hhdet_in_fec!S25)</f>
        <v/>
      </c>
      <c r="T25" s="124" t="str">
        <f>IF(RES_hhdet_in_tes!T25=0,"",RES_hhdet_in_tes!T25/RES_hhdet_in_fec!T25)</f>
        <v/>
      </c>
      <c r="U25" s="124" t="str">
        <f>IF(RES_hhdet_in_tes!U25=0,"",RES_hhdet_in_tes!U25/RES_hhdet_in_fec!U25)</f>
        <v/>
      </c>
      <c r="V25" s="124" t="str">
        <f>IF(RES_hhdet_in_tes!V25=0,"",RES_hhdet_in_tes!V25/RES_hhdet_in_fec!V25)</f>
        <v/>
      </c>
      <c r="W25" s="124" t="str">
        <f>IF(RES_hhdet_in_tes!W25=0,"",RES_hhdet_in_tes!W25/RES_hhdet_in_fec!W25)</f>
        <v/>
      </c>
      <c r="X25" s="124" t="str">
        <f>IF(RES_hhdet_in_tes!X25=0,"",RES_hhdet_in_tes!X25/RES_hhdet_in_fec!X25)</f>
        <v/>
      </c>
      <c r="Y25" s="124" t="str">
        <f>IF(RES_hhdet_in_tes!Y25=0,"",RES_hhdet_in_tes!Y25/RES_hhdet_in_fec!Y25)</f>
        <v/>
      </c>
      <c r="DA25" s="130" t="s">
        <v>3609</v>
      </c>
    </row>
    <row r="26" spans="1:105" ht="12" customHeight="1" x14ac:dyDescent="0.25">
      <c r="A26" s="97" t="s">
        <v>74</v>
      </c>
      <c r="B26" s="111"/>
      <c r="C26" s="111" t="str">
        <f>IF(RES_hhdet_in_tes!C26=0,"",RES_hhdet_in_tes!C26/RES_hhdet_in_fec!C26)</f>
        <v/>
      </c>
      <c r="D26" s="111" t="str">
        <f>IF(RES_hhdet_in_tes!D26=0,"",RES_hhdet_in_tes!D26/RES_hhdet_in_fec!D26)</f>
        <v/>
      </c>
      <c r="E26" s="111" t="str">
        <f>IF(RES_hhdet_in_tes!E26=0,"",RES_hhdet_in_tes!E26/RES_hhdet_in_fec!E26)</f>
        <v/>
      </c>
      <c r="F26" s="111" t="str">
        <f>IF(RES_hhdet_in_tes!F26=0,"",RES_hhdet_in_tes!F26/RES_hhdet_in_fec!F26)</f>
        <v/>
      </c>
      <c r="G26" s="111" t="str">
        <f>IF(RES_hhdet_in_tes!G26=0,"",RES_hhdet_in_tes!G26/RES_hhdet_in_fec!G26)</f>
        <v/>
      </c>
      <c r="H26" s="111" t="str">
        <f>IF(RES_hhdet_in_tes!H26=0,"",RES_hhdet_in_tes!H26/RES_hhdet_in_fec!H26)</f>
        <v/>
      </c>
      <c r="I26" s="111" t="str">
        <f>IF(RES_hhdet_in_tes!I26=0,"",RES_hhdet_in_tes!I26/RES_hhdet_in_fec!I26)</f>
        <v/>
      </c>
      <c r="J26" s="111" t="str">
        <f>IF(RES_hhdet_in_tes!J26=0,"",RES_hhdet_in_tes!J26/RES_hhdet_in_fec!J26)</f>
        <v/>
      </c>
      <c r="K26" s="111" t="str">
        <f>IF(RES_hhdet_in_tes!K26=0,"",RES_hhdet_in_tes!K26/RES_hhdet_in_fec!K26)</f>
        <v/>
      </c>
      <c r="L26" s="111" t="str">
        <f>IF(RES_hhdet_in_tes!L26=0,"",RES_hhdet_in_tes!L26/RES_hhdet_in_fec!L26)</f>
        <v/>
      </c>
      <c r="M26" s="111" t="str">
        <f>IF(RES_hhdet_in_tes!M26=0,"",RES_hhdet_in_tes!M26/RES_hhdet_in_fec!M26)</f>
        <v/>
      </c>
      <c r="N26" s="111" t="str">
        <f>IF(RES_hhdet_in_tes!N26=0,"",RES_hhdet_in_tes!N26/RES_hhdet_in_fec!N26)</f>
        <v/>
      </c>
      <c r="O26" s="111" t="str">
        <f>IF(RES_hhdet_in_tes!O26=0,"",RES_hhdet_in_tes!O26/RES_hhdet_in_fec!O26)</f>
        <v/>
      </c>
      <c r="P26" s="111" t="str">
        <f>IF(RES_hhdet_in_tes!P26=0,"",RES_hhdet_in_tes!P26/RES_hhdet_in_fec!P26)</f>
        <v/>
      </c>
      <c r="Q26" s="111" t="str">
        <f>IF(RES_hhdet_in_tes!Q26=0,"",RES_hhdet_in_tes!Q26/RES_hhdet_in_fec!Q26)</f>
        <v/>
      </c>
      <c r="R26" s="111" t="str">
        <f>IF(RES_hhdet_in_tes!R26=0,"",RES_hhdet_in_tes!R26/RES_hhdet_in_fec!R26)</f>
        <v/>
      </c>
      <c r="S26" s="111" t="str">
        <f>IF(RES_hhdet_in_tes!S26=0,"",RES_hhdet_in_tes!S26/RES_hhdet_in_fec!S26)</f>
        <v/>
      </c>
      <c r="T26" s="111" t="str">
        <f>IF(RES_hhdet_in_tes!T26=0,"",RES_hhdet_in_tes!T26/RES_hhdet_in_fec!T26)</f>
        <v/>
      </c>
      <c r="U26" s="111" t="str">
        <f>IF(RES_hhdet_in_tes!U26=0,"",RES_hhdet_in_tes!U26/RES_hhdet_in_fec!U26)</f>
        <v/>
      </c>
      <c r="V26" s="111" t="str">
        <f>IF(RES_hhdet_in_tes!V26=0,"",RES_hhdet_in_tes!V26/RES_hhdet_in_fec!V26)</f>
        <v/>
      </c>
      <c r="W26" s="111" t="str">
        <f>IF(RES_hhdet_in_tes!W26=0,"",RES_hhdet_in_tes!W26/RES_hhdet_in_fec!W26)</f>
        <v/>
      </c>
      <c r="X26" s="111" t="str">
        <f>IF(RES_hhdet_in_tes!X26=0,"",RES_hhdet_in_tes!X26/RES_hhdet_in_fec!X26)</f>
        <v/>
      </c>
      <c r="Y26" s="111" t="str">
        <f>IF(RES_hhdet_in_tes!Y26=0,"",RES_hhdet_in_tes!Y26/RES_hhdet_in_fec!Y26)</f>
        <v/>
      </c>
      <c r="DA26" s="63" t="s">
        <v>3610</v>
      </c>
    </row>
    <row r="27" spans="1:105" ht="12" customHeight="1" x14ac:dyDescent="0.25">
      <c r="A27" s="97" t="s">
        <v>53</v>
      </c>
      <c r="B27" s="111"/>
      <c r="C27" s="111" t="str">
        <f>IF(RES_hhdet_in_tes!C27=0,"",RES_hhdet_in_tes!C27/RES_hhdet_in_fec!C27)</f>
        <v/>
      </c>
      <c r="D27" s="111" t="str">
        <f>IF(RES_hhdet_in_tes!D27=0,"",RES_hhdet_in_tes!D27/RES_hhdet_in_fec!D27)</f>
        <v/>
      </c>
      <c r="E27" s="111" t="str">
        <f>IF(RES_hhdet_in_tes!E27=0,"",RES_hhdet_in_tes!E27/RES_hhdet_in_fec!E27)</f>
        <v/>
      </c>
      <c r="F27" s="111" t="str">
        <f>IF(RES_hhdet_in_tes!F27=0,"",RES_hhdet_in_tes!F27/RES_hhdet_in_fec!F27)</f>
        <v/>
      </c>
      <c r="G27" s="111" t="str">
        <f>IF(RES_hhdet_in_tes!G27=0,"",RES_hhdet_in_tes!G27/RES_hhdet_in_fec!G27)</f>
        <v/>
      </c>
      <c r="H27" s="111" t="str">
        <f>IF(RES_hhdet_in_tes!H27=0,"",RES_hhdet_in_tes!H27/RES_hhdet_in_fec!H27)</f>
        <v/>
      </c>
      <c r="I27" s="111" t="str">
        <f>IF(RES_hhdet_in_tes!I27=0,"",RES_hhdet_in_tes!I27/RES_hhdet_in_fec!I27)</f>
        <v/>
      </c>
      <c r="J27" s="111" t="str">
        <f>IF(RES_hhdet_in_tes!J27=0,"",RES_hhdet_in_tes!J27/RES_hhdet_in_fec!J27)</f>
        <v/>
      </c>
      <c r="K27" s="111" t="str">
        <f>IF(RES_hhdet_in_tes!K27=0,"",RES_hhdet_in_tes!K27/RES_hhdet_in_fec!K27)</f>
        <v/>
      </c>
      <c r="L27" s="111" t="str">
        <f>IF(RES_hhdet_in_tes!L27=0,"",RES_hhdet_in_tes!L27/RES_hhdet_in_fec!L27)</f>
        <v/>
      </c>
      <c r="M27" s="111" t="str">
        <f>IF(RES_hhdet_in_tes!M27=0,"",RES_hhdet_in_tes!M27/RES_hhdet_in_fec!M27)</f>
        <v/>
      </c>
      <c r="N27" s="111" t="str">
        <f>IF(RES_hhdet_in_tes!N27=0,"",RES_hhdet_in_tes!N27/RES_hhdet_in_fec!N27)</f>
        <v/>
      </c>
      <c r="O27" s="111" t="str">
        <f>IF(RES_hhdet_in_tes!O27=0,"",RES_hhdet_in_tes!O27/RES_hhdet_in_fec!O27)</f>
        <v/>
      </c>
      <c r="P27" s="111" t="str">
        <f>IF(RES_hhdet_in_tes!P27=0,"",RES_hhdet_in_tes!P27/RES_hhdet_in_fec!P27)</f>
        <v/>
      </c>
      <c r="Q27" s="111" t="str">
        <f>IF(RES_hhdet_in_tes!Q27=0,"",RES_hhdet_in_tes!Q27/RES_hhdet_in_fec!Q27)</f>
        <v/>
      </c>
      <c r="R27" s="111" t="str">
        <f>IF(RES_hhdet_in_tes!R27=0,"",RES_hhdet_in_tes!R27/RES_hhdet_in_fec!R27)</f>
        <v/>
      </c>
      <c r="S27" s="111" t="str">
        <f>IF(RES_hhdet_in_tes!S27=0,"",RES_hhdet_in_tes!S27/RES_hhdet_in_fec!S27)</f>
        <v/>
      </c>
      <c r="T27" s="111" t="str">
        <f>IF(RES_hhdet_in_tes!T27=0,"",RES_hhdet_in_tes!T27/RES_hhdet_in_fec!T27)</f>
        <v/>
      </c>
      <c r="U27" s="111" t="str">
        <f>IF(RES_hhdet_in_tes!U27=0,"",RES_hhdet_in_tes!U27/RES_hhdet_in_fec!U27)</f>
        <v/>
      </c>
      <c r="V27" s="111" t="str">
        <f>IF(RES_hhdet_in_tes!V27=0,"",RES_hhdet_in_tes!V27/RES_hhdet_in_fec!V27)</f>
        <v/>
      </c>
      <c r="W27" s="111" t="str">
        <f>IF(RES_hhdet_in_tes!W27=0,"",RES_hhdet_in_tes!W27/RES_hhdet_in_fec!W27)</f>
        <v/>
      </c>
      <c r="X27" s="111" t="str">
        <f>IF(RES_hhdet_in_tes!X27=0,"",RES_hhdet_in_tes!X27/RES_hhdet_in_fec!X27)</f>
        <v/>
      </c>
      <c r="Y27" s="111" t="str">
        <f>IF(RES_hhdet_in_tes!Y27=0,"",RES_hhdet_in_tes!Y27/RES_hhdet_in_fec!Y27)</f>
        <v/>
      </c>
      <c r="DA27" s="63" t="s">
        <v>3611</v>
      </c>
    </row>
    <row r="28" spans="1:105" ht="12.95" customHeight="1" x14ac:dyDescent="0.25">
      <c r="A28" s="121" t="s">
        <v>92</v>
      </c>
      <c r="B28" s="124"/>
      <c r="C28" s="124" t="str">
        <f>IF(RES_hhdet_in_tes!C28=0,"",RES_hhdet_in_tes!C28/RES_hhdet_in_fec!C28)</f>
        <v/>
      </c>
      <c r="D28" s="124" t="str">
        <f>IF(RES_hhdet_in_tes!D28=0,"",RES_hhdet_in_tes!D28/RES_hhdet_in_fec!D28)</f>
        <v/>
      </c>
      <c r="E28" s="124" t="str">
        <f>IF(RES_hhdet_in_tes!E28=0,"",RES_hhdet_in_tes!E28/RES_hhdet_in_fec!E28)</f>
        <v/>
      </c>
      <c r="F28" s="124" t="str">
        <f>IF(RES_hhdet_in_tes!F28=0,"",RES_hhdet_in_tes!F28/RES_hhdet_in_fec!F28)</f>
        <v/>
      </c>
      <c r="G28" s="124" t="str">
        <f>IF(RES_hhdet_in_tes!G28=0,"",RES_hhdet_in_tes!G28/RES_hhdet_in_fec!G28)</f>
        <v/>
      </c>
      <c r="H28" s="124" t="str">
        <f>IF(RES_hhdet_in_tes!H28=0,"",RES_hhdet_in_tes!H28/RES_hhdet_in_fec!H28)</f>
        <v/>
      </c>
      <c r="I28" s="124" t="str">
        <f>IF(RES_hhdet_in_tes!I28=0,"",RES_hhdet_in_tes!I28/RES_hhdet_in_fec!I28)</f>
        <v/>
      </c>
      <c r="J28" s="124" t="str">
        <f>IF(RES_hhdet_in_tes!J28=0,"",RES_hhdet_in_tes!J28/RES_hhdet_in_fec!J28)</f>
        <v/>
      </c>
      <c r="K28" s="124" t="str">
        <f>IF(RES_hhdet_in_tes!K28=0,"",RES_hhdet_in_tes!K28/RES_hhdet_in_fec!K28)</f>
        <v/>
      </c>
      <c r="L28" s="124" t="str">
        <f>IF(RES_hhdet_in_tes!L28=0,"",RES_hhdet_in_tes!L28/RES_hhdet_in_fec!L28)</f>
        <v/>
      </c>
      <c r="M28" s="124" t="str">
        <f>IF(RES_hhdet_in_tes!M28=0,"",RES_hhdet_in_tes!M28/RES_hhdet_in_fec!M28)</f>
        <v/>
      </c>
      <c r="N28" s="124" t="str">
        <f>IF(RES_hhdet_in_tes!N28=0,"",RES_hhdet_in_tes!N28/RES_hhdet_in_fec!N28)</f>
        <v/>
      </c>
      <c r="O28" s="124" t="str">
        <f>IF(RES_hhdet_in_tes!O28=0,"",RES_hhdet_in_tes!O28/RES_hhdet_in_fec!O28)</f>
        <v/>
      </c>
      <c r="P28" s="124" t="str">
        <f>IF(RES_hhdet_in_tes!P28=0,"",RES_hhdet_in_tes!P28/RES_hhdet_in_fec!P28)</f>
        <v/>
      </c>
      <c r="Q28" s="124" t="str">
        <f>IF(RES_hhdet_in_tes!Q28=0,"",RES_hhdet_in_tes!Q28/RES_hhdet_in_fec!Q28)</f>
        <v/>
      </c>
      <c r="R28" s="124" t="str">
        <f>IF(RES_hhdet_in_tes!R28=0,"",RES_hhdet_in_tes!R28/RES_hhdet_in_fec!R28)</f>
        <v/>
      </c>
      <c r="S28" s="124" t="str">
        <f>IF(RES_hhdet_in_tes!S28=0,"",RES_hhdet_in_tes!S28/RES_hhdet_in_fec!S28)</f>
        <v/>
      </c>
      <c r="T28" s="124" t="str">
        <f>IF(RES_hhdet_in_tes!T28=0,"",RES_hhdet_in_tes!T28/RES_hhdet_in_fec!T28)</f>
        <v/>
      </c>
      <c r="U28" s="124" t="str">
        <f>IF(RES_hhdet_in_tes!U28=0,"",RES_hhdet_in_tes!U28/RES_hhdet_in_fec!U28)</f>
        <v/>
      </c>
      <c r="V28" s="124" t="str">
        <f>IF(RES_hhdet_in_tes!V28=0,"",RES_hhdet_in_tes!V28/RES_hhdet_in_fec!V28)</f>
        <v/>
      </c>
      <c r="W28" s="124" t="str">
        <f>IF(RES_hhdet_in_tes!W28=0,"",RES_hhdet_in_tes!W28/RES_hhdet_in_fec!W28)</f>
        <v/>
      </c>
      <c r="X28" s="124" t="str">
        <f>IF(RES_hhdet_in_tes!X28=0,"",RES_hhdet_in_tes!X28/RES_hhdet_in_fec!X28)</f>
        <v/>
      </c>
      <c r="Y28" s="124" t="str">
        <f>IF(RES_hhdet_in_tes!Y28=0,"",RES_hhdet_in_tes!Y28/RES_hhdet_in_fec!Y28)</f>
        <v/>
      </c>
      <c r="DA28" s="130" t="s">
        <v>3612</v>
      </c>
    </row>
    <row r="29" spans="1:105" ht="12" customHeight="1" x14ac:dyDescent="0.25">
      <c r="A29" s="97" t="s">
        <v>53</v>
      </c>
      <c r="B29" s="111"/>
      <c r="C29" s="111" t="str">
        <f>IF(RES_hhdet_in_tes!C29=0,"",RES_hhdet_in_tes!C29/RES_hhdet_in_fec!C29)</f>
        <v/>
      </c>
      <c r="D29" s="111" t="str">
        <f>IF(RES_hhdet_in_tes!D29=0,"",RES_hhdet_in_tes!D29/RES_hhdet_in_fec!D29)</f>
        <v/>
      </c>
      <c r="E29" s="111" t="str">
        <f>IF(RES_hhdet_in_tes!E29=0,"",RES_hhdet_in_tes!E29/RES_hhdet_in_fec!E29)</f>
        <v/>
      </c>
      <c r="F29" s="111" t="str">
        <f>IF(RES_hhdet_in_tes!F29=0,"",RES_hhdet_in_tes!F29/RES_hhdet_in_fec!F29)</f>
        <v/>
      </c>
      <c r="G29" s="111" t="str">
        <f>IF(RES_hhdet_in_tes!G29=0,"",RES_hhdet_in_tes!G29/RES_hhdet_in_fec!G29)</f>
        <v/>
      </c>
      <c r="H29" s="111" t="str">
        <f>IF(RES_hhdet_in_tes!H29=0,"",RES_hhdet_in_tes!H29/RES_hhdet_in_fec!H29)</f>
        <v/>
      </c>
      <c r="I29" s="111" t="str">
        <f>IF(RES_hhdet_in_tes!I29=0,"",RES_hhdet_in_tes!I29/RES_hhdet_in_fec!I29)</f>
        <v/>
      </c>
      <c r="J29" s="111" t="str">
        <f>IF(RES_hhdet_in_tes!J29=0,"",RES_hhdet_in_tes!J29/RES_hhdet_in_fec!J29)</f>
        <v/>
      </c>
      <c r="K29" s="111" t="str">
        <f>IF(RES_hhdet_in_tes!K29=0,"",RES_hhdet_in_tes!K29/RES_hhdet_in_fec!K29)</f>
        <v/>
      </c>
      <c r="L29" s="111" t="str">
        <f>IF(RES_hhdet_in_tes!L29=0,"",RES_hhdet_in_tes!L29/RES_hhdet_in_fec!L29)</f>
        <v/>
      </c>
      <c r="M29" s="111" t="str">
        <f>IF(RES_hhdet_in_tes!M29=0,"",RES_hhdet_in_tes!M29/RES_hhdet_in_fec!M29)</f>
        <v/>
      </c>
      <c r="N29" s="111" t="str">
        <f>IF(RES_hhdet_in_tes!N29=0,"",RES_hhdet_in_tes!N29/RES_hhdet_in_fec!N29)</f>
        <v/>
      </c>
      <c r="O29" s="111" t="str">
        <f>IF(RES_hhdet_in_tes!O29=0,"",RES_hhdet_in_tes!O29/RES_hhdet_in_fec!O29)</f>
        <v/>
      </c>
      <c r="P29" s="111" t="str">
        <f>IF(RES_hhdet_in_tes!P29=0,"",RES_hhdet_in_tes!P29/RES_hhdet_in_fec!P29)</f>
        <v/>
      </c>
      <c r="Q29" s="111" t="str">
        <f>IF(RES_hhdet_in_tes!Q29=0,"",RES_hhdet_in_tes!Q29/RES_hhdet_in_fec!Q29)</f>
        <v/>
      </c>
      <c r="R29" s="111" t="str">
        <f>IF(RES_hhdet_in_tes!R29=0,"",RES_hhdet_in_tes!R29/RES_hhdet_in_fec!R29)</f>
        <v/>
      </c>
      <c r="S29" s="111" t="str">
        <f>IF(RES_hhdet_in_tes!S29=0,"",RES_hhdet_in_tes!S29/RES_hhdet_in_fec!S29)</f>
        <v/>
      </c>
      <c r="T29" s="111" t="str">
        <f>IF(RES_hhdet_in_tes!T29=0,"",RES_hhdet_in_tes!T29/RES_hhdet_in_fec!T29)</f>
        <v/>
      </c>
      <c r="U29" s="111" t="str">
        <f>IF(RES_hhdet_in_tes!U29=0,"",RES_hhdet_in_tes!U29/RES_hhdet_in_fec!U29)</f>
        <v/>
      </c>
      <c r="V29" s="111" t="str">
        <f>IF(RES_hhdet_in_tes!V29=0,"",RES_hhdet_in_tes!V29/RES_hhdet_in_fec!V29)</f>
        <v/>
      </c>
      <c r="W29" s="111" t="str">
        <f>IF(RES_hhdet_in_tes!W29=0,"",RES_hhdet_in_tes!W29/RES_hhdet_in_fec!W29)</f>
        <v/>
      </c>
      <c r="X29" s="111" t="str">
        <f>IF(RES_hhdet_in_tes!X29=0,"",RES_hhdet_in_tes!X29/RES_hhdet_in_fec!X29)</f>
        <v/>
      </c>
      <c r="Y29" s="111" t="str">
        <f>IF(RES_hhdet_in_tes!Y29=0,"",RES_hhdet_in_tes!Y29/RES_hhdet_in_fec!Y29)</f>
        <v/>
      </c>
      <c r="DA29" s="63" t="s">
        <v>3613</v>
      </c>
    </row>
    <row r="30" spans="1:105" ht="12" customHeight="1" x14ac:dyDescent="0.25">
      <c r="A30" s="121" t="s">
        <v>55</v>
      </c>
      <c r="B30" s="124"/>
      <c r="C30" s="124" t="str">
        <f>IF(RES_hhdet_in_tes!C30=0,"",RES_hhdet_in_tes!C30/RES_hhdet_in_fec!C30)</f>
        <v/>
      </c>
      <c r="D30" s="124" t="str">
        <f>IF(RES_hhdet_in_tes!D30=0,"",RES_hhdet_in_tes!D30/RES_hhdet_in_fec!D30)</f>
        <v/>
      </c>
      <c r="E30" s="124" t="str">
        <f>IF(RES_hhdet_in_tes!E30=0,"",RES_hhdet_in_tes!E30/RES_hhdet_in_fec!E30)</f>
        <v/>
      </c>
      <c r="F30" s="124" t="str">
        <f>IF(RES_hhdet_in_tes!F30=0,"",RES_hhdet_in_tes!F30/RES_hhdet_in_fec!F30)</f>
        <v/>
      </c>
      <c r="G30" s="124" t="str">
        <f>IF(RES_hhdet_in_tes!G30=0,"",RES_hhdet_in_tes!G30/RES_hhdet_in_fec!G30)</f>
        <v/>
      </c>
      <c r="H30" s="124" t="str">
        <f>IF(RES_hhdet_in_tes!H30=0,"",RES_hhdet_in_tes!H30/RES_hhdet_in_fec!H30)</f>
        <v/>
      </c>
      <c r="I30" s="124" t="str">
        <f>IF(RES_hhdet_in_tes!I30=0,"",RES_hhdet_in_tes!I30/RES_hhdet_in_fec!I30)</f>
        <v/>
      </c>
      <c r="J30" s="124" t="str">
        <f>IF(RES_hhdet_in_tes!J30=0,"",RES_hhdet_in_tes!J30/RES_hhdet_in_fec!J30)</f>
        <v/>
      </c>
      <c r="K30" s="124" t="str">
        <f>IF(RES_hhdet_in_tes!K30=0,"",RES_hhdet_in_tes!K30/RES_hhdet_in_fec!K30)</f>
        <v/>
      </c>
      <c r="L30" s="124" t="str">
        <f>IF(RES_hhdet_in_tes!L30=0,"",RES_hhdet_in_tes!L30/RES_hhdet_in_fec!L30)</f>
        <v/>
      </c>
      <c r="M30" s="124" t="str">
        <f>IF(RES_hhdet_in_tes!M30=0,"",RES_hhdet_in_tes!M30/RES_hhdet_in_fec!M30)</f>
        <v/>
      </c>
      <c r="N30" s="124" t="str">
        <f>IF(RES_hhdet_in_tes!N30=0,"",RES_hhdet_in_tes!N30/RES_hhdet_in_fec!N30)</f>
        <v/>
      </c>
      <c r="O30" s="124" t="str">
        <f>IF(RES_hhdet_in_tes!O30=0,"",RES_hhdet_in_tes!O30/RES_hhdet_in_fec!O30)</f>
        <v/>
      </c>
      <c r="P30" s="124" t="str">
        <f>IF(RES_hhdet_in_tes!P30=0,"",RES_hhdet_in_tes!P30/RES_hhdet_in_fec!P30)</f>
        <v/>
      </c>
      <c r="Q30" s="124" t="str">
        <f>IF(RES_hhdet_in_tes!Q30=0,"",RES_hhdet_in_tes!Q30/RES_hhdet_in_fec!Q30)</f>
        <v/>
      </c>
      <c r="R30" s="124" t="str">
        <f>IF(RES_hhdet_in_tes!R30=0,"",RES_hhdet_in_tes!R30/RES_hhdet_in_fec!R30)</f>
        <v/>
      </c>
      <c r="S30" s="124" t="str">
        <f>IF(RES_hhdet_in_tes!S30=0,"",RES_hhdet_in_tes!S30/RES_hhdet_in_fec!S30)</f>
        <v/>
      </c>
      <c r="T30" s="124" t="str">
        <f>IF(RES_hhdet_in_tes!T30=0,"",RES_hhdet_in_tes!T30/RES_hhdet_in_fec!T30)</f>
        <v/>
      </c>
      <c r="U30" s="124" t="str">
        <f>IF(RES_hhdet_in_tes!U30=0,"",RES_hhdet_in_tes!U30/RES_hhdet_in_fec!U30)</f>
        <v/>
      </c>
      <c r="V30" s="124" t="str">
        <f>IF(RES_hhdet_in_tes!V30=0,"",RES_hhdet_in_tes!V30/RES_hhdet_in_fec!V30)</f>
        <v/>
      </c>
      <c r="W30" s="124" t="str">
        <f>IF(RES_hhdet_in_tes!W30=0,"",RES_hhdet_in_tes!W30/RES_hhdet_in_fec!W30)</f>
        <v/>
      </c>
      <c r="X30" s="124" t="str">
        <f>IF(RES_hhdet_in_tes!X30=0,"",RES_hhdet_in_tes!X30/RES_hhdet_in_fec!X30)</f>
        <v/>
      </c>
      <c r="Y30" s="124" t="str">
        <f>IF(RES_hhdet_in_tes!Y30=0,"",RES_hhdet_in_tes!Y30/RES_hhdet_in_fec!Y30)</f>
        <v/>
      </c>
      <c r="DA30" s="130" t="s">
        <v>3614</v>
      </c>
    </row>
    <row r="31" spans="1:105" ht="12" customHeight="1" x14ac:dyDescent="0.25">
      <c r="A31" s="97" t="s">
        <v>141</v>
      </c>
      <c r="B31" s="111"/>
      <c r="C31" s="111" t="str">
        <f>IF(RES_hhdet_in_tes!C31=0,"",RES_hhdet_in_tes!C31/RES_hhdet_in_fec!C31)</f>
        <v/>
      </c>
      <c r="D31" s="111" t="str">
        <f>IF(RES_hhdet_in_tes!D31=0,"",RES_hhdet_in_tes!D31/RES_hhdet_in_fec!D31)</f>
        <v/>
      </c>
      <c r="E31" s="111" t="str">
        <f>IF(RES_hhdet_in_tes!E31=0,"",RES_hhdet_in_tes!E31/RES_hhdet_in_fec!E31)</f>
        <v/>
      </c>
      <c r="F31" s="111" t="str">
        <f>IF(RES_hhdet_in_tes!F31=0,"",RES_hhdet_in_tes!F31/RES_hhdet_in_fec!F31)</f>
        <v/>
      </c>
      <c r="G31" s="111" t="str">
        <f>IF(RES_hhdet_in_tes!G31=0,"",RES_hhdet_in_tes!G31/RES_hhdet_in_fec!G31)</f>
        <v/>
      </c>
      <c r="H31" s="111" t="str">
        <f>IF(RES_hhdet_in_tes!H31=0,"",RES_hhdet_in_tes!H31/RES_hhdet_in_fec!H31)</f>
        <v/>
      </c>
      <c r="I31" s="111" t="str">
        <f>IF(RES_hhdet_in_tes!I31=0,"",RES_hhdet_in_tes!I31/RES_hhdet_in_fec!I31)</f>
        <v/>
      </c>
      <c r="J31" s="111" t="str">
        <f>IF(RES_hhdet_in_tes!J31=0,"",RES_hhdet_in_tes!J31/RES_hhdet_in_fec!J31)</f>
        <v/>
      </c>
      <c r="K31" s="111" t="str">
        <f>IF(RES_hhdet_in_tes!K31=0,"",RES_hhdet_in_tes!K31/RES_hhdet_in_fec!K31)</f>
        <v/>
      </c>
      <c r="L31" s="111" t="str">
        <f>IF(RES_hhdet_in_tes!L31=0,"",RES_hhdet_in_tes!L31/RES_hhdet_in_fec!L31)</f>
        <v/>
      </c>
      <c r="M31" s="111" t="str">
        <f>IF(RES_hhdet_in_tes!M31=0,"",RES_hhdet_in_tes!M31/RES_hhdet_in_fec!M31)</f>
        <v/>
      </c>
      <c r="N31" s="111" t="str">
        <f>IF(RES_hhdet_in_tes!N31=0,"",RES_hhdet_in_tes!N31/RES_hhdet_in_fec!N31)</f>
        <v/>
      </c>
      <c r="O31" s="111" t="str">
        <f>IF(RES_hhdet_in_tes!O31=0,"",RES_hhdet_in_tes!O31/RES_hhdet_in_fec!O31)</f>
        <v/>
      </c>
      <c r="P31" s="111" t="str">
        <f>IF(RES_hhdet_in_tes!P31=0,"",RES_hhdet_in_tes!P31/RES_hhdet_in_fec!P31)</f>
        <v/>
      </c>
      <c r="Q31" s="111" t="str">
        <f>IF(RES_hhdet_in_tes!Q31=0,"",RES_hhdet_in_tes!Q31/RES_hhdet_in_fec!Q31)</f>
        <v/>
      </c>
      <c r="R31" s="111" t="str">
        <f>IF(RES_hhdet_in_tes!R31=0,"",RES_hhdet_in_tes!R31/RES_hhdet_in_fec!R31)</f>
        <v/>
      </c>
      <c r="S31" s="111" t="str">
        <f>IF(RES_hhdet_in_tes!S31=0,"",RES_hhdet_in_tes!S31/RES_hhdet_in_fec!S31)</f>
        <v/>
      </c>
      <c r="T31" s="111" t="str">
        <f>IF(RES_hhdet_in_tes!T31=0,"",RES_hhdet_in_tes!T31/RES_hhdet_in_fec!T31)</f>
        <v/>
      </c>
      <c r="U31" s="111" t="str">
        <f>IF(RES_hhdet_in_tes!U31=0,"",RES_hhdet_in_tes!U31/RES_hhdet_in_fec!U31)</f>
        <v/>
      </c>
      <c r="V31" s="111" t="str">
        <f>IF(RES_hhdet_in_tes!V31=0,"",RES_hhdet_in_tes!V31/RES_hhdet_in_fec!V31)</f>
        <v/>
      </c>
      <c r="W31" s="111" t="str">
        <f>IF(RES_hhdet_in_tes!W31=0,"",RES_hhdet_in_tes!W31/RES_hhdet_in_fec!W31)</f>
        <v/>
      </c>
      <c r="X31" s="111" t="str">
        <f>IF(RES_hhdet_in_tes!X31=0,"",RES_hhdet_in_tes!X31/RES_hhdet_in_fec!X31)</f>
        <v/>
      </c>
      <c r="Y31" s="111" t="str">
        <f>IF(RES_hhdet_in_tes!Y31=0,"",RES_hhdet_in_tes!Y31/RES_hhdet_in_fec!Y31)</f>
        <v/>
      </c>
      <c r="DA31" s="63" t="s">
        <v>3615</v>
      </c>
    </row>
    <row r="32" spans="1:105" ht="12" customHeight="1" x14ac:dyDescent="0.25">
      <c r="A32" s="97" t="s">
        <v>140</v>
      </c>
      <c r="B32" s="111"/>
      <c r="C32" s="111" t="str">
        <f>IF(RES_hhdet_in_tes!C32=0,"",RES_hhdet_in_tes!C32/RES_hhdet_in_fec!C32)</f>
        <v/>
      </c>
      <c r="D32" s="111" t="str">
        <f>IF(RES_hhdet_in_tes!D32=0,"",RES_hhdet_in_tes!D32/RES_hhdet_in_fec!D32)</f>
        <v/>
      </c>
      <c r="E32" s="111" t="str">
        <f>IF(RES_hhdet_in_tes!E32=0,"",RES_hhdet_in_tes!E32/RES_hhdet_in_fec!E32)</f>
        <v/>
      </c>
      <c r="F32" s="111" t="str">
        <f>IF(RES_hhdet_in_tes!F32=0,"",RES_hhdet_in_tes!F32/RES_hhdet_in_fec!F32)</f>
        <v/>
      </c>
      <c r="G32" s="111" t="str">
        <f>IF(RES_hhdet_in_tes!G32=0,"",RES_hhdet_in_tes!G32/RES_hhdet_in_fec!G32)</f>
        <v/>
      </c>
      <c r="H32" s="111" t="str">
        <f>IF(RES_hhdet_in_tes!H32=0,"",RES_hhdet_in_tes!H32/RES_hhdet_in_fec!H32)</f>
        <v/>
      </c>
      <c r="I32" s="111" t="str">
        <f>IF(RES_hhdet_in_tes!I32=0,"",RES_hhdet_in_tes!I32/RES_hhdet_in_fec!I32)</f>
        <v/>
      </c>
      <c r="J32" s="111" t="str">
        <f>IF(RES_hhdet_in_tes!J32=0,"",RES_hhdet_in_tes!J32/RES_hhdet_in_fec!J32)</f>
        <v/>
      </c>
      <c r="K32" s="111" t="str">
        <f>IF(RES_hhdet_in_tes!K32=0,"",RES_hhdet_in_tes!K32/RES_hhdet_in_fec!K32)</f>
        <v/>
      </c>
      <c r="L32" s="111" t="str">
        <f>IF(RES_hhdet_in_tes!L32=0,"",RES_hhdet_in_tes!L32/RES_hhdet_in_fec!L32)</f>
        <v/>
      </c>
      <c r="M32" s="111" t="str">
        <f>IF(RES_hhdet_in_tes!M32=0,"",RES_hhdet_in_tes!M32/RES_hhdet_in_fec!M32)</f>
        <v/>
      </c>
      <c r="N32" s="111" t="str">
        <f>IF(RES_hhdet_in_tes!N32=0,"",RES_hhdet_in_tes!N32/RES_hhdet_in_fec!N32)</f>
        <v/>
      </c>
      <c r="O32" s="111" t="str">
        <f>IF(RES_hhdet_in_tes!O32=0,"",RES_hhdet_in_tes!O32/RES_hhdet_in_fec!O32)</f>
        <v/>
      </c>
      <c r="P32" s="111" t="str">
        <f>IF(RES_hhdet_in_tes!P32=0,"",RES_hhdet_in_tes!P32/RES_hhdet_in_fec!P32)</f>
        <v/>
      </c>
      <c r="Q32" s="111" t="str">
        <f>IF(RES_hhdet_in_tes!Q32=0,"",RES_hhdet_in_tes!Q32/RES_hhdet_in_fec!Q32)</f>
        <v/>
      </c>
      <c r="R32" s="111" t="str">
        <f>IF(RES_hhdet_in_tes!R32=0,"",RES_hhdet_in_tes!R32/RES_hhdet_in_fec!R32)</f>
        <v/>
      </c>
      <c r="S32" s="111" t="str">
        <f>IF(RES_hhdet_in_tes!S32=0,"",RES_hhdet_in_tes!S32/RES_hhdet_in_fec!S32)</f>
        <v/>
      </c>
      <c r="T32" s="111" t="str">
        <f>IF(RES_hhdet_in_tes!T32=0,"",RES_hhdet_in_tes!T32/RES_hhdet_in_fec!T32)</f>
        <v/>
      </c>
      <c r="U32" s="111" t="str">
        <f>IF(RES_hhdet_in_tes!U32=0,"",RES_hhdet_in_tes!U32/RES_hhdet_in_fec!U32)</f>
        <v/>
      </c>
      <c r="V32" s="111" t="str">
        <f>IF(RES_hhdet_in_tes!V32=0,"",RES_hhdet_in_tes!V32/RES_hhdet_in_fec!V32)</f>
        <v/>
      </c>
      <c r="W32" s="111" t="str">
        <f>IF(RES_hhdet_in_tes!W32=0,"",RES_hhdet_in_tes!W32/RES_hhdet_in_fec!W32)</f>
        <v/>
      </c>
      <c r="X32" s="111" t="str">
        <f>IF(RES_hhdet_in_tes!X32=0,"",RES_hhdet_in_tes!X32/RES_hhdet_in_fec!X32)</f>
        <v/>
      </c>
      <c r="Y32" s="111" t="str">
        <f>IF(RES_hhdet_in_tes!Y32=0,"",RES_hhdet_in_tes!Y32/RES_hhdet_in_fec!Y32)</f>
        <v/>
      </c>
      <c r="DA32" s="63" t="s">
        <v>3616</v>
      </c>
    </row>
    <row r="33" spans="1:105" ht="12" customHeight="1" x14ac:dyDescent="0.25">
      <c r="A33" s="100" t="s">
        <v>50</v>
      </c>
      <c r="B33" s="112"/>
      <c r="C33" s="112" t="str">
        <f>IF(RES_hhdet_in_tes!C33=0,"",RES_hhdet_in_tes!C33/RES_hhdet_in_fec!C33)</f>
        <v/>
      </c>
      <c r="D33" s="112" t="str">
        <f>IF(RES_hhdet_in_tes!D33=0,"",RES_hhdet_in_tes!D33/RES_hhdet_in_fec!D33)</f>
        <v/>
      </c>
      <c r="E33" s="112" t="str">
        <f>IF(RES_hhdet_in_tes!E33=0,"",RES_hhdet_in_tes!E33/RES_hhdet_in_fec!E33)</f>
        <v/>
      </c>
      <c r="F33" s="112" t="str">
        <f>IF(RES_hhdet_in_tes!F33=0,"",RES_hhdet_in_tes!F33/RES_hhdet_in_fec!F33)</f>
        <v/>
      </c>
      <c r="G33" s="112" t="str">
        <f>IF(RES_hhdet_in_tes!G33=0,"",RES_hhdet_in_tes!G33/RES_hhdet_in_fec!G33)</f>
        <v/>
      </c>
      <c r="H33" s="112" t="str">
        <f>IF(RES_hhdet_in_tes!H33=0,"",RES_hhdet_in_tes!H33/RES_hhdet_in_fec!H33)</f>
        <v/>
      </c>
      <c r="I33" s="112" t="str">
        <f>IF(RES_hhdet_in_tes!I33=0,"",RES_hhdet_in_tes!I33/RES_hhdet_in_fec!I33)</f>
        <v/>
      </c>
      <c r="J33" s="112" t="str">
        <f>IF(RES_hhdet_in_tes!J33=0,"",RES_hhdet_in_tes!J33/RES_hhdet_in_fec!J33)</f>
        <v/>
      </c>
      <c r="K33" s="112" t="str">
        <f>IF(RES_hhdet_in_tes!K33=0,"",RES_hhdet_in_tes!K33/RES_hhdet_in_fec!K33)</f>
        <v/>
      </c>
      <c r="L33" s="112" t="str">
        <f>IF(RES_hhdet_in_tes!L33=0,"",RES_hhdet_in_tes!L33/RES_hhdet_in_fec!L33)</f>
        <v/>
      </c>
      <c r="M33" s="112" t="str">
        <f>IF(RES_hhdet_in_tes!M33=0,"",RES_hhdet_in_tes!M33/RES_hhdet_in_fec!M33)</f>
        <v/>
      </c>
      <c r="N33" s="112" t="str">
        <f>IF(RES_hhdet_in_tes!N33=0,"",RES_hhdet_in_tes!N33/RES_hhdet_in_fec!N33)</f>
        <v/>
      </c>
      <c r="O33" s="112" t="str">
        <f>IF(RES_hhdet_in_tes!O33=0,"",RES_hhdet_in_tes!O33/RES_hhdet_in_fec!O33)</f>
        <v/>
      </c>
      <c r="P33" s="112" t="str">
        <f>IF(RES_hhdet_in_tes!P33=0,"",RES_hhdet_in_tes!P33/RES_hhdet_in_fec!P33)</f>
        <v/>
      </c>
      <c r="Q33" s="112" t="str">
        <f>IF(RES_hhdet_in_tes!Q33=0,"",RES_hhdet_in_tes!Q33/RES_hhdet_in_fec!Q33)</f>
        <v/>
      </c>
      <c r="R33" s="112" t="str">
        <f>IF(RES_hhdet_in_tes!R33=0,"",RES_hhdet_in_tes!R33/RES_hhdet_in_fec!R33)</f>
        <v/>
      </c>
      <c r="S33" s="112" t="str">
        <f>IF(RES_hhdet_in_tes!S33=0,"",RES_hhdet_in_tes!S33/RES_hhdet_in_fec!S33)</f>
        <v/>
      </c>
      <c r="T33" s="112" t="str">
        <f>IF(RES_hhdet_in_tes!T33=0,"",RES_hhdet_in_tes!T33/RES_hhdet_in_fec!T33)</f>
        <v/>
      </c>
      <c r="U33" s="112" t="str">
        <f>IF(RES_hhdet_in_tes!U33=0,"",RES_hhdet_in_tes!U33/RES_hhdet_in_fec!U33)</f>
        <v/>
      </c>
      <c r="V33" s="112" t="str">
        <f>IF(RES_hhdet_in_tes!V33=0,"",RES_hhdet_in_tes!V33/RES_hhdet_in_fec!V33)</f>
        <v/>
      </c>
      <c r="W33" s="112" t="str">
        <f>IF(RES_hhdet_in_tes!W33=0,"",RES_hhdet_in_tes!W33/RES_hhdet_in_fec!W33)</f>
        <v/>
      </c>
      <c r="X33" s="112" t="str">
        <f>IF(RES_hhdet_in_tes!X33=0,"",RES_hhdet_in_tes!X33/RES_hhdet_in_fec!X33)</f>
        <v/>
      </c>
      <c r="Y33" s="112" t="str">
        <f>IF(RES_hhdet_in_tes!Y33=0,"",RES_hhdet_in_tes!Y33/RES_hhdet_in_fec!Y33)</f>
        <v/>
      </c>
      <c r="DA33" s="131" t="s">
        <v>3617</v>
      </c>
    </row>
    <row r="34" spans="1:105" ht="12" customHeight="1" x14ac:dyDescent="0.25">
      <c r="A34" s="103" t="s">
        <v>52</v>
      </c>
      <c r="B34" s="113"/>
      <c r="C34" s="113" t="str">
        <f>IF(RES_hhdet_in_tes!C34=0,"",RES_hhdet_in_tes!C34/RES_hhdet_in_fec!C34)</f>
        <v/>
      </c>
      <c r="D34" s="113" t="str">
        <f>IF(RES_hhdet_in_tes!D34=0,"",RES_hhdet_in_tes!D34/RES_hhdet_in_fec!D34)</f>
        <v/>
      </c>
      <c r="E34" s="113" t="str">
        <f>IF(RES_hhdet_in_tes!E34=0,"",RES_hhdet_in_tes!E34/RES_hhdet_in_fec!E34)</f>
        <v/>
      </c>
      <c r="F34" s="113" t="str">
        <f>IF(RES_hhdet_in_tes!F34=0,"",RES_hhdet_in_tes!F34/RES_hhdet_in_fec!F34)</f>
        <v/>
      </c>
      <c r="G34" s="113" t="str">
        <f>IF(RES_hhdet_in_tes!G34=0,"",RES_hhdet_in_tes!G34/RES_hhdet_in_fec!G34)</f>
        <v/>
      </c>
      <c r="H34" s="113" t="str">
        <f>IF(RES_hhdet_in_tes!H34=0,"",RES_hhdet_in_tes!H34/RES_hhdet_in_fec!H34)</f>
        <v/>
      </c>
      <c r="I34" s="113" t="str">
        <f>IF(RES_hhdet_in_tes!I34=0,"",RES_hhdet_in_tes!I34/RES_hhdet_in_fec!I34)</f>
        <v/>
      </c>
      <c r="J34" s="113" t="str">
        <f>IF(RES_hhdet_in_tes!J34=0,"",RES_hhdet_in_tes!J34/RES_hhdet_in_fec!J34)</f>
        <v/>
      </c>
      <c r="K34" s="113" t="str">
        <f>IF(RES_hhdet_in_tes!K34=0,"",RES_hhdet_in_tes!K34/RES_hhdet_in_fec!K34)</f>
        <v/>
      </c>
      <c r="L34" s="113" t="str">
        <f>IF(RES_hhdet_in_tes!L34=0,"",RES_hhdet_in_tes!L34/RES_hhdet_in_fec!L34)</f>
        <v/>
      </c>
      <c r="M34" s="113" t="str">
        <f>IF(RES_hhdet_in_tes!M34=0,"",RES_hhdet_in_tes!M34/RES_hhdet_in_fec!M34)</f>
        <v/>
      </c>
      <c r="N34" s="113" t="str">
        <f>IF(RES_hhdet_in_tes!N34=0,"",RES_hhdet_in_tes!N34/RES_hhdet_in_fec!N34)</f>
        <v/>
      </c>
      <c r="O34" s="113" t="str">
        <f>IF(RES_hhdet_in_tes!O34=0,"",RES_hhdet_in_tes!O34/RES_hhdet_in_fec!O34)</f>
        <v/>
      </c>
      <c r="P34" s="113" t="str">
        <f>IF(RES_hhdet_in_tes!P34=0,"",RES_hhdet_in_tes!P34/RES_hhdet_in_fec!P34)</f>
        <v/>
      </c>
      <c r="Q34" s="113" t="str">
        <f>IF(RES_hhdet_in_tes!Q34=0,"",RES_hhdet_in_tes!Q34/RES_hhdet_in_fec!Q34)</f>
        <v/>
      </c>
      <c r="R34" s="113" t="str">
        <f>IF(RES_hhdet_in_tes!R34=0,"",RES_hhdet_in_tes!R34/RES_hhdet_in_fec!R34)</f>
        <v/>
      </c>
      <c r="S34" s="113" t="str">
        <f>IF(RES_hhdet_in_tes!S34=0,"",RES_hhdet_in_tes!S34/RES_hhdet_in_fec!S34)</f>
        <v/>
      </c>
      <c r="T34" s="113" t="str">
        <f>IF(RES_hhdet_in_tes!T34=0,"",RES_hhdet_in_tes!T34/RES_hhdet_in_fec!T34)</f>
        <v/>
      </c>
      <c r="U34" s="113" t="str">
        <f>IF(RES_hhdet_in_tes!U34=0,"",RES_hhdet_in_tes!U34/RES_hhdet_in_fec!U34)</f>
        <v/>
      </c>
      <c r="V34" s="113" t="str">
        <f>IF(RES_hhdet_in_tes!V34=0,"",RES_hhdet_in_tes!V34/RES_hhdet_in_fec!V34)</f>
        <v/>
      </c>
      <c r="W34" s="113" t="str">
        <f>IF(RES_hhdet_in_tes!W34=0,"",RES_hhdet_in_tes!W34/RES_hhdet_in_fec!W34)</f>
        <v/>
      </c>
      <c r="X34" s="113" t="str">
        <f>IF(RES_hhdet_in_tes!X34=0,"",RES_hhdet_in_tes!X34/RES_hhdet_in_fec!X34)</f>
        <v/>
      </c>
      <c r="Y34" s="113" t="str">
        <f>IF(RES_hhdet_in_tes!Y34=0,"",RES_hhdet_in_tes!Y34/RES_hhdet_in_fec!Y34)</f>
        <v/>
      </c>
      <c r="DA34" s="132" t="s">
        <v>3618</v>
      </c>
    </row>
    <row r="35" spans="1:105" ht="12" customHeight="1" x14ac:dyDescent="0.25">
      <c r="A35" s="106" t="s">
        <v>122</v>
      </c>
      <c r="B35" s="112"/>
      <c r="C35" s="112" t="str">
        <f>IF(RES_hhdet_in_tes!C35=0,"",RES_hhdet_in_tes!C35/RES_hhdet_in_fec!C35)</f>
        <v/>
      </c>
      <c r="D35" s="112" t="str">
        <f>IF(RES_hhdet_in_tes!D35=0,"",RES_hhdet_in_tes!D35/RES_hhdet_in_fec!D35)</f>
        <v/>
      </c>
      <c r="E35" s="112" t="str">
        <f>IF(RES_hhdet_in_tes!E35=0,"",RES_hhdet_in_tes!E35/RES_hhdet_in_fec!E35)</f>
        <v/>
      </c>
      <c r="F35" s="112" t="str">
        <f>IF(RES_hhdet_in_tes!F35=0,"",RES_hhdet_in_tes!F35/RES_hhdet_in_fec!F35)</f>
        <v/>
      </c>
      <c r="G35" s="112" t="str">
        <f>IF(RES_hhdet_in_tes!G35=0,"",RES_hhdet_in_tes!G35/RES_hhdet_in_fec!G35)</f>
        <v/>
      </c>
      <c r="H35" s="112" t="str">
        <f>IF(RES_hhdet_in_tes!H35=0,"",RES_hhdet_in_tes!H35/RES_hhdet_in_fec!H35)</f>
        <v/>
      </c>
      <c r="I35" s="112" t="str">
        <f>IF(RES_hhdet_in_tes!I35=0,"",RES_hhdet_in_tes!I35/RES_hhdet_in_fec!I35)</f>
        <v/>
      </c>
      <c r="J35" s="112" t="str">
        <f>IF(RES_hhdet_in_tes!J35=0,"",RES_hhdet_in_tes!J35/RES_hhdet_in_fec!J35)</f>
        <v/>
      </c>
      <c r="K35" s="112" t="str">
        <f>IF(RES_hhdet_in_tes!K35=0,"",RES_hhdet_in_tes!K35/RES_hhdet_in_fec!K35)</f>
        <v/>
      </c>
      <c r="L35" s="112" t="str">
        <f>IF(RES_hhdet_in_tes!L35=0,"",RES_hhdet_in_tes!L35/RES_hhdet_in_fec!L35)</f>
        <v/>
      </c>
      <c r="M35" s="112" t="str">
        <f>IF(RES_hhdet_in_tes!M35=0,"",RES_hhdet_in_tes!M35/RES_hhdet_in_fec!M35)</f>
        <v/>
      </c>
      <c r="N35" s="112" t="str">
        <f>IF(RES_hhdet_in_tes!N35=0,"",RES_hhdet_in_tes!N35/RES_hhdet_in_fec!N35)</f>
        <v/>
      </c>
      <c r="O35" s="112" t="str">
        <f>IF(RES_hhdet_in_tes!O35=0,"",RES_hhdet_in_tes!O35/RES_hhdet_in_fec!O35)</f>
        <v/>
      </c>
      <c r="P35" s="112" t="str">
        <f>IF(RES_hhdet_in_tes!P35=0,"",RES_hhdet_in_tes!P35/RES_hhdet_in_fec!P35)</f>
        <v/>
      </c>
      <c r="Q35" s="112" t="str">
        <f>IF(RES_hhdet_in_tes!Q35=0,"",RES_hhdet_in_tes!Q35/RES_hhdet_in_fec!Q35)</f>
        <v/>
      </c>
      <c r="R35" s="112" t="str">
        <f>IF(RES_hhdet_in_tes!R35=0,"",RES_hhdet_in_tes!R35/RES_hhdet_in_fec!R35)</f>
        <v/>
      </c>
      <c r="S35" s="112" t="str">
        <f>IF(RES_hhdet_in_tes!S35=0,"",RES_hhdet_in_tes!S35/RES_hhdet_in_fec!S35)</f>
        <v/>
      </c>
      <c r="T35" s="112" t="str">
        <f>IF(RES_hhdet_in_tes!T35=0,"",RES_hhdet_in_tes!T35/RES_hhdet_in_fec!T35)</f>
        <v/>
      </c>
      <c r="U35" s="112" t="str">
        <f>IF(RES_hhdet_in_tes!U35=0,"",RES_hhdet_in_tes!U35/RES_hhdet_in_fec!U35)</f>
        <v/>
      </c>
      <c r="V35" s="112" t="str">
        <f>IF(RES_hhdet_in_tes!V35=0,"",RES_hhdet_in_tes!V35/RES_hhdet_in_fec!V35)</f>
        <v/>
      </c>
      <c r="W35" s="112" t="str">
        <f>IF(RES_hhdet_in_tes!W35=0,"",RES_hhdet_in_tes!W35/RES_hhdet_in_fec!W35)</f>
        <v/>
      </c>
      <c r="X35" s="112" t="str">
        <f>IF(RES_hhdet_in_tes!X35=0,"",RES_hhdet_in_tes!X35/RES_hhdet_in_fec!X35)</f>
        <v/>
      </c>
      <c r="Y35" s="112" t="str">
        <f>IF(RES_hhdet_in_tes!Y35=0,"",RES_hhdet_in_tes!Y35/RES_hhdet_in_fec!Y35)</f>
        <v/>
      </c>
      <c r="DA35" s="131" t="s">
        <v>3619</v>
      </c>
    </row>
    <row r="36" spans="1:105" ht="12" customHeight="1" x14ac:dyDescent="0.25">
      <c r="A36" s="107" t="s">
        <v>121</v>
      </c>
      <c r="B36" s="113"/>
      <c r="C36" s="113" t="str">
        <f>IF(RES_hhdet_in_tes!C36=0,"",RES_hhdet_in_tes!C36/RES_hhdet_in_fec!C36)</f>
        <v/>
      </c>
      <c r="D36" s="113" t="str">
        <f>IF(RES_hhdet_in_tes!D36=0,"",RES_hhdet_in_tes!D36/RES_hhdet_in_fec!D36)</f>
        <v/>
      </c>
      <c r="E36" s="113" t="str">
        <f>IF(RES_hhdet_in_tes!E36=0,"",RES_hhdet_in_tes!E36/RES_hhdet_in_fec!E36)</f>
        <v/>
      </c>
      <c r="F36" s="113" t="str">
        <f>IF(RES_hhdet_in_tes!F36=0,"",RES_hhdet_in_tes!F36/RES_hhdet_in_fec!F36)</f>
        <v/>
      </c>
      <c r="G36" s="113" t="str">
        <f>IF(RES_hhdet_in_tes!G36=0,"",RES_hhdet_in_tes!G36/RES_hhdet_in_fec!G36)</f>
        <v/>
      </c>
      <c r="H36" s="113" t="str">
        <f>IF(RES_hhdet_in_tes!H36=0,"",RES_hhdet_in_tes!H36/RES_hhdet_in_fec!H36)</f>
        <v/>
      </c>
      <c r="I36" s="113" t="str">
        <f>IF(RES_hhdet_in_tes!I36=0,"",RES_hhdet_in_tes!I36/RES_hhdet_in_fec!I36)</f>
        <v/>
      </c>
      <c r="J36" s="113" t="str">
        <f>IF(RES_hhdet_in_tes!J36=0,"",RES_hhdet_in_tes!J36/RES_hhdet_in_fec!J36)</f>
        <v/>
      </c>
      <c r="K36" s="113" t="str">
        <f>IF(RES_hhdet_in_tes!K36=0,"",RES_hhdet_in_tes!K36/RES_hhdet_in_fec!K36)</f>
        <v/>
      </c>
      <c r="L36" s="113" t="str">
        <f>IF(RES_hhdet_in_tes!L36=0,"",RES_hhdet_in_tes!L36/RES_hhdet_in_fec!L36)</f>
        <v/>
      </c>
      <c r="M36" s="113" t="str">
        <f>IF(RES_hhdet_in_tes!M36=0,"",RES_hhdet_in_tes!M36/RES_hhdet_in_fec!M36)</f>
        <v/>
      </c>
      <c r="N36" s="113" t="str">
        <f>IF(RES_hhdet_in_tes!N36=0,"",RES_hhdet_in_tes!N36/RES_hhdet_in_fec!N36)</f>
        <v/>
      </c>
      <c r="O36" s="113" t="str">
        <f>IF(RES_hhdet_in_tes!O36=0,"",RES_hhdet_in_tes!O36/RES_hhdet_in_fec!O36)</f>
        <v/>
      </c>
      <c r="P36" s="113" t="str">
        <f>IF(RES_hhdet_in_tes!P36=0,"",RES_hhdet_in_tes!P36/RES_hhdet_in_fec!P36)</f>
        <v/>
      </c>
      <c r="Q36" s="113" t="str">
        <f>IF(RES_hhdet_in_tes!Q36=0,"",RES_hhdet_in_tes!Q36/RES_hhdet_in_fec!Q36)</f>
        <v/>
      </c>
      <c r="R36" s="113" t="str">
        <f>IF(RES_hhdet_in_tes!R36=0,"",RES_hhdet_in_tes!R36/RES_hhdet_in_fec!R36)</f>
        <v/>
      </c>
      <c r="S36" s="113" t="str">
        <f>IF(RES_hhdet_in_tes!S36=0,"",RES_hhdet_in_tes!S36/RES_hhdet_in_fec!S36)</f>
        <v/>
      </c>
      <c r="T36" s="113" t="str">
        <f>IF(RES_hhdet_in_tes!T36=0,"",RES_hhdet_in_tes!T36/RES_hhdet_in_fec!T36)</f>
        <v/>
      </c>
      <c r="U36" s="113" t="str">
        <f>IF(RES_hhdet_in_tes!U36=0,"",RES_hhdet_in_tes!U36/RES_hhdet_in_fec!U36)</f>
        <v/>
      </c>
      <c r="V36" s="113" t="str">
        <f>IF(RES_hhdet_in_tes!V36=0,"",RES_hhdet_in_tes!V36/RES_hhdet_in_fec!V36)</f>
        <v/>
      </c>
      <c r="W36" s="113" t="str">
        <f>IF(RES_hhdet_in_tes!W36=0,"",RES_hhdet_in_tes!W36/RES_hhdet_in_fec!W36)</f>
        <v/>
      </c>
      <c r="X36" s="113" t="str">
        <f>IF(RES_hhdet_in_tes!X36=0,"",RES_hhdet_in_tes!X36/RES_hhdet_in_fec!X36)</f>
        <v/>
      </c>
      <c r="Y36" s="113" t="str">
        <f>IF(RES_hhdet_in_tes!Y36=0,"",RES_hhdet_in_tes!Y36/RES_hhdet_in_fec!Y36)</f>
        <v/>
      </c>
      <c r="DA36" s="132" t="s">
        <v>3620</v>
      </c>
    </row>
    <row r="37" spans="1:105" ht="12" customHeight="1" x14ac:dyDescent="0.25">
      <c r="A37" s="108" t="s">
        <v>53</v>
      </c>
      <c r="B37" s="111"/>
      <c r="C37" s="111" t="str">
        <f>IF(RES_hhdet_in_tes!C37=0,"",RES_hhdet_in_tes!C37/RES_hhdet_in_fec!C37)</f>
        <v/>
      </c>
      <c r="D37" s="111" t="str">
        <f>IF(RES_hhdet_in_tes!D37=0,"",RES_hhdet_in_tes!D37/RES_hhdet_in_fec!D37)</f>
        <v/>
      </c>
      <c r="E37" s="111" t="str">
        <f>IF(RES_hhdet_in_tes!E37=0,"",RES_hhdet_in_tes!E37/RES_hhdet_in_fec!E37)</f>
        <v/>
      </c>
      <c r="F37" s="111" t="str">
        <f>IF(RES_hhdet_in_tes!F37=0,"",RES_hhdet_in_tes!F37/RES_hhdet_in_fec!F37)</f>
        <v/>
      </c>
      <c r="G37" s="111" t="str">
        <f>IF(RES_hhdet_in_tes!G37=0,"",RES_hhdet_in_tes!G37/RES_hhdet_in_fec!G37)</f>
        <v/>
      </c>
      <c r="H37" s="111" t="str">
        <f>IF(RES_hhdet_in_tes!H37=0,"",RES_hhdet_in_tes!H37/RES_hhdet_in_fec!H37)</f>
        <v/>
      </c>
      <c r="I37" s="111" t="str">
        <f>IF(RES_hhdet_in_tes!I37=0,"",RES_hhdet_in_tes!I37/RES_hhdet_in_fec!I37)</f>
        <v/>
      </c>
      <c r="J37" s="111" t="str">
        <f>IF(RES_hhdet_in_tes!J37=0,"",RES_hhdet_in_tes!J37/RES_hhdet_in_fec!J37)</f>
        <v/>
      </c>
      <c r="K37" s="111" t="str">
        <f>IF(RES_hhdet_in_tes!K37=0,"",RES_hhdet_in_tes!K37/RES_hhdet_in_fec!K37)</f>
        <v/>
      </c>
      <c r="L37" s="111" t="str">
        <f>IF(RES_hhdet_in_tes!L37=0,"",RES_hhdet_in_tes!L37/RES_hhdet_in_fec!L37)</f>
        <v/>
      </c>
      <c r="M37" s="111" t="str">
        <f>IF(RES_hhdet_in_tes!M37=0,"",RES_hhdet_in_tes!M37/RES_hhdet_in_fec!M37)</f>
        <v/>
      </c>
      <c r="N37" s="111" t="str">
        <f>IF(RES_hhdet_in_tes!N37=0,"",RES_hhdet_in_tes!N37/RES_hhdet_in_fec!N37)</f>
        <v/>
      </c>
      <c r="O37" s="111" t="str">
        <f>IF(RES_hhdet_in_tes!O37=0,"",RES_hhdet_in_tes!O37/RES_hhdet_in_fec!O37)</f>
        <v/>
      </c>
      <c r="P37" s="111" t="str">
        <f>IF(RES_hhdet_in_tes!P37=0,"",RES_hhdet_in_tes!P37/RES_hhdet_in_fec!P37)</f>
        <v/>
      </c>
      <c r="Q37" s="111" t="str">
        <f>IF(RES_hhdet_in_tes!Q37=0,"",RES_hhdet_in_tes!Q37/RES_hhdet_in_fec!Q37)</f>
        <v/>
      </c>
      <c r="R37" s="111" t="str">
        <f>IF(RES_hhdet_in_tes!R37=0,"",RES_hhdet_in_tes!R37/RES_hhdet_in_fec!R37)</f>
        <v/>
      </c>
      <c r="S37" s="111" t="str">
        <f>IF(RES_hhdet_in_tes!S37=0,"",RES_hhdet_in_tes!S37/RES_hhdet_in_fec!S37)</f>
        <v/>
      </c>
      <c r="T37" s="111" t="str">
        <f>IF(RES_hhdet_in_tes!T37=0,"",RES_hhdet_in_tes!T37/RES_hhdet_in_fec!T37)</f>
        <v/>
      </c>
      <c r="U37" s="111" t="str">
        <f>IF(RES_hhdet_in_tes!U37=0,"",RES_hhdet_in_tes!U37/RES_hhdet_in_fec!U37)</f>
        <v/>
      </c>
      <c r="V37" s="111" t="str">
        <f>IF(RES_hhdet_in_tes!V37=0,"",RES_hhdet_in_tes!V37/RES_hhdet_in_fec!V37)</f>
        <v/>
      </c>
      <c r="W37" s="111" t="str">
        <f>IF(RES_hhdet_in_tes!W37=0,"",RES_hhdet_in_tes!W37/RES_hhdet_in_fec!W37)</f>
        <v/>
      </c>
      <c r="X37" s="111" t="str">
        <f>IF(RES_hhdet_in_tes!X37=0,"",RES_hhdet_in_tes!X37/RES_hhdet_in_fec!X37)</f>
        <v/>
      </c>
      <c r="Y37" s="111" t="str">
        <f>IF(RES_hhdet_in_tes!Y37=0,"",RES_hhdet_in_tes!Y37/RES_hhdet_in_fec!Y37)</f>
        <v/>
      </c>
      <c r="DA37" s="63" t="s">
        <v>3621</v>
      </c>
    </row>
    <row r="38" spans="1:105" ht="12" customHeight="1" x14ac:dyDescent="0.25">
      <c r="A38" s="108" t="s">
        <v>52</v>
      </c>
      <c r="B38" s="111"/>
      <c r="C38" s="111" t="str">
        <f>IF(RES_hhdet_in_tes!C38=0,"",RES_hhdet_in_tes!C38/RES_hhdet_in_fec!C38)</f>
        <v/>
      </c>
      <c r="D38" s="111" t="str">
        <f>IF(RES_hhdet_in_tes!D38=0,"",RES_hhdet_in_tes!D38/RES_hhdet_in_fec!D38)</f>
        <v/>
      </c>
      <c r="E38" s="111" t="str">
        <f>IF(RES_hhdet_in_tes!E38=0,"",RES_hhdet_in_tes!E38/RES_hhdet_in_fec!E38)</f>
        <v/>
      </c>
      <c r="F38" s="111" t="str">
        <f>IF(RES_hhdet_in_tes!F38=0,"",RES_hhdet_in_tes!F38/RES_hhdet_in_fec!F38)</f>
        <v/>
      </c>
      <c r="G38" s="111" t="str">
        <f>IF(RES_hhdet_in_tes!G38=0,"",RES_hhdet_in_tes!G38/RES_hhdet_in_fec!G38)</f>
        <v/>
      </c>
      <c r="H38" s="111" t="str">
        <f>IF(RES_hhdet_in_tes!H38=0,"",RES_hhdet_in_tes!H38/RES_hhdet_in_fec!H38)</f>
        <v/>
      </c>
      <c r="I38" s="111" t="str">
        <f>IF(RES_hhdet_in_tes!I38=0,"",RES_hhdet_in_tes!I38/RES_hhdet_in_fec!I38)</f>
        <v/>
      </c>
      <c r="J38" s="111" t="str">
        <f>IF(RES_hhdet_in_tes!J38=0,"",RES_hhdet_in_tes!J38/RES_hhdet_in_fec!J38)</f>
        <v/>
      </c>
      <c r="K38" s="111" t="str">
        <f>IF(RES_hhdet_in_tes!K38=0,"",RES_hhdet_in_tes!K38/RES_hhdet_in_fec!K38)</f>
        <v/>
      </c>
      <c r="L38" s="111" t="str">
        <f>IF(RES_hhdet_in_tes!L38=0,"",RES_hhdet_in_tes!L38/RES_hhdet_in_fec!L38)</f>
        <v/>
      </c>
      <c r="M38" s="111" t="str">
        <f>IF(RES_hhdet_in_tes!M38=0,"",RES_hhdet_in_tes!M38/RES_hhdet_in_fec!M38)</f>
        <v/>
      </c>
      <c r="N38" s="111" t="str">
        <f>IF(RES_hhdet_in_tes!N38=0,"",RES_hhdet_in_tes!N38/RES_hhdet_in_fec!N38)</f>
        <v/>
      </c>
      <c r="O38" s="111" t="str">
        <f>IF(RES_hhdet_in_tes!O38=0,"",RES_hhdet_in_tes!O38/RES_hhdet_in_fec!O38)</f>
        <v/>
      </c>
      <c r="P38" s="111" t="str">
        <f>IF(RES_hhdet_in_tes!P38=0,"",RES_hhdet_in_tes!P38/RES_hhdet_in_fec!P38)</f>
        <v/>
      </c>
      <c r="Q38" s="111" t="str">
        <f>IF(RES_hhdet_in_tes!Q38=0,"",RES_hhdet_in_tes!Q38/RES_hhdet_in_fec!Q38)</f>
        <v/>
      </c>
      <c r="R38" s="111" t="str">
        <f>IF(RES_hhdet_in_tes!R38=0,"",RES_hhdet_in_tes!R38/RES_hhdet_in_fec!R38)</f>
        <v/>
      </c>
      <c r="S38" s="111" t="str">
        <f>IF(RES_hhdet_in_tes!S38=0,"",RES_hhdet_in_tes!S38/RES_hhdet_in_fec!S38)</f>
        <v/>
      </c>
      <c r="T38" s="111" t="str">
        <f>IF(RES_hhdet_in_tes!T38=0,"",RES_hhdet_in_tes!T38/RES_hhdet_in_fec!T38)</f>
        <v/>
      </c>
      <c r="U38" s="111" t="str">
        <f>IF(RES_hhdet_in_tes!U38=0,"",RES_hhdet_in_tes!U38/RES_hhdet_in_fec!U38)</f>
        <v/>
      </c>
      <c r="V38" s="111" t="str">
        <f>IF(RES_hhdet_in_tes!V38=0,"",RES_hhdet_in_tes!V38/RES_hhdet_in_fec!V38)</f>
        <v/>
      </c>
      <c r="W38" s="111" t="str">
        <f>IF(RES_hhdet_in_tes!W38=0,"",RES_hhdet_in_tes!W38/RES_hhdet_in_fec!W38)</f>
        <v/>
      </c>
      <c r="X38" s="111" t="str">
        <f>IF(RES_hhdet_in_tes!X38=0,"",RES_hhdet_in_tes!X38/RES_hhdet_in_fec!X38)</f>
        <v/>
      </c>
      <c r="Y38" s="111" t="str">
        <f>IF(RES_hhdet_in_tes!Y38=0,"",RES_hhdet_in_tes!Y38/RES_hhdet_in_fec!Y38)</f>
        <v/>
      </c>
      <c r="DA38" s="63" t="s">
        <v>3622</v>
      </c>
    </row>
    <row r="39" spans="1:105" ht="12" customHeight="1" x14ac:dyDescent="0.25">
      <c r="A39" s="121" t="s">
        <v>54</v>
      </c>
      <c r="B39" s="124"/>
      <c r="C39" s="124" t="str">
        <f>IF(RES_hhdet_in_tes!C39=0,"",RES_hhdet_in_tes!C39/RES_hhdet_in_fec!C39)</f>
        <v/>
      </c>
      <c r="D39" s="124" t="str">
        <f>IF(RES_hhdet_in_tes!D39=0,"",RES_hhdet_in_tes!D39/RES_hhdet_in_fec!D39)</f>
        <v/>
      </c>
      <c r="E39" s="124" t="str">
        <f>IF(RES_hhdet_in_tes!E39=0,"",RES_hhdet_in_tes!E39/RES_hhdet_in_fec!E39)</f>
        <v/>
      </c>
      <c r="F39" s="124" t="str">
        <f>IF(RES_hhdet_in_tes!F39=0,"",RES_hhdet_in_tes!F39/RES_hhdet_in_fec!F39)</f>
        <v/>
      </c>
      <c r="G39" s="124" t="str">
        <f>IF(RES_hhdet_in_tes!G39=0,"",RES_hhdet_in_tes!G39/RES_hhdet_in_fec!G39)</f>
        <v/>
      </c>
      <c r="H39" s="124" t="str">
        <f>IF(RES_hhdet_in_tes!H39=0,"",RES_hhdet_in_tes!H39/RES_hhdet_in_fec!H39)</f>
        <v/>
      </c>
      <c r="I39" s="124" t="str">
        <f>IF(RES_hhdet_in_tes!I39=0,"",RES_hhdet_in_tes!I39/RES_hhdet_in_fec!I39)</f>
        <v/>
      </c>
      <c r="J39" s="124" t="str">
        <f>IF(RES_hhdet_in_tes!J39=0,"",RES_hhdet_in_tes!J39/RES_hhdet_in_fec!J39)</f>
        <v/>
      </c>
      <c r="K39" s="124" t="str">
        <f>IF(RES_hhdet_in_tes!K39=0,"",RES_hhdet_in_tes!K39/RES_hhdet_in_fec!K39)</f>
        <v/>
      </c>
      <c r="L39" s="124" t="str">
        <f>IF(RES_hhdet_in_tes!L39=0,"",RES_hhdet_in_tes!L39/RES_hhdet_in_fec!L39)</f>
        <v/>
      </c>
      <c r="M39" s="124" t="str">
        <f>IF(RES_hhdet_in_tes!M39=0,"",RES_hhdet_in_tes!M39/RES_hhdet_in_fec!M39)</f>
        <v/>
      </c>
      <c r="N39" s="124" t="str">
        <f>IF(RES_hhdet_in_tes!N39=0,"",RES_hhdet_in_tes!N39/RES_hhdet_in_fec!N39)</f>
        <v/>
      </c>
      <c r="O39" s="124" t="str">
        <f>IF(RES_hhdet_in_tes!O39=0,"",RES_hhdet_in_tes!O39/RES_hhdet_in_fec!O39)</f>
        <v/>
      </c>
      <c r="P39" s="124" t="str">
        <f>IF(RES_hhdet_in_tes!P39=0,"",RES_hhdet_in_tes!P39/RES_hhdet_in_fec!P39)</f>
        <v/>
      </c>
      <c r="Q39" s="124" t="str">
        <f>IF(RES_hhdet_in_tes!Q39=0,"",RES_hhdet_in_tes!Q39/RES_hhdet_in_fec!Q39)</f>
        <v/>
      </c>
      <c r="R39" s="124" t="str">
        <f>IF(RES_hhdet_in_tes!R39=0,"",RES_hhdet_in_tes!R39/RES_hhdet_in_fec!R39)</f>
        <v/>
      </c>
      <c r="S39" s="124" t="str">
        <f>IF(RES_hhdet_in_tes!S39=0,"",RES_hhdet_in_tes!S39/RES_hhdet_in_fec!S39)</f>
        <v/>
      </c>
      <c r="T39" s="124" t="str">
        <f>IF(RES_hhdet_in_tes!T39=0,"",RES_hhdet_in_tes!T39/RES_hhdet_in_fec!T39)</f>
        <v/>
      </c>
      <c r="U39" s="124" t="str">
        <f>IF(RES_hhdet_in_tes!U39=0,"",RES_hhdet_in_tes!U39/RES_hhdet_in_fec!U39)</f>
        <v/>
      </c>
      <c r="V39" s="124" t="str">
        <f>IF(RES_hhdet_in_tes!V39=0,"",RES_hhdet_in_tes!V39/RES_hhdet_in_fec!V39)</f>
        <v/>
      </c>
      <c r="W39" s="124" t="str">
        <f>IF(RES_hhdet_in_tes!W39=0,"",RES_hhdet_in_tes!W39/RES_hhdet_in_fec!W39)</f>
        <v/>
      </c>
      <c r="X39" s="124" t="str">
        <f>IF(RES_hhdet_in_tes!X39=0,"",RES_hhdet_in_tes!X39/RES_hhdet_in_fec!X39)</f>
        <v/>
      </c>
      <c r="Y39" s="124" t="str">
        <f>IF(RES_hhdet_in_tes!Y39=0,"",RES_hhdet_in_tes!Y39/RES_hhdet_in_fec!Y39)</f>
        <v/>
      </c>
      <c r="DA39" s="130" t="s">
        <v>3623</v>
      </c>
    </row>
    <row r="40" spans="1:105" ht="12" customHeight="1" x14ac:dyDescent="0.25">
      <c r="A40" s="97" t="s">
        <v>50</v>
      </c>
      <c r="B40" s="111"/>
      <c r="C40" s="111" t="str">
        <f>IF(RES_hhdet_in_tes!C40=0,"",RES_hhdet_in_tes!C40/RES_hhdet_in_fec!C40)</f>
        <v/>
      </c>
      <c r="D40" s="111" t="str">
        <f>IF(RES_hhdet_in_tes!D40=0,"",RES_hhdet_in_tes!D40/RES_hhdet_in_fec!D40)</f>
        <v/>
      </c>
      <c r="E40" s="111" t="str">
        <f>IF(RES_hhdet_in_tes!E40=0,"",RES_hhdet_in_tes!E40/RES_hhdet_in_fec!E40)</f>
        <v/>
      </c>
      <c r="F40" s="111" t="str">
        <f>IF(RES_hhdet_in_tes!F40=0,"",RES_hhdet_in_tes!F40/RES_hhdet_in_fec!F40)</f>
        <v/>
      </c>
      <c r="G40" s="111" t="str">
        <f>IF(RES_hhdet_in_tes!G40=0,"",RES_hhdet_in_tes!G40/RES_hhdet_in_fec!G40)</f>
        <v/>
      </c>
      <c r="H40" s="111" t="str">
        <f>IF(RES_hhdet_in_tes!H40=0,"",RES_hhdet_in_tes!H40/RES_hhdet_in_fec!H40)</f>
        <v/>
      </c>
      <c r="I40" s="111" t="str">
        <f>IF(RES_hhdet_in_tes!I40=0,"",RES_hhdet_in_tes!I40/RES_hhdet_in_fec!I40)</f>
        <v/>
      </c>
      <c r="J40" s="111" t="str">
        <f>IF(RES_hhdet_in_tes!J40=0,"",RES_hhdet_in_tes!J40/RES_hhdet_in_fec!J40)</f>
        <v/>
      </c>
      <c r="K40" s="111" t="str">
        <f>IF(RES_hhdet_in_tes!K40=0,"",RES_hhdet_in_tes!K40/RES_hhdet_in_fec!K40)</f>
        <v/>
      </c>
      <c r="L40" s="111" t="str">
        <f>IF(RES_hhdet_in_tes!L40=0,"",RES_hhdet_in_tes!L40/RES_hhdet_in_fec!L40)</f>
        <v/>
      </c>
      <c r="M40" s="111" t="str">
        <f>IF(RES_hhdet_in_tes!M40=0,"",RES_hhdet_in_tes!M40/RES_hhdet_in_fec!M40)</f>
        <v/>
      </c>
      <c r="N40" s="111" t="str">
        <f>IF(RES_hhdet_in_tes!N40=0,"",RES_hhdet_in_tes!N40/RES_hhdet_in_fec!N40)</f>
        <v/>
      </c>
      <c r="O40" s="111" t="str">
        <f>IF(RES_hhdet_in_tes!O40=0,"",RES_hhdet_in_tes!O40/RES_hhdet_in_fec!O40)</f>
        <v/>
      </c>
      <c r="P40" s="111" t="str">
        <f>IF(RES_hhdet_in_tes!P40=0,"",RES_hhdet_in_tes!P40/RES_hhdet_in_fec!P40)</f>
        <v/>
      </c>
      <c r="Q40" s="111" t="str">
        <f>IF(RES_hhdet_in_tes!Q40=0,"",RES_hhdet_in_tes!Q40/RES_hhdet_in_fec!Q40)</f>
        <v/>
      </c>
      <c r="R40" s="111" t="str">
        <f>IF(RES_hhdet_in_tes!R40=0,"",RES_hhdet_in_tes!R40/RES_hhdet_in_fec!R40)</f>
        <v/>
      </c>
      <c r="S40" s="111" t="str">
        <f>IF(RES_hhdet_in_tes!S40=0,"",RES_hhdet_in_tes!S40/RES_hhdet_in_fec!S40)</f>
        <v/>
      </c>
      <c r="T40" s="111" t="str">
        <f>IF(RES_hhdet_in_tes!T40=0,"",RES_hhdet_in_tes!T40/RES_hhdet_in_fec!T40)</f>
        <v/>
      </c>
      <c r="U40" s="111" t="str">
        <f>IF(RES_hhdet_in_tes!U40=0,"",RES_hhdet_in_tes!U40/RES_hhdet_in_fec!U40)</f>
        <v/>
      </c>
      <c r="V40" s="111" t="str">
        <f>IF(RES_hhdet_in_tes!V40=0,"",RES_hhdet_in_tes!V40/RES_hhdet_in_fec!V40)</f>
        <v/>
      </c>
      <c r="W40" s="111" t="str">
        <f>IF(RES_hhdet_in_tes!W40=0,"",RES_hhdet_in_tes!W40/RES_hhdet_in_fec!W40)</f>
        <v/>
      </c>
      <c r="X40" s="111" t="str">
        <f>IF(RES_hhdet_in_tes!X40=0,"",RES_hhdet_in_tes!X40/RES_hhdet_in_fec!X40)</f>
        <v/>
      </c>
      <c r="Y40" s="111" t="str">
        <f>IF(RES_hhdet_in_tes!Y40=0,"",RES_hhdet_in_tes!Y40/RES_hhdet_in_fec!Y40)</f>
        <v/>
      </c>
      <c r="DA40" s="63" t="s">
        <v>3624</v>
      </c>
    </row>
    <row r="41" spans="1:105" ht="12" customHeight="1" x14ac:dyDescent="0.25">
      <c r="A41" s="109" t="s">
        <v>120</v>
      </c>
      <c r="B41" s="45"/>
      <c r="C41" s="45" t="str">
        <f>IF(RES_hhdet_in_tes!C41=0,"",RES_hhdet_in_tes!C41/RES_hhdet_in_fec!C41)</f>
        <v/>
      </c>
      <c r="D41" s="45" t="str">
        <f>IF(RES_hhdet_in_tes!D41=0,"",RES_hhdet_in_tes!D41/RES_hhdet_in_fec!D41)</f>
        <v/>
      </c>
      <c r="E41" s="45" t="str">
        <f>IF(RES_hhdet_in_tes!E41=0,"",RES_hhdet_in_tes!E41/RES_hhdet_in_fec!E41)</f>
        <v/>
      </c>
      <c r="F41" s="45" t="str">
        <f>IF(RES_hhdet_in_tes!F41=0,"",RES_hhdet_in_tes!F41/RES_hhdet_in_fec!F41)</f>
        <v/>
      </c>
      <c r="G41" s="45" t="str">
        <f>IF(RES_hhdet_in_tes!G41=0,"",RES_hhdet_in_tes!G41/RES_hhdet_in_fec!G41)</f>
        <v/>
      </c>
      <c r="H41" s="45" t="str">
        <f>IF(RES_hhdet_in_tes!H41=0,"",RES_hhdet_in_tes!H41/RES_hhdet_in_fec!H41)</f>
        <v/>
      </c>
      <c r="I41" s="45" t="str">
        <f>IF(RES_hhdet_in_tes!I41=0,"",RES_hhdet_in_tes!I41/RES_hhdet_in_fec!I41)</f>
        <v/>
      </c>
      <c r="J41" s="45" t="str">
        <f>IF(RES_hhdet_in_tes!J41=0,"",RES_hhdet_in_tes!J41/RES_hhdet_in_fec!J41)</f>
        <v/>
      </c>
      <c r="K41" s="45" t="str">
        <f>IF(RES_hhdet_in_tes!K41=0,"",RES_hhdet_in_tes!K41/RES_hhdet_in_fec!K41)</f>
        <v/>
      </c>
      <c r="L41" s="45" t="str">
        <f>IF(RES_hhdet_in_tes!L41=0,"",RES_hhdet_in_tes!L41/RES_hhdet_in_fec!L41)</f>
        <v/>
      </c>
      <c r="M41" s="45" t="str">
        <f>IF(RES_hhdet_in_tes!M41=0,"",RES_hhdet_in_tes!M41/RES_hhdet_in_fec!M41)</f>
        <v/>
      </c>
      <c r="N41" s="45" t="str">
        <f>IF(RES_hhdet_in_tes!N41=0,"",RES_hhdet_in_tes!N41/RES_hhdet_in_fec!N41)</f>
        <v/>
      </c>
      <c r="O41" s="45" t="str">
        <f>IF(RES_hhdet_in_tes!O41=0,"",RES_hhdet_in_tes!O41/RES_hhdet_in_fec!O41)</f>
        <v/>
      </c>
      <c r="P41" s="45" t="str">
        <f>IF(RES_hhdet_in_tes!P41=0,"",RES_hhdet_in_tes!P41/RES_hhdet_in_fec!P41)</f>
        <v/>
      </c>
      <c r="Q41" s="45" t="str">
        <f>IF(RES_hhdet_in_tes!Q41=0,"",RES_hhdet_in_tes!Q41/RES_hhdet_in_fec!Q41)</f>
        <v/>
      </c>
      <c r="R41" s="45" t="str">
        <f>IF(RES_hhdet_in_tes!R41=0,"",RES_hhdet_in_tes!R41/RES_hhdet_in_fec!R41)</f>
        <v/>
      </c>
      <c r="S41" s="45" t="str">
        <f>IF(RES_hhdet_in_tes!S41=0,"",RES_hhdet_in_tes!S41/RES_hhdet_in_fec!S41)</f>
        <v/>
      </c>
      <c r="T41" s="45" t="str">
        <f>IF(RES_hhdet_in_tes!T41=0,"",RES_hhdet_in_tes!T41/RES_hhdet_in_fec!T41)</f>
        <v/>
      </c>
      <c r="U41" s="45" t="str">
        <f>IF(RES_hhdet_in_tes!U41=0,"",RES_hhdet_in_tes!U41/RES_hhdet_in_fec!U41)</f>
        <v/>
      </c>
      <c r="V41" s="45" t="str">
        <f>IF(RES_hhdet_in_tes!V41=0,"",RES_hhdet_in_tes!V41/RES_hhdet_in_fec!V41)</f>
        <v/>
      </c>
      <c r="W41" s="45" t="str">
        <f>IF(RES_hhdet_in_tes!W41=0,"",RES_hhdet_in_tes!W41/RES_hhdet_in_fec!W41)</f>
        <v/>
      </c>
      <c r="X41" s="45" t="str">
        <f>IF(RES_hhdet_in_tes!X41=0,"",RES_hhdet_in_tes!X41/RES_hhdet_in_fec!X41)</f>
        <v/>
      </c>
      <c r="Y41" s="45" t="str">
        <f>IF(RES_hhdet_in_tes!Y41=0,"",RES_hhdet_in_tes!Y41/RES_hhdet_in_fec!Y41)</f>
        <v/>
      </c>
      <c r="DA41" s="60" t="s">
        <v>3625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 t="str">
        <f>IF(RES_hhdet_in_tes!C43=0,"",RES_hhdet_in_tes!C43/RES_hhdet_in_fec!C43)</f>
        <v/>
      </c>
      <c r="D43" s="119" t="str">
        <f>IF(RES_hhdet_in_tes!D43=0,"",RES_hhdet_in_tes!D43/RES_hhdet_in_fec!D43)</f>
        <v/>
      </c>
      <c r="E43" s="119" t="str">
        <f>IF(RES_hhdet_in_tes!E43=0,"",RES_hhdet_in_tes!E43/RES_hhdet_in_fec!E43)</f>
        <v/>
      </c>
      <c r="F43" s="119" t="str">
        <f>IF(RES_hhdet_in_tes!F43=0,"",RES_hhdet_in_tes!F43/RES_hhdet_in_fec!F43)</f>
        <v/>
      </c>
      <c r="G43" s="119" t="str">
        <f>IF(RES_hhdet_in_tes!G43=0,"",RES_hhdet_in_tes!G43/RES_hhdet_in_fec!G43)</f>
        <v/>
      </c>
      <c r="H43" s="119" t="str">
        <f>IF(RES_hhdet_in_tes!H43=0,"",RES_hhdet_in_tes!H43/RES_hhdet_in_fec!H43)</f>
        <v/>
      </c>
      <c r="I43" s="119" t="str">
        <f>IF(RES_hhdet_in_tes!I43=0,"",RES_hhdet_in_tes!I43/RES_hhdet_in_fec!I43)</f>
        <v/>
      </c>
      <c r="J43" s="119">
        <f>IF(RES_hhdet_in_tes!J43=0,"",RES_hhdet_in_tes!J43/RES_hhdet_in_fec!J43)</f>
        <v>0.53417043897968208</v>
      </c>
      <c r="K43" s="119">
        <f>IF(RES_hhdet_in_tes!K43=0,"",RES_hhdet_in_tes!K43/RES_hhdet_in_fec!K43)</f>
        <v>0.54129561195811959</v>
      </c>
      <c r="L43" s="119">
        <f>IF(RES_hhdet_in_tes!L43=0,"",RES_hhdet_in_tes!L43/RES_hhdet_in_fec!L43)</f>
        <v>0.55104542337695694</v>
      </c>
      <c r="M43" s="119">
        <f>IF(RES_hhdet_in_tes!M43=0,"",RES_hhdet_in_tes!M43/RES_hhdet_in_fec!M43)</f>
        <v>0.56357749452963946</v>
      </c>
      <c r="N43" s="119">
        <f>IF(RES_hhdet_in_tes!N43=0,"",RES_hhdet_in_tes!N43/RES_hhdet_in_fec!N43)</f>
        <v>0.58648871237786726</v>
      </c>
      <c r="O43" s="119">
        <f>IF(RES_hhdet_in_tes!O43=0,"",RES_hhdet_in_tes!O43/RES_hhdet_in_fec!O43)</f>
        <v>0.61827723163319304</v>
      </c>
      <c r="P43" s="119" t="str">
        <f>IF(RES_hhdet_in_tes!P43=0,"",RES_hhdet_in_tes!P43/RES_hhdet_in_fec!P43)</f>
        <v/>
      </c>
      <c r="Q43" s="119" t="str">
        <f>IF(RES_hhdet_in_tes!Q43=0,"",RES_hhdet_in_tes!Q43/RES_hhdet_in_fec!Q43)</f>
        <v/>
      </c>
      <c r="R43" s="119" t="str">
        <f>IF(RES_hhdet_in_tes!R43=0,"",RES_hhdet_in_tes!R43/RES_hhdet_in_fec!R43)</f>
        <v/>
      </c>
      <c r="S43" s="119" t="str">
        <f>IF(RES_hhdet_in_tes!S43=0,"",RES_hhdet_in_tes!S43/RES_hhdet_in_fec!S43)</f>
        <v/>
      </c>
      <c r="T43" s="119" t="str">
        <f>IF(RES_hhdet_in_tes!T43=0,"",RES_hhdet_in_tes!T43/RES_hhdet_in_fec!T43)</f>
        <v/>
      </c>
      <c r="U43" s="119" t="str">
        <f>IF(RES_hhdet_in_tes!U43=0,"",RES_hhdet_in_tes!U43/RES_hhdet_in_fec!U43)</f>
        <v/>
      </c>
      <c r="V43" s="119" t="str">
        <f>IF(RES_hhdet_in_tes!V43=0,"",RES_hhdet_in_tes!V43/RES_hhdet_in_fec!V43)</f>
        <v/>
      </c>
      <c r="W43" s="119" t="str">
        <f>IF(RES_hhdet_in_tes!W43=0,"",RES_hhdet_in_tes!W43/RES_hhdet_in_fec!W43)</f>
        <v/>
      </c>
      <c r="X43" s="119" t="str">
        <f>IF(RES_hhdet_in_tes!X43=0,"",RES_hhdet_in_tes!X43/RES_hhdet_in_fec!X43)</f>
        <v/>
      </c>
      <c r="Y43" s="119">
        <f>IF(RES_hhdet_in_tes!Y43=0,"",RES_hhdet_in_tes!Y43/RES_hhdet_in_fec!Y43)</f>
        <v>0.74791926253422358</v>
      </c>
      <c r="DA43" s="129" t="s">
        <v>3626</v>
      </c>
    </row>
    <row r="44" spans="1:105" ht="12.95" customHeight="1" x14ac:dyDescent="0.25">
      <c r="A44" s="121" t="s">
        <v>57</v>
      </c>
      <c r="B44" s="124"/>
      <c r="C44" s="124" t="str">
        <f>IF(RES_hhdet_in_tes!C44=0,"",RES_hhdet_in_tes!C44/RES_hhdet_in_fec!C44)</f>
        <v/>
      </c>
      <c r="D44" s="124" t="str">
        <f>IF(RES_hhdet_in_tes!D44=0,"",RES_hhdet_in_tes!D44/RES_hhdet_in_fec!D44)</f>
        <v/>
      </c>
      <c r="E44" s="124" t="str">
        <f>IF(RES_hhdet_in_tes!E44=0,"",RES_hhdet_in_tes!E44/RES_hhdet_in_fec!E44)</f>
        <v/>
      </c>
      <c r="F44" s="124" t="str">
        <f>IF(RES_hhdet_in_tes!F44=0,"",RES_hhdet_in_tes!F44/RES_hhdet_in_fec!F44)</f>
        <v/>
      </c>
      <c r="G44" s="124" t="str">
        <f>IF(RES_hhdet_in_tes!G44=0,"",RES_hhdet_in_tes!G44/RES_hhdet_in_fec!G44)</f>
        <v/>
      </c>
      <c r="H44" s="124" t="str">
        <f>IF(RES_hhdet_in_tes!H44=0,"",RES_hhdet_in_tes!H44/RES_hhdet_in_fec!H44)</f>
        <v/>
      </c>
      <c r="I44" s="124" t="str">
        <f>IF(RES_hhdet_in_tes!I44=0,"",RES_hhdet_in_tes!I44/RES_hhdet_in_fec!I44)</f>
        <v/>
      </c>
      <c r="J44" s="124">
        <f>IF(RES_hhdet_in_tes!J44=0,"",RES_hhdet_in_tes!J44/RES_hhdet_in_fec!J44)</f>
        <v>0.5260230876299743</v>
      </c>
      <c r="K44" s="124">
        <f>IF(RES_hhdet_in_tes!K44=0,"",RES_hhdet_in_tes!K44/RES_hhdet_in_fec!K44)</f>
        <v>0.53326381882270246</v>
      </c>
      <c r="L44" s="124">
        <f>IF(RES_hhdet_in_tes!L44=0,"",RES_hhdet_in_tes!L44/RES_hhdet_in_fec!L44)</f>
        <v>0.54139571553899801</v>
      </c>
      <c r="M44" s="124">
        <f>IF(RES_hhdet_in_tes!M44=0,"",RES_hhdet_in_tes!M44/RES_hhdet_in_fec!M44)</f>
        <v>0.55604915036198554</v>
      </c>
      <c r="N44" s="124">
        <f>IF(RES_hhdet_in_tes!N44=0,"",RES_hhdet_in_tes!N44/RES_hhdet_in_fec!N44)</f>
        <v>0.57901675873714609</v>
      </c>
      <c r="O44" s="124">
        <f>IF(RES_hhdet_in_tes!O44=0,"",RES_hhdet_in_tes!O44/RES_hhdet_in_fec!O44)</f>
        <v>0.61113923555073402</v>
      </c>
      <c r="P44" s="124" t="str">
        <f>IF(RES_hhdet_in_tes!P44=0,"",RES_hhdet_in_tes!P44/RES_hhdet_in_fec!P44)</f>
        <v/>
      </c>
      <c r="Q44" s="124" t="str">
        <f>IF(RES_hhdet_in_tes!Q44=0,"",RES_hhdet_in_tes!Q44/RES_hhdet_in_fec!Q44)</f>
        <v/>
      </c>
      <c r="R44" s="124" t="str">
        <f>IF(RES_hhdet_in_tes!R44=0,"",RES_hhdet_in_tes!R44/RES_hhdet_in_fec!R44)</f>
        <v/>
      </c>
      <c r="S44" s="124" t="str">
        <f>IF(RES_hhdet_in_tes!S44=0,"",RES_hhdet_in_tes!S44/RES_hhdet_in_fec!S44)</f>
        <v/>
      </c>
      <c r="T44" s="124" t="str">
        <f>IF(RES_hhdet_in_tes!T44=0,"",RES_hhdet_in_tes!T44/RES_hhdet_in_fec!T44)</f>
        <v/>
      </c>
      <c r="U44" s="124" t="str">
        <f>IF(RES_hhdet_in_tes!U44=0,"",RES_hhdet_in_tes!U44/RES_hhdet_in_fec!U44)</f>
        <v/>
      </c>
      <c r="V44" s="124" t="str">
        <f>IF(RES_hhdet_in_tes!V44=0,"",RES_hhdet_in_tes!V44/RES_hhdet_in_fec!V44)</f>
        <v/>
      </c>
      <c r="W44" s="124" t="str">
        <f>IF(RES_hhdet_in_tes!W44=0,"",RES_hhdet_in_tes!W44/RES_hhdet_in_fec!W44)</f>
        <v/>
      </c>
      <c r="X44" s="124" t="str">
        <f>IF(RES_hhdet_in_tes!X44=0,"",RES_hhdet_in_tes!X44/RES_hhdet_in_fec!X44)</f>
        <v/>
      </c>
      <c r="Y44" s="124">
        <f>IF(RES_hhdet_in_tes!Y44=0,"",RES_hhdet_in_tes!Y44/RES_hhdet_in_fec!Y44)</f>
        <v>0.70167228015921312</v>
      </c>
      <c r="DA44" s="130" t="s">
        <v>3627</v>
      </c>
    </row>
    <row r="45" spans="1:105" ht="12" customHeight="1" x14ac:dyDescent="0.25">
      <c r="A45" s="97" t="s">
        <v>211</v>
      </c>
      <c r="B45" s="111"/>
      <c r="C45" s="111" t="str">
        <f>IF(RES_hhdet_in_tes!C45=0,"",RES_hhdet_in_tes!C45/RES_hhdet_in_fec!C45)</f>
        <v/>
      </c>
      <c r="D45" s="111" t="str">
        <f>IF(RES_hhdet_in_tes!D45=0,"",RES_hhdet_in_tes!D45/RES_hhdet_in_fec!D45)</f>
        <v/>
      </c>
      <c r="E45" s="111" t="str">
        <f>IF(RES_hhdet_in_tes!E45=0,"",RES_hhdet_in_tes!E45/RES_hhdet_in_fec!E45)</f>
        <v/>
      </c>
      <c r="F45" s="111" t="str">
        <f>IF(RES_hhdet_in_tes!F45=0,"",RES_hhdet_in_tes!F45/RES_hhdet_in_fec!F45)</f>
        <v/>
      </c>
      <c r="G45" s="111" t="str">
        <f>IF(RES_hhdet_in_tes!G45=0,"",RES_hhdet_in_tes!G45/RES_hhdet_in_fec!G45)</f>
        <v/>
      </c>
      <c r="H45" s="111" t="str">
        <f>IF(RES_hhdet_in_tes!H45=0,"",RES_hhdet_in_tes!H45/RES_hhdet_in_fec!H45)</f>
        <v/>
      </c>
      <c r="I45" s="111" t="str">
        <f>IF(RES_hhdet_in_tes!I45=0,"",RES_hhdet_in_tes!I45/RES_hhdet_in_fec!I45)</f>
        <v/>
      </c>
      <c r="J45" s="111">
        <f>IF(RES_hhdet_in_tes!J45=0,"",RES_hhdet_in_tes!J45/RES_hhdet_in_fec!J45)</f>
        <v>0.52103615433130368</v>
      </c>
      <c r="K45" s="111">
        <f>IF(RES_hhdet_in_tes!K45=0,"",RES_hhdet_in_tes!K45/RES_hhdet_in_fec!K45)</f>
        <v>0.52838186847057433</v>
      </c>
      <c r="L45" s="111">
        <f>IF(RES_hhdet_in_tes!L45=0,"",RES_hhdet_in_tes!L45/RES_hhdet_in_fec!L45)</f>
        <v>0.5365279319795504</v>
      </c>
      <c r="M45" s="111">
        <f>IF(RES_hhdet_in_tes!M45=0,"",RES_hhdet_in_tes!M45/RES_hhdet_in_fec!M45)</f>
        <v>0.55126727721395519</v>
      </c>
      <c r="N45" s="111">
        <f>IF(RES_hhdet_in_tes!N45=0,"",RES_hhdet_in_tes!N45/RES_hhdet_in_fec!N45)</f>
        <v>0.57433358245681254</v>
      </c>
      <c r="O45" s="111">
        <f>IF(RES_hhdet_in_tes!O45=0,"",RES_hhdet_in_tes!O45/RES_hhdet_in_fec!O45)</f>
        <v>0.60660926651354941</v>
      </c>
      <c r="P45" s="111" t="str">
        <f>IF(RES_hhdet_in_tes!P45=0,"",RES_hhdet_in_tes!P45/RES_hhdet_in_fec!P45)</f>
        <v/>
      </c>
      <c r="Q45" s="111" t="str">
        <f>IF(RES_hhdet_in_tes!Q45=0,"",RES_hhdet_in_tes!Q45/RES_hhdet_in_fec!Q45)</f>
        <v/>
      </c>
      <c r="R45" s="111" t="str">
        <f>IF(RES_hhdet_in_tes!R45=0,"",RES_hhdet_in_tes!R45/RES_hhdet_in_fec!R45)</f>
        <v/>
      </c>
      <c r="S45" s="111" t="str">
        <f>IF(RES_hhdet_in_tes!S45=0,"",RES_hhdet_in_tes!S45/RES_hhdet_in_fec!S45)</f>
        <v/>
      </c>
      <c r="T45" s="111" t="str">
        <f>IF(RES_hhdet_in_tes!T45=0,"",RES_hhdet_in_tes!T45/RES_hhdet_in_fec!T45)</f>
        <v/>
      </c>
      <c r="U45" s="111" t="str">
        <f>IF(RES_hhdet_in_tes!U45=0,"",RES_hhdet_in_tes!U45/RES_hhdet_in_fec!U45)</f>
        <v/>
      </c>
      <c r="V45" s="111" t="str">
        <f>IF(RES_hhdet_in_tes!V45=0,"",RES_hhdet_in_tes!V45/RES_hhdet_in_fec!V45)</f>
        <v/>
      </c>
      <c r="W45" s="111" t="str">
        <f>IF(RES_hhdet_in_tes!W45=0,"",RES_hhdet_in_tes!W45/RES_hhdet_in_fec!W45)</f>
        <v/>
      </c>
      <c r="X45" s="111" t="str">
        <f>IF(RES_hhdet_in_tes!X45=0,"",RES_hhdet_in_tes!X45/RES_hhdet_in_fec!X45)</f>
        <v/>
      </c>
      <c r="Y45" s="111">
        <f>IF(RES_hhdet_in_tes!Y45=0,"",RES_hhdet_in_tes!Y45/RES_hhdet_in_fec!Y45)</f>
        <v>0.6978200066488891</v>
      </c>
      <c r="DA45" s="63" t="s">
        <v>3628</v>
      </c>
    </row>
    <row r="46" spans="1:105" ht="12" customHeight="1" x14ac:dyDescent="0.25">
      <c r="A46" s="97" t="s">
        <v>53</v>
      </c>
      <c r="B46" s="111"/>
      <c r="C46" s="111" t="str">
        <f>IF(RES_hhdet_in_tes!C46=0,"",RES_hhdet_in_tes!C46/RES_hhdet_in_fec!C46)</f>
        <v/>
      </c>
      <c r="D46" s="111" t="str">
        <f>IF(RES_hhdet_in_tes!D46=0,"",RES_hhdet_in_tes!D46/RES_hhdet_in_fec!D46)</f>
        <v/>
      </c>
      <c r="E46" s="111" t="str">
        <f>IF(RES_hhdet_in_tes!E46=0,"",RES_hhdet_in_tes!E46/RES_hhdet_in_fec!E46)</f>
        <v/>
      </c>
      <c r="F46" s="111" t="str">
        <f>IF(RES_hhdet_in_tes!F46=0,"",RES_hhdet_in_tes!F46/RES_hhdet_in_fec!F46)</f>
        <v/>
      </c>
      <c r="G46" s="111" t="str">
        <f>IF(RES_hhdet_in_tes!G46=0,"",RES_hhdet_in_tes!G46/RES_hhdet_in_fec!G46)</f>
        <v/>
      </c>
      <c r="H46" s="111" t="str">
        <f>IF(RES_hhdet_in_tes!H46=0,"",RES_hhdet_in_tes!H46/RES_hhdet_in_fec!H46)</f>
        <v/>
      </c>
      <c r="I46" s="111" t="str">
        <f>IF(RES_hhdet_in_tes!I46=0,"",RES_hhdet_in_tes!I46/RES_hhdet_in_fec!I46)</f>
        <v/>
      </c>
      <c r="J46" s="111">
        <f>IF(RES_hhdet_in_tes!J46=0,"",RES_hhdet_in_tes!J46/RES_hhdet_in_fec!J46)</f>
        <v>1</v>
      </c>
      <c r="K46" s="111">
        <f>IF(RES_hhdet_in_tes!K46=0,"",RES_hhdet_in_tes!K46/RES_hhdet_in_fec!K46)</f>
        <v>1</v>
      </c>
      <c r="L46" s="111">
        <f>IF(RES_hhdet_in_tes!L46=0,"",RES_hhdet_in_tes!L46/RES_hhdet_in_fec!L46)</f>
        <v>1</v>
      </c>
      <c r="M46" s="111">
        <f>IF(RES_hhdet_in_tes!M46=0,"",RES_hhdet_in_tes!M46/RES_hhdet_in_fec!M46)</f>
        <v>1</v>
      </c>
      <c r="N46" s="111">
        <f>IF(RES_hhdet_in_tes!N46=0,"",RES_hhdet_in_tes!N46/RES_hhdet_in_fec!N46)</f>
        <v>1</v>
      </c>
      <c r="O46" s="111">
        <f>IF(RES_hhdet_in_tes!O46=0,"",RES_hhdet_in_tes!O46/RES_hhdet_in_fec!O46)</f>
        <v>1</v>
      </c>
      <c r="P46" s="111" t="str">
        <f>IF(RES_hhdet_in_tes!P46=0,"",RES_hhdet_in_tes!P46/RES_hhdet_in_fec!P46)</f>
        <v/>
      </c>
      <c r="Q46" s="111" t="str">
        <f>IF(RES_hhdet_in_tes!Q46=0,"",RES_hhdet_in_tes!Q46/RES_hhdet_in_fec!Q46)</f>
        <v/>
      </c>
      <c r="R46" s="111" t="str">
        <f>IF(RES_hhdet_in_tes!R46=0,"",RES_hhdet_in_tes!R46/RES_hhdet_in_fec!R46)</f>
        <v/>
      </c>
      <c r="S46" s="111" t="str">
        <f>IF(RES_hhdet_in_tes!S46=0,"",RES_hhdet_in_tes!S46/RES_hhdet_in_fec!S46)</f>
        <v/>
      </c>
      <c r="T46" s="111" t="str">
        <f>IF(RES_hhdet_in_tes!T46=0,"",RES_hhdet_in_tes!T46/RES_hhdet_in_fec!T46)</f>
        <v/>
      </c>
      <c r="U46" s="111" t="str">
        <f>IF(RES_hhdet_in_tes!U46=0,"",RES_hhdet_in_tes!U46/RES_hhdet_in_fec!U46)</f>
        <v/>
      </c>
      <c r="V46" s="111" t="str">
        <f>IF(RES_hhdet_in_tes!V46=0,"",RES_hhdet_in_tes!V46/RES_hhdet_in_fec!V46)</f>
        <v/>
      </c>
      <c r="W46" s="111" t="str">
        <f>IF(RES_hhdet_in_tes!W46=0,"",RES_hhdet_in_tes!W46/RES_hhdet_in_fec!W46)</f>
        <v/>
      </c>
      <c r="X46" s="111" t="str">
        <f>IF(RES_hhdet_in_tes!X46=0,"",RES_hhdet_in_tes!X46/RES_hhdet_in_fec!X46)</f>
        <v/>
      </c>
      <c r="Y46" s="111">
        <f>IF(RES_hhdet_in_tes!Y46=0,"",RES_hhdet_in_tes!Y46/RES_hhdet_in_fec!Y46)</f>
        <v>1</v>
      </c>
      <c r="DA46" s="63" t="s">
        <v>3629</v>
      </c>
    </row>
    <row r="47" spans="1:105" ht="12.95" customHeight="1" x14ac:dyDescent="0.25">
      <c r="A47" s="121" t="s">
        <v>92</v>
      </c>
      <c r="B47" s="124"/>
      <c r="C47" s="124" t="str">
        <f>IF(RES_hhdet_in_tes!C47=0,"",RES_hhdet_in_tes!C47/RES_hhdet_in_fec!C47)</f>
        <v/>
      </c>
      <c r="D47" s="124" t="str">
        <f>IF(RES_hhdet_in_tes!D47=0,"",RES_hhdet_in_tes!D47/RES_hhdet_in_fec!D47)</f>
        <v/>
      </c>
      <c r="E47" s="124" t="str">
        <f>IF(RES_hhdet_in_tes!E47=0,"",RES_hhdet_in_tes!E47/RES_hhdet_in_fec!E47)</f>
        <v/>
      </c>
      <c r="F47" s="124" t="str">
        <f>IF(RES_hhdet_in_tes!F47=0,"",RES_hhdet_in_tes!F47/RES_hhdet_in_fec!F47)</f>
        <v/>
      </c>
      <c r="G47" s="124" t="str">
        <f>IF(RES_hhdet_in_tes!G47=0,"",RES_hhdet_in_tes!G47/RES_hhdet_in_fec!G47)</f>
        <v/>
      </c>
      <c r="H47" s="124" t="str">
        <f>IF(RES_hhdet_in_tes!H47=0,"",RES_hhdet_in_tes!H47/RES_hhdet_in_fec!H47)</f>
        <v/>
      </c>
      <c r="I47" s="124" t="str">
        <f>IF(RES_hhdet_in_tes!I47=0,"",RES_hhdet_in_tes!I47/RES_hhdet_in_fec!I47)</f>
        <v/>
      </c>
      <c r="J47" s="124">
        <f>IF(RES_hhdet_in_tes!J47=0,"",RES_hhdet_in_tes!J47/RES_hhdet_in_fec!J47)</f>
        <v>3.6775838141423449</v>
      </c>
      <c r="K47" s="124" t="str">
        <f>IF(RES_hhdet_in_tes!K47=0,"",RES_hhdet_in_tes!K47/RES_hhdet_in_fec!K47)</f>
        <v/>
      </c>
      <c r="L47" s="124">
        <f>IF(RES_hhdet_in_tes!L47=0,"",RES_hhdet_in_tes!L47/RES_hhdet_in_fec!L47)</f>
        <v>3.9679949757734736</v>
      </c>
      <c r="M47" s="124" t="str">
        <f>IF(RES_hhdet_in_tes!M47=0,"",RES_hhdet_in_tes!M47/RES_hhdet_in_fec!M47)</f>
        <v/>
      </c>
      <c r="N47" s="124">
        <f>IF(RES_hhdet_in_tes!N47=0,"",RES_hhdet_in_tes!N47/RES_hhdet_in_fec!N47)</f>
        <v>4.3313131268816703</v>
      </c>
      <c r="O47" s="124">
        <f>IF(RES_hhdet_in_tes!O47=0,"",RES_hhdet_in_tes!O47/RES_hhdet_in_fec!O47)</f>
        <v>4.5528633168415711</v>
      </c>
      <c r="P47" s="124" t="str">
        <f>IF(RES_hhdet_in_tes!P47=0,"",RES_hhdet_in_tes!P47/RES_hhdet_in_fec!P47)</f>
        <v/>
      </c>
      <c r="Q47" s="124" t="str">
        <f>IF(RES_hhdet_in_tes!Q47=0,"",RES_hhdet_in_tes!Q47/RES_hhdet_in_fec!Q47)</f>
        <v/>
      </c>
      <c r="R47" s="124" t="str">
        <f>IF(RES_hhdet_in_tes!R47=0,"",RES_hhdet_in_tes!R47/RES_hhdet_in_fec!R47)</f>
        <v/>
      </c>
      <c r="S47" s="124" t="str">
        <f>IF(RES_hhdet_in_tes!S47=0,"",RES_hhdet_in_tes!S47/RES_hhdet_in_fec!S47)</f>
        <v/>
      </c>
      <c r="T47" s="124" t="str">
        <f>IF(RES_hhdet_in_tes!T47=0,"",RES_hhdet_in_tes!T47/RES_hhdet_in_fec!T47)</f>
        <v/>
      </c>
      <c r="U47" s="124" t="str">
        <f>IF(RES_hhdet_in_tes!U47=0,"",RES_hhdet_in_tes!U47/RES_hhdet_in_fec!U47)</f>
        <v/>
      </c>
      <c r="V47" s="124" t="str">
        <f>IF(RES_hhdet_in_tes!V47=0,"",RES_hhdet_in_tes!V47/RES_hhdet_in_fec!V47)</f>
        <v/>
      </c>
      <c r="W47" s="124" t="str">
        <f>IF(RES_hhdet_in_tes!W47=0,"",RES_hhdet_in_tes!W47/RES_hhdet_in_fec!W47)</f>
        <v/>
      </c>
      <c r="X47" s="124" t="str">
        <f>IF(RES_hhdet_in_tes!X47=0,"",RES_hhdet_in_tes!X47/RES_hhdet_in_fec!X47)</f>
        <v/>
      </c>
      <c r="Y47" s="124" t="str">
        <f>IF(RES_hhdet_in_tes!Y47=0,"",RES_hhdet_in_tes!Y47/RES_hhdet_in_fec!Y47)</f>
        <v/>
      </c>
      <c r="DA47" s="130" t="s">
        <v>3630</v>
      </c>
    </row>
    <row r="48" spans="1:105" ht="12" customHeight="1" x14ac:dyDescent="0.25">
      <c r="A48" s="97" t="s">
        <v>53</v>
      </c>
      <c r="B48" s="111"/>
      <c r="C48" s="111" t="str">
        <f>IF(RES_hhdet_in_tes!C48=0,"",RES_hhdet_in_tes!C48/RES_hhdet_in_fec!C48)</f>
        <v/>
      </c>
      <c r="D48" s="111" t="str">
        <f>IF(RES_hhdet_in_tes!D48=0,"",RES_hhdet_in_tes!D48/RES_hhdet_in_fec!D48)</f>
        <v/>
      </c>
      <c r="E48" s="111" t="str">
        <f>IF(RES_hhdet_in_tes!E48=0,"",RES_hhdet_in_tes!E48/RES_hhdet_in_fec!E48)</f>
        <v/>
      </c>
      <c r="F48" s="111" t="str">
        <f>IF(RES_hhdet_in_tes!F48=0,"",RES_hhdet_in_tes!F48/RES_hhdet_in_fec!F48)</f>
        <v/>
      </c>
      <c r="G48" s="111" t="str">
        <f>IF(RES_hhdet_in_tes!G48=0,"",RES_hhdet_in_tes!G48/RES_hhdet_in_fec!G48)</f>
        <v/>
      </c>
      <c r="H48" s="111" t="str">
        <f>IF(RES_hhdet_in_tes!H48=0,"",RES_hhdet_in_tes!H48/RES_hhdet_in_fec!H48)</f>
        <v/>
      </c>
      <c r="I48" s="111" t="str">
        <f>IF(RES_hhdet_in_tes!I48=0,"",RES_hhdet_in_tes!I48/RES_hhdet_in_fec!I48)</f>
        <v/>
      </c>
      <c r="J48" s="111">
        <f>IF(RES_hhdet_in_tes!J48=0,"",RES_hhdet_in_tes!J48/RES_hhdet_in_fec!J48)</f>
        <v>3.6775838141423449</v>
      </c>
      <c r="K48" s="111" t="str">
        <f>IF(RES_hhdet_in_tes!K48=0,"",RES_hhdet_in_tes!K48/RES_hhdet_in_fec!K48)</f>
        <v/>
      </c>
      <c r="L48" s="111">
        <f>IF(RES_hhdet_in_tes!L48=0,"",RES_hhdet_in_tes!L48/RES_hhdet_in_fec!L48)</f>
        <v>3.9679949757734736</v>
      </c>
      <c r="M48" s="111" t="str">
        <f>IF(RES_hhdet_in_tes!M48=0,"",RES_hhdet_in_tes!M48/RES_hhdet_in_fec!M48)</f>
        <v/>
      </c>
      <c r="N48" s="111">
        <f>IF(RES_hhdet_in_tes!N48=0,"",RES_hhdet_in_tes!N48/RES_hhdet_in_fec!N48)</f>
        <v>4.3313131268816703</v>
      </c>
      <c r="O48" s="111">
        <f>IF(RES_hhdet_in_tes!O48=0,"",RES_hhdet_in_tes!O48/RES_hhdet_in_fec!O48)</f>
        <v>4.5528633168415711</v>
      </c>
      <c r="P48" s="111" t="str">
        <f>IF(RES_hhdet_in_tes!P48=0,"",RES_hhdet_in_tes!P48/RES_hhdet_in_fec!P48)</f>
        <v/>
      </c>
      <c r="Q48" s="111" t="str">
        <f>IF(RES_hhdet_in_tes!Q48=0,"",RES_hhdet_in_tes!Q48/RES_hhdet_in_fec!Q48)</f>
        <v/>
      </c>
      <c r="R48" s="111" t="str">
        <f>IF(RES_hhdet_in_tes!R48=0,"",RES_hhdet_in_tes!R48/RES_hhdet_in_fec!R48)</f>
        <v/>
      </c>
      <c r="S48" s="111" t="str">
        <f>IF(RES_hhdet_in_tes!S48=0,"",RES_hhdet_in_tes!S48/RES_hhdet_in_fec!S48)</f>
        <v/>
      </c>
      <c r="T48" s="111" t="str">
        <f>IF(RES_hhdet_in_tes!T48=0,"",RES_hhdet_in_tes!T48/RES_hhdet_in_fec!T48)</f>
        <v/>
      </c>
      <c r="U48" s="111" t="str">
        <f>IF(RES_hhdet_in_tes!U48=0,"",RES_hhdet_in_tes!U48/RES_hhdet_in_fec!U48)</f>
        <v/>
      </c>
      <c r="V48" s="111" t="str">
        <f>IF(RES_hhdet_in_tes!V48=0,"",RES_hhdet_in_tes!V48/RES_hhdet_in_fec!V48)</f>
        <v/>
      </c>
      <c r="W48" s="111" t="str">
        <f>IF(RES_hhdet_in_tes!W48=0,"",RES_hhdet_in_tes!W48/RES_hhdet_in_fec!W48)</f>
        <v/>
      </c>
      <c r="X48" s="111" t="str">
        <f>IF(RES_hhdet_in_tes!X48=0,"",RES_hhdet_in_tes!X48/RES_hhdet_in_fec!X48)</f>
        <v/>
      </c>
      <c r="Y48" s="111" t="str">
        <f>IF(RES_hhdet_in_tes!Y48=0,"",RES_hhdet_in_tes!Y48/RES_hhdet_in_fec!Y48)</f>
        <v/>
      </c>
      <c r="DA48" s="63" t="s">
        <v>3631</v>
      </c>
    </row>
    <row r="49" spans="1:105" ht="12" customHeight="1" x14ac:dyDescent="0.25">
      <c r="A49" s="121" t="s">
        <v>55</v>
      </c>
      <c r="B49" s="124"/>
      <c r="C49" s="124" t="str">
        <f>IF(RES_hhdet_in_tes!C49=0,"",RES_hhdet_in_tes!C49/RES_hhdet_in_fec!C49)</f>
        <v/>
      </c>
      <c r="D49" s="124" t="str">
        <f>IF(RES_hhdet_in_tes!D49=0,"",RES_hhdet_in_tes!D49/RES_hhdet_in_fec!D49)</f>
        <v/>
      </c>
      <c r="E49" s="124" t="str">
        <f>IF(RES_hhdet_in_tes!E49=0,"",RES_hhdet_in_tes!E49/RES_hhdet_in_fec!E49)</f>
        <v/>
      </c>
      <c r="F49" s="124" t="str">
        <f>IF(RES_hhdet_in_tes!F49=0,"",RES_hhdet_in_tes!F49/RES_hhdet_in_fec!F49)</f>
        <v/>
      </c>
      <c r="G49" s="124" t="str">
        <f>IF(RES_hhdet_in_tes!G49=0,"",RES_hhdet_in_tes!G49/RES_hhdet_in_fec!G49)</f>
        <v/>
      </c>
      <c r="H49" s="124" t="str">
        <f>IF(RES_hhdet_in_tes!H49=0,"",RES_hhdet_in_tes!H49/RES_hhdet_in_fec!H49)</f>
        <v/>
      </c>
      <c r="I49" s="124" t="str">
        <f>IF(RES_hhdet_in_tes!I49=0,"",RES_hhdet_in_tes!I49/RES_hhdet_in_fec!I49)</f>
        <v/>
      </c>
      <c r="J49" s="124">
        <f>IF(RES_hhdet_in_tes!J49=0,"",RES_hhdet_in_tes!J49/RES_hhdet_in_fec!J49)</f>
        <v>0.54425744161041045</v>
      </c>
      <c r="K49" s="124">
        <f>IF(RES_hhdet_in_tes!K49=0,"",RES_hhdet_in_tes!K49/RES_hhdet_in_fec!K49)</f>
        <v>0.54646646466572202</v>
      </c>
      <c r="L49" s="124">
        <f>IF(RES_hhdet_in_tes!L49=0,"",RES_hhdet_in_tes!L49/RES_hhdet_in_fec!L49)</f>
        <v>0.5545689518159741</v>
      </c>
      <c r="M49" s="124">
        <f>IF(RES_hhdet_in_tes!M49=0,"",RES_hhdet_in_tes!M49/RES_hhdet_in_fec!M49)</f>
        <v>0.57079963737839845</v>
      </c>
      <c r="N49" s="124">
        <f>IF(RES_hhdet_in_tes!N49=0,"",RES_hhdet_in_tes!N49/RES_hhdet_in_fec!N49)</f>
        <v>0.59384156419472756</v>
      </c>
      <c r="O49" s="124">
        <f>IF(RES_hhdet_in_tes!O49=0,"",RES_hhdet_in_tes!O49/RES_hhdet_in_fec!O49)</f>
        <v>0.62816028133998214</v>
      </c>
      <c r="P49" s="124" t="str">
        <f>IF(RES_hhdet_in_tes!P49=0,"",RES_hhdet_in_tes!P49/RES_hhdet_in_fec!P49)</f>
        <v/>
      </c>
      <c r="Q49" s="124" t="str">
        <f>IF(RES_hhdet_in_tes!Q49=0,"",RES_hhdet_in_tes!Q49/RES_hhdet_in_fec!Q49)</f>
        <v/>
      </c>
      <c r="R49" s="124" t="str">
        <f>IF(RES_hhdet_in_tes!R49=0,"",RES_hhdet_in_tes!R49/RES_hhdet_in_fec!R49)</f>
        <v/>
      </c>
      <c r="S49" s="124" t="str">
        <f>IF(RES_hhdet_in_tes!S49=0,"",RES_hhdet_in_tes!S49/RES_hhdet_in_fec!S49)</f>
        <v/>
      </c>
      <c r="T49" s="124" t="str">
        <f>IF(RES_hhdet_in_tes!T49=0,"",RES_hhdet_in_tes!T49/RES_hhdet_in_fec!T49)</f>
        <v/>
      </c>
      <c r="U49" s="124" t="str">
        <f>IF(RES_hhdet_in_tes!U49=0,"",RES_hhdet_in_tes!U49/RES_hhdet_in_fec!U49)</f>
        <v/>
      </c>
      <c r="V49" s="124" t="str">
        <f>IF(RES_hhdet_in_tes!V49=0,"",RES_hhdet_in_tes!V49/RES_hhdet_in_fec!V49)</f>
        <v/>
      </c>
      <c r="W49" s="124" t="str">
        <f>IF(RES_hhdet_in_tes!W49=0,"",RES_hhdet_in_tes!W49/RES_hhdet_in_fec!W49)</f>
        <v/>
      </c>
      <c r="X49" s="124" t="str">
        <f>IF(RES_hhdet_in_tes!X49=0,"",RES_hhdet_in_tes!X49/RES_hhdet_in_fec!X49)</f>
        <v/>
      </c>
      <c r="Y49" s="124">
        <f>IF(RES_hhdet_in_tes!Y49=0,"",RES_hhdet_in_tes!Y49/RES_hhdet_in_fec!Y49)</f>
        <v>0.82427271956649928</v>
      </c>
      <c r="DA49" s="130" t="s">
        <v>3632</v>
      </c>
    </row>
    <row r="50" spans="1:105" ht="12" customHeight="1" x14ac:dyDescent="0.25">
      <c r="A50" s="97" t="s">
        <v>138</v>
      </c>
      <c r="B50" s="111"/>
      <c r="C50" s="111" t="str">
        <f>IF(RES_hhdet_in_tes!C50=0,"",RES_hhdet_in_tes!C50/RES_hhdet_in_fec!C50)</f>
        <v/>
      </c>
      <c r="D50" s="111" t="str">
        <f>IF(RES_hhdet_in_tes!D50=0,"",RES_hhdet_in_tes!D50/RES_hhdet_in_fec!D50)</f>
        <v/>
      </c>
      <c r="E50" s="111" t="str">
        <f>IF(RES_hhdet_in_tes!E50=0,"",RES_hhdet_in_tes!E50/RES_hhdet_in_fec!E50)</f>
        <v/>
      </c>
      <c r="F50" s="111" t="str">
        <f>IF(RES_hhdet_in_tes!F50=0,"",RES_hhdet_in_tes!F50/RES_hhdet_in_fec!F50)</f>
        <v/>
      </c>
      <c r="G50" s="111" t="str">
        <f>IF(RES_hhdet_in_tes!G50=0,"",RES_hhdet_in_tes!G50/RES_hhdet_in_fec!G50)</f>
        <v/>
      </c>
      <c r="H50" s="111" t="str">
        <f>IF(RES_hhdet_in_tes!H50=0,"",RES_hhdet_in_tes!H50/RES_hhdet_in_fec!H50)</f>
        <v/>
      </c>
      <c r="I50" s="111" t="str">
        <f>IF(RES_hhdet_in_tes!I50=0,"",RES_hhdet_in_tes!I50/RES_hhdet_in_fec!I50)</f>
        <v/>
      </c>
      <c r="J50" s="111">
        <f>IF(RES_hhdet_in_tes!J50=0,"",RES_hhdet_in_tes!J50/RES_hhdet_in_fec!J50)</f>
        <v>0.54050900612876296</v>
      </c>
      <c r="K50" s="111">
        <f>IF(RES_hhdet_in_tes!K50=0,"",RES_hhdet_in_tes!K50/RES_hhdet_in_fec!K50)</f>
        <v>0.54646646466572202</v>
      </c>
      <c r="L50" s="111">
        <f>IF(RES_hhdet_in_tes!L50=0,"",RES_hhdet_in_tes!L50/RES_hhdet_in_fec!L50)</f>
        <v>0.55345517006015033</v>
      </c>
      <c r="M50" s="111">
        <f>IF(RES_hhdet_in_tes!M50=0,"",RES_hhdet_in_tes!M50/RES_hhdet_in_fec!M50)</f>
        <v>0.567702089149001</v>
      </c>
      <c r="N50" s="111">
        <f>IF(RES_hhdet_in_tes!N50=0,"",RES_hhdet_in_tes!N50/RES_hhdet_in_fec!N50)</f>
        <v>0.59118653492050832</v>
      </c>
      <c r="O50" s="111">
        <f>IF(RES_hhdet_in_tes!O50=0,"",RES_hhdet_in_tes!O50/RES_hhdet_in_fec!O50)</f>
        <v>0.62551940806049577</v>
      </c>
      <c r="P50" s="111" t="str">
        <f>IF(RES_hhdet_in_tes!P50=0,"",RES_hhdet_in_tes!P50/RES_hhdet_in_fec!P50)</f>
        <v/>
      </c>
      <c r="Q50" s="111" t="str">
        <f>IF(RES_hhdet_in_tes!Q50=0,"",RES_hhdet_in_tes!Q50/RES_hhdet_in_fec!Q50)</f>
        <v/>
      </c>
      <c r="R50" s="111" t="str">
        <f>IF(RES_hhdet_in_tes!R50=0,"",RES_hhdet_in_tes!R50/RES_hhdet_in_fec!R50)</f>
        <v/>
      </c>
      <c r="S50" s="111" t="str">
        <f>IF(RES_hhdet_in_tes!S50=0,"",RES_hhdet_in_tes!S50/RES_hhdet_in_fec!S50)</f>
        <v/>
      </c>
      <c r="T50" s="111" t="str">
        <f>IF(RES_hhdet_in_tes!T50=0,"",RES_hhdet_in_tes!T50/RES_hhdet_in_fec!T50)</f>
        <v/>
      </c>
      <c r="U50" s="111" t="str">
        <f>IF(RES_hhdet_in_tes!U50=0,"",RES_hhdet_in_tes!U50/RES_hhdet_in_fec!U50)</f>
        <v/>
      </c>
      <c r="V50" s="111" t="str">
        <f>IF(RES_hhdet_in_tes!V50=0,"",RES_hhdet_in_tes!V50/RES_hhdet_in_fec!V50)</f>
        <v/>
      </c>
      <c r="W50" s="111" t="str">
        <f>IF(RES_hhdet_in_tes!W50=0,"",RES_hhdet_in_tes!W50/RES_hhdet_in_fec!W50)</f>
        <v/>
      </c>
      <c r="X50" s="111" t="str">
        <f>IF(RES_hhdet_in_tes!X50=0,"",RES_hhdet_in_tes!X50/RES_hhdet_in_fec!X50)</f>
        <v/>
      </c>
      <c r="Y50" s="111">
        <f>IF(RES_hhdet_in_tes!Y50=0,"",RES_hhdet_in_tes!Y50/RES_hhdet_in_fec!Y50)</f>
        <v>0.81634124605259939</v>
      </c>
      <c r="DA50" s="63" t="s">
        <v>3633</v>
      </c>
    </row>
    <row r="51" spans="1:105" ht="12" customHeight="1" x14ac:dyDescent="0.25">
      <c r="A51" s="97" t="s">
        <v>137</v>
      </c>
      <c r="B51" s="111"/>
      <c r="C51" s="111" t="str">
        <f>IF(RES_hhdet_in_tes!C51=0,"",RES_hhdet_in_tes!C51/RES_hhdet_in_fec!C51)</f>
        <v/>
      </c>
      <c r="D51" s="111" t="str">
        <f>IF(RES_hhdet_in_tes!D51=0,"",RES_hhdet_in_tes!D51/RES_hhdet_in_fec!D51)</f>
        <v/>
      </c>
      <c r="E51" s="111" t="str">
        <f>IF(RES_hhdet_in_tes!E51=0,"",RES_hhdet_in_tes!E51/RES_hhdet_in_fec!E51)</f>
        <v/>
      </c>
      <c r="F51" s="111" t="str">
        <f>IF(RES_hhdet_in_tes!F51=0,"",RES_hhdet_in_tes!F51/RES_hhdet_in_fec!F51)</f>
        <v/>
      </c>
      <c r="G51" s="111" t="str">
        <f>IF(RES_hhdet_in_tes!G51=0,"",RES_hhdet_in_tes!G51/RES_hhdet_in_fec!G51)</f>
        <v/>
      </c>
      <c r="H51" s="111" t="str">
        <f>IF(RES_hhdet_in_tes!H51=0,"",RES_hhdet_in_tes!H51/RES_hhdet_in_fec!H51)</f>
        <v/>
      </c>
      <c r="I51" s="111" t="str">
        <f>IF(RES_hhdet_in_tes!I51=0,"",RES_hhdet_in_tes!I51/RES_hhdet_in_fec!I51)</f>
        <v/>
      </c>
      <c r="J51" s="111" t="str">
        <f>IF(RES_hhdet_in_tes!J51=0,"",RES_hhdet_in_tes!J51/RES_hhdet_in_fec!J51)</f>
        <v/>
      </c>
      <c r="K51" s="111" t="str">
        <f>IF(RES_hhdet_in_tes!K51=0,"",RES_hhdet_in_tes!K51/RES_hhdet_in_fec!K51)</f>
        <v/>
      </c>
      <c r="L51" s="111" t="str">
        <f>IF(RES_hhdet_in_tes!L51=0,"",RES_hhdet_in_tes!L51/RES_hhdet_in_fec!L51)</f>
        <v/>
      </c>
      <c r="M51" s="111" t="str">
        <f>IF(RES_hhdet_in_tes!M51=0,"",RES_hhdet_in_tes!M51/RES_hhdet_in_fec!M51)</f>
        <v/>
      </c>
      <c r="N51" s="111" t="str">
        <f>IF(RES_hhdet_in_tes!N51=0,"",RES_hhdet_in_tes!N51/RES_hhdet_in_fec!N51)</f>
        <v/>
      </c>
      <c r="O51" s="111" t="str">
        <f>IF(RES_hhdet_in_tes!O51=0,"",RES_hhdet_in_tes!O51/RES_hhdet_in_fec!O51)</f>
        <v/>
      </c>
      <c r="P51" s="111" t="str">
        <f>IF(RES_hhdet_in_tes!P51=0,"",RES_hhdet_in_tes!P51/RES_hhdet_in_fec!P51)</f>
        <v/>
      </c>
      <c r="Q51" s="111" t="str">
        <f>IF(RES_hhdet_in_tes!Q51=0,"",RES_hhdet_in_tes!Q51/RES_hhdet_in_fec!Q51)</f>
        <v/>
      </c>
      <c r="R51" s="111" t="str">
        <f>IF(RES_hhdet_in_tes!R51=0,"",RES_hhdet_in_tes!R51/RES_hhdet_in_fec!R51)</f>
        <v/>
      </c>
      <c r="S51" s="111" t="str">
        <f>IF(RES_hhdet_in_tes!S51=0,"",RES_hhdet_in_tes!S51/RES_hhdet_in_fec!S51)</f>
        <v/>
      </c>
      <c r="T51" s="111" t="str">
        <f>IF(RES_hhdet_in_tes!T51=0,"",RES_hhdet_in_tes!T51/RES_hhdet_in_fec!T51)</f>
        <v/>
      </c>
      <c r="U51" s="111" t="str">
        <f>IF(RES_hhdet_in_tes!U51=0,"",RES_hhdet_in_tes!U51/RES_hhdet_in_fec!U51)</f>
        <v/>
      </c>
      <c r="V51" s="111" t="str">
        <f>IF(RES_hhdet_in_tes!V51=0,"",RES_hhdet_in_tes!V51/RES_hhdet_in_fec!V51)</f>
        <v/>
      </c>
      <c r="W51" s="111" t="str">
        <f>IF(RES_hhdet_in_tes!W51=0,"",RES_hhdet_in_tes!W51/RES_hhdet_in_fec!W51)</f>
        <v/>
      </c>
      <c r="X51" s="111" t="str">
        <f>IF(RES_hhdet_in_tes!X51=0,"",RES_hhdet_in_tes!X51/RES_hhdet_in_fec!X51)</f>
        <v/>
      </c>
      <c r="Y51" s="111" t="str">
        <f>IF(RES_hhdet_in_tes!Y51=0,"",RES_hhdet_in_tes!Y51/RES_hhdet_in_fec!Y51)</f>
        <v/>
      </c>
      <c r="DA51" s="63" t="s">
        <v>3634</v>
      </c>
    </row>
    <row r="52" spans="1:105" ht="12" customHeight="1" x14ac:dyDescent="0.25">
      <c r="A52" s="100" t="s">
        <v>211</v>
      </c>
      <c r="B52" s="112"/>
      <c r="C52" s="112" t="str">
        <f>IF(RES_hhdet_in_tes!C52=0,"",RES_hhdet_in_tes!C52/RES_hhdet_in_fec!C52)</f>
        <v/>
      </c>
      <c r="D52" s="112" t="str">
        <f>IF(RES_hhdet_in_tes!D52=0,"",RES_hhdet_in_tes!D52/RES_hhdet_in_fec!D52)</f>
        <v/>
      </c>
      <c r="E52" s="112" t="str">
        <f>IF(RES_hhdet_in_tes!E52=0,"",RES_hhdet_in_tes!E52/RES_hhdet_in_fec!E52)</f>
        <v/>
      </c>
      <c r="F52" s="112" t="str">
        <f>IF(RES_hhdet_in_tes!F52=0,"",RES_hhdet_in_tes!F52/RES_hhdet_in_fec!F52)</f>
        <v/>
      </c>
      <c r="G52" s="112" t="str">
        <f>IF(RES_hhdet_in_tes!G52=0,"",RES_hhdet_in_tes!G52/RES_hhdet_in_fec!G52)</f>
        <v/>
      </c>
      <c r="H52" s="112" t="str">
        <f>IF(RES_hhdet_in_tes!H52=0,"",RES_hhdet_in_tes!H52/RES_hhdet_in_fec!H52)</f>
        <v/>
      </c>
      <c r="I52" s="112" t="str">
        <f>IF(RES_hhdet_in_tes!I52=0,"",RES_hhdet_in_tes!I52/RES_hhdet_in_fec!I52)</f>
        <v/>
      </c>
      <c r="J52" s="112" t="str">
        <f>IF(RES_hhdet_in_tes!J52=0,"",RES_hhdet_in_tes!J52/RES_hhdet_in_fec!J52)</f>
        <v/>
      </c>
      <c r="K52" s="112" t="str">
        <f>IF(RES_hhdet_in_tes!K52=0,"",RES_hhdet_in_tes!K52/RES_hhdet_in_fec!K52)</f>
        <v/>
      </c>
      <c r="L52" s="112" t="str">
        <f>IF(RES_hhdet_in_tes!L52=0,"",RES_hhdet_in_tes!L52/RES_hhdet_in_fec!L52)</f>
        <v/>
      </c>
      <c r="M52" s="112" t="str">
        <f>IF(RES_hhdet_in_tes!M52=0,"",RES_hhdet_in_tes!M52/RES_hhdet_in_fec!M52)</f>
        <v/>
      </c>
      <c r="N52" s="112" t="str">
        <f>IF(RES_hhdet_in_tes!N52=0,"",RES_hhdet_in_tes!N52/RES_hhdet_in_fec!N52)</f>
        <v/>
      </c>
      <c r="O52" s="112" t="str">
        <f>IF(RES_hhdet_in_tes!O52=0,"",RES_hhdet_in_tes!O52/RES_hhdet_in_fec!O52)</f>
        <v/>
      </c>
      <c r="P52" s="112" t="str">
        <f>IF(RES_hhdet_in_tes!P52=0,"",RES_hhdet_in_tes!P52/RES_hhdet_in_fec!P52)</f>
        <v/>
      </c>
      <c r="Q52" s="112" t="str">
        <f>IF(RES_hhdet_in_tes!Q52=0,"",RES_hhdet_in_tes!Q52/RES_hhdet_in_fec!Q52)</f>
        <v/>
      </c>
      <c r="R52" s="112" t="str">
        <f>IF(RES_hhdet_in_tes!R52=0,"",RES_hhdet_in_tes!R52/RES_hhdet_in_fec!R52)</f>
        <v/>
      </c>
      <c r="S52" s="112" t="str">
        <f>IF(RES_hhdet_in_tes!S52=0,"",RES_hhdet_in_tes!S52/RES_hhdet_in_fec!S52)</f>
        <v/>
      </c>
      <c r="T52" s="112" t="str">
        <f>IF(RES_hhdet_in_tes!T52=0,"",RES_hhdet_in_tes!T52/RES_hhdet_in_fec!T52)</f>
        <v/>
      </c>
      <c r="U52" s="112" t="str">
        <f>IF(RES_hhdet_in_tes!U52=0,"",RES_hhdet_in_tes!U52/RES_hhdet_in_fec!U52)</f>
        <v/>
      </c>
      <c r="V52" s="112" t="str">
        <f>IF(RES_hhdet_in_tes!V52=0,"",RES_hhdet_in_tes!V52/RES_hhdet_in_fec!V52)</f>
        <v/>
      </c>
      <c r="W52" s="112" t="str">
        <f>IF(RES_hhdet_in_tes!W52=0,"",RES_hhdet_in_tes!W52/RES_hhdet_in_fec!W52)</f>
        <v/>
      </c>
      <c r="X52" s="112" t="str">
        <f>IF(RES_hhdet_in_tes!X52=0,"",RES_hhdet_in_tes!X52/RES_hhdet_in_fec!X52)</f>
        <v/>
      </c>
      <c r="Y52" s="112" t="str">
        <f>IF(RES_hhdet_in_tes!Y52=0,"",RES_hhdet_in_tes!Y52/RES_hhdet_in_fec!Y52)</f>
        <v/>
      </c>
      <c r="DA52" s="131" t="s">
        <v>3635</v>
      </c>
    </row>
    <row r="53" spans="1:105" ht="12" customHeight="1" x14ac:dyDescent="0.25">
      <c r="A53" s="103" t="s">
        <v>52</v>
      </c>
      <c r="B53" s="113"/>
      <c r="C53" s="113" t="str">
        <f>IF(RES_hhdet_in_tes!C53=0,"",RES_hhdet_in_tes!C53/RES_hhdet_in_fec!C53)</f>
        <v/>
      </c>
      <c r="D53" s="113" t="str">
        <f>IF(RES_hhdet_in_tes!D53=0,"",RES_hhdet_in_tes!D53/RES_hhdet_in_fec!D53)</f>
        <v/>
      </c>
      <c r="E53" s="113" t="str">
        <f>IF(RES_hhdet_in_tes!E53=0,"",RES_hhdet_in_tes!E53/RES_hhdet_in_fec!E53)</f>
        <v/>
      </c>
      <c r="F53" s="113" t="str">
        <f>IF(RES_hhdet_in_tes!F53=0,"",RES_hhdet_in_tes!F53/RES_hhdet_in_fec!F53)</f>
        <v/>
      </c>
      <c r="G53" s="113" t="str">
        <f>IF(RES_hhdet_in_tes!G53=0,"",RES_hhdet_in_tes!G53/RES_hhdet_in_fec!G53)</f>
        <v/>
      </c>
      <c r="H53" s="113" t="str">
        <f>IF(RES_hhdet_in_tes!H53=0,"",RES_hhdet_in_tes!H53/RES_hhdet_in_fec!H53)</f>
        <v/>
      </c>
      <c r="I53" s="113" t="str">
        <f>IF(RES_hhdet_in_tes!I53=0,"",RES_hhdet_in_tes!I53/RES_hhdet_in_fec!I53)</f>
        <v/>
      </c>
      <c r="J53" s="113" t="str">
        <f>IF(RES_hhdet_in_tes!J53=0,"",RES_hhdet_in_tes!J53/RES_hhdet_in_fec!J53)</f>
        <v/>
      </c>
      <c r="K53" s="113" t="str">
        <f>IF(RES_hhdet_in_tes!K53=0,"",RES_hhdet_in_tes!K53/RES_hhdet_in_fec!K53)</f>
        <v/>
      </c>
      <c r="L53" s="113" t="str">
        <f>IF(RES_hhdet_in_tes!L53=0,"",RES_hhdet_in_tes!L53/RES_hhdet_in_fec!L53)</f>
        <v/>
      </c>
      <c r="M53" s="113" t="str">
        <f>IF(RES_hhdet_in_tes!M53=0,"",RES_hhdet_in_tes!M53/RES_hhdet_in_fec!M53)</f>
        <v/>
      </c>
      <c r="N53" s="113" t="str">
        <f>IF(RES_hhdet_in_tes!N53=0,"",RES_hhdet_in_tes!N53/RES_hhdet_in_fec!N53)</f>
        <v/>
      </c>
      <c r="O53" s="113" t="str">
        <f>IF(RES_hhdet_in_tes!O53=0,"",RES_hhdet_in_tes!O53/RES_hhdet_in_fec!O53)</f>
        <v/>
      </c>
      <c r="P53" s="113" t="str">
        <f>IF(RES_hhdet_in_tes!P53=0,"",RES_hhdet_in_tes!P53/RES_hhdet_in_fec!P53)</f>
        <v/>
      </c>
      <c r="Q53" s="113" t="str">
        <f>IF(RES_hhdet_in_tes!Q53=0,"",RES_hhdet_in_tes!Q53/RES_hhdet_in_fec!Q53)</f>
        <v/>
      </c>
      <c r="R53" s="113" t="str">
        <f>IF(RES_hhdet_in_tes!R53=0,"",RES_hhdet_in_tes!R53/RES_hhdet_in_fec!R53)</f>
        <v/>
      </c>
      <c r="S53" s="113" t="str">
        <f>IF(RES_hhdet_in_tes!S53=0,"",RES_hhdet_in_tes!S53/RES_hhdet_in_fec!S53)</f>
        <v/>
      </c>
      <c r="T53" s="113" t="str">
        <f>IF(RES_hhdet_in_tes!T53=0,"",RES_hhdet_in_tes!T53/RES_hhdet_in_fec!T53)</f>
        <v/>
      </c>
      <c r="U53" s="113" t="str">
        <f>IF(RES_hhdet_in_tes!U53=0,"",RES_hhdet_in_tes!U53/RES_hhdet_in_fec!U53)</f>
        <v/>
      </c>
      <c r="V53" s="113" t="str">
        <f>IF(RES_hhdet_in_tes!V53=0,"",RES_hhdet_in_tes!V53/RES_hhdet_in_fec!V53)</f>
        <v/>
      </c>
      <c r="W53" s="113" t="str">
        <f>IF(RES_hhdet_in_tes!W53=0,"",RES_hhdet_in_tes!W53/RES_hhdet_in_fec!W53)</f>
        <v/>
      </c>
      <c r="X53" s="113" t="str">
        <f>IF(RES_hhdet_in_tes!X53=0,"",RES_hhdet_in_tes!X53/RES_hhdet_in_fec!X53)</f>
        <v/>
      </c>
      <c r="Y53" s="113" t="str">
        <f>IF(RES_hhdet_in_tes!Y53=0,"",RES_hhdet_in_tes!Y53/RES_hhdet_in_fec!Y53)</f>
        <v/>
      </c>
      <c r="DA53" s="132" t="s">
        <v>3636</v>
      </c>
    </row>
    <row r="54" spans="1:105" ht="12" customHeight="1" x14ac:dyDescent="0.25">
      <c r="A54" s="106" t="s">
        <v>122</v>
      </c>
      <c r="B54" s="112"/>
      <c r="C54" s="112" t="str">
        <f>IF(RES_hhdet_in_tes!C54=0,"",RES_hhdet_in_tes!C54/RES_hhdet_in_fec!C54)</f>
        <v/>
      </c>
      <c r="D54" s="112" t="str">
        <f>IF(RES_hhdet_in_tes!D54=0,"",RES_hhdet_in_tes!D54/RES_hhdet_in_fec!D54)</f>
        <v/>
      </c>
      <c r="E54" s="112" t="str">
        <f>IF(RES_hhdet_in_tes!E54=0,"",RES_hhdet_in_tes!E54/RES_hhdet_in_fec!E54)</f>
        <v/>
      </c>
      <c r="F54" s="112" t="str">
        <f>IF(RES_hhdet_in_tes!F54=0,"",RES_hhdet_in_tes!F54/RES_hhdet_in_fec!F54)</f>
        <v/>
      </c>
      <c r="G54" s="112" t="str">
        <f>IF(RES_hhdet_in_tes!G54=0,"",RES_hhdet_in_tes!G54/RES_hhdet_in_fec!G54)</f>
        <v/>
      </c>
      <c r="H54" s="112" t="str">
        <f>IF(RES_hhdet_in_tes!H54=0,"",RES_hhdet_in_tes!H54/RES_hhdet_in_fec!H54)</f>
        <v/>
      </c>
      <c r="I54" s="112" t="str">
        <f>IF(RES_hhdet_in_tes!I54=0,"",RES_hhdet_in_tes!I54/RES_hhdet_in_fec!I54)</f>
        <v/>
      </c>
      <c r="J54" s="112">
        <f>IF(RES_hhdet_in_tes!J54=0,"",RES_hhdet_in_tes!J54/RES_hhdet_in_fec!J54)</f>
        <v>0.65198514271407948</v>
      </c>
      <c r="K54" s="112" t="str">
        <f>IF(RES_hhdet_in_tes!K54=0,"",RES_hhdet_in_tes!K54/RES_hhdet_in_fec!K54)</f>
        <v/>
      </c>
      <c r="L54" s="112">
        <f>IF(RES_hhdet_in_tes!L54=0,"",RES_hhdet_in_tes!L54/RES_hhdet_in_fec!L54)</f>
        <v>0.65809909039910652</v>
      </c>
      <c r="M54" s="112">
        <f>IF(RES_hhdet_in_tes!M54=0,"",RES_hhdet_in_tes!M54/RES_hhdet_in_fec!M54)</f>
        <v>0.66431562581605019</v>
      </c>
      <c r="N54" s="112">
        <f>IF(RES_hhdet_in_tes!N54=0,"",RES_hhdet_in_tes!N54/RES_hhdet_in_fec!N54)</f>
        <v>0.67456613284486833</v>
      </c>
      <c r="O54" s="112">
        <f>IF(RES_hhdet_in_tes!O54=0,"",RES_hhdet_in_tes!O54/RES_hhdet_in_fec!O54)</f>
        <v>0.69019682358810097</v>
      </c>
      <c r="P54" s="112" t="str">
        <f>IF(RES_hhdet_in_tes!P54=0,"",RES_hhdet_in_tes!P54/RES_hhdet_in_fec!P54)</f>
        <v/>
      </c>
      <c r="Q54" s="112" t="str">
        <f>IF(RES_hhdet_in_tes!Q54=0,"",RES_hhdet_in_tes!Q54/RES_hhdet_in_fec!Q54)</f>
        <v/>
      </c>
      <c r="R54" s="112" t="str">
        <f>IF(RES_hhdet_in_tes!R54=0,"",RES_hhdet_in_tes!R54/RES_hhdet_in_fec!R54)</f>
        <v/>
      </c>
      <c r="S54" s="112" t="str">
        <f>IF(RES_hhdet_in_tes!S54=0,"",RES_hhdet_in_tes!S54/RES_hhdet_in_fec!S54)</f>
        <v/>
      </c>
      <c r="T54" s="112" t="str">
        <f>IF(RES_hhdet_in_tes!T54=0,"",RES_hhdet_in_tes!T54/RES_hhdet_in_fec!T54)</f>
        <v/>
      </c>
      <c r="U54" s="112" t="str">
        <f>IF(RES_hhdet_in_tes!U54=0,"",RES_hhdet_in_tes!U54/RES_hhdet_in_fec!U54)</f>
        <v/>
      </c>
      <c r="V54" s="112" t="str">
        <f>IF(RES_hhdet_in_tes!V54=0,"",RES_hhdet_in_tes!V54/RES_hhdet_in_fec!V54)</f>
        <v/>
      </c>
      <c r="W54" s="112" t="str">
        <f>IF(RES_hhdet_in_tes!W54=0,"",RES_hhdet_in_tes!W54/RES_hhdet_in_fec!W54)</f>
        <v/>
      </c>
      <c r="X54" s="112" t="str">
        <f>IF(RES_hhdet_in_tes!X54=0,"",RES_hhdet_in_tes!X54/RES_hhdet_in_fec!X54)</f>
        <v/>
      </c>
      <c r="Y54" s="112">
        <f>IF(RES_hhdet_in_tes!Y54=0,"",RES_hhdet_in_tes!Y54/RES_hhdet_in_fec!Y54)</f>
        <v>0.82926268746049825</v>
      </c>
      <c r="DA54" s="131" t="s">
        <v>3637</v>
      </c>
    </row>
    <row r="55" spans="1:105" ht="12" customHeight="1" x14ac:dyDescent="0.25">
      <c r="A55" s="107" t="s">
        <v>121</v>
      </c>
      <c r="B55" s="113"/>
      <c r="C55" s="113" t="str">
        <f>IF(RES_hhdet_in_tes!C55=0,"",RES_hhdet_in_tes!C55/RES_hhdet_in_fec!C55)</f>
        <v/>
      </c>
      <c r="D55" s="113" t="str">
        <f>IF(RES_hhdet_in_tes!D55=0,"",RES_hhdet_in_tes!D55/RES_hhdet_in_fec!D55)</f>
        <v/>
      </c>
      <c r="E55" s="113" t="str">
        <f>IF(RES_hhdet_in_tes!E55=0,"",RES_hhdet_in_tes!E55/RES_hhdet_in_fec!E55)</f>
        <v/>
      </c>
      <c r="F55" s="113" t="str">
        <f>IF(RES_hhdet_in_tes!F55=0,"",RES_hhdet_in_tes!F55/RES_hhdet_in_fec!F55)</f>
        <v/>
      </c>
      <c r="G55" s="113" t="str">
        <f>IF(RES_hhdet_in_tes!G55=0,"",RES_hhdet_in_tes!G55/RES_hhdet_in_fec!G55)</f>
        <v/>
      </c>
      <c r="H55" s="113" t="str">
        <f>IF(RES_hhdet_in_tes!H55=0,"",RES_hhdet_in_tes!H55/RES_hhdet_in_fec!H55)</f>
        <v/>
      </c>
      <c r="I55" s="113" t="str">
        <f>IF(RES_hhdet_in_tes!I55=0,"",RES_hhdet_in_tes!I55/RES_hhdet_in_fec!I55)</f>
        <v/>
      </c>
      <c r="J55" s="113" t="str">
        <f>IF(RES_hhdet_in_tes!J55=0,"",RES_hhdet_in_tes!J55/RES_hhdet_in_fec!J55)</f>
        <v/>
      </c>
      <c r="K55" s="113" t="str">
        <f>IF(RES_hhdet_in_tes!K55=0,"",RES_hhdet_in_tes!K55/RES_hhdet_in_fec!K55)</f>
        <v/>
      </c>
      <c r="L55" s="113" t="str">
        <f>IF(RES_hhdet_in_tes!L55=0,"",RES_hhdet_in_tes!L55/RES_hhdet_in_fec!L55)</f>
        <v/>
      </c>
      <c r="M55" s="113" t="str">
        <f>IF(RES_hhdet_in_tes!M55=0,"",RES_hhdet_in_tes!M55/RES_hhdet_in_fec!M55)</f>
        <v/>
      </c>
      <c r="N55" s="113" t="str">
        <f>IF(RES_hhdet_in_tes!N55=0,"",RES_hhdet_in_tes!N55/RES_hhdet_in_fec!N55)</f>
        <v/>
      </c>
      <c r="O55" s="113" t="str">
        <f>IF(RES_hhdet_in_tes!O55=0,"",RES_hhdet_in_tes!O55/RES_hhdet_in_fec!O55)</f>
        <v/>
      </c>
      <c r="P55" s="113" t="str">
        <f>IF(RES_hhdet_in_tes!P55=0,"",RES_hhdet_in_tes!P55/RES_hhdet_in_fec!P55)</f>
        <v/>
      </c>
      <c r="Q55" s="113" t="str">
        <f>IF(RES_hhdet_in_tes!Q55=0,"",RES_hhdet_in_tes!Q55/RES_hhdet_in_fec!Q55)</f>
        <v/>
      </c>
      <c r="R55" s="113" t="str">
        <f>IF(RES_hhdet_in_tes!R55=0,"",RES_hhdet_in_tes!R55/RES_hhdet_in_fec!R55)</f>
        <v/>
      </c>
      <c r="S55" s="113" t="str">
        <f>IF(RES_hhdet_in_tes!S55=0,"",RES_hhdet_in_tes!S55/RES_hhdet_in_fec!S55)</f>
        <v/>
      </c>
      <c r="T55" s="113" t="str">
        <f>IF(RES_hhdet_in_tes!T55=0,"",RES_hhdet_in_tes!T55/RES_hhdet_in_fec!T55)</f>
        <v/>
      </c>
      <c r="U55" s="113" t="str">
        <f>IF(RES_hhdet_in_tes!U55=0,"",RES_hhdet_in_tes!U55/RES_hhdet_in_fec!U55)</f>
        <v/>
      </c>
      <c r="V55" s="113" t="str">
        <f>IF(RES_hhdet_in_tes!V55=0,"",RES_hhdet_in_tes!V55/RES_hhdet_in_fec!V55)</f>
        <v/>
      </c>
      <c r="W55" s="113" t="str">
        <f>IF(RES_hhdet_in_tes!W55=0,"",RES_hhdet_in_tes!W55/RES_hhdet_in_fec!W55)</f>
        <v/>
      </c>
      <c r="X55" s="113" t="str">
        <f>IF(RES_hhdet_in_tes!X55=0,"",RES_hhdet_in_tes!X55/RES_hhdet_in_fec!X55)</f>
        <v/>
      </c>
      <c r="Y55" s="113" t="str">
        <f>IF(RES_hhdet_in_tes!Y55=0,"",RES_hhdet_in_tes!Y55/RES_hhdet_in_fec!Y55)</f>
        <v/>
      </c>
      <c r="DA55" s="132" t="s">
        <v>3638</v>
      </c>
    </row>
    <row r="56" spans="1:105" ht="12" customHeight="1" x14ac:dyDescent="0.25">
      <c r="A56" s="108" t="s">
        <v>53</v>
      </c>
      <c r="B56" s="111"/>
      <c r="C56" s="111" t="str">
        <f>IF(RES_hhdet_in_tes!C56=0,"",RES_hhdet_in_tes!C56/RES_hhdet_in_fec!C56)</f>
        <v/>
      </c>
      <c r="D56" s="111" t="str">
        <f>IF(RES_hhdet_in_tes!D56=0,"",RES_hhdet_in_tes!D56/RES_hhdet_in_fec!D56)</f>
        <v/>
      </c>
      <c r="E56" s="111" t="str">
        <f>IF(RES_hhdet_in_tes!E56=0,"",RES_hhdet_in_tes!E56/RES_hhdet_in_fec!E56)</f>
        <v/>
      </c>
      <c r="F56" s="111" t="str">
        <f>IF(RES_hhdet_in_tes!F56=0,"",RES_hhdet_in_tes!F56/RES_hhdet_in_fec!F56)</f>
        <v/>
      </c>
      <c r="G56" s="111" t="str">
        <f>IF(RES_hhdet_in_tes!G56=0,"",RES_hhdet_in_tes!G56/RES_hhdet_in_fec!G56)</f>
        <v/>
      </c>
      <c r="H56" s="111" t="str">
        <f>IF(RES_hhdet_in_tes!H56=0,"",RES_hhdet_in_tes!H56/RES_hhdet_in_fec!H56)</f>
        <v/>
      </c>
      <c r="I56" s="111" t="str">
        <f>IF(RES_hhdet_in_tes!I56=0,"",RES_hhdet_in_tes!I56/RES_hhdet_in_fec!I56)</f>
        <v/>
      </c>
      <c r="J56" s="111" t="str">
        <f>IF(RES_hhdet_in_tes!J56=0,"",RES_hhdet_in_tes!J56/RES_hhdet_in_fec!J56)</f>
        <v/>
      </c>
      <c r="K56" s="111" t="str">
        <f>IF(RES_hhdet_in_tes!K56=0,"",RES_hhdet_in_tes!K56/RES_hhdet_in_fec!K56)</f>
        <v/>
      </c>
      <c r="L56" s="111" t="str">
        <f>IF(RES_hhdet_in_tes!L56=0,"",RES_hhdet_in_tes!L56/RES_hhdet_in_fec!L56)</f>
        <v/>
      </c>
      <c r="M56" s="111" t="str">
        <f>IF(RES_hhdet_in_tes!M56=0,"",RES_hhdet_in_tes!M56/RES_hhdet_in_fec!M56)</f>
        <v/>
      </c>
      <c r="N56" s="111" t="str">
        <f>IF(RES_hhdet_in_tes!N56=0,"",RES_hhdet_in_tes!N56/RES_hhdet_in_fec!N56)</f>
        <v/>
      </c>
      <c r="O56" s="111" t="str">
        <f>IF(RES_hhdet_in_tes!O56=0,"",RES_hhdet_in_tes!O56/RES_hhdet_in_fec!O56)</f>
        <v/>
      </c>
      <c r="P56" s="111" t="str">
        <f>IF(RES_hhdet_in_tes!P56=0,"",RES_hhdet_in_tes!P56/RES_hhdet_in_fec!P56)</f>
        <v/>
      </c>
      <c r="Q56" s="111" t="str">
        <f>IF(RES_hhdet_in_tes!Q56=0,"",RES_hhdet_in_tes!Q56/RES_hhdet_in_fec!Q56)</f>
        <v/>
      </c>
      <c r="R56" s="111" t="str">
        <f>IF(RES_hhdet_in_tes!R56=0,"",RES_hhdet_in_tes!R56/RES_hhdet_in_fec!R56)</f>
        <v/>
      </c>
      <c r="S56" s="111" t="str">
        <f>IF(RES_hhdet_in_tes!S56=0,"",RES_hhdet_in_tes!S56/RES_hhdet_in_fec!S56)</f>
        <v/>
      </c>
      <c r="T56" s="111" t="str">
        <f>IF(RES_hhdet_in_tes!T56=0,"",RES_hhdet_in_tes!T56/RES_hhdet_in_fec!T56)</f>
        <v/>
      </c>
      <c r="U56" s="111" t="str">
        <f>IF(RES_hhdet_in_tes!U56=0,"",RES_hhdet_in_tes!U56/RES_hhdet_in_fec!U56)</f>
        <v/>
      </c>
      <c r="V56" s="111" t="str">
        <f>IF(RES_hhdet_in_tes!V56=0,"",RES_hhdet_in_tes!V56/RES_hhdet_in_fec!V56)</f>
        <v/>
      </c>
      <c r="W56" s="111" t="str">
        <f>IF(RES_hhdet_in_tes!W56=0,"",RES_hhdet_in_tes!W56/RES_hhdet_in_fec!W56)</f>
        <v/>
      </c>
      <c r="X56" s="111" t="str">
        <f>IF(RES_hhdet_in_tes!X56=0,"",RES_hhdet_in_tes!X56/RES_hhdet_in_fec!X56)</f>
        <v/>
      </c>
      <c r="Y56" s="111" t="str">
        <f>IF(RES_hhdet_in_tes!Y56=0,"",RES_hhdet_in_tes!Y56/RES_hhdet_in_fec!Y56)</f>
        <v/>
      </c>
      <c r="DA56" s="63" t="s">
        <v>3639</v>
      </c>
    </row>
    <row r="57" spans="1:105" ht="12" customHeight="1" x14ac:dyDescent="0.25">
      <c r="A57" s="108" t="s">
        <v>52</v>
      </c>
      <c r="B57" s="111"/>
      <c r="C57" s="111" t="str">
        <f>IF(RES_hhdet_in_tes!C57=0,"",RES_hhdet_in_tes!C57/RES_hhdet_in_fec!C57)</f>
        <v/>
      </c>
      <c r="D57" s="111" t="str">
        <f>IF(RES_hhdet_in_tes!D57=0,"",RES_hhdet_in_tes!D57/RES_hhdet_in_fec!D57)</f>
        <v/>
      </c>
      <c r="E57" s="111" t="str">
        <f>IF(RES_hhdet_in_tes!E57=0,"",RES_hhdet_in_tes!E57/RES_hhdet_in_fec!E57)</f>
        <v/>
      </c>
      <c r="F57" s="111" t="str">
        <f>IF(RES_hhdet_in_tes!F57=0,"",RES_hhdet_in_tes!F57/RES_hhdet_in_fec!F57)</f>
        <v/>
      </c>
      <c r="G57" s="111" t="str">
        <f>IF(RES_hhdet_in_tes!G57=0,"",RES_hhdet_in_tes!G57/RES_hhdet_in_fec!G57)</f>
        <v/>
      </c>
      <c r="H57" s="111" t="str">
        <f>IF(RES_hhdet_in_tes!H57=0,"",RES_hhdet_in_tes!H57/RES_hhdet_in_fec!H57)</f>
        <v/>
      </c>
      <c r="I57" s="111" t="str">
        <f>IF(RES_hhdet_in_tes!I57=0,"",RES_hhdet_in_tes!I57/RES_hhdet_in_fec!I57)</f>
        <v/>
      </c>
      <c r="J57" s="111" t="str">
        <f>IF(RES_hhdet_in_tes!J57=0,"",RES_hhdet_in_tes!J57/RES_hhdet_in_fec!J57)</f>
        <v/>
      </c>
      <c r="K57" s="111" t="str">
        <f>IF(RES_hhdet_in_tes!K57=0,"",RES_hhdet_in_tes!K57/RES_hhdet_in_fec!K57)</f>
        <v/>
      </c>
      <c r="L57" s="111" t="str">
        <f>IF(RES_hhdet_in_tes!L57=0,"",RES_hhdet_in_tes!L57/RES_hhdet_in_fec!L57)</f>
        <v/>
      </c>
      <c r="M57" s="111" t="str">
        <f>IF(RES_hhdet_in_tes!M57=0,"",RES_hhdet_in_tes!M57/RES_hhdet_in_fec!M57)</f>
        <v/>
      </c>
      <c r="N57" s="111" t="str">
        <f>IF(RES_hhdet_in_tes!N57=0,"",RES_hhdet_in_tes!N57/RES_hhdet_in_fec!N57)</f>
        <v/>
      </c>
      <c r="O57" s="111" t="str">
        <f>IF(RES_hhdet_in_tes!O57=0,"",RES_hhdet_in_tes!O57/RES_hhdet_in_fec!O57)</f>
        <v/>
      </c>
      <c r="P57" s="111" t="str">
        <f>IF(RES_hhdet_in_tes!P57=0,"",RES_hhdet_in_tes!P57/RES_hhdet_in_fec!P57)</f>
        <v/>
      </c>
      <c r="Q57" s="111" t="str">
        <f>IF(RES_hhdet_in_tes!Q57=0,"",RES_hhdet_in_tes!Q57/RES_hhdet_in_fec!Q57)</f>
        <v/>
      </c>
      <c r="R57" s="111" t="str">
        <f>IF(RES_hhdet_in_tes!R57=0,"",RES_hhdet_in_tes!R57/RES_hhdet_in_fec!R57)</f>
        <v/>
      </c>
      <c r="S57" s="111" t="str">
        <f>IF(RES_hhdet_in_tes!S57=0,"",RES_hhdet_in_tes!S57/RES_hhdet_in_fec!S57)</f>
        <v/>
      </c>
      <c r="T57" s="111" t="str">
        <f>IF(RES_hhdet_in_tes!T57=0,"",RES_hhdet_in_tes!T57/RES_hhdet_in_fec!T57)</f>
        <v/>
      </c>
      <c r="U57" s="111" t="str">
        <f>IF(RES_hhdet_in_tes!U57=0,"",RES_hhdet_in_tes!U57/RES_hhdet_in_fec!U57)</f>
        <v/>
      </c>
      <c r="V57" s="111" t="str">
        <f>IF(RES_hhdet_in_tes!V57=0,"",RES_hhdet_in_tes!V57/RES_hhdet_in_fec!V57)</f>
        <v/>
      </c>
      <c r="W57" s="111" t="str">
        <f>IF(RES_hhdet_in_tes!W57=0,"",RES_hhdet_in_tes!W57/RES_hhdet_in_fec!W57)</f>
        <v/>
      </c>
      <c r="X57" s="111" t="str">
        <f>IF(RES_hhdet_in_tes!X57=0,"",RES_hhdet_in_tes!X57/RES_hhdet_in_fec!X57)</f>
        <v/>
      </c>
      <c r="Y57" s="111" t="str">
        <f>IF(RES_hhdet_in_tes!Y57=0,"",RES_hhdet_in_tes!Y57/RES_hhdet_in_fec!Y57)</f>
        <v/>
      </c>
      <c r="DA57" s="63" t="s">
        <v>3640</v>
      </c>
    </row>
    <row r="58" spans="1:105" ht="12" customHeight="1" x14ac:dyDescent="0.25">
      <c r="A58" s="121" t="s">
        <v>54</v>
      </c>
      <c r="B58" s="124"/>
      <c r="C58" s="124" t="str">
        <f>IF(RES_hhdet_in_tes!C58=0,"",RES_hhdet_in_tes!C58/RES_hhdet_in_fec!C58)</f>
        <v/>
      </c>
      <c r="D58" s="124" t="str">
        <f>IF(RES_hhdet_in_tes!D58=0,"",RES_hhdet_in_tes!D58/RES_hhdet_in_fec!D58)</f>
        <v/>
      </c>
      <c r="E58" s="124" t="str">
        <f>IF(RES_hhdet_in_tes!E58=0,"",RES_hhdet_in_tes!E58/RES_hhdet_in_fec!E58)</f>
        <v/>
      </c>
      <c r="F58" s="124" t="str">
        <f>IF(RES_hhdet_in_tes!F58=0,"",RES_hhdet_in_tes!F58/RES_hhdet_in_fec!F58)</f>
        <v/>
      </c>
      <c r="G58" s="124" t="str">
        <f>IF(RES_hhdet_in_tes!G58=0,"",RES_hhdet_in_tes!G58/RES_hhdet_in_fec!G58)</f>
        <v/>
      </c>
      <c r="H58" s="124" t="str">
        <f>IF(RES_hhdet_in_tes!H58=0,"",RES_hhdet_in_tes!H58/RES_hhdet_in_fec!H58)</f>
        <v/>
      </c>
      <c r="I58" s="124" t="str">
        <f>IF(RES_hhdet_in_tes!I58=0,"",RES_hhdet_in_tes!I58/RES_hhdet_in_fec!I58)</f>
        <v/>
      </c>
      <c r="J58" s="124">
        <f>IF(RES_hhdet_in_tes!J58=0,"",RES_hhdet_in_tes!J58/RES_hhdet_in_fec!J58)</f>
        <v>0.7140124798936105</v>
      </c>
      <c r="K58" s="124">
        <f>IF(RES_hhdet_in_tes!K58=0,"",RES_hhdet_in_tes!K58/RES_hhdet_in_fec!K58)</f>
        <v>0.71363857622509486</v>
      </c>
      <c r="L58" s="124">
        <f>IF(RES_hhdet_in_tes!L58=0,"",RES_hhdet_in_tes!L58/RES_hhdet_in_fec!L58)</f>
        <v>0.71612954647281479</v>
      </c>
      <c r="M58" s="124">
        <f>IF(RES_hhdet_in_tes!M58=0,"",RES_hhdet_in_tes!M58/RES_hhdet_in_fec!M58)</f>
        <v>0.7256089997861489</v>
      </c>
      <c r="N58" s="124">
        <f>IF(RES_hhdet_in_tes!N58=0,"",RES_hhdet_in_tes!N58/RES_hhdet_in_fec!N58)</f>
        <v>0.74424200409024366</v>
      </c>
      <c r="O58" s="124">
        <f>IF(RES_hhdet_in_tes!O58=0,"",RES_hhdet_in_tes!O58/RES_hhdet_in_fec!O58)</f>
        <v>0.73354540860081374</v>
      </c>
      <c r="P58" s="124" t="str">
        <f>IF(RES_hhdet_in_tes!P58=0,"",RES_hhdet_in_tes!P58/RES_hhdet_in_fec!P58)</f>
        <v/>
      </c>
      <c r="Q58" s="124" t="str">
        <f>IF(RES_hhdet_in_tes!Q58=0,"",RES_hhdet_in_tes!Q58/RES_hhdet_in_fec!Q58)</f>
        <v/>
      </c>
      <c r="R58" s="124" t="str">
        <f>IF(RES_hhdet_in_tes!R58=0,"",RES_hhdet_in_tes!R58/RES_hhdet_in_fec!R58)</f>
        <v/>
      </c>
      <c r="S58" s="124" t="str">
        <f>IF(RES_hhdet_in_tes!S58=0,"",RES_hhdet_in_tes!S58/RES_hhdet_in_fec!S58)</f>
        <v/>
      </c>
      <c r="T58" s="124" t="str">
        <f>IF(RES_hhdet_in_tes!T58=0,"",RES_hhdet_in_tes!T58/RES_hhdet_in_fec!T58)</f>
        <v/>
      </c>
      <c r="U58" s="124" t="str">
        <f>IF(RES_hhdet_in_tes!U58=0,"",RES_hhdet_in_tes!U58/RES_hhdet_in_fec!U58)</f>
        <v/>
      </c>
      <c r="V58" s="124" t="str">
        <f>IF(RES_hhdet_in_tes!V58=0,"",RES_hhdet_in_tes!V58/RES_hhdet_in_fec!V58)</f>
        <v/>
      </c>
      <c r="W58" s="124" t="str">
        <f>IF(RES_hhdet_in_tes!W58=0,"",RES_hhdet_in_tes!W58/RES_hhdet_in_fec!W58)</f>
        <v/>
      </c>
      <c r="X58" s="124" t="str">
        <f>IF(RES_hhdet_in_tes!X58=0,"",RES_hhdet_in_tes!X58/RES_hhdet_in_fec!X58)</f>
        <v/>
      </c>
      <c r="Y58" s="124">
        <f>IF(RES_hhdet_in_tes!Y58=0,"",RES_hhdet_in_tes!Y58/RES_hhdet_in_fec!Y58)</f>
        <v>0.85540267085020771</v>
      </c>
      <c r="DA58" s="130" t="s">
        <v>3641</v>
      </c>
    </row>
    <row r="59" spans="1:105" ht="12" customHeight="1" x14ac:dyDescent="0.25">
      <c r="A59" s="97" t="s">
        <v>50</v>
      </c>
      <c r="B59" s="111"/>
      <c r="C59" s="111" t="str">
        <f>IF(RES_hhdet_in_tes!C59=0,"",RES_hhdet_in_tes!C59/RES_hhdet_in_fec!C59)</f>
        <v/>
      </c>
      <c r="D59" s="111" t="str">
        <f>IF(RES_hhdet_in_tes!D59=0,"",RES_hhdet_in_tes!D59/RES_hhdet_in_fec!D59)</f>
        <v/>
      </c>
      <c r="E59" s="111" t="str">
        <f>IF(RES_hhdet_in_tes!E59=0,"",RES_hhdet_in_tes!E59/RES_hhdet_in_fec!E59)</f>
        <v/>
      </c>
      <c r="F59" s="111" t="str">
        <f>IF(RES_hhdet_in_tes!F59=0,"",RES_hhdet_in_tes!F59/RES_hhdet_in_fec!F59)</f>
        <v/>
      </c>
      <c r="G59" s="111" t="str">
        <f>IF(RES_hhdet_in_tes!G59=0,"",RES_hhdet_in_tes!G59/RES_hhdet_in_fec!G59)</f>
        <v/>
      </c>
      <c r="H59" s="111" t="str">
        <f>IF(RES_hhdet_in_tes!H59=0,"",RES_hhdet_in_tes!H59/RES_hhdet_in_fec!H59)</f>
        <v/>
      </c>
      <c r="I59" s="111" t="str">
        <f>IF(RES_hhdet_in_tes!I59=0,"",RES_hhdet_in_tes!I59/RES_hhdet_in_fec!I59)</f>
        <v/>
      </c>
      <c r="J59" s="111">
        <f>IF(RES_hhdet_in_tes!J59=0,"",RES_hhdet_in_tes!J59/RES_hhdet_in_fec!J59)</f>
        <v>0.57155564145910565</v>
      </c>
      <c r="K59" s="111">
        <f>IF(RES_hhdet_in_tes!K59=0,"",RES_hhdet_in_tes!K59/RES_hhdet_in_fec!K59)</f>
        <v>0.57217704635476996</v>
      </c>
      <c r="L59" s="111">
        <f>IF(RES_hhdet_in_tes!L59=0,"",RES_hhdet_in_tes!L59/RES_hhdet_in_fec!L59)</f>
        <v>0.57279860024381735</v>
      </c>
      <c r="M59" s="111">
        <f>IF(RES_hhdet_in_tes!M59=0,"",RES_hhdet_in_tes!M59/RES_hhdet_in_fec!M59)</f>
        <v>0.57327063494813524</v>
      </c>
      <c r="N59" s="111">
        <f>IF(RES_hhdet_in_tes!N59=0,"",RES_hhdet_in_tes!N59/RES_hhdet_in_fec!N59)</f>
        <v>0.57353448014410569</v>
      </c>
      <c r="O59" s="111">
        <f>IF(RES_hhdet_in_tes!O59=0,"",RES_hhdet_in_tes!O59/RES_hhdet_in_fec!O59)</f>
        <v>0.57369217348685608</v>
      </c>
      <c r="P59" s="111" t="str">
        <f>IF(RES_hhdet_in_tes!P59=0,"",RES_hhdet_in_tes!P59/RES_hhdet_in_fec!P59)</f>
        <v/>
      </c>
      <c r="Q59" s="111" t="str">
        <f>IF(RES_hhdet_in_tes!Q59=0,"",RES_hhdet_in_tes!Q59/RES_hhdet_in_fec!Q59)</f>
        <v/>
      </c>
      <c r="R59" s="111" t="str">
        <f>IF(RES_hhdet_in_tes!R59=0,"",RES_hhdet_in_tes!R59/RES_hhdet_in_fec!R59)</f>
        <v/>
      </c>
      <c r="S59" s="111" t="str">
        <f>IF(RES_hhdet_in_tes!S59=0,"",RES_hhdet_in_tes!S59/RES_hhdet_in_fec!S59)</f>
        <v/>
      </c>
      <c r="T59" s="111" t="str">
        <f>IF(RES_hhdet_in_tes!T59=0,"",RES_hhdet_in_tes!T59/RES_hhdet_in_fec!T59)</f>
        <v/>
      </c>
      <c r="U59" s="111" t="str">
        <f>IF(RES_hhdet_in_tes!U59=0,"",RES_hhdet_in_tes!U59/RES_hhdet_in_fec!U59)</f>
        <v/>
      </c>
      <c r="V59" s="111" t="str">
        <f>IF(RES_hhdet_in_tes!V59=0,"",RES_hhdet_in_tes!V59/RES_hhdet_in_fec!V59)</f>
        <v/>
      </c>
      <c r="W59" s="111" t="str">
        <f>IF(RES_hhdet_in_tes!W59=0,"",RES_hhdet_in_tes!W59/RES_hhdet_in_fec!W59)</f>
        <v/>
      </c>
      <c r="X59" s="111" t="str">
        <f>IF(RES_hhdet_in_tes!X59=0,"",RES_hhdet_in_tes!X59/RES_hhdet_in_fec!X59)</f>
        <v/>
      </c>
      <c r="Y59" s="111">
        <f>IF(RES_hhdet_in_tes!Y59=0,"",RES_hhdet_in_tes!Y59/RES_hhdet_in_fec!Y59)</f>
        <v>0.60860191468462044</v>
      </c>
      <c r="DA59" s="63" t="s">
        <v>3642</v>
      </c>
    </row>
    <row r="60" spans="1:105" ht="12" customHeight="1" x14ac:dyDescent="0.25">
      <c r="A60" s="109" t="s">
        <v>120</v>
      </c>
      <c r="B60" s="45"/>
      <c r="C60" s="45" t="str">
        <f>IF(RES_hhdet_in_tes!C60=0,"",RES_hhdet_in_tes!C60/RES_hhdet_in_fec!C60)</f>
        <v/>
      </c>
      <c r="D60" s="45" t="str">
        <f>IF(RES_hhdet_in_tes!D60=0,"",RES_hhdet_in_tes!D60/RES_hhdet_in_fec!D60)</f>
        <v/>
      </c>
      <c r="E60" s="45" t="str">
        <f>IF(RES_hhdet_in_tes!E60=0,"",RES_hhdet_in_tes!E60/RES_hhdet_in_fec!E60)</f>
        <v/>
      </c>
      <c r="F60" s="45" t="str">
        <f>IF(RES_hhdet_in_tes!F60=0,"",RES_hhdet_in_tes!F60/RES_hhdet_in_fec!F60)</f>
        <v/>
      </c>
      <c r="G60" s="45" t="str">
        <f>IF(RES_hhdet_in_tes!G60=0,"",RES_hhdet_in_tes!G60/RES_hhdet_in_fec!G60)</f>
        <v/>
      </c>
      <c r="H60" s="45" t="str">
        <f>IF(RES_hhdet_in_tes!H60=0,"",RES_hhdet_in_tes!H60/RES_hhdet_in_fec!H60)</f>
        <v/>
      </c>
      <c r="I60" s="45" t="str">
        <f>IF(RES_hhdet_in_tes!I60=0,"",RES_hhdet_in_tes!I60/RES_hhdet_in_fec!I60)</f>
        <v/>
      </c>
      <c r="J60" s="45">
        <f>IF(RES_hhdet_in_tes!J60=0,"",RES_hhdet_in_tes!J60/RES_hhdet_in_fec!J60)</f>
        <v>0.74965008650610832</v>
      </c>
      <c r="K60" s="45">
        <f>IF(RES_hhdet_in_tes!K60=0,"",RES_hhdet_in_tes!K60/RES_hhdet_in_fec!K60)</f>
        <v>0.75159639230654951</v>
      </c>
      <c r="L60" s="45">
        <f>IF(RES_hhdet_in_tes!L60=0,"",RES_hhdet_in_tes!L60/RES_hhdet_in_fec!L60)</f>
        <v>0.75371902146443037</v>
      </c>
      <c r="M60" s="45">
        <f>IF(RES_hhdet_in_tes!M60=0,"",RES_hhdet_in_tes!M60/RES_hhdet_in_fec!M60)</f>
        <v>0.7567539121065705</v>
      </c>
      <c r="N60" s="45">
        <f>IF(RES_hhdet_in_tes!N60=0,"",RES_hhdet_in_tes!N60/RES_hhdet_in_fec!N60)</f>
        <v>0.76091057882300495</v>
      </c>
      <c r="O60" s="45">
        <f>IF(RES_hhdet_in_tes!O60=0,"",RES_hhdet_in_tes!O60/RES_hhdet_in_fec!O60)</f>
        <v>0.76668585124672395</v>
      </c>
      <c r="P60" s="45" t="str">
        <f>IF(RES_hhdet_in_tes!P60=0,"",RES_hhdet_in_tes!P60/RES_hhdet_in_fec!P60)</f>
        <v/>
      </c>
      <c r="Q60" s="45" t="str">
        <f>IF(RES_hhdet_in_tes!Q60=0,"",RES_hhdet_in_tes!Q60/RES_hhdet_in_fec!Q60)</f>
        <v/>
      </c>
      <c r="R60" s="45" t="str">
        <f>IF(RES_hhdet_in_tes!R60=0,"",RES_hhdet_in_tes!R60/RES_hhdet_in_fec!R60)</f>
        <v/>
      </c>
      <c r="S60" s="45" t="str">
        <f>IF(RES_hhdet_in_tes!S60=0,"",RES_hhdet_in_tes!S60/RES_hhdet_in_fec!S60)</f>
        <v/>
      </c>
      <c r="T60" s="45" t="str">
        <f>IF(RES_hhdet_in_tes!T60=0,"",RES_hhdet_in_tes!T60/RES_hhdet_in_fec!T60)</f>
        <v/>
      </c>
      <c r="U60" s="45" t="str">
        <f>IF(RES_hhdet_in_tes!U60=0,"",RES_hhdet_in_tes!U60/RES_hhdet_in_fec!U60)</f>
        <v/>
      </c>
      <c r="V60" s="45" t="str">
        <f>IF(RES_hhdet_in_tes!V60=0,"",RES_hhdet_in_tes!V60/RES_hhdet_in_fec!V60)</f>
        <v/>
      </c>
      <c r="W60" s="45" t="str">
        <f>IF(RES_hhdet_in_tes!W60=0,"",RES_hhdet_in_tes!W60/RES_hhdet_in_fec!W60)</f>
        <v/>
      </c>
      <c r="X60" s="45" t="str">
        <f>IF(RES_hhdet_in_tes!X60=0,"",RES_hhdet_in_tes!X60/RES_hhdet_in_fec!X60)</f>
        <v/>
      </c>
      <c r="Y60" s="45">
        <f>IF(RES_hhdet_in_tes!Y60=0,"",RES_hhdet_in_tes!Y60/RES_hhdet_in_fec!Y60)</f>
        <v>0.88961588404670899</v>
      </c>
      <c r="DA60" s="60" t="s">
        <v>3643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0.53790808501679876</v>
      </c>
      <c r="D62" s="119">
        <f>IF(RES_hhdet_in_tes!D62=0,"",RES_hhdet_in_tes!D62/RES_hhdet_in_fec!D62)</f>
        <v>0.54201406596070689</v>
      </c>
      <c r="E62" s="119">
        <f>IF(RES_hhdet_in_tes!E62=0,"",RES_hhdet_in_tes!E62/RES_hhdet_in_fec!E62)</f>
        <v>0.54707114090462095</v>
      </c>
      <c r="F62" s="119">
        <f>IF(RES_hhdet_in_tes!F62=0,"",RES_hhdet_in_tes!F62/RES_hhdet_in_fec!F62)</f>
        <v>0.55268902961550448</v>
      </c>
      <c r="G62" s="119">
        <f>IF(RES_hhdet_in_tes!G62=0,"",RES_hhdet_in_tes!G62/RES_hhdet_in_fec!G62)</f>
        <v>0.55844847459301228</v>
      </c>
      <c r="H62" s="119">
        <f>IF(RES_hhdet_in_tes!H62=0,"",RES_hhdet_in_tes!H62/RES_hhdet_in_fec!H62)</f>
        <v>0.56483655669403765</v>
      </c>
      <c r="I62" s="119">
        <f>IF(RES_hhdet_in_tes!I62=0,"",RES_hhdet_in_tes!I62/RES_hhdet_in_fec!I62)</f>
        <v>0.56984845257740846</v>
      </c>
      <c r="J62" s="119">
        <f>IF(RES_hhdet_in_tes!J62=0,"",RES_hhdet_in_tes!J62/RES_hhdet_in_fec!J62)</f>
        <v>0.57639192764570224</v>
      </c>
      <c r="K62" s="119">
        <f>IF(RES_hhdet_in_tes!K62=0,"",RES_hhdet_in_tes!K62/RES_hhdet_in_fec!K62)</f>
        <v>0.58404286434950314</v>
      </c>
      <c r="L62" s="119">
        <f>IF(RES_hhdet_in_tes!L62=0,"",RES_hhdet_in_tes!L62/RES_hhdet_in_fec!L62)</f>
        <v>0.59203644694925284</v>
      </c>
      <c r="M62" s="119">
        <f>IF(RES_hhdet_in_tes!M62=0,"",RES_hhdet_in_tes!M62/RES_hhdet_in_fec!M62)</f>
        <v>0.60774983756509771</v>
      </c>
      <c r="N62" s="119">
        <f>IF(RES_hhdet_in_tes!N62=0,"",RES_hhdet_in_tes!N62/RES_hhdet_in_fec!N62)</f>
        <v>0.63231757607330064</v>
      </c>
      <c r="O62" s="119">
        <f>IF(RES_hhdet_in_tes!O62=0,"",RES_hhdet_in_tes!O62/RES_hhdet_in_fec!O62)</f>
        <v>0.66684296209027361</v>
      </c>
      <c r="P62" s="119">
        <f>IF(RES_hhdet_in_tes!P62=0,"",RES_hhdet_in_tes!P62/RES_hhdet_in_fec!P62)</f>
        <v>0.70660964877866383</v>
      </c>
      <c r="Q62" s="119">
        <f>IF(RES_hhdet_in_tes!Q62=0,"",RES_hhdet_in_tes!Q62/RES_hhdet_in_fec!Q62)</f>
        <v>0.7388427015916722</v>
      </c>
      <c r="R62" s="119">
        <f>IF(RES_hhdet_in_tes!R62=0,"",RES_hhdet_in_tes!R62/RES_hhdet_in_fec!R62)</f>
        <v>0.75522971697497132</v>
      </c>
      <c r="S62" s="119">
        <f>IF(RES_hhdet_in_tes!S62=0,"",RES_hhdet_in_tes!S62/RES_hhdet_in_fec!S62)</f>
        <v>0.7685829694542553</v>
      </c>
      <c r="T62" s="119">
        <f>IF(RES_hhdet_in_tes!T62=0,"",RES_hhdet_in_tes!T62/RES_hhdet_in_fec!T62)</f>
        <v>0.78026260861750352</v>
      </c>
      <c r="U62" s="119">
        <f>IF(RES_hhdet_in_tes!U62=0,"",RES_hhdet_in_tes!U62/RES_hhdet_in_fec!U62)</f>
        <v>0.78864956422274635</v>
      </c>
      <c r="V62" s="119">
        <f>IF(RES_hhdet_in_tes!V62=0,"",RES_hhdet_in_tes!V62/RES_hhdet_in_fec!V62)</f>
        <v>0.79855550116498386</v>
      </c>
      <c r="W62" s="119">
        <f>IF(RES_hhdet_in_tes!W62=0,"",RES_hhdet_in_tes!W62/RES_hhdet_in_fec!W62)</f>
        <v>0.80662400839340087</v>
      </c>
      <c r="X62" s="119">
        <f>IF(RES_hhdet_in_tes!X62=0,"",RES_hhdet_in_tes!X62/RES_hhdet_in_fec!X62)</f>
        <v>0.81642716268675319</v>
      </c>
      <c r="Y62" s="119">
        <f>IF(RES_hhdet_in_tes!Y62=0,"",RES_hhdet_in_tes!Y62/RES_hhdet_in_fec!Y62)</f>
        <v>0.83330531185582823</v>
      </c>
      <c r="DA62" s="129" t="s">
        <v>3644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0.5305542703375058</v>
      </c>
      <c r="D63" s="124">
        <f>IF(RES_hhdet_in_tes!D63=0,"",RES_hhdet_in_tes!D63/RES_hhdet_in_fec!D63)</f>
        <v>0.53562218210981871</v>
      </c>
      <c r="E63" s="124">
        <f>IF(RES_hhdet_in_tes!E63=0,"",RES_hhdet_in_tes!E63/RES_hhdet_in_fec!E63)</f>
        <v>0.54102221086364788</v>
      </c>
      <c r="F63" s="124">
        <f>IF(RES_hhdet_in_tes!F63=0,"",RES_hhdet_in_tes!F63/RES_hhdet_in_fec!F63)</f>
        <v>0.54642967346593796</v>
      </c>
      <c r="G63" s="124">
        <f>IF(RES_hhdet_in_tes!G63=0,"",RES_hhdet_in_tes!G63/RES_hhdet_in_fec!G63)</f>
        <v>0.55209148808068764</v>
      </c>
      <c r="H63" s="124">
        <f>IF(RES_hhdet_in_tes!H63=0,"",RES_hhdet_in_tes!H63/RES_hhdet_in_fec!H63)</f>
        <v>0.55805531902330319</v>
      </c>
      <c r="I63" s="124">
        <f>IF(RES_hhdet_in_tes!I63=0,"",RES_hhdet_in_tes!I63/RES_hhdet_in_fec!I63)</f>
        <v>0.56432126871710075</v>
      </c>
      <c r="J63" s="124">
        <f>IF(RES_hhdet_in_tes!J63=0,"",RES_hhdet_in_tes!J63/RES_hhdet_in_fec!J63)</f>
        <v>0.57123048769826534</v>
      </c>
      <c r="K63" s="124">
        <f>IF(RES_hhdet_in_tes!K63=0,"",RES_hhdet_in_tes!K63/RES_hhdet_in_fec!K63)</f>
        <v>0.57903917071605548</v>
      </c>
      <c r="L63" s="124">
        <f>IF(RES_hhdet_in_tes!L63=0,"",RES_hhdet_in_tes!L63/RES_hhdet_in_fec!L63)</f>
        <v>0.58790635453464757</v>
      </c>
      <c r="M63" s="124">
        <f>IF(RES_hhdet_in_tes!M63=0,"",RES_hhdet_in_tes!M63/RES_hhdet_in_fec!M63)</f>
        <v>0.60425371432884334</v>
      </c>
      <c r="N63" s="124">
        <f>IF(RES_hhdet_in_tes!N63=0,"",RES_hhdet_in_tes!N63/RES_hhdet_in_fec!N63)</f>
        <v>0.63018321250503184</v>
      </c>
      <c r="O63" s="124">
        <f>IF(RES_hhdet_in_tes!O63=0,"",RES_hhdet_in_tes!O63/RES_hhdet_in_fec!O63)</f>
        <v>0.66701225971674294</v>
      </c>
      <c r="P63" s="124">
        <f>IF(RES_hhdet_in_tes!P63=0,"",RES_hhdet_in_tes!P63/RES_hhdet_in_fec!P63)</f>
        <v>0.71035251971061131</v>
      </c>
      <c r="Q63" s="124">
        <f>IF(RES_hhdet_in_tes!Q63=0,"",RES_hhdet_in_tes!Q63/RES_hhdet_in_fec!Q63)</f>
        <v>0.74686315927172897</v>
      </c>
      <c r="R63" s="124">
        <f>IF(RES_hhdet_in_tes!R63=0,"",RES_hhdet_in_tes!R63/RES_hhdet_in_fec!R63)</f>
        <v>0.7653889581121911</v>
      </c>
      <c r="S63" s="124">
        <f>IF(RES_hhdet_in_tes!S63=0,"",RES_hhdet_in_tes!S63/RES_hhdet_in_fec!S63)</f>
        <v>0.779580909468919</v>
      </c>
      <c r="T63" s="124">
        <f>IF(RES_hhdet_in_tes!T63=0,"",RES_hhdet_in_tes!T63/RES_hhdet_in_fec!T63)</f>
        <v>0.79112803976070034</v>
      </c>
      <c r="U63" s="124">
        <f>IF(RES_hhdet_in_tes!U63=0,"",RES_hhdet_in_tes!U63/RES_hhdet_in_fec!U63)</f>
        <v>0.80120567019676614</v>
      </c>
      <c r="V63" s="124">
        <f>IF(RES_hhdet_in_tes!V63=0,"",RES_hhdet_in_tes!V63/RES_hhdet_in_fec!V63)</f>
        <v>0.81039821710991333</v>
      </c>
      <c r="W63" s="124">
        <f>IF(RES_hhdet_in_tes!W63=0,"",RES_hhdet_in_tes!W63/RES_hhdet_in_fec!W63)</f>
        <v>0.81732074312549641</v>
      </c>
      <c r="X63" s="124">
        <f>IF(RES_hhdet_in_tes!X63=0,"",RES_hhdet_in_tes!X63/RES_hhdet_in_fec!X63)</f>
        <v>0.82132989674643786</v>
      </c>
      <c r="Y63" s="124">
        <f>IF(RES_hhdet_in_tes!Y63=0,"",RES_hhdet_in_tes!Y63/RES_hhdet_in_fec!Y63)</f>
        <v>0.82414937351620843</v>
      </c>
      <c r="DA63" s="130" t="s">
        <v>3645</v>
      </c>
    </row>
    <row r="64" spans="1:105" ht="12" customHeight="1" x14ac:dyDescent="0.25">
      <c r="A64" s="97" t="s">
        <v>212</v>
      </c>
      <c r="B64" s="111"/>
      <c r="C64" s="111">
        <f>IF(RES_hhdet_in_tes!C64=0,"",RES_hhdet_in_tes!C64/RES_hhdet_in_fec!C64)</f>
        <v>0.52485878104419836</v>
      </c>
      <c r="D64" s="111">
        <f>IF(RES_hhdet_in_tes!D64=0,"",RES_hhdet_in_tes!D64/RES_hhdet_in_fec!D64)</f>
        <v>0.53005435592335981</v>
      </c>
      <c r="E64" s="111">
        <f>IF(RES_hhdet_in_tes!E64=0,"",RES_hhdet_in_tes!E64/RES_hhdet_in_fec!E64)</f>
        <v>0.53557758019084345</v>
      </c>
      <c r="F64" s="111">
        <f>IF(RES_hhdet_in_tes!F64=0,"",RES_hhdet_in_tes!F64/RES_hhdet_in_fec!F64)</f>
        <v>0.54108071168494987</v>
      </c>
      <c r="G64" s="111">
        <f>IF(RES_hhdet_in_tes!G64=0,"",RES_hhdet_in_tes!G64/RES_hhdet_in_fec!G64)</f>
        <v>0.54687729784571693</v>
      </c>
      <c r="H64" s="111">
        <f>IF(RES_hhdet_in_tes!H64=0,"",RES_hhdet_in_tes!H64/RES_hhdet_in_fec!H64)</f>
        <v>0.552927278458897</v>
      </c>
      <c r="I64" s="111">
        <f>IF(RES_hhdet_in_tes!I64=0,"",RES_hhdet_in_tes!I64/RES_hhdet_in_fec!I64)</f>
        <v>0.55930614330505957</v>
      </c>
      <c r="J64" s="111">
        <f>IF(RES_hhdet_in_tes!J64=0,"",RES_hhdet_in_tes!J64/RES_hhdet_in_fec!J64)</f>
        <v>0.56632706059426841</v>
      </c>
      <c r="K64" s="111">
        <f>IF(RES_hhdet_in_tes!K64=0,"",RES_hhdet_in_tes!K64/RES_hhdet_in_fec!K64)</f>
        <v>0.57425375672539281</v>
      </c>
      <c r="L64" s="111">
        <f>IF(RES_hhdet_in_tes!L64=0,"",RES_hhdet_in_tes!L64/RES_hhdet_in_fec!L64)</f>
        <v>0.58315214183249808</v>
      </c>
      <c r="M64" s="111">
        <f>IF(RES_hhdet_in_tes!M64=0,"",RES_hhdet_in_tes!M64/RES_hhdet_in_fec!M64)</f>
        <v>0.59961719715039696</v>
      </c>
      <c r="N64" s="111">
        <f>IF(RES_hhdet_in_tes!N64=0,"",RES_hhdet_in_tes!N64/RES_hhdet_in_fec!N64)</f>
        <v>0.62570128164118155</v>
      </c>
      <c r="O64" s="111">
        <f>IF(RES_hhdet_in_tes!O64=0,"",RES_hhdet_in_tes!O64/RES_hhdet_in_fec!O64)</f>
        <v>0.66277401737017871</v>
      </c>
      <c r="P64" s="111">
        <f>IF(RES_hhdet_in_tes!P64=0,"",RES_hhdet_in_tes!P64/RES_hhdet_in_fec!P64)</f>
        <v>0.70644777700480021</v>
      </c>
      <c r="Q64" s="111">
        <f>IF(RES_hhdet_in_tes!Q64=0,"",RES_hhdet_in_tes!Q64/RES_hhdet_in_fec!Q64)</f>
        <v>0.74329175534776992</v>
      </c>
      <c r="R64" s="111">
        <f>IF(RES_hhdet_in_tes!R64=0,"",RES_hhdet_in_tes!R64/RES_hhdet_in_fec!R64)</f>
        <v>0.762022849650975</v>
      </c>
      <c r="S64" s="111">
        <f>IF(RES_hhdet_in_tes!S64=0,"",RES_hhdet_in_tes!S64/RES_hhdet_in_fec!S64)</f>
        <v>0.77637492298246724</v>
      </c>
      <c r="T64" s="111">
        <f>IF(RES_hhdet_in_tes!T64=0,"",RES_hhdet_in_tes!T64/RES_hhdet_in_fec!T64)</f>
        <v>0.78805735587122938</v>
      </c>
      <c r="U64" s="111">
        <f>IF(RES_hhdet_in_tes!U64=0,"",RES_hhdet_in_tes!U64/RES_hhdet_in_fec!U64)</f>
        <v>0.7982526649877284</v>
      </c>
      <c r="V64" s="111">
        <f>IF(RES_hhdet_in_tes!V64=0,"",RES_hhdet_in_tes!V64/RES_hhdet_in_fec!V64)</f>
        <v>0.8075481381182914</v>
      </c>
      <c r="W64" s="111">
        <f>IF(RES_hhdet_in_tes!W64=0,"",RES_hhdet_in_tes!W64/RES_hhdet_in_fec!W64)</f>
        <v>0.81455892585626644</v>
      </c>
      <c r="X64" s="111">
        <f>IF(RES_hhdet_in_tes!X64=0,"",RES_hhdet_in_tes!X64/RES_hhdet_in_fec!X64)</f>
        <v>0.81861335403300095</v>
      </c>
      <c r="Y64" s="111">
        <f>IF(RES_hhdet_in_tes!Y64=0,"",RES_hhdet_in_tes!Y64/RES_hhdet_in_fec!Y64)</f>
        <v>0.8214762500355266</v>
      </c>
      <c r="DA64" s="63" t="s">
        <v>3646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>
        <f>IF(RES_hhdet_in_tes!M65=0,"",RES_hhdet_in_tes!M65/RES_hhdet_in_fec!M65)</f>
        <v>1</v>
      </c>
      <c r="N65" s="111">
        <f>IF(RES_hhdet_in_tes!N65=0,"",RES_hhdet_in_tes!N65/RES_hhdet_in_fec!N65)</f>
        <v>1</v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X65" s="111">
        <f>IF(RES_hhdet_in_tes!X65=0,"",RES_hhdet_in_tes!X65/RES_hhdet_in_fec!X65)</f>
        <v>1</v>
      </c>
      <c r="Y65" s="111">
        <f>IF(RES_hhdet_in_tes!Y65=0,"",RES_hhdet_in_tes!Y65/RES_hhdet_in_fec!Y65)</f>
        <v>1</v>
      </c>
      <c r="DA65" s="63" t="s">
        <v>3647</v>
      </c>
    </row>
    <row r="66" spans="1:105" ht="12.95" customHeight="1" x14ac:dyDescent="0.25">
      <c r="A66" s="121" t="s">
        <v>92</v>
      </c>
      <c r="B66" s="124"/>
      <c r="C66" s="124">
        <f>IF(RES_hhdet_in_tes!C66=0,"",RES_hhdet_in_tes!C66/RES_hhdet_in_fec!C66)</f>
        <v>2.7356869207443761</v>
      </c>
      <c r="D66" s="124">
        <f>IF(RES_hhdet_in_tes!D66=0,"",RES_hhdet_in_tes!D66/RES_hhdet_in_fec!D66)</f>
        <v>2.8651535113348157</v>
      </c>
      <c r="E66" s="124">
        <f>IF(RES_hhdet_in_tes!E66=0,"",RES_hhdet_in_tes!E66/RES_hhdet_in_fec!E66)</f>
        <v>2.9965610550695638</v>
      </c>
      <c r="F66" s="124">
        <f>IF(RES_hhdet_in_tes!F66=0,"",RES_hhdet_in_tes!F66/RES_hhdet_in_fec!F66)</f>
        <v>3.1290240062310741</v>
      </c>
      <c r="G66" s="124">
        <f>IF(RES_hhdet_in_tes!G66=0,"",RES_hhdet_in_tes!G66/RES_hhdet_in_fec!G66)</f>
        <v>3.2633097656985108</v>
      </c>
      <c r="H66" s="124">
        <f>IF(RES_hhdet_in_tes!H66=0,"",RES_hhdet_in_tes!H66/RES_hhdet_in_fec!H66)</f>
        <v>3.3992977275107998</v>
      </c>
      <c r="I66" s="124">
        <f>IF(RES_hhdet_in_tes!I66=0,"",RES_hhdet_in_tes!I66/RES_hhdet_in_fec!I66)</f>
        <v>3.5371487534784825</v>
      </c>
      <c r="J66" s="124">
        <f>IF(RES_hhdet_in_tes!J66=0,"",RES_hhdet_in_tes!J66/RES_hhdet_in_fec!J66)</f>
        <v>3.6775838141423449</v>
      </c>
      <c r="K66" s="124">
        <f>IF(RES_hhdet_in_tes!K66=0,"",RES_hhdet_in_tes!K66/RES_hhdet_in_fec!K66)</f>
        <v>3.8211739782850818</v>
      </c>
      <c r="L66" s="124">
        <f>IF(RES_hhdet_in_tes!L66=0,"",RES_hhdet_in_tes!L66/RES_hhdet_in_fec!L66)</f>
        <v>3.9679949757734736</v>
      </c>
      <c r="M66" s="124">
        <f>IF(RES_hhdet_in_tes!M66=0,"",RES_hhdet_in_tes!M66/RES_hhdet_in_fec!M66)</f>
        <v>4.1362410167421046</v>
      </c>
      <c r="N66" s="124">
        <f>IF(RES_hhdet_in_tes!N66=0,"",RES_hhdet_in_tes!N66/RES_hhdet_in_fec!N66)</f>
        <v>4.3313131268816703</v>
      </c>
      <c r="O66" s="124">
        <f>IF(RES_hhdet_in_tes!O66=0,"",RES_hhdet_in_tes!O66/RES_hhdet_in_fec!O66)</f>
        <v>4.5528633168415711</v>
      </c>
      <c r="P66" s="124">
        <f>IF(RES_hhdet_in_tes!P66=0,"",RES_hhdet_in_tes!P66/RES_hhdet_in_fec!P66)</f>
        <v>4.7793303214323135</v>
      </c>
      <c r="Q66" s="124">
        <f>IF(RES_hhdet_in_tes!Q66=0,"",RES_hhdet_in_tes!Q66/RES_hhdet_in_fec!Q66)</f>
        <v>4.9531402752188267</v>
      </c>
      <c r="R66" s="124">
        <f>IF(RES_hhdet_in_tes!R66=0,"",RES_hhdet_in_tes!R66/RES_hhdet_in_fec!R66)</f>
        <v>4.9908010890570251</v>
      </c>
      <c r="S66" s="124">
        <f>IF(RES_hhdet_in_tes!S66=0,"",RES_hhdet_in_tes!S66/RES_hhdet_in_fec!S66)</f>
        <v>4.9949856239279358</v>
      </c>
      <c r="T66" s="124">
        <f>IF(RES_hhdet_in_tes!T66=0,"",RES_hhdet_in_tes!T66/RES_hhdet_in_fec!T66)</f>
        <v>4.9996351071178369</v>
      </c>
      <c r="U66" s="124">
        <f>IF(RES_hhdet_in_tes!U66=0,"",RES_hhdet_in_tes!U66/RES_hhdet_in_fec!U66)</f>
        <v>5.0048011995510606</v>
      </c>
      <c r="V66" s="124">
        <f>IF(RES_hhdet_in_tes!V66=0,"",RES_hhdet_in_tes!V66/RES_hhdet_in_fec!V66)</f>
        <v>5.0195634971544276</v>
      </c>
      <c r="W66" s="124">
        <f>IF(RES_hhdet_in_tes!W66=0,"",RES_hhdet_in_tes!W66/RES_hhdet_in_fec!W66)</f>
        <v>5.0680162204946306</v>
      </c>
      <c r="X66" s="124">
        <f>IF(RES_hhdet_in_tes!X66=0,"",RES_hhdet_in_tes!X66/RES_hhdet_in_fec!X66)</f>
        <v>5.1230974539155829</v>
      </c>
      <c r="Y66" s="124">
        <f>IF(RES_hhdet_in_tes!Y66=0,"",RES_hhdet_in_tes!Y66/RES_hhdet_in_fec!Y66)</f>
        <v>5.1851837950123176</v>
      </c>
      <c r="DA66" s="130" t="s">
        <v>3648</v>
      </c>
    </row>
    <row r="67" spans="1:105" ht="12" customHeight="1" x14ac:dyDescent="0.25">
      <c r="A67" s="97" t="s">
        <v>53</v>
      </c>
      <c r="B67" s="111"/>
      <c r="C67" s="111">
        <f>IF(RES_hhdet_in_tes!C67=0,"",RES_hhdet_in_tes!C67/RES_hhdet_in_fec!C67)</f>
        <v>2.7356869207443761</v>
      </c>
      <c r="D67" s="111">
        <f>IF(RES_hhdet_in_tes!D67=0,"",RES_hhdet_in_tes!D67/RES_hhdet_in_fec!D67)</f>
        <v>2.8651535113348157</v>
      </c>
      <c r="E67" s="111">
        <f>IF(RES_hhdet_in_tes!E67=0,"",RES_hhdet_in_tes!E67/RES_hhdet_in_fec!E67)</f>
        <v>2.9965610550695638</v>
      </c>
      <c r="F67" s="111">
        <f>IF(RES_hhdet_in_tes!F67=0,"",RES_hhdet_in_tes!F67/RES_hhdet_in_fec!F67)</f>
        <v>3.1290240062310741</v>
      </c>
      <c r="G67" s="111">
        <f>IF(RES_hhdet_in_tes!G67=0,"",RES_hhdet_in_tes!G67/RES_hhdet_in_fec!G67)</f>
        <v>3.2633097656985108</v>
      </c>
      <c r="H67" s="111">
        <f>IF(RES_hhdet_in_tes!H67=0,"",RES_hhdet_in_tes!H67/RES_hhdet_in_fec!H67)</f>
        <v>3.3992977275107998</v>
      </c>
      <c r="I67" s="111">
        <f>IF(RES_hhdet_in_tes!I67=0,"",RES_hhdet_in_tes!I67/RES_hhdet_in_fec!I67)</f>
        <v>3.5371487534784825</v>
      </c>
      <c r="J67" s="111">
        <f>IF(RES_hhdet_in_tes!J67=0,"",RES_hhdet_in_tes!J67/RES_hhdet_in_fec!J67)</f>
        <v>3.6775838141423449</v>
      </c>
      <c r="K67" s="111">
        <f>IF(RES_hhdet_in_tes!K67=0,"",RES_hhdet_in_tes!K67/RES_hhdet_in_fec!K67)</f>
        <v>3.8211739782850818</v>
      </c>
      <c r="L67" s="111">
        <f>IF(RES_hhdet_in_tes!L67=0,"",RES_hhdet_in_tes!L67/RES_hhdet_in_fec!L67)</f>
        <v>3.9679949757734736</v>
      </c>
      <c r="M67" s="111">
        <f>IF(RES_hhdet_in_tes!M67=0,"",RES_hhdet_in_tes!M67/RES_hhdet_in_fec!M67)</f>
        <v>4.1362410167421046</v>
      </c>
      <c r="N67" s="111">
        <f>IF(RES_hhdet_in_tes!N67=0,"",RES_hhdet_in_tes!N67/RES_hhdet_in_fec!N67)</f>
        <v>4.3313131268816703</v>
      </c>
      <c r="O67" s="111">
        <f>IF(RES_hhdet_in_tes!O67=0,"",RES_hhdet_in_tes!O67/RES_hhdet_in_fec!O67)</f>
        <v>4.5528633168415711</v>
      </c>
      <c r="P67" s="111">
        <f>IF(RES_hhdet_in_tes!P67=0,"",RES_hhdet_in_tes!P67/RES_hhdet_in_fec!P67)</f>
        <v>4.7793303214323135</v>
      </c>
      <c r="Q67" s="111">
        <f>IF(RES_hhdet_in_tes!Q67=0,"",RES_hhdet_in_tes!Q67/RES_hhdet_in_fec!Q67)</f>
        <v>4.9531402752188267</v>
      </c>
      <c r="R67" s="111">
        <f>IF(RES_hhdet_in_tes!R67=0,"",RES_hhdet_in_tes!R67/RES_hhdet_in_fec!R67)</f>
        <v>4.9908010890570251</v>
      </c>
      <c r="S67" s="111">
        <f>IF(RES_hhdet_in_tes!S67=0,"",RES_hhdet_in_tes!S67/RES_hhdet_in_fec!S67)</f>
        <v>4.9949856239279358</v>
      </c>
      <c r="T67" s="111">
        <f>IF(RES_hhdet_in_tes!T67=0,"",RES_hhdet_in_tes!T67/RES_hhdet_in_fec!T67)</f>
        <v>4.9996351071178369</v>
      </c>
      <c r="U67" s="111">
        <f>IF(RES_hhdet_in_tes!U67=0,"",RES_hhdet_in_tes!U67/RES_hhdet_in_fec!U67)</f>
        <v>5.0048011995510606</v>
      </c>
      <c r="V67" s="111">
        <f>IF(RES_hhdet_in_tes!V67=0,"",RES_hhdet_in_tes!V67/RES_hhdet_in_fec!V67)</f>
        <v>5.0195634971544276</v>
      </c>
      <c r="W67" s="111">
        <f>IF(RES_hhdet_in_tes!W67=0,"",RES_hhdet_in_tes!W67/RES_hhdet_in_fec!W67)</f>
        <v>5.0680162204946306</v>
      </c>
      <c r="X67" s="111">
        <f>IF(RES_hhdet_in_tes!X67=0,"",RES_hhdet_in_tes!X67/RES_hhdet_in_fec!X67)</f>
        <v>5.1230974539155829</v>
      </c>
      <c r="Y67" s="111">
        <f>IF(RES_hhdet_in_tes!Y67=0,"",RES_hhdet_in_tes!Y67/RES_hhdet_in_fec!Y67)</f>
        <v>5.1851837950123176</v>
      </c>
      <c r="DA67" s="63" t="s">
        <v>3649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0.57254344380988664</v>
      </c>
      <c r="D68" s="124">
        <f>IF(RES_hhdet_in_tes!D68=0,"",RES_hhdet_in_tes!D68/RES_hhdet_in_fec!D68)</f>
        <v>0.57943033332379701</v>
      </c>
      <c r="E68" s="124">
        <f>IF(RES_hhdet_in_tes!E68=0,"",RES_hhdet_in_tes!E68/RES_hhdet_in_fec!E68)</f>
        <v>0.58494200121756335</v>
      </c>
      <c r="F68" s="124">
        <f>IF(RES_hhdet_in_tes!F68=0,"",RES_hhdet_in_tes!F68/RES_hhdet_in_fec!F68)</f>
        <v>0.59181101565422134</v>
      </c>
      <c r="G68" s="124">
        <f>IF(RES_hhdet_in_tes!G68=0,"",RES_hhdet_in_tes!G68/RES_hhdet_in_fec!G68)</f>
        <v>0.59886387118783146</v>
      </c>
      <c r="H68" s="124">
        <f>IF(RES_hhdet_in_tes!H68=0,"",RES_hhdet_in_tes!H68/RES_hhdet_in_fec!H68)</f>
        <v>0.60708422875646639</v>
      </c>
      <c r="I68" s="124">
        <f>IF(RES_hhdet_in_tes!I68=0,"",RES_hhdet_in_tes!I68/RES_hhdet_in_fec!I68)</f>
        <v>0.61475663126088154</v>
      </c>
      <c r="J68" s="124">
        <f>IF(RES_hhdet_in_tes!J68=0,"",RES_hhdet_in_tes!J68/RES_hhdet_in_fec!J68)</f>
        <v>0.62348258313975558</v>
      </c>
      <c r="K68" s="124">
        <f>IF(RES_hhdet_in_tes!K68=0,"",RES_hhdet_in_tes!K68/RES_hhdet_in_fec!K68)</f>
        <v>0.63351863186054358</v>
      </c>
      <c r="L68" s="124">
        <f>IF(RES_hhdet_in_tes!L68=0,"",RES_hhdet_in_tes!L68/RES_hhdet_in_fec!L68)</f>
        <v>0.64391966399986378</v>
      </c>
      <c r="M68" s="124">
        <f>IF(RES_hhdet_in_tes!M68=0,"",RES_hhdet_in_tes!M68/RES_hhdet_in_fec!M68)</f>
        <v>0.65976982199690237</v>
      </c>
      <c r="N68" s="124">
        <f>IF(RES_hhdet_in_tes!N68=0,"",RES_hhdet_in_tes!N68/RES_hhdet_in_fec!N68)</f>
        <v>0.68272634630032725</v>
      </c>
      <c r="O68" s="124">
        <f>IF(RES_hhdet_in_tes!O68=0,"",RES_hhdet_in_tes!O68/RES_hhdet_in_fec!O68)</f>
        <v>0.71378411512798845</v>
      </c>
      <c r="P68" s="124">
        <f>IF(RES_hhdet_in_tes!P68=0,"",RES_hhdet_in_tes!P68/RES_hhdet_in_fec!P68)</f>
        <v>0.74964239419027234</v>
      </c>
      <c r="Q68" s="124">
        <f>IF(RES_hhdet_in_tes!Q68=0,"",RES_hhdet_in_tes!Q68/RES_hhdet_in_fec!Q68)</f>
        <v>0.78171139553660651</v>
      </c>
      <c r="R68" s="124">
        <f>IF(RES_hhdet_in_tes!R68=0,"",RES_hhdet_in_tes!R68/RES_hhdet_in_fec!R68)</f>
        <v>0.80249024870066432</v>
      </c>
      <c r="S68" s="124">
        <f>IF(RES_hhdet_in_tes!S68=0,"",RES_hhdet_in_tes!S68/RES_hhdet_in_fec!S68)</f>
        <v>0.81825622506600415</v>
      </c>
      <c r="T68" s="124">
        <f>IF(RES_hhdet_in_tes!T68=0,"",RES_hhdet_in_tes!T68/RES_hhdet_in_fec!T68)</f>
        <v>0.83345572204085172</v>
      </c>
      <c r="U68" s="124">
        <f>IF(RES_hhdet_in_tes!U68=0,"",RES_hhdet_in_tes!U68/RES_hhdet_in_fec!U68)</f>
        <v>0.84597354176307149</v>
      </c>
      <c r="V68" s="124">
        <f>IF(RES_hhdet_in_tes!V68=0,"",RES_hhdet_in_tes!V68/RES_hhdet_in_fec!V68)</f>
        <v>0.85577126048718899</v>
      </c>
      <c r="W68" s="124">
        <f>IF(RES_hhdet_in_tes!W68=0,"",RES_hhdet_in_tes!W68/RES_hhdet_in_fec!W68)</f>
        <v>0.86139054296328188</v>
      </c>
      <c r="X68" s="124">
        <f>IF(RES_hhdet_in_tes!X68=0,"",RES_hhdet_in_tes!X68/RES_hhdet_in_fec!X68)</f>
        <v>0.86410306812996818</v>
      </c>
      <c r="Y68" s="124">
        <f>IF(RES_hhdet_in_tes!Y68=0,"",RES_hhdet_in_tes!Y68/RES_hhdet_in_fec!Y68)</f>
        <v>0.86239734049197347</v>
      </c>
      <c r="DA68" s="130" t="s">
        <v>3650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0.56593297411579169</v>
      </c>
      <c r="D69" s="111">
        <f>IF(RES_hhdet_in_tes!D69=0,"",RES_hhdet_in_tes!D69/RES_hhdet_in_fec!D69)</f>
        <v>0.57320497577640939</v>
      </c>
      <c r="E69" s="111">
        <f>IF(RES_hhdet_in_tes!E69=0,"",RES_hhdet_in_tes!E69/RES_hhdet_in_fec!E69)</f>
        <v>0.5808063563064273</v>
      </c>
      <c r="F69" s="111">
        <f>IF(RES_hhdet_in_tes!F69=0,"",RES_hhdet_in_tes!F69/RES_hhdet_in_fec!F69)</f>
        <v>0.58846629935640371</v>
      </c>
      <c r="G69" s="111">
        <f>IF(RES_hhdet_in_tes!G69=0,"",RES_hhdet_in_tes!G69/RES_hhdet_in_fec!G69)</f>
        <v>0.59642722612923338</v>
      </c>
      <c r="H69" s="111">
        <f>IF(RES_hhdet_in_tes!H69=0,"",RES_hhdet_in_tes!H69/RES_hhdet_in_fec!H69)</f>
        <v>0.60465695155746613</v>
      </c>
      <c r="I69" s="111">
        <f>IF(RES_hhdet_in_tes!I69=0,"",RES_hhdet_in_tes!I69/RES_hhdet_in_fec!I69)</f>
        <v>0.61321263240690416</v>
      </c>
      <c r="J69" s="111">
        <f>IF(RES_hhdet_in_tes!J69=0,"",RES_hhdet_in_tes!J69/RES_hhdet_in_fec!J69)</f>
        <v>0.62233424882801525</v>
      </c>
      <c r="K69" s="111">
        <f>IF(RES_hhdet_in_tes!K69=0,"",RES_hhdet_in_tes!K69/RES_hhdet_in_fec!K69)</f>
        <v>0.63222246793276793</v>
      </c>
      <c r="L69" s="111">
        <f>IF(RES_hhdet_in_tes!L69=0,"",RES_hhdet_in_tes!L69/RES_hhdet_in_fec!L69)</f>
        <v>0.64292496759305195</v>
      </c>
      <c r="M69" s="111">
        <f>IF(RES_hhdet_in_tes!M69=0,"",RES_hhdet_in_tes!M69/RES_hhdet_in_fec!M69)</f>
        <v>0.65943702881480437</v>
      </c>
      <c r="N69" s="111">
        <f>IF(RES_hhdet_in_tes!N69=0,"",RES_hhdet_in_tes!N69/RES_hhdet_in_fec!N69)</f>
        <v>0.68330101812681099</v>
      </c>
      <c r="O69" s="111">
        <f>IF(RES_hhdet_in_tes!O69=0,"",RES_hhdet_in_tes!O69/RES_hhdet_in_fec!O69)</f>
        <v>0.71561778362211237</v>
      </c>
      <c r="P69" s="111">
        <f>IF(RES_hhdet_in_tes!P69=0,"",RES_hhdet_in_tes!P69/RES_hhdet_in_fec!P69)</f>
        <v>0.75319359532324681</v>
      </c>
      <c r="Q69" s="111">
        <f>IF(RES_hhdet_in_tes!Q69=0,"",RES_hhdet_in_tes!Q69/RES_hhdet_in_fec!Q69)</f>
        <v>0.78609214284222029</v>
      </c>
      <c r="R69" s="111">
        <f>IF(RES_hhdet_in_tes!R69=0,"",RES_hhdet_in_tes!R69/RES_hhdet_in_fec!R69)</f>
        <v>0.80620214290901626</v>
      </c>
      <c r="S69" s="111">
        <f>IF(RES_hhdet_in_tes!S69=0,"",RES_hhdet_in_tes!S69/RES_hhdet_in_fec!S69)</f>
        <v>0.82332808152234582</v>
      </c>
      <c r="T69" s="111">
        <f>IF(RES_hhdet_in_tes!T69=0,"",RES_hhdet_in_tes!T69/RES_hhdet_in_fec!T69)</f>
        <v>0.83773877337271574</v>
      </c>
      <c r="U69" s="111">
        <f>IF(RES_hhdet_in_tes!U69=0,"",RES_hhdet_in_tes!U69/RES_hhdet_in_fec!U69)</f>
        <v>0.84969020363173242</v>
      </c>
      <c r="V69" s="111">
        <f>IF(RES_hhdet_in_tes!V69=0,"",RES_hhdet_in_tes!V69/RES_hhdet_in_fec!V69)</f>
        <v>0.85940688816138167</v>
      </c>
      <c r="W69" s="111">
        <f>IF(RES_hhdet_in_tes!W69=0,"",RES_hhdet_in_tes!W69/RES_hhdet_in_fec!W69)</f>
        <v>0.86583744644182548</v>
      </c>
      <c r="X69" s="111">
        <f>IF(RES_hhdet_in_tes!X69=0,"",RES_hhdet_in_tes!X69/RES_hhdet_in_fec!X69)</f>
        <v>0.86806622811932388</v>
      </c>
      <c r="Y69" s="111">
        <f>IF(RES_hhdet_in_tes!Y69=0,"",RES_hhdet_in_tes!Y69/RES_hhdet_in_fec!Y69)</f>
        <v>0.86937302555594487</v>
      </c>
      <c r="DA69" s="63" t="s">
        <v>3651</v>
      </c>
    </row>
    <row r="70" spans="1:105" ht="12" customHeight="1" x14ac:dyDescent="0.25">
      <c r="A70" s="97" t="s">
        <v>133</v>
      </c>
      <c r="B70" s="111"/>
      <c r="C70" s="111" t="str">
        <f>IF(RES_hhdet_in_tes!C70=0,"",RES_hhdet_in_tes!C70/RES_hhdet_in_fec!C70)</f>
        <v/>
      </c>
      <c r="D70" s="111" t="str">
        <f>IF(RES_hhdet_in_tes!D70=0,"",RES_hhdet_in_tes!D70/RES_hhdet_in_fec!D70)</f>
        <v/>
      </c>
      <c r="E70" s="111" t="str">
        <f>IF(RES_hhdet_in_tes!E70=0,"",RES_hhdet_in_tes!E70/RES_hhdet_in_fec!E70)</f>
        <v/>
      </c>
      <c r="F70" s="111" t="str">
        <f>IF(RES_hhdet_in_tes!F70=0,"",RES_hhdet_in_tes!F70/RES_hhdet_in_fec!F70)</f>
        <v/>
      </c>
      <c r="G70" s="111" t="str">
        <f>IF(RES_hhdet_in_tes!G70=0,"",RES_hhdet_in_tes!G70/RES_hhdet_in_fec!G70)</f>
        <v/>
      </c>
      <c r="H70" s="111" t="str">
        <f>IF(RES_hhdet_in_tes!H70=0,"",RES_hhdet_in_tes!H70/RES_hhdet_in_fec!H70)</f>
        <v/>
      </c>
      <c r="I70" s="111" t="str">
        <f>IF(RES_hhdet_in_tes!I70=0,"",RES_hhdet_in_tes!I70/RES_hhdet_in_fec!I70)</f>
        <v/>
      </c>
      <c r="J70" s="111" t="str">
        <f>IF(RES_hhdet_in_tes!J70=0,"",RES_hhdet_in_tes!J70/RES_hhdet_in_fec!J70)</f>
        <v/>
      </c>
      <c r="K70" s="111" t="str">
        <f>IF(RES_hhdet_in_tes!K70=0,"",RES_hhdet_in_tes!K70/RES_hhdet_in_fec!K70)</f>
        <v/>
      </c>
      <c r="L70" s="111" t="str">
        <f>IF(RES_hhdet_in_tes!L70=0,"",RES_hhdet_in_tes!L70/RES_hhdet_in_fec!L70)</f>
        <v/>
      </c>
      <c r="M70" s="111" t="str">
        <f>IF(RES_hhdet_in_tes!M70=0,"",RES_hhdet_in_tes!M70/RES_hhdet_in_fec!M70)</f>
        <v/>
      </c>
      <c r="N70" s="111" t="str">
        <f>IF(RES_hhdet_in_tes!N70=0,"",RES_hhdet_in_tes!N70/RES_hhdet_in_fec!N70)</f>
        <v/>
      </c>
      <c r="O70" s="111" t="str">
        <f>IF(RES_hhdet_in_tes!O70=0,"",RES_hhdet_in_tes!O70/RES_hhdet_in_fec!O70)</f>
        <v/>
      </c>
      <c r="P70" s="111" t="str">
        <f>IF(RES_hhdet_in_tes!P70=0,"",RES_hhdet_in_tes!P70/RES_hhdet_in_fec!P70)</f>
        <v/>
      </c>
      <c r="Q70" s="111" t="str">
        <f>IF(RES_hhdet_in_tes!Q70=0,"",RES_hhdet_in_tes!Q70/RES_hhdet_in_fec!Q70)</f>
        <v/>
      </c>
      <c r="R70" s="111" t="str">
        <f>IF(RES_hhdet_in_tes!R70=0,"",RES_hhdet_in_tes!R70/RES_hhdet_in_fec!R70)</f>
        <v/>
      </c>
      <c r="S70" s="111" t="str">
        <f>IF(RES_hhdet_in_tes!S70=0,"",RES_hhdet_in_tes!S70/RES_hhdet_in_fec!S70)</f>
        <v/>
      </c>
      <c r="T70" s="111" t="str">
        <f>IF(RES_hhdet_in_tes!T70=0,"",RES_hhdet_in_tes!T70/RES_hhdet_in_fec!T70)</f>
        <v/>
      </c>
      <c r="U70" s="111" t="str">
        <f>IF(RES_hhdet_in_tes!U70=0,"",RES_hhdet_in_tes!U70/RES_hhdet_in_fec!U70)</f>
        <v/>
      </c>
      <c r="V70" s="111" t="str">
        <f>IF(RES_hhdet_in_tes!V70=0,"",RES_hhdet_in_tes!V70/RES_hhdet_in_fec!V70)</f>
        <v/>
      </c>
      <c r="W70" s="111" t="str">
        <f>IF(RES_hhdet_in_tes!W70=0,"",RES_hhdet_in_tes!W70/RES_hhdet_in_fec!W70)</f>
        <v/>
      </c>
      <c r="X70" s="111" t="str">
        <f>IF(RES_hhdet_in_tes!X70=0,"",RES_hhdet_in_tes!X70/RES_hhdet_in_fec!X70)</f>
        <v/>
      </c>
      <c r="Y70" s="111" t="str">
        <f>IF(RES_hhdet_in_tes!Y70=0,"",RES_hhdet_in_tes!Y70/RES_hhdet_in_fec!Y70)</f>
        <v/>
      </c>
      <c r="DA70" s="63" t="s">
        <v>3652</v>
      </c>
    </row>
    <row r="71" spans="1:105" ht="12" customHeight="1" x14ac:dyDescent="0.25">
      <c r="A71" s="100" t="s">
        <v>212</v>
      </c>
      <c r="B71" s="112"/>
      <c r="C71" s="112" t="str">
        <f>IF(RES_hhdet_in_tes!C71=0,"",RES_hhdet_in_tes!C71/RES_hhdet_in_fec!C71)</f>
        <v/>
      </c>
      <c r="D71" s="112" t="str">
        <f>IF(RES_hhdet_in_tes!D71=0,"",RES_hhdet_in_tes!D71/RES_hhdet_in_fec!D71)</f>
        <v/>
      </c>
      <c r="E71" s="112" t="str">
        <f>IF(RES_hhdet_in_tes!E71=0,"",RES_hhdet_in_tes!E71/RES_hhdet_in_fec!E71)</f>
        <v/>
      </c>
      <c r="F71" s="112" t="str">
        <f>IF(RES_hhdet_in_tes!F71=0,"",RES_hhdet_in_tes!F71/RES_hhdet_in_fec!F71)</f>
        <v/>
      </c>
      <c r="G71" s="112" t="str">
        <f>IF(RES_hhdet_in_tes!G71=0,"",RES_hhdet_in_tes!G71/RES_hhdet_in_fec!G71)</f>
        <v/>
      </c>
      <c r="H71" s="112" t="str">
        <f>IF(RES_hhdet_in_tes!H71=0,"",RES_hhdet_in_tes!H71/RES_hhdet_in_fec!H71)</f>
        <v/>
      </c>
      <c r="I71" s="112" t="str">
        <f>IF(RES_hhdet_in_tes!I71=0,"",RES_hhdet_in_tes!I71/RES_hhdet_in_fec!I71)</f>
        <v/>
      </c>
      <c r="J71" s="112" t="str">
        <f>IF(RES_hhdet_in_tes!J71=0,"",RES_hhdet_in_tes!J71/RES_hhdet_in_fec!J71)</f>
        <v/>
      </c>
      <c r="K71" s="112" t="str">
        <f>IF(RES_hhdet_in_tes!K71=0,"",RES_hhdet_in_tes!K71/RES_hhdet_in_fec!K71)</f>
        <v/>
      </c>
      <c r="L71" s="112" t="str">
        <f>IF(RES_hhdet_in_tes!L71=0,"",RES_hhdet_in_tes!L71/RES_hhdet_in_fec!L71)</f>
        <v/>
      </c>
      <c r="M71" s="112" t="str">
        <f>IF(RES_hhdet_in_tes!M71=0,"",RES_hhdet_in_tes!M71/RES_hhdet_in_fec!M71)</f>
        <v/>
      </c>
      <c r="N71" s="112" t="str">
        <f>IF(RES_hhdet_in_tes!N71=0,"",RES_hhdet_in_tes!N71/RES_hhdet_in_fec!N71)</f>
        <v/>
      </c>
      <c r="O71" s="112" t="str">
        <f>IF(RES_hhdet_in_tes!O71=0,"",RES_hhdet_in_tes!O71/RES_hhdet_in_fec!O71)</f>
        <v/>
      </c>
      <c r="P71" s="112" t="str">
        <f>IF(RES_hhdet_in_tes!P71=0,"",RES_hhdet_in_tes!P71/RES_hhdet_in_fec!P71)</f>
        <v/>
      </c>
      <c r="Q71" s="112" t="str">
        <f>IF(RES_hhdet_in_tes!Q71=0,"",RES_hhdet_in_tes!Q71/RES_hhdet_in_fec!Q71)</f>
        <v/>
      </c>
      <c r="R71" s="112" t="str">
        <f>IF(RES_hhdet_in_tes!R71=0,"",RES_hhdet_in_tes!R71/RES_hhdet_in_fec!R71)</f>
        <v/>
      </c>
      <c r="S71" s="112" t="str">
        <f>IF(RES_hhdet_in_tes!S71=0,"",RES_hhdet_in_tes!S71/RES_hhdet_in_fec!S71)</f>
        <v/>
      </c>
      <c r="T71" s="112" t="str">
        <f>IF(RES_hhdet_in_tes!T71=0,"",RES_hhdet_in_tes!T71/RES_hhdet_in_fec!T71)</f>
        <v/>
      </c>
      <c r="U71" s="112" t="str">
        <f>IF(RES_hhdet_in_tes!U71=0,"",RES_hhdet_in_tes!U71/RES_hhdet_in_fec!U71)</f>
        <v/>
      </c>
      <c r="V71" s="112" t="str">
        <f>IF(RES_hhdet_in_tes!V71=0,"",RES_hhdet_in_tes!V71/RES_hhdet_in_fec!V71)</f>
        <v/>
      </c>
      <c r="W71" s="112" t="str">
        <f>IF(RES_hhdet_in_tes!W71=0,"",RES_hhdet_in_tes!W71/RES_hhdet_in_fec!W71)</f>
        <v/>
      </c>
      <c r="X71" s="112" t="str">
        <f>IF(RES_hhdet_in_tes!X71=0,"",RES_hhdet_in_tes!X71/RES_hhdet_in_fec!X71)</f>
        <v/>
      </c>
      <c r="Y71" s="112" t="str">
        <f>IF(RES_hhdet_in_tes!Y71=0,"",RES_hhdet_in_tes!Y71/RES_hhdet_in_fec!Y71)</f>
        <v/>
      </c>
      <c r="DA71" s="131" t="s">
        <v>3653</v>
      </c>
    </row>
    <row r="72" spans="1:105" ht="12" customHeight="1" x14ac:dyDescent="0.25">
      <c r="A72" s="103" t="s">
        <v>52</v>
      </c>
      <c r="B72" s="113"/>
      <c r="C72" s="113" t="str">
        <f>IF(RES_hhdet_in_tes!C72=0,"",RES_hhdet_in_tes!C72/RES_hhdet_in_fec!C72)</f>
        <v/>
      </c>
      <c r="D72" s="113" t="str">
        <f>IF(RES_hhdet_in_tes!D72=0,"",RES_hhdet_in_tes!D72/RES_hhdet_in_fec!D72)</f>
        <v/>
      </c>
      <c r="E72" s="113" t="str">
        <f>IF(RES_hhdet_in_tes!E72=0,"",RES_hhdet_in_tes!E72/RES_hhdet_in_fec!E72)</f>
        <v/>
      </c>
      <c r="F72" s="113" t="str">
        <f>IF(RES_hhdet_in_tes!F72=0,"",RES_hhdet_in_tes!F72/RES_hhdet_in_fec!F72)</f>
        <v/>
      </c>
      <c r="G72" s="113" t="str">
        <f>IF(RES_hhdet_in_tes!G72=0,"",RES_hhdet_in_tes!G72/RES_hhdet_in_fec!G72)</f>
        <v/>
      </c>
      <c r="H72" s="113" t="str">
        <f>IF(RES_hhdet_in_tes!H72=0,"",RES_hhdet_in_tes!H72/RES_hhdet_in_fec!H72)</f>
        <v/>
      </c>
      <c r="I72" s="113" t="str">
        <f>IF(RES_hhdet_in_tes!I72=0,"",RES_hhdet_in_tes!I72/RES_hhdet_in_fec!I72)</f>
        <v/>
      </c>
      <c r="J72" s="113" t="str">
        <f>IF(RES_hhdet_in_tes!J72=0,"",RES_hhdet_in_tes!J72/RES_hhdet_in_fec!J72)</f>
        <v/>
      </c>
      <c r="K72" s="113" t="str">
        <f>IF(RES_hhdet_in_tes!K72=0,"",RES_hhdet_in_tes!K72/RES_hhdet_in_fec!K72)</f>
        <v/>
      </c>
      <c r="L72" s="113" t="str">
        <f>IF(RES_hhdet_in_tes!L72=0,"",RES_hhdet_in_tes!L72/RES_hhdet_in_fec!L72)</f>
        <v/>
      </c>
      <c r="M72" s="113" t="str">
        <f>IF(RES_hhdet_in_tes!M72=0,"",RES_hhdet_in_tes!M72/RES_hhdet_in_fec!M72)</f>
        <v/>
      </c>
      <c r="N72" s="113" t="str">
        <f>IF(RES_hhdet_in_tes!N72=0,"",RES_hhdet_in_tes!N72/RES_hhdet_in_fec!N72)</f>
        <v/>
      </c>
      <c r="O72" s="113" t="str">
        <f>IF(RES_hhdet_in_tes!O72=0,"",RES_hhdet_in_tes!O72/RES_hhdet_in_fec!O72)</f>
        <v/>
      </c>
      <c r="P72" s="113" t="str">
        <f>IF(RES_hhdet_in_tes!P72=0,"",RES_hhdet_in_tes!P72/RES_hhdet_in_fec!P72)</f>
        <v/>
      </c>
      <c r="Q72" s="113" t="str">
        <f>IF(RES_hhdet_in_tes!Q72=0,"",RES_hhdet_in_tes!Q72/RES_hhdet_in_fec!Q72)</f>
        <v/>
      </c>
      <c r="R72" s="113" t="str">
        <f>IF(RES_hhdet_in_tes!R72=0,"",RES_hhdet_in_tes!R72/RES_hhdet_in_fec!R72)</f>
        <v/>
      </c>
      <c r="S72" s="113" t="str">
        <f>IF(RES_hhdet_in_tes!S72=0,"",RES_hhdet_in_tes!S72/RES_hhdet_in_fec!S72)</f>
        <v/>
      </c>
      <c r="T72" s="113" t="str">
        <f>IF(RES_hhdet_in_tes!T72=0,"",RES_hhdet_in_tes!T72/RES_hhdet_in_fec!T72)</f>
        <v/>
      </c>
      <c r="U72" s="113" t="str">
        <f>IF(RES_hhdet_in_tes!U72=0,"",RES_hhdet_in_tes!U72/RES_hhdet_in_fec!U72)</f>
        <v/>
      </c>
      <c r="V72" s="113" t="str">
        <f>IF(RES_hhdet_in_tes!V72=0,"",RES_hhdet_in_tes!V72/RES_hhdet_in_fec!V72)</f>
        <v/>
      </c>
      <c r="W72" s="113" t="str">
        <f>IF(RES_hhdet_in_tes!W72=0,"",RES_hhdet_in_tes!W72/RES_hhdet_in_fec!W72)</f>
        <v/>
      </c>
      <c r="X72" s="113" t="str">
        <f>IF(RES_hhdet_in_tes!X72=0,"",RES_hhdet_in_tes!X72/RES_hhdet_in_fec!X72)</f>
        <v/>
      </c>
      <c r="Y72" s="113" t="str">
        <f>IF(RES_hhdet_in_tes!Y72=0,"",RES_hhdet_in_tes!Y72/RES_hhdet_in_fec!Y72)</f>
        <v/>
      </c>
      <c r="DA72" s="132" t="s">
        <v>3654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0.63837191579291253</v>
      </c>
      <c r="D73" s="112">
        <f>IF(RES_hhdet_in_tes!D73=0,"",RES_hhdet_in_tes!D73/RES_hhdet_in_fec!D73)</f>
        <v>0.63995487162874876</v>
      </c>
      <c r="E73" s="112">
        <f>IF(RES_hhdet_in_tes!E73=0,"",RES_hhdet_in_tes!E73/RES_hhdet_in_fec!E73)</f>
        <v>0.64168781622027715</v>
      </c>
      <c r="F73" s="112">
        <f>IF(RES_hhdet_in_tes!F73=0,"",RES_hhdet_in_tes!F73/RES_hhdet_in_fec!F73)</f>
        <v>0.64344166961681226</v>
      </c>
      <c r="G73" s="112">
        <f>IF(RES_hhdet_in_tes!G73=0,"",RES_hhdet_in_tes!G73/RES_hhdet_in_fec!G73)</f>
        <v>0.64533482419705257</v>
      </c>
      <c r="H73" s="112">
        <f>IF(RES_hhdet_in_tes!H73=0,"",RES_hhdet_in_tes!H73/RES_hhdet_in_fec!H73)</f>
        <v>0.64735391600223646</v>
      </c>
      <c r="I73" s="112">
        <f>IF(RES_hhdet_in_tes!I73=0,"",RES_hhdet_in_tes!I73/RES_hhdet_in_fec!I73)</f>
        <v>0.64952964984399364</v>
      </c>
      <c r="J73" s="112">
        <f>IF(RES_hhdet_in_tes!J73=0,"",RES_hhdet_in_tes!J73/RES_hhdet_in_fec!J73)</f>
        <v>0.65198514271407948</v>
      </c>
      <c r="K73" s="112">
        <f>IF(RES_hhdet_in_tes!K73=0,"",RES_hhdet_in_tes!K73/RES_hhdet_in_fec!K73)</f>
        <v>0.65482915795741481</v>
      </c>
      <c r="L73" s="112">
        <f>IF(RES_hhdet_in_tes!L73=0,"",RES_hhdet_in_tes!L73/RES_hhdet_in_fec!L73)</f>
        <v>0.65809909039910652</v>
      </c>
      <c r="M73" s="112">
        <f>IF(RES_hhdet_in_tes!M73=0,"",RES_hhdet_in_tes!M73/RES_hhdet_in_fec!M73)</f>
        <v>0.66431562581605019</v>
      </c>
      <c r="N73" s="112">
        <f>IF(RES_hhdet_in_tes!N73=0,"",RES_hhdet_in_tes!N73/RES_hhdet_in_fec!N73)</f>
        <v>0.67456613284486833</v>
      </c>
      <c r="O73" s="112">
        <f>IF(RES_hhdet_in_tes!O73=0,"",RES_hhdet_in_tes!O73/RES_hhdet_in_fec!O73)</f>
        <v>0.69019682358810097</v>
      </c>
      <c r="P73" s="112">
        <f>IF(RES_hhdet_in_tes!P73=0,"",RES_hhdet_in_tes!P73/RES_hhdet_in_fec!P73)</f>
        <v>0.71046664254360636</v>
      </c>
      <c r="Q73" s="112">
        <f>IF(RES_hhdet_in_tes!Q73=0,"",RES_hhdet_in_tes!Q73/RES_hhdet_in_fec!Q73)</f>
        <v>0.73002270523967305</v>
      </c>
      <c r="R73" s="112">
        <f>IF(RES_hhdet_in_tes!R73=0,"",RES_hhdet_in_tes!R73/RES_hhdet_in_fec!R73)</f>
        <v>0.74325706249490797</v>
      </c>
      <c r="S73" s="112">
        <f>IF(RES_hhdet_in_tes!S73=0,"",RES_hhdet_in_tes!S73/RES_hhdet_in_fec!S73)</f>
        <v>0.75607887348695269</v>
      </c>
      <c r="T73" s="112">
        <f>IF(RES_hhdet_in_tes!T73=0,"",RES_hhdet_in_tes!T73/RES_hhdet_in_fec!T73)</f>
        <v>0.76880118036728506</v>
      </c>
      <c r="U73" s="112">
        <f>IF(RES_hhdet_in_tes!U73=0,"",RES_hhdet_in_tes!U73/RES_hhdet_in_fec!U73)</f>
        <v>0.78155187696980588</v>
      </c>
      <c r="V73" s="112">
        <f>IF(RES_hhdet_in_tes!V73=0,"",RES_hhdet_in_tes!V73/RES_hhdet_in_fec!V73)</f>
        <v>0.7940779583111266</v>
      </c>
      <c r="W73" s="112">
        <f>IF(RES_hhdet_in_tes!W73=0,"",RES_hhdet_in_tes!W73/RES_hhdet_in_fec!W73)</f>
        <v>0.80551842608562407</v>
      </c>
      <c r="X73" s="112">
        <f>IF(RES_hhdet_in_tes!X73=0,"",RES_hhdet_in_tes!X73/RES_hhdet_in_fec!X73)</f>
        <v>0.81780244470904795</v>
      </c>
      <c r="Y73" s="112">
        <f>IF(RES_hhdet_in_tes!Y73=0,"",RES_hhdet_in_tes!Y73/RES_hhdet_in_fec!Y73)</f>
        <v>0.82926268746049825</v>
      </c>
      <c r="DA73" s="131" t="s">
        <v>3655</v>
      </c>
    </row>
    <row r="74" spans="1:105" ht="12" customHeight="1" x14ac:dyDescent="0.25">
      <c r="A74" s="107" t="s">
        <v>121</v>
      </c>
      <c r="B74" s="113"/>
      <c r="C74" s="113" t="str">
        <f>IF(RES_hhdet_in_tes!C74=0,"",RES_hhdet_in_tes!C74/RES_hhdet_in_fec!C74)</f>
        <v/>
      </c>
      <c r="D74" s="113" t="str">
        <f>IF(RES_hhdet_in_tes!D74=0,"",RES_hhdet_in_tes!D74/RES_hhdet_in_fec!D74)</f>
        <v/>
      </c>
      <c r="E74" s="113" t="str">
        <f>IF(RES_hhdet_in_tes!E74=0,"",RES_hhdet_in_tes!E74/RES_hhdet_in_fec!E74)</f>
        <v/>
      </c>
      <c r="F74" s="113" t="str">
        <f>IF(RES_hhdet_in_tes!F74=0,"",RES_hhdet_in_tes!F74/RES_hhdet_in_fec!F74)</f>
        <v/>
      </c>
      <c r="G74" s="113" t="str">
        <f>IF(RES_hhdet_in_tes!G74=0,"",RES_hhdet_in_tes!G74/RES_hhdet_in_fec!G74)</f>
        <v/>
      </c>
      <c r="H74" s="113" t="str">
        <f>IF(RES_hhdet_in_tes!H74=0,"",RES_hhdet_in_tes!H74/RES_hhdet_in_fec!H74)</f>
        <v/>
      </c>
      <c r="I74" s="113" t="str">
        <f>IF(RES_hhdet_in_tes!I74=0,"",RES_hhdet_in_tes!I74/RES_hhdet_in_fec!I74)</f>
        <v/>
      </c>
      <c r="J74" s="113" t="str">
        <f>IF(RES_hhdet_in_tes!J74=0,"",RES_hhdet_in_tes!J74/RES_hhdet_in_fec!J74)</f>
        <v/>
      </c>
      <c r="K74" s="113" t="str">
        <f>IF(RES_hhdet_in_tes!K74=0,"",RES_hhdet_in_tes!K74/RES_hhdet_in_fec!K74)</f>
        <v/>
      </c>
      <c r="L74" s="113" t="str">
        <f>IF(RES_hhdet_in_tes!L74=0,"",RES_hhdet_in_tes!L74/RES_hhdet_in_fec!L74)</f>
        <v/>
      </c>
      <c r="M74" s="113" t="str">
        <f>IF(RES_hhdet_in_tes!M74=0,"",RES_hhdet_in_tes!M74/RES_hhdet_in_fec!M74)</f>
        <v/>
      </c>
      <c r="N74" s="113" t="str">
        <f>IF(RES_hhdet_in_tes!N74=0,"",RES_hhdet_in_tes!N74/RES_hhdet_in_fec!N74)</f>
        <v/>
      </c>
      <c r="O74" s="113" t="str">
        <f>IF(RES_hhdet_in_tes!O74=0,"",RES_hhdet_in_tes!O74/RES_hhdet_in_fec!O74)</f>
        <v/>
      </c>
      <c r="P74" s="113" t="str">
        <f>IF(RES_hhdet_in_tes!P74=0,"",RES_hhdet_in_tes!P74/RES_hhdet_in_fec!P74)</f>
        <v/>
      </c>
      <c r="Q74" s="113" t="str">
        <f>IF(RES_hhdet_in_tes!Q74=0,"",RES_hhdet_in_tes!Q74/RES_hhdet_in_fec!Q74)</f>
        <v/>
      </c>
      <c r="R74" s="113" t="str">
        <f>IF(RES_hhdet_in_tes!R74=0,"",RES_hhdet_in_tes!R74/RES_hhdet_in_fec!R74)</f>
        <v/>
      </c>
      <c r="S74" s="113" t="str">
        <f>IF(RES_hhdet_in_tes!S74=0,"",RES_hhdet_in_tes!S74/RES_hhdet_in_fec!S74)</f>
        <v/>
      </c>
      <c r="T74" s="113" t="str">
        <f>IF(RES_hhdet_in_tes!T74=0,"",RES_hhdet_in_tes!T74/RES_hhdet_in_fec!T74)</f>
        <v/>
      </c>
      <c r="U74" s="113" t="str">
        <f>IF(RES_hhdet_in_tes!U74=0,"",RES_hhdet_in_tes!U74/RES_hhdet_in_fec!U74)</f>
        <v/>
      </c>
      <c r="V74" s="113" t="str">
        <f>IF(RES_hhdet_in_tes!V74=0,"",RES_hhdet_in_tes!V74/RES_hhdet_in_fec!V74)</f>
        <v/>
      </c>
      <c r="W74" s="113" t="str">
        <f>IF(RES_hhdet_in_tes!W74=0,"",RES_hhdet_in_tes!W74/RES_hhdet_in_fec!W74)</f>
        <v/>
      </c>
      <c r="X74" s="113" t="str">
        <f>IF(RES_hhdet_in_tes!X74=0,"",RES_hhdet_in_tes!X74/RES_hhdet_in_fec!X74)</f>
        <v/>
      </c>
      <c r="Y74" s="113" t="str">
        <f>IF(RES_hhdet_in_tes!Y74=0,"",RES_hhdet_in_tes!Y74/RES_hhdet_in_fec!Y74)</f>
        <v/>
      </c>
      <c r="DA74" s="132" t="s">
        <v>3656</v>
      </c>
    </row>
    <row r="75" spans="1:105" ht="12" customHeight="1" x14ac:dyDescent="0.25">
      <c r="A75" s="108" t="s">
        <v>53</v>
      </c>
      <c r="B75" s="111"/>
      <c r="C75" s="111" t="str">
        <f>IF(RES_hhdet_in_tes!C75=0,"",RES_hhdet_in_tes!C75/RES_hhdet_in_fec!C75)</f>
        <v/>
      </c>
      <c r="D75" s="111" t="str">
        <f>IF(RES_hhdet_in_tes!D75=0,"",RES_hhdet_in_tes!D75/RES_hhdet_in_fec!D75)</f>
        <v/>
      </c>
      <c r="E75" s="111" t="str">
        <f>IF(RES_hhdet_in_tes!E75=0,"",RES_hhdet_in_tes!E75/RES_hhdet_in_fec!E75)</f>
        <v/>
      </c>
      <c r="F75" s="111" t="str">
        <f>IF(RES_hhdet_in_tes!F75=0,"",RES_hhdet_in_tes!F75/RES_hhdet_in_fec!F75)</f>
        <v/>
      </c>
      <c r="G75" s="111" t="str">
        <f>IF(RES_hhdet_in_tes!G75=0,"",RES_hhdet_in_tes!G75/RES_hhdet_in_fec!G75)</f>
        <v/>
      </c>
      <c r="H75" s="111" t="str">
        <f>IF(RES_hhdet_in_tes!H75=0,"",RES_hhdet_in_tes!H75/RES_hhdet_in_fec!H75)</f>
        <v/>
      </c>
      <c r="I75" s="111" t="str">
        <f>IF(RES_hhdet_in_tes!I75=0,"",RES_hhdet_in_tes!I75/RES_hhdet_in_fec!I75)</f>
        <v/>
      </c>
      <c r="J75" s="111" t="str">
        <f>IF(RES_hhdet_in_tes!J75=0,"",RES_hhdet_in_tes!J75/RES_hhdet_in_fec!J75)</f>
        <v/>
      </c>
      <c r="K75" s="111" t="str">
        <f>IF(RES_hhdet_in_tes!K75=0,"",RES_hhdet_in_tes!K75/RES_hhdet_in_fec!K75)</f>
        <v/>
      </c>
      <c r="L75" s="111" t="str">
        <f>IF(RES_hhdet_in_tes!L75=0,"",RES_hhdet_in_tes!L75/RES_hhdet_in_fec!L75)</f>
        <v/>
      </c>
      <c r="M75" s="111" t="str">
        <f>IF(RES_hhdet_in_tes!M75=0,"",RES_hhdet_in_tes!M75/RES_hhdet_in_fec!M75)</f>
        <v/>
      </c>
      <c r="N75" s="111" t="str">
        <f>IF(RES_hhdet_in_tes!N75=0,"",RES_hhdet_in_tes!N75/RES_hhdet_in_fec!N75)</f>
        <v/>
      </c>
      <c r="O75" s="111" t="str">
        <f>IF(RES_hhdet_in_tes!O75=0,"",RES_hhdet_in_tes!O75/RES_hhdet_in_fec!O75)</f>
        <v/>
      </c>
      <c r="P75" s="111" t="str">
        <f>IF(RES_hhdet_in_tes!P75=0,"",RES_hhdet_in_tes!P75/RES_hhdet_in_fec!P75)</f>
        <v/>
      </c>
      <c r="Q75" s="111" t="str">
        <f>IF(RES_hhdet_in_tes!Q75=0,"",RES_hhdet_in_tes!Q75/RES_hhdet_in_fec!Q75)</f>
        <v/>
      </c>
      <c r="R75" s="111" t="str">
        <f>IF(RES_hhdet_in_tes!R75=0,"",RES_hhdet_in_tes!R75/RES_hhdet_in_fec!R75)</f>
        <v/>
      </c>
      <c r="S75" s="111" t="str">
        <f>IF(RES_hhdet_in_tes!S75=0,"",RES_hhdet_in_tes!S75/RES_hhdet_in_fec!S75)</f>
        <v/>
      </c>
      <c r="T75" s="111" t="str">
        <f>IF(RES_hhdet_in_tes!T75=0,"",RES_hhdet_in_tes!T75/RES_hhdet_in_fec!T75)</f>
        <v/>
      </c>
      <c r="U75" s="111" t="str">
        <f>IF(RES_hhdet_in_tes!U75=0,"",RES_hhdet_in_tes!U75/RES_hhdet_in_fec!U75)</f>
        <v/>
      </c>
      <c r="V75" s="111" t="str">
        <f>IF(RES_hhdet_in_tes!V75=0,"",RES_hhdet_in_tes!V75/RES_hhdet_in_fec!V75)</f>
        <v/>
      </c>
      <c r="W75" s="111" t="str">
        <f>IF(RES_hhdet_in_tes!W75=0,"",RES_hhdet_in_tes!W75/RES_hhdet_in_fec!W75)</f>
        <v/>
      </c>
      <c r="X75" s="111" t="str">
        <f>IF(RES_hhdet_in_tes!X75=0,"",RES_hhdet_in_tes!X75/RES_hhdet_in_fec!X75)</f>
        <v/>
      </c>
      <c r="Y75" s="111" t="str">
        <f>IF(RES_hhdet_in_tes!Y75=0,"",RES_hhdet_in_tes!Y75/RES_hhdet_in_fec!Y75)</f>
        <v/>
      </c>
      <c r="DA75" s="63" t="s">
        <v>3657</v>
      </c>
    </row>
    <row r="76" spans="1:105" ht="12" customHeight="1" x14ac:dyDescent="0.25">
      <c r="A76" s="108" t="s">
        <v>52</v>
      </c>
      <c r="B76" s="111"/>
      <c r="C76" s="111" t="str">
        <f>IF(RES_hhdet_in_tes!C76=0,"",RES_hhdet_in_tes!C76/RES_hhdet_in_fec!C76)</f>
        <v/>
      </c>
      <c r="D76" s="111" t="str">
        <f>IF(RES_hhdet_in_tes!D76=0,"",RES_hhdet_in_tes!D76/RES_hhdet_in_fec!D76)</f>
        <v/>
      </c>
      <c r="E76" s="111" t="str">
        <f>IF(RES_hhdet_in_tes!E76=0,"",RES_hhdet_in_tes!E76/RES_hhdet_in_fec!E76)</f>
        <v/>
      </c>
      <c r="F76" s="111" t="str">
        <f>IF(RES_hhdet_in_tes!F76=0,"",RES_hhdet_in_tes!F76/RES_hhdet_in_fec!F76)</f>
        <v/>
      </c>
      <c r="G76" s="111" t="str">
        <f>IF(RES_hhdet_in_tes!G76=0,"",RES_hhdet_in_tes!G76/RES_hhdet_in_fec!G76)</f>
        <v/>
      </c>
      <c r="H76" s="111" t="str">
        <f>IF(RES_hhdet_in_tes!H76=0,"",RES_hhdet_in_tes!H76/RES_hhdet_in_fec!H76)</f>
        <v/>
      </c>
      <c r="I76" s="111" t="str">
        <f>IF(RES_hhdet_in_tes!I76=0,"",RES_hhdet_in_tes!I76/RES_hhdet_in_fec!I76)</f>
        <v/>
      </c>
      <c r="J76" s="111" t="str">
        <f>IF(RES_hhdet_in_tes!J76=0,"",RES_hhdet_in_tes!J76/RES_hhdet_in_fec!J76)</f>
        <v/>
      </c>
      <c r="K76" s="111" t="str">
        <f>IF(RES_hhdet_in_tes!K76=0,"",RES_hhdet_in_tes!K76/RES_hhdet_in_fec!K76)</f>
        <v/>
      </c>
      <c r="L76" s="111" t="str">
        <f>IF(RES_hhdet_in_tes!L76=0,"",RES_hhdet_in_tes!L76/RES_hhdet_in_fec!L76)</f>
        <v/>
      </c>
      <c r="M76" s="111" t="str">
        <f>IF(RES_hhdet_in_tes!M76=0,"",RES_hhdet_in_tes!M76/RES_hhdet_in_fec!M76)</f>
        <v/>
      </c>
      <c r="N76" s="111" t="str">
        <f>IF(RES_hhdet_in_tes!N76=0,"",RES_hhdet_in_tes!N76/RES_hhdet_in_fec!N76)</f>
        <v/>
      </c>
      <c r="O76" s="111" t="str">
        <f>IF(RES_hhdet_in_tes!O76=0,"",RES_hhdet_in_tes!O76/RES_hhdet_in_fec!O76)</f>
        <v/>
      </c>
      <c r="P76" s="111" t="str">
        <f>IF(RES_hhdet_in_tes!P76=0,"",RES_hhdet_in_tes!P76/RES_hhdet_in_fec!P76)</f>
        <v/>
      </c>
      <c r="Q76" s="111" t="str">
        <f>IF(RES_hhdet_in_tes!Q76=0,"",RES_hhdet_in_tes!Q76/RES_hhdet_in_fec!Q76)</f>
        <v/>
      </c>
      <c r="R76" s="111" t="str">
        <f>IF(RES_hhdet_in_tes!R76=0,"",RES_hhdet_in_tes!R76/RES_hhdet_in_fec!R76)</f>
        <v/>
      </c>
      <c r="S76" s="111" t="str">
        <f>IF(RES_hhdet_in_tes!S76=0,"",RES_hhdet_in_tes!S76/RES_hhdet_in_fec!S76)</f>
        <v/>
      </c>
      <c r="T76" s="111" t="str">
        <f>IF(RES_hhdet_in_tes!T76=0,"",RES_hhdet_in_tes!T76/RES_hhdet_in_fec!T76)</f>
        <v/>
      </c>
      <c r="U76" s="111" t="str">
        <f>IF(RES_hhdet_in_tes!U76=0,"",RES_hhdet_in_tes!U76/RES_hhdet_in_fec!U76)</f>
        <v/>
      </c>
      <c r="V76" s="111" t="str">
        <f>IF(RES_hhdet_in_tes!V76=0,"",RES_hhdet_in_tes!V76/RES_hhdet_in_fec!V76)</f>
        <v/>
      </c>
      <c r="W76" s="111" t="str">
        <f>IF(RES_hhdet_in_tes!W76=0,"",RES_hhdet_in_tes!W76/RES_hhdet_in_fec!W76)</f>
        <v/>
      </c>
      <c r="X76" s="111" t="str">
        <f>IF(RES_hhdet_in_tes!X76=0,"",RES_hhdet_in_tes!X76/RES_hhdet_in_fec!X76)</f>
        <v/>
      </c>
      <c r="Y76" s="111" t="str">
        <f>IF(RES_hhdet_in_tes!Y76=0,"",RES_hhdet_in_tes!Y76/RES_hhdet_in_fec!Y76)</f>
        <v/>
      </c>
      <c r="DA76" s="63" t="s">
        <v>3658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0.58603122865440604</v>
      </c>
      <c r="D77" s="124">
        <f>IF(RES_hhdet_in_tes!D77=0,"",RES_hhdet_in_tes!D77/RES_hhdet_in_fec!D77)</f>
        <v>0.57209979796948596</v>
      </c>
      <c r="E77" s="124">
        <f>IF(RES_hhdet_in_tes!E77=0,"",RES_hhdet_in_tes!E77/RES_hhdet_in_fec!E77)</f>
        <v>0.57228869039874797</v>
      </c>
      <c r="F77" s="124">
        <f>IF(RES_hhdet_in_tes!F77=0,"",RES_hhdet_in_tes!F77/RES_hhdet_in_fec!F77)</f>
        <v>0.5760066026289834</v>
      </c>
      <c r="G77" s="124">
        <f>IF(RES_hhdet_in_tes!G77=0,"",RES_hhdet_in_tes!G77/RES_hhdet_in_fec!G77)</f>
        <v>0.57889026062628191</v>
      </c>
      <c r="H77" s="124">
        <f>IF(RES_hhdet_in_tes!H77=0,"",RES_hhdet_in_tes!H77/RES_hhdet_in_fec!H77)</f>
        <v>0.58321907566852638</v>
      </c>
      <c r="I77" s="124">
        <f>IF(RES_hhdet_in_tes!I77=0,"",RES_hhdet_in_tes!I77/RES_hhdet_in_fec!I77)</f>
        <v>0.58225980612257977</v>
      </c>
      <c r="J77" s="124">
        <f>IF(RES_hhdet_in_tes!J77=0,"",RES_hhdet_in_tes!J77/RES_hhdet_in_fec!J77)</f>
        <v>0.5792133404323867</v>
      </c>
      <c r="K77" s="124">
        <f>IF(RES_hhdet_in_tes!K77=0,"",RES_hhdet_in_tes!K77/RES_hhdet_in_fec!K77)</f>
        <v>0.58531052404648953</v>
      </c>
      <c r="L77" s="124">
        <f>IF(RES_hhdet_in_tes!L77=0,"",RES_hhdet_in_tes!L77/RES_hhdet_in_fec!L77)</f>
        <v>0.57300462360137439</v>
      </c>
      <c r="M77" s="124">
        <f>IF(RES_hhdet_in_tes!M77=0,"",RES_hhdet_in_tes!M77/RES_hhdet_in_fec!M77)</f>
        <v>0.57838195570865902</v>
      </c>
      <c r="N77" s="124">
        <f>IF(RES_hhdet_in_tes!N77=0,"",RES_hhdet_in_tes!N77/RES_hhdet_in_fec!N77)</f>
        <v>0.58034014124895461</v>
      </c>
      <c r="O77" s="124">
        <f>IF(RES_hhdet_in_tes!O77=0,"",RES_hhdet_in_tes!O77/RES_hhdet_in_fec!O77)</f>
        <v>0.58439567357808453</v>
      </c>
      <c r="P77" s="124">
        <f>IF(RES_hhdet_in_tes!P77=0,"",RES_hhdet_in_tes!P77/RES_hhdet_in_fec!P77)</f>
        <v>0.58611687894426834</v>
      </c>
      <c r="Q77" s="124">
        <f>IF(RES_hhdet_in_tes!Q77=0,"",RES_hhdet_in_tes!Q77/RES_hhdet_in_fec!Q77)</f>
        <v>0.58611239374156854</v>
      </c>
      <c r="R77" s="124">
        <f>IF(RES_hhdet_in_tes!R77=0,"",RES_hhdet_in_tes!R77/RES_hhdet_in_fec!R77)</f>
        <v>0.58812205868872558</v>
      </c>
      <c r="S77" s="124">
        <f>IF(RES_hhdet_in_tes!S77=0,"",RES_hhdet_in_tes!S77/RES_hhdet_in_fec!S77)</f>
        <v>0.595341646295941</v>
      </c>
      <c r="T77" s="124">
        <f>IF(RES_hhdet_in_tes!T77=0,"",RES_hhdet_in_tes!T77/RES_hhdet_in_fec!T77)</f>
        <v>0.5999495695670829</v>
      </c>
      <c r="U77" s="124">
        <f>IF(RES_hhdet_in_tes!U77=0,"",RES_hhdet_in_tes!U77/RES_hhdet_in_fec!U77)</f>
        <v>0.60848348082841142</v>
      </c>
      <c r="V77" s="124">
        <f>IF(RES_hhdet_in_tes!V77=0,"",RES_hhdet_in_tes!V77/RES_hhdet_in_fec!V77)</f>
        <v>0.61852786531542658</v>
      </c>
      <c r="W77" s="124">
        <f>IF(RES_hhdet_in_tes!W77=0,"",RES_hhdet_in_tes!W77/RES_hhdet_in_fec!W77)</f>
        <v>0.65504488279860096</v>
      </c>
      <c r="X77" s="124">
        <f>IF(RES_hhdet_in_tes!X77=0,"",RES_hhdet_in_tes!X77/RES_hhdet_in_fec!X77)</f>
        <v>0.68200872941023649</v>
      </c>
      <c r="Y77" s="124">
        <f>IF(RES_hhdet_in_tes!Y77=0,"",RES_hhdet_in_tes!Y77/RES_hhdet_in_fec!Y77)</f>
        <v>0.82782864626018526</v>
      </c>
      <c r="DA77" s="130" t="s">
        <v>3659</v>
      </c>
    </row>
    <row r="78" spans="1:105" ht="12" customHeight="1" x14ac:dyDescent="0.25">
      <c r="A78" s="97" t="s">
        <v>189</v>
      </c>
      <c r="B78" s="111"/>
      <c r="C78" s="111">
        <f>IF(RES_hhdet_in_tes!C78=0,"",RES_hhdet_in_tes!C78/RES_hhdet_in_fec!C78)</f>
        <v>0.56633045991100328</v>
      </c>
      <c r="D78" s="111">
        <f>IF(RES_hhdet_in_tes!D78=0,"",RES_hhdet_in_tes!D78/RES_hhdet_in_fec!D78)</f>
        <v>0.56695564782907926</v>
      </c>
      <c r="E78" s="111">
        <f>IF(RES_hhdet_in_tes!E78=0,"",RES_hhdet_in_tes!E78/RES_hhdet_in_fec!E78)</f>
        <v>0.5675808920632085</v>
      </c>
      <c r="F78" s="111">
        <f>IF(RES_hhdet_in_tes!F78=0,"",RES_hhdet_in_tes!F78/RES_hhdet_in_fec!F78)</f>
        <v>0.56820614397679947</v>
      </c>
      <c r="G78" s="111">
        <f>IF(RES_hhdet_in_tes!G78=0,"",RES_hhdet_in_tes!G78/RES_hhdet_in_fec!G78)</f>
        <v>0.56883144775416272</v>
      </c>
      <c r="H78" s="111">
        <f>IF(RES_hhdet_in_tes!H78=0,"",RES_hhdet_in_tes!H78/RES_hhdet_in_fec!H78)</f>
        <v>0.56945679798770132</v>
      </c>
      <c r="I78" s="111">
        <f>IF(RES_hhdet_in_tes!I78=0,"",RES_hhdet_in_tes!I78/RES_hhdet_in_fec!I78)</f>
        <v>0.57008220556443046</v>
      </c>
      <c r="J78" s="111">
        <f>IF(RES_hhdet_in_tes!J78=0,"",RES_hhdet_in_tes!J78/RES_hhdet_in_fec!J78)</f>
        <v>0.57070771508460993</v>
      </c>
      <c r="K78" s="111">
        <f>IF(RES_hhdet_in_tes!K78=0,"",RES_hhdet_in_tes!K78/RES_hhdet_in_fec!K78)</f>
        <v>0.57133336447019145</v>
      </c>
      <c r="L78" s="111">
        <f>IF(RES_hhdet_in_tes!L78=0,"",RES_hhdet_in_tes!L78/RES_hhdet_in_fec!L78)</f>
        <v>0.57195916386685119</v>
      </c>
      <c r="M78" s="111">
        <f>IF(RES_hhdet_in_tes!M78=0,"",RES_hhdet_in_tes!M78/RES_hhdet_in_fec!M78)</f>
        <v>0.57243442279189349</v>
      </c>
      <c r="N78" s="111">
        <f>IF(RES_hhdet_in_tes!N78=0,"",RES_hhdet_in_tes!N78/RES_hhdet_in_fec!N78)</f>
        <v>0.57270007017558699</v>
      </c>
      <c r="O78" s="111">
        <f>IF(RES_hhdet_in_tes!O78=0,"",RES_hhdet_in_tes!O78/RES_hhdet_in_fec!O78)</f>
        <v>0.57285884063859815</v>
      </c>
      <c r="P78" s="111">
        <f>IF(RES_hhdet_in_tes!P78=0,"",RES_hhdet_in_tes!P78/RES_hhdet_in_fec!P78)</f>
        <v>0.57330186336891453</v>
      </c>
      <c r="Q78" s="111">
        <f>IF(RES_hhdet_in_tes!Q78=0,"",RES_hhdet_in_tes!Q78/RES_hhdet_in_fec!Q78)</f>
        <v>0.57510506937340455</v>
      </c>
      <c r="R78" s="111">
        <f>IF(RES_hhdet_in_tes!R78=0,"",RES_hhdet_in_tes!R78/RES_hhdet_in_fec!R78)</f>
        <v>0.5798416425355073</v>
      </c>
      <c r="S78" s="111">
        <f>IF(RES_hhdet_in_tes!S78=0,"",RES_hhdet_in_tes!S78/RES_hhdet_in_fec!S78)</f>
        <v>0.58652312022652364</v>
      </c>
      <c r="T78" s="111">
        <f>IF(RES_hhdet_in_tes!T78=0,"",RES_hhdet_in_tes!T78/RES_hhdet_in_fec!T78)</f>
        <v>0.59385401130199522</v>
      </c>
      <c r="U78" s="111">
        <f>IF(RES_hhdet_in_tes!U78=0,"",RES_hhdet_in_tes!U78/RES_hhdet_in_fec!U78)</f>
        <v>0.60053882461748131</v>
      </c>
      <c r="V78" s="111">
        <f>IF(RES_hhdet_in_tes!V78=0,"",RES_hhdet_in_tes!V78/RES_hhdet_in_fec!V78)</f>
        <v>0.60528206902853232</v>
      </c>
      <c r="W78" s="111">
        <f>IF(RES_hhdet_in_tes!W78=0,"",RES_hhdet_in_tes!W78/RES_hhdet_in_fec!W78)</f>
        <v>0.60756170830519862</v>
      </c>
      <c r="X78" s="111">
        <f>IF(RES_hhdet_in_tes!X78=0,"",RES_hhdet_in_tes!X78/RES_hhdet_in_fec!X78)</f>
        <v>0.60796340614869793</v>
      </c>
      <c r="Y78" s="111">
        <f>IF(RES_hhdet_in_tes!Y78=0,"",RES_hhdet_in_tes!Y78/RES_hhdet_in_fec!Y78)</f>
        <v>0.60800357593304788</v>
      </c>
      <c r="DA78" s="63" t="s">
        <v>3660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0.73871823465436359</v>
      </c>
      <c r="D79" s="45">
        <f>IF(RES_hhdet_in_tes!D79=0,"",RES_hhdet_in_tes!D79/RES_hhdet_in_fec!D79)</f>
        <v>0.7401221305171054</v>
      </c>
      <c r="E79" s="45">
        <f>IF(RES_hhdet_in_tes!E79=0,"",RES_hhdet_in_tes!E79/RES_hhdet_in_fec!E79)</f>
        <v>0.74159222039453954</v>
      </c>
      <c r="F79" s="45">
        <f>IF(RES_hhdet_in_tes!F79=0,"",RES_hhdet_in_tes!F79/RES_hhdet_in_fec!F79)</f>
        <v>0.74307133672852255</v>
      </c>
      <c r="G79" s="45">
        <f>IF(RES_hhdet_in_tes!G79=0,"",RES_hhdet_in_tes!G79/RES_hhdet_in_fec!G79)</f>
        <v>0.74461141385656859</v>
      </c>
      <c r="H79" s="45">
        <f>IF(RES_hhdet_in_tes!H79=0,"",RES_hhdet_in_tes!H79/RES_hhdet_in_fec!H79)</f>
        <v>0.74620609567692708</v>
      </c>
      <c r="I79" s="45">
        <f>IF(RES_hhdet_in_tes!I79=0,"",RES_hhdet_in_tes!I79/RES_hhdet_in_fec!I79)</f>
        <v>0.74786817881187895</v>
      </c>
      <c r="J79" s="45">
        <f>IF(RES_hhdet_in_tes!J79=0,"",RES_hhdet_in_tes!J79/RES_hhdet_in_fec!J79)</f>
        <v>0.74965008650610832</v>
      </c>
      <c r="K79" s="45">
        <f>IF(RES_hhdet_in_tes!K79=0,"",RES_hhdet_in_tes!K79/RES_hhdet_in_fec!K79)</f>
        <v>0.75159639230654951</v>
      </c>
      <c r="L79" s="45">
        <f>IF(RES_hhdet_in_tes!L79=0,"",RES_hhdet_in_tes!L79/RES_hhdet_in_fec!L79)</f>
        <v>0.75371902146443048</v>
      </c>
      <c r="M79" s="45">
        <f>IF(RES_hhdet_in_tes!M79=0,"",RES_hhdet_in_tes!M79/RES_hhdet_in_fec!M79)</f>
        <v>0.7567539121065705</v>
      </c>
      <c r="N79" s="45">
        <f>IF(RES_hhdet_in_tes!N79=0,"",RES_hhdet_in_tes!N79/RES_hhdet_in_fec!N79)</f>
        <v>0.76091057882300495</v>
      </c>
      <c r="O79" s="45">
        <f>IF(RES_hhdet_in_tes!O79=0,"",RES_hhdet_in_tes!O79/RES_hhdet_in_fec!O79)</f>
        <v>0.76668585124672395</v>
      </c>
      <c r="P79" s="45">
        <f>IF(RES_hhdet_in_tes!P79=0,"",RES_hhdet_in_tes!P79/RES_hhdet_in_fec!P79)</f>
        <v>0.77432340903552066</v>
      </c>
      <c r="Q79" s="45">
        <f>IF(RES_hhdet_in_tes!Q79=0,"",RES_hhdet_in_tes!Q79/RES_hhdet_in_fec!Q79)</f>
        <v>0.7842064833084107</v>
      </c>
      <c r="R79" s="45">
        <f>IF(RES_hhdet_in_tes!R79=0,"",RES_hhdet_in_tes!R79/RES_hhdet_in_fec!R79)</f>
        <v>0.79765498451204309</v>
      </c>
      <c r="S79" s="45">
        <f>IF(RES_hhdet_in_tes!S79=0,"",RES_hhdet_in_tes!S79/RES_hhdet_in_fec!S79)</f>
        <v>0.81448344965440067</v>
      </c>
      <c r="T79" s="45">
        <f>IF(RES_hhdet_in_tes!T79=0,"",RES_hhdet_in_tes!T79/RES_hhdet_in_fec!T79)</f>
        <v>0.83260021649948979</v>
      </c>
      <c r="U79" s="45">
        <f>IF(RES_hhdet_in_tes!U79=0,"",RES_hhdet_in_tes!U79/RES_hhdet_in_fec!U79)</f>
        <v>0.84991362281136607</v>
      </c>
      <c r="V79" s="45">
        <f>IF(RES_hhdet_in_tes!V79=0,"",RES_hhdet_in_tes!V79/RES_hhdet_in_fec!V79)</f>
        <v>0.86433200635406149</v>
      </c>
      <c r="W79" s="45">
        <f>IF(RES_hhdet_in_tes!W79=0,"",RES_hhdet_in_tes!W79/RES_hhdet_in_fec!W79)</f>
        <v>0.87512862821240534</v>
      </c>
      <c r="X79" s="45">
        <f>IF(RES_hhdet_in_tes!X79=0,"",RES_hhdet_in_tes!X79/RES_hhdet_in_fec!X79)</f>
        <v>0.88280686008394682</v>
      </c>
      <c r="Y79" s="45">
        <f>IF(RES_hhdet_in_tes!Y79=0,"",RES_hhdet_in_tes!Y79/RES_hhdet_in_fec!Y79)</f>
        <v>0.88961588404670899</v>
      </c>
      <c r="DA79" s="60" t="s">
        <v>3661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9"/>
      <c r="C81" s="119">
        <f>IF(RES_hhdet_in_tes!C81=0,"",RES_hhdet_in_tes!C81/RES_hhdet_in_fec!C81)</f>
        <v>0.5580417737614547</v>
      </c>
      <c r="D81" s="119">
        <f>IF(RES_hhdet_in_tes!D81=0,"",RES_hhdet_in_tes!D81/RES_hhdet_in_fec!D81)</f>
        <v>0.56986965825221658</v>
      </c>
      <c r="E81" s="119">
        <f>IF(RES_hhdet_in_tes!E81=0,"",RES_hhdet_in_tes!E81/RES_hhdet_in_fec!E81)</f>
        <v>0.57884948790767499</v>
      </c>
      <c r="F81" s="119">
        <f>IF(RES_hhdet_in_tes!F81=0,"",RES_hhdet_in_tes!F81/RES_hhdet_in_fec!F81)</f>
        <v>0.59072549567272348</v>
      </c>
      <c r="G81" s="119">
        <f>IF(RES_hhdet_in_tes!G81=0,"",RES_hhdet_in_tes!G81/RES_hhdet_in_fec!G81)</f>
        <v>0.60244761274798198</v>
      </c>
      <c r="H81" s="119">
        <f>IF(RES_hhdet_in_tes!H81=0,"",RES_hhdet_in_tes!H81/RES_hhdet_in_fec!H81)</f>
        <v>0.61417865112414682</v>
      </c>
      <c r="I81" s="119">
        <f>IF(RES_hhdet_in_tes!I81=0,"",RES_hhdet_in_tes!I81/RES_hhdet_in_fec!I81)</f>
        <v>0.62358816719920629</v>
      </c>
      <c r="J81" s="119">
        <f>IF(RES_hhdet_in_tes!J81=0,"",RES_hhdet_in_tes!J81/RES_hhdet_in_fec!J81)</f>
        <v>0.63451337834761601</v>
      </c>
      <c r="K81" s="119">
        <f>IF(RES_hhdet_in_tes!K81=0,"",RES_hhdet_in_tes!K81/RES_hhdet_in_fec!K81)</f>
        <v>0.64666255321269694</v>
      </c>
      <c r="L81" s="119">
        <f>IF(RES_hhdet_in_tes!L81=0,"",RES_hhdet_in_tes!L81/RES_hhdet_in_fec!L81)</f>
        <v>0.65697012785235132</v>
      </c>
      <c r="M81" s="119">
        <f>IF(RES_hhdet_in_tes!M81=0,"",RES_hhdet_in_tes!M81/RES_hhdet_in_fec!M81)</f>
        <v>0.66794465661646463</v>
      </c>
      <c r="N81" s="119">
        <f>IF(RES_hhdet_in_tes!N81=0,"",RES_hhdet_in_tes!N81/RES_hhdet_in_fec!N81)</f>
        <v>0.67770832936387904</v>
      </c>
      <c r="O81" s="119">
        <f>IF(RES_hhdet_in_tes!O81=0,"",RES_hhdet_in_tes!O81/RES_hhdet_in_fec!O81)</f>
        <v>0.68619490769477987</v>
      </c>
      <c r="P81" s="119">
        <f>IF(RES_hhdet_in_tes!P81=0,"",RES_hhdet_in_tes!P81/RES_hhdet_in_fec!P81)</f>
        <v>0.69266090371574462</v>
      </c>
      <c r="Q81" s="119">
        <f>IF(RES_hhdet_in_tes!Q81=0,"",RES_hhdet_in_tes!Q81/RES_hhdet_in_fec!Q81)</f>
        <v>0.70063286043108142</v>
      </c>
      <c r="R81" s="119">
        <f>IF(RES_hhdet_in_tes!R81=0,"",RES_hhdet_in_tes!R81/RES_hhdet_in_fec!R81)</f>
        <v>0.71238317099147586</v>
      </c>
      <c r="S81" s="119">
        <f>IF(RES_hhdet_in_tes!S81=0,"",RES_hhdet_in_tes!S81/RES_hhdet_in_fec!S81)</f>
        <v>0.72590781807786819</v>
      </c>
      <c r="T81" s="119">
        <f>IF(RES_hhdet_in_tes!T81=0,"",RES_hhdet_in_tes!T81/RES_hhdet_in_fec!T81)</f>
        <v>0.73799284779906693</v>
      </c>
      <c r="U81" s="119">
        <f>IF(RES_hhdet_in_tes!U81=0,"",RES_hhdet_in_tes!U81/RES_hhdet_in_fec!U81)</f>
        <v>0.75324724842755586</v>
      </c>
      <c r="V81" s="119">
        <f>IF(RES_hhdet_in_tes!V81=0,"",RES_hhdet_in_tes!V81/RES_hhdet_in_fec!V81)</f>
        <v>0.76256722134449528</v>
      </c>
      <c r="W81" s="119">
        <f>IF(RES_hhdet_in_tes!W81=0,"",RES_hhdet_in_tes!W81/RES_hhdet_in_fec!W81)</f>
        <v>0.77380160861568104</v>
      </c>
      <c r="X81" s="119">
        <f>IF(RES_hhdet_in_tes!X81=0,"",RES_hhdet_in_tes!X81/RES_hhdet_in_fec!X81)</f>
        <v>0.77665367675391939</v>
      </c>
      <c r="Y81" s="119">
        <f>IF(RES_hhdet_in_tes!Y81=0,"",RES_hhdet_in_tes!Y81/RES_hhdet_in_fec!Y81)</f>
        <v>0.79064061186888068</v>
      </c>
      <c r="DA81" s="129" t="s">
        <v>3662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0.54889815640796003</v>
      </c>
      <c r="D82" s="124">
        <f>IF(RES_hhdet_in_tes!D82=0,"",RES_hhdet_in_tes!D82/RES_hhdet_in_fec!D82)</f>
        <v>0.56040013029897195</v>
      </c>
      <c r="E82" s="124">
        <f>IF(RES_hhdet_in_tes!E82=0,"",RES_hhdet_in_tes!E82/RES_hhdet_in_fec!E82)</f>
        <v>0.57201253299140065</v>
      </c>
      <c r="F82" s="124">
        <f>IF(RES_hhdet_in_tes!F82=0,"",RES_hhdet_in_tes!F82/RES_hhdet_in_fec!F82)</f>
        <v>0.5837329706013612</v>
      </c>
      <c r="G82" s="124">
        <f>IF(RES_hhdet_in_tes!G82=0,"",RES_hhdet_in_tes!G82/RES_hhdet_in_fec!G82)</f>
        <v>0.59552365221597303</v>
      </c>
      <c r="H82" s="124">
        <f>IF(RES_hhdet_in_tes!H82=0,"",RES_hhdet_in_tes!H82/RES_hhdet_in_fec!H82)</f>
        <v>0.60740569617142848</v>
      </c>
      <c r="I82" s="124">
        <f>IF(RES_hhdet_in_tes!I82=0,"",RES_hhdet_in_tes!I82/RES_hhdet_in_fec!I82)</f>
        <v>0.61933155329962297</v>
      </c>
      <c r="J82" s="124">
        <f>IF(RES_hhdet_in_tes!J82=0,"",RES_hhdet_in_tes!J82/RES_hhdet_in_fec!J82)</f>
        <v>0.63127383105646462</v>
      </c>
      <c r="K82" s="124">
        <f>IF(RES_hhdet_in_tes!K82=0,"",RES_hhdet_in_tes!K82/RES_hhdet_in_fec!K82)</f>
        <v>0.64317875525813173</v>
      </c>
      <c r="L82" s="124">
        <f>IF(RES_hhdet_in_tes!L82=0,"",RES_hhdet_in_tes!L82/RES_hhdet_in_fec!L82)</f>
        <v>0.65503631016487407</v>
      </c>
      <c r="M82" s="124">
        <f>IF(RES_hhdet_in_tes!M82=0,"",RES_hhdet_in_tes!M82/RES_hhdet_in_fec!M82)</f>
        <v>0.66590595138271214</v>
      </c>
      <c r="N82" s="124">
        <f>IF(RES_hhdet_in_tes!N82=0,"",RES_hhdet_in_tes!N82/RES_hhdet_in_fec!N82)</f>
        <v>0.67533182004923664</v>
      </c>
      <c r="O82" s="124">
        <f>IF(RES_hhdet_in_tes!O82=0,"",RES_hhdet_in_tes!O82/RES_hhdet_in_fec!O82)</f>
        <v>0.68302869560064006</v>
      </c>
      <c r="P82" s="124">
        <f>IF(RES_hhdet_in_tes!P82=0,"",RES_hhdet_in_tes!P82/RES_hhdet_in_fec!P82)</f>
        <v>0.68966836775859219</v>
      </c>
      <c r="Q82" s="124">
        <f>IF(RES_hhdet_in_tes!Q82=0,"",RES_hhdet_in_tes!Q82/RES_hhdet_in_fec!Q82)</f>
        <v>0.69759377682986934</v>
      </c>
      <c r="R82" s="124">
        <f>IF(RES_hhdet_in_tes!R82=0,"",RES_hhdet_in_tes!R82/RES_hhdet_in_fec!R82)</f>
        <v>0.70946364813286644</v>
      </c>
      <c r="S82" s="124">
        <f>IF(RES_hhdet_in_tes!S82=0,"",RES_hhdet_in_tes!S82/RES_hhdet_in_fec!S82)</f>
        <v>0.72282745463527942</v>
      </c>
      <c r="T82" s="124">
        <f>IF(RES_hhdet_in_tes!T82=0,"",RES_hhdet_in_tes!T82/RES_hhdet_in_fec!T82)</f>
        <v>0.73630618689230121</v>
      </c>
      <c r="U82" s="124">
        <f>IF(RES_hhdet_in_tes!U82=0,"",RES_hhdet_in_tes!U82/RES_hhdet_in_fec!U82)</f>
        <v>0.7487571257011264</v>
      </c>
      <c r="V82" s="124">
        <f>IF(RES_hhdet_in_tes!V82=0,"",RES_hhdet_in_tes!V82/RES_hhdet_in_fec!V82)</f>
        <v>0.75920285575296753</v>
      </c>
      <c r="W82" s="124">
        <f>IF(RES_hhdet_in_tes!W82=0,"",RES_hhdet_in_tes!W82/RES_hhdet_in_fec!W82)</f>
        <v>0.76758885627961171</v>
      </c>
      <c r="X82" s="124">
        <f>IF(RES_hhdet_in_tes!X82=0,"",RES_hhdet_in_tes!X82/RES_hhdet_in_fec!X82)</f>
        <v>0.77492903776357958</v>
      </c>
      <c r="Y82" s="124">
        <f>IF(RES_hhdet_in_tes!Y82=0,"",RES_hhdet_in_tes!Y82/RES_hhdet_in_fec!Y82)</f>
        <v>0.78184021353331767</v>
      </c>
      <c r="DA82" s="130" t="s">
        <v>3663</v>
      </c>
    </row>
    <row r="83" spans="1:105" ht="12" customHeight="1" x14ac:dyDescent="0.25">
      <c r="A83" s="97" t="s">
        <v>199</v>
      </c>
      <c r="B83" s="111"/>
      <c r="C83" s="111">
        <f>IF(RES_hhdet_in_tes!C83=0,"",RES_hhdet_in_tes!C83/RES_hhdet_in_fec!C83)</f>
        <v>0.54661822448247888</v>
      </c>
      <c r="D83" s="111">
        <f>IF(RES_hhdet_in_tes!D83=0,"",RES_hhdet_in_tes!D83/RES_hhdet_in_fec!D83)</f>
        <v>0.55817996359963129</v>
      </c>
      <c r="E83" s="111">
        <f>IF(RES_hhdet_in_tes!E83=0,"",RES_hhdet_in_tes!E83/RES_hhdet_in_fec!E83)</f>
        <v>0.56985176911447744</v>
      </c>
      <c r="F83" s="111">
        <f>IF(RES_hhdet_in_tes!F83=0,"",RES_hhdet_in_tes!F83/RES_hhdet_in_fec!F83)</f>
        <v>0.58162222541896147</v>
      </c>
      <c r="G83" s="111">
        <f>IF(RES_hhdet_in_tes!G83=0,"",RES_hhdet_in_tes!G83/RES_hhdet_in_fec!G83)</f>
        <v>0.59347971916807896</v>
      </c>
      <c r="H83" s="111">
        <f>IF(RES_hhdet_in_tes!H83=0,"",RES_hhdet_in_tes!H83/RES_hhdet_in_fec!H83)</f>
        <v>0.60541057392242414</v>
      </c>
      <c r="I83" s="111">
        <f>IF(RES_hhdet_in_tes!I83=0,"",RES_hhdet_in_tes!I83/RES_hhdet_in_fec!I83)</f>
        <v>0.61739674893465091</v>
      </c>
      <c r="J83" s="111">
        <f>IF(RES_hhdet_in_tes!J83=0,"",RES_hhdet_in_tes!J83/RES_hhdet_in_fec!J83)</f>
        <v>0.62939927383396799</v>
      </c>
      <c r="K83" s="111">
        <f>IF(RES_hhdet_in_tes!K83=0,"",RES_hhdet_in_tes!K83/RES_hhdet_in_fec!K83)</f>
        <v>0.6413666182450305</v>
      </c>
      <c r="L83" s="111">
        <f>IF(RES_hhdet_in_tes!L83=0,"",RES_hhdet_in_tes!L83/RES_hhdet_in_fec!L83)</f>
        <v>0.65325304619584035</v>
      </c>
      <c r="M83" s="111">
        <f>IF(RES_hhdet_in_tes!M83=0,"",RES_hhdet_in_tes!M83/RES_hhdet_in_fec!M83)</f>
        <v>0.66417170799096281</v>
      </c>
      <c r="N83" s="111">
        <f>IF(RES_hhdet_in_tes!N83=0,"",RES_hhdet_in_tes!N83/RES_hhdet_in_fec!N83)</f>
        <v>0.67363733650896807</v>
      </c>
      <c r="O83" s="111">
        <f>IF(RES_hhdet_in_tes!O83=0,"",RES_hhdet_in_tes!O83/RES_hhdet_in_fec!O83)</f>
        <v>0.68136966346015515</v>
      </c>
      <c r="P83" s="111">
        <f>IF(RES_hhdet_in_tes!P83=0,"",RES_hhdet_in_tes!P83/RES_hhdet_in_fec!P83)</f>
        <v>0.68803854113452689</v>
      </c>
      <c r="Q83" s="111">
        <f>IF(RES_hhdet_in_tes!Q83=0,"",RES_hhdet_in_tes!Q83/RES_hhdet_in_fec!Q83)</f>
        <v>0.69599575904249467</v>
      </c>
      <c r="R83" s="111">
        <f>IF(RES_hhdet_in_tes!R83=0,"",RES_hhdet_in_tes!R83/RES_hhdet_in_fec!R83)</f>
        <v>0.70791464238654711</v>
      </c>
      <c r="S83" s="111">
        <f>IF(RES_hhdet_in_tes!S83=0,"",RES_hhdet_in_tes!S83/RES_hhdet_in_fec!S83)</f>
        <v>0.7213292032129468</v>
      </c>
      <c r="T83" s="111">
        <f>IF(RES_hhdet_in_tes!T83=0,"",RES_hhdet_in_tes!T83/RES_hhdet_in_fec!T83)</f>
        <v>0.73486020849731171</v>
      </c>
      <c r="U83" s="111">
        <f>IF(RES_hhdet_in_tes!U83=0,"",RES_hhdet_in_tes!U83/RES_hhdet_in_fec!U83)</f>
        <v>0.74735946059077019</v>
      </c>
      <c r="V83" s="111">
        <f>IF(RES_hhdet_in_tes!V83=0,"",RES_hhdet_in_tes!V83/RES_hhdet_in_fec!V83)</f>
        <v>0.75784411292540999</v>
      </c>
      <c r="W83" s="111">
        <f>IF(RES_hhdet_in_tes!W83=0,"",RES_hhdet_in_tes!W83/RES_hhdet_in_fec!W83)</f>
        <v>0.76626670821342935</v>
      </c>
      <c r="X83" s="111">
        <f>IF(RES_hhdet_in_tes!X83=0,"",RES_hhdet_in_tes!X83/RES_hhdet_in_fec!X83)</f>
        <v>0.77363543291086689</v>
      </c>
      <c r="Y83" s="111">
        <f>IF(RES_hhdet_in_tes!Y83=0,"",RES_hhdet_in_tes!Y83/RES_hhdet_in_fec!Y83)</f>
        <v>0.78057974485635007</v>
      </c>
      <c r="DA83" s="63" t="s">
        <v>3664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>
        <f>IF(RES_hhdet_in_tes!T84=0,"",RES_hhdet_in_tes!T84/RES_hhdet_in_fec!T84)</f>
        <v>1</v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X84" s="111">
        <f>IF(RES_hhdet_in_tes!X84=0,"",RES_hhdet_in_tes!X84/RES_hhdet_in_fec!X84)</f>
        <v>1</v>
      </c>
      <c r="Y84" s="111">
        <f>IF(RES_hhdet_in_tes!Y84=0,"",RES_hhdet_in_tes!Y84/RES_hhdet_in_fec!Y84)</f>
        <v>1</v>
      </c>
      <c r="DA84" s="63" t="s">
        <v>3665</v>
      </c>
    </row>
    <row r="85" spans="1:105" ht="12.95" customHeight="1" x14ac:dyDescent="0.25">
      <c r="A85" s="121" t="s">
        <v>92</v>
      </c>
      <c r="B85" s="124"/>
      <c r="C85" s="124">
        <f>IF(RES_hhdet_in_tes!C85=0,"",RES_hhdet_in_tes!C85/RES_hhdet_in_fec!C85)</f>
        <v>2.7356869207443761</v>
      </c>
      <c r="D85" s="124">
        <f>IF(RES_hhdet_in_tes!D85=0,"",RES_hhdet_in_tes!D85/RES_hhdet_in_fec!D85)</f>
        <v>2.8651535113348157</v>
      </c>
      <c r="E85" s="124">
        <f>IF(RES_hhdet_in_tes!E85=0,"",RES_hhdet_in_tes!E85/RES_hhdet_in_fec!E85)</f>
        <v>2.9965610550695638</v>
      </c>
      <c r="F85" s="124">
        <f>IF(RES_hhdet_in_tes!F85=0,"",RES_hhdet_in_tes!F85/RES_hhdet_in_fec!F85)</f>
        <v>3.1290240062310741</v>
      </c>
      <c r="G85" s="124">
        <f>IF(RES_hhdet_in_tes!G85=0,"",RES_hhdet_in_tes!G85/RES_hhdet_in_fec!G85)</f>
        <v>3.2633097656985108</v>
      </c>
      <c r="H85" s="124">
        <f>IF(RES_hhdet_in_tes!H85=0,"",RES_hhdet_in_tes!H85/RES_hhdet_in_fec!H85)</f>
        <v>3.3992977275107998</v>
      </c>
      <c r="I85" s="124">
        <f>IF(RES_hhdet_in_tes!I85=0,"",RES_hhdet_in_tes!I85/RES_hhdet_in_fec!I85)</f>
        <v>3.537148753478482</v>
      </c>
      <c r="J85" s="124">
        <f>IF(RES_hhdet_in_tes!J85=0,"",RES_hhdet_in_tes!J85/RES_hhdet_in_fec!J85)</f>
        <v>3.6775838141423449</v>
      </c>
      <c r="K85" s="124">
        <f>IF(RES_hhdet_in_tes!K85=0,"",RES_hhdet_in_tes!K85/RES_hhdet_in_fec!K85)</f>
        <v>3.8211739782850813</v>
      </c>
      <c r="L85" s="124">
        <f>IF(RES_hhdet_in_tes!L85=0,"",RES_hhdet_in_tes!L85/RES_hhdet_in_fec!L85)</f>
        <v>3.9679949757734736</v>
      </c>
      <c r="M85" s="124">
        <f>IF(RES_hhdet_in_tes!M85=0,"",RES_hhdet_in_tes!M85/RES_hhdet_in_fec!M85)</f>
        <v>4.1362410167421046</v>
      </c>
      <c r="N85" s="124">
        <f>IF(RES_hhdet_in_tes!N85=0,"",RES_hhdet_in_tes!N85/RES_hhdet_in_fec!N85)</f>
        <v>4.3313131268816703</v>
      </c>
      <c r="O85" s="124">
        <f>IF(RES_hhdet_in_tes!O85=0,"",RES_hhdet_in_tes!O85/RES_hhdet_in_fec!O85)</f>
        <v>4.5528633168415711</v>
      </c>
      <c r="P85" s="124">
        <f>IF(RES_hhdet_in_tes!P85=0,"",RES_hhdet_in_tes!P85/RES_hhdet_in_fec!P85)</f>
        <v>4.7793303214323135</v>
      </c>
      <c r="Q85" s="124">
        <f>IF(RES_hhdet_in_tes!Q85=0,"",RES_hhdet_in_tes!Q85/RES_hhdet_in_fec!Q85)</f>
        <v>4.9531402752188267</v>
      </c>
      <c r="R85" s="124">
        <f>IF(RES_hhdet_in_tes!R85=0,"",RES_hhdet_in_tes!R85/RES_hhdet_in_fec!R85)</f>
        <v>4.9908010890570251</v>
      </c>
      <c r="S85" s="124">
        <f>IF(RES_hhdet_in_tes!S85=0,"",RES_hhdet_in_tes!S85/RES_hhdet_in_fec!S85)</f>
        <v>4.9949856239279358</v>
      </c>
      <c r="T85" s="124">
        <f>IF(RES_hhdet_in_tes!T85=0,"",RES_hhdet_in_tes!T85/RES_hhdet_in_fec!T85)</f>
        <v>4.9996351071178369</v>
      </c>
      <c r="U85" s="124">
        <f>IF(RES_hhdet_in_tes!U85=0,"",RES_hhdet_in_tes!U85/RES_hhdet_in_fec!U85)</f>
        <v>5.0048011995510606</v>
      </c>
      <c r="V85" s="124">
        <f>IF(RES_hhdet_in_tes!V85=0,"",RES_hhdet_in_tes!V85/RES_hhdet_in_fec!V85)</f>
        <v>5.0195634971544276</v>
      </c>
      <c r="W85" s="124">
        <f>IF(RES_hhdet_in_tes!W85=0,"",RES_hhdet_in_tes!W85/RES_hhdet_in_fec!W85)</f>
        <v>5.0680162204946306</v>
      </c>
      <c r="X85" s="124">
        <f>IF(RES_hhdet_in_tes!X85=0,"",RES_hhdet_in_tes!X85/RES_hhdet_in_fec!X85)</f>
        <v>5.1230974539155829</v>
      </c>
      <c r="Y85" s="124">
        <f>IF(RES_hhdet_in_tes!Y85=0,"",RES_hhdet_in_tes!Y85/RES_hhdet_in_fec!Y85)</f>
        <v>5.1851837950123176</v>
      </c>
      <c r="DA85" s="130" t="s">
        <v>3666</v>
      </c>
    </row>
    <row r="86" spans="1:105" ht="12" customHeight="1" x14ac:dyDescent="0.25">
      <c r="A86" s="97" t="s">
        <v>53</v>
      </c>
      <c r="B86" s="111"/>
      <c r="C86" s="111">
        <f>IF(RES_hhdet_in_tes!C86=0,"",RES_hhdet_in_tes!C86/RES_hhdet_in_fec!C86)</f>
        <v>2.7356869207443761</v>
      </c>
      <c r="D86" s="111">
        <f>IF(RES_hhdet_in_tes!D86=0,"",RES_hhdet_in_tes!D86/RES_hhdet_in_fec!D86)</f>
        <v>2.8651535113348157</v>
      </c>
      <c r="E86" s="111">
        <f>IF(RES_hhdet_in_tes!E86=0,"",RES_hhdet_in_tes!E86/RES_hhdet_in_fec!E86)</f>
        <v>2.9965610550695638</v>
      </c>
      <c r="F86" s="111">
        <f>IF(RES_hhdet_in_tes!F86=0,"",RES_hhdet_in_tes!F86/RES_hhdet_in_fec!F86)</f>
        <v>3.1290240062310741</v>
      </c>
      <c r="G86" s="111">
        <f>IF(RES_hhdet_in_tes!G86=0,"",RES_hhdet_in_tes!G86/RES_hhdet_in_fec!G86)</f>
        <v>3.2633097656985108</v>
      </c>
      <c r="H86" s="111">
        <f>IF(RES_hhdet_in_tes!H86=0,"",RES_hhdet_in_tes!H86/RES_hhdet_in_fec!H86)</f>
        <v>3.3992977275107998</v>
      </c>
      <c r="I86" s="111">
        <f>IF(RES_hhdet_in_tes!I86=0,"",RES_hhdet_in_tes!I86/RES_hhdet_in_fec!I86)</f>
        <v>3.537148753478482</v>
      </c>
      <c r="J86" s="111">
        <f>IF(RES_hhdet_in_tes!J86=0,"",RES_hhdet_in_tes!J86/RES_hhdet_in_fec!J86)</f>
        <v>3.6775838141423449</v>
      </c>
      <c r="K86" s="111">
        <f>IF(RES_hhdet_in_tes!K86=0,"",RES_hhdet_in_tes!K86/RES_hhdet_in_fec!K86)</f>
        <v>3.8211739782850813</v>
      </c>
      <c r="L86" s="111">
        <f>IF(RES_hhdet_in_tes!L86=0,"",RES_hhdet_in_tes!L86/RES_hhdet_in_fec!L86)</f>
        <v>3.9679949757734736</v>
      </c>
      <c r="M86" s="111">
        <f>IF(RES_hhdet_in_tes!M86=0,"",RES_hhdet_in_tes!M86/RES_hhdet_in_fec!M86)</f>
        <v>4.1362410167421046</v>
      </c>
      <c r="N86" s="111">
        <f>IF(RES_hhdet_in_tes!N86=0,"",RES_hhdet_in_tes!N86/RES_hhdet_in_fec!N86)</f>
        <v>4.3313131268816703</v>
      </c>
      <c r="O86" s="111">
        <f>IF(RES_hhdet_in_tes!O86=0,"",RES_hhdet_in_tes!O86/RES_hhdet_in_fec!O86)</f>
        <v>4.5528633168415711</v>
      </c>
      <c r="P86" s="111">
        <f>IF(RES_hhdet_in_tes!P86=0,"",RES_hhdet_in_tes!P86/RES_hhdet_in_fec!P86)</f>
        <v>4.7793303214323135</v>
      </c>
      <c r="Q86" s="111">
        <f>IF(RES_hhdet_in_tes!Q86=0,"",RES_hhdet_in_tes!Q86/RES_hhdet_in_fec!Q86)</f>
        <v>4.9531402752188267</v>
      </c>
      <c r="R86" s="111">
        <f>IF(RES_hhdet_in_tes!R86=0,"",RES_hhdet_in_tes!R86/RES_hhdet_in_fec!R86)</f>
        <v>4.9908010890570251</v>
      </c>
      <c r="S86" s="111">
        <f>IF(RES_hhdet_in_tes!S86=0,"",RES_hhdet_in_tes!S86/RES_hhdet_in_fec!S86)</f>
        <v>4.9949856239279358</v>
      </c>
      <c r="T86" s="111">
        <f>IF(RES_hhdet_in_tes!T86=0,"",RES_hhdet_in_tes!T86/RES_hhdet_in_fec!T86)</f>
        <v>4.9996351071178369</v>
      </c>
      <c r="U86" s="111">
        <f>IF(RES_hhdet_in_tes!U86=0,"",RES_hhdet_in_tes!U86/RES_hhdet_in_fec!U86)</f>
        <v>5.0048011995510606</v>
      </c>
      <c r="V86" s="111">
        <f>IF(RES_hhdet_in_tes!V86=0,"",RES_hhdet_in_tes!V86/RES_hhdet_in_fec!V86)</f>
        <v>5.0195634971544276</v>
      </c>
      <c r="W86" s="111">
        <f>IF(RES_hhdet_in_tes!W86=0,"",RES_hhdet_in_tes!W86/RES_hhdet_in_fec!W86)</f>
        <v>5.0680162204946306</v>
      </c>
      <c r="X86" s="111">
        <f>IF(RES_hhdet_in_tes!X86=0,"",RES_hhdet_in_tes!X86/RES_hhdet_in_fec!X86)</f>
        <v>5.1230974539155829</v>
      </c>
      <c r="Y86" s="111">
        <f>IF(RES_hhdet_in_tes!Y86=0,"",RES_hhdet_in_tes!Y86/RES_hhdet_in_fec!Y86)</f>
        <v>5.1851837950123176</v>
      </c>
      <c r="DA86" s="63" t="s">
        <v>3667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0.58173525633893297</v>
      </c>
      <c r="D87" s="124">
        <f>IF(RES_hhdet_in_tes!D87=0,"",RES_hhdet_in_tes!D87/RES_hhdet_in_fec!D87)</f>
        <v>0.59159412377348752</v>
      </c>
      <c r="E87" s="124">
        <f>IF(RES_hhdet_in_tes!E87=0,"",RES_hhdet_in_tes!E87/RES_hhdet_in_fec!E87)</f>
        <v>0.60451227169773747</v>
      </c>
      <c r="F87" s="124">
        <f>IF(RES_hhdet_in_tes!F87=0,"",RES_hhdet_in_tes!F87/RES_hhdet_in_fec!F87)</f>
        <v>0.61840489698593726</v>
      </c>
      <c r="G87" s="124">
        <f>IF(RES_hhdet_in_tes!G87=0,"",RES_hhdet_in_tes!G87/RES_hhdet_in_fec!G87)</f>
        <v>0.63197793595136098</v>
      </c>
      <c r="H87" s="124">
        <f>IF(RES_hhdet_in_tes!H87=0,"",RES_hhdet_in_tes!H87/RES_hhdet_in_fec!H87)</f>
        <v>0.64518554495010461</v>
      </c>
      <c r="I87" s="124">
        <f>IF(RES_hhdet_in_tes!I87=0,"",RES_hhdet_in_tes!I87/RES_hhdet_in_fec!I87)</f>
        <v>0.65929657806091491</v>
      </c>
      <c r="J87" s="124">
        <f>IF(RES_hhdet_in_tes!J87=0,"",RES_hhdet_in_tes!J87/RES_hhdet_in_fec!J87)</f>
        <v>0.67396908716212012</v>
      </c>
      <c r="K87" s="124">
        <f>IF(RES_hhdet_in_tes!K87=0,"",RES_hhdet_in_tes!K87/RES_hhdet_in_fec!K87)</f>
        <v>0.68706179502331588</v>
      </c>
      <c r="L87" s="124">
        <f>IF(RES_hhdet_in_tes!L87=0,"",RES_hhdet_in_tes!L87/RES_hhdet_in_fec!L87)</f>
        <v>0.69911952746478978</v>
      </c>
      <c r="M87" s="124">
        <f>IF(RES_hhdet_in_tes!M87=0,"",RES_hhdet_in_tes!M87/RES_hhdet_in_fec!M87)</f>
        <v>0.70810834335605188</v>
      </c>
      <c r="N87" s="124">
        <f>IF(RES_hhdet_in_tes!N87=0,"",RES_hhdet_in_tes!N87/RES_hhdet_in_fec!N87)</f>
        <v>0.72487837509405473</v>
      </c>
      <c r="O87" s="124">
        <f>IF(RES_hhdet_in_tes!O87=0,"",RES_hhdet_in_tes!O87/RES_hhdet_in_fec!O87)</f>
        <v>0.73540423871754146</v>
      </c>
      <c r="P87" s="124">
        <f>IF(RES_hhdet_in_tes!P87=0,"",RES_hhdet_in_tes!P87/RES_hhdet_in_fec!P87)</f>
        <v>0.74395240850542299</v>
      </c>
      <c r="Q87" s="124">
        <f>IF(RES_hhdet_in_tes!Q87=0,"",RES_hhdet_in_tes!Q87/RES_hhdet_in_fec!Q87)</f>
        <v>0.7542528022686934</v>
      </c>
      <c r="R87" s="124">
        <f>IF(RES_hhdet_in_tes!R87=0,"",RES_hhdet_in_tes!R87/RES_hhdet_in_fec!R87)</f>
        <v>0.77118416607939355</v>
      </c>
      <c r="S87" s="124">
        <f>IF(RES_hhdet_in_tes!S87=0,"",RES_hhdet_in_tes!S87/RES_hhdet_in_fec!S87)</f>
        <v>0.78813159307574199</v>
      </c>
      <c r="T87" s="124">
        <f>IF(RES_hhdet_in_tes!T87=0,"",RES_hhdet_in_tes!T87/RES_hhdet_in_fec!T87)</f>
        <v>0.80744889848194434</v>
      </c>
      <c r="U87" s="124">
        <f>IF(RES_hhdet_in_tes!U87=0,"",RES_hhdet_in_tes!U87/RES_hhdet_in_fec!U87)</f>
        <v>0.81548315136656835</v>
      </c>
      <c r="V87" s="124">
        <f>IF(RES_hhdet_in_tes!V87=0,"",RES_hhdet_in_tes!V87/RES_hhdet_in_fec!V87)</f>
        <v>0.83390133301583447</v>
      </c>
      <c r="W87" s="124">
        <f>IF(RES_hhdet_in_tes!W87=0,"",RES_hhdet_in_tes!W87/RES_hhdet_in_fec!W87)</f>
        <v>0.84416936778305351</v>
      </c>
      <c r="X87" s="124">
        <f>IF(RES_hhdet_in_tes!X87=0,"",RES_hhdet_in_tes!X87/RES_hhdet_in_fec!X87)</f>
        <v>0.85493418834580681</v>
      </c>
      <c r="Y87" s="124">
        <f>IF(RES_hhdet_in_tes!Y87=0,"",RES_hhdet_in_tes!Y87/RES_hhdet_in_fec!Y87)</f>
        <v>0.85963597198750918</v>
      </c>
      <c r="DA87" s="130" t="s">
        <v>3668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0.56998690171152966</v>
      </c>
      <c r="D88" s="111">
        <f>IF(RES_hhdet_in_tes!D88=0,"",RES_hhdet_in_tes!D88/RES_hhdet_in_fec!D88)</f>
        <v>0.58470688797896053</v>
      </c>
      <c r="E88" s="111">
        <f>IF(RES_hhdet_in_tes!E88=0,"",RES_hhdet_in_tes!E88/RES_hhdet_in_fec!E88)</f>
        <v>0.59956700678580788</v>
      </c>
      <c r="F88" s="111">
        <f>IF(RES_hhdet_in_tes!F88=0,"",RES_hhdet_in_tes!F88/RES_hhdet_in_fec!F88)</f>
        <v>0.61455272419456319</v>
      </c>
      <c r="G88" s="111">
        <f>IF(RES_hhdet_in_tes!G88=0,"",RES_hhdet_in_tes!G88/RES_hhdet_in_fec!G88)</f>
        <v>0.62964925451621834</v>
      </c>
      <c r="H88" s="111">
        <f>IF(RES_hhdet_in_tes!H88=0,"",RES_hhdet_in_tes!H88/RES_hhdet_in_fec!H88)</f>
        <v>0.64483918540491381</v>
      </c>
      <c r="I88" s="111">
        <f>IF(RES_hhdet_in_tes!I88=0,"",RES_hhdet_in_tes!I88/RES_hhdet_in_fec!I88)</f>
        <v>0.66009954803645343</v>
      </c>
      <c r="J88" s="111">
        <f>IF(RES_hhdet_in_tes!J88=0,"",RES_hhdet_in_tes!J88/RES_hhdet_in_fec!J88)</f>
        <v>0.67538072675033167</v>
      </c>
      <c r="K88" s="111">
        <f>IF(RES_hhdet_in_tes!K88=0,"",RES_hhdet_in_tes!K88/RES_hhdet_in_fec!K88)</f>
        <v>0.69061711494448452</v>
      </c>
      <c r="L88" s="111">
        <f>IF(RES_hhdet_in_tes!L88=0,"",RES_hhdet_in_tes!L88/RES_hhdet_in_fec!L88)</f>
        <v>0.70575048324070844</v>
      </c>
      <c r="M88" s="111">
        <f>IF(RES_hhdet_in_tes!M88=0,"",RES_hhdet_in_tes!M88/RES_hhdet_in_fec!M88)</f>
        <v>0.71965172682131184</v>
      </c>
      <c r="N88" s="111">
        <f>IF(RES_hhdet_in_tes!N88=0,"",RES_hhdet_in_tes!N88/RES_hhdet_in_fec!N88)</f>
        <v>0.73170302121446507</v>
      </c>
      <c r="O88" s="111">
        <f>IF(RES_hhdet_in_tes!O88=0,"",RES_hhdet_in_tes!O88/RES_hhdet_in_fec!O88)</f>
        <v>0.7415475390143782</v>
      </c>
      <c r="P88" s="111">
        <f>IF(RES_hhdet_in_tes!P88=0,"",RES_hhdet_in_tes!P88/RES_hhdet_in_fec!P88)</f>
        <v>0.75003811182450986</v>
      </c>
      <c r="Q88" s="111">
        <f>IF(RES_hhdet_in_tes!Q88=0,"",RES_hhdet_in_tes!Q88/RES_hhdet_in_fec!Q88)</f>
        <v>0.76016895262150286</v>
      </c>
      <c r="R88" s="111">
        <f>IF(RES_hhdet_in_tes!R88=0,"",RES_hhdet_in_tes!R88/RES_hhdet_in_fec!R88)</f>
        <v>0.77534364194547156</v>
      </c>
      <c r="S88" s="111">
        <f>IF(RES_hhdet_in_tes!S88=0,"",RES_hhdet_in_tes!S88/RES_hhdet_in_fec!S88)</f>
        <v>0.79242257350995149</v>
      </c>
      <c r="T88" s="111">
        <f>IF(RES_hhdet_in_tes!T88=0,"",RES_hhdet_in_tes!T88/RES_hhdet_in_fec!T88)</f>
        <v>0.80964975792850469</v>
      </c>
      <c r="U88" s="111">
        <f>IF(RES_hhdet_in_tes!U88=0,"",RES_hhdet_in_tes!U88/RES_hhdet_in_fec!U88)</f>
        <v>0.82556335166250538</v>
      </c>
      <c r="V88" s="111">
        <f>IF(RES_hhdet_in_tes!V88=0,"",RES_hhdet_in_tes!V88/RES_hhdet_in_fec!V88)</f>
        <v>0.83891203016327898</v>
      </c>
      <c r="W88" s="111">
        <f>IF(RES_hhdet_in_tes!W88=0,"",RES_hhdet_in_tes!W88/RES_hhdet_in_fec!W88)</f>
        <v>0.84963537253586741</v>
      </c>
      <c r="X88" s="111">
        <f>IF(RES_hhdet_in_tes!X88=0,"",RES_hhdet_in_tes!X88/RES_hhdet_in_fec!X88)</f>
        <v>0.85544731505708427</v>
      </c>
      <c r="Y88" s="111">
        <f>IF(RES_hhdet_in_tes!Y88=0,"",RES_hhdet_in_tes!Y88/RES_hhdet_in_fec!Y88)</f>
        <v>0.86092451003094228</v>
      </c>
      <c r="DA88" s="63" t="s">
        <v>3669</v>
      </c>
    </row>
    <row r="89" spans="1:105" ht="12" customHeight="1" x14ac:dyDescent="0.25">
      <c r="A89" s="97" t="s">
        <v>131</v>
      </c>
      <c r="B89" s="111"/>
      <c r="C89" s="111" t="str">
        <f>IF(RES_hhdet_in_tes!C89=0,"",RES_hhdet_in_tes!C89/RES_hhdet_in_fec!C89)</f>
        <v/>
      </c>
      <c r="D89" s="111" t="str">
        <f>IF(RES_hhdet_in_tes!D89=0,"",RES_hhdet_in_tes!D89/RES_hhdet_in_fec!D89)</f>
        <v/>
      </c>
      <c r="E89" s="111" t="str">
        <f>IF(RES_hhdet_in_tes!E89=0,"",RES_hhdet_in_tes!E89/RES_hhdet_in_fec!E89)</f>
        <v/>
      </c>
      <c r="F89" s="111" t="str">
        <f>IF(RES_hhdet_in_tes!F89=0,"",RES_hhdet_in_tes!F89/RES_hhdet_in_fec!F89)</f>
        <v/>
      </c>
      <c r="G89" s="111" t="str">
        <f>IF(RES_hhdet_in_tes!G89=0,"",RES_hhdet_in_tes!G89/RES_hhdet_in_fec!G89)</f>
        <v/>
      </c>
      <c r="H89" s="111" t="str">
        <f>IF(RES_hhdet_in_tes!H89=0,"",RES_hhdet_in_tes!H89/RES_hhdet_in_fec!H89)</f>
        <v/>
      </c>
      <c r="I89" s="111" t="str">
        <f>IF(RES_hhdet_in_tes!I89=0,"",RES_hhdet_in_tes!I89/RES_hhdet_in_fec!I89)</f>
        <v/>
      </c>
      <c r="J89" s="111" t="str">
        <f>IF(RES_hhdet_in_tes!J89=0,"",RES_hhdet_in_tes!J89/RES_hhdet_in_fec!J89)</f>
        <v/>
      </c>
      <c r="K89" s="111" t="str">
        <f>IF(RES_hhdet_in_tes!K89=0,"",RES_hhdet_in_tes!K89/RES_hhdet_in_fec!K89)</f>
        <v/>
      </c>
      <c r="L89" s="111" t="str">
        <f>IF(RES_hhdet_in_tes!L89=0,"",RES_hhdet_in_tes!L89/RES_hhdet_in_fec!L89)</f>
        <v/>
      </c>
      <c r="M89" s="111" t="str">
        <f>IF(RES_hhdet_in_tes!M89=0,"",RES_hhdet_in_tes!M89/RES_hhdet_in_fec!M89)</f>
        <v/>
      </c>
      <c r="N89" s="111" t="str">
        <f>IF(RES_hhdet_in_tes!N89=0,"",RES_hhdet_in_tes!N89/RES_hhdet_in_fec!N89)</f>
        <v/>
      </c>
      <c r="O89" s="111" t="str">
        <f>IF(RES_hhdet_in_tes!O89=0,"",RES_hhdet_in_tes!O89/RES_hhdet_in_fec!O89)</f>
        <v/>
      </c>
      <c r="P89" s="111" t="str">
        <f>IF(RES_hhdet_in_tes!P89=0,"",RES_hhdet_in_tes!P89/RES_hhdet_in_fec!P89)</f>
        <v/>
      </c>
      <c r="Q89" s="111" t="str">
        <f>IF(RES_hhdet_in_tes!Q89=0,"",RES_hhdet_in_tes!Q89/RES_hhdet_in_fec!Q89)</f>
        <v/>
      </c>
      <c r="R89" s="111" t="str">
        <f>IF(RES_hhdet_in_tes!R89=0,"",RES_hhdet_in_tes!R89/RES_hhdet_in_fec!R89)</f>
        <v/>
      </c>
      <c r="S89" s="111" t="str">
        <f>IF(RES_hhdet_in_tes!S89=0,"",RES_hhdet_in_tes!S89/RES_hhdet_in_fec!S89)</f>
        <v/>
      </c>
      <c r="T89" s="111" t="str">
        <f>IF(RES_hhdet_in_tes!T89=0,"",RES_hhdet_in_tes!T89/RES_hhdet_in_fec!T89)</f>
        <v/>
      </c>
      <c r="U89" s="111" t="str">
        <f>IF(RES_hhdet_in_tes!U89=0,"",RES_hhdet_in_tes!U89/RES_hhdet_in_fec!U89)</f>
        <v/>
      </c>
      <c r="V89" s="111" t="str">
        <f>IF(RES_hhdet_in_tes!V89=0,"",RES_hhdet_in_tes!V89/RES_hhdet_in_fec!V89)</f>
        <v/>
      </c>
      <c r="W89" s="111" t="str">
        <f>IF(RES_hhdet_in_tes!W89=0,"",RES_hhdet_in_tes!W89/RES_hhdet_in_fec!W89)</f>
        <v/>
      </c>
      <c r="X89" s="111" t="str">
        <f>IF(RES_hhdet_in_tes!X89=0,"",RES_hhdet_in_tes!X89/RES_hhdet_in_fec!X89)</f>
        <v/>
      </c>
      <c r="Y89" s="111" t="str">
        <f>IF(RES_hhdet_in_tes!Y89=0,"",RES_hhdet_in_tes!Y89/RES_hhdet_in_fec!Y89)</f>
        <v/>
      </c>
      <c r="DA89" s="63" t="s">
        <v>3670</v>
      </c>
    </row>
    <row r="90" spans="1:105" ht="12" customHeight="1" x14ac:dyDescent="0.25">
      <c r="A90" s="100" t="s">
        <v>199</v>
      </c>
      <c r="B90" s="112"/>
      <c r="C90" s="112" t="str">
        <f>IF(RES_hhdet_in_tes!C90=0,"",RES_hhdet_in_tes!C90/RES_hhdet_in_fec!C90)</f>
        <v/>
      </c>
      <c r="D90" s="112" t="str">
        <f>IF(RES_hhdet_in_tes!D90=0,"",RES_hhdet_in_tes!D90/RES_hhdet_in_fec!D90)</f>
        <v/>
      </c>
      <c r="E90" s="112" t="str">
        <f>IF(RES_hhdet_in_tes!E90=0,"",RES_hhdet_in_tes!E90/RES_hhdet_in_fec!E90)</f>
        <v/>
      </c>
      <c r="F90" s="112" t="str">
        <f>IF(RES_hhdet_in_tes!F90=0,"",RES_hhdet_in_tes!F90/RES_hhdet_in_fec!F90)</f>
        <v/>
      </c>
      <c r="G90" s="112" t="str">
        <f>IF(RES_hhdet_in_tes!G90=0,"",RES_hhdet_in_tes!G90/RES_hhdet_in_fec!G90)</f>
        <v/>
      </c>
      <c r="H90" s="112" t="str">
        <f>IF(RES_hhdet_in_tes!H90=0,"",RES_hhdet_in_tes!H90/RES_hhdet_in_fec!H90)</f>
        <v/>
      </c>
      <c r="I90" s="112" t="str">
        <f>IF(RES_hhdet_in_tes!I90=0,"",RES_hhdet_in_tes!I90/RES_hhdet_in_fec!I90)</f>
        <v/>
      </c>
      <c r="J90" s="112" t="str">
        <f>IF(RES_hhdet_in_tes!J90=0,"",RES_hhdet_in_tes!J90/RES_hhdet_in_fec!J90)</f>
        <v/>
      </c>
      <c r="K90" s="112" t="str">
        <f>IF(RES_hhdet_in_tes!K90=0,"",RES_hhdet_in_tes!K90/RES_hhdet_in_fec!K90)</f>
        <v/>
      </c>
      <c r="L90" s="112" t="str">
        <f>IF(RES_hhdet_in_tes!L90=0,"",RES_hhdet_in_tes!L90/RES_hhdet_in_fec!L90)</f>
        <v/>
      </c>
      <c r="M90" s="112" t="str">
        <f>IF(RES_hhdet_in_tes!M90=0,"",RES_hhdet_in_tes!M90/RES_hhdet_in_fec!M90)</f>
        <v/>
      </c>
      <c r="N90" s="112" t="str">
        <f>IF(RES_hhdet_in_tes!N90=0,"",RES_hhdet_in_tes!N90/RES_hhdet_in_fec!N90)</f>
        <v/>
      </c>
      <c r="O90" s="112" t="str">
        <f>IF(RES_hhdet_in_tes!O90=0,"",RES_hhdet_in_tes!O90/RES_hhdet_in_fec!O90)</f>
        <v/>
      </c>
      <c r="P90" s="112" t="str">
        <f>IF(RES_hhdet_in_tes!P90=0,"",RES_hhdet_in_tes!P90/RES_hhdet_in_fec!P90)</f>
        <v/>
      </c>
      <c r="Q90" s="112" t="str">
        <f>IF(RES_hhdet_in_tes!Q90=0,"",RES_hhdet_in_tes!Q90/RES_hhdet_in_fec!Q90)</f>
        <v/>
      </c>
      <c r="R90" s="112" t="str">
        <f>IF(RES_hhdet_in_tes!R90=0,"",RES_hhdet_in_tes!R90/RES_hhdet_in_fec!R90)</f>
        <v/>
      </c>
      <c r="S90" s="112" t="str">
        <f>IF(RES_hhdet_in_tes!S90=0,"",RES_hhdet_in_tes!S90/RES_hhdet_in_fec!S90)</f>
        <v/>
      </c>
      <c r="T90" s="112" t="str">
        <f>IF(RES_hhdet_in_tes!T90=0,"",RES_hhdet_in_tes!T90/RES_hhdet_in_fec!T90)</f>
        <v/>
      </c>
      <c r="U90" s="112" t="str">
        <f>IF(RES_hhdet_in_tes!U90=0,"",RES_hhdet_in_tes!U90/RES_hhdet_in_fec!U90)</f>
        <v/>
      </c>
      <c r="V90" s="112" t="str">
        <f>IF(RES_hhdet_in_tes!V90=0,"",RES_hhdet_in_tes!V90/RES_hhdet_in_fec!V90)</f>
        <v/>
      </c>
      <c r="W90" s="112" t="str">
        <f>IF(RES_hhdet_in_tes!W90=0,"",RES_hhdet_in_tes!W90/RES_hhdet_in_fec!W90)</f>
        <v/>
      </c>
      <c r="X90" s="112" t="str">
        <f>IF(RES_hhdet_in_tes!X90=0,"",RES_hhdet_in_tes!X90/RES_hhdet_in_fec!X90)</f>
        <v/>
      </c>
      <c r="Y90" s="112" t="str">
        <f>IF(RES_hhdet_in_tes!Y90=0,"",RES_hhdet_in_tes!Y90/RES_hhdet_in_fec!Y90)</f>
        <v/>
      </c>
      <c r="DA90" s="131" t="s">
        <v>3671</v>
      </c>
    </row>
    <row r="91" spans="1:105" ht="12" customHeight="1" x14ac:dyDescent="0.25">
      <c r="A91" s="103" t="s">
        <v>52</v>
      </c>
      <c r="B91" s="113"/>
      <c r="C91" s="113" t="str">
        <f>IF(RES_hhdet_in_tes!C91=0,"",RES_hhdet_in_tes!C91/RES_hhdet_in_fec!C91)</f>
        <v/>
      </c>
      <c r="D91" s="113" t="str">
        <f>IF(RES_hhdet_in_tes!D91=0,"",RES_hhdet_in_tes!D91/RES_hhdet_in_fec!D91)</f>
        <v/>
      </c>
      <c r="E91" s="113" t="str">
        <f>IF(RES_hhdet_in_tes!E91=0,"",RES_hhdet_in_tes!E91/RES_hhdet_in_fec!E91)</f>
        <v/>
      </c>
      <c r="F91" s="113" t="str">
        <f>IF(RES_hhdet_in_tes!F91=0,"",RES_hhdet_in_tes!F91/RES_hhdet_in_fec!F91)</f>
        <v/>
      </c>
      <c r="G91" s="113" t="str">
        <f>IF(RES_hhdet_in_tes!G91=0,"",RES_hhdet_in_tes!G91/RES_hhdet_in_fec!G91)</f>
        <v/>
      </c>
      <c r="H91" s="113" t="str">
        <f>IF(RES_hhdet_in_tes!H91=0,"",RES_hhdet_in_tes!H91/RES_hhdet_in_fec!H91)</f>
        <v/>
      </c>
      <c r="I91" s="113" t="str">
        <f>IF(RES_hhdet_in_tes!I91=0,"",RES_hhdet_in_tes!I91/RES_hhdet_in_fec!I91)</f>
        <v/>
      </c>
      <c r="J91" s="113" t="str">
        <f>IF(RES_hhdet_in_tes!J91=0,"",RES_hhdet_in_tes!J91/RES_hhdet_in_fec!J91)</f>
        <v/>
      </c>
      <c r="K91" s="113" t="str">
        <f>IF(RES_hhdet_in_tes!K91=0,"",RES_hhdet_in_tes!K91/RES_hhdet_in_fec!K91)</f>
        <v/>
      </c>
      <c r="L91" s="113" t="str">
        <f>IF(RES_hhdet_in_tes!L91=0,"",RES_hhdet_in_tes!L91/RES_hhdet_in_fec!L91)</f>
        <v/>
      </c>
      <c r="M91" s="113" t="str">
        <f>IF(RES_hhdet_in_tes!M91=0,"",RES_hhdet_in_tes!M91/RES_hhdet_in_fec!M91)</f>
        <v/>
      </c>
      <c r="N91" s="113" t="str">
        <f>IF(RES_hhdet_in_tes!N91=0,"",RES_hhdet_in_tes!N91/RES_hhdet_in_fec!N91)</f>
        <v/>
      </c>
      <c r="O91" s="113" t="str">
        <f>IF(RES_hhdet_in_tes!O91=0,"",RES_hhdet_in_tes!O91/RES_hhdet_in_fec!O91)</f>
        <v/>
      </c>
      <c r="P91" s="113" t="str">
        <f>IF(RES_hhdet_in_tes!P91=0,"",RES_hhdet_in_tes!P91/RES_hhdet_in_fec!P91)</f>
        <v/>
      </c>
      <c r="Q91" s="113" t="str">
        <f>IF(RES_hhdet_in_tes!Q91=0,"",RES_hhdet_in_tes!Q91/RES_hhdet_in_fec!Q91)</f>
        <v/>
      </c>
      <c r="R91" s="113" t="str">
        <f>IF(RES_hhdet_in_tes!R91=0,"",RES_hhdet_in_tes!R91/RES_hhdet_in_fec!R91)</f>
        <v/>
      </c>
      <c r="S91" s="113" t="str">
        <f>IF(RES_hhdet_in_tes!S91=0,"",RES_hhdet_in_tes!S91/RES_hhdet_in_fec!S91)</f>
        <v/>
      </c>
      <c r="T91" s="113" t="str">
        <f>IF(RES_hhdet_in_tes!T91=0,"",RES_hhdet_in_tes!T91/RES_hhdet_in_fec!T91)</f>
        <v/>
      </c>
      <c r="U91" s="113" t="str">
        <f>IF(RES_hhdet_in_tes!U91=0,"",RES_hhdet_in_tes!U91/RES_hhdet_in_fec!U91)</f>
        <v/>
      </c>
      <c r="V91" s="113" t="str">
        <f>IF(RES_hhdet_in_tes!V91=0,"",RES_hhdet_in_tes!V91/RES_hhdet_in_fec!V91)</f>
        <v/>
      </c>
      <c r="W91" s="113" t="str">
        <f>IF(RES_hhdet_in_tes!W91=0,"",RES_hhdet_in_tes!W91/RES_hhdet_in_fec!W91)</f>
        <v/>
      </c>
      <c r="X91" s="113" t="str">
        <f>IF(RES_hhdet_in_tes!X91=0,"",RES_hhdet_in_tes!X91/RES_hhdet_in_fec!X91)</f>
        <v/>
      </c>
      <c r="Y91" s="113" t="str">
        <f>IF(RES_hhdet_in_tes!Y91=0,"",RES_hhdet_in_tes!Y91/RES_hhdet_in_fec!Y91)</f>
        <v/>
      </c>
      <c r="DA91" s="132" t="s">
        <v>3672</v>
      </c>
    </row>
    <row r="92" spans="1:105" ht="12" customHeight="1" x14ac:dyDescent="0.25">
      <c r="A92" s="106" t="s">
        <v>124</v>
      </c>
      <c r="B92" s="112"/>
      <c r="C92" s="112" t="str">
        <f>IF(RES_hhdet_in_tes!C92=0,"",RES_hhdet_in_tes!C92/RES_hhdet_in_fec!C92)</f>
        <v/>
      </c>
      <c r="D92" s="112" t="str">
        <f>IF(RES_hhdet_in_tes!D92=0,"",RES_hhdet_in_tes!D92/RES_hhdet_in_fec!D92)</f>
        <v/>
      </c>
      <c r="E92" s="112" t="str">
        <f>IF(RES_hhdet_in_tes!E92=0,"",RES_hhdet_in_tes!E92/RES_hhdet_in_fec!E92)</f>
        <v/>
      </c>
      <c r="F92" s="112" t="str">
        <f>IF(RES_hhdet_in_tes!F92=0,"",RES_hhdet_in_tes!F92/RES_hhdet_in_fec!F92)</f>
        <v/>
      </c>
      <c r="G92" s="112" t="str">
        <f>IF(RES_hhdet_in_tes!G92=0,"",RES_hhdet_in_tes!G92/RES_hhdet_in_fec!G92)</f>
        <v/>
      </c>
      <c r="H92" s="112" t="str">
        <f>IF(RES_hhdet_in_tes!H92=0,"",RES_hhdet_in_tes!H92/RES_hhdet_in_fec!H92)</f>
        <v/>
      </c>
      <c r="I92" s="112" t="str">
        <f>IF(RES_hhdet_in_tes!I92=0,"",RES_hhdet_in_tes!I92/RES_hhdet_in_fec!I92)</f>
        <v/>
      </c>
      <c r="J92" s="112" t="str">
        <f>IF(RES_hhdet_in_tes!J92=0,"",RES_hhdet_in_tes!J92/RES_hhdet_in_fec!J92)</f>
        <v/>
      </c>
      <c r="K92" s="112" t="str">
        <f>IF(RES_hhdet_in_tes!K92=0,"",RES_hhdet_in_tes!K92/RES_hhdet_in_fec!K92)</f>
        <v/>
      </c>
      <c r="L92" s="112" t="str">
        <f>IF(RES_hhdet_in_tes!L92=0,"",RES_hhdet_in_tes!L92/RES_hhdet_in_fec!L92)</f>
        <v/>
      </c>
      <c r="M92" s="112" t="str">
        <f>IF(RES_hhdet_in_tes!M92=0,"",RES_hhdet_in_tes!M92/RES_hhdet_in_fec!M92)</f>
        <v/>
      </c>
      <c r="N92" s="112" t="str">
        <f>IF(RES_hhdet_in_tes!N92=0,"",RES_hhdet_in_tes!N92/RES_hhdet_in_fec!N92)</f>
        <v/>
      </c>
      <c r="O92" s="112" t="str">
        <f>IF(RES_hhdet_in_tes!O92=0,"",RES_hhdet_in_tes!O92/RES_hhdet_in_fec!O92)</f>
        <v/>
      </c>
      <c r="P92" s="112" t="str">
        <f>IF(RES_hhdet_in_tes!P92=0,"",RES_hhdet_in_tes!P92/RES_hhdet_in_fec!P92)</f>
        <v/>
      </c>
      <c r="Q92" s="112" t="str">
        <f>IF(RES_hhdet_in_tes!Q92=0,"",RES_hhdet_in_tes!Q92/RES_hhdet_in_fec!Q92)</f>
        <v/>
      </c>
      <c r="R92" s="112" t="str">
        <f>IF(RES_hhdet_in_tes!R92=0,"",RES_hhdet_in_tes!R92/RES_hhdet_in_fec!R92)</f>
        <v/>
      </c>
      <c r="S92" s="112" t="str">
        <f>IF(RES_hhdet_in_tes!S92=0,"",RES_hhdet_in_tes!S92/RES_hhdet_in_fec!S92)</f>
        <v/>
      </c>
      <c r="T92" s="112" t="str">
        <f>IF(RES_hhdet_in_tes!T92=0,"",RES_hhdet_in_tes!T92/RES_hhdet_in_fec!T92)</f>
        <v/>
      </c>
      <c r="U92" s="112" t="str">
        <f>IF(RES_hhdet_in_tes!U92=0,"",RES_hhdet_in_tes!U92/RES_hhdet_in_fec!U92)</f>
        <v/>
      </c>
      <c r="V92" s="112" t="str">
        <f>IF(RES_hhdet_in_tes!V92=0,"",RES_hhdet_in_tes!V92/RES_hhdet_in_fec!V92)</f>
        <v/>
      </c>
      <c r="W92" s="112" t="str">
        <f>IF(RES_hhdet_in_tes!W92=0,"",RES_hhdet_in_tes!W92/RES_hhdet_in_fec!W92)</f>
        <v/>
      </c>
      <c r="X92" s="112" t="str">
        <f>IF(RES_hhdet_in_tes!X92=0,"",RES_hhdet_in_tes!X92/RES_hhdet_in_fec!X92)</f>
        <v/>
      </c>
      <c r="Y92" s="112" t="str">
        <f>IF(RES_hhdet_in_tes!Y92=0,"",RES_hhdet_in_tes!Y92/RES_hhdet_in_fec!Y92)</f>
        <v/>
      </c>
      <c r="DA92" s="131" t="s">
        <v>3673</v>
      </c>
    </row>
    <row r="93" spans="1:105" ht="12" customHeight="1" x14ac:dyDescent="0.25">
      <c r="A93" s="107" t="s">
        <v>123</v>
      </c>
      <c r="B93" s="113"/>
      <c r="C93" s="113" t="str">
        <f>IF(RES_hhdet_in_tes!C93=0,"",RES_hhdet_in_tes!C93/RES_hhdet_in_fec!C93)</f>
        <v/>
      </c>
      <c r="D93" s="113" t="str">
        <f>IF(RES_hhdet_in_tes!D93=0,"",RES_hhdet_in_tes!D93/RES_hhdet_in_fec!D93)</f>
        <v/>
      </c>
      <c r="E93" s="113" t="str">
        <f>IF(RES_hhdet_in_tes!E93=0,"",RES_hhdet_in_tes!E93/RES_hhdet_in_fec!E93)</f>
        <v/>
      </c>
      <c r="F93" s="113" t="str">
        <f>IF(RES_hhdet_in_tes!F93=0,"",RES_hhdet_in_tes!F93/RES_hhdet_in_fec!F93)</f>
        <v/>
      </c>
      <c r="G93" s="113" t="str">
        <f>IF(RES_hhdet_in_tes!G93=0,"",RES_hhdet_in_tes!G93/RES_hhdet_in_fec!G93)</f>
        <v/>
      </c>
      <c r="H93" s="113" t="str">
        <f>IF(RES_hhdet_in_tes!H93=0,"",RES_hhdet_in_tes!H93/RES_hhdet_in_fec!H93)</f>
        <v/>
      </c>
      <c r="I93" s="113" t="str">
        <f>IF(RES_hhdet_in_tes!I93=0,"",RES_hhdet_in_tes!I93/RES_hhdet_in_fec!I93)</f>
        <v/>
      </c>
      <c r="J93" s="113" t="str">
        <f>IF(RES_hhdet_in_tes!J93=0,"",RES_hhdet_in_tes!J93/RES_hhdet_in_fec!J93)</f>
        <v/>
      </c>
      <c r="K93" s="113" t="str">
        <f>IF(RES_hhdet_in_tes!K93=0,"",RES_hhdet_in_tes!K93/RES_hhdet_in_fec!K93)</f>
        <v/>
      </c>
      <c r="L93" s="113" t="str">
        <f>IF(RES_hhdet_in_tes!L93=0,"",RES_hhdet_in_tes!L93/RES_hhdet_in_fec!L93)</f>
        <v/>
      </c>
      <c r="M93" s="113" t="str">
        <f>IF(RES_hhdet_in_tes!M93=0,"",RES_hhdet_in_tes!M93/RES_hhdet_in_fec!M93)</f>
        <v/>
      </c>
      <c r="N93" s="113" t="str">
        <f>IF(RES_hhdet_in_tes!N93=0,"",RES_hhdet_in_tes!N93/RES_hhdet_in_fec!N93)</f>
        <v/>
      </c>
      <c r="O93" s="113" t="str">
        <f>IF(RES_hhdet_in_tes!O93=0,"",RES_hhdet_in_tes!O93/RES_hhdet_in_fec!O93)</f>
        <v/>
      </c>
      <c r="P93" s="113" t="str">
        <f>IF(RES_hhdet_in_tes!P93=0,"",RES_hhdet_in_tes!P93/RES_hhdet_in_fec!P93)</f>
        <v/>
      </c>
      <c r="Q93" s="113" t="str">
        <f>IF(RES_hhdet_in_tes!Q93=0,"",RES_hhdet_in_tes!Q93/RES_hhdet_in_fec!Q93)</f>
        <v/>
      </c>
      <c r="R93" s="113" t="str">
        <f>IF(RES_hhdet_in_tes!R93=0,"",RES_hhdet_in_tes!R93/RES_hhdet_in_fec!R93)</f>
        <v/>
      </c>
      <c r="S93" s="113" t="str">
        <f>IF(RES_hhdet_in_tes!S93=0,"",RES_hhdet_in_tes!S93/RES_hhdet_in_fec!S93)</f>
        <v/>
      </c>
      <c r="T93" s="113" t="str">
        <f>IF(RES_hhdet_in_tes!T93=0,"",RES_hhdet_in_tes!T93/RES_hhdet_in_fec!T93)</f>
        <v/>
      </c>
      <c r="U93" s="113" t="str">
        <f>IF(RES_hhdet_in_tes!U93=0,"",RES_hhdet_in_tes!U93/RES_hhdet_in_fec!U93)</f>
        <v/>
      </c>
      <c r="V93" s="113" t="str">
        <f>IF(RES_hhdet_in_tes!V93=0,"",RES_hhdet_in_tes!V93/RES_hhdet_in_fec!V93)</f>
        <v/>
      </c>
      <c r="W93" s="113" t="str">
        <f>IF(RES_hhdet_in_tes!W93=0,"",RES_hhdet_in_tes!W93/RES_hhdet_in_fec!W93)</f>
        <v/>
      </c>
      <c r="X93" s="113" t="str">
        <f>IF(RES_hhdet_in_tes!X93=0,"",RES_hhdet_in_tes!X93/RES_hhdet_in_fec!X93)</f>
        <v/>
      </c>
      <c r="Y93" s="113" t="str">
        <f>IF(RES_hhdet_in_tes!Y93=0,"",RES_hhdet_in_tes!Y93/RES_hhdet_in_fec!Y93)</f>
        <v/>
      </c>
      <c r="DA93" s="132" t="s">
        <v>3674</v>
      </c>
    </row>
    <row r="94" spans="1:105" ht="12" customHeight="1" x14ac:dyDescent="0.25">
      <c r="A94" s="108" t="s">
        <v>50</v>
      </c>
      <c r="B94" s="111"/>
      <c r="C94" s="111" t="str">
        <f>IF(RES_hhdet_in_tes!C94=0,"",RES_hhdet_in_tes!C94/RES_hhdet_in_fec!C94)</f>
        <v/>
      </c>
      <c r="D94" s="111" t="str">
        <f>IF(RES_hhdet_in_tes!D94=0,"",RES_hhdet_in_tes!D94/RES_hhdet_in_fec!D94)</f>
        <v/>
      </c>
      <c r="E94" s="111" t="str">
        <f>IF(RES_hhdet_in_tes!E94=0,"",RES_hhdet_in_tes!E94/RES_hhdet_in_fec!E94)</f>
        <v/>
      </c>
      <c r="F94" s="111" t="str">
        <f>IF(RES_hhdet_in_tes!F94=0,"",RES_hhdet_in_tes!F94/RES_hhdet_in_fec!F94)</f>
        <v/>
      </c>
      <c r="G94" s="111" t="str">
        <f>IF(RES_hhdet_in_tes!G94=0,"",RES_hhdet_in_tes!G94/RES_hhdet_in_fec!G94)</f>
        <v/>
      </c>
      <c r="H94" s="111" t="str">
        <f>IF(RES_hhdet_in_tes!H94=0,"",RES_hhdet_in_tes!H94/RES_hhdet_in_fec!H94)</f>
        <v/>
      </c>
      <c r="I94" s="111" t="str">
        <f>IF(RES_hhdet_in_tes!I94=0,"",RES_hhdet_in_tes!I94/RES_hhdet_in_fec!I94)</f>
        <v/>
      </c>
      <c r="J94" s="111" t="str">
        <f>IF(RES_hhdet_in_tes!J94=0,"",RES_hhdet_in_tes!J94/RES_hhdet_in_fec!J94)</f>
        <v/>
      </c>
      <c r="K94" s="111" t="str">
        <f>IF(RES_hhdet_in_tes!K94=0,"",RES_hhdet_in_tes!K94/RES_hhdet_in_fec!K94)</f>
        <v/>
      </c>
      <c r="L94" s="111" t="str">
        <f>IF(RES_hhdet_in_tes!L94=0,"",RES_hhdet_in_tes!L94/RES_hhdet_in_fec!L94)</f>
        <v/>
      </c>
      <c r="M94" s="111" t="str">
        <f>IF(RES_hhdet_in_tes!M94=0,"",RES_hhdet_in_tes!M94/RES_hhdet_in_fec!M94)</f>
        <v/>
      </c>
      <c r="N94" s="111" t="str">
        <f>IF(RES_hhdet_in_tes!N94=0,"",RES_hhdet_in_tes!N94/RES_hhdet_in_fec!N94)</f>
        <v/>
      </c>
      <c r="O94" s="111" t="str">
        <f>IF(RES_hhdet_in_tes!O94=0,"",RES_hhdet_in_tes!O94/RES_hhdet_in_fec!O94)</f>
        <v/>
      </c>
      <c r="P94" s="111" t="str">
        <f>IF(RES_hhdet_in_tes!P94=0,"",RES_hhdet_in_tes!P94/RES_hhdet_in_fec!P94)</f>
        <v/>
      </c>
      <c r="Q94" s="111" t="str">
        <f>IF(RES_hhdet_in_tes!Q94=0,"",RES_hhdet_in_tes!Q94/RES_hhdet_in_fec!Q94)</f>
        <v/>
      </c>
      <c r="R94" s="111" t="str">
        <f>IF(RES_hhdet_in_tes!R94=0,"",RES_hhdet_in_tes!R94/RES_hhdet_in_fec!R94)</f>
        <v/>
      </c>
      <c r="S94" s="111" t="str">
        <f>IF(RES_hhdet_in_tes!S94=0,"",RES_hhdet_in_tes!S94/RES_hhdet_in_fec!S94)</f>
        <v/>
      </c>
      <c r="T94" s="111" t="str">
        <f>IF(RES_hhdet_in_tes!T94=0,"",RES_hhdet_in_tes!T94/RES_hhdet_in_fec!T94)</f>
        <v/>
      </c>
      <c r="U94" s="111" t="str">
        <f>IF(RES_hhdet_in_tes!U94=0,"",RES_hhdet_in_tes!U94/RES_hhdet_in_fec!U94)</f>
        <v/>
      </c>
      <c r="V94" s="111" t="str">
        <f>IF(RES_hhdet_in_tes!V94=0,"",RES_hhdet_in_tes!V94/RES_hhdet_in_fec!V94)</f>
        <v/>
      </c>
      <c r="W94" s="111" t="str">
        <f>IF(RES_hhdet_in_tes!W94=0,"",RES_hhdet_in_tes!W94/RES_hhdet_in_fec!W94)</f>
        <v/>
      </c>
      <c r="X94" s="111" t="str">
        <f>IF(RES_hhdet_in_tes!X94=0,"",RES_hhdet_in_tes!X94/RES_hhdet_in_fec!X94)</f>
        <v/>
      </c>
      <c r="Y94" s="111" t="str">
        <f>IF(RES_hhdet_in_tes!Y94=0,"",RES_hhdet_in_tes!Y94/RES_hhdet_in_fec!Y94)</f>
        <v/>
      </c>
      <c r="DA94" s="63" t="s">
        <v>3675</v>
      </c>
    </row>
    <row r="95" spans="1:105" ht="12" customHeight="1" x14ac:dyDescent="0.25">
      <c r="A95" s="108" t="s">
        <v>52</v>
      </c>
      <c r="B95" s="111"/>
      <c r="C95" s="111" t="str">
        <f>IF(RES_hhdet_in_tes!C95=0,"",RES_hhdet_in_tes!C95/RES_hhdet_in_fec!C95)</f>
        <v/>
      </c>
      <c r="D95" s="111" t="str">
        <f>IF(RES_hhdet_in_tes!D95=0,"",RES_hhdet_in_tes!D95/RES_hhdet_in_fec!D95)</f>
        <v/>
      </c>
      <c r="E95" s="111" t="str">
        <f>IF(RES_hhdet_in_tes!E95=0,"",RES_hhdet_in_tes!E95/RES_hhdet_in_fec!E95)</f>
        <v/>
      </c>
      <c r="F95" s="111" t="str">
        <f>IF(RES_hhdet_in_tes!F95=0,"",RES_hhdet_in_tes!F95/RES_hhdet_in_fec!F95)</f>
        <v/>
      </c>
      <c r="G95" s="111" t="str">
        <f>IF(RES_hhdet_in_tes!G95=0,"",RES_hhdet_in_tes!G95/RES_hhdet_in_fec!G95)</f>
        <v/>
      </c>
      <c r="H95" s="111" t="str">
        <f>IF(RES_hhdet_in_tes!H95=0,"",RES_hhdet_in_tes!H95/RES_hhdet_in_fec!H95)</f>
        <v/>
      </c>
      <c r="I95" s="111" t="str">
        <f>IF(RES_hhdet_in_tes!I95=0,"",RES_hhdet_in_tes!I95/RES_hhdet_in_fec!I95)</f>
        <v/>
      </c>
      <c r="J95" s="111" t="str">
        <f>IF(RES_hhdet_in_tes!J95=0,"",RES_hhdet_in_tes!J95/RES_hhdet_in_fec!J95)</f>
        <v/>
      </c>
      <c r="K95" s="111" t="str">
        <f>IF(RES_hhdet_in_tes!K95=0,"",RES_hhdet_in_tes!K95/RES_hhdet_in_fec!K95)</f>
        <v/>
      </c>
      <c r="L95" s="111" t="str">
        <f>IF(RES_hhdet_in_tes!L95=0,"",RES_hhdet_in_tes!L95/RES_hhdet_in_fec!L95)</f>
        <v/>
      </c>
      <c r="M95" s="111" t="str">
        <f>IF(RES_hhdet_in_tes!M95=0,"",RES_hhdet_in_tes!M95/RES_hhdet_in_fec!M95)</f>
        <v/>
      </c>
      <c r="N95" s="111" t="str">
        <f>IF(RES_hhdet_in_tes!N95=0,"",RES_hhdet_in_tes!N95/RES_hhdet_in_fec!N95)</f>
        <v/>
      </c>
      <c r="O95" s="111" t="str">
        <f>IF(RES_hhdet_in_tes!O95=0,"",RES_hhdet_in_tes!O95/RES_hhdet_in_fec!O95)</f>
        <v/>
      </c>
      <c r="P95" s="111" t="str">
        <f>IF(RES_hhdet_in_tes!P95=0,"",RES_hhdet_in_tes!P95/RES_hhdet_in_fec!P95)</f>
        <v/>
      </c>
      <c r="Q95" s="111" t="str">
        <f>IF(RES_hhdet_in_tes!Q95=0,"",RES_hhdet_in_tes!Q95/RES_hhdet_in_fec!Q95)</f>
        <v/>
      </c>
      <c r="R95" s="111" t="str">
        <f>IF(RES_hhdet_in_tes!R95=0,"",RES_hhdet_in_tes!R95/RES_hhdet_in_fec!R95)</f>
        <v/>
      </c>
      <c r="S95" s="111" t="str">
        <f>IF(RES_hhdet_in_tes!S95=0,"",RES_hhdet_in_tes!S95/RES_hhdet_in_fec!S95)</f>
        <v/>
      </c>
      <c r="T95" s="111" t="str">
        <f>IF(RES_hhdet_in_tes!T95=0,"",RES_hhdet_in_tes!T95/RES_hhdet_in_fec!T95)</f>
        <v/>
      </c>
      <c r="U95" s="111" t="str">
        <f>IF(RES_hhdet_in_tes!U95=0,"",RES_hhdet_in_tes!U95/RES_hhdet_in_fec!U95)</f>
        <v/>
      </c>
      <c r="V95" s="111" t="str">
        <f>IF(RES_hhdet_in_tes!V95=0,"",RES_hhdet_in_tes!V95/RES_hhdet_in_fec!V95)</f>
        <v/>
      </c>
      <c r="W95" s="111" t="str">
        <f>IF(RES_hhdet_in_tes!W95=0,"",RES_hhdet_in_tes!W95/RES_hhdet_in_fec!W95)</f>
        <v/>
      </c>
      <c r="X95" s="111" t="str">
        <f>IF(RES_hhdet_in_tes!X95=0,"",RES_hhdet_in_tes!X95/RES_hhdet_in_fec!X95)</f>
        <v/>
      </c>
      <c r="Y95" s="111" t="str">
        <f>IF(RES_hhdet_in_tes!Y95=0,"",RES_hhdet_in_tes!Y95/RES_hhdet_in_fec!Y95)</f>
        <v/>
      </c>
      <c r="DA95" s="63" t="s">
        <v>3676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0.63837191579291253</v>
      </c>
      <c r="D96" s="112">
        <f>IF(RES_hhdet_in_tes!D96=0,"",RES_hhdet_in_tes!D96/RES_hhdet_in_fec!D96)</f>
        <v>0.63995487162874876</v>
      </c>
      <c r="E96" s="112">
        <f>IF(RES_hhdet_in_tes!E96=0,"",RES_hhdet_in_tes!E96/RES_hhdet_in_fec!E96)</f>
        <v>0.64168781622027715</v>
      </c>
      <c r="F96" s="112">
        <f>IF(RES_hhdet_in_tes!F96=0,"",RES_hhdet_in_tes!F96/RES_hhdet_in_fec!F96)</f>
        <v>0.64344166961681226</v>
      </c>
      <c r="G96" s="112">
        <f>IF(RES_hhdet_in_tes!G96=0,"",RES_hhdet_in_tes!G96/RES_hhdet_in_fec!G96)</f>
        <v>0.64533482419705257</v>
      </c>
      <c r="H96" s="112">
        <f>IF(RES_hhdet_in_tes!H96=0,"",RES_hhdet_in_tes!H96/RES_hhdet_in_fec!H96)</f>
        <v>0.64735391600223646</v>
      </c>
      <c r="I96" s="112">
        <f>IF(RES_hhdet_in_tes!I96=0,"",RES_hhdet_in_tes!I96/RES_hhdet_in_fec!I96)</f>
        <v>0.64952964984399353</v>
      </c>
      <c r="J96" s="112">
        <f>IF(RES_hhdet_in_tes!J96=0,"",RES_hhdet_in_tes!J96/RES_hhdet_in_fec!J96)</f>
        <v>0.65198514271407948</v>
      </c>
      <c r="K96" s="112">
        <f>IF(RES_hhdet_in_tes!K96=0,"",RES_hhdet_in_tes!K96/RES_hhdet_in_fec!K96)</f>
        <v>0.65482915795741481</v>
      </c>
      <c r="L96" s="112">
        <f>IF(RES_hhdet_in_tes!L96=0,"",RES_hhdet_in_tes!L96/RES_hhdet_in_fec!L96)</f>
        <v>0.65809909039910652</v>
      </c>
      <c r="M96" s="112">
        <f>IF(RES_hhdet_in_tes!M96=0,"",RES_hhdet_in_tes!M96/RES_hhdet_in_fec!M96)</f>
        <v>0.66431562581605019</v>
      </c>
      <c r="N96" s="112">
        <f>IF(RES_hhdet_in_tes!N96=0,"",RES_hhdet_in_tes!N96/RES_hhdet_in_fec!N96)</f>
        <v>0.67456613284486833</v>
      </c>
      <c r="O96" s="112">
        <f>IF(RES_hhdet_in_tes!O96=0,"",RES_hhdet_in_tes!O96/RES_hhdet_in_fec!O96)</f>
        <v>0.69019682358810097</v>
      </c>
      <c r="P96" s="112">
        <f>IF(RES_hhdet_in_tes!P96=0,"",RES_hhdet_in_tes!P96/RES_hhdet_in_fec!P96)</f>
        <v>0.71046664254360636</v>
      </c>
      <c r="Q96" s="112">
        <f>IF(RES_hhdet_in_tes!Q96=0,"",RES_hhdet_in_tes!Q96/RES_hhdet_in_fec!Q96)</f>
        <v>0.73002270523967305</v>
      </c>
      <c r="R96" s="112">
        <f>IF(RES_hhdet_in_tes!R96=0,"",RES_hhdet_in_tes!R96/RES_hhdet_in_fec!R96)</f>
        <v>0.74325706249490797</v>
      </c>
      <c r="S96" s="112">
        <f>IF(RES_hhdet_in_tes!S96=0,"",RES_hhdet_in_tes!S96/RES_hhdet_in_fec!S96)</f>
        <v>0.75607887348695269</v>
      </c>
      <c r="T96" s="112">
        <f>IF(RES_hhdet_in_tes!T96=0,"",RES_hhdet_in_tes!T96/RES_hhdet_in_fec!T96)</f>
        <v>0.76880118036728506</v>
      </c>
      <c r="U96" s="112">
        <f>IF(RES_hhdet_in_tes!U96=0,"",RES_hhdet_in_tes!U96/RES_hhdet_in_fec!U96)</f>
        <v>0.78155187696980588</v>
      </c>
      <c r="V96" s="112">
        <f>IF(RES_hhdet_in_tes!V96=0,"",RES_hhdet_in_tes!V96/RES_hhdet_in_fec!V96)</f>
        <v>0.7940779583111266</v>
      </c>
      <c r="W96" s="112">
        <f>IF(RES_hhdet_in_tes!W96=0,"",RES_hhdet_in_tes!W96/RES_hhdet_in_fec!W96)</f>
        <v>0.80551842608562396</v>
      </c>
      <c r="X96" s="112">
        <f>IF(RES_hhdet_in_tes!X96=0,"",RES_hhdet_in_tes!X96/RES_hhdet_in_fec!X96)</f>
        <v>0.81780244470904795</v>
      </c>
      <c r="Y96" s="112">
        <f>IF(RES_hhdet_in_tes!Y96=0,"",RES_hhdet_in_tes!Y96/RES_hhdet_in_fec!Y96)</f>
        <v>0.82926268746049825</v>
      </c>
      <c r="DA96" s="131" t="s">
        <v>3677</v>
      </c>
    </row>
    <row r="97" spans="1:105" ht="12" customHeight="1" x14ac:dyDescent="0.25">
      <c r="A97" s="107" t="s">
        <v>121</v>
      </c>
      <c r="B97" s="113"/>
      <c r="C97" s="113" t="str">
        <f>IF(RES_hhdet_in_tes!C97=0,"",RES_hhdet_in_tes!C97/RES_hhdet_in_fec!C97)</f>
        <v/>
      </c>
      <c r="D97" s="113" t="str">
        <f>IF(RES_hhdet_in_tes!D97=0,"",RES_hhdet_in_tes!D97/RES_hhdet_in_fec!D97)</f>
        <v/>
      </c>
      <c r="E97" s="113" t="str">
        <f>IF(RES_hhdet_in_tes!E97=0,"",RES_hhdet_in_tes!E97/RES_hhdet_in_fec!E97)</f>
        <v/>
      </c>
      <c r="F97" s="113" t="str">
        <f>IF(RES_hhdet_in_tes!F97=0,"",RES_hhdet_in_tes!F97/RES_hhdet_in_fec!F97)</f>
        <v/>
      </c>
      <c r="G97" s="113" t="str">
        <f>IF(RES_hhdet_in_tes!G97=0,"",RES_hhdet_in_tes!G97/RES_hhdet_in_fec!G97)</f>
        <v/>
      </c>
      <c r="H97" s="113" t="str">
        <f>IF(RES_hhdet_in_tes!H97=0,"",RES_hhdet_in_tes!H97/RES_hhdet_in_fec!H97)</f>
        <v/>
      </c>
      <c r="I97" s="113" t="str">
        <f>IF(RES_hhdet_in_tes!I97=0,"",RES_hhdet_in_tes!I97/RES_hhdet_in_fec!I97)</f>
        <v/>
      </c>
      <c r="J97" s="113" t="str">
        <f>IF(RES_hhdet_in_tes!J97=0,"",RES_hhdet_in_tes!J97/RES_hhdet_in_fec!J97)</f>
        <v/>
      </c>
      <c r="K97" s="113" t="str">
        <f>IF(RES_hhdet_in_tes!K97=0,"",RES_hhdet_in_tes!K97/RES_hhdet_in_fec!K97)</f>
        <v/>
      </c>
      <c r="L97" s="113" t="str">
        <f>IF(RES_hhdet_in_tes!L97=0,"",RES_hhdet_in_tes!L97/RES_hhdet_in_fec!L97)</f>
        <v/>
      </c>
      <c r="M97" s="113" t="str">
        <f>IF(RES_hhdet_in_tes!M97=0,"",RES_hhdet_in_tes!M97/RES_hhdet_in_fec!M97)</f>
        <v/>
      </c>
      <c r="N97" s="113" t="str">
        <f>IF(RES_hhdet_in_tes!N97=0,"",RES_hhdet_in_tes!N97/RES_hhdet_in_fec!N97)</f>
        <v/>
      </c>
      <c r="O97" s="113" t="str">
        <f>IF(RES_hhdet_in_tes!O97=0,"",RES_hhdet_in_tes!O97/RES_hhdet_in_fec!O97)</f>
        <v/>
      </c>
      <c r="P97" s="113" t="str">
        <f>IF(RES_hhdet_in_tes!P97=0,"",RES_hhdet_in_tes!P97/RES_hhdet_in_fec!P97)</f>
        <v/>
      </c>
      <c r="Q97" s="113" t="str">
        <f>IF(RES_hhdet_in_tes!Q97=0,"",RES_hhdet_in_tes!Q97/RES_hhdet_in_fec!Q97)</f>
        <v/>
      </c>
      <c r="R97" s="113" t="str">
        <f>IF(RES_hhdet_in_tes!R97=0,"",RES_hhdet_in_tes!R97/RES_hhdet_in_fec!R97)</f>
        <v/>
      </c>
      <c r="S97" s="113" t="str">
        <f>IF(RES_hhdet_in_tes!S97=0,"",RES_hhdet_in_tes!S97/RES_hhdet_in_fec!S97)</f>
        <v/>
      </c>
      <c r="T97" s="113" t="str">
        <f>IF(RES_hhdet_in_tes!T97=0,"",RES_hhdet_in_tes!T97/RES_hhdet_in_fec!T97)</f>
        <v/>
      </c>
      <c r="U97" s="113" t="str">
        <f>IF(RES_hhdet_in_tes!U97=0,"",RES_hhdet_in_tes!U97/RES_hhdet_in_fec!U97)</f>
        <v/>
      </c>
      <c r="V97" s="113" t="str">
        <f>IF(RES_hhdet_in_tes!V97=0,"",RES_hhdet_in_tes!V97/RES_hhdet_in_fec!V97)</f>
        <v/>
      </c>
      <c r="W97" s="113" t="str">
        <f>IF(RES_hhdet_in_tes!W97=0,"",RES_hhdet_in_tes!W97/RES_hhdet_in_fec!W97)</f>
        <v/>
      </c>
      <c r="X97" s="113" t="str">
        <f>IF(RES_hhdet_in_tes!X97=0,"",RES_hhdet_in_tes!X97/RES_hhdet_in_fec!X97)</f>
        <v/>
      </c>
      <c r="Y97" s="113" t="str">
        <f>IF(RES_hhdet_in_tes!Y97=0,"",RES_hhdet_in_tes!Y97/RES_hhdet_in_fec!Y97)</f>
        <v/>
      </c>
      <c r="DA97" s="132" t="s">
        <v>3678</v>
      </c>
    </row>
    <row r="98" spans="1:105" ht="12" customHeight="1" x14ac:dyDescent="0.25">
      <c r="A98" s="108" t="s">
        <v>53</v>
      </c>
      <c r="B98" s="111"/>
      <c r="C98" s="111" t="str">
        <f>IF(RES_hhdet_in_tes!C98=0,"",RES_hhdet_in_tes!C98/RES_hhdet_in_fec!C98)</f>
        <v/>
      </c>
      <c r="D98" s="111" t="str">
        <f>IF(RES_hhdet_in_tes!D98=0,"",RES_hhdet_in_tes!D98/RES_hhdet_in_fec!D98)</f>
        <v/>
      </c>
      <c r="E98" s="111" t="str">
        <f>IF(RES_hhdet_in_tes!E98=0,"",RES_hhdet_in_tes!E98/RES_hhdet_in_fec!E98)</f>
        <v/>
      </c>
      <c r="F98" s="111" t="str">
        <f>IF(RES_hhdet_in_tes!F98=0,"",RES_hhdet_in_tes!F98/RES_hhdet_in_fec!F98)</f>
        <v/>
      </c>
      <c r="G98" s="111" t="str">
        <f>IF(RES_hhdet_in_tes!G98=0,"",RES_hhdet_in_tes!G98/RES_hhdet_in_fec!G98)</f>
        <v/>
      </c>
      <c r="H98" s="111" t="str">
        <f>IF(RES_hhdet_in_tes!H98=0,"",RES_hhdet_in_tes!H98/RES_hhdet_in_fec!H98)</f>
        <v/>
      </c>
      <c r="I98" s="111" t="str">
        <f>IF(RES_hhdet_in_tes!I98=0,"",RES_hhdet_in_tes!I98/RES_hhdet_in_fec!I98)</f>
        <v/>
      </c>
      <c r="J98" s="111" t="str">
        <f>IF(RES_hhdet_in_tes!J98=0,"",RES_hhdet_in_tes!J98/RES_hhdet_in_fec!J98)</f>
        <v/>
      </c>
      <c r="K98" s="111" t="str">
        <f>IF(RES_hhdet_in_tes!K98=0,"",RES_hhdet_in_tes!K98/RES_hhdet_in_fec!K98)</f>
        <v/>
      </c>
      <c r="L98" s="111" t="str">
        <f>IF(RES_hhdet_in_tes!L98=0,"",RES_hhdet_in_tes!L98/RES_hhdet_in_fec!L98)</f>
        <v/>
      </c>
      <c r="M98" s="111" t="str">
        <f>IF(RES_hhdet_in_tes!M98=0,"",RES_hhdet_in_tes!M98/RES_hhdet_in_fec!M98)</f>
        <v/>
      </c>
      <c r="N98" s="111" t="str">
        <f>IF(RES_hhdet_in_tes!N98=0,"",RES_hhdet_in_tes!N98/RES_hhdet_in_fec!N98)</f>
        <v/>
      </c>
      <c r="O98" s="111" t="str">
        <f>IF(RES_hhdet_in_tes!O98=0,"",RES_hhdet_in_tes!O98/RES_hhdet_in_fec!O98)</f>
        <v/>
      </c>
      <c r="P98" s="111" t="str">
        <f>IF(RES_hhdet_in_tes!P98=0,"",RES_hhdet_in_tes!P98/RES_hhdet_in_fec!P98)</f>
        <v/>
      </c>
      <c r="Q98" s="111" t="str">
        <f>IF(RES_hhdet_in_tes!Q98=0,"",RES_hhdet_in_tes!Q98/RES_hhdet_in_fec!Q98)</f>
        <v/>
      </c>
      <c r="R98" s="111" t="str">
        <f>IF(RES_hhdet_in_tes!R98=0,"",RES_hhdet_in_tes!R98/RES_hhdet_in_fec!R98)</f>
        <v/>
      </c>
      <c r="S98" s="111" t="str">
        <f>IF(RES_hhdet_in_tes!S98=0,"",RES_hhdet_in_tes!S98/RES_hhdet_in_fec!S98)</f>
        <v/>
      </c>
      <c r="T98" s="111" t="str">
        <f>IF(RES_hhdet_in_tes!T98=0,"",RES_hhdet_in_tes!T98/RES_hhdet_in_fec!T98)</f>
        <v/>
      </c>
      <c r="U98" s="111" t="str">
        <f>IF(RES_hhdet_in_tes!U98=0,"",RES_hhdet_in_tes!U98/RES_hhdet_in_fec!U98)</f>
        <v/>
      </c>
      <c r="V98" s="111" t="str">
        <f>IF(RES_hhdet_in_tes!V98=0,"",RES_hhdet_in_tes!V98/RES_hhdet_in_fec!V98)</f>
        <v/>
      </c>
      <c r="W98" s="111" t="str">
        <f>IF(RES_hhdet_in_tes!W98=0,"",RES_hhdet_in_tes!W98/RES_hhdet_in_fec!W98)</f>
        <v/>
      </c>
      <c r="X98" s="111" t="str">
        <f>IF(RES_hhdet_in_tes!X98=0,"",RES_hhdet_in_tes!X98/RES_hhdet_in_fec!X98)</f>
        <v/>
      </c>
      <c r="Y98" s="111" t="str">
        <f>IF(RES_hhdet_in_tes!Y98=0,"",RES_hhdet_in_tes!Y98/RES_hhdet_in_fec!Y98)</f>
        <v/>
      </c>
      <c r="DA98" s="63" t="s">
        <v>3679</v>
      </c>
    </row>
    <row r="99" spans="1:105" ht="12" customHeight="1" x14ac:dyDescent="0.25">
      <c r="A99" s="108" t="s">
        <v>52</v>
      </c>
      <c r="B99" s="111"/>
      <c r="C99" s="111" t="str">
        <f>IF(RES_hhdet_in_tes!C99=0,"",RES_hhdet_in_tes!C99/RES_hhdet_in_fec!C99)</f>
        <v/>
      </c>
      <c r="D99" s="111" t="str">
        <f>IF(RES_hhdet_in_tes!D99=0,"",RES_hhdet_in_tes!D99/RES_hhdet_in_fec!D99)</f>
        <v/>
      </c>
      <c r="E99" s="111" t="str">
        <f>IF(RES_hhdet_in_tes!E99=0,"",RES_hhdet_in_tes!E99/RES_hhdet_in_fec!E99)</f>
        <v/>
      </c>
      <c r="F99" s="111" t="str">
        <f>IF(RES_hhdet_in_tes!F99=0,"",RES_hhdet_in_tes!F99/RES_hhdet_in_fec!F99)</f>
        <v/>
      </c>
      <c r="G99" s="111" t="str">
        <f>IF(RES_hhdet_in_tes!G99=0,"",RES_hhdet_in_tes!G99/RES_hhdet_in_fec!G99)</f>
        <v/>
      </c>
      <c r="H99" s="111" t="str">
        <f>IF(RES_hhdet_in_tes!H99=0,"",RES_hhdet_in_tes!H99/RES_hhdet_in_fec!H99)</f>
        <v/>
      </c>
      <c r="I99" s="111" t="str">
        <f>IF(RES_hhdet_in_tes!I99=0,"",RES_hhdet_in_tes!I99/RES_hhdet_in_fec!I99)</f>
        <v/>
      </c>
      <c r="J99" s="111" t="str">
        <f>IF(RES_hhdet_in_tes!J99=0,"",RES_hhdet_in_tes!J99/RES_hhdet_in_fec!J99)</f>
        <v/>
      </c>
      <c r="K99" s="111" t="str">
        <f>IF(RES_hhdet_in_tes!K99=0,"",RES_hhdet_in_tes!K99/RES_hhdet_in_fec!K99)</f>
        <v/>
      </c>
      <c r="L99" s="111" t="str">
        <f>IF(RES_hhdet_in_tes!L99=0,"",RES_hhdet_in_tes!L99/RES_hhdet_in_fec!L99)</f>
        <v/>
      </c>
      <c r="M99" s="111" t="str">
        <f>IF(RES_hhdet_in_tes!M99=0,"",RES_hhdet_in_tes!M99/RES_hhdet_in_fec!M99)</f>
        <v/>
      </c>
      <c r="N99" s="111" t="str">
        <f>IF(RES_hhdet_in_tes!N99=0,"",RES_hhdet_in_tes!N99/RES_hhdet_in_fec!N99)</f>
        <v/>
      </c>
      <c r="O99" s="111" t="str">
        <f>IF(RES_hhdet_in_tes!O99=0,"",RES_hhdet_in_tes!O99/RES_hhdet_in_fec!O99)</f>
        <v/>
      </c>
      <c r="P99" s="111" t="str">
        <f>IF(RES_hhdet_in_tes!P99=0,"",RES_hhdet_in_tes!P99/RES_hhdet_in_fec!P99)</f>
        <v/>
      </c>
      <c r="Q99" s="111" t="str">
        <f>IF(RES_hhdet_in_tes!Q99=0,"",RES_hhdet_in_tes!Q99/RES_hhdet_in_fec!Q99)</f>
        <v/>
      </c>
      <c r="R99" s="111" t="str">
        <f>IF(RES_hhdet_in_tes!R99=0,"",RES_hhdet_in_tes!R99/RES_hhdet_in_fec!R99)</f>
        <v/>
      </c>
      <c r="S99" s="111" t="str">
        <f>IF(RES_hhdet_in_tes!S99=0,"",RES_hhdet_in_tes!S99/RES_hhdet_in_fec!S99)</f>
        <v/>
      </c>
      <c r="T99" s="111" t="str">
        <f>IF(RES_hhdet_in_tes!T99=0,"",RES_hhdet_in_tes!T99/RES_hhdet_in_fec!T99)</f>
        <v/>
      </c>
      <c r="U99" s="111" t="str">
        <f>IF(RES_hhdet_in_tes!U99=0,"",RES_hhdet_in_tes!U99/RES_hhdet_in_fec!U99)</f>
        <v/>
      </c>
      <c r="V99" s="111" t="str">
        <f>IF(RES_hhdet_in_tes!V99=0,"",RES_hhdet_in_tes!V99/RES_hhdet_in_fec!V99)</f>
        <v/>
      </c>
      <c r="W99" s="111" t="str">
        <f>IF(RES_hhdet_in_tes!W99=0,"",RES_hhdet_in_tes!W99/RES_hhdet_in_fec!W99)</f>
        <v/>
      </c>
      <c r="X99" s="111" t="str">
        <f>IF(RES_hhdet_in_tes!X99=0,"",RES_hhdet_in_tes!X99/RES_hhdet_in_fec!X99)</f>
        <v/>
      </c>
      <c r="Y99" s="111" t="str">
        <f>IF(RES_hhdet_in_tes!Y99=0,"",RES_hhdet_in_tes!Y99/RES_hhdet_in_fec!Y99)</f>
        <v/>
      </c>
      <c r="DA99" s="63" t="s">
        <v>3680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0.65355724608628252</v>
      </c>
      <c r="D100" s="124">
        <f>IF(RES_hhdet_in_tes!D100=0,"",RES_hhdet_in_tes!D100/RES_hhdet_in_fec!D100)</f>
        <v>0.67763669864663667</v>
      </c>
      <c r="E100" s="124">
        <f>IF(RES_hhdet_in_tes!E100=0,"",RES_hhdet_in_tes!E100/RES_hhdet_in_fec!E100)</f>
        <v>0.63996844561969679</v>
      </c>
      <c r="F100" s="124">
        <f>IF(RES_hhdet_in_tes!F100=0,"",RES_hhdet_in_tes!F100/RES_hhdet_in_fec!F100)</f>
        <v>0.64685805398280816</v>
      </c>
      <c r="G100" s="124">
        <f>IF(RES_hhdet_in_tes!G100=0,"",RES_hhdet_in_tes!G100/RES_hhdet_in_fec!G100)</f>
        <v>0.64937820290074999</v>
      </c>
      <c r="H100" s="124">
        <f>IF(RES_hhdet_in_tes!H100=0,"",RES_hhdet_in_tes!H100/RES_hhdet_in_fec!H100)</f>
        <v>0.64900872400133958</v>
      </c>
      <c r="I100" s="124">
        <f>IF(RES_hhdet_in_tes!I100=0,"",RES_hhdet_in_tes!I100/RES_hhdet_in_fec!I100)</f>
        <v>0.62942091689172508</v>
      </c>
      <c r="J100" s="124">
        <f>IF(RES_hhdet_in_tes!J100=0,"",RES_hhdet_in_tes!J100/RES_hhdet_in_fec!J100)</f>
        <v>0.61795397504104865</v>
      </c>
      <c r="K100" s="124">
        <f>IF(RES_hhdet_in_tes!K100=0,"",RES_hhdet_in_tes!K100/RES_hhdet_in_fec!K100)</f>
        <v>0.63434225629164986</v>
      </c>
      <c r="L100" s="124">
        <f>IF(RES_hhdet_in_tes!L100=0,"",RES_hhdet_in_tes!L100/RES_hhdet_in_fec!L100)</f>
        <v>0.61647704422872984</v>
      </c>
      <c r="M100" s="124">
        <f>IF(RES_hhdet_in_tes!M100=0,"",RES_hhdet_in_tes!M100/RES_hhdet_in_fec!M100)</f>
        <v>0.63301159402553431</v>
      </c>
      <c r="N100" s="124">
        <f>IF(RES_hhdet_in_tes!N100=0,"",RES_hhdet_in_tes!N100/RES_hhdet_in_fec!N100)</f>
        <v>0.63365063140762257</v>
      </c>
      <c r="O100" s="124">
        <f>IF(RES_hhdet_in_tes!O100=0,"",RES_hhdet_in_tes!O100/RES_hhdet_in_fec!O100)</f>
        <v>0.64820707196701532</v>
      </c>
      <c r="P100" s="124">
        <f>IF(RES_hhdet_in_tes!P100=0,"",RES_hhdet_in_tes!P100/RES_hhdet_in_fec!P100)</f>
        <v>0.6464479968940825</v>
      </c>
      <c r="Q100" s="124">
        <f>IF(RES_hhdet_in_tes!Q100=0,"",RES_hhdet_in_tes!Q100/RES_hhdet_in_fec!Q100)</f>
        <v>0.65455378694271393</v>
      </c>
      <c r="R100" s="124">
        <f>IF(RES_hhdet_in_tes!R100=0,"",RES_hhdet_in_tes!R100/RES_hhdet_in_fec!R100)</f>
        <v>0.65899639626461159</v>
      </c>
      <c r="S100" s="124">
        <f>IF(RES_hhdet_in_tes!S100=0,"",RES_hhdet_in_tes!S100/RES_hhdet_in_fec!S100)</f>
        <v>0.66746320858102604</v>
      </c>
      <c r="T100" s="124">
        <f>IF(RES_hhdet_in_tes!T100=0,"",RES_hhdet_in_tes!T100/RES_hhdet_in_fec!T100)</f>
        <v>0.65195119072058683</v>
      </c>
      <c r="U100" s="124">
        <f>IF(RES_hhdet_in_tes!U100=0,"",RES_hhdet_in_tes!U100/RES_hhdet_in_fec!U100)</f>
        <v>0.70491995297254861</v>
      </c>
      <c r="V100" s="124">
        <f>IF(RES_hhdet_in_tes!V100=0,"",RES_hhdet_in_tes!V100/RES_hhdet_in_fec!V100)</f>
        <v>0.68423448130107201</v>
      </c>
      <c r="W100" s="124">
        <f>IF(RES_hhdet_in_tes!W100=0,"",RES_hhdet_in_tes!W100/RES_hhdet_in_fec!W100)</f>
        <v>0.71516927545150144</v>
      </c>
      <c r="X100" s="124">
        <f>IF(RES_hhdet_in_tes!X100=0,"",RES_hhdet_in_tes!X100/RES_hhdet_in_fec!X100)</f>
        <v>0.64860304436416549</v>
      </c>
      <c r="Y100" s="124">
        <f>IF(RES_hhdet_in_tes!Y100=0,"",RES_hhdet_in_tes!Y100/RES_hhdet_in_fec!Y100)</f>
        <v>0.72733268200733736</v>
      </c>
      <c r="DA100" s="130" t="s">
        <v>3681</v>
      </c>
    </row>
    <row r="101" spans="1:105" ht="12" customHeight="1" x14ac:dyDescent="0.25">
      <c r="A101" s="97" t="s">
        <v>202</v>
      </c>
      <c r="B101" s="111"/>
      <c r="C101" s="111">
        <f>IF(RES_hhdet_in_tes!C101=0,"",RES_hhdet_in_tes!C101/RES_hhdet_in_fec!C101)</f>
        <v>0.57335590048301832</v>
      </c>
      <c r="D101" s="111">
        <f>IF(RES_hhdet_in_tes!D101=0,"",RES_hhdet_in_tes!D101/RES_hhdet_in_fec!D101)</f>
        <v>0.57364232647034075</v>
      </c>
      <c r="E101" s="111">
        <f>IF(RES_hhdet_in_tes!E101=0,"",RES_hhdet_in_tes!E101/RES_hhdet_in_fec!E101)</f>
        <v>0.57392877825851552</v>
      </c>
      <c r="F101" s="111">
        <f>IF(RES_hhdet_in_tes!F101=0,"",RES_hhdet_in_tes!F101/RES_hhdet_in_fec!F101)</f>
        <v>0.57421523356498816</v>
      </c>
      <c r="G101" s="111">
        <f>IF(RES_hhdet_in_tes!G101=0,"",RES_hhdet_in_tes!G101/RES_hhdet_in_fec!G101)</f>
        <v>0.57450171263252814</v>
      </c>
      <c r="H101" s="111">
        <f>IF(RES_hhdet_in_tes!H101=0,"",RES_hhdet_in_tes!H101/RES_hhdet_in_fec!H101)</f>
        <v>0.57478821298367822</v>
      </c>
      <c r="I101" s="111">
        <f>IF(RES_hhdet_in_tes!I101=0,"",RES_hhdet_in_tes!I101/RES_hhdet_in_fec!I101)</f>
        <v>0.57507473960625721</v>
      </c>
      <c r="J101" s="111">
        <f>IF(RES_hhdet_in_tes!J101=0,"",RES_hhdet_in_tes!J101/RES_hhdet_in_fec!J101)</f>
        <v>0.57536131293359916</v>
      </c>
      <c r="K101" s="111">
        <f>IF(RES_hhdet_in_tes!K101=0,"",RES_hhdet_in_tes!K101/RES_hhdet_in_fec!K101)</f>
        <v>0.57564795033941196</v>
      </c>
      <c r="L101" s="111">
        <f>IF(RES_hhdet_in_tes!L101=0,"",RES_hhdet_in_tes!L101/RES_hhdet_in_fec!L101)</f>
        <v>0.57593465647187481</v>
      </c>
      <c r="M101" s="111">
        <f>IF(RES_hhdet_in_tes!M101=0,"",RES_hhdet_in_tes!M101/RES_hhdet_in_fec!M101)</f>
        <v>0.57615239341608493</v>
      </c>
      <c r="N101" s="111">
        <f>IF(RES_hhdet_in_tes!N101=0,"",RES_hhdet_in_tes!N101/RES_hhdet_in_fec!N101)</f>
        <v>0.57627409812590746</v>
      </c>
      <c r="O101" s="111">
        <f>IF(RES_hhdet_in_tes!O101=0,"",RES_hhdet_in_tes!O101/RES_hhdet_in_fec!O101)</f>
        <v>0.57634683783393892</v>
      </c>
      <c r="P101" s="111">
        <f>IF(RES_hhdet_in_tes!P101=0,"",RES_hhdet_in_tes!P101/RES_hhdet_in_fec!P101)</f>
        <v>0.57654980596442951</v>
      </c>
      <c r="Q101" s="111">
        <f>IF(RES_hhdet_in_tes!Q101=0,"",RES_hhdet_in_tes!Q101/RES_hhdet_in_fec!Q101)</f>
        <v>0.57737593366979389</v>
      </c>
      <c r="R101" s="111">
        <f>IF(RES_hhdet_in_tes!R101=0,"",RES_hhdet_in_tes!R101/RES_hhdet_in_fec!R101)</f>
        <v>0.57954596543984982</v>
      </c>
      <c r="S101" s="111">
        <f>IF(RES_hhdet_in_tes!S101=0,"",RES_hhdet_in_tes!S101/RES_hhdet_in_fec!S101)</f>
        <v>0.5826070432199697</v>
      </c>
      <c r="T101" s="111">
        <f>IF(RES_hhdet_in_tes!T101=0,"",RES_hhdet_in_tes!T101/RES_hhdet_in_fec!T101)</f>
        <v>0.58596564573536514</v>
      </c>
      <c r="U101" s="111">
        <f>IF(RES_hhdet_in_tes!U101=0,"",RES_hhdet_in_tes!U101/RES_hhdet_in_fec!U101)</f>
        <v>0.58902825171125539</v>
      </c>
      <c r="V101" s="111">
        <f>IF(RES_hhdet_in_tes!V101=0,"",RES_hhdet_in_tes!V101/RES_hhdet_in_fec!V101)</f>
        <v>0.59120133987285606</v>
      </c>
      <c r="W101" s="111">
        <f>IF(RES_hhdet_in_tes!W101=0,"",RES_hhdet_in_tes!W101/RES_hhdet_in_fec!W101)</f>
        <v>0.59224574254232454</v>
      </c>
      <c r="X101" s="111">
        <f>IF(RES_hhdet_in_tes!X101=0,"",RES_hhdet_in_tes!X101/RES_hhdet_in_fec!X101)</f>
        <v>0.59262990340822397</v>
      </c>
      <c r="Y101" s="111">
        <f>IF(RES_hhdet_in_tes!Y101=0,"",RES_hhdet_in_tes!Y101/RES_hhdet_in_fec!Y101)</f>
        <v>0.59266831949481391</v>
      </c>
      <c r="DA101" s="63" t="s">
        <v>3682</v>
      </c>
    </row>
    <row r="102" spans="1:105" ht="12" customHeight="1" x14ac:dyDescent="0.25">
      <c r="A102" s="97" t="s">
        <v>50</v>
      </c>
      <c r="B102" s="111"/>
      <c r="C102" s="111">
        <f>IF(RES_hhdet_in_tes!C102=0,"",RES_hhdet_in_tes!C102/RES_hhdet_in_fec!C102)</f>
        <v>0.56720808217568353</v>
      </c>
      <c r="D102" s="111" t="str">
        <f>IF(RES_hhdet_in_tes!D102=0,"",RES_hhdet_in_tes!D102/RES_hhdet_in_fec!D102)</f>
        <v/>
      </c>
      <c r="E102" s="111">
        <f>IF(RES_hhdet_in_tes!E102=0,"",RES_hhdet_in_tes!E102/RES_hhdet_in_fec!E102)</f>
        <v>0.56845003122731486</v>
      </c>
      <c r="F102" s="111">
        <f>IF(RES_hhdet_in_tes!F102=0,"",RES_hhdet_in_tes!F102/RES_hhdet_in_fec!F102)</f>
        <v>0.56907104134749242</v>
      </c>
      <c r="G102" s="111">
        <f>IF(RES_hhdet_in_tes!G102=0,"",RES_hhdet_in_tes!G102/RES_hhdet_in_fec!G102)</f>
        <v>0.5696921029795915</v>
      </c>
      <c r="H102" s="111">
        <f>IF(RES_hhdet_in_tes!H102=0,"",RES_hhdet_in_tes!H102/RES_hhdet_in_fec!H102)</f>
        <v>0.57031321075270114</v>
      </c>
      <c r="I102" s="111">
        <f>IF(RES_hhdet_in_tes!I102=0,"",RES_hhdet_in_tes!I102/RES_hhdet_in_fec!I102)</f>
        <v>0.57093437547997716</v>
      </c>
      <c r="J102" s="111">
        <f>IF(RES_hhdet_in_tes!J102=0,"",RES_hhdet_in_tes!J102/RES_hhdet_in_fec!J102)</f>
        <v>0.57155564145910565</v>
      </c>
      <c r="K102" s="111">
        <f>IF(RES_hhdet_in_tes!K102=0,"",RES_hhdet_in_tes!K102/RES_hhdet_in_fec!K102)</f>
        <v>0.57217704635476996</v>
      </c>
      <c r="L102" s="111">
        <f>IF(RES_hhdet_in_tes!L102=0,"",RES_hhdet_in_tes!L102/RES_hhdet_in_fec!L102)</f>
        <v>0.57279860024381735</v>
      </c>
      <c r="M102" s="111">
        <f>IF(RES_hhdet_in_tes!M102=0,"",RES_hhdet_in_tes!M102/RES_hhdet_in_fec!M102)</f>
        <v>0.57327063494813524</v>
      </c>
      <c r="N102" s="111">
        <f>IF(RES_hhdet_in_tes!N102=0,"",RES_hhdet_in_tes!N102/RES_hhdet_in_fec!N102)</f>
        <v>0.57353448014410569</v>
      </c>
      <c r="O102" s="111">
        <f>IF(RES_hhdet_in_tes!O102=0,"",RES_hhdet_in_tes!O102/RES_hhdet_in_fec!O102)</f>
        <v>0.57369217348685608</v>
      </c>
      <c r="P102" s="111">
        <f>IF(RES_hhdet_in_tes!P102=0,"",RES_hhdet_in_tes!P102/RES_hhdet_in_fec!P102)</f>
        <v>0.57413219069114607</v>
      </c>
      <c r="Q102" s="111">
        <f>IF(RES_hhdet_in_tes!Q102=0,"",RES_hhdet_in_tes!Q102/RES_hhdet_in_fec!Q102)</f>
        <v>0.57592316350260386</v>
      </c>
      <c r="R102" s="111">
        <f>IF(RES_hhdet_in_tes!R102=0,"",RES_hhdet_in_tes!R102/RES_hhdet_in_fec!R102)</f>
        <v>0.58062760311276707</v>
      </c>
      <c r="S102" s="111">
        <f>IF(RES_hhdet_in_tes!S102=0,"",RES_hhdet_in_tes!S102/RES_hhdet_in_fec!S102)</f>
        <v>0.58726375275688791</v>
      </c>
      <c r="T102" s="111">
        <f>IF(RES_hhdet_in_tes!T102=0,"",RES_hhdet_in_tes!T102/RES_hhdet_in_fec!T102)</f>
        <v>0.59454491007736932</v>
      </c>
      <c r="U102" s="111">
        <f>IF(RES_hhdet_in_tes!U102=0,"",RES_hhdet_in_tes!U102/RES_hhdet_in_fec!U102)</f>
        <v>0.60118437271663305</v>
      </c>
      <c r="V102" s="111">
        <f>IF(RES_hhdet_in_tes!V102=0,"",RES_hhdet_in_tes!V102/RES_hhdet_in_fec!V102)</f>
        <v>0.60589543831709092</v>
      </c>
      <c r="W102" s="111">
        <f>IF(RES_hhdet_in_tes!W102=0,"",RES_hhdet_in_tes!W102/RES_hhdet_in_fec!W102)</f>
        <v>0.6081596122130708</v>
      </c>
      <c r="X102" s="111">
        <f>IF(RES_hhdet_in_tes!X102=0,"",RES_hhdet_in_tes!X102/RES_hhdet_in_fec!X102)</f>
        <v>0.60856170536902499</v>
      </c>
      <c r="Y102" s="111">
        <f>IF(RES_hhdet_in_tes!Y102=0,"",RES_hhdet_in_tes!Y102/RES_hhdet_in_fec!Y102)</f>
        <v>0.60860191468462044</v>
      </c>
      <c r="DA102" s="63" t="s">
        <v>3683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0.73871823465436359</v>
      </c>
      <c r="D103" s="45">
        <f>IF(RES_hhdet_in_tes!D103=0,"",RES_hhdet_in_tes!D103/RES_hhdet_in_fec!D103)</f>
        <v>0.7401221305171054</v>
      </c>
      <c r="E103" s="45">
        <f>IF(RES_hhdet_in_tes!E103=0,"",RES_hhdet_in_tes!E103/RES_hhdet_in_fec!E103)</f>
        <v>0.74159222039453954</v>
      </c>
      <c r="F103" s="45">
        <f>IF(RES_hhdet_in_tes!F103=0,"",RES_hhdet_in_tes!F103/RES_hhdet_in_fec!F103)</f>
        <v>0.74307133672852266</v>
      </c>
      <c r="G103" s="45">
        <f>IF(RES_hhdet_in_tes!G103=0,"",RES_hhdet_in_tes!G103/RES_hhdet_in_fec!G103)</f>
        <v>0.74461141385656859</v>
      </c>
      <c r="H103" s="45">
        <f>IF(RES_hhdet_in_tes!H103=0,"",RES_hhdet_in_tes!H103/RES_hhdet_in_fec!H103)</f>
        <v>0.74620609567692708</v>
      </c>
      <c r="I103" s="45">
        <f>IF(RES_hhdet_in_tes!I103=0,"",RES_hhdet_in_tes!I103/RES_hhdet_in_fec!I103)</f>
        <v>0.74786817881187906</v>
      </c>
      <c r="J103" s="45">
        <f>IF(RES_hhdet_in_tes!J103=0,"",RES_hhdet_in_tes!J103/RES_hhdet_in_fec!J103)</f>
        <v>0.74965008650610832</v>
      </c>
      <c r="K103" s="45">
        <f>IF(RES_hhdet_in_tes!K103=0,"",RES_hhdet_in_tes!K103/RES_hhdet_in_fec!K103)</f>
        <v>0.75159639230654951</v>
      </c>
      <c r="L103" s="45">
        <f>IF(RES_hhdet_in_tes!L103=0,"",RES_hhdet_in_tes!L103/RES_hhdet_in_fec!L103)</f>
        <v>0.75371902146443037</v>
      </c>
      <c r="M103" s="45">
        <f>IF(RES_hhdet_in_tes!M103=0,"",RES_hhdet_in_tes!M103/RES_hhdet_in_fec!M103)</f>
        <v>0.7567539121065705</v>
      </c>
      <c r="N103" s="45">
        <f>IF(RES_hhdet_in_tes!N103=0,"",RES_hhdet_in_tes!N103/RES_hhdet_in_fec!N103)</f>
        <v>0.76091057882300506</v>
      </c>
      <c r="O103" s="45">
        <f>IF(RES_hhdet_in_tes!O103=0,"",RES_hhdet_in_tes!O103/RES_hhdet_in_fec!O103)</f>
        <v>0.76668585124672395</v>
      </c>
      <c r="P103" s="45">
        <f>IF(RES_hhdet_in_tes!P103=0,"",RES_hhdet_in_tes!P103/RES_hhdet_in_fec!P103)</f>
        <v>0.77432340903552077</v>
      </c>
      <c r="Q103" s="45">
        <f>IF(RES_hhdet_in_tes!Q103=0,"",RES_hhdet_in_tes!Q103/RES_hhdet_in_fec!Q103)</f>
        <v>0.78420648330841081</v>
      </c>
      <c r="R103" s="45">
        <f>IF(RES_hhdet_in_tes!R103=0,"",RES_hhdet_in_tes!R103/RES_hhdet_in_fec!R103)</f>
        <v>0.7976549845120432</v>
      </c>
      <c r="S103" s="45">
        <f>IF(RES_hhdet_in_tes!S103=0,"",RES_hhdet_in_tes!S103/RES_hhdet_in_fec!S103)</f>
        <v>0.81448344965440067</v>
      </c>
      <c r="T103" s="45">
        <f>IF(RES_hhdet_in_tes!T103=0,"",RES_hhdet_in_tes!T103/RES_hhdet_in_fec!T103)</f>
        <v>0.83260021649949001</v>
      </c>
      <c r="U103" s="45">
        <f>IF(RES_hhdet_in_tes!U103=0,"",RES_hhdet_in_tes!U103/RES_hhdet_in_fec!U103)</f>
        <v>0.84991362281136595</v>
      </c>
      <c r="V103" s="45">
        <f>IF(RES_hhdet_in_tes!V103=0,"",RES_hhdet_in_tes!V103/RES_hhdet_in_fec!V103)</f>
        <v>0.8643320063540616</v>
      </c>
      <c r="W103" s="45">
        <f>IF(RES_hhdet_in_tes!W103=0,"",RES_hhdet_in_tes!W103/RES_hhdet_in_fec!W103)</f>
        <v>0.87512862821240522</v>
      </c>
      <c r="X103" s="45">
        <f>IF(RES_hhdet_in_tes!X103=0,"",RES_hhdet_in_tes!X103/RES_hhdet_in_fec!X103)</f>
        <v>0.88280686008394682</v>
      </c>
      <c r="Y103" s="45">
        <f>IF(RES_hhdet_in_tes!Y103=0,"",RES_hhdet_in_tes!Y103/RES_hhdet_in_fec!Y103)</f>
        <v>0.88961588404670899</v>
      </c>
      <c r="DA103" s="60" t="s">
        <v>3684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9"/>
      <c r="C105" s="119" t="str">
        <f>IF(RES_hhdet_in_tes!C105=0,"",RES_hhdet_in_tes!C105/RES_hhdet_in_fec!C105)</f>
        <v/>
      </c>
      <c r="D105" s="119" t="str">
        <f>IF(RES_hhdet_in_tes!D105=0,"",RES_hhdet_in_tes!D105/RES_hhdet_in_fec!D105)</f>
        <v/>
      </c>
      <c r="E105" s="119" t="str">
        <f>IF(RES_hhdet_in_tes!E105=0,"",RES_hhdet_in_tes!E105/RES_hhdet_in_fec!E105)</f>
        <v/>
      </c>
      <c r="F105" s="119" t="str">
        <f>IF(RES_hhdet_in_tes!F105=0,"",RES_hhdet_in_tes!F105/RES_hhdet_in_fec!F105)</f>
        <v/>
      </c>
      <c r="G105" s="119" t="str">
        <f>IF(RES_hhdet_in_tes!G105=0,"",RES_hhdet_in_tes!G105/RES_hhdet_in_fec!G105)</f>
        <v/>
      </c>
      <c r="H105" s="119" t="str">
        <f>IF(RES_hhdet_in_tes!H105=0,"",RES_hhdet_in_tes!H105/RES_hhdet_in_fec!H105)</f>
        <v/>
      </c>
      <c r="I105" s="119" t="str">
        <f>IF(RES_hhdet_in_tes!I105=0,"",RES_hhdet_in_tes!I105/RES_hhdet_in_fec!I105)</f>
        <v/>
      </c>
      <c r="J105" s="119" t="str">
        <f>IF(RES_hhdet_in_tes!J105=0,"",RES_hhdet_in_tes!J105/RES_hhdet_in_fec!J105)</f>
        <v/>
      </c>
      <c r="K105" s="119" t="str">
        <f>IF(RES_hhdet_in_tes!K105=0,"",RES_hhdet_in_tes!K105/RES_hhdet_in_fec!K105)</f>
        <v/>
      </c>
      <c r="L105" s="119" t="str">
        <f>IF(RES_hhdet_in_tes!L105=0,"",RES_hhdet_in_tes!L105/RES_hhdet_in_fec!L105)</f>
        <v/>
      </c>
      <c r="M105" s="119" t="str">
        <f>IF(RES_hhdet_in_tes!M105=0,"",RES_hhdet_in_tes!M105/RES_hhdet_in_fec!M105)</f>
        <v/>
      </c>
      <c r="N105" s="119" t="str">
        <f>IF(RES_hhdet_in_tes!N105=0,"",RES_hhdet_in_tes!N105/RES_hhdet_in_fec!N105)</f>
        <v/>
      </c>
      <c r="O105" s="119" t="str">
        <f>IF(RES_hhdet_in_tes!O105=0,"",RES_hhdet_in_tes!O105/RES_hhdet_in_fec!O105)</f>
        <v/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 t="str">
        <f>IF(RES_hhdet_in_tes!R105=0,"",RES_hhdet_in_tes!R105/RES_hhdet_in_fec!R105)</f>
        <v/>
      </c>
      <c r="S105" s="119" t="str">
        <f>IF(RES_hhdet_in_tes!S105=0,"",RES_hhdet_in_tes!S105/RES_hhdet_in_fec!S105)</f>
        <v/>
      </c>
      <c r="T105" s="119" t="str">
        <f>IF(RES_hhdet_in_tes!T105=0,"",RES_hhdet_in_tes!T105/RES_hhdet_in_fec!T105)</f>
        <v/>
      </c>
      <c r="U105" s="119" t="str">
        <f>IF(RES_hhdet_in_tes!U105=0,"",RES_hhdet_in_tes!U105/RES_hhdet_in_fec!U105)</f>
        <v/>
      </c>
      <c r="V105" s="119" t="str">
        <f>IF(RES_hhdet_in_tes!V105=0,"",RES_hhdet_in_tes!V105/RES_hhdet_in_fec!V105)</f>
        <v/>
      </c>
      <c r="W105" s="119" t="str">
        <f>IF(RES_hhdet_in_tes!W105=0,"",RES_hhdet_in_tes!W105/RES_hhdet_in_fec!W105)</f>
        <v/>
      </c>
      <c r="X105" s="119" t="str">
        <f>IF(RES_hhdet_in_tes!X105=0,"",RES_hhdet_in_tes!X105/RES_hhdet_in_fec!X105)</f>
        <v/>
      </c>
      <c r="Y105" s="119" t="str">
        <f>IF(RES_hhdet_in_tes!Y105=0,"",RES_hhdet_in_tes!Y105/RES_hhdet_in_fec!Y105)</f>
        <v/>
      </c>
      <c r="DA105" s="129" t="s">
        <v>3685</v>
      </c>
    </row>
    <row r="106" spans="1:105" ht="12.95" customHeight="1" x14ac:dyDescent="0.25">
      <c r="A106" s="121" t="s">
        <v>57</v>
      </c>
      <c r="B106" s="124"/>
      <c r="C106" s="124" t="str">
        <f>IF(RES_hhdet_in_tes!C106=0,"",RES_hhdet_in_tes!C106/RES_hhdet_in_fec!C106)</f>
        <v/>
      </c>
      <c r="D106" s="124" t="str">
        <f>IF(RES_hhdet_in_tes!D106=0,"",RES_hhdet_in_tes!D106/RES_hhdet_in_fec!D106)</f>
        <v/>
      </c>
      <c r="E106" s="124" t="str">
        <f>IF(RES_hhdet_in_tes!E106=0,"",RES_hhdet_in_tes!E106/RES_hhdet_in_fec!E106)</f>
        <v/>
      </c>
      <c r="F106" s="124" t="str">
        <f>IF(RES_hhdet_in_tes!F106=0,"",RES_hhdet_in_tes!F106/RES_hhdet_in_fec!F106)</f>
        <v/>
      </c>
      <c r="G106" s="124" t="str">
        <f>IF(RES_hhdet_in_tes!G106=0,"",RES_hhdet_in_tes!G106/RES_hhdet_in_fec!G106)</f>
        <v/>
      </c>
      <c r="H106" s="124" t="str">
        <f>IF(RES_hhdet_in_tes!H106=0,"",RES_hhdet_in_tes!H106/RES_hhdet_in_fec!H106)</f>
        <v/>
      </c>
      <c r="I106" s="124" t="str">
        <f>IF(RES_hhdet_in_tes!I106=0,"",RES_hhdet_in_tes!I106/RES_hhdet_in_fec!I106)</f>
        <v/>
      </c>
      <c r="J106" s="124" t="str">
        <f>IF(RES_hhdet_in_tes!J106=0,"",RES_hhdet_in_tes!J106/RES_hhdet_in_fec!J106)</f>
        <v/>
      </c>
      <c r="K106" s="124" t="str">
        <f>IF(RES_hhdet_in_tes!K106=0,"",RES_hhdet_in_tes!K106/RES_hhdet_in_fec!K106)</f>
        <v/>
      </c>
      <c r="L106" s="124" t="str">
        <f>IF(RES_hhdet_in_tes!L106=0,"",RES_hhdet_in_tes!L106/RES_hhdet_in_fec!L106)</f>
        <v/>
      </c>
      <c r="M106" s="124" t="str">
        <f>IF(RES_hhdet_in_tes!M106=0,"",RES_hhdet_in_tes!M106/RES_hhdet_in_fec!M106)</f>
        <v/>
      </c>
      <c r="N106" s="124" t="str">
        <f>IF(RES_hhdet_in_tes!N106=0,"",RES_hhdet_in_tes!N106/RES_hhdet_in_fec!N106)</f>
        <v/>
      </c>
      <c r="O106" s="124" t="str">
        <f>IF(RES_hhdet_in_tes!O106=0,"",RES_hhdet_in_tes!O106/RES_hhdet_in_fec!O106)</f>
        <v/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 t="str">
        <f>IF(RES_hhdet_in_tes!R106=0,"",RES_hhdet_in_tes!R106/RES_hhdet_in_fec!R106)</f>
        <v/>
      </c>
      <c r="S106" s="124" t="str">
        <f>IF(RES_hhdet_in_tes!S106=0,"",RES_hhdet_in_tes!S106/RES_hhdet_in_fec!S106)</f>
        <v/>
      </c>
      <c r="T106" s="124" t="str">
        <f>IF(RES_hhdet_in_tes!T106=0,"",RES_hhdet_in_tes!T106/RES_hhdet_in_fec!T106)</f>
        <v/>
      </c>
      <c r="U106" s="124" t="str">
        <f>IF(RES_hhdet_in_tes!U106=0,"",RES_hhdet_in_tes!U106/RES_hhdet_in_fec!U106)</f>
        <v/>
      </c>
      <c r="V106" s="124" t="str">
        <f>IF(RES_hhdet_in_tes!V106=0,"",RES_hhdet_in_tes!V106/RES_hhdet_in_fec!V106)</f>
        <v/>
      </c>
      <c r="W106" s="124" t="str">
        <f>IF(RES_hhdet_in_tes!W106=0,"",RES_hhdet_in_tes!W106/RES_hhdet_in_fec!W106)</f>
        <v/>
      </c>
      <c r="X106" s="124" t="str">
        <f>IF(RES_hhdet_in_tes!X106=0,"",RES_hhdet_in_tes!X106/RES_hhdet_in_fec!X106)</f>
        <v/>
      </c>
      <c r="Y106" s="124" t="str">
        <f>IF(RES_hhdet_in_tes!Y106=0,"",RES_hhdet_in_tes!Y106/RES_hhdet_in_fec!Y106)</f>
        <v/>
      </c>
      <c r="DA106" s="130" t="s">
        <v>3686</v>
      </c>
    </row>
    <row r="107" spans="1:105" ht="12" customHeight="1" x14ac:dyDescent="0.25">
      <c r="A107" s="97" t="s">
        <v>197</v>
      </c>
      <c r="B107" s="111"/>
      <c r="C107" s="111" t="str">
        <f>IF(RES_hhdet_in_tes!C107=0,"",RES_hhdet_in_tes!C107/RES_hhdet_in_fec!C107)</f>
        <v/>
      </c>
      <c r="D107" s="111" t="str">
        <f>IF(RES_hhdet_in_tes!D107=0,"",RES_hhdet_in_tes!D107/RES_hhdet_in_fec!D107)</f>
        <v/>
      </c>
      <c r="E107" s="111" t="str">
        <f>IF(RES_hhdet_in_tes!E107=0,"",RES_hhdet_in_tes!E107/RES_hhdet_in_fec!E107)</f>
        <v/>
      </c>
      <c r="F107" s="111" t="str">
        <f>IF(RES_hhdet_in_tes!F107=0,"",RES_hhdet_in_tes!F107/RES_hhdet_in_fec!F107)</f>
        <v/>
      </c>
      <c r="G107" s="111" t="str">
        <f>IF(RES_hhdet_in_tes!G107=0,"",RES_hhdet_in_tes!G107/RES_hhdet_in_fec!G107)</f>
        <v/>
      </c>
      <c r="H107" s="111" t="str">
        <f>IF(RES_hhdet_in_tes!H107=0,"",RES_hhdet_in_tes!H107/RES_hhdet_in_fec!H107)</f>
        <v/>
      </c>
      <c r="I107" s="111" t="str">
        <f>IF(RES_hhdet_in_tes!I107=0,"",RES_hhdet_in_tes!I107/RES_hhdet_in_fec!I107)</f>
        <v/>
      </c>
      <c r="J107" s="111" t="str">
        <f>IF(RES_hhdet_in_tes!J107=0,"",RES_hhdet_in_tes!J107/RES_hhdet_in_fec!J107)</f>
        <v/>
      </c>
      <c r="K107" s="111" t="str">
        <f>IF(RES_hhdet_in_tes!K107=0,"",RES_hhdet_in_tes!K107/RES_hhdet_in_fec!K107)</f>
        <v/>
      </c>
      <c r="L107" s="111" t="str">
        <f>IF(RES_hhdet_in_tes!L107=0,"",RES_hhdet_in_tes!L107/RES_hhdet_in_fec!L107)</f>
        <v/>
      </c>
      <c r="M107" s="111" t="str">
        <f>IF(RES_hhdet_in_tes!M107=0,"",RES_hhdet_in_tes!M107/RES_hhdet_in_fec!M107)</f>
        <v/>
      </c>
      <c r="N107" s="111" t="str">
        <f>IF(RES_hhdet_in_tes!N107=0,"",RES_hhdet_in_tes!N107/RES_hhdet_in_fec!N107)</f>
        <v/>
      </c>
      <c r="O107" s="111" t="str">
        <f>IF(RES_hhdet_in_tes!O107=0,"",RES_hhdet_in_tes!O107/RES_hhdet_in_fec!O107)</f>
        <v/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 t="str">
        <f>IF(RES_hhdet_in_tes!R107=0,"",RES_hhdet_in_tes!R107/RES_hhdet_in_fec!R107)</f>
        <v/>
      </c>
      <c r="S107" s="111" t="str">
        <f>IF(RES_hhdet_in_tes!S107=0,"",RES_hhdet_in_tes!S107/RES_hhdet_in_fec!S107)</f>
        <v/>
      </c>
      <c r="T107" s="111" t="str">
        <f>IF(RES_hhdet_in_tes!T107=0,"",RES_hhdet_in_tes!T107/RES_hhdet_in_fec!T107)</f>
        <v/>
      </c>
      <c r="U107" s="111" t="str">
        <f>IF(RES_hhdet_in_tes!U107=0,"",RES_hhdet_in_tes!U107/RES_hhdet_in_fec!U107)</f>
        <v/>
      </c>
      <c r="V107" s="111" t="str">
        <f>IF(RES_hhdet_in_tes!V107=0,"",RES_hhdet_in_tes!V107/RES_hhdet_in_fec!V107)</f>
        <v/>
      </c>
      <c r="W107" s="111" t="str">
        <f>IF(RES_hhdet_in_tes!W107=0,"",RES_hhdet_in_tes!W107/RES_hhdet_in_fec!W107)</f>
        <v/>
      </c>
      <c r="X107" s="111" t="str">
        <f>IF(RES_hhdet_in_tes!X107=0,"",RES_hhdet_in_tes!X107/RES_hhdet_in_fec!X107)</f>
        <v/>
      </c>
      <c r="Y107" s="111" t="str">
        <f>IF(RES_hhdet_in_tes!Y107=0,"",RES_hhdet_in_tes!Y107/RES_hhdet_in_fec!Y107)</f>
        <v/>
      </c>
      <c r="DA107" s="63" t="s">
        <v>3687</v>
      </c>
    </row>
    <row r="108" spans="1:105" ht="12" customHeight="1" x14ac:dyDescent="0.25">
      <c r="A108" s="97" t="s">
        <v>53</v>
      </c>
      <c r="B108" s="111"/>
      <c r="C108" s="111" t="str">
        <f>IF(RES_hhdet_in_tes!C108=0,"",RES_hhdet_in_tes!C108/RES_hhdet_in_fec!C108)</f>
        <v/>
      </c>
      <c r="D108" s="111" t="str">
        <f>IF(RES_hhdet_in_tes!D108=0,"",RES_hhdet_in_tes!D108/RES_hhdet_in_fec!D108)</f>
        <v/>
      </c>
      <c r="E108" s="111" t="str">
        <f>IF(RES_hhdet_in_tes!E108=0,"",RES_hhdet_in_tes!E108/RES_hhdet_in_fec!E108)</f>
        <v/>
      </c>
      <c r="F108" s="111" t="str">
        <f>IF(RES_hhdet_in_tes!F108=0,"",RES_hhdet_in_tes!F108/RES_hhdet_in_fec!F108)</f>
        <v/>
      </c>
      <c r="G108" s="111" t="str">
        <f>IF(RES_hhdet_in_tes!G108=0,"",RES_hhdet_in_tes!G108/RES_hhdet_in_fec!G108)</f>
        <v/>
      </c>
      <c r="H108" s="111" t="str">
        <f>IF(RES_hhdet_in_tes!H108=0,"",RES_hhdet_in_tes!H108/RES_hhdet_in_fec!H108)</f>
        <v/>
      </c>
      <c r="I108" s="111" t="str">
        <f>IF(RES_hhdet_in_tes!I108=0,"",RES_hhdet_in_tes!I108/RES_hhdet_in_fec!I108)</f>
        <v/>
      </c>
      <c r="J108" s="111" t="str">
        <f>IF(RES_hhdet_in_tes!J108=0,"",RES_hhdet_in_tes!J108/RES_hhdet_in_fec!J108)</f>
        <v/>
      </c>
      <c r="K108" s="111" t="str">
        <f>IF(RES_hhdet_in_tes!K108=0,"",RES_hhdet_in_tes!K108/RES_hhdet_in_fec!K108)</f>
        <v/>
      </c>
      <c r="L108" s="111" t="str">
        <f>IF(RES_hhdet_in_tes!L108=0,"",RES_hhdet_in_tes!L108/RES_hhdet_in_fec!L108)</f>
        <v/>
      </c>
      <c r="M108" s="111" t="str">
        <f>IF(RES_hhdet_in_tes!M108=0,"",RES_hhdet_in_tes!M108/RES_hhdet_in_fec!M108)</f>
        <v/>
      </c>
      <c r="N108" s="111" t="str">
        <f>IF(RES_hhdet_in_tes!N108=0,"",RES_hhdet_in_tes!N108/RES_hhdet_in_fec!N108)</f>
        <v/>
      </c>
      <c r="O108" s="111" t="str">
        <f>IF(RES_hhdet_in_tes!O108=0,"",RES_hhdet_in_tes!O108/RES_hhdet_in_fec!O108)</f>
        <v/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 t="str">
        <f>IF(RES_hhdet_in_tes!R108=0,"",RES_hhdet_in_tes!R108/RES_hhdet_in_fec!R108)</f>
        <v/>
      </c>
      <c r="S108" s="111" t="str">
        <f>IF(RES_hhdet_in_tes!S108=0,"",RES_hhdet_in_tes!S108/RES_hhdet_in_fec!S108)</f>
        <v/>
      </c>
      <c r="T108" s="111" t="str">
        <f>IF(RES_hhdet_in_tes!T108=0,"",RES_hhdet_in_tes!T108/RES_hhdet_in_fec!T108)</f>
        <v/>
      </c>
      <c r="U108" s="111" t="str">
        <f>IF(RES_hhdet_in_tes!U108=0,"",RES_hhdet_in_tes!U108/RES_hhdet_in_fec!U108)</f>
        <v/>
      </c>
      <c r="V108" s="111" t="str">
        <f>IF(RES_hhdet_in_tes!V108=0,"",RES_hhdet_in_tes!V108/RES_hhdet_in_fec!V108)</f>
        <v/>
      </c>
      <c r="W108" s="111" t="str">
        <f>IF(RES_hhdet_in_tes!W108=0,"",RES_hhdet_in_tes!W108/RES_hhdet_in_fec!W108)</f>
        <v/>
      </c>
      <c r="X108" s="111" t="str">
        <f>IF(RES_hhdet_in_tes!X108=0,"",RES_hhdet_in_tes!X108/RES_hhdet_in_fec!X108)</f>
        <v/>
      </c>
      <c r="Y108" s="111" t="str">
        <f>IF(RES_hhdet_in_tes!Y108=0,"",RES_hhdet_in_tes!Y108/RES_hhdet_in_fec!Y108)</f>
        <v/>
      </c>
      <c r="DA108" s="63" t="s">
        <v>3688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 t="str">
        <f>IF(RES_hhdet_in_tes!E109=0,"",RES_hhdet_in_tes!E109/RES_hhdet_in_fec!E109)</f>
        <v/>
      </c>
      <c r="F109" s="124" t="str">
        <f>IF(RES_hhdet_in_tes!F109=0,"",RES_hhdet_in_tes!F109/RES_hhdet_in_fec!F109)</f>
        <v/>
      </c>
      <c r="G109" s="124" t="str">
        <f>IF(RES_hhdet_in_tes!G109=0,"",RES_hhdet_in_tes!G109/RES_hhdet_in_fec!G109)</f>
        <v/>
      </c>
      <c r="H109" s="124" t="str">
        <f>IF(RES_hhdet_in_tes!H109=0,"",RES_hhdet_in_tes!H109/RES_hhdet_in_fec!H109)</f>
        <v/>
      </c>
      <c r="I109" s="124" t="str">
        <f>IF(RES_hhdet_in_tes!I109=0,"",RES_hhdet_in_tes!I109/RES_hhdet_in_fec!I109)</f>
        <v/>
      </c>
      <c r="J109" s="124" t="str">
        <f>IF(RES_hhdet_in_tes!J109=0,"",RES_hhdet_in_tes!J109/RES_hhdet_in_fec!J109)</f>
        <v/>
      </c>
      <c r="K109" s="124" t="str">
        <f>IF(RES_hhdet_in_tes!K109=0,"",RES_hhdet_in_tes!K109/RES_hhdet_in_fec!K109)</f>
        <v/>
      </c>
      <c r="L109" s="124" t="str">
        <f>IF(RES_hhdet_in_tes!L109=0,"",RES_hhdet_in_tes!L109/RES_hhdet_in_fec!L109)</f>
        <v/>
      </c>
      <c r="M109" s="124" t="str">
        <f>IF(RES_hhdet_in_tes!M109=0,"",RES_hhdet_in_tes!M109/RES_hhdet_in_fec!M109)</f>
        <v/>
      </c>
      <c r="N109" s="124" t="str">
        <f>IF(RES_hhdet_in_tes!N109=0,"",RES_hhdet_in_tes!N109/RES_hhdet_in_fec!N109)</f>
        <v/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 t="str">
        <f>IF(RES_hhdet_in_tes!S109=0,"",RES_hhdet_in_tes!S109/RES_hhdet_in_fec!S109)</f>
        <v/>
      </c>
      <c r="T109" s="124" t="str">
        <f>IF(RES_hhdet_in_tes!T109=0,"",RES_hhdet_in_tes!T109/RES_hhdet_in_fec!T109)</f>
        <v/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 t="str">
        <f>IF(RES_hhdet_in_tes!W109=0,"",RES_hhdet_in_tes!W109/RES_hhdet_in_fec!W109)</f>
        <v/>
      </c>
      <c r="X109" s="124" t="str">
        <f>IF(RES_hhdet_in_tes!X109=0,"",RES_hhdet_in_tes!X109/RES_hhdet_in_fec!X109)</f>
        <v/>
      </c>
      <c r="Y109" s="124" t="str">
        <f>IF(RES_hhdet_in_tes!Y109=0,"",RES_hhdet_in_tes!Y109/RES_hhdet_in_fec!Y109)</f>
        <v/>
      </c>
      <c r="DA109" s="130" t="s">
        <v>3689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 t="str">
        <f>IF(RES_hhdet_in_tes!E110=0,"",RES_hhdet_in_tes!E110/RES_hhdet_in_fec!E110)</f>
        <v/>
      </c>
      <c r="F110" s="111" t="str">
        <f>IF(RES_hhdet_in_tes!F110=0,"",RES_hhdet_in_tes!F110/RES_hhdet_in_fec!F110)</f>
        <v/>
      </c>
      <c r="G110" s="111" t="str">
        <f>IF(RES_hhdet_in_tes!G110=0,"",RES_hhdet_in_tes!G110/RES_hhdet_in_fec!G110)</f>
        <v/>
      </c>
      <c r="H110" s="111" t="str">
        <f>IF(RES_hhdet_in_tes!H110=0,"",RES_hhdet_in_tes!H110/RES_hhdet_in_fec!H110)</f>
        <v/>
      </c>
      <c r="I110" s="111" t="str">
        <f>IF(RES_hhdet_in_tes!I110=0,"",RES_hhdet_in_tes!I110/RES_hhdet_in_fec!I110)</f>
        <v/>
      </c>
      <c r="J110" s="111" t="str">
        <f>IF(RES_hhdet_in_tes!J110=0,"",RES_hhdet_in_tes!J110/RES_hhdet_in_fec!J110)</f>
        <v/>
      </c>
      <c r="K110" s="111" t="str">
        <f>IF(RES_hhdet_in_tes!K110=0,"",RES_hhdet_in_tes!K110/RES_hhdet_in_fec!K110)</f>
        <v/>
      </c>
      <c r="L110" s="111" t="str">
        <f>IF(RES_hhdet_in_tes!L110=0,"",RES_hhdet_in_tes!L110/RES_hhdet_in_fec!L110)</f>
        <v/>
      </c>
      <c r="M110" s="111" t="str">
        <f>IF(RES_hhdet_in_tes!M110=0,"",RES_hhdet_in_tes!M110/RES_hhdet_in_fec!M110)</f>
        <v/>
      </c>
      <c r="N110" s="111" t="str">
        <f>IF(RES_hhdet_in_tes!N110=0,"",RES_hhdet_in_tes!N110/RES_hhdet_in_fec!N110)</f>
        <v/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 t="str">
        <f>IF(RES_hhdet_in_tes!S110=0,"",RES_hhdet_in_tes!S110/RES_hhdet_in_fec!S110)</f>
        <v/>
      </c>
      <c r="T110" s="111" t="str">
        <f>IF(RES_hhdet_in_tes!T110=0,"",RES_hhdet_in_tes!T110/RES_hhdet_in_fec!T110)</f>
        <v/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 t="str">
        <f>IF(RES_hhdet_in_tes!W110=0,"",RES_hhdet_in_tes!W110/RES_hhdet_in_fec!W110)</f>
        <v/>
      </c>
      <c r="X110" s="111" t="str">
        <f>IF(RES_hhdet_in_tes!X110=0,"",RES_hhdet_in_tes!X110/RES_hhdet_in_fec!X110)</f>
        <v/>
      </c>
      <c r="Y110" s="111" t="str">
        <f>IF(RES_hhdet_in_tes!Y110=0,"",RES_hhdet_in_tes!Y110/RES_hhdet_in_fec!Y110)</f>
        <v/>
      </c>
      <c r="DA110" s="63" t="s">
        <v>3690</v>
      </c>
    </row>
    <row r="111" spans="1:105" ht="12" customHeight="1" x14ac:dyDescent="0.25">
      <c r="A111" s="121" t="s">
        <v>55</v>
      </c>
      <c r="B111" s="124"/>
      <c r="C111" s="124" t="str">
        <f>IF(RES_hhdet_in_tes!C111=0,"",RES_hhdet_in_tes!C111/RES_hhdet_in_fec!C111)</f>
        <v/>
      </c>
      <c r="D111" s="124" t="str">
        <f>IF(RES_hhdet_in_tes!D111=0,"",RES_hhdet_in_tes!D111/RES_hhdet_in_fec!D111)</f>
        <v/>
      </c>
      <c r="E111" s="124" t="str">
        <f>IF(RES_hhdet_in_tes!E111=0,"",RES_hhdet_in_tes!E111/RES_hhdet_in_fec!E111)</f>
        <v/>
      </c>
      <c r="F111" s="124" t="str">
        <f>IF(RES_hhdet_in_tes!F111=0,"",RES_hhdet_in_tes!F111/RES_hhdet_in_fec!F111)</f>
        <v/>
      </c>
      <c r="G111" s="124" t="str">
        <f>IF(RES_hhdet_in_tes!G111=0,"",RES_hhdet_in_tes!G111/RES_hhdet_in_fec!G111)</f>
        <v/>
      </c>
      <c r="H111" s="124" t="str">
        <f>IF(RES_hhdet_in_tes!H111=0,"",RES_hhdet_in_tes!H111/RES_hhdet_in_fec!H111)</f>
        <v/>
      </c>
      <c r="I111" s="124" t="str">
        <f>IF(RES_hhdet_in_tes!I111=0,"",RES_hhdet_in_tes!I111/RES_hhdet_in_fec!I111)</f>
        <v/>
      </c>
      <c r="J111" s="124" t="str">
        <f>IF(RES_hhdet_in_tes!J111=0,"",RES_hhdet_in_tes!J111/RES_hhdet_in_fec!J111)</f>
        <v/>
      </c>
      <c r="K111" s="124" t="str">
        <f>IF(RES_hhdet_in_tes!K111=0,"",RES_hhdet_in_tes!K111/RES_hhdet_in_fec!K111)</f>
        <v/>
      </c>
      <c r="L111" s="124" t="str">
        <f>IF(RES_hhdet_in_tes!L111=0,"",RES_hhdet_in_tes!L111/RES_hhdet_in_fec!L111)</f>
        <v/>
      </c>
      <c r="M111" s="124" t="str">
        <f>IF(RES_hhdet_in_tes!M111=0,"",RES_hhdet_in_tes!M111/RES_hhdet_in_fec!M111)</f>
        <v/>
      </c>
      <c r="N111" s="124" t="str">
        <f>IF(RES_hhdet_in_tes!N111=0,"",RES_hhdet_in_tes!N111/RES_hhdet_in_fec!N111)</f>
        <v/>
      </c>
      <c r="O111" s="124" t="str">
        <f>IF(RES_hhdet_in_tes!O111=0,"",RES_hhdet_in_tes!O111/RES_hhdet_in_fec!O111)</f>
        <v/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 t="str">
        <f>IF(RES_hhdet_in_tes!R111=0,"",RES_hhdet_in_tes!R111/RES_hhdet_in_fec!R111)</f>
        <v/>
      </c>
      <c r="S111" s="124" t="str">
        <f>IF(RES_hhdet_in_tes!S111=0,"",RES_hhdet_in_tes!S111/RES_hhdet_in_fec!S111)</f>
        <v/>
      </c>
      <c r="T111" s="124" t="str">
        <f>IF(RES_hhdet_in_tes!T111=0,"",RES_hhdet_in_tes!T111/RES_hhdet_in_fec!T111)</f>
        <v/>
      </c>
      <c r="U111" s="124" t="str">
        <f>IF(RES_hhdet_in_tes!U111=0,"",RES_hhdet_in_tes!U111/RES_hhdet_in_fec!U111)</f>
        <v/>
      </c>
      <c r="V111" s="124" t="str">
        <f>IF(RES_hhdet_in_tes!V111=0,"",RES_hhdet_in_tes!V111/RES_hhdet_in_fec!V111)</f>
        <v/>
      </c>
      <c r="W111" s="124" t="str">
        <f>IF(RES_hhdet_in_tes!W111=0,"",RES_hhdet_in_tes!W111/RES_hhdet_in_fec!W111)</f>
        <v/>
      </c>
      <c r="X111" s="124" t="str">
        <f>IF(RES_hhdet_in_tes!X111=0,"",RES_hhdet_in_tes!X111/RES_hhdet_in_fec!X111)</f>
        <v/>
      </c>
      <c r="Y111" s="124" t="str">
        <f>IF(RES_hhdet_in_tes!Y111=0,"",RES_hhdet_in_tes!Y111/RES_hhdet_in_fec!Y111)</f>
        <v/>
      </c>
      <c r="DA111" s="130" t="s">
        <v>3691</v>
      </c>
    </row>
    <row r="112" spans="1:105" ht="12" customHeight="1" x14ac:dyDescent="0.25">
      <c r="A112" s="97" t="s">
        <v>130</v>
      </c>
      <c r="B112" s="111"/>
      <c r="C112" s="111" t="str">
        <f>IF(RES_hhdet_in_tes!C112=0,"",RES_hhdet_in_tes!C112/RES_hhdet_in_fec!C112)</f>
        <v/>
      </c>
      <c r="D112" s="111" t="str">
        <f>IF(RES_hhdet_in_tes!D112=0,"",RES_hhdet_in_tes!D112/RES_hhdet_in_fec!D112)</f>
        <v/>
      </c>
      <c r="E112" s="111" t="str">
        <f>IF(RES_hhdet_in_tes!E112=0,"",RES_hhdet_in_tes!E112/RES_hhdet_in_fec!E112)</f>
        <v/>
      </c>
      <c r="F112" s="111" t="str">
        <f>IF(RES_hhdet_in_tes!F112=0,"",RES_hhdet_in_tes!F112/RES_hhdet_in_fec!F112)</f>
        <v/>
      </c>
      <c r="G112" s="111" t="str">
        <f>IF(RES_hhdet_in_tes!G112=0,"",RES_hhdet_in_tes!G112/RES_hhdet_in_fec!G112)</f>
        <v/>
      </c>
      <c r="H112" s="111" t="str">
        <f>IF(RES_hhdet_in_tes!H112=0,"",RES_hhdet_in_tes!H112/RES_hhdet_in_fec!H112)</f>
        <v/>
      </c>
      <c r="I112" s="111" t="str">
        <f>IF(RES_hhdet_in_tes!I112=0,"",RES_hhdet_in_tes!I112/RES_hhdet_in_fec!I112)</f>
        <v/>
      </c>
      <c r="J112" s="111" t="str">
        <f>IF(RES_hhdet_in_tes!J112=0,"",RES_hhdet_in_tes!J112/RES_hhdet_in_fec!J112)</f>
        <v/>
      </c>
      <c r="K112" s="111" t="str">
        <f>IF(RES_hhdet_in_tes!K112=0,"",RES_hhdet_in_tes!K112/RES_hhdet_in_fec!K112)</f>
        <v/>
      </c>
      <c r="L112" s="111" t="str">
        <f>IF(RES_hhdet_in_tes!L112=0,"",RES_hhdet_in_tes!L112/RES_hhdet_in_fec!L112)</f>
        <v/>
      </c>
      <c r="M112" s="111" t="str">
        <f>IF(RES_hhdet_in_tes!M112=0,"",RES_hhdet_in_tes!M112/RES_hhdet_in_fec!M112)</f>
        <v/>
      </c>
      <c r="N112" s="111" t="str">
        <f>IF(RES_hhdet_in_tes!N112=0,"",RES_hhdet_in_tes!N112/RES_hhdet_in_fec!N112)</f>
        <v/>
      </c>
      <c r="O112" s="111" t="str">
        <f>IF(RES_hhdet_in_tes!O112=0,"",RES_hhdet_in_tes!O112/RES_hhdet_in_fec!O112)</f>
        <v/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 t="str">
        <f>IF(RES_hhdet_in_tes!R112=0,"",RES_hhdet_in_tes!R112/RES_hhdet_in_fec!R112)</f>
        <v/>
      </c>
      <c r="S112" s="111" t="str">
        <f>IF(RES_hhdet_in_tes!S112=0,"",RES_hhdet_in_tes!S112/RES_hhdet_in_fec!S112)</f>
        <v/>
      </c>
      <c r="T112" s="111" t="str">
        <f>IF(RES_hhdet_in_tes!T112=0,"",RES_hhdet_in_tes!T112/RES_hhdet_in_fec!T112)</f>
        <v/>
      </c>
      <c r="U112" s="111" t="str">
        <f>IF(RES_hhdet_in_tes!U112=0,"",RES_hhdet_in_tes!U112/RES_hhdet_in_fec!U112)</f>
        <v/>
      </c>
      <c r="V112" s="111" t="str">
        <f>IF(RES_hhdet_in_tes!V112=0,"",RES_hhdet_in_tes!V112/RES_hhdet_in_fec!V112)</f>
        <v/>
      </c>
      <c r="W112" s="111" t="str">
        <f>IF(RES_hhdet_in_tes!W112=0,"",RES_hhdet_in_tes!W112/RES_hhdet_in_fec!W112)</f>
        <v/>
      </c>
      <c r="X112" s="111" t="str">
        <f>IF(RES_hhdet_in_tes!X112=0,"",RES_hhdet_in_tes!X112/RES_hhdet_in_fec!X112)</f>
        <v/>
      </c>
      <c r="Y112" s="111" t="str">
        <f>IF(RES_hhdet_in_tes!Y112=0,"",RES_hhdet_in_tes!Y112/RES_hhdet_in_fec!Y112)</f>
        <v/>
      </c>
      <c r="DA112" s="63" t="s">
        <v>3692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X113" s="111" t="str">
        <f>IF(RES_hhdet_in_tes!X113=0,"",RES_hhdet_in_tes!X113/RES_hhdet_in_fec!X113)</f>
        <v/>
      </c>
      <c r="Y113" s="111" t="str">
        <f>IF(RES_hhdet_in_tes!Y113=0,"",RES_hhdet_in_tes!Y113/RES_hhdet_in_fec!Y113)</f>
        <v/>
      </c>
      <c r="DA113" s="63" t="s">
        <v>3693</v>
      </c>
    </row>
    <row r="114" spans="1:105" ht="12" customHeight="1" x14ac:dyDescent="0.25">
      <c r="A114" s="100" t="s">
        <v>197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X114" s="112" t="str">
        <f>IF(RES_hhdet_in_tes!X114=0,"",RES_hhdet_in_tes!X114/RES_hhdet_in_fec!X114)</f>
        <v/>
      </c>
      <c r="Y114" s="112" t="str">
        <f>IF(RES_hhdet_in_tes!Y114=0,"",RES_hhdet_in_tes!Y114/RES_hhdet_in_fec!Y114)</f>
        <v/>
      </c>
      <c r="DA114" s="131" t="s">
        <v>3694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X115" s="113" t="str">
        <f>IF(RES_hhdet_in_tes!X115=0,"",RES_hhdet_in_tes!X115/RES_hhdet_in_fec!X115)</f>
        <v/>
      </c>
      <c r="Y115" s="113" t="str">
        <f>IF(RES_hhdet_in_tes!Y115=0,"",RES_hhdet_in_tes!Y115/RES_hhdet_in_fec!Y115)</f>
        <v/>
      </c>
      <c r="DA115" s="132" t="s">
        <v>3695</v>
      </c>
    </row>
    <row r="116" spans="1:105" ht="12" customHeight="1" x14ac:dyDescent="0.25">
      <c r="A116" s="106" t="s">
        <v>122</v>
      </c>
      <c r="B116" s="112"/>
      <c r="C116" s="112" t="str">
        <f>IF(RES_hhdet_in_tes!C116=0,"",RES_hhdet_in_tes!C116/RES_hhdet_in_fec!C116)</f>
        <v/>
      </c>
      <c r="D116" s="112" t="str">
        <f>IF(RES_hhdet_in_tes!D116=0,"",RES_hhdet_in_tes!D116/RES_hhdet_in_fec!D116)</f>
        <v/>
      </c>
      <c r="E116" s="112" t="str">
        <f>IF(RES_hhdet_in_tes!E116=0,"",RES_hhdet_in_tes!E116/RES_hhdet_in_fec!E116)</f>
        <v/>
      </c>
      <c r="F116" s="112" t="str">
        <f>IF(RES_hhdet_in_tes!F116=0,"",RES_hhdet_in_tes!F116/RES_hhdet_in_fec!F116)</f>
        <v/>
      </c>
      <c r="G116" s="112" t="str">
        <f>IF(RES_hhdet_in_tes!G116=0,"",RES_hhdet_in_tes!G116/RES_hhdet_in_fec!G116)</f>
        <v/>
      </c>
      <c r="H116" s="112" t="str">
        <f>IF(RES_hhdet_in_tes!H116=0,"",RES_hhdet_in_tes!H116/RES_hhdet_in_fec!H116)</f>
        <v/>
      </c>
      <c r="I116" s="112" t="str">
        <f>IF(RES_hhdet_in_tes!I116=0,"",RES_hhdet_in_tes!I116/RES_hhdet_in_fec!I116)</f>
        <v/>
      </c>
      <c r="J116" s="112" t="str">
        <f>IF(RES_hhdet_in_tes!J116=0,"",RES_hhdet_in_tes!J116/RES_hhdet_in_fec!J116)</f>
        <v/>
      </c>
      <c r="K116" s="112" t="str">
        <f>IF(RES_hhdet_in_tes!K116=0,"",RES_hhdet_in_tes!K116/RES_hhdet_in_fec!K116)</f>
        <v/>
      </c>
      <c r="L116" s="112" t="str">
        <f>IF(RES_hhdet_in_tes!L116=0,"",RES_hhdet_in_tes!L116/RES_hhdet_in_fec!L116)</f>
        <v/>
      </c>
      <c r="M116" s="112" t="str">
        <f>IF(RES_hhdet_in_tes!M116=0,"",RES_hhdet_in_tes!M116/RES_hhdet_in_fec!M116)</f>
        <v/>
      </c>
      <c r="N116" s="112" t="str">
        <f>IF(RES_hhdet_in_tes!N116=0,"",RES_hhdet_in_tes!N116/RES_hhdet_in_fec!N116)</f>
        <v/>
      </c>
      <c r="O116" s="112" t="str">
        <f>IF(RES_hhdet_in_tes!O116=0,"",RES_hhdet_in_tes!O116/RES_hhdet_in_fec!O116)</f>
        <v/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 t="str">
        <f>IF(RES_hhdet_in_tes!R116=0,"",RES_hhdet_in_tes!R116/RES_hhdet_in_fec!R116)</f>
        <v/>
      </c>
      <c r="S116" s="112" t="str">
        <f>IF(RES_hhdet_in_tes!S116=0,"",RES_hhdet_in_tes!S116/RES_hhdet_in_fec!S116)</f>
        <v/>
      </c>
      <c r="T116" s="112" t="str">
        <f>IF(RES_hhdet_in_tes!T116=0,"",RES_hhdet_in_tes!T116/RES_hhdet_in_fec!T116)</f>
        <v/>
      </c>
      <c r="U116" s="112" t="str">
        <f>IF(RES_hhdet_in_tes!U116=0,"",RES_hhdet_in_tes!U116/RES_hhdet_in_fec!U116)</f>
        <v/>
      </c>
      <c r="V116" s="112" t="str">
        <f>IF(RES_hhdet_in_tes!V116=0,"",RES_hhdet_in_tes!V116/RES_hhdet_in_fec!V116)</f>
        <v/>
      </c>
      <c r="W116" s="112" t="str">
        <f>IF(RES_hhdet_in_tes!W116=0,"",RES_hhdet_in_tes!W116/RES_hhdet_in_fec!W116)</f>
        <v/>
      </c>
      <c r="X116" s="112" t="str">
        <f>IF(RES_hhdet_in_tes!X116=0,"",RES_hhdet_in_tes!X116/RES_hhdet_in_fec!X116)</f>
        <v/>
      </c>
      <c r="Y116" s="112" t="str">
        <f>IF(RES_hhdet_in_tes!Y116=0,"",RES_hhdet_in_tes!Y116/RES_hhdet_in_fec!Y116)</f>
        <v/>
      </c>
      <c r="DA116" s="131" t="s">
        <v>3696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 t="str">
        <f>IF(RES_hhdet_in_tes!F117=0,"",RES_hhdet_in_tes!F117/RES_hhdet_in_fec!F117)</f>
        <v/>
      </c>
      <c r="G117" s="113" t="str">
        <f>IF(RES_hhdet_in_tes!G117=0,"",RES_hhdet_in_tes!G117/RES_hhdet_in_fec!G117)</f>
        <v/>
      </c>
      <c r="H117" s="113" t="str">
        <f>IF(RES_hhdet_in_tes!H117=0,"",RES_hhdet_in_tes!H117/RES_hhdet_in_fec!H117)</f>
        <v/>
      </c>
      <c r="I117" s="113" t="str">
        <f>IF(RES_hhdet_in_tes!I117=0,"",RES_hhdet_in_tes!I117/RES_hhdet_in_fec!I117)</f>
        <v/>
      </c>
      <c r="J117" s="113" t="str">
        <f>IF(RES_hhdet_in_tes!J117=0,"",RES_hhdet_in_tes!J117/RES_hhdet_in_fec!J117)</f>
        <v/>
      </c>
      <c r="K117" s="113" t="str">
        <f>IF(RES_hhdet_in_tes!K117=0,"",RES_hhdet_in_tes!K117/RES_hhdet_in_fec!K117)</f>
        <v/>
      </c>
      <c r="L117" s="113" t="str">
        <f>IF(RES_hhdet_in_tes!L117=0,"",RES_hhdet_in_tes!L117/RES_hhdet_in_fec!L117)</f>
        <v/>
      </c>
      <c r="M117" s="113" t="str">
        <f>IF(RES_hhdet_in_tes!M117=0,"",RES_hhdet_in_tes!M117/RES_hhdet_in_fec!M117)</f>
        <v/>
      </c>
      <c r="N117" s="113" t="str">
        <f>IF(RES_hhdet_in_tes!N117=0,"",RES_hhdet_in_tes!N117/RES_hhdet_in_fec!N117)</f>
        <v/>
      </c>
      <c r="O117" s="113" t="str">
        <f>IF(RES_hhdet_in_tes!O117=0,"",RES_hhdet_in_tes!O117/RES_hhdet_in_fec!O117)</f>
        <v/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 t="str">
        <f>IF(RES_hhdet_in_tes!S117=0,"",RES_hhdet_in_tes!S117/RES_hhdet_in_fec!S117)</f>
        <v/>
      </c>
      <c r="T117" s="113" t="str">
        <f>IF(RES_hhdet_in_tes!T117=0,"",RES_hhdet_in_tes!T117/RES_hhdet_in_fec!T117)</f>
        <v/>
      </c>
      <c r="U117" s="113" t="str">
        <f>IF(RES_hhdet_in_tes!U117=0,"",RES_hhdet_in_tes!U117/RES_hhdet_in_fec!U117)</f>
        <v/>
      </c>
      <c r="V117" s="113" t="str">
        <f>IF(RES_hhdet_in_tes!V117=0,"",RES_hhdet_in_tes!V117/RES_hhdet_in_fec!V117)</f>
        <v/>
      </c>
      <c r="W117" s="113" t="str">
        <f>IF(RES_hhdet_in_tes!W117=0,"",RES_hhdet_in_tes!W117/RES_hhdet_in_fec!W117)</f>
        <v/>
      </c>
      <c r="X117" s="113" t="str">
        <f>IF(RES_hhdet_in_tes!X117=0,"",RES_hhdet_in_tes!X117/RES_hhdet_in_fec!X117)</f>
        <v/>
      </c>
      <c r="Y117" s="113" t="str">
        <f>IF(RES_hhdet_in_tes!Y117=0,"",RES_hhdet_in_tes!Y117/RES_hhdet_in_fec!Y117)</f>
        <v/>
      </c>
      <c r="DA117" s="132" t="s">
        <v>3697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 t="str">
        <f>IF(RES_hhdet_in_tes!F118=0,"",RES_hhdet_in_tes!F118/RES_hhdet_in_fec!F118)</f>
        <v/>
      </c>
      <c r="G118" s="111" t="str">
        <f>IF(RES_hhdet_in_tes!G118=0,"",RES_hhdet_in_tes!G118/RES_hhdet_in_fec!G118)</f>
        <v/>
      </c>
      <c r="H118" s="111" t="str">
        <f>IF(RES_hhdet_in_tes!H118=0,"",RES_hhdet_in_tes!H118/RES_hhdet_in_fec!H118)</f>
        <v/>
      </c>
      <c r="I118" s="111" t="str">
        <f>IF(RES_hhdet_in_tes!I118=0,"",RES_hhdet_in_tes!I118/RES_hhdet_in_fec!I118)</f>
        <v/>
      </c>
      <c r="J118" s="111" t="str">
        <f>IF(RES_hhdet_in_tes!J118=0,"",RES_hhdet_in_tes!J118/RES_hhdet_in_fec!J118)</f>
        <v/>
      </c>
      <c r="K118" s="111" t="str">
        <f>IF(RES_hhdet_in_tes!K118=0,"",RES_hhdet_in_tes!K118/RES_hhdet_in_fec!K118)</f>
        <v/>
      </c>
      <c r="L118" s="111" t="str">
        <f>IF(RES_hhdet_in_tes!L118=0,"",RES_hhdet_in_tes!L118/RES_hhdet_in_fec!L118)</f>
        <v/>
      </c>
      <c r="M118" s="111" t="str">
        <f>IF(RES_hhdet_in_tes!M118=0,"",RES_hhdet_in_tes!M118/RES_hhdet_in_fec!M118)</f>
        <v/>
      </c>
      <c r="N118" s="111" t="str">
        <f>IF(RES_hhdet_in_tes!N118=0,"",RES_hhdet_in_tes!N118/RES_hhdet_in_fec!N118)</f>
        <v/>
      </c>
      <c r="O118" s="111" t="str">
        <f>IF(RES_hhdet_in_tes!O118=0,"",RES_hhdet_in_tes!O118/RES_hhdet_in_fec!O118)</f>
        <v/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 t="str">
        <f>IF(RES_hhdet_in_tes!S118=0,"",RES_hhdet_in_tes!S118/RES_hhdet_in_fec!S118)</f>
        <v/>
      </c>
      <c r="T118" s="111" t="str">
        <f>IF(RES_hhdet_in_tes!T118=0,"",RES_hhdet_in_tes!T118/RES_hhdet_in_fec!T118)</f>
        <v/>
      </c>
      <c r="U118" s="111" t="str">
        <f>IF(RES_hhdet_in_tes!U118=0,"",RES_hhdet_in_tes!U118/RES_hhdet_in_fec!U118)</f>
        <v/>
      </c>
      <c r="V118" s="111" t="str">
        <f>IF(RES_hhdet_in_tes!V118=0,"",RES_hhdet_in_tes!V118/RES_hhdet_in_fec!V118)</f>
        <v/>
      </c>
      <c r="W118" s="111" t="str">
        <f>IF(RES_hhdet_in_tes!W118=0,"",RES_hhdet_in_tes!W118/RES_hhdet_in_fec!W118)</f>
        <v/>
      </c>
      <c r="X118" s="111" t="str">
        <f>IF(RES_hhdet_in_tes!X118=0,"",RES_hhdet_in_tes!X118/RES_hhdet_in_fec!X118)</f>
        <v/>
      </c>
      <c r="Y118" s="111" t="str">
        <f>IF(RES_hhdet_in_tes!Y118=0,"",RES_hhdet_in_tes!Y118/RES_hhdet_in_fec!Y118)</f>
        <v/>
      </c>
      <c r="DA118" s="63" t="s">
        <v>3698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 t="str">
        <f>IF(RES_hhdet_in_tes!F119=0,"",RES_hhdet_in_tes!F119/RES_hhdet_in_fec!F119)</f>
        <v/>
      </c>
      <c r="G119" s="111" t="str">
        <f>IF(RES_hhdet_in_tes!G119=0,"",RES_hhdet_in_tes!G119/RES_hhdet_in_fec!G119)</f>
        <v/>
      </c>
      <c r="H119" s="111" t="str">
        <f>IF(RES_hhdet_in_tes!H119=0,"",RES_hhdet_in_tes!H119/RES_hhdet_in_fec!H119)</f>
        <v/>
      </c>
      <c r="I119" s="111" t="str">
        <f>IF(RES_hhdet_in_tes!I119=0,"",RES_hhdet_in_tes!I119/RES_hhdet_in_fec!I119)</f>
        <v/>
      </c>
      <c r="J119" s="111" t="str">
        <f>IF(RES_hhdet_in_tes!J119=0,"",RES_hhdet_in_tes!J119/RES_hhdet_in_fec!J119)</f>
        <v/>
      </c>
      <c r="K119" s="111" t="str">
        <f>IF(RES_hhdet_in_tes!K119=0,"",RES_hhdet_in_tes!K119/RES_hhdet_in_fec!K119)</f>
        <v/>
      </c>
      <c r="L119" s="111" t="str">
        <f>IF(RES_hhdet_in_tes!L119=0,"",RES_hhdet_in_tes!L119/RES_hhdet_in_fec!L119)</f>
        <v/>
      </c>
      <c r="M119" s="111" t="str">
        <f>IF(RES_hhdet_in_tes!M119=0,"",RES_hhdet_in_tes!M119/RES_hhdet_in_fec!M119)</f>
        <v/>
      </c>
      <c r="N119" s="111" t="str">
        <f>IF(RES_hhdet_in_tes!N119=0,"",RES_hhdet_in_tes!N119/RES_hhdet_in_fec!N119)</f>
        <v/>
      </c>
      <c r="O119" s="111" t="str">
        <f>IF(RES_hhdet_in_tes!O119=0,"",RES_hhdet_in_tes!O119/RES_hhdet_in_fec!O119)</f>
        <v/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 t="str">
        <f>IF(RES_hhdet_in_tes!S119=0,"",RES_hhdet_in_tes!S119/RES_hhdet_in_fec!S119)</f>
        <v/>
      </c>
      <c r="T119" s="111" t="str">
        <f>IF(RES_hhdet_in_tes!T119=0,"",RES_hhdet_in_tes!T119/RES_hhdet_in_fec!T119)</f>
        <v/>
      </c>
      <c r="U119" s="111" t="str">
        <f>IF(RES_hhdet_in_tes!U119=0,"",RES_hhdet_in_tes!U119/RES_hhdet_in_fec!U119)</f>
        <v/>
      </c>
      <c r="V119" s="111" t="str">
        <f>IF(RES_hhdet_in_tes!V119=0,"",RES_hhdet_in_tes!V119/RES_hhdet_in_fec!V119)</f>
        <v/>
      </c>
      <c r="W119" s="111" t="str">
        <f>IF(RES_hhdet_in_tes!W119=0,"",RES_hhdet_in_tes!W119/RES_hhdet_in_fec!W119)</f>
        <v/>
      </c>
      <c r="X119" s="111" t="str">
        <f>IF(RES_hhdet_in_tes!X119=0,"",RES_hhdet_in_tes!X119/RES_hhdet_in_fec!X119)</f>
        <v/>
      </c>
      <c r="Y119" s="111" t="str">
        <f>IF(RES_hhdet_in_tes!Y119=0,"",RES_hhdet_in_tes!Y119/RES_hhdet_in_fec!Y119)</f>
        <v/>
      </c>
      <c r="DA119" s="63" t="s">
        <v>3699</v>
      </c>
    </row>
    <row r="120" spans="1:105" ht="12" customHeight="1" x14ac:dyDescent="0.25">
      <c r="A120" s="121" t="s">
        <v>54</v>
      </c>
      <c r="B120" s="124"/>
      <c r="C120" s="124" t="str">
        <f>IF(RES_hhdet_in_tes!C120=0,"",RES_hhdet_in_tes!C120/RES_hhdet_in_fec!C120)</f>
        <v/>
      </c>
      <c r="D120" s="124" t="str">
        <f>IF(RES_hhdet_in_tes!D120=0,"",RES_hhdet_in_tes!D120/RES_hhdet_in_fec!D120)</f>
        <v/>
      </c>
      <c r="E120" s="124" t="str">
        <f>IF(RES_hhdet_in_tes!E120=0,"",RES_hhdet_in_tes!E120/RES_hhdet_in_fec!E120)</f>
        <v/>
      </c>
      <c r="F120" s="124" t="str">
        <f>IF(RES_hhdet_in_tes!F120=0,"",RES_hhdet_in_tes!F120/RES_hhdet_in_fec!F120)</f>
        <v/>
      </c>
      <c r="G120" s="124" t="str">
        <f>IF(RES_hhdet_in_tes!G120=0,"",RES_hhdet_in_tes!G120/RES_hhdet_in_fec!G120)</f>
        <v/>
      </c>
      <c r="H120" s="124" t="str">
        <f>IF(RES_hhdet_in_tes!H120=0,"",RES_hhdet_in_tes!H120/RES_hhdet_in_fec!H120)</f>
        <v/>
      </c>
      <c r="I120" s="124" t="str">
        <f>IF(RES_hhdet_in_tes!I120=0,"",RES_hhdet_in_tes!I120/RES_hhdet_in_fec!I120)</f>
        <v/>
      </c>
      <c r="J120" s="124" t="str">
        <f>IF(RES_hhdet_in_tes!J120=0,"",RES_hhdet_in_tes!J120/RES_hhdet_in_fec!J120)</f>
        <v/>
      </c>
      <c r="K120" s="124" t="str">
        <f>IF(RES_hhdet_in_tes!K120=0,"",RES_hhdet_in_tes!K120/RES_hhdet_in_fec!K120)</f>
        <v/>
      </c>
      <c r="L120" s="124" t="str">
        <f>IF(RES_hhdet_in_tes!L120=0,"",RES_hhdet_in_tes!L120/RES_hhdet_in_fec!L120)</f>
        <v/>
      </c>
      <c r="M120" s="124" t="str">
        <f>IF(RES_hhdet_in_tes!M120=0,"",RES_hhdet_in_tes!M120/RES_hhdet_in_fec!M120)</f>
        <v/>
      </c>
      <c r="N120" s="124" t="str">
        <f>IF(RES_hhdet_in_tes!N120=0,"",RES_hhdet_in_tes!N120/RES_hhdet_in_fec!N120)</f>
        <v/>
      </c>
      <c r="O120" s="124" t="str">
        <f>IF(RES_hhdet_in_tes!O120=0,"",RES_hhdet_in_tes!O120/RES_hhdet_in_fec!O120)</f>
        <v/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 t="str">
        <f>IF(RES_hhdet_in_tes!R120=0,"",RES_hhdet_in_tes!R120/RES_hhdet_in_fec!R120)</f>
        <v/>
      </c>
      <c r="S120" s="124" t="str">
        <f>IF(RES_hhdet_in_tes!S120=0,"",RES_hhdet_in_tes!S120/RES_hhdet_in_fec!S120)</f>
        <v/>
      </c>
      <c r="T120" s="124" t="str">
        <f>IF(RES_hhdet_in_tes!T120=0,"",RES_hhdet_in_tes!T120/RES_hhdet_in_fec!T120)</f>
        <v/>
      </c>
      <c r="U120" s="124" t="str">
        <f>IF(RES_hhdet_in_tes!U120=0,"",RES_hhdet_in_tes!U120/RES_hhdet_in_fec!U120)</f>
        <v/>
      </c>
      <c r="V120" s="124" t="str">
        <f>IF(RES_hhdet_in_tes!V120=0,"",RES_hhdet_in_tes!V120/RES_hhdet_in_fec!V120)</f>
        <v/>
      </c>
      <c r="W120" s="124" t="str">
        <f>IF(RES_hhdet_in_tes!W120=0,"",RES_hhdet_in_tes!W120/RES_hhdet_in_fec!W120)</f>
        <v/>
      </c>
      <c r="X120" s="124" t="str">
        <f>IF(RES_hhdet_in_tes!X120=0,"",RES_hhdet_in_tes!X120/RES_hhdet_in_fec!X120)</f>
        <v/>
      </c>
      <c r="Y120" s="124" t="str">
        <f>IF(RES_hhdet_in_tes!Y120=0,"",RES_hhdet_in_tes!Y120/RES_hhdet_in_fec!Y120)</f>
        <v/>
      </c>
      <c r="DA120" s="130" t="s">
        <v>3700</v>
      </c>
    </row>
    <row r="121" spans="1:105" ht="12" customHeight="1" x14ac:dyDescent="0.25">
      <c r="A121" s="97" t="s">
        <v>50</v>
      </c>
      <c r="B121" s="111"/>
      <c r="C121" s="111" t="str">
        <f>IF(RES_hhdet_in_tes!C121=0,"",RES_hhdet_in_tes!C121/RES_hhdet_in_fec!C121)</f>
        <v/>
      </c>
      <c r="D121" s="111" t="str">
        <f>IF(RES_hhdet_in_tes!D121=0,"",RES_hhdet_in_tes!D121/RES_hhdet_in_fec!D121)</f>
        <v/>
      </c>
      <c r="E121" s="111" t="str">
        <f>IF(RES_hhdet_in_tes!E121=0,"",RES_hhdet_in_tes!E121/RES_hhdet_in_fec!E121)</f>
        <v/>
      </c>
      <c r="F121" s="111" t="str">
        <f>IF(RES_hhdet_in_tes!F121=0,"",RES_hhdet_in_tes!F121/RES_hhdet_in_fec!F121)</f>
        <v/>
      </c>
      <c r="G121" s="111" t="str">
        <f>IF(RES_hhdet_in_tes!G121=0,"",RES_hhdet_in_tes!G121/RES_hhdet_in_fec!G121)</f>
        <v/>
      </c>
      <c r="H121" s="111" t="str">
        <f>IF(RES_hhdet_in_tes!H121=0,"",RES_hhdet_in_tes!H121/RES_hhdet_in_fec!H121)</f>
        <v/>
      </c>
      <c r="I121" s="111" t="str">
        <f>IF(RES_hhdet_in_tes!I121=0,"",RES_hhdet_in_tes!I121/RES_hhdet_in_fec!I121)</f>
        <v/>
      </c>
      <c r="J121" s="111" t="str">
        <f>IF(RES_hhdet_in_tes!J121=0,"",RES_hhdet_in_tes!J121/RES_hhdet_in_fec!J121)</f>
        <v/>
      </c>
      <c r="K121" s="111" t="str">
        <f>IF(RES_hhdet_in_tes!K121=0,"",RES_hhdet_in_tes!K121/RES_hhdet_in_fec!K121)</f>
        <v/>
      </c>
      <c r="L121" s="111" t="str">
        <f>IF(RES_hhdet_in_tes!L121=0,"",RES_hhdet_in_tes!L121/RES_hhdet_in_fec!L121)</f>
        <v/>
      </c>
      <c r="M121" s="111" t="str">
        <f>IF(RES_hhdet_in_tes!M121=0,"",RES_hhdet_in_tes!M121/RES_hhdet_in_fec!M121)</f>
        <v/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 t="str">
        <f>IF(RES_hhdet_in_tes!S121=0,"",RES_hhdet_in_tes!S121/RES_hhdet_in_fec!S121)</f>
        <v/>
      </c>
      <c r="T121" s="111" t="str">
        <f>IF(RES_hhdet_in_tes!T121=0,"",RES_hhdet_in_tes!T121/RES_hhdet_in_fec!T121)</f>
        <v/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 t="str">
        <f>IF(RES_hhdet_in_tes!W121=0,"",RES_hhdet_in_tes!W121/RES_hhdet_in_fec!W121)</f>
        <v/>
      </c>
      <c r="X121" s="111" t="str">
        <f>IF(RES_hhdet_in_tes!X121=0,"",RES_hhdet_in_tes!X121/RES_hhdet_in_fec!X121)</f>
        <v/>
      </c>
      <c r="Y121" s="111" t="str">
        <f>IF(RES_hhdet_in_tes!Y121=0,"",RES_hhdet_in_tes!Y121/RES_hhdet_in_fec!Y121)</f>
        <v/>
      </c>
      <c r="DA121" s="63" t="s">
        <v>3701</v>
      </c>
    </row>
    <row r="122" spans="1:105" ht="12" customHeight="1" x14ac:dyDescent="0.25">
      <c r="A122" s="109" t="s">
        <v>120</v>
      </c>
      <c r="B122" s="45"/>
      <c r="C122" s="45" t="str">
        <f>IF(RES_hhdet_in_tes!C122=0,"",RES_hhdet_in_tes!C122/RES_hhdet_in_fec!C122)</f>
        <v/>
      </c>
      <c r="D122" s="45" t="str">
        <f>IF(RES_hhdet_in_tes!D122=0,"",RES_hhdet_in_tes!D122/RES_hhdet_in_fec!D122)</f>
        <v/>
      </c>
      <c r="E122" s="45" t="str">
        <f>IF(RES_hhdet_in_tes!E122=0,"",RES_hhdet_in_tes!E122/RES_hhdet_in_fec!E122)</f>
        <v/>
      </c>
      <c r="F122" s="45" t="str">
        <f>IF(RES_hhdet_in_tes!F122=0,"",RES_hhdet_in_tes!F122/RES_hhdet_in_fec!F122)</f>
        <v/>
      </c>
      <c r="G122" s="45" t="str">
        <f>IF(RES_hhdet_in_tes!G122=0,"",RES_hhdet_in_tes!G122/RES_hhdet_in_fec!G122)</f>
        <v/>
      </c>
      <c r="H122" s="45" t="str">
        <f>IF(RES_hhdet_in_tes!H122=0,"",RES_hhdet_in_tes!H122/RES_hhdet_in_fec!H122)</f>
        <v/>
      </c>
      <c r="I122" s="45" t="str">
        <f>IF(RES_hhdet_in_tes!I122=0,"",RES_hhdet_in_tes!I122/RES_hhdet_in_fec!I122)</f>
        <v/>
      </c>
      <c r="J122" s="45" t="str">
        <f>IF(RES_hhdet_in_tes!J122=0,"",RES_hhdet_in_tes!J122/RES_hhdet_in_fec!J122)</f>
        <v/>
      </c>
      <c r="K122" s="45" t="str">
        <f>IF(RES_hhdet_in_tes!K122=0,"",RES_hhdet_in_tes!K122/RES_hhdet_in_fec!K122)</f>
        <v/>
      </c>
      <c r="L122" s="45" t="str">
        <f>IF(RES_hhdet_in_tes!L122=0,"",RES_hhdet_in_tes!L122/RES_hhdet_in_fec!L122)</f>
        <v/>
      </c>
      <c r="M122" s="45" t="str">
        <f>IF(RES_hhdet_in_tes!M122=0,"",RES_hhdet_in_tes!M122/RES_hhdet_in_fec!M122)</f>
        <v/>
      </c>
      <c r="N122" s="45" t="str">
        <f>IF(RES_hhdet_in_tes!N122=0,"",RES_hhdet_in_tes!N122/RES_hhdet_in_fec!N122)</f>
        <v/>
      </c>
      <c r="O122" s="45" t="str">
        <f>IF(RES_hhdet_in_tes!O122=0,"",RES_hhdet_in_tes!O122/RES_hhdet_in_fec!O122)</f>
        <v/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 t="str">
        <f>IF(RES_hhdet_in_tes!R122=0,"",RES_hhdet_in_tes!R122/RES_hhdet_in_fec!R122)</f>
        <v/>
      </c>
      <c r="S122" s="45" t="str">
        <f>IF(RES_hhdet_in_tes!S122=0,"",RES_hhdet_in_tes!S122/RES_hhdet_in_fec!S122)</f>
        <v/>
      </c>
      <c r="T122" s="45" t="str">
        <f>IF(RES_hhdet_in_tes!T122=0,"",RES_hhdet_in_tes!T122/RES_hhdet_in_fec!T122)</f>
        <v/>
      </c>
      <c r="U122" s="45" t="str">
        <f>IF(RES_hhdet_in_tes!U122=0,"",RES_hhdet_in_tes!U122/RES_hhdet_in_fec!U122)</f>
        <v/>
      </c>
      <c r="V122" s="45" t="str">
        <f>IF(RES_hhdet_in_tes!V122=0,"",RES_hhdet_in_tes!V122/RES_hhdet_in_fec!V122)</f>
        <v/>
      </c>
      <c r="W122" s="45" t="str">
        <f>IF(RES_hhdet_in_tes!W122=0,"",RES_hhdet_in_tes!W122/RES_hhdet_in_fec!W122)</f>
        <v/>
      </c>
      <c r="X122" s="45" t="str">
        <f>IF(RES_hhdet_in_tes!X122=0,"",RES_hhdet_in_tes!X122/RES_hhdet_in_fec!X122)</f>
        <v/>
      </c>
      <c r="Y122" s="45" t="str">
        <f>IF(RES_hhdet_in_tes!Y122=0,"",RES_hhdet_in_tes!Y122/RES_hhdet_in_fec!Y122)</f>
        <v/>
      </c>
      <c r="DA122" s="60" t="s">
        <v>3702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9"/>
      <c r="C124" s="119">
        <f>IF(RES_hhdet_in_tes!C124=0,"",RES_hhdet_in_tes!C124/RES_hhdet_in_fec!C124)</f>
        <v>0.76150989510815403</v>
      </c>
      <c r="D124" s="119">
        <f>IF(RES_hhdet_in_tes!D124=0,"",RES_hhdet_in_tes!D124/RES_hhdet_in_fec!D124)</f>
        <v>0.76752514399859084</v>
      </c>
      <c r="E124" s="119">
        <f>IF(RES_hhdet_in_tes!E124=0,"",RES_hhdet_in_tes!E124/RES_hhdet_in_fec!E124)</f>
        <v>0.76953106697860996</v>
      </c>
      <c r="F124" s="119">
        <f>IF(RES_hhdet_in_tes!F124=0,"",RES_hhdet_in_tes!F124/RES_hhdet_in_fec!F124)</f>
        <v>0.77254505553871178</v>
      </c>
      <c r="G124" s="119">
        <f>IF(RES_hhdet_in_tes!G124=0,"",RES_hhdet_in_tes!G124/RES_hhdet_in_fec!G124)</f>
        <v>0.77778446042405658</v>
      </c>
      <c r="H124" s="119">
        <f>IF(RES_hhdet_in_tes!H124=0,"",RES_hhdet_in_tes!H124/RES_hhdet_in_fec!H124)</f>
        <v>0.78161927587440194</v>
      </c>
      <c r="I124" s="119">
        <f>IF(RES_hhdet_in_tes!I124=0,"",RES_hhdet_in_tes!I124/RES_hhdet_in_fec!I124)</f>
        <v>0.78565901406646899</v>
      </c>
      <c r="J124" s="119">
        <f>IF(RES_hhdet_in_tes!J124=0,"",RES_hhdet_in_tes!J124/RES_hhdet_in_fec!J124)</f>
        <v>0.78801945527112716</v>
      </c>
      <c r="K124" s="119">
        <f>IF(RES_hhdet_in_tes!K124=0,"",RES_hhdet_in_tes!K124/RES_hhdet_in_fec!K124)</f>
        <v>0.79212318373455237</v>
      </c>
      <c r="L124" s="119">
        <f>IF(RES_hhdet_in_tes!L124=0,"",RES_hhdet_in_tes!L124/RES_hhdet_in_fec!L124)</f>
        <v>0.7970335318089119</v>
      </c>
      <c r="M124" s="119">
        <f>IF(RES_hhdet_in_tes!M124=0,"",RES_hhdet_in_tes!M124/RES_hhdet_in_fec!M124)</f>
        <v>0.80466333943854629</v>
      </c>
      <c r="N124" s="119">
        <f>IF(RES_hhdet_in_tes!N124=0,"",RES_hhdet_in_tes!N124/RES_hhdet_in_fec!N124)</f>
        <v>0.81457156029894839</v>
      </c>
      <c r="O124" s="119">
        <f>IF(RES_hhdet_in_tes!O124=0,"",RES_hhdet_in_tes!O124/RES_hhdet_in_fec!O124)</f>
        <v>0.82530799405995003</v>
      </c>
      <c r="P124" s="119">
        <f>IF(RES_hhdet_in_tes!P124=0,"",RES_hhdet_in_tes!P124/RES_hhdet_in_fec!P124)</f>
        <v>0.83517583411707363</v>
      </c>
      <c r="Q124" s="119">
        <f>IF(RES_hhdet_in_tes!Q124=0,"",RES_hhdet_in_tes!Q124/RES_hhdet_in_fec!Q124)</f>
        <v>0.84646406747799052</v>
      </c>
      <c r="R124" s="119">
        <f>IF(RES_hhdet_in_tes!R124=0,"",RES_hhdet_in_tes!R124/RES_hhdet_in_fec!R124)</f>
        <v>0.85659892854353814</v>
      </c>
      <c r="S124" s="119">
        <f>IF(RES_hhdet_in_tes!S124=0,"",RES_hhdet_in_tes!S124/RES_hhdet_in_fec!S124)</f>
        <v>0.8696843989426597</v>
      </c>
      <c r="T124" s="119">
        <f>IF(RES_hhdet_in_tes!T124=0,"",RES_hhdet_in_tes!T124/RES_hhdet_in_fec!T124)</f>
        <v>0.87967835386820503</v>
      </c>
      <c r="U124" s="119">
        <f>IF(RES_hhdet_in_tes!U124=0,"",RES_hhdet_in_tes!U124/RES_hhdet_in_fec!U124)</f>
        <v>0.89165049262544449</v>
      </c>
      <c r="V124" s="119">
        <f>IF(RES_hhdet_in_tes!V124=0,"",RES_hhdet_in_tes!V124/RES_hhdet_in_fec!V124)</f>
        <v>0.90269407264134927</v>
      </c>
      <c r="W124" s="119">
        <f>IF(RES_hhdet_in_tes!W124=0,"",RES_hhdet_in_tes!W124/RES_hhdet_in_fec!W124)</f>
        <v>0.90857133813255542</v>
      </c>
      <c r="X124" s="119">
        <f>IF(RES_hhdet_in_tes!X124=0,"",RES_hhdet_in_tes!X124/RES_hhdet_in_fec!X124)</f>
        <v>0.9120534716551244</v>
      </c>
      <c r="Y124" s="119">
        <f>IF(RES_hhdet_in_tes!Y124=0,"",RES_hhdet_in_tes!Y124/RES_hhdet_in_fec!Y124)</f>
        <v>0.91169032843819997</v>
      </c>
      <c r="DA124" s="129" t="s">
        <v>3703</v>
      </c>
    </row>
    <row r="125" spans="1:105" ht="12.95" customHeight="1" x14ac:dyDescent="0.25">
      <c r="A125" s="121" t="s">
        <v>57</v>
      </c>
      <c r="B125" s="124"/>
      <c r="C125" s="124">
        <f>IF(RES_hhdet_in_tes!C125=0,"",RES_hhdet_in_tes!C125/RES_hhdet_in_fec!C125)</f>
        <v>0.76145389362491445</v>
      </c>
      <c r="D125" s="124">
        <f>IF(RES_hhdet_in_tes!D125=0,"",RES_hhdet_in_tes!D125/RES_hhdet_in_fec!D125)</f>
        <v>0.76521345681385844</v>
      </c>
      <c r="E125" s="124">
        <f>IF(RES_hhdet_in_tes!E125=0,"",RES_hhdet_in_tes!E125/RES_hhdet_in_fec!E125)</f>
        <v>0.76907612810963344</v>
      </c>
      <c r="F125" s="124">
        <f>IF(RES_hhdet_in_tes!F125=0,"",RES_hhdet_in_tes!F125/RES_hhdet_in_fec!F125)</f>
        <v>0.77295706283084065</v>
      </c>
      <c r="G125" s="124">
        <f>IF(RES_hhdet_in_tes!G125=0,"",RES_hhdet_in_tes!G125/RES_hhdet_in_fec!G125)</f>
        <v>0.77692673690716585</v>
      </c>
      <c r="H125" s="124">
        <f>IF(RES_hhdet_in_tes!H125=0,"",RES_hhdet_in_tes!H125/RES_hhdet_in_fec!H125)</f>
        <v>0.7809879127343391</v>
      </c>
      <c r="I125" s="124">
        <f>IF(RES_hhdet_in_tes!I125=0,"",RES_hhdet_in_tes!I125/RES_hhdet_in_fec!I125)</f>
        <v>0.78514960712706527</v>
      </c>
      <c r="J125" s="124">
        <f>IF(RES_hhdet_in_tes!J125=0,"",RES_hhdet_in_tes!J125/RES_hhdet_in_fec!J125)</f>
        <v>0.78949671046646097</v>
      </c>
      <c r="K125" s="124">
        <f>IF(RES_hhdet_in_tes!K125=0,"",RES_hhdet_in_tes!K125/RES_hhdet_in_fec!K125)</f>
        <v>0.79409701995463922</v>
      </c>
      <c r="L125" s="124">
        <f>IF(RES_hhdet_in_tes!L125=0,"",RES_hhdet_in_tes!L125/RES_hhdet_in_fec!L125)</f>
        <v>0.79898158043262069</v>
      </c>
      <c r="M125" s="124">
        <f>IF(RES_hhdet_in_tes!M125=0,"",RES_hhdet_in_tes!M125/RES_hhdet_in_fec!M125)</f>
        <v>0.80573749149167773</v>
      </c>
      <c r="N125" s="124">
        <f>IF(RES_hhdet_in_tes!N125=0,"",RES_hhdet_in_tes!N125/RES_hhdet_in_fec!N125)</f>
        <v>0.81488255561539757</v>
      </c>
      <c r="O125" s="124">
        <f>IF(RES_hhdet_in_tes!O125=0,"",RES_hhdet_in_tes!O125/RES_hhdet_in_fec!O125)</f>
        <v>0.82685956434450392</v>
      </c>
      <c r="P125" s="124">
        <f>IF(RES_hhdet_in_tes!P125=0,"",RES_hhdet_in_tes!P125/RES_hhdet_in_fec!P125)</f>
        <v>0.84082165518733343</v>
      </c>
      <c r="Q125" s="124">
        <f>IF(RES_hhdet_in_tes!Q125=0,"",RES_hhdet_in_tes!Q125/RES_hhdet_in_fec!Q125)</f>
        <v>0.85399394121895733</v>
      </c>
      <c r="R125" s="124">
        <f>IF(RES_hhdet_in_tes!R125=0,"",RES_hhdet_in_tes!R125/RES_hhdet_in_fec!R125)</f>
        <v>0.86408503116197199</v>
      </c>
      <c r="S125" s="124">
        <f>IF(RES_hhdet_in_tes!S125=0,"",RES_hhdet_in_tes!S125/RES_hhdet_in_fec!S125)</f>
        <v>0.87390287310513648</v>
      </c>
      <c r="T125" s="124">
        <f>IF(RES_hhdet_in_tes!T125=0,"",RES_hhdet_in_tes!T125/RES_hhdet_in_fec!T125)</f>
        <v>0.88338075124302351</v>
      </c>
      <c r="U125" s="124">
        <f>IF(RES_hhdet_in_tes!U125=0,"",RES_hhdet_in_tes!U125/RES_hhdet_in_fec!U125)</f>
        <v>0.8924534255063622</v>
      </c>
      <c r="V125" s="124">
        <f>IF(RES_hhdet_in_tes!V125=0,"",RES_hhdet_in_tes!V125/RES_hhdet_in_fec!V125)</f>
        <v>0.90105556391736419</v>
      </c>
      <c r="W125" s="124">
        <f>IF(RES_hhdet_in_tes!W125=0,"",RES_hhdet_in_tes!W125/RES_hhdet_in_fec!W125)</f>
        <v>0.90897831775297033</v>
      </c>
      <c r="X125" s="124">
        <f>IF(RES_hhdet_in_tes!X125=0,"",RES_hhdet_in_tes!X125/RES_hhdet_in_fec!X125)</f>
        <v>0.91333514632829871</v>
      </c>
      <c r="Y125" s="124">
        <f>IF(RES_hhdet_in_tes!Y125=0,"",RES_hhdet_in_tes!Y125/RES_hhdet_in_fec!Y125)</f>
        <v>0.91752044967292001</v>
      </c>
      <c r="DA125" s="130" t="s">
        <v>3704</v>
      </c>
    </row>
    <row r="126" spans="1:105" ht="12" customHeight="1" x14ac:dyDescent="0.25">
      <c r="A126" s="97" t="s">
        <v>198</v>
      </c>
      <c r="B126" s="111"/>
      <c r="C126" s="111">
        <f>IF(RES_hhdet_in_tes!C126=0,"",RES_hhdet_in_tes!C126/RES_hhdet_in_fec!C126)</f>
        <v>0.76061507042518717</v>
      </c>
      <c r="D126" s="111">
        <f>IF(RES_hhdet_in_tes!D126=0,"",RES_hhdet_in_tes!D126/RES_hhdet_in_fec!D126)</f>
        <v>0.7644015269078831</v>
      </c>
      <c r="E126" s="111">
        <f>IF(RES_hhdet_in_tes!E126=0,"",RES_hhdet_in_tes!E126/RES_hhdet_in_fec!E126)</f>
        <v>0.76829020783707103</v>
      </c>
      <c r="F126" s="111">
        <f>IF(RES_hhdet_in_tes!F126=0,"",RES_hhdet_in_tes!F126/RES_hhdet_in_fec!F126)</f>
        <v>0.7721928284635079</v>
      </c>
      <c r="G126" s="111">
        <f>IF(RES_hhdet_in_tes!G126=0,"",RES_hhdet_in_tes!G126/RES_hhdet_in_fec!G126)</f>
        <v>0.77618959179242042</v>
      </c>
      <c r="H126" s="111">
        <f>IF(RES_hhdet_in_tes!H126=0,"",RES_hhdet_in_tes!H126/RES_hhdet_in_fec!H126)</f>
        <v>0.78027068199701022</v>
      </c>
      <c r="I126" s="111">
        <f>IF(RES_hhdet_in_tes!I126=0,"",RES_hhdet_in_tes!I126/RES_hhdet_in_fec!I126)</f>
        <v>0.78445586110010868</v>
      </c>
      <c r="J126" s="111">
        <f>IF(RES_hhdet_in_tes!J126=0,"",RES_hhdet_in_tes!J126/RES_hhdet_in_fec!J126)</f>
        <v>0.78882608713389013</v>
      </c>
      <c r="K126" s="111">
        <f>IF(RES_hhdet_in_tes!K126=0,"",RES_hhdet_in_tes!K126/RES_hhdet_in_fec!K126)</f>
        <v>0.79345019572019582</v>
      </c>
      <c r="L126" s="111">
        <f>IF(RES_hhdet_in_tes!L126=0,"",RES_hhdet_in_tes!L126/RES_hhdet_in_fec!L126)</f>
        <v>0.79834660320998629</v>
      </c>
      <c r="M126" s="111">
        <f>IF(RES_hhdet_in_tes!M126=0,"",RES_hhdet_in_tes!M126/RES_hhdet_in_fec!M126)</f>
        <v>0.80512629065194008</v>
      </c>
      <c r="N126" s="111">
        <f>IF(RES_hhdet_in_tes!N126=0,"",RES_hhdet_in_tes!N126/RES_hhdet_in_fec!N126)</f>
        <v>0.81429860983860014</v>
      </c>
      <c r="O126" s="111">
        <f>IF(RES_hhdet_in_tes!O126=0,"",RES_hhdet_in_tes!O126/RES_hhdet_in_fec!O126)</f>
        <v>0.82631006950968389</v>
      </c>
      <c r="P126" s="111">
        <f>IF(RES_hhdet_in_tes!P126=0,"",RES_hhdet_in_tes!P126/RES_hhdet_in_fec!P126)</f>
        <v>0.84031115405112533</v>
      </c>
      <c r="Q126" s="111">
        <f>IF(RES_hhdet_in_tes!Q126=0,"",RES_hhdet_in_tes!Q126/RES_hhdet_in_fec!Q126)</f>
        <v>0.85352085607360695</v>
      </c>
      <c r="R126" s="111">
        <f>IF(RES_hhdet_in_tes!R126=0,"",RES_hhdet_in_tes!R126/RES_hhdet_in_fec!R126)</f>
        <v>0.86364300984817111</v>
      </c>
      <c r="S126" s="111">
        <f>IF(RES_hhdet_in_tes!S126=0,"",RES_hhdet_in_tes!S126/RES_hhdet_in_fec!S126)</f>
        <v>0.87349017336753598</v>
      </c>
      <c r="T126" s="111">
        <f>IF(RES_hhdet_in_tes!T126=0,"",RES_hhdet_in_tes!T126/RES_hhdet_in_fec!T126)</f>
        <v>0.88299655210728845</v>
      </c>
      <c r="U126" s="111">
        <f>IF(RES_hhdet_in_tes!U126=0,"",RES_hhdet_in_tes!U126/RES_hhdet_in_fec!U126)</f>
        <v>0.89209635154304534</v>
      </c>
      <c r="V126" s="111">
        <f>IF(RES_hhdet_in_tes!V126=0,"",RES_hhdet_in_tes!V126/RES_hhdet_in_fec!V126)</f>
        <v>0.90072377715041196</v>
      </c>
      <c r="W126" s="111">
        <f>IF(RES_hhdet_in_tes!W126=0,"",RES_hhdet_in_tes!W126/RES_hhdet_in_fec!W126)</f>
        <v>0.90867129902933941</v>
      </c>
      <c r="X126" s="111">
        <f>IF(RES_hhdet_in_tes!X126=0,"",RES_hhdet_in_tes!X126/RES_hhdet_in_fec!X126)</f>
        <v>0.91304121274473948</v>
      </c>
      <c r="Y126" s="111">
        <f>IF(RES_hhdet_in_tes!Y126=0,"",RES_hhdet_in_tes!Y126/RES_hhdet_in_fec!Y126)</f>
        <v>0.91724046157296024</v>
      </c>
      <c r="DA126" s="63" t="s">
        <v>3705</v>
      </c>
    </row>
    <row r="127" spans="1:105" ht="12" customHeight="1" x14ac:dyDescent="0.25">
      <c r="A127" s="97" t="s">
        <v>53</v>
      </c>
      <c r="B127" s="111"/>
      <c r="C127" s="111">
        <f>IF(RES_hhdet_in_tes!C127=0,"",RES_hhdet_in_tes!C127/RES_hhdet_in_fec!C127)</f>
        <v>1</v>
      </c>
      <c r="D127" s="111">
        <f>IF(RES_hhdet_in_tes!D127=0,"",RES_hhdet_in_tes!D127/RES_hhdet_in_fec!D127)</f>
        <v>1</v>
      </c>
      <c r="E127" s="111">
        <f>IF(RES_hhdet_in_tes!E127=0,"",RES_hhdet_in_tes!E127/RES_hhdet_in_fec!E127)</f>
        <v>1</v>
      </c>
      <c r="F127" s="111">
        <f>IF(RES_hhdet_in_tes!F127=0,"",RES_hhdet_in_tes!F127/RES_hhdet_in_fec!F127)</f>
        <v>1</v>
      </c>
      <c r="G127" s="111">
        <f>IF(RES_hhdet_in_tes!G127=0,"",RES_hhdet_in_tes!G127/RES_hhdet_in_fec!G127)</f>
        <v>1</v>
      </c>
      <c r="H127" s="111">
        <f>IF(RES_hhdet_in_tes!H127=0,"",RES_hhdet_in_tes!H127/RES_hhdet_in_fec!H127)</f>
        <v>1</v>
      </c>
      <c r="I127" s="111">
        <f>IF(RES_hhdet_in_tes!I127=0,"",RES_hhdet_in_tes!I127/RES_hhdet_in_fec!I127)</f>
        <v>1</v>
      </c>
      <c r="J127" s="111">
        <f>IF(RES_hhdet_in_tes!J127=0,"",RES_hhdet_in_tes!J127/RES_hhdet_in_fec!J127)</f>
        <v>1</v>
      </c>
      <c r="K127" s="111">
        <f>IF(RES_hhdet_in_tes!K127=0,"",RES_hhdet_in_tes!K127/RES_hhdet_in_fec!K127)</f>
        <v>1</v>
      </c>
      <c r="L127" s="111">
        <f>IF(RES_hhdet_in_tes!L127=0,"",RES_hhdet_in_tes!L127/RES_hhdet_in_fec!L127)</f>
        <v>1</v>
      </c>
      <c r="M127" s="111">
        <f>IF(RES_hhdet_in_tes!M127=0,"",RES_hhdet_in_tes!M127/RES_hhdet_in_fec!M127)</f>
        <v>1</v>
      </c>
      <c r="N127" s="111">
        <f>IF(RES_hhdet_in_tes!N127=0,"",RES_hhdet_in_tes!N127/RES_hhdet_in_fec!N127)</f>
        <v>1</v>
      </c>
      <c r="O127" s="111">
        <f>IF(RES_hhdet_in_tes!O127=0,"",RES_hhdet_in_tes!O127/RES_hhdet_in_fec!O127)</f>
        <v>1</v>
      </c>
      <c r="P127" s="111">
        <f>IF(RES_hhdet_in_tes!P127=0,"",RES_hhdet_in_tes!P127/RES_hhdet_in_fec!P127)</f>
        <v>1</v>
      </c>
      <c r="Q127" s="111">
        <f>IF(RES_hhdet_in_tes!Q127=0,"",RES_hhdet_in_tes!Q127/RES_hhdet_in_fec!Q127)</f>
        <v>1</v>
      </c>
      <c r="R127" s="111">
        <f>IF(RES_hhdet_in_tes!R127=0,"",RES_hhdet_in_tes!R127/RES_hhdet_in_fec!R127)</f>
        <v>1</v>
      </c>
      <c r="S127" s="111">
        <f>IF(RES_hhdet_in_tes!S127=0,"",RES_hhdet_in_tes!S127/RES_hhdet_in_fec!S127)</f>
        <v>1</v>
      </c>
      <c r="T127" s="111">
        <f>IF(RES_hhdet_in_tes!T127=0,"",RES_hhdet_in_tes!T127/RES_hhdet_in_fec!T127)</f>
        <v>1</v>
      </c>
      <c r="U127" s="111">
        <f>IF(RES_hhdet_in_tes!U127=0,"",RES_hhdet_in_tes!U127/RES_hhdet_in_fec!U127)</f>
        <v>1</v>
      </c>
      <c r="V127" s="111">
        <f>IF(RES_hhdet_in_tes!V127=0,"",RES_hhdet_in_tes!V127/RES_hhdet_in_fec!V127)</f>
        <v>1</v>
      </c>
      <c r="W127" s="111">
        <f>IF(RES_hhdet_in_tes!W127=0,"",RES_hhdet_in_tes!W127/RES_hhdet_in_fec!W127)</f>
        <v>1</v>
      </c>
      <c r="X127" s="111">
        <f>IF(RES_hhdet_in_tes!X127=0,"",RES_hhdet_in_tes!X127/RES_hhdet_in_fec!X127)</f>
        <v>1</v>
      </c>
      <c r="Y127" s="111">
        <f>IF(RES_hhdet_in_tes!Y127=0,"",RES_hhdet_in_tes!Y127/RES_hhdet_in_fec!Y127)</f>
        <v>1</v>
      </c>
      <c r="DA127" s="63" t="s">
        <v>3706</v>
      </c>
    </row>
    <row r="128" spans="1:105" ht="12.95" customHeight="1" x14ac:dyDescent="0.25">
      <c r="A128" s="121" t="s">
        <v>92</v>
      </c>
      <c r="B128" s="124"/>
      <c r="C128" s="124">
        <f>IF(RES_hhdet_in_tes!C128=0,"",RES_hhdet_in_tes!C128/RES_hhdet_in_fec!C128)</f>
        <v>2.7356869207443761</v>
      </c>
      <c r="D128" s="124">
        <f>IF(RES_hhdet_in_tes!D128=0,"",RES_hhdet_in_tes!D128/RES_hhdet_in_fec!D128)</f>
        <v>2.8651535113348157</v>
      </c>
      <c r="E128" s="124">
        <f>IF(RES_hhdet_in_tes!E128=0,"",RES_hhdet_in_tes!E128/RES_hhdet_in_fec!E128)</f>
        <v>2.9965610550695638</v>
      </c>
      <c r="F128" s="124">
        <f>IF(RES_hhdet_in_tes!F128=0,"",RES_hhdet_in_tes!F128/RES_hhdet_in_fec!F128)</f>
        <v>3.1290240062310741</v>
      </c>
      <c r="G128" s="124">
        <f>IF(RES_hhdet_in_tes!G128=0,"",RES_hhdet_in_tes!G128/RES_hhdet_in_fec!G128)</f>
        <v>3.2633097656985108</v>
      </c>
      <c r="H128" s="124">
        <f>IF(RES_hhdet_in_tes!H128=0,"",RES_hhdet_in_tes!H128/RES_hhdet_in_fec!H128)</f>
        <v>3.3992977275107998</v>
      </c>
      <c r="I128" s="124">
        <f>IF(RES_hhdet_in_tes!I128=0,"",RES_hhdet_in_tes!I128/RES_hhdet_in_fec!I128)</f>
        <v>3.5371487534784825</v>
      </c>
      <c r="J128" s="124">
        <f>IF(RES_hhdet_in_tes!J128=0,"",RES_hhdet_in_tes!J128/RES_hhdet_in_fec!J128)</f>
        <v>3.6775838141423449</v>
      </c>
      <c r="K128" s="124">
        <f>IF(RES_hhdet_in_tes!K128=0,"",RES_hhdet_in_tes!K128/RES_hhdet_in_fec!K128)</f>
        <v>3.8211739782850818</v>
      </c>
      <c r="L128" s="124">
        <f>IF(RES_hhdet_in_tes!L128=0,"",RES_hhdet_in_tes!L128/RES_hhdet_in_fec!L128)</f>
        <v>3.967994975773474</v>
      </c>
      <c r="M128" s="124">
        <f>IF(RES_hhdet_in_tes!M128=0,"",RES_hhdet_in_tes!M128/RES_hhdet_in_fec!M128)</f>
        <v>4.1362410167421046</v>
      </c>
      <c r="N128" s="124">
        <f>IF(RES_hhdet_in_tes!N128=0,"",RES_hhdet_in_tes!N128/RES_hhdet_in_fec!N128)</f>
        <v>4.3313131268816703</v>
      </c>
      <c r="O128" s="124">
        <f>IF(RES_hhdet_in_tes!O128=0,"",RES_hhdet_in_tes!O128/RES_hhdet_in_fec!O128)</f>
        <v>4.5528633168415711</v>
      </c>
      <c r="P128" s="124">
        <f>IF(RES_hhdet_in_tes!P128=0,"",RES_hhdet_in_tes!P128/RES_hhdet_in_fec!P128)</f>
        <v>4.7793303214323135</v>
      </c>
      <c r="Q128" s="124">
        <f>IF(RES_hhdet_in_tes!Q128=0,"",RES_hhdet_in_tes!Q128/RES_hhdet_in_fec!Q128)</f>
        <v>4.9531402752188267</v>
      </c>
      <c r="R128" s="124">
        <f>IF(RES_hhdet_in_tes!R128=0,"",RES_hhdet_in_tes!R128/RES_hhdet_in_fec!R128)</f>
        <v>4.9908010890570251</v>
      </c>
      <c r="S128" s="124">
        <f>IF(RES_hhdet_in_tes!S128=0,"",RES_hhdet_in_tes!S128/RES_hhdet_in_fec!S128)</f>
        <v>4.9949856239279358</v>
      </c>
      <c r="T128" s="124">
        <f>IF(RES_hhdet_in_tes!T128=0,"",RES_hhdet_in_tes!T128/RES_hhdet_in_fec!T128)</f>
        <v>4.9996351071178369</v>
      </c>
      <c r="U128" s="124">
        <f>IF(RES_hhdet_in_tes!U128=0,"",RES_hhdet_in_tes!U128/RES_hhdet_in_fec!U128)</f>
        <v>5.0048011995510606</v>
      </c>
      <c r="V128" s="124">
        <f>IF(RES_hhdet_in_tes!V128=0,"",RES_hhdet_in_tes!V128/RES_hhdet_in_fec!V128)</f>
        <v>5.0195634971544276</v>
      </c>
      <c r="W128" s="124">
        <f>IF(RES_hhdet_in_tes!W128=0,"",RES_hhdet_in_tes!W128/RES_hhdet_in_fec!W128)</f>
        <v>5.0680162204946306</v>
      </c>
      <c r="X128" s="124">
        <f>IF(RES_hhdet_in_tes!X128=0,"",RES_hhdet_in_tes!X128/RES_hhdet_in_fec!X128)</f>
        <v>5.1230974539155829</v>
      </c>
      <c r="Y128" s="124">
        <f>IF(RES_hhdet_in_tes!Y128=0,"",RES_hhdet_in_tes!Y128/RES_hhdet_in_fec!Y128)</f>
        <v>5.1851837950123176</v>
      </c>
      <c r="DA128" s="130" t="s">
        <v>3707</v>
      </c>
    </row>
    <row r="129" spans="1:105" ht="12" customHeight="1" x14ac:dyDescent="0.25">
      <c r="A129" s="97" t="s">
        <v>53</v>
      </c>
      <c r="B129" s="111"/>
      <c r="C129" s="111">
        <f>IF(RES_hhdet_in_tes!C129=0,"",RES_hhdet_in_tes!C129/RES_hhdet_in_fec!C129)</f>
        <v>2.7356869207443761</v>
      </c>
      <c r="D129" s="111">
        <f>IF(RES_hhdet_in_tes!D129=0,"",RES_hhdet_in_tes!D129/RES_hhdet_in_fec!D129)</f>
        <v>2.8651535113348157</v>
      </c>
      <c r="E129" s="111">
        <f>IF(RES_hhdet_in_tes!E129=0,"",RES_hhdet_in_tes!E129/RES_hhdet_in_fec!E129)</f>
        <v>2.9965610550695638</v>
      </c>
      <c r="F129" s="111">
        <f>IF(RES_hhdet_in_tes!F129=0,"",RES_hhdet_in_tes!F129/RES_hhdet_in_fec!F129)</f>
        <v>3.1290240062310741</v>
      </c>
      <c r="G129" s="111">
        <f>IF(RES_hhdet_in_tes!G129=0,"",RES_hhdet_in_tes!G129/RES_hhdet_in_fec!G129)</f>
        <v>3.2633097656985108</v>
      </c>
      <c r="H129" s="111">
        <f>IF(RES_hhdet_in_tes!H129=0,"",RES_hhdet_in_tes!H129/RES_hhdet_in_fec!H129)</f>
        <v>3.3992977275107998</v>
      </c>
      <c r="I129" s="111">
        <f>IF(RES_hhdet_in_tes!I129=0,"",RES_hhdet_in_tes!I129/RES_hhdet_in_fec!I129)</f>
        <v>3.5371487534784825</v>
      </c>
      <c r="J129" s="111">
        <f>IF(RES_hhdet_in_tes!J129=0,"",RES_hhdet_in_tes!J129/RES_hhdet_in_fec!J129)</f>
        <v>3.6775838141423449</v>
      </c>
      <c r="K129" s="111">
        <f>IF(RES_hhdet_in_tes!K129=0,"",RES_hhdet_in_tes!K129/RES_hhdet_in_fec!K129)</f>
        <v>3.8211739782850818</v>
      </c>
      <c r="L129" s="111">
        <f>IF(RES_hhdet_in_tes!L129=0,"",RES_hhdet_in_tes!L129/RES_hhdet_in_fec!L129)</f>
        <v>3.967994975773474</v>
      </c>
      <c r="M129" s="111">
        <f>IF(RES_hhdet_in_tes!M129=0,"",RES_hhdet_in_tes!M129/RES_hhdet_in_fec!M129)</f>
        <v>4.1362410167421046</v>
      </c>
      <c r="N129" s="111">
        <f>IF(RES_hhdet_in_tes!N129=0,"",RES_hhdet_in_tes!N129/RES_hhdet_in_fec!N129)</f>
        <v>4.3313131268816703</v>
      </c>
      <c r="O129" s="111">
        <f>IF(RES_hhdet_in_tes!O129=0,"",RES_hhdet_in_tes!O129/RES_hhdet_in_fec!O129)</f>
        <v>4.5528633168415711</v>
      </c>
      <c r="P129" s="111">
        <f>IF(RES_hhdet_in_tes!P129=0,"",RES_hhdet_in_tes!P129/RES_hhdet_in_fec!P129)</f>
        <v>4.7793303214323135</v>
      </c>
      <c r="Q129" s="111">
        <f>IF(RES_hhdet_in_tes!Q129=0,"",RES_hhdet_in_tes!Q129/RES_hhdet_in_fec!Q129)</f>
        <v>4.9531402752188267</v>
      </c>
      <c r="R129" s="111">
        <f>IF(RES_hhdet_in_tes!R129=0,"",RES_hhdet_in_tes!R129/RES_hhdet_in_fec!R129)</f>
        <v>4.9908010890570251</v>
      </c>
      <c r="S129" s="111">
        <f>IF(RES_hhdet_in_tes!S129=0,"",RES_hhdet_in_tes!S129/RES_hhdet_in_fec!S129)</f>
        <v>4.9949856239279358</v>
      </c>
      <c r="T129" s="111">
        <f>IF(RES_hhdet_in_tes!T129=0,"",RES_hhdet_in_tes!T129/RES_hhdet_in_fec!T129)</f>
        <v>4.9996351071178369</v>
      </c>
      <c r="U129" s="111">
        <f>IF(RES_hhdet_in_tes!U129=0,"",RES_hhdet_in_tes!U129/RES_hhdet_in_fec!U129)</f>
        <v>5.0048011995510606</v>
      </c>
      <c r="V129" s="111">
        <f>IF(RES_hhdet_in_tes!V129=0,"",RES_hhdet_in_tes!V129/RES_hhdet_in_fec!V129)</f>
        <v>5.0195634971544276</v>
      </c>
      <c r="W129" s="111">
        <f>IF(RES_hhdet_in_tes!W129=0,"",RES_hhdet_in_tes!W129/RES_hhdet_in_fec!W129)</f>
        <v>5.0680162204946306</v>
      </c>
      <c r="X129" s="111">
        <f>IF(RES_hhdet_in_tes!X129=0,"",RES_hhdet_in_tes!X129/RES_hhdet_in_fec!X129)</f>
        <v>5.1230974539155829</v>
      </c>
      <c r="Y129" s="111">
        <f>IF(RES_hhdet_in_tes!Y129=0,"",RES_hhdet_in_tes!Y129/RES_hhdet_in_fec!Y129)</f>
        <v>5.1851837950123176</v>
      </c>
      <c r="DA129" s="63" t="s">
        <v>3708</v>
      </c>
    </row>
    <row r="130" spans="1:105" ht="12" customHeight="1" x14ac:dyDescent="0.25">
      <c r="A130" s="121" t="s">
        <v>55</v>
      </c>
      <c r="B130" s="124"/>
      <c r="C130" s="124">
        <f>IF(RES_hhdet_in_tes!C130=0,"",RES_hhdet_in_tes!C130/RES_hhdet_in_fec!C130)</f>
        <v>0.79035515759016228</v>
      </c>
      <c r="D130" s="124">
        <f>IF(RES_hhdet_in_tes!D130=0,"",RES_hhdet_in_tes!D130/RES_hhdet_in_fec!D130)</f>
        <v>0.80420764121769506</v>
      </c>
      <c r="E130" s="124">
        <f>IF(RES_hhdet_in_tes!E130=0,"",RES_hhdet_in_tes!E130/RES_hhdet_in_fec!E130)</f>
        <v>0.80791078904441116</v>
      </c>
      <c r="F130" s="124">
        <f>IF(RES_hhdet_in_tes!F130=0,"",RES_hhdet_in_tes!F130/RES_hhdet_in_fec!F130)</f>
        <v>0.80405173446150169</v>
      </c>
      <c r="G130" s="124">
        <f>IF(RES_hhdet_in_tes!G130=0,"",RES_hhdet_in_tes!G130/RES_hhdet_in_fec!G130)</f>
        <v>0.81543328499080814</v>
      </c>
      <c r="H130" s="124">
        <f>IF(RES_hhdet_in_tes!H130=0,"",RES_hhdet_in_tes!H130/RES_hhdet_in_fec!H130)</f>
        <v>0.81931966204178297</v>
      </c>
      <c r="I130" s="124">
        <f>IF(RES_hhdet_in_tes!I130=0,"",RES_hhdet_in_tes!I130/RES_hhdet_in_fec!I130)</f>
        <v>0.8233051617992273</v>
      </c>
      <c r="J130" s="124">
        <f>IF(RES_hhdet_in_tes!J130=0,"",RES_hhdet_in_tes!J130/RES_hhdet_in_fec!J130)</f>
        <v>0.82023833260013868</v>
      </c>
      <c r="K130" s="124">
        <f>IF(RES_hhdet_in_tes!K130=0,"",RES_hhdet_in_tes!K130/RES_hhdet_in_fec!K130)</f>
        <v>0.8182670310025465</v>
      </c>
      <c r="L130" s="124">
        <f>IF(RES_hhdet_in_tes!L130=0,"",RES_hhdet_in_tes!L130/RES_hhdet_in_fec!L130)</f>
        <v>0.82620444436014506</v>
      </c>
      <c r="M130" s="124">
        <f>IF(RES_hhdet_in_tes!M130=0,"",RES_hhdet_in_tes!M130/RES_hhdet_in_fec!M130)</f>
        <v>0.84298938317558425</v>
      </c>
      <c r="N130" s="124">
        <f>IF(RES_hhdet_in_tes!N130=0,"",RES_hhdet_in_tes!N130/RES_hhdet_in_fec!N130)</f>
        <v>0.85172408125972854</v>
      </c>
      <c r="O130" s="124">
        <f>IF(RES_hhdet_in_tes!O130=0,"",RES_hhdet_in_tes!O130/RES_hhdet_in_fec!O130)</f>
        <v>0.86270065809349727</v>
      </c>
      <c r="P130" s="124">
        <f>IF(RES_hhdet_in_tes!P130=0,"",RES_hhdet_in_tes!P130/RES_hhdet_in_fec!P130)</f>
        <v>0.87273828769686346</v>
      </c>
      <c r="Q130" s="124">
        <f>IF(RES_hhdet_in_tes!Q130=0,"",RES_hhdet_in_tes!Q130/RES_hhdet_in_fec!Q130)</f>
        <v>0.88395972185473648</v>
      </c>
      <c r="R130" s="124">
        <f>IF(RES_hhdet_in_tes!R130=0,"",RES_hhdet_in_tes!R130/RES_hhdet_in_fec!R130)</f>
        <v>0.89236816702288713</v>
      </c>
      <c r="S130" s="124">
        <f>IF(RES_hhdet_in_tes!S130=0,"",RES_hhdet_in_tes!S130/RES_hhdet_in_fec!S130)</f>
        <v>0.90368940729184977</v>
      </c>
      <c r="T130" s="124">
        <f>IF(RES_hhdet_in_tes!T130=0,"",RES_hhdet_in_tes!T130/RES_hhdet_in_fec!T130)</f>
        <v>0.90587598254599422</v>
      </c>
      <c r="U130" s="124">
        <f>IF(RES_hhdet_in_tes!U130=0,"",RES_hhdet_in_tes!U130/RES_hhdet_in_fec!U130)</f>
        <v>0.92581000997499574</v>
      </c>
      <c r="V130" s="124">
        <f>IF(RES_hhdet_in_tes!V130=0,"",RES_hhdet_in_tes!V130/RES_hhdet_in_fec!V130)</f>
        <v>0.93402581193197087</v>
      </c>
      <c r="W130" s="124">
        <f>IF(RES_hhdet_in_tes!W130=0,"",RES_hhdet_in_tes!W130/RES_hhdet_in_fec!W130)</f>
        <v>0.92463462181502787</v>
      </c>
      <c r="X130" s="124">
        <f>IF(RES_hhdet_in_tes!X130=0,"",RES_hhdet_in_tes!X130/RES_hhdet_in_fec!X130)</f>
        <v>0.93192862864352999</v>
      </c>
      <c r="Y130" s="124">
        <f>IF(RES_hhdet_in_tes!Y130=0,"",RES_hhdet_in_tes!Y130/RES_hhdet_in_fec!Y130)</f>
        <v>0.93724536789700352</v>
      </c>
      <c r="DA130" s="130" t="s">
        <v>3709</v>
      </c>
    </row>
    <row r="131" spans="1:105" ht="12" customHeight="1" x14ac:dyDescent="0.25">
      <c r="A131" s="97" t="s">
        <v>128</v>
      </c>
      <c r="B131" s="111"/>
      <c r="C131" s="111">
        <f>IF(RES_hhdet_in_tes!C131=0,"",RES_hhdet_in_tes!C131/RES_hhdet_in_fec!C131)</f>
        <v>0.80060184060042039</v>
      </c>
      <c r="D131" s="111">
        <f>IF(RES_hhdet_in_tes!D131=0,"",RES_hhdet_in_tes!D131/RES_hhdet_in_fec!D131)</f>
        <v>0.80420764121769506</v>
      </c>
      <c r="E131" s="111">
        <f>IF(RES_hhdet_in_tes!E131=0,"",RES_hhdet_in_tes!E131/RES_hhdet_in_fec!E131)</f>
        <v>0.80791078904441116</v>
      </c>
      <c r="F131" s="111">
        <f>IF(RES_hhdet_in_tes!F131=0,"",RES_hhdet_in_tes!F131/RES_hhdet_in_fec!F131)</f>
        <v>0.81162721149059658</v>
      </c>
      <c r="G131" s="111">
        <f>IF(RES_hhdet_in_tes!G131=0,"",RES_hhdet_in_tes!G131/RES_hhdet_in_fec!G131)</f>
        <v>0.81543328499080814</v>
      </c>
      <c r="H131" s="111">
        <f>IF(RES_hhdet_in_tes!H131=0,"",RES_hhdet_in_tes!H131/RES_hhdet_in_fec!H131)</f>
        <v>0.81931966204178297</v>
      </c>
      <c r="I131" s="111">
        <f>IF(RES_hhdet_in_tes!I131=0,"",RES_hhdet_in_tes!I131/RES_hhdet_in_fec!I131)</f>
        <v>0.8233051617992273</v>
      </c>
      <c r="J131" s="111">
        <f>IF(RES_hhdet_in_tes!J131=0,"",RES_hhdet_in_tes!J131/RES_hhdet_in_fec!J131)</f>
        <v>0.82746687970150701</v>
      </c>
      <c r="K131" s="111">
        <f>IF(RES_hhdet_in_tes!K131=0,"",RES_hhdet_in_tes!K131/RES_hhdet_in_fec!K131)</f>
        <v>0.83187036714974405</v>
      </c>
      <c r="L131" s="111">
        <f>IF(RES_hhdet_in_tes!L131=0,"",RES_hhdet_in_tes!L131/RES_hhdet_in_fec!L131)</f>
        <v>0.83653316183120952</v>
      </c>
      <c r="M131" s="111">
        <f>IF(RES_hhdet_in_tes!M131=0,"",RES_hhdet_in_tes!M131/RES_hhdet_in_fec!M131)</f>
        <v>0.84298938317558425</v>
      </c>
      <c r="N131" s="111">
        <f>IF(RES_hhdet_in_tes!N131=0,"",RES_hhdet_in_tes!N131/RES_hhdet_in_fec!N131)</f>
        <v>0.85172408125972854</v>
      </c>
      <c r="O131" s="111">
        <f>IF(RES_hhdet_in_tes!O131=0,"",RES_hhdet_in_tes!O131/RES_hhdet_in_fec!O131)</f>
        <v>0.86316246141655717</v>
      </c>
      <c r="P131" s="111">
        <f>IF(RES_hhdet_in_tes!P131=0,"",RES_hhdet_in_tes!P131/RES_hhdet_in_fec!P131)</f>
        <v>0.87649553932535207</v>
      </c>
      <c r="Q131" s="111">
        <f>IF(RES_hhdet_in_tes!Q131=0,"",RES_hhdet_in_tes!Q131/RES_hhdet_in_fec!Q131)</f>
        <v>0.88907499241674648</v>
      </c>
      <c r="R131" s="111">
        <f>IF(RES_hhdet_in_tes!R131=0,"",RES_hhdet_in_tes!R131/RES_hhdet_in_fec!R131)</f>
        <v>0.89871420747052344</v>
      </c>
      <c r="S131" s="111">
        <f>IF(RES_hhdet_in_tes!S131=0,"",RES_hhdet_in_tes!S131/RES_hhdet_in_fec!S131)</f>
        <v>0.90809155234660965</v>
      </c>
      <c r="T131" s="111">
        <f>IF(RES_hhdet_in_tes!T131=0,"",RES_hhdet_in_tes!T131/RES_hhdet_in_fec!T131)</f>
        <v>0.91714437164731921</v>
      </c>
      <c r="U131" s="111">
        <f>IF(RES_hhdet_in_tes!U131=0,"",RES_hhdet_in_tes!U131/RES_hhdet_in_fec!U131)</f>
        <v>0.92581000997499574</v>
      </c>
      <c r="V131" s="111">
        <f>IF(RES_hhdet_in_tes!V131=0,"",RES_hhdet_in_tes!V131/RES_hhdet_in_fec!V131)</f>
        <v>0.93402581193197087</v>
      </c>
      <c r="W131" s="111">
        <f>IF(RES_hhdet_in_tes!W131=0,"",RES_hhdet_in_tes!W131/RES_hhdet_in_fec!W131)</f>
        <v>0.94159414909042094</v>
      </c>
      <c r="X131" s="111">
        <f>IF(RES_hhdet_in_tes!X131=0,"",RES_hhdet_in_tes!X131/RES_hhdet_in_fec!X131)</f>
        <v>0.94469550195384089</v>
      </c>
      <c r="Y131" s="111">
        <f>IF(RES_hhdet_in_tes!Y131=0,"",RES_hhdet_in_tes!Y131/RES_hhdet_in_fec!Y131)</f>
        <v>0.94767573296657681</v>
      </c>
      <c r="DA131" s="63" t="s">
        <v>3710</v>
      </c>
    </row>
    <row r="132" spans="1:105" ht="12" customHeight="1" x14ac:dyDescent="0.25">
      <c r="A132" s="97" t="s">
        <v>127</v>
      </c>
      <c r="B132" s="111"/>
      <c r="C132" s="111" t="str">
        <f>IF(RES_hhdet_in_tes!C132=0,"",RES_hhdet_in_tes!C132/RES_hhdet_in_fec!C132)</f>
        <v/>
      </c>
      <c r="D132" s="111" t="str">
        <f>IF(RES_hhdet_in_tes!D132=0,"",RES_hhdet_in_tes!D132/RES_hhdet_in_fec!D132)</f>
        <v/>
      </c>
      <c r="E132" s="111" t="str">
        <f>IF(RES_hhdet_in_tes!E132=0,"",RES_hhdet_in_tes!E132/RES_hhdet_in_fec!E132)</f>
        <v/>
      </c>
      <c r="F132" s="111" t="str">
        <f>IF(RES_hhdet_in_tes!F132=0,"",RES_hhdet_in_tes!F132/RES_hhdet_in_fec!F132)</f>
        <v/>
      </c>
      <c r="G132" s="111" t="str">
        <f>IF(RES_hhdet_in_tes!G132=0,"",RES_hhdet_in_tes!G132/RES_hhdet_in_fec!G132)</f>
        <v/>
      </c>
      <c r="H132" s="111" t="str">
        <f>IF(RES_hhdet_in_tes!H132=0,"",RES_hhdet_in_tes!H132/RES_hhdet_in_fec!H132)</f>
        <v/>
      </c>
      <c r="I132" s="111" t="str">
        <f>IF(RES_hhdet_in_tes!I132=0,"",RES_hhdet_in_tes!I132/RES_hhdet_in_fec!I132)</f>
        <v/>
      </c>
      <c r="J132" s="111" t="str">
        <f>IF(RES_hhdet_in_tes!J132=0,"",RES_hhdet_in_tes!J132/RES_hhdet_in_fec!J132)</f>
        <v/>
      </c>
      <c r="K132" s="111" t="str">
        <f>IF(RES_hhdet_in_tes!K132=0,"",RES_hhdet_in_tes!K132/RES_hhdet_in_fec!K132)</f>
        <v/>
      </c>
      <c r="L132" s="111" t="str">
        <f>IF(RES_hhdet_in_tes!L132=0,"",RES_hhdet_in_tes!L132/RES_hhdet_in_fec!L132)</f>
        <v/>
      </c>
      <c r="M132" s="111" t="str">
        <f>IF(RES_hhdet_in_tes!M132=0,"",RES_hhdet_in_tes!M132/RES_hhdet_in_fec!M132)</f>
        <v/>
      </c>
      <c r="N132" s="111" t="str">
        <f>IF(RES_hhdet_in_tes!N132=0,"",RES_hhdet_in_tes!N132/RES_hhdet_in_fec!N132)</f>
        <v/>
      </c>
      <c r="O132" s="111" t="str">
        <f>IF(RES_hhdet_in_tes!O132=0,"",RES_hhdet_in_tes!O132/RES_hhdet_in_fec!O132)</f>
        <v/>
      </c>
      <c r="P132" s="111" t="str">
        <f>IF(RES_hhdet_in_tes!P132=0,"",RES_hhdet_in_tes!P132/RES_hhdet_in_fec!P132)</f>
        <v/>
      </c>
      <c r="Q132" s="111" t="str">
        <f>IF(RES_hhdet_in_tes!Q132=0,"",RES_hhdet_in_tes!Q132/RES_hhdet_in_fec!Q132)</f>
        <v/>
      </c>
      <c r="R132" s="111" t="str">
        <f>IF(RES_hhdet_in_tes!R132=0,"",RES_hhdet_in_tes!R132/RES_hhdet_in_fec!R132)</f>
        <v/>
      </c>
      <c r="S132" s="111" t="str">
        <f>IF(RES_hhdet_in_tes!S132=0,"",RES_hhdet_in_tes!S132/RES_hhdet_in_fec!S132)</f>
        <v/>
      </c>
      <c r="T132" s="111" t="str">
        <f>IF(RES_hhdet_in_tes!T132=0,"",RES_hhdet_in_tes!T132/RES_hhdet_in_fec!T132)</f>
        <v/>
      </c>
      <c r="U132" s="111" t="str">
        <f>IF(RES_hhdet_in_tes!U132=0,"",RES_hhdet_in_tes!U132/RES_hhdet_in_fec!U132)</f>
        <v/>
      </c>
      <c r="V132" s="111" t="str">
        <f>IF(RES_hhdet_in_tes!V132=0,"",RES_hhdet_in_tes!V132/RES_hhdet_in_fec!V132)</f>
        <v/>
      </c>
      <c r="W132" s="111" t="str">
        <f>IF(RES_hhdet_in_tes!W132=0,"",RES_hhdet_in_tes!W132/RES_hhdet_in_fec!W132)</f>
        <v/>
      </c>
      <c r="X132" s="111" t="str">
        <f>IF(RES_hhdet_in_tes!X132=0,"",RES_hhdet_in_tes!X132/RES_hhdet_in_fec!X132)</f>
        <v/>
      </c>
      <c r="Y132" s="111" t="str">
        <f>IF(RES_hhdet_in_tes!Y132=0,"",RES_hhdet_in_tes!Y132/RES_hhdet_in_fec!Y132)</f>
        <v/>
      </c>
      <c r="DA132" s="63" t="s">
        <v>3711</v>
      </c>
    </row>
    <row r="133" spans="1:105" ht="12" customHeight="1" x14ac:dyDescent="0.25">
      <c r="A133" s="100" t="s">
        <v>198</v>
      </c>
      <c r="B133" s="112"/>
      <c r="C133" s="112" t="str">
        <f>IF(RES_hhdet_in_tes!C133=0,"",RES_hhdet_in_tes!C133/RES_hhdet_in_fec!C133)</f>
        <v/>
      </c>
      <c r="D133" s="112" t="str">
        <f>IF(RES_hhdet_in_tes!D133=0,"",RES_hhdet_in_tes!D133/RES_hhdet_in_fec!D133)</f>
        <v/>
      </c>
      <c r="E133" s="112" t="str">
        <f>IF(RES_hhdet_in_tes!E133=0,"",RES_hhdet_in_tes!E133/RES_hhdet_in_fec!E133)</f>
        <v/>
      </c>
      <c r="F133" s="112" t="str">
        <f>IF(RES_hhdet_in_tes!F133=0,"",RES_hhdet_in_tes!F133/RES_hhdet_in_fec!F133)</f>
        <v/>
      </c>
      <c r="G133" s="112" t="str">
        <f>IF(RES_hhdet_in_tes!G133=0,"",RES_hhdet_in_tes!G133/RES_hhdet_in_fec!G133)</f>
        <v/>
      </c>
      <c r="H133" s="112" t="str">
        <f>IF(RES_hhdet_in_tes!H133=0,"",RES_hhdet_in_tes!H133/RES_hhdet_in_fec!H133)</f>
        <v/>
      </c>
      <c r="I133" s="112" t="str">
        <f>IF(RES_hhdet_in_tes!I133=0,"",RES_hhdet_in_tes!I133/RES_hhdet_in_fec!I133)</f>
        <v/>
      </c>
      <c r="J133" s="112" t="str">
        <f>IF(RES_hhdet_in_tes!J133=0,"",RES_hhdet_in_tes!J133/RES_hhdet_in_fec!J133)</f>
        <v/>
      </c>
      <c r="K133" s="112" t="str">
        <f>IF(RES_hhdet_in_tes!K133=0,"",RES_hhdet_in_tes!K133/RES_hhdet_in_fec!K133)</f>
        <v/>
      </c>
      <c r="L133" s="112" t="str">
        <f>IF(RES_hhdet_in_tes!L133=0,"",RES_hhdet_in_tes!L133/RES_hhdet_in_fec!L133)</f>
        <v/>
      </c>
      <c r="M133" s="112" t="str">
        <f>IF(RES_hhdet_in_tes!M133=0,"",RES_hhdet_in_tes!M133/RES_hhdet_in_fec!M133)</f>
        <v/>
      </c>
      <c r="N133" s="112" t="str">
        <f>IF(RES_hhdet_in_tes!N133=0,"",RES_hhdet_in_tes!N133/RES_hhdet_in_fec!N133)</f>
        <v/>
      </c>
      <c r="O133" s="112" t="str">
        <f>IF(RES_hhdet_in_tes!O133=0,"",RES_hhdet_in_tes!O133/RES_hhdet_in_fec!O133)</f>
        <v/>
      </c>
      <c r="P133" s="112" t="str">
        <f>IF(RES_hhdet_in_tes!P133=0,"",RES_hhdet_in_tes!P133/RES_hhdet_in_fec!P133)</f>
        <v/>
      </c>
      <c r="Q133" s="112" t="str">
        <f>IF(RES_hhdet_in_tes!Q133=0,"",RES_hhdet_in_tes!Q133/RES_hhdet_in_fec!Q133)</f>
        <v/>
      </c>
      <c r="R133" s="112" t="str">
        <f>IF(RES_hhdet_in_tes!R133=0,"",RES_hhdet_in_tes!R133/RES_hhdet_in_fec!R133)</f>
        <v/>
      </c>
      <c r="S133" s="112" t="str">
        <f>IF(RES_hhdet_in_tes!S133=0,"",RES_hhdet_in_tes!S133/RES_hhdet_in_fec!S133)</f>
        <v/>
      </c>
      <c r="T133" s="112" t="str">
        <f>IF(RES_hhdet_in_tes!T133=0,"",RES_hhdet_in_tes!T133/RES_hhdet_in_fec!T133)</f>
        <v/>
      </c>
      <c r="U133" s="112" t="str">
        <f>IF(RES_hhdet_in_tes!U133=0,"",RES_hhdet_in_tes!U133/RES_hhdet_in_fec!U133)</f>
        <v/>
      </c>
      <c r="V133" s="112" t="str">
        <f>IF(RES_hhdet_in_tes!V133=0,"",RES_hhdet_in_tes!V133/RES_hhdet_in_fec!V133)</f>
        <v/>
      </c>
      <c r="W133" s="112" t="str">
        <f>IF(RES_hhdet_in_tes!W133=0,"",RES_hhdet_in_tes!W133/RES_hhdet_in_fec!W133)</f>
        <v/>
      </c>
      <c r="X133" s="112" t="str">
        <f>IF(RES_hhdet_in_tes!X133=0,"",RES_hhdet_in_tes!X133/RES_hhdet_in_fec!X133)</f>
        <v/>
      </c>
      <c r="Y133" s="112" t="str">
        <f>IF(RES_hhdet_in_tes!Y133=0,"",RES_hhdet_in_tes!Y133/RES_hhdet_in_fec!Y133)</f>
        <v/>
      </c>
      <c r="DA133" s="131" t="s">
        <v>3712</v>
      </c>
    </row>
    <row r="134" spans="1:105" ht="12" customHeight="1" x14ac:dyDescent="0.25">
      <c r="A134" s="103" t="s">
        <v>52</v>
      </c>
      <c r="B134" s="113"/>
      <c r="C134" s="113" t="str">
        <f>IF(RES_hhdet_in_tes!C134=0,"",RES_hhdet_in_tes!C134/RES_hhdet_in_fec!C134)</f>
        <v/>
      </c>
      <c r="D134" s="113" t="str">
        <f>IF(RES_hhdet_in_tes!D134=0,"",RES_hhdet_in_tes!D134/RES_hhdet_in_fec!D134)</f>
        <v/>
      </c>
      <c r="E134" s="113" t="str">
        <f>IF(RES_hhdet_in_tes!E134=0,"",RES_hhdet_in_tes!E134/RES_hhdet_in_fec!E134)</f>
        <v/>
      </c>
      <c r="F134" s="113" t="str">
        <f>IF(RES_hhdet_in_tes!F134=0,"",RES_hhdet_in_tes!F134/RES_hhdet_in_fec!F134)</f>
        <v/>
      </c>
      <c r="G134" s="113" t="str">
        <f>IF(RES_hhdet_in_tes!G134=0,"",RES_hhdet_in_tes!G134/RES_hhdet_in_fec!G134)</f>
        <v/>
      </c>
      <c r="H134" s="113" t="str">
        <f>IF(RES_hhdet_in_tes!H134=0,"",RES_hhdet_in_tes!H134/RES_hhdet_in_fec!H134)</f>
        <v/>
      </c>
      <c r="I134" s="113" t="str">
        <f>IF(RES_hhdet_in_tes!I134=0,"",RES_hhdet_in_tes!I134/RES_hhdet_in_fec!I134)</f>
        <v/>
      </c>
      <c r="J134" s="113" t="str">
        <f>IF(RES_hhdet_in_tes!J134=0,"",RES_hhdet_in_tes!J134/RES_hhdet_in_fec!J134)</f>
        <v/>
      </c>
      <c r="K134" s="113" t="str">
        <f>IF(RES_hhdet_in_tes!K134=0,"",RES_hhdet_in_tes!K134/RES_hhdet_in_fec!K134)</f>
        <v/>
      </c>
      <c r="L134" s="113" t="str">
        <f>IF(RES_hhdet_in_tes!L134=0,"",RES_hhdet_in_tes!L134/RES_hhdet_in_fec!L134)</f>
        <v/>
      </c>
      <c r="M134" s="113" t="str">
        <f>IF(RES_hhdet_in_tes!M134=0,"",RES_hhdet_in_tes!M134/RES_hhdet_in_fec!M134)</f>
        <v/>
      </c>
      <c r="N134" s="113" t="str">
        <f>IF(RES_hhdet_in_tes!N134=0,"",RES_hhdet_in_tes!N134/RES_hhdet_in_fec!N134)</f>
        <v/>
      </c>
      <c r="O134" s="113" t="str">
        <f>IF(RES_hhdet_in_tes!O134=0,"",RES_hhdet_in_tes!O134/RES_hhdet_in_fec!O134)</f>
        <v/>
      </c>
      <c r="P134" s="113" t="str">
        <f>IF(RES_hhdet_in_tes!P134=0,"",RES_hhdet_in_tes!P134/RES_hhdet_in_fec!P134)</f>
        <v/>
      </c>
      <c r="Q134" s="113" t="str">
        <f>IF(RES_hhdet_in_tes!Q134=0,"",RES_hhdet_in_tes!Q134/RES_hhdet_in_fec!Q134)</f>
        <v/>
      </c>
      <c r="R134" s="113" t="str">
        <f>IF(RES_hhdet_in_tes!R134=0,"",RES_hhdet_in_tes!R134/RES_hhdet_in_fec!R134)</f>
        <v/>
      </c>
      <c r="S134" s="113" t="str">
        <f>IF(RES_hhdet_in_tes!S134=0,"",RES_hhdet_in_tes!S134/RES_hhdet_in_fec!S134)</f>
        <v/>
      </c>
      <c r="T134" s="113" t="str">
        <f>IF(RES_hhdet_in_tes!T134=0,"",RES_hhdet_in_tes!T134/RES_hhdet_in_fec!T134)</f>
        <v/>
      </c>
      <c r="U134" s="113" t="str">
        <f>IF(RES_hhdet_in_tes!U134=0,"",RES_hhdet_in_tes!U134/RES_hhdet_in_fec!U134)</f>
        <v/>
      </c>
      <c r="V134" s="113" t="str">
        <f>IF(RES_hhdet_in_tes!V134=0,"",RES_hhdet_in_tes!V134/RES_hhdet_in_fec!V134)</f>
        <v/>
      </c>
      <c r="W134" s="113" t="str">
        <f>IF(RES_hhdet_in_tes!W134=0,"",RES_hhdet_in_tes!W134/RES_hhdet_in_fec!W134)</f>
        <v/>
      </c>
      <c r="X134" s="113" t="str">
        <f>IF(RES_hhdet_in_tes!X134=0,"",RES_hhdet_in_tes!X134/RES_hhdet_in_fec!X134)</f>
        <v/>
      </c>
      <c r="Y134" s="113" t="str">
        <f>IF(RES_hhdet_in_tes!Y134=0,"",RES_hhdet_in_tes!Y134/RES_hhdet_in_fec!Y134)</f>
        <v/>
      </c>
      <c r="DA134" s="132" t="s">
        <v>3713</v>
      </c>
    </row>
    <row r="135" spans="1:105" ht="12" customHeight="1" x14ac:dyDescent="0.25">
      <c r="A135" s="106" t="s">
        <v>122</v>
      </c>
      <c r="B135" s="112"/>
      <c r="C135" s="112">
        <f>IF(RES_hhdet_in_tes!C135=0,"",RES_hhdet_in_tes!C135/RES_hhdet_in_fec!C135)</f>
        <v>0.63837191579291253</v>
      </c>
      <c r="D135" s="112" t="str">
        <f>IF(RES_hhdet_in_tes!D135=0,"",RES_hhdet_in_tes!D135/RES_hhdet_in_fec!D135)</f>
        <v/>
      </c>
      <c r="E135" s="112" t="str">
        <f>IF(RES_hhdet_in_tes!E135=0,"",RES_hhdet_in_tes!E135/RES_hhdet_in_fec!E135)</f>
        <v/>
      </c>
      <c r="F135" s="112">
        <f>IF(RES_hhdet_in_tes!F135=0,"",RES_hhdet_in_tes!F135/RES_hhdet_in_fec!F135)</f>
        <v>0.64344166961681226</v>
      </c>
      <c r="G135" s="112" t="str">
        <f>IF(RES_hhdet_in_tes!G135=0,"",RES_hhdet_in_tes!G135/RES_hhdet_in_fec!G135)</f>
        <v/>
      </c>
      <c r="H135" s="112" t="str">
        <f>IF(RES_hhdet_in_tes!H135=0,"",RES_hhdet_in_tes!H135/RES_hhdet_in_fec!H135)</f>
        <v/>
      </c>
      <c r="I135" s="112" t="str">
        <f>IF(RES_hhdet_in_tes!I135=0,"",RES_hhdet_in_tes!I135/RES_hhdet_in_fec!I135)</f>
        <v/>
      </c>
      <c r="J135" s="112">
        <f>IF(RES_hhdet_in_tes!J135=0,"",RES_hhdet_in_tes!J135/RES_hhdet_in_fec!J135)</f>
        <v>0.65198514271407948</v>
      </c>
      <c r="K135" s="112">
        <f>IF(RES_hhdet_in_tes!K135=0,"",RES_hhdet_in_tes!K135/RES_hhdet_in_fec!K135)</f>
        <v>0.65482915795741481</v>
      </c>
      <c r="L135" s="112">
        <f>IF(RES_hhdet_in_tes!L135=0,"",RES_hhdet_in_tes!L135/RES_hhdet_in_fec!L135)</f>
        <v>0.65809909039910652</v>
      </c>
      <c r="M135" s="112" t="str">
        <f>IF(RES_hhdet_in_tes!M135=0,"",RES_hhdet_in_tes!M135/RES_hhdet_in_fec!M135)</f>
        <v/>
      </c>
      <c r="N135" s="112" t="str">
        <f>IF(RES_hhdet_in_tes!N135=0,"",RES_hhdet_in_tes!N135/RES_hhdet_in_fec!N135)</f>
        <v/>
      </c>
      <c r="O135" s="112">
        <f>IF(RES_hhdet_in_tes!O135=0,"",RES_hhdet_in_tes!O135/RES_hhdet_in_fec!O135)</f>
        <v>0.69019682358810097</v>
      </c>
      <c r="P135" s="112">
        <f>IF(RES_hhdet_in_tes!P135=0,"",RES_hhdet_in_tes!P135/RES_hhdet_in_fec!P135)</f>
        <v>0.71046664254360636</v>
      </c>
      <c r="Q135" s="112">
        <f>IF(RES_hhdet_in_tes!Q135=0,"",RES_hhdet_in_tes!Q135/RES_hhdet_in_fec!Q135)</f>
        <v>0.73002270523967305</v>
      </c>
      <c r="R135" s="112">
        <f>IF(RES_hhdet_in_tes!R135=0,"",RES_hhdet_in_tes!R135/RES_hhdet_in_fec!R135)</f>
        <v>0.74325706249490797</v>
      </c>
      <c r="S135" s="112">
        <f>IF(RES_hhdet_in_tes!S135=0,"",RES_hhdet_in_tes!S135/RES_hhdet_in_fec!S135)</f>
        <v>0.75607887348695269</v>
      </c>
      <c r="T135" s="112">
        <f>IF(RES_hhdet_in_tes!T135=0,"",RES_hhdet_in_tes!T135/RES_hhdet_in_fec!T135)</f>
        <v>0.76880118036728506</v>
      </c>
      <c r="U135" s="112" t="str">
        <f>IF(RES_hhdet_in_tes!U135=0,"",RES_hhdet_in_tes!U135/RES_hhdet_in_fec!U135)</f>
        <v/>
      </c>
      <c r="V135" s="112" t="str">
        <f>IF(RES_hhdet_in_tes!V135=0,"",RES_hhdet_in_tes!V135/RES_hhdet_in_fec!V135)</f>
        <v/>
      </c>
      <c r="W135" s="112">
        <f>IF(RES_hhdet_in_tes!W135=0,"",RES_hhdet_in_tes!W135/RES_hhdet_in_fec!W135)</f>
        <v>0.80551842608562407</v>
      </c>
      <c r="X135" s="112">
        <f>IF(RES_hhdet_in_tes!X135=0,"",RES_hhdet_in_tes!X135/RES_hhdet_in_fec!X135)</f>
        <v>0.81780244470904795</v>
      </c>
      <c r="Y135" s="112">
        <f>IF(RES_hhdet_in_tes!Y135=0,"",RES_hhdet_in_tes!Y135/RES_hhdet_in_fec!Y135)</f>
        <v>0.82926268746049814</v>
      </c>
      <c r="DA135" s="131" t="s">
        <v>3714</v>
      </c>
    </row>
    <row r="136" spans="1:105" ht="12" customHeight="1" x14ac:dyDescent="0.25">
      <c r="A136" s="107" t="s">
        <v>121</v>
      </c>
      <c r="B136" s="113"/>
      <c r="C136" s="113" t="str">
        <f>IF(RES_hhdet_in_tes!C136=0,"",RES_hhdet_in_tes!C136/RES_hhdet_in_fec!C136)</f>
        <v/>
      </c>
      <c r="D136" s="113" t="str">
        <f>IF(RES_hhdet_in_tes!D136=0,"",RES_hhdet_in_tes!D136/RES_hhdet_in_fec!D136)</f>
        <v/>
      </c>
      <c r="E136" s="113" t="str">
        <f>IF(RES_hhdet_in_tes!E136=0,"",RES_hhdet_in_tes!E136/RES_hhdet_in_fec!E136)</f>
        <v/>
      </c>
      <c r="F136" s="113" t="str">
        <f>IF(RES_hhdet_in_tes!F136=0,"",RES_hhdet_in_tes!F136/RES_hhdet_in_fec!F136)</f>
        <v/>
      </c>
      <c r="G136" s="113" t="str">
        <f>IF(RES_hhdet_in_tes!G136=0,"",RES_hhdet_in_tes!G136/RES_hhdet_in_fec!G136)</f>
        <v/>
      </c>
      <c r="H136" s="113" t="str">
        <f>IF(RES_hhdet_in_tes!H136=0,"",RES_hhdet_in_tes!H136/RES_hhdet_in_fec!H136)</f>
        <v/>
      </c>
      <c r="I136" s="113" t="str">
        <f>IF(RES_hhdet_in_tes!I136=0,"",RES_hhdet_in_tes!I136/RES_hhdet_in_fec!I136)</f>
        <v/>
      </c>
      <c r="J136" s="113" t="str">
        <f>IF(RES_hhdet_in_tes!J136=0,"",RES_hhdet_in_tes!J136/RES_hhdet_in_fec!J136)</f>
        <v/>
      </c>
      <c r="K136" s="113" t="str">
        <f>IF(RES_hhdet_in_tes!K136=0,"",RES_hhdet_in_tes!K136/RES_hhdet_in_fec!K136)</f>
        <v/>
      </c>
      <c r="L136" s="113" t="str">
        <f>IF(RES_hhdet_in_tes!L136=0,"",RES_hhdet_in_tes!L136/RES_hhdet_in_fec!L136)</f>
        <v/>
      </c>
      <c r="M136" s="113" t="str">
        <f>IF(RES_hhdet_in_tes!M136=0,"",RES_hhdet_in_tes!M136/RES_hhdet_in_fec!M136)</f>
        <v/>
      </c>
      <c r="N136" s="113" t="str">
        <f>IF(RES_hhdet_in_tes!N136=0,"",RES_hhdet_in_tes!N136/RES_hhdet_in_fec!N136)</f>
        <v/>
      </c>
      <c r="O136" s="113" t="str">
        <f>IF(RES_hhdet_in_tes!O136=0,"",RES_hhdet_in_tes!O136/RES_hhdet_in_fec!O136)</f>
        <v/>
      </c>
      <c r="P136" s="113" t="str">
        <f>IF(RES_hhdet_in_tes!P136=0,"",RES_hhdet_in_tes!P136/RES_hhdet_in_fec!P136)</f>
        <v/>
      </c>
      <c r="Q136" s="113" t="str">
        <f>IF(RES_hhdet_in_tes!Q136=0,"",RES_hhdet_in_tes!Q136/RES_hhdet_in_fec!Q136)</f>
        <v/>
      </c>
      <c r="R136" s="113" t="str">
        <f>IF(RES_hhdet_in_tes!R136=0,"",RES_hhdet_in_tes!R136/RES_hhdet_in_fec!R136)</f>
        <v/>
      </c>
      <c r="S136" s="113" t="str">
        <f>IF(RES_hhdet_in_tes!S136=0,"",RES_hhdet_in_tes!S136/RES_hhdet_in_fec!S136)</f>
        <v/>
      </c>
      <c r="T136" s="113" t="str">
        <f>IF(RES_hhdet_in_tes!T136=0,"",RES_hhdet_in_tes!T136/RES_hhdet_in_fec!T136)</f>
        <v/>
      </c>
      <c r="U136" s="113" t="str">
        <f>IF(RES_hhdet_in_tes!U136=0,"",RES_hhdet_in_tes!U136/RES_hhdet_in_fec!U136)</f>
        <v/>
      </c>
      <c r="V136" s="113" t="str">
        <f>IF(RES_hhdet_in_tes!V136=0,"",RES_hhdet_in_tes!V136/RES_hhdet_in_fec!V136)</f>
        <v/>
      </c>
      <c r="W136" s="113" t="str">
        <f>IF(RES_hhdet_in_tes!W136=0,"",RES_hhdet_in_tes!W136/RES_hhdet_in_fec!W136)</f>
        <v/>
      </c>
      <c r="X136" s="113" t="str">
        <f>IF(RES_hhdet_in_tes!X136=0,"",RES_hhdet_in_tes!X136/RES_hhdet_in_fec!X136)</f>
        <v/>
      </c>
      <c r="Y136" s="113" t="str">
        <f>IF(RES_hhdet_in_tes!Y136=0,"",RES_hhdet_in_tes!Y136/RES_hhdet_in_fec!Y136)</f>
        <v/>
      </c>
      <c r="DA136" s="132" t="s">
        <v>3715</v>
      </c>
    </row>
    <row r="137" spans="1:105" ht="12" customHeight="1" x14ac:dyDescent="0.25">
      <c r="A137" s="108" t="s">
        <v>53</v>
      </c>
      <c r="B137" s="111"/>
      <c r="C137" s="111" t="str">
        <f>IF(RES_hhdet_in_tes!C137=0,"",RES_hhdet_in_tes!C137/RES_hhdet_in_fec!C137)</f>
        <v/>
      </c>
      <c r="D137" s="111" t="str">
        <f>IF(RES_hhdet_in_tes!D137=0,"",RES_hhdet_in_tes!D137/RES_hhdet_in_fec!D137)</f>
        <v/>
      </c>
      <c r="E137" s="111" t="str">
        <f>IF(RES_hhdet_in_tes!E137=0,"",RES_hhdet_in_tes!E137/RES_hhdet_in_fec!E137)</f>
        <v/>
      </c>
      <c r="F137" s="111" t="str">
        <f>IF(RES_hhdet_in_tes!F137=0,"",RES_hhdet_in_tes!F137/RES_hhdet_in_fec!F137)</f>
        <v/>
      </c>
      <c r="G137" s="111" t="str">
        <f>IF(RES_hhdet_in_tes!G137=0,"",RES_hhdet_in_tes!G137/RES_hhdet_in_fec!G137)</f>
        <v/>
      </c>
      <c r="H137" s="111" t="str">
        <f>IF(RES_hhdet_in_tes!H137=0,"",RES_hhdet_in_tes!H137/RES_hhdet_in_fec!H137)</f>
        <v/>
      </c>
      <c r="I137" s="111" t="str">
        <f>IF(RES_hhdet_in_tes!I137=0,"",RES_hhdet_in_tes!I137/RES_hhdet_in_fec!I137)</f>
        <v/>
      </c>
      <c r="J137" s="111" t="str">
        <f>IF(RES_hhdet_in_tes!J137=0,"",RES_hhdet_in_tes!J137/RES_hhdet_in_fec!J137)</f>
        <v/>
      </c>
      <c r="K137" s="111" t="str">
        <f>IF(RES_hhdet_in_tes!K137=0,"",RES_hhdet_in_tes!K137/RES_hhdet_in_fec!K137)</f>
        <v/>
      </c>
      <c r="L137" s="111" t="str">
        <f>IF(RES_hhdet_in_tes!L137=0,"",RES_hhdet_in_tes!L137/RES_hhdet_in_fec!L137)</f>
        <v/>
      </c>
      <c r="M137" s="111" t="str">
        <f>IF(RES_hhdet_in_tes!M137=0,"",RES_hhdet_in_tes!M137/RES_hhdet_in_fec!M137)</f>
        <v/>
      </c>
      <c r="N137" s="111" t="str">
        <f>IF(RES_hhdet_in_tes!N137=0,"",RES_hhdet_in_tes!N137/RES_hhdet_in_fec!N137)</f>
        <v/>
      </c>
      <c r="O137" s="111" t="str">
        <f>IF(RES_hhdet_in_tes!O137=0,"",RES_hhdet_in_tes!O137/RES_hhdet_in_fec!O137)</f>
        <v/>
      </c>
      <c r="P137" s="111" t="str">
        <f>IF(RES_hhdet_in_tes!P137=0,"",RES_hhdet_in_tes!P137/RES_hhdet_in_fec!P137)</f>
        <v/>
      </c>
      <c r="Q137" s="111" t="str">
        <f>IF(RES_hhdet_in_tes!Q137=0,"",RES_hhdet_in_tes!Q137/RES_hhdet_in_fec!Q137)</f>
        <v/>
      </c>
      <c r="R137" s="111" t="str">
        <f>IF(RES_hhdet_in_tes!R137=0,"",RES_hhdet_in_tes!R137/RES_hhdet_in_fec!R137)</f>
        <v/>
      </c>
      <c r="S137" s="111" t="str">
        <f>IF(RES_hhdet_in_tes!S137=0,"",RES_hhdet_in_tes!S137/RES_hhdet_in_fec!S137)</f>
        <v/>
      </c>
      <c r="T137" s="111" t="str">
        <f>IF(RES_hhdet_in_tes!T137=0,"",RES_hhdet_in_tes!T137/RES_hhdet_in_fec!T137)</f>
        <v/>
      </c>
      <c r="U137" s="111" t="str">
        <f>IF(RES_hhdet_in_tes!U137=0,"",RES_hhdet_in_tes!U137/RES_hhdet_in_fec!U137)</f>
        <v/>
      </c>
      <c r="V137" s="111" t="str">
        <f>IF(RES_hhdet_in_tes!V137=0,"",RES_hhdet_in_tes!V137/RES_hhdet_in_fec!V137)</f>
        <v/>
      </c>
      <c r="W137" s="111" t="str">
        <f>IF(RES_hhdet_in_tes!W137=0,"",RES_hhdet_in_tes!W137/RES_hhdet_in_fec!W137)</f>
        <v/>
      </c>
      <c r="X137" s="111" t="str">
        <f>IF(RES_hhdet_in_tes!X137=0,"",RES_hhdet_in_tes!X137/RES_hhdet_in_fec!X137)</f>
        <v/>
      </c>
      <c r="Y137" s="111" t="str">
        <f>IF(RES_hhdet_in_tes!Y137=0,"",RES_hhdet_in_tes!Y137/RES_hhdet_in_fec!Y137)</f>
        <v/>
      </c>
      <c r="DA137" s="63" t="s">
        <v>3716</v>
      </c>
    </row>
    <row r="138" spans="1:105" ht="12" customHeight="1" x14ac:dyDescent="0.25">
      <c r="A138" s="108" t="s">
        <v>52</v>
      </c>
      <c r="B138" s="111"/>
      <c r="C138" s="111" t="str">
        <f>IF(RES_hhdet_in_tes!C138=0,"",RES_hhdet_in_tes!C138/RES_hhdet_in_fec!C138)</f>
        <v/>
      </c>
      <c r="D138" s="111" t="str">
        <f>IF(RES_hhdet_in_tes!D138=0,"",RES_hhdet_in_tes!D138/RES_hhdet_in_fec!D138)</f>
        <v/>
      </c>
      <c r="E138" s="111" t="str">
        <f>IF(RES_hhdet_in_tes!E138=0,"",RES_hhdet_in_tes!E138/RES_hhdet_in_fec!E138)</f>
        <v/>
      </c>
      <c r="F138" s="111" t="str">
        <f>IF(RES_hhdet_in_tes!F138=0,"",RES_hhdet_in_tes!F138/RES_hhdet_in_fec!F138)</f>
        <v/>
      </c>
      <c r="G138" s="111" t="str">
        <f>IF(RES_hhdet_in_tes!G138=0,"",RES_hhdet_in_tes!G138/RES_hhdet_in_fec!G138)</f>
        <v/>
      </c>
      <c r="H138" s="111" t="str">
        <f>IF(RES_hhdet_in_tes!H138=0,"",RES_hhdet_in_tes!H138/RES_hhdet_in_fec!H138)</f>
        <v/>
      </c>
      <c r="I138" s="111" t="str">
        <f>IF(RES_hhdet_in_tes!I138=0,"",RES_hhdet_in_tes!I138/RES_hhdet_in_fec!I138)</f>
        <v/>
      </c>
      <c r="J138" s="111" t="str">
        <f>IF(RES_hhdet_in_tes!J138=0,"",RES_hhdet_in_tes!J138/RES_hhdet_in_fec!J138)</f>
        <v/>
      </c>
      <c r="K138" s="111" t="str">
        <f>IF(RES_hhdet_in_tes!K138=0,"",RES_hhdet_in_tes!K138/RES_hhdet_in_fec!K138)</f>
        <v/>
      </c>
      <c r="L138" s="111" t="str">
        <f>IF(RES_hhdet_in_tes!L138=0,"",RES_hhdet_in_tes!L138/RES_hhdet_in_fec!L138)</f>
        <v/>
      </c>
      <c r="M138" s="111" t="str">
        <f>IF(RES_hhdet_in_tes!M138=0,"",RES_hhdet_in_tes!M138/RES_hhdet_in_fec!M138)</f>
        <v/>
      </c>
      <c r="N138" s="111" t="str">
        <f>IF(RES_hhdet_in_tes!N138=0,"",RES_hhdet_in_tes!N138/RES_hhdet_in_fec!N138)</f>
        <v/>
      </c>
      <c r="O138" s="111" t="str">
        <f>IF(RES_hhdet_in_tes!O138=0,"",RES_hhdet_in_tes!O138/RES_hhdet_in_fec!O138)</f>
        <v/>
      </c>
      <c r="P138" s="111" t="str">
        <f>IF(RES_hhdet_in_tes!P138=0,"",RES_hhdet_in_tes!P138/RES_hhdet_in_fec!P138)</f>
        <v/>
      </c>
      <c r="Q138" s="111" t="str">
        <f>IF(RES_hhdet_in_tes!Q138=0,"",RES_hhdet_in_tes!Q138/RES_hhdet_in_fec!Q138)</f>
        <v/>
      </c>
      <c r="R138" s="111" t="str">
        <f>IF(RES_hhdet_in_tes!R138=0,"",RES_hhdet_in_tes!R138/RES_hhdet_in_fec!R138)</f>
        <v/>
      </c>
      <c r="S138" s="111" t="str">
        <f>IF(RES_hhdet_in_tes!S138=0,"",RES_hhdet_in_tes!S138/RES_hhdet_in_fec!S138)</f>
        <v/>
      </c>
      <c r="T138" s="111" t="str">
        <f>IF(RES_hhdet_in_tes!T138=0,"",RES_hhdet_in_tes!T138/RES_hhdet_in_fec!T138)</f>
        <v/>
      </c>
      <c r="U138" s="111" t="str">
        <f>IF(RES_hhdet_in_tes!U138=0,"",RES_hhdet_in_tes!U138/RES_hhdet_in_fec!U138)</f>
        <v/>
      </c>
      <c r="V138" s="111" t="str">
        <f>IF(RES_hhdet_in_tes!V138=0,"",RES_hhdet_in_tes!V138/RES_hhdet_in_fec!V138)</f>
        <v/>
      </c>
      <c r="W138" s="111" t="str">
        <f>IF(RES_hhdet_in_tes!W138=0,"",RES_hhdet_in_tes!W138/RES_hhdet_in_fec!W138)</f>
        <v/>
      </c>
      <c r="X138" s="111" t="str">
        <f>IF(RES_hhdet_in_tes!X138=0,"",RES_hhdet_in_tes!X138/RES_hhdet_in_fec!X138)</f>
        <v/>
      </c>
      <c r="Y138" s="111" t="str">
        <f>IF(RES_hhdet_in_tes!Y138=0,"",RES_hhdet_in_tes!Y138/RES_hhdet_in_fec!Y138)</f>
        <v/>
      </c>
      <c r="DA138" s="63" t="s">
        <v>3717</v>
      </c>
    </row>
    <row r="139" spans="1:105" ht="12" customHeight="1" x14ac:dyDescent="0.25">
      <c r="A139" s="121" t="s">
        <v>54</v>
      </c>
      <c r="B139" s="124"/>
      <c r="C139" s="124">
        <f>IF(RES_hhdet_in_tes!C139=0,"",RES_hhdet_in_tes!C139/RES_hhdet_in_fec!C139)</f>
        <v>0.72287560775136417</v>
      </c>
      <c r="D139" s="124">
        <f>IF(RES_hhdet_in_tes!D139=0,"",RES_hhdet_in_tes!D139/RES_hhdet_in_fec!D139)</f>
        <v>0.7401221305171054</v>
      </c>
      <c r="E139" s="124">
        <f>IF(RES_hhdet_in_tes!E139=0,"",RES_hhdet_in_tes!E139/RES_hhdet_in_fec!E139)</f>
        <v>0.71862480619473612</v>
      </c>
      <c r="F139" s="124">
        <f>IF(RES_hhdet_in_tes!F139=0,"",RES_hhdet_in_tes!F139/RES_hhdet_in_fec!F139)</f>
        <v>0.71978709962762932</v>
      </c>
      <c r="G139" s="124">
        <f>IF(RES_hhdet_in_tes!G139=0,"",RES_hhdet_in_tes!G139/RES_hhdet_in_fec!G139)</f>
        <v>0.72307789532243461</v>
      </c>
      <c r="H139" s="124">
        <f>IF(RES_hhdet_in_tes!H139=0,"",RES_hhdet_in_tes!H139/RES_hhdet_in_fec!H139)</f>
        <v>0.7252277567128298</v>
      </c>
      <c r="I139" s="124">
        <f>IF(RES_hhdet_in_tes!I139=0,"",RES_hhdet_in_tes!I139/RES_hhdet_in_fec!I139)</f>
        <v>0.72940880654501061</v>
      </c>
      <c r="J139" s="124">
        <f>IF(RES_hhdet_in_tes!J139=0,"",RES_hhdet_in_tes!J139/RES_hhdet_in_fec!J139)</f>
        <v>0.7147189758610355</v>
      </c>
      <c r="K139" s="124">
        <f>IF(RES_hhdet_in_tes!K139=0,"",RES_hhdet_in_tes!K139/RES_hhdet_in_fec!K139)</f>
        <v>0.71502182112115897</v>
      </c>
      <c r="L139" s="124">
        <f>IF(RES_hhdet_in_tes!L139=0,"",RES_hhdet_in_tes!L139/RES_hhdet_in_fec!L139)</f>
        <v>0.71606280719372395</v>
      </c>
      <c r="M139" s="124">
        <f>IF(RES_hhdet_in_tes!M139=0,"",RES_hhdet_in_tes!M139/RES_hhdet_in_fec!M139)</f>
        <v>0.72536509131585858</v>
      </c>
      <c r="N139" s="124">
        <f>IF(RES_hhdet_in_tes!N139=0,"",RES_hhdet_in_tes!N139/RES_hhdet_in_fec!N139)</f>
        <v>0.74366890790018991</v>
      </c>
      <c r="O139" s="124">
        <f>IF(RES_hhdet_in_tes!O139=0,"",RES_hhdet_in_tes!O139/RES_hhdet_in_fec!O139)</f>
        <v>0.73269249895768651</v>
      </c>
      <c r="P139" s="124">
        <f>IF(RES_hhdet_in_tes!P139=0,"",RES_hhdet_in_tes!P139/RES_hhdet_in_fec!P139)</f>
        <v>0.69568059860444342</v>
      </c>
      <c r="Q139" s="124">
        <f>IF(RES_hhdet_in_tes!Q139=0,"",RES_hhdet_in_tes!Q139/RES_hhdet_in_fec!Q139)</f>
        <v>0.70118261625206102</v>
      </c>
      <c r="R139" s="124">
        <f>IF(RES_hhdet_in_tes!R139=0,"",RES_hhdet_in_tes!R139/RES_hhdet_in_fec!R139)</f>
        <v>0.72168471312107163</v>
      </c>
      <c r="S139" s="124">
        <f>IF(RES_hhdet_in_tes!S139=0,"",RES_hhdet_in_tes!S139/RES_hhdet_in_fec!S139)</f>
        <v>0.76811130142320538</v>
      </c>
      <c r="T139" s="124">
        <f>IF(RES_hhdet_in_tes!T139=0,"",RES_hhdet_in_tes!T139/RES_hhdet_in_fec!T139)</f>
        <v>0.78993660742620897</v>
      </c>
      <c r="U139" s="124">
        <f>IF(RES_hhdet_in_tes!U139=0,"",RES_hhdet_in_tes!U139/RES_hhdet_in_fec!U139)</f>
        <v>0.82718932458317884</v>
      </c>
      <c r="V139" s="124">
        <f>IF(RES_hhdet_in_tes!V139=0,"",RES_hhdet_in_tes!V139/RES_hhdet_in_fec!V139)</f>
        <v>0.86233673336952643</v>
      </c>
      <c r="W139" s="124">
        <f>IF(RES_hhdet_in_tes!W139=0,"",RES_hhdet_in_tes!W139/RES_hhdet_in_fec!W139)</f>
        <v>0.87340693703909578</v>
      </c>
      <c r="X139" s="124">
        <f>IF(RES_hhdet_in_tes!X139=0,"",RES_hhdet_in_tes!X139/RES_hhdet_in_fec!X139)</f>
        <v>0.83372066675968415</v>
      </c>
      <c r="Y139" s="124">
        <f>IF(RES_hhdet_in_tes!Y139=0,"",RES_hhdet_in_tes!Y139/RES_hhdet_in_fec!Y139)</f>
        <v>0.8443135317627517</v>
      </c>
      <c r="DA139" s="130" t="s">
        <v>3718</v>
      </c>
    </row>
    <row r="140" spans="1:105" ht="12" customHeight="1" x14ac:dyDescent="0.25">
      <c r="A140" s="97" t="s">
        <v>50</v>
      </c>
      <c r="B140" s="111"/>
      <c r="C140" s="111">
        <f>IF(RES_hhdet_in_tes!C140=0,"",RES_hhdet_in_tes!C140/RES_hhdet_in_fec!C140)</f>
        <v>0.56720808217568353</v>
      </c>
      <c r="D140" s="111" t="str">
        <f>IF(RES_hhdet_in_tes!D140=0,"",RES_hhdet_in_tes!D140/RES_hhdet_in_fec!D140)</f>
        <v/>
      </c>
      <c r="E140" s="111">
        <f>IF(RES_hhdet_in_tes!E140=0,"",RES_hhdet_in_tes!E140/RES_hhdet_in_fec!E140)</f>
        <v>0.56845003122731486</v>
      </c>
      <c r="F140" s="111">
        <f>IF(RES_hhdet_in_tes!F140=0,"",RES_hhdet_in_tes!F140/RES_hhdet_in_fec!F140)</f>
        <v>0.56907104134749242</v>
      </c>
      <c r="G140" s="111">
        <f>IF(RES_hhdet_in_tes!G140=0,"",RES_hhdet_in_tes!G140/RES_hhdet_in_fec!G140)</f>
        <v>0.5696921029795915</v>
      </c>
      <c r="H140" s="111">
        <f>IF(RES_hhdet_in_tes!H140=0,"",RES_hhdet_in_tes!H140/RES_hhdet_in_fec!H140)</f>
        <v>0.57031321075270114</v>
      </c>
      <c r="I140" s="111">
        <f>IF(RES_hhdet_in_tes!I140=0,"",RES_hhdet_in_tes!I140/RES_hhdet_in_fec!I140)</f>
        <v>0.57093437547997716</v>
      </c>
      <c r="J140" s="111">
        <f>IF(RES_hhdet_in_tes!J140=0,"",RES_hhdet_in_tes!J140/RES_hhdet_in_fec!J140)</f>
        <v>0.57155564145910565</v>
      </c>
      <c r="K140" s="111">
        <f>IF(RES_hhdet_in_tes!K140=0,"",RES_hhdet_in_tes!K140/RES_hhdet_in_fec!K140)</f>
        <v>0.57217704635476996</v>
      </c>
      <c r="L140" s="111">
        <f>IF(RES_hhdet_in_tes!L140=0,"",RES_hhdet_in_tes!L140/RES_hhdet_in_fec!L140)</f>
        <v>0.57279860024381735</v>
      </c>
      <c r="M140" s="111">
        <f>IF(RES_hhdet_in_tes!M140=0,"",RES_hhdet_in_tes!M140/RES_hhdet_in_fec!M140)</f>
        <v>0.57327063494813524</v>
      </c>
      <c r="N140" s="111">
        <f>IF(RES_hhdet_in_tes!N140=0,"",RES_hhdet_in_tes!N140/RES_hhdet_in_fec!N140)</f>
        <v>0.57353448014410569</v>
      </c>
      <c r="O140" s="111">
        <f>IF(RES_hhdet_in_tes!O140=0,"",RES_hhdet_in_tes!O140/RES_hhdet_in_fec!O140)</f>
        <v>0.57369217348685608</v>
      </c>
      <c r="P140" s="111">
        <f>IF(RES_hhdet_in_tes!P140=0,"",RES_hhdet_in_tes!P140/RES_hhdet_in_fec!P140)</f>
        <v>0.57413219069114607</v>
      </c>
      <c r="Q140" s="111">
        <f>IF(RES_hhdet_in_tes!Q140=0,"",RES_hhdet_in_tes!Q140/RES_hhdet_in_fec!Q140)</f>
        <v>0.57592316350260386</v>
      </c>
      <c r="R140" s="111">
        <f>IF(RES_hhdet_in_tes!R140=0,"",RES_hhdet_in_tes!R140/RES_hhdet_in_fec!R140)</f>
        <v>0.58062760311276707</v>
      </c>
      <c r="S140" s="111">
        <f>IF(RES_hhdet_in_tes!S140=0,"",RES_hhdet_in_tes!S140/RES_hhdet_in_fec!S140)</f>
        <v>0.58726375275688791</v>
      </c>
      <c r="T140" s="111">
        <f>IF(RES_hhdet_in_tes!T140=0,"",RES_hhdet_in_tes!T140/RES_hhdet_in_fec!T140)</f>
        <v>0.59454491007736932</v>
      </c>
      <c r="U140" s="111">
        <f>IF(RES_hhdet_in_tes!U140=0,"",RES_hhdet_in_tes!U140/RES_hhdet_in_fec!U140)</f>
        <v>0.60118437271663305</v>
      </c>
      <c r="V140" s="111">
        <f>IF(RES_hhdet_in_tes!V140=0,"",RES_hhdet_in_tes!V140/RES_hhdet_in_fec!V140)</f>
        <v>0.60589543831709092</v>
      </c>
      <c r="W140" s="111">
        <f>IF(RES_hhdet_in_tes!W140=0,"",RES_hhdet_in_tes!W140/RES_hhdet_in_fec!W140)</f>
        <v>0.6081596122130708</v>
      </c>
      <c r="X140" s="111">
        <f>IF(RES_hhdet_in_tes!X140=0,"",RES_hhdet_in_tes!X140/RES_hhdet_in_fec!X140)</f>
        <v>0.60856170536902499</v>
      </c>
      <c r="Y140" s="111">
        <f>IF(RES_hhdet_in_tes!Y140=0,"",RES_hhdet_in_tes!Y140/RES_hhdet_in_fec!Y140)</f>
        <v>0.60860191468462044</v>
      </c>
      <c r="DA140" s="63" t="s">
        <v>3719</v>
      </c>
    </row>
    <row r="141" spans="1:105" ht="12" customHeight="1" x14ac:dyDescent="0.25">
      <c r="A141" s="109" t="s">
        <v>120</v>
      </c>
      <c r="B141" s="45"/>
      <c r="C141" s="45">
        <f>IF(RES_hhdet_in_tes!C141=0,"",RES_hhdet_in_tes!C141/RES_hhdet_in_fec!C141)</f>
        <v>0.73871823465436359</v>
      </c>
      <c r="D141" s="45">
        <f>IF(RES_hhdet_in_tes!D141=0,"",RES_hhdet_in_tes!D141/RES_hhdet_in_fec!D141)</f>
        <v>0.7401221305171054</v>
      </c>
      <c r="E141" s="45">
        <f>IF(RES_hhdet_in_tes!E141=0,"",RES_hhdet_in_tes!E141/RES_hhdet_in_fec!E141)</f>
        <v>0.74159222039453954</v>
      </c>
      <c r="F141" s="45">
        <f>IF(RES_hhdet_in_tes!F141=0,"",RES_hhdet_in_tes!F141/RES_hhdet_in_fec!F141)</f>
        <v>0.74307133672852255</v>
      </c>
      <c r="G141" s="45">
        <f>IF(RES_hhdet_in_tes!G141=0,"",RES_hhdet_in_tes!G141/RES_hhdet_in_fec!G141)</f>
        <v>0.74461141385656859</v>
      </c>
      <c r="H141" s="45">
        <f>IF(RES_hhdet_in_tes!H141=0,"",RES_hhdet_in_tes!H141/RES_hhdet_in_fec!H141)</f>
        <v>0.74620609567692708</v>
      </c>
      <c r="I141" s="45">
        <f>IF(RES_hhdet_in_tes!I141=0,"",RES_hhdet_in_tes!I141/RES_hhdet_in_fec!I141)</f>
        <v>0.74786817881187906</v>
      </c>
      <c r="J141" s="45">
        <f>IF(RES_hhdet_in_tes!J141=0,"",RES_hhdet_in_tes!J141/RES_hhdet_in_fec!J141)</f>
        <v>0.74965008650610843</v>
      </c>
      <c r="K141" s="45">
        <f>IF(RES_hhdet_in_tes!K141=0,"",RES_hhdet_in_tes!K141/RES_hhdet_in_fec!K141)</f>
        <v>0.75159639230654951</v>
      </c>
      <c r="L141" s="45">
        <f>IF(RES_hhdet_in_tes!L141=0,"",RES_hhdet_in_tes!L141/RES_hhdet_in_fec!L141)</f>
        <v>0.75371902146443037</v>
      </c>
      <c r="M141" s="45">
        <f>IF(RES_hhdet_in_tes!M141=0,"",RES_hhdet_in_tes!M141/RES_hhdet_in_fec!M141)</f>
        <v>0.7567539121065705</v>
      </c>
      <c r="N141" s="45">
        <f>IF(RES_hhdet_in_tes!N141=0,"",RES_hhdet_in_tes!N141/RES_hhdet_in_fec!N141)</f>
        <v>0.76091057882300495</v>
      </c>
      <c r="O141" s="45">
        <f>IF(RES_hhdet_in_tes!O141=0,"",RES_hhdet_in_tes!O141/RES_hhdet_in_fec!O141)</f>
        <v>0.76668585124672395</v>
      </c>
      <c r="P141" s="45">
        <f>IF(RES_hhdet_in_tes!P141=0,"",RES_hhdet_in_tes!P141/RES_hhdet_in_fec!P141)</f>
        <v>0.77432340903552077</v>
      </c>
      <c r="Q141" s="45">
        <f>IF(RES_hhdet_in_tes!Q141=0,"",RES_hhdet_in_tes!Q141/RES_hhdet_in_fec!Q141)</f>
        <v>0.7842064833084107</v>
      </c>
      <c r="R141" s="45">
        <f>IF(RES_hhdet_in_tes!R141=0,"",RES_hhdet_in_tes!R141/RES_hhdet_in_fec!R141)</f>
        <v>0.79765498451204309</v>
      </c>
      <c r="S141" s="45">
        <f>IF(RES_hhdet_in_tes!S141=0,"",RES_hhdet_in_tes!S141/RES_hhdet_in_fec!S141)</f>
        <v>0.81448344965440067</v>
      </c>
      <c r="T141" s="45">
        <f>IF(RES_hhdet_in_tes!T141=0,"",RES_hhdet_in_tes!T141/RES_hhdet_in_fec!T141)</f>
        <v>0.8326002164994899</v>
      </c>
      <c r="U141" s="45">
        <f>IF(RES_hhdet_in_tes!U141=0,"",RES_hhdet_in_tes!U141/RES_hhdet_in_fec!U141)</f>
        <v>0.84991362281136595</v>
      </c>
      <c r="V141" s="45">
        <f>IF(RES_hhdet_in_tes!V141=0,"",RES_hhdet_in_tes!V141/RES_hhdet_in_fec!V141)</f>
        <v>0.8643320063540616</v>
      </c>
      <c r="W141" s="45">
        <f>IF(RES_hhdet_in_tes!W141=0,"",RES_hhdet_in_tes!W141/RES_hhdet_in_fec!W141)</f>
        <v>0.87512862821240522</v>
      </c>
      <c r="X141" s="45">
        <f>IF(RES_hhdet_in_tes!X141=0,"",RES_hhdet_in_tes!X141/RES_hhdet_in_fec!X141)</f>
        <v>0.88280686008394682</v>
      </c>
      <c r="Y141" s="45">
        <f>IF(RES_hhdet_in_tes!Y141=0,"",RES_hhdet_in_tes!Y141/RES_hhdet_in_fec!Y141)</f>
        <v>0.88961588404670888</v>
      </c>
      <c r="DA141" s="60" t="s">
        <v>3720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 t="str">
        <f>IF(RES_hhdet_in_tes!C143=0,"",RES_hhdet_in_tes!C143/RES_hhdet_in_fec!C143)</f>
        <v/>
      </c>
      <c r="D143" s="119" t="str">
        <f>IF(RES_hhdet_in_tes!D143=0,"",RES_hhdet_in_tes!D143/RES_hhdet_in_fec!D143)</f>
        <v/>
      </c>
      <c r="E143" s="119" t="str">
        <f>IF(RES_hhdet_in_tes!E143=0,"",RES_hhdet_in_tes!E143/RES_hhdet_in_fec!E143)</f>
        <v/>
      </c>
      <c r="F143" s="119" t="str">
        <f>IF(RES_hhdet_in_tes!F143=0,"",RES_hhdet_in_tes!F143/RES_hhdet_in_fec!F143)</f>
        <v/>
      </c>
      <c r="G143" s="119" t="str">
        <f>IF(RES_hhdet_in_tes!G143=0,"",RES_hhdet_in_tes!G143/RES_hhdet_in_fec!G143)</f>
        <v/>
      </c>
      <c r="H143" s="119" t="str">
        <f>IF(RES_hhdet_in_tes!H143=0,"",RES_hhdet_in_tes!H143/RES_hhdet_in_fec!H143)</f>
        <v/>
      </c>
      <c r="I143" s="119" t="str">
        <f>IF(RES_hhdet_in_tes!I143=0,"",RES_hhdet_in_tes!I143/RES_hhdet_in_fec!I143)</f>
        <v/>
      </c>
      <c r="J143" s="119" t="str">
        <f>IF(RES_hhdet_in_tes!J143=0,"",RES_hhdet_in_tes!J143/RES_hhdet_in_fec!J143)</f>
        <v/>
      </c>
      <c r="K143" s="119" t="str">
        <f>IF(RES_hhdet_in_tes!K143=0,"",RES_hhdet_in_tes!K143/RES_hhdet_in_fec!K143)</f>
        <v/>
      </c>
      <c r="L143" s="119" t="str">
        <f>IF(RES_hhdet_in_tes!L143=0,"",RES_hhdet_in_tes!L143/RES_hhdet_in_fec!L143)</f>
        <v/>
      </c>
      <c r="M143" s="119" t="str">
        <f>IF(RES_hhdet_in_tes!M143=0,"",RES_hhdet_in_tes!M143/RES_hhdet_in_fec!M143)</f>
        <v/>
      </c>
      <c r="N143" s="119" t="str">
        <f>IF(RES_hhdet_in_tes!N143=0,"",RES_hhdet_in_tes!N143/RES_hhdet_in_fec!N143)</f>
        <v/>
      </c>
      <c r="O143" s="119" t="str">
        <f>IF(RES_hhdet_in_tes!O143=0,"",RES_hhdet_in_tes!O143/RES_hhdet_in_fec!O143)</f>
        <v/>
      </c>
      <c r="P143" s="119" t="str">
        <f>IF(RES_hhdet_in_tes!P143=0,"",RES_hhdet_in_tes!P143/RES_hhdet_in_fec!P143)</f>
        <v/>
      </c>
      <c r="Q143" s="119" t="str">
        <f>IF(RES_hhdet_in_tes!Q143=0,"",RES_hhdet_in_tes!Q143/RES_hhdet_in_fec!Q143)</f>
        <v/>
      </c>
      <c r="R143" s="119" t="str">
        <f>IF(RES_hhdet_in_tes!R143=0,"",RES_hhdet_in_tes!R143/RES_hhdet_in_fec!R143)</f>
        <v/>
      </c>
      <c r="S143" s="119" t="str">
        <f>IF(RES_hhdet_in_tes!S143=0,"",RES_hhdet_in_tes!S143/RES_hhdet_in_fec!S143)</f>
        <v/>
      </c>
      <c r="T143" s="119" t="str">
        <f>IF(RES_hhdet_in_tes!T143=0,"",RES_hhdet_in_tes!T143/RES_hhdet_in_fec!T143)</f>
        <v/>
      </c>
      <c r="U143" s="119" t="str">
        <f>IF(RES_hhdet_in_tes!U143=0,"",RES_hhdet_in_tes!U143/RES_hhdet_in_fec!U143)</f>
        <v/>
      </c>
      <c r="V143" s="119" t="str">
        <f>IF(RES_hhdet_in_tes!V143=0,"",RES_hhdet_in_tes!V143/RES_hhdet_in_fec!V143)</f>
        <v/>
      </c>
      <c r="W143" s="119" t="str">
        <f>IF(RES_hhdet_in_tes!W143=0,"",RES_hhdet_in_tes!W143/RES_hhdet_in_fec!W143)</f>
        <v/>
      </c>
      <c r="X143" s="119" t="str">
        <f>IF(RES_hhdet_in_tes!X143=0,"",RES_hhdet_in_tes!X143/RES_hhdet_in_fec!X143)</f>
        <v/>
      </c>
      <c r="Y143" s="119" t="str">
        <f>IF(RES_hhdet_in_tes!Y143=0,"",RES_hhdet_in_tes!Y143/RES_hhdet_in_fec!Y143)</f>
        <v/>
      </c>
      <c r="DA143" s="129" t="s">
        <v>3721</v>
      </c>
    </row>
    <row r="144" spans="1:105" ht="12.95" customHeight="1" x14ac:dyDescent="0.25">
      <c r="A144" s="121" t="s">
        <v>57</v>
      </c>
      <c r="B144" s="124"/>
      <c r="C144" s="124" t="str">
        <f>IF(RES_hhdet_in_tes!C144=0,"",RES_hhdet_in_tes!C144/RES_hhdet_in_fec!C144)</f>
        <v/>
      </c>
      <c r="D144" s="124" t="str">
        <f>IF(RES_hhdet_in_tes!D144=0,"",RES_hhdet_in_tes!D144/RES_hhdet_in_fec!D144)</f>
        <v/>
      </c>
      <c r="E144" s="124" t="str">
        <f>IF(RES_hhdet_in_tes!E144=0,"",RES_hhdet_in_tes!E144/RES_hhdet_in_fec!E144)</f>
        <v/>
      </c>
      <c r="F144" s="124" t="str">
        <f>IF(RES_hhdet_in_tes!F144=0,"",RES_hhdet_in_tes!F144/RES_hhdet_in_fec!F144)</f>
        <v/>
      </c>
      <c r="G144" s="124" t="str">
        <f>IF(RES_hhdet_in_tes!G144=0,"",RES_hhdet_in_tes!G144/RES_hhdet_in_fec!G144)</f>
        <v/>
      </c>
      <c r="H144" s="124" t="str">
        <f>IF(RES_hhdet_in_tes!H144=0,"",RES_hhdet_in_tes!H144/RES_hhdet_in_fec!H144)</f>
        <v/>
      </c>
      <c r="I144" s="124" t="str">
        <f>IF(RES_hhdet_in_tes!I144=0,"",RES_hhdet_in_tes!I144/RES_hhdet_in_fec!I144)</f>
        <v/>
      </c>
      <c r="J144" s="124" t="str">
        <f>IF(RES_hhdet_in_tes!J144=0,"",RES_hhdet_in_tes!J144/RES_hhdet_in_fec!J144)</f>
        <v/>
      </c>
      <c r="K144" s="124" t="str">
        <f>IF(RES_hhdet_in_tes!K144=0,"",RES_hhdet_in_tes!K144/RES_hhdet_in_fec!K144)</f>
        <v/>
      </c>
      <c r="L144" s="124" t="str">
        <f>IF(RES_hhdet_in_tes!L144=0,"",RES_hhdet_in_tes!L144/RES_hhdet_in_fec!L144)</f>
        <v/>
      </c>
      <c r="M144" s="124" t="str">
        <f>IF(RES_hhdet_in_tes!M144=0,"",RES_hhdet_in_tes!M144/RES_hhdet_in_fec!M144)</f>
        <v/>
      </c>
      <c r="N144" s="124" t="str">
        <f>IF(RES_hhdet_in_tes!N144=0,"",RES_hhdet_in_tes!N144/RES_hhdet_in_fec!N144)</f>
        <v/>
      </c>
      <c r="O144" s="124" t="str">
        <f>IF(RES_hhdet_in_tes!O144=0,"",RES_hhdet_in_tes!O144/RES_hhdet_in_fec!O144)</f>
        <v/>
      </c>
      <c r="P144" s="124" t="str">
        <f>IF(RES_hhdet_in_tes!P144=0,"",RES_hhdet_in_tes!P144/RES_hhdet_in_fec!P144)</f>
        <v/>
      </c>
      <c r="Q144" s="124" t="str">
        <f>IF(RES_hhdet_in_tes!Q144=0,"",RES_hhdet_in_tes!Q144/RES_hhdet_in_fec!Q144)</f>
        <v/>
      </c>
      <c r="R144" s="124" t="str">
        <f>IF(RES_hhdet_in_tes!R144=0,"",RES_hhdet_in_tes!R144/RES_hhdet_in_fec!R144)</f>
        <v/>
      </c>
      <c r="S144" s="124" t="str">
        <f>IF(RES_hhdet_in_tes!S144=0,"",RES_hhdet_in_tes!S144/RES_hhdet_in_fec!S144)</f>
        <v/>
      </c>
      <c r="T144" s="124" t="str">
        <f>IF(RES_hhdet_in_tes!T144=0,"",RES_hhdet_in_tes!T144/RES_hhdet_in_fec!T144)</f>
        <v/>
      </c>
      <c r="U144" s="124" t="str">
        <f>IF(RES_hhdet_in_tes!U144=0,"",RES_hhdet_in_tes!U144/RES_hhdet_in_fec!U144)</f>
        <v/>
      </c>
      <c r="V144" s="124" t="str">
        <f>IF(RES_hhdet_in_tes!V144=0,"",RES_hhdet_in_tes!V144/RES_hhdet_in_fec!V144)</f>
        <v/>
      </c>
      <c r="W144" s="124" t="str">
        <f>IF(RES_hhdet_in_tes!W144=0,"",RES_hhdet_in_tes!W144/RES_hhdet_in_fec!W144)</f>
        <v/>
      </c>
      <c r="X144" s="124" t="str">
        <f>IF(RES_hhdet_in_tes!X144=0,"",RES_hhdet_in_tes!X144/RES_hhdet_in_fec!X144)</f>
        <v/>
      </c>
      <c r="Y144" s="124" t="str">
        <f>IF(RES_hhdet_in_tes!Y144=0,"",RES_hhdet_in_tes!Y144/RES_hhdet_in_fec!Y144)</f>
        <v/>
      </c>
      <c r="DA144" s="130" t="s">
        <v>3722</v>
      </c>
    </row>
    <row r="145" spans="1:105" ht="12" customHeight="1" x14ac:dyDescent="0.25">
      <c r="A145" s="97" t="s">
        <v>53</v>
      </c>
      <c r="B145" s="111"/>
      <c r="C145" s="111" t="str">
        <f>IF(RES_hhdet_in_tes!C145=0,"",RES_hhdet_in_tes!C145/RES_hhdet_in_fec!C145)</f>
        <v/>
      </c>
      <c r="D145" s="111" t="str">
        <f>IF(RES_hhdet_in_tes!D145=0,"",RES_hhdet_in_tes!D145/RES_hhdet_in_fec!D145)</f>
        <v/>
      </c>
      <c r="E145" s="111" t="str">
        <f>IF(RES_hhdet_in_tes!E145=0,"",RES_hhdet_in_tes!E145/RES_hhdet_in_fec!E145)</f>
        <v/>
      </c>
      <c r="F145" s="111" t="str">
        <f>IF(RES_hhdet_in_tes!F145=0,"",RES_hhdet_in_tes!F145/RES_hhdet_in_fec!F145)</f>
        <v/>
      </c>
      <c r="G145" s="111" t="str">
        <f>IF(RES_hhdet_in_tes!G145=0,"",RES_hhdet_in_tes!G145/RES_hhdet_in_fec!G145)</f>
        <v/>
      </c>
      <c r="H145" s="111" t="str">
        <f>IF(RES_hhdet_in_tes!H145=0,"",RES_hhdet_in_tes!H145/RES_hhdet_in_fec!H145)</f>
        <v/>
      </c>
      <c r="I145" s="111" t="str">
        <f>IF(RES_hhdet_in_tes!I145=0,"",RES_hhdet_in_tes!I145/RES_hhdet_in_fec!I145)</f>
        <v/>
      </c>
      <c r="J145" s="111" t="str">
        <f>IF(RES_hhdet_in_tes!J145=0,"",RES_hhdet_in_tes!J145/RES_hhdet_in_fec!J145)</f>
        <v/>
      </c>
      <c r="K145" s="111" t="str">
        <f>IF(RES_hhdet_in_tes!K145=0,"",RES_hhdet_in_tes!K145/RES_hhdet_in_fec!K145)</f>
        <v/>
      </c>
      <c r="L145" s="111" t="str">
        <f>IF(RES_hhdet_in_tes!L145=0,"",RES_hhdet_in_tes!L145/RES_hhdet_in_fec!L145)</f>
        <v/>
      </c>
      <c r="M145" s="111" t="str">
        <f>IF(RES_hhdet_in_tes!M145=0,"",RES_hhdet_in_tes!M145/RES_hhdet_in_fec!M145)</f>
        <v/>
      </c>
      <c r="N145" s="111" t="str">
        <f>IF(RES_hhdet_in_tes!N145=0,"",RES_hhdet_in_tes!N145/RES_hhdet_in_fec!N145)</f>
        <v/>
      </c>
      <c r="O145" s="111" t="str">
        <f>IF(RES_hhdet_in_tes!O145=0,"",RES_hhdet_in_tes!O145/RES_hhdet_in_fec!O145)</f>
        <v/>
      </c>
      <c r="P145" s="111" t="str">
        <f>IF(RES_hhdet_in_tes!P145=0,"",RES_hhdet_in_tes!P145/RES_hhdet_in_fec!P145)</f>
        <v/>
      </c>
      <c r="Q145" s="111" t="str">
        <f>IF(RES_hhdet_in_tes!Q145=0,"",RES_hhdet_in_tes!Q145/RES_hhdet_in_fec!Q145)</f>
        <v/>
      </c>
      <c r="R145" s="111" t="str">
        <f>IF(RES_hhdet_in_tes!R145=0,"",RES_hhdet_in_tes!R145/RES_hhdet_in_fec!R145)</f>
        <v/>
      </c>
      <c r="S145" s="111" t="str">
        <f>IF(RES_hhdet_in_tes!S145=0,"",RES_hhdet_in_tes!S145/RES_hhdet_in_fec!S145)</f>
        <v/>
      </c>
      <c r="T145" s="111" t="str">
        <f>IF(RES_hhdet_in_tes!T145=0,"",RES_hhdet_in_tes!T145/RES_hhdet_in_fec!T145)</f>
        <v/>
      </c>
      <c r="U145" s="111" t="str">
        <f>IF(RES_hhdet_in_tes!U145=0,"",RES_hhdet_in_tes!U145/RES_hhdet_in_fec!U145)</f>
        <v/>
      </c>
      <c r="V145" s="111" t="str">
        <f>IF(RES_hhdet_in_tes!V145=0,"",RES_hhdet_in_tes!V145/RES_hhdet_in_fec!V145)</f>
        <v/>
      </c>
      <c r="W145" s="111" t="str">
        <f>IF(RES_hhdet_in_tes!W145=0,"",RES_hhdet_in_tes!W145/RES_hhdet_in_fec!W145)</f>
        <v/>
      </c>
      <c r="X145" s="111" t="str">
        <f>IF(RES_hhdet_in_tes!X145=0,"",RES_hhdet_in_tes!X145/RES_hhdet_in_fec!X145)</f>
        <v/>
      </c>
      <c r="Y145" s="111" t="str">
        <f>IF(RES_hhdet_in_tes!Y145=0,"",RES_hhdet_in_tes!Y145/RES_hhdet_in_fec!Y145)</f>
        <v/>
      </c>
      <c r="DA145" s="63" t="s">
        <v>3723</v>
      </c>
    </row>
    <row r="146" spans="1:105" ht="12.95" customHeight="1" x14ac:dyDescent="0.25">
      <c r="A146" s="121" t="s">
        <v>92</v>
      </c>
      <c r="B146" s="124"/>
      <c r="C146" s="124" t="str">
        <f>IF(RES_hhdet_in_tes!C146=0,"",RES_hhdet_in_tes!C146/RES_hhdet_in_fec!C146)</f>
        <v/>
      </c>
      <c r="D146" s="124" t="str">
        <f>IF(RES_hhdet_in_tes!D146=0,"",RES_hhdet_in_tes!D146/RES_hhdet_in_fec!D146)</f>
        <v/>
      </c>
      <c r="E146" s="124" t="str">
        <f>IF(RES_hhdet_in_tes!E146=0,"",RES_hhdet_in_tes!E146/RES_hhdet_in_fec!E146)</f>
        <v/>
      </c>
      <c r="F146" s="124" t="str">
        <f>IF(RES_hhdet_in_tes!F146=0,"",RES_hhdet_in_tes!F146/RES_hhdet_in_fec!F146)</f>
        <v/>
      </c>
      <c r="G146" s="124" t="str">
        <f>IF(RES_hhdet_in_tes!G146=0,"",RES_hhdet_in_tes!G146/RES_hhdet_in_fec!G146)</f>
        <v/>
      </c>
      <c r="H146" s="124" t="str">
        <f>IF(RES_hhdet_in_tes!H146=0,"",RES_hhdet_in_tes!H146/RES_hhdet_in_fec!H146)</f>
        <v/>
      </c>
      <c r="I146" s="124" t="str">
        <f>IF(RES_hhdet_in_tes!I146=0,"",RES_hhdet_in_tes!I146/RES_hhdet_in_fec!I146)</f>
        <v/>
      </c>
      <c r="J146" s="124" t="str">
        <f>IF(RES_hhdet_in_tes!J146=0,"",RES_hhdet_in_tes!J146/RES_hhdet_in_fec!J146)</f>
        <v/>
      </c>
      <c r="K146" s="124" t="str">
        <f>IF(RES_hhdet_in_tes!K146=0,"",RES_hhdet_in_tes!K146/RES_hhdet_in_fec!K146)</f>
        <v/>
      </c>
      <c r="L146" s="124" t="str">
        <f>IF(RES_hhdet_in_tes!L146=0,"",RES_hhdet_in_tes!L146/RES_hhdet_in_fec!L146)</f>
        <v/>
      </c>
      <c r="M146" s="124" t="str">
        <f>IF(RES_hhdet_in_tes!M146=0,"",RES_hhdet_in_tes!M146/RES_hhdet_in_fec!M146)</f>
        <v/>
      </c>
      <c r="N146" s="124" t="str">
        <f>IF(RES_hhdet_in_tes!N146=0,"",RES_hhdet_in_tes!N146/RES_hhdet_in_fec!N146)</f>
        <v/>
      </c>
      <c r="O146" s="124" t="str">
        <f>IF(RES_hhdet_in_tes!O146=0,"",RES_hhdet_in_tes!O146/RES_hhdet_in_fec!O146)</f>
        <v/>
      </c>
      <c r="P146" s="124" t="str">
        <f>IF(RES_hhdet_in_tes!P146=0,"",RES_hhdet_in_tes!P146/RES_hhdet_in_fec!P146)</f>
        <v/>
      </c>
      <c r="Q146" s="124" t="str">
        <f>IF(RES_hhdet_in_tes!Q146=0,"",RES_hhdet_in_tes!Q146/RES_hhdet_in_fec!Q146)</f>
        <v/>
      </c>
      <c r="R146" s="124" t="str">
        <f>IF(RES_hhdet_in_tes!R146=0,"",RES_hhdet_in_tes!R146/RES_hhdet_in_fec!R146)</f>
        <v/>
      </c>
      <c r="S146" s="124" t="str">
        <f>IF(RES_hhdet_in_tes!S146=0,"",RES_hhdet_in_tes!S146/RES_hhdet_in_fec!S146)</f>
        <v/>
      </c>
      <c r="T146" s="124" t="str">
        <f>IF(RES_hhdet_in_tes!T146=0,"",RES_hhdet_in_tes!T146/RES_hhdet_in_fec!T146)</f>
        <v/>
      </c>
      <c r="U146" s="124" t="str">
        <f>IF(RES_hhdet_in_tes!U146=0,"",RES_hhdet_in_tes!U146/RES_hhdet_in_fec!U146)</f>
        <v/>
      </c>
      <c r="V146" s="124" t="str">
        <f>IF(RES_hhdet_in_tes!V146=0,"",RES_hhdet_in_tes!V146/RES_hhdet_in_fec!V146)</f>
        <v/>
      </c>
      <c r="W146" s="124" t="str">
        <f>IF(RES_hhdet_in_tes!W146=0,"",RES_hhdet_in_tes!W146/RES_hhdet_in_fec!W146)</f>
        <v/>
      </c>
      <c r="X146" s="124" t="str">
        <f>IF(RES_hhdet_in_tes!X146=0,"",RES_hhdet_in_tes!X146/RES_hhdet_in_fec!X146)</f>
        <v/>
      </c>
      <c r="Y146" s="124" t="str">
        <f>IF(RES_hhdet_in_tes!Y146=0,"",RES_hhdet_in_tes!Y146/RES_hhdet_in_fec!Y146)</f>
        <v/>
      </c>
      <c r="DA146" s="130" t="s">
        <v>3724</v>
      </c>
    </row>
    <row r="147" spans="1:105" ht="12" customHeight="1" x14ac:dyDescent="0.25">
      <c r="A147" s="97" t="s">
        <v>53</v>
      </c>
      <c r="B147" s="111"/>
      <c r="C147" s="111" t="str">
        <f>IF(RES_hhdet_in_tes!C147=0,"",RES_hhdet_in_tes!C147/RES_hhdet_in_fec!C147)</f>
        <v/>
      </c>
      <c r="D147" s="111" t="str">
        <f>IF(RES_hhdet_in_tes!D147=0,"",RES_hhdet_in_tes!D147/RES_hhdet_in_fec!D147)</f>
        <v/>
      </c>
      <c r="E147" s="111" t="str">
        <f>IF(RES_hhdet_in_tes!E147=0,"",RES_hhdet_in_tes!E147/RES_hhdet_in_fec!E147)</f>
        <v/>
      </c>
      <c r="F147" s="111" t="str">
        <f>IF(RES_hhdet_in_tes!F147=0,"",RES_hhdet_in_tes!F147/RES_hhdet_in_fec!F147)</f>
        <v/>
      </c>
      <c r="G147" s="111" t="str">
        <f>IF(RES_hhdet_in_tes!G147=0,"",RES_hhdet_in_tes!G147/RES_hhdet_in_fec!G147)</f>
        <v/>
      </c>
      <c r="H147" s="111" t="str">
        <f>IF(RES_hhdet_in_tes!H147=0,"",RES_hhdet_in_tes!H147/RES_hhdet_in_fec!H147)</f>
        <v/>
      </c>
      <c r="I147" s="111" t="str">
        <f>IF(RES_hhdet_in_tes!I147=0,"",RES_hhdet_in_tes!I147/RES_hhdet_in_fec!I147)</f>
        <v/>
      </c>
      <c r="J147" s="111" t="str">
        <f>IF(RES_hhdet_in_tes!J147=0,"",RES_hhdet_in_tes!J147/RES_hhdet_in_fec!J147)</f>
        <v/>
      </c>
      <c r="K147" s="111" t="str">
        <f>IF(RES_hhdet_in_tes!K147=0,"",RES_hhdet_in_tes!K147/RES_hhdet_in_fec!K147)</f>
        <v/>
      </c>
      <c r="L147" s="111" t="str">
        <f>IF(RES_hhdet_in_tes!L147=0,"",RES_hhdet_in_tes!L147/RES_hhdet_in_fec!L147)</f>
        <v/>
      </c>
      <c r="M147" s="111" t="str">
        <f>IF(RES_hhdet_in_tes!M147=0,"",RES_hhdet_in_tes!M147/RES_hhdet_in_fec!M147)</f>
        <v/>
      </c>
      <c r="N147" s="111" t="str">
        <f>IF(RES_hhdet_in_tes!N147=0,"",RES_hhdet_in_tes!N147/RES_hhdet_in_fec!N147)</f>
        <v/>
      </c>
      <c r="O147" s="111" t="str">
        <f>IF(RES_hhdet_in_tes!O147=0,"",RES_hhdet_in_tes!O147/RES_hhdet_in_fec!O147)</f>
        <v/>
      </c>
      <c r="P147" s="111" t="str">
        <f>IF(RES_hhdet_in_tes!P147=0,"",RES_hhdet_in_tes!P147/RES_hhdet_in_fec!P147)</f>
        <v/>
      </c>
      <c r="Q147" s="111" t="str">
        <f>IF(RES_hhdet_in_tes!Q147=0,"",RES_hhdet_in_tes!Q147/RES_hhdet_in_fec!Q147)</f>
        <v/>
      </c>
      <c r="R147" s="111" t="str">
        <f>IF(RES_hhdet_in_tes!R147=0,"",RES_hhdet_in_tes!R147/RES_hhdet_in_fec!R147)</f>
        <v/>
      </c>
      <c r="S147" s="111" t="str">
        <f>IF(RES_hhdet_in_tes!S147=0,"",RES_hhdet_in_tes!S147/RES_hhdet_in_fec!S147)</f>
        <v/>
      </c>
      <c r="T147" s="111" t="str">
        <f>IF(RES_hhdet_in_tes!T147=0,"",RES_hhdet_in_tes!T147/RES_hhdet_in_fec!T147)</f>
        <v/>
      </c>
      <c r="U147" s="111" t="str">
        <f>IF(RES_hhdet_in_tes!U147=0,"",RES_hhdet_in_tes!U147/RES_hhdet_in_fec!U147)</f>
        <v/>
      </c>
      <c r="V147" s="111" t="str">
        <f>IF(RES_hhdet_in_tes!V147=0,"",RES_hhdet_in_tes!V147/RES_hhdet_in_fec!V147)</f>
        <v/>
      </c>
      <c r="W147" s="111" t="str">
        <f>IF(RES_hhdet_in_tes!W147=0,"",RES_hhdet_in_tes!W147/RES_hhdet_in_fec!W147)</f>
        <v/>
      </c>
      <c r="X147" s="111" t="str">
        <f>IF(RES_hhdet_in_tes!X147=0,"",RES_hhdet_in_tes!X147/RES_hhdet_in_fec!X147)</f>
        <v/>
      </c>
      <c r="Y147" s="111" t="str">
        <f>IF(RES_hhdet_in_tes!Y147=0,"",RES_hhdet_in_tes!Y147/RES_hhdet_in_fec!Y147)</f>
        <v/>
      </c>
      <c r="DA147" s="63" t="s">
        <v>3725</v>
      </c>
    </row>
    <row r="148" spans="1:105" ht="12" customHeight="1" x14ac:dyDescent="0.25">
      <c r="A148" s="121" t="s">
        <v>55</v>
      </c>
      <c r="B148" s="124"/>
      <c r="C148" s="124" t="str">
        <f>IF(RES_hhdet_in_tes!C148=0,"",RES_hhdet_in_tes!C148/RES_hhdet_in_fec!C148)</f>
        <v/>
      </c>
      <c r="D148" s="124" t="str">
        <f>IF(RES_hhdet_in_tes!D148=0,"",RES_hhdet_in_tes!D148/RES_hhdet_in_fec!D148)</f>
        <v/>
      </c>
      <c r="E148" s="124" t="str">
        <f>IF(RES_hhdet_in_tes!E148=0,"",RES_hhdet_in_tes!E148/RES_hhdet_in_fec!E148)</f>
        <v/>
      </c>
      <c r="F148" s="124" t="str">
        <f>IF(RES_hhdet_in_tes!F148=0,"",RES_hhdet_in_tes!F148/RES_hhdet_in_fec!F148)</f>
        <v/>
      </c>
      <c r="G148" s="124" t="str">
        <f>IF(RES_hhdet_in_tes!G148=0,"",RES_hhdet_in_tes!G148/RES_hhdet_in_fec!G148)</f>
        <v/>
      </c>
      <c r="H148" s="124" t="str">
        <f>IF(RES_hhdet_in_tes!H148=0,"",RES_hhdet_in_tes!H148/RES_hhdet_in_fec!H148)</f>
        <v/>
      </c>
      <c r="I148" s="124" t="str">
        <f>IF(RES_hhdet_in_tes!I148=0,"",RES_hhdet_in_tes!I148/RES_hhdet_in_fec!I148)</f>
        <v/>
      </c>
      <c r="J148" s="124" t="str">
        <f>IF(RES_hhdet_in_tes!J148=0,"",RES_hhdet_in_tes!J148/RES_hhdet_in_fec!J148)</f>
        <v/>
      </c>
      <c r="K148" s="124" t="str">
        <f>IF(RES_hhdet_in_tes!K148=0,"",RES_hhdet_in_tes!K148/RES_hhdet_in_fec!K148)</f>
        <v/>
      </c>
      <c r="L148" s="124" t="str">
        <f>IF(RES_hhdet_in_tes!L148=0,"",RES_hhdet_in_tes!L148/RES_hhdet_in_fec!L148)</f>
        <v/>
      </c>
      <c r="M148" s="124" t="str">
        <f>IF(RES_hhdet_in_tes!M148=0,"",RES_hhdet_in_tes!M148/RES_hhdet_in_fec!M148)</f>
        <v/>
      </c>
      <c r="N148" s="124" t="str">
        <f>IF(RES_hhdet_in_tes!N148=0,"",RES_hhdet_in_tes!N148/RES_hhdet_in_fec!N148)</f>
        <v/>
      </c>
      <c r="O148" s="124" t="str">
        <f>IF(RES_hhdet_in_tes!O148=0,"",RES_hhdet_in_tes!O148/RES_hhdet_in_fec!O148)</f>
        <v/>
      </c>
      <c r="P148" s="124" t="str">
        <f>IF(RES_hhdet_in_tes!P148=0,"",RES_hhdet_in_tes!P148/RES_hhdet_in_fec!P148)</f>
        <v/>
      </c>
      <c r="Q148" s="124" t="str">
        <f>IF(RES_hhdet_in_tes!Q148=0,"",RES_hhdet_in_tes!Q148/RES_hhdet_in_fec!Q148)</f>
        <v/>
      </c>
      <c r="R148" s="124" t="str">
        <f>IF(RES_hhdet_in_tes!R148=0,"",RES_hhdet_in_tes!R148/RES_hhdet_in_fec!R148)</f>
        <v/>
      </c>
      <c r="S148" s="124" t="str">
        <f>IF(RES_hhdet_in_tes!S148=0,"",RES_hhdet_in_tes!S148/RES_hhdet_in_fec!S148)</f>
        <v/>
      </c>
      <c r="T148" s="124" t="str">
        <f>IF(RES_hhdet_in_tes!T148=0,"",RES_hhdet_in_tes!T148/RES_hhdet_in_fec!T148)</f>
        <v/>
      </c>
      <c r="U148" s="124" t="str">
        <f>IF(RES_hhdet_in_tes!U148=0,"",RES_hhdet_in_tes!U148/RES_hhdet_in_fec!U148)</f>
        <v/>
      </c>
      <c r="V148" s="124" t="str">
        <f>IF(RES_hhdet_in_tes!V148=0,"",RES_hhdet_in_tes!V148/RES_hhdet_in_fec!V148)</f>
        <v/>
      </c>
      <c r="W148" s="124" t="str">
        <f>IF(RES_hhdet_in_tes!W148=0,"",RES_hhdet_in_tes!W148/RES_hhdet_in_fec!W148)</f>
        <v/>
      </c>
      <c r="X148" s="124" t="str">
        <f>IF(RES_hhdet_in_tes!X148=0,"",RES_hhdet_in_tes!X148/RES_hhdet_in_fec!X148)</f>
        <v/>
      </c>
      <c r="Y148" s="124" t="str">
        <f>IF(RES_hhdet_in_tes!Y148=0,"",RES_hhdet_in_tes!Y148/RES_hhdet_in_fec!Y148)</f>
        <v/>
      </c>
      <c r="DA148" s="130" t="s">
        <v>3726</v>
      </c>
    </row>
    <row r="149" spans="1:105" ht="12" customHeight="1" x14ac:dyDescent="0.25">
      <c r="A149" s="97" t="s">
        <v>124</v>
      </c>
      <c r="B149" s="111"/>
      <c r="C149" s="111" t="str">
        <f>IF(RES_hhdet_in_tes!C149=0,"",RES_hhdet_in_tes!C149/RES_hhdet_in_fec!C149)</f>
        <v/>
      </c>
      <c r="D149" s="111" t="str">
        <f>IF(RES_hhdet_in_tes!D149=0,"",RES_hhdet_in_tes!D149/RES_hhdet_in_fec!D149)</f>
        <v/>
      </c>
      <c r="E149" s="111" t="str">
        <f>IF(RES_hhdet_in_tes!E149=0,"",RES_hhdet_in_tes!E149/RES_hhdet_in_fec!E149)</f>
        <v/>
      </c>
      <c r="F149" s="111" t="str">
        <f>IF(RES_hhdet_in_tes!F149=0,"",RES_hhdet_in_tes!F149/RES_hhdet_in_fec!F149)</f>
        <v/>
      </c>
      <c r="G149" s="111" t="str">
        <f>IF(RES_hhdet_in_tes!G149=0,"",RES_hhdet_in_tes!G149/RES_hhdet_in_fec!G149)</f>
        <v/>
      </c>
      <c r="H149" s="111" t="str">
        <f>IF(RES_hhdet_in_tes!H149=0,"",RES_hhdet_in_tes!H149/RES_hhdet_in_fec!H149)</f>
        <v/>
      </c>
      <c r="I149" s="111" t="str">
        <f>IF(RES_hhdet_in_tes!I149=0,"",RES_hhdet_in_tes!I149/RES_hhdet_in_fec!I149)</f>
        <v/>
      </c>
      <c r="J149" s="111" t="str">
        <f>IF(RES_hhdet_in_tes!J149=0,"",RES_hhdet_in_tes!J149/RES_hhdet_in_fec!J149)</f>
        <v/>
      </c>
      <c r="K149" s="111" t="str">
        <f>IF(RES_hhdet_in_tes!K149=0,"",RES_hhdet_in_tes!K149/RES_hhdet_in_fec!K149)</f>
        <v/>
      </c>
      <c r="L149" s="111" t="str">
        <f>IF(RES_hhdet_in_tes!L149=0,"",RES_hhdet_in_tes!L149/RES_hhdet_in_fec!L149)</f>
        <v/>
      </c>
      <c r="M149" s="111" t="str">
        <f>IF(RES_hhdet_in_tes!M149=0,"",RES_hhdet_in_tes!M149/RES_hhdet_in_fec!M149)</f>
        <v/>
      </c>
      <c r="N149" s="111" t="str">
        <f>IF(RES_hhdet_in_tes!N149=0,"",RES_hhdet_in_tes!N149/RES_hhdet_in_fec!N149)</f>
        <v/>
      </c>
      <c r="O149" s="111" t="str">
        <f>IF(RES_hhdet_in_tes!O149=0,"",RES_hhdet_in_tes!O149/RES_hhdet_in_fec!O149)</f>
        <v/>
      </c>
      <c r="P149" s="111" t="str">
        <f>IF(RES_hhdet_in_tes!P149=0,"",RES_hhdet_in_tes!P149/RES_hhdet_in_fec!P149)</f>
        <v/>
      </c>
      <c r="Q149" s="111" t="str">
        <f>IF(RES_hhdet_in_tes!Q149=0,"",RES_hhdet_in_tes!Q149/RES_hhdet_in_fec!Q149)</f>
        <v/>
      </c>
      <c r="R149" s="111" t="str">
        <f>IF(RES_hhdet_in_tes!R149=0,"",RES_hhdet_in_tes!R149/RES_hhdet_in_fec!R149)</f>
        <v/>
      </c>
      <c r="S149" s="111" t="str">
        <f>IF(RES_hhdet_in_tes!S149=0,"",RES_hhdet_in_tes!S149/RES_hhdet_in_fec!S149)</f>
        <v/>
      </c>
      <c r="T149" s="111" t="str">
        <f>IF(RES_hhdet_in_tes!T149=0,"",RES_hhdet_in_tes!T149/RES_hhdet_in_fec!T149)</f>
        <v/>
      </c>
      <c r="U149" s="111" t="str">
        <f>IF(RES_hhdet_in_tes!U149=0,"",RES_hhdet_in_tes!U149/RES_hhdet_in_fec!U149)</f>
        <v/>
      </c>
      <c r="V149" s="111" t="str">
        <f>IF(RES_hhdet_in_tes!V149=0,"",RES_hhdet_in_tes!V149/RES_hhdet_in_fec!V149)</f>
        <v/>
      </c>
      <c r="W149" s="111" t="str">
        <f>IF(RES_hhdet_in_tes!W149=0,"",RES_hhdet_in_tes!W149/RES_hhdet_in_fec!W149)</f>
        <v/>
      </c>
      <c r="X149" s="111" t="str">
        <f>IF(RES_hhdet_in_tes!X149=0,"",RES_hhdet_in_tes!X149/RES_hhdet_in_fec!X149)</f>
        <v/>
      </c>
      <c r="Y149" s="111" t="str">
        <f>IF(RES_hhdet_in_tes!Y149=0,"",RES_hhdet_in_tes!Y149/RES_hhdet_in_fec!Y149)</f>
        <v/>
      </c>
      <c r="DA149" s="63" t="s">
        <v>3727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 t="str">
        <f>IF(RES_hhdet_in_tes!D150=0,"",RES_hhdet_in_tes!D150/RES_hhdet_in_fec!D150)</f>
        <v/>
      </c>
      <c r="E150" s="111" t="str">
        <f>IF(RES_hhdet_in_tes!E150=0,"",RES_hhdet_in_tes!E150/RES_hhdet_in_fec!E150)</f>
        <v/>
      </c>
      <c r="F150" s="111" t="str">
        <f>IF(RES_hhdet_in_tes!F150=0,"",RES_hhdet_in_tes!F150/RES_hhdet_in_fec!F150)</f>
        <v/>
      </c>
      <c r="G150" s="111" t="str">
        <f>IF(RES_hhdet_in_tes!G150=0,"",RES_hhdet_in_tes!G150/RES_hhdet_in_fec!G150)</f>
        <v/>
      </c>
      <c r="H150" s="111" t="str">
        <f>IF(RES_hhdet_in_tes!H150=0,"",RES_hhdet_in_tes!H150/RES_hhdet_in_fec!H150)</f>
        <v/>
      </c>
      <c r="I150" s="111" t="str">
        <f>IF(RES_hhdet_in_tes!I150=0,"",RES_hhdet_in_tes!I150/RES_hhdet_in_fec!I150)</f>
        <v/>
      </c>
      <c r="J150" s="111" t="str">
        <f>IF(RES_hhdet_in_tes!J150=0,"",RES_hhdet_in_tes!J150/RES_hhdet_in_fec!J150)</f>
        <v/>
      </c>
      <c r="K150" s="111" t="str">
        <f>IF(RES_hhdet_in_tes!K150=0,"",RES_hhdet_in_tes!K150/RES_hhdet_in_fec!K150)</f>
        <v/>
      </c>
      <c r="L150" s="111" t="str">
        <f>IF(RES_hhdet_in_tes!L150=0,"",RES_hhdet_in_tes!L150/RES_hhdet_in_fec!L150)</f>
        <v/>
      </c>
      <c r="M150" s="111" t="str">
        <f>IF(RES_hhdet_in_tes!M150=0,"",RES_hhdet_in_tes!M150/RES_hhdet_in_fec!M150)</f>
        <v/>
      </c>
      <c r="N150" s="111" t="str">
        <f>IF(RES_hhdet_in_tes!N150=0,"",RES_hhdet_in_tes!N150/RES_hhdet_in_fec!N150)</f>
        <v/>
      </c>
      <c r="O150" s="111" t="str">
        <f>IF(RES_hhdet_in_tes!O150=0,"",RES_hhdet_in_tes!O150/RES_hhdet_in_fec!O150)</f>
        <v/>
      </c>
      <c r="P150" s="111" t="str">
        <f>IF(RES_hhdet_in_tes!P150=0,"",RES_hhdet_in_tes!P150/RES_hhdet_in_fec!P150)</f>
        <v/>
      </c>
      <c r="Q150" s="111" t="str">
        <f>IF(RES_hhdet_in_tes!Q150=0,"",RES_hhdet_in_tes!Q150/RES_hhdet_in_fec!Q150)</f>
        <v/>
      </c>
      <c r="R150" s="111" t="str">
        <f>IF(RES_hhdet_in_tes!R150=0,"",RES_hhdet_in_tes!R150/RES_hhdet_in_fec!R150)</f>
        <v/>
      </c>
      <c r="S150" s="111" t="str">
        <f>IF(RES_hhdet_in_tes!S150=0,"",RES_hhdet_in_tes!S150/RES_hhdet_in_fec!S150)</f>
        <v/>
      </c>
      <c r="T150" s="111" t="str">
        <f>IF(RES_hhdet_in_tes!T150=0,"",RES_hhdet_in_tes!T150/RES_hhdet_in_fec!T150)</f>
        <v/>
      </c>
      <c r="U150" s="111" t="str">
        <f>IF(RES_hhdet_in_tes!U150=0,"",RES_hhdet_in_tes!U150/RES_hhdet_in_fec!U150)</f>
        <v/>
      </c>
      <c r="V150" s="111" t="str">
        <f>IF(RES_hhdet_in_tes!V150=0,"",RES_hhdet_in_tes!V150/RES_hhdet_in_fec!V150)</f>
        <v/>
      </c>
      <c r="W150" s="111" t="str">
        <f>IF(RES_hhdet_in_tes!W150=0,"",RES_hhdet_in_tes!W150/RES_hhdet_in_fec!W150)</f>
        <v/>
      </c>
      <c r="X150" s="111" t="str">
        <f>IF(RES_hhdet_in_tes!X150=0,"",RES_hhdet_in_tes!X150/RES_hhdet_in_fec!X150)</f>
        <v/>
      </c>
      <c r="Y150" s="111" t="str">
        <f>IF(RES_hhdet_in_tes!Y150=0,"",RES_hhdet_in_tes!Y150/RES_hhdet_in_fec!Y150)</f>
        <v/>
      </c>
      <c r="DA150" s="63" t="s">
        <v>3728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 t="str">
        <f>IF(RES_hhdet_in_tes!D151=0,"",RES_hhdet_in_tes!D151/RES_hhdet_in_fec!D151)</f>
        <v/>
      </c>
      <c r="E151" s="112" t="str">
        <f>IF(RES_hhdet_in_tes!E151=0,"",RES_hhdet_in_tes!E151/RES_hhdet_in_fec!E151)</f>
        <v/>
      </c>
      <c r="F151" s="112" t="str">
        <f>IF(RES_hhdet_in_tes!F151=0,"",RES_hhdet_in_tes!F151/RES_hhdet_in_fec!F151)</f>
        <v/>
      </c>
      <c r="G151" s="112" t="str">
        <f>IF(RES_hhdet_in_tes!G151=0,"",RES_hhdet_in_tes!G151/RES_hhdet_in_fec!G151)</f>
        <v/>
      </c>
      <c r="H151" s="112" t="str">
        <f>IF(RES_hhdet_in_tes!H151=0,"",RES_hhdet_in_tes!H151/RES_hhdet_in_fec!H151)</f>
        <v/>
      </c>
      <c r="I151" s="112" t="str">
        <f>IF(RES_hhdet_in_tes!I151=0,"",RES_hhdet_in_tes!I151/RES_hhdet_in_fec!I151)</f>
        <v/>
      </c>
      <c r="J151" s="112" t="str">
        <f>IF(RES_hhdet_in_tes!J151=0,"",RES_hhdet_in_tes!J151/RES_hhdet_in_fec!J151)</f>
        <v/>
      </c>
      <c r="K151" s="112" t="str">
        <f>IF(RES_hhdet_in_tes!K151=0,"",RES_hhdet_in_tes!K151/RES_hhdet_in_fec!K151)</f>
        <v/>
      </c>
      <c r="L151" s="112" t="str">
        <f>IF(RES_hhdet_in_tes!L151=0,"",RES_hhdet_in_tes!L151/RES_hhdet_in_fec!L151)</f>
        <v/>
      </c>
      <c r="M151" s="112" t="str">
        <f>IF(RES_hhdet_in_tes!M151=0,"",RES_hhdet_in_tes!M151/RES_hhdet_in_fec!M151)</f>
        <v/>
      </c>
      <c r="N151" s="112" t="str">
        <f>IF(RES_hhdet_in_tes!N151=0,"",RES_hhdet_in_tes!N151/RES_hhdet_in_fec!N151)</f>
        <v/>
      </c>
      <c r="O151" s="112" t="str">
        <f>IF(RES_hhdet_in_tes!O151=0,"",RES_hhdet_in_tes!O151/RES_hhdet_in_fec!O151)</f>
        <v/>
      </c>
      <c r="P151" s="112" t="str">
        <f>IF(RES_hhdet_in_tes!P151=0,"",RES_hhdet_in_tes!P151/RES_hhdet_in_fec!P151)</f>
        <v/>
      </c>
      <c r="Q151" s="112" t="str">
        <f>IF(RES_hhdet_in_tes!Q151=0,"",RES_hhdet_in_tes!Q151/RES_hhdet_in_fec!Q151)</f>
        <v/>
      </c>
      <c r="R151" s="112" t="str">
        <f>IF(RES_hhdet_in_tes!R151=0,"",RES_hhdet_in_tes!R151/RES_hhdet_in_fec!R151)</f>
        <v/>
      </c>
      <c r="S151" s="112" t="str">
        <f>IF(RES_hhdet_in_tes!S151=0,"",RES_hhdet_in_tes!S151/RES_hhdet_in_fec!S151)</f>
        <v/>
      </c>
      <c r="T151" s="112" t="str">
        <f>IF(RES_hhdet_in_tes!T151=0,"",RES_hhdet_in_tes!T151/RES_hhdet_in_fec!T151)</f>
        <v/>
      </c>
      <c r="U151" s="112" t="str">
        <f>IF(RES_hhdet_in_tes!U151=0,"",RES_hhdet_in_tes!U151/RES_hhdet_in_fec!U151)</f>
        <v/>
      </c>
      <c r="V151" s="112" t="str">
        <f>IF(RES_hhdet_in_tes!V151=0,"",RES_hhdet_in_tes!V151/RES_hhdet_in_fec!V151)</f>
        <v/>
      </c>
      <c r="W151" s="112" t="str">
        <f>IF(RES_hhdet_in_tes!W151=0,"",RES_hhdet_in_tes!W151/RES_hhdet_in_fec!W151)</f>
        <v/>
      </c>
      <c r="X151" s="112" t="str">
        <f>IF(RES_hhdet_in_tes!X151=0,"",RES_hhdet_in_tes!X151/RES_hhdet_in_fec!X151)</f>
        <v/>
      </c>
      <c r="Y151" s="112" t="str">
        <f>IF(RES_hhdet_in_tes!Y151=0,"",RES_hhdet_in_tes!Y151/RES_hhdet_in_fec!Y151)</f>
        <v/>
      </c>
      <c r="DA151" s="131" t="s">
        <v>3729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 t="str">
        <f>IF(RES_hhdet_in_tes!D152=0,"",RES_hhdet_in_tes!D152/RES_hhdet_in_fec!D152)</f>
        <v/>
      </c>
      <c r="E152" s="113" t="str">
        <f>IF(RES_hhdet_in_tes!E152=0,"",RES_hhdet_in_tes!E152/RES_hhdet_in_fec!E152)</f>
        <v/>
      </c>
      <c r="F152" s="113" t="str">
        <f>IF(RES_hhdet_in_tes!F152=0,"",RES_hhdet_in_tes!F152/RES_hhdet_in_fec!F152)</f>
        <v/>
      </c>
      <c r="G152" s="113" t="str">
        <f>IF(RES_hhdet_in_tes!G152=0,"",RES_hhdet_in_tes!G152/RES_hhdet_in_fec!G152)</f>
        <v/>
      </c>
      <c r="H152" s="113" t="str">
        <f>IF(RES_hhdet_in_tes!H152=0,"",RES_hhdet_in_tes!H152/RES_hhdet_in_fec!H152)</f>
        <v/>
      </c>
      <c r="I152" s="113" t="str">
        <f>IF(RES_hhdet_in_tes!I152=0,"",RES_hhdet_in_tes!I152/RES_hhdet_in_fec!I152)</f>
        <v/>
      </c>
      <c r="J152" s="113" t="str">
        <f>IF(RES_hhdet_in_tes!J152=0,"",RES_hhdet_in_tes!J152/RES_hhdet_in_fec!J152)</f>
        <v/>
      </c>
      <c r="K152" s="113" t="str">
        <f>IF(RES_hhdet_in_tes!K152=0,"",RES_hhdet_in_tes!K152/RES_hhdet_in_fec!K152)</f>
        <v/>
      </c>
      <c r="L152" s="113" t="str">
        <f>IF(RES_hhdet_in_tes!L152=0,"",RES_hhdet_in_tes!L152/RES_hhdet_in_fec!L152)</f>
        <v/>
      </c>
      <c r="M152" s="113" t="str">
        <f>IF(RES_hhdet_in_tes!M152=0,"",RES_hhdet_in_tes!M152/RES_hhdet_in_fec!M152)</f>
        <v/>
      </c>
      <c r="N152" s="113" t="str">
        <f>IF(RES_hhdet_in_tes!N152=0,"",RES_hhdet_in_tes!N152/RES_hhdet_in_fec!N152)</f>
        <v/>
      </c>
      <c r="O152" s="113" t="str">
        <f>IF(RES_hhdet_in_tes!O152=0,"",RES_hhdet_in_tes!O152/RES_hhdet_in_fec!O152)</f>
        <v/>
      </c>
      <c r="P152" s="113" t="str">
        <f>IF(RES_hhdet_in_tes!P152=0,"",RES_hhdet_in_tes!P152/RES_hhdet_in_fec!P152)</f>
        <v/>
      </c>
      <c r="Q152" s="113" t="str">
        <f>IF(RES_hhdet_in_tes!Q152=0,"",RES_hhdet_in_tes!Q152/RES_hhdet_in_fec!Q152)</f>
        <v/>
      </c>
      <c r="R152" s="113" t="str">
        <f>IF(RES_hhdet_in_tes!R152=0,"",RES_hhdet_in_tes!R152/RES_hhdet_in_fec!R152)</f>
        <v/>
      </c>
      <c r="S152" s="113" t="str">
        <f>IF(RES_hhdet_in_tes!S152=0,"",RES_hhdet_in_tes!S152/RES_hhdet_in_fec!S152)</f>
        <v/>
      </c>
      <c r="T152" s="113" t="str">
        <f>IF(RES_hhdet_in_tes!T152=0,"",RES_hhdet_in_tes!T152/RES_hhdet_in_fec!T152)</f>
        <v/>
      </c>
      <c r="U152" s="113" t="str">
        <f>IF(RES_hhdet_in_tes!U152=0,"",RES_hhdet_in_tes!U152/RES_hhdet_in_fec!U152)</f>
        <v/>
      </c>
      <c r="V152" s="113" t="str">
        <f>IF(RES_hhdet_in_tes!V152=0,"",RES_hhdet_in_tes!V152/RES_hhdet_in_fec!V152)</f>
        <v/>
      </c>
      <c r="W152" s="113" t="str">
        <f>IF(RES_hhdet_in_tes!W152=0,"",RES_hhdet_in_tes!W152/RES_hhdet_in_fec!W152)</f>
        <v/>
      </c>
      <c r="X152" s="113" t="str">
        <f>IF(RES_hhdet_in_tes!X152=0,"",RES_hhdet_in_tes!X152/RES_hhdet_in_fec!X152)</f>
        <v/>
      </c>
      <c r="Y152" s="113" t="str">
        <f>IF(RES_hhdet_in_tes!Y152=0,"",RES_hhdet_in_tes!Y152/RES_hhdet_in_fec!Y152)</f>
        <v/>
      </c>
      <c r="DA152" s="132" t="s">
        <v>3730</v>
      </c>
    </row>
    <row r="153" spans="1:105" ht="12" customHeight="1" x14ac:dyDescent="0.25">
      <c r="A153" s="106" t="s">
        <v>122</v>
      </c>
      <c r="B153" s="112"/>
      <c r="C153" s="112" t="str">
        <f>IF(RES_hhdet_in_tes!C153=0,"",RES_hhdet_in_tes!C153/RES_hhdet_in_fec!C153)</f>
        <v/>
      </c>
      <c r="D153" s="112" t="str">
        <f>IF(RES_hhdet_in_tes!D153=0,"",RES_hhdet_in_tes!D153/RES_hhdet_in_fec!D153)</f>
        <v/>
      </c>
      <c r="E153" s="112" t="str">
        <f>IF(RES_hhdet_in_tes!E153=0,"",RES_hhdet_in_tes!E153/RES_hhdet_in_fec!E153)</f>
        <v/>
      </c>
      <c r="F153" s="112" t="str">
        <f>IF(RES_hhdet_in_tes!F153=0,"",RES_hhdet_in_tes!F153/RES_hhdet_in_fec!F153)</f>
        <v/>
      </c>
      <c r="G153" s="112" t="str">
        <f>IF(RES_hhdet_in_tes!G153=0,"",RES_hhdet_in_tes!G153/RES_hhdet_in_fec!G153)</f>
        <v/>
      </c>
      <c r="H153" s="112" t="str">
        <f>IF(RES_hhdet_in_tes!H153=0,"",RES_hhdet_in_tes!H153/RES_hhdet_in_fec!H153)</f>
        <v/>
      </c>
      <c r="I153" s="112" t="str">
        <f>IF(RES_hhdet_in_tes!I153=0,"",RES_hhdet_in_tes!I153/RES_hhdet_in_fec!I153)</f>
        <v/>
      </c>
      <c r="J153" s="112" t="str">
        <f>IF(RES_hhdet_in_tes!J153=0,"",RES_hhdet_in_tes!J153/RES_hhdet_in_fec!J153)</f>
        <v/>
      </c>
      <c r="K153" s="112" t="str">
        <f>IF(RES_hhdet_in_tes!K153=0,"",RES_hhdet_in_tes!K153/RES_hhdet_in_fec!K153)</f>
        <v/>
      </c>
      <c r="L153" s="112" t="str">
        <f>IF(RES_hhdet_in_tes!L153=0,"",RES_hhdet_in_tes!L153/RES_hhdet_in_fec!L153)</f>
        <v/>
      </c>
      <c r="M153" s="112" t="str">
        <f>IF(RES_hhdet_in_tes!M153=0,"",RES_hhdet_in_tes!M153/RES_hhdet_in_fec!M153)</f>
        <v/>
      </c>
      <c r="N153" s="112" t="str">
        <f>IF(RES_hhdet_in_tes!N153=0,"",RES_hhdet_in_tes!N153/RES_hhdet_in_fec!N153)</f>
        <v/>
      </c>
      <c r="O153" s="112" t="str">
        <f>IF(RES_hhdet_in_tes!O153=0,"",RES_hhdet_in_tes!O153/RES_hhdet_in_fec!O153)</f>
        <v/>
      </c>
      <c r="P153" s="112" t="str">
        <f>IF(RES_hhdet_in_tes!P153=0,"",RES_hhdet_in_tes!P153/RES_hhdet_in_fec!P153)</f>
        <v/>
      </c>
      <c r="Q153" s="112" t="str">
        <f>IF(RES_hhdet_in_tes!Q153=0,"",RES_hhdet_in_tes!Q153/RES_hhdet_in_fec!Q153)</f>
        <v/>
      </c>
      <c r="R153" s="112" t="str">
        <f>IF(RES_hhdet_in_tes!R153=0,"",RES_hhdet_in_tes!R153/RES_hhdet_in_fec!R153)</f>
        <v/>
      </c>
      <c r="S153" s="112" t="str">
        <f>IF(RES_hhdet_in_tes!S153=0,"",RES_hhdet_in_tes!S153/RES_hhdet_in_fec!S153)</f>
        <v/>
      </c>
      <c r="T153" s="112" t="str">
        <f>IF(RES_hhdet_in_tes!T153=0,"",RES_hhdet_in_tes!T153/RES_hhdet_in_fec!T153)</f>
        <v/>
      </c>
      <c r="U153" s="112" t="str">
        <f>IF(RES_hhdet_in_tes!U153=0,"",RES_hhdet_in_tes!U153/RES_hhdet_in_fec!U153)</f>
        <v/>
      </c>
      <c r="V153" s="112" t="str">
        <f>IF(RES_hhdet_in_tes!V153=0,"",RES_hhdet_in_tes!V153/RES_hhdet_in_fec!V153)</f>
        <v/>
      </c>
      <c r="W153" s="112" t="str">
        <f>IF(RES_hhdet_in_tes!W153=0,"",RES_hhdet_in_tes!W153/RES_hhdet_in_fec!W153)</f>
        <v/>
      </c>
      <c r="X153" s="112" t="str">
        <f>IF(RES_hhdet_in_tes!X153=0,"",RES_hhdet_in_tes!X153/RES_hhdet_in_fec!X153)</f>
        <v/>
      </c>
      <c r="Y153" s="112" t="str">
        <f>IF(RES_hhdet_in_tes!Y153=0,"",RES_hhdet_in_tes!Y153/RES_hhdet_in_fec!Y153)</f>
        <v/>
      </c>
      <c r="DA153" s="131" t="s">
        <v>3731</v>
      </c>
    </row>
    <row r="154" spans="1:105" ht="12" customHeight="1" x14ac:dyDescent="0.25">
      <c r="A154" s="107" t="s">
        <v>121</v>
      </c>
      <c r="B154" s="113"/>
      <c r="C154" s="113" t="str">
        <f>IF(RES_hhdet_in_tes!C154=0,"",RES_hhdet_in_tes!C154/RES_hhdet_in_fec!C154)</f>
        <v/>
      </c>
      <c r="D154" s="113" t="str">
        <f>IF(RES_hhdet_in_tes!D154=0,"",RES_hhdet_in_tes!D154/RES_hhdet_in_fec!D154)</f>
        <v/>
      </c>
      <c r="E154" s="113" t="str">
        <f>IF(RES_hhdet_in_tes!E154=0,"",RES_hhdet_in_tes!E154/RES_hhdet_in_fec!E154)</f>
        <v/>
      </c>
      <c r="F154" s="113" t="str">
        <f>IF(RES_hhdet_in_tes!F154=0,"",RES_hhdet_in_tes!F154/RES_hhdet_in_fec!F154)</f>
        <v/>
      </c>
      <c r="G154" s="113" t="str">
        <f>IF(RES_hhdet_in_tes!G154=0,"",RES_hhdet_in_tes!G154/RES_hhdet_in_fec!G154)</f>
        <v/>
      </c>
      <c r="H154" s="113" t="str">
        <f>IF(RES_hhdet_in_tes!H154=0,"",RES_hhdet_in_tes!H154/RES_hhdet_in_fec!H154)</f>
        <v/>
      </c>
      <c r="I154" s="113" t="str">
        <f>IF(RES_hhdet_in_tes!I154=0,"",RES_hhdet_in_tes!I154/RES_hhdet_in_fec!I154)</f>
        <v/>
      </c>
      <c r="J154" s="113" t="str">
        <f>IF(RES_hhdet_in_tes!J154=0,"",RES_hhdet_in_tes!J154/RES_hhdet_in_fec!J154)</f>
        <v/>
      </c>
      <c r="K154" s="113" t="str">
        <f>IF(RES_hhdet_in_tes!K154=0,"",RES_hhdet_in_tes!K154/RES_hhdet_in_fec!K154)</f>
        <v/>
      </c>
      <c r="L154" s="113" t="str">
        <f>IF(RES_hhdet_in_tes!L154=0,"",RES_hhdet_in_tes!L154/RES_hhdet_in_fec!L154)</f>
        <v/>
      </c>
      <c r="M154" s="113" t="str">
        <f>IF(RES_hhdet_in_tes!M154=0,"",RES_hhdet_in_tes!M154/RES_hhdet_in_fec!M154)</f>
        <v/>
      </c>
      <c r="N154" s="113" t="str">
        <f>IF(RES_hhdet_in_tes!N154=0,"",RES_hhdet_in_tes!N154/RES_hhdet_in_fec!N154)</f>
        <v/>
      </c>
      <c r="O154" s="113" t="str">
        <f>IF(RES_hhdet_in_tes!O154=0,"",RES_hhdet_in_tes!O154/RES_hhdet_in_fec!O154)</f>
        <v/>
      </c>
      <c r="P154" s="113" t="str">
        <f>IF(RES_hhdet_in_tes!P154=0,"",RES_hhdet_in_tes!P154/RES_hhdet_in_fec!P154)</f>
        <v/>
      </c>
      <c r="Q154" s="113" t="str">
        <f>IF(RES_hhdet_in_tes!Q154=0,"",RES_hhdet_in_tes!Q154/RES_hhdet_in_fec!Q154)</f>
        <v/>
      </c>
      <c r="R154" s="113" t="str">
        <f>IF(RES_hhdet_in_tes!R154=0,"",RES_hhdet_in_tes!R154/RES_hhdet_in_fec!R154)</f>
        <v/>
      </c>
      <c r="S154" s="113" t="str">
        <f>IF(RES_hhdet_in_tes!S154=0,"",RES_hhdet_in_tes!S154/RES_hhdet_in_fec!S154)</f>
        <v/>
      </c>
      <c r="T154" s="113" t="str">
        <f>IF(RES_hhdet_in_tes!T154=0,"",RES_hhdet_in_tes!T154/RES_hhdet_in_fec!T154)</f>
        <v/>
      </c>
      <c r="U154" s="113" t="str">
        <f>IF(RES_hhdet_in_tes!U154=0,"",RES_hhdet_in_tes!U154/RES_hhdet_in_fec!U154)</f>
        <v/>
      </c>
      <c r="V154" s="113" t="str">
        <f>IF(RES_hhdet_in_tes!V154=0,"",RES_hhdet_in_tes!V154/RES_hhdet_in_fec!V154)</f>
        <v/>
      </c>
      <c r="W154" s="113" t="str">
        <f>IF(RES_hhdet_in_tes!W154=0,"",RES_hhdet_in_tes!W154/RES_hhdet_in_fec!W154)</f>
        <v/>
      </c>
      <c r="X154" s="113" t="str">
        <f>IF(RES_hhdet_in_tes!X154=0,"",RES_hhdet_in_tes!X154/RES_hhdet_in_fec!X154)</f>
        <v/>
      </c>
      <c r="Y154" s="113" t="str">
        <f>IF(RES_hhdet_in_tes!Y154=0,"",RES_hhdet_in_tes!Y154/RES_hhdet_in_fec!Y154)</f>
        <v/>
      </c>
      <c r="DA154" s="132" t="s">
        <v>3732</v>
      </c>
    </row>
    <row r="155" spans="1:105" ht="12" customHeight="1" x14ac:dyDescent="0.25">
      <c r="A155" s="108" t="s">
        <v>53</v>
      </c>
      <c r="B155" s="111"/>
      <c r="C155" s="111" t="str">
        <f>IF(RES_hhdet_in_tes!C155=0,"",RES_hhdet_in_tes!C155/RES_hhdet_in_fec!C155)</f>
        <v/>
      </c>
      <c r="D155" s="111" t="str">
        <f>IF(RES_hhdet_in_tes!D155=0,"",RES_hhdet_in_tes!D155/RES_hhdet_in_fec!D155)</f>
        <v/>
      </c>
      <c r="E155" s="111" t="str">
        <f>IF(RES_hhdet_in_tes!E155=0,"",RES_hhdet_in_tes!E155/RES_hhdet_in_fec!E155)</f>
        <v/>
      </c>
      <c r="F155" s="111" t="str">
        <f>IF(RES_hhdet_in_tes!F155=0,"",RES_hhdet_in_tes!F155/RES_hhdet_in_fec!F155)</f>
        <v/>
      </c>
      <c r="G155" s="111" t="str">
        <f>IF(RES_hhdet_in_tes!G155=0,"",RES_hhdet_in_tes!G155/RES_hhdet_in_fec!G155)</f>
        <v/>
      </c>
      <c r="H155" s="111" t="str">
        <f>IF(RES_hhdet_in_tes!H155=0,"",RES_hhdet_in_tes!H155/RES_hhdet_in_fec!H155)</f>
        <v/>
      </c>
      <c r="I155" s="111" t="str">
        <f>IF(RES_hhdet_in_tes!I155=0,"",RES_hhdet_in_tes!I155/RES_hhdet_in_fec!I155)</f>
        <v/>
      </c>
      <c r="J155" s="111" t="str">
        <f>IF(RES_hhdet_in_tes!J155=0,"",RES_hhdet_in_tes!J155/RES_hhdet_in_fec!J155)</f>
        <v/>
      </c>
      <c r="K155" s="111" t="str">
        <f>IF(RES_hhdet_in_tes!K155=0,"",RES_hhdet_in_tes!K155/RES_hhdet_in_fec!K155)</f>
        <v/>
      </c>
      <c r="L155" s="111" t="str">
        <f>IF(RES_hhdet_in_tes!L155=0,"",RES_hhdet_in_tes!L155/RES_hhdet_in_fec!L155)</f>
        <v/>
      </c>
      <c r="M155" s="111" t="str">
        <f>IF(RES_hhdet_in_tes!M155=0,"",RES_hhdet_in_tes!M155/RES_hhdet_in_fec!M155)</f>
        <v/>
      </c>
      <c r="N155" s="111" t="str">
        <f>IF(RES_hhdet_in_tes!N155=0,"",RES_hhdet_in_tes!N155/RES_hhdet_in_fec!N155)</f>
        <v/>
      </c>
      <c r="O155" s="111" t="str">
        <f>IF(RES_hhdet_in_tes!O155=0,"",RES_hhdet_in_tes!O155/RES_hhdet_in_fec!O155)</f>
        <v/>
      </c>
      <c r="P155" s="111" t="str">
        <f>IF(RES_hhdet_in_tes!P155=0,"",RES_hhdet_in_tes!P155/RES_hhdet_in_fec!P155)</f>
        <v/>
      </c>
      <c r="Q155" s="111" t="str">
        <f>IF(RES_hhdet_in_tes!Q155=0,"",RES_hhdet_in_tes!Q155/RES_hhdet_in_fec!Q155)</f>
        <v/>
      </c>
      <c r="R155" s="111" t="str">
        <f>IF(RES_hhdet_in_tes!R155=0,"",RES_hhdet_in_tes!R155/RES_hhdet_in_fec!R155)</f>
        <v/>
      </c>
      <c r="S155" s="111" t="str">
        <f>IF(RES_hhdet_in_tes!S155=0,"",RES_hhdet_in_tes!S155/RES_hhdet_in_fec!S155)</f>
        <v/>
      </c>
      <c r="T155" s="111" t="str">
        <f>IF(RES_hhdet_in_tes!T155=0,"",RES_hhdet_in_tes!T155/RES_hhdet_in_fec!T155)</f>
        <v/>
      </c>
      <c r="U155" s="111" t="str">
        <f>IF(RES_hhdet_in_tes!U155=0,"",RES_hhdet_in_tes!U155/RES_hhdet_in_fec!U155)</f>
        <v/>
      </c>
      <c r="V155" s="111" t="str">
        <f>IF(RES_hhdet_in_tes!V155=0,"",RES_hhdet_in_tes!V155/RES_hhdet_in_fec!V155)</f>
        <v/>
      </c>
      <c r="W155" s="111" t="str">
        <f>IF(RES_hhdet_in_tes!W155=0,"",RES_hhdet_in_tes!W155/RES_hhdet_in_fec!W155)</f>
        <v/>
      </c>
      <c r="X155" s="111" t="str">
        <f>IF(RES_hhdet_in_tes!X155=0,"",RES_hhdet_in_tes!X155/RES_hhdet_in_fec!X155)</f>
        <v/>
      </c>
      <c r="Y155" s="111" t="str">
        <f>IF(RES_hhdet_in_tes!Y155=0,"",RES_hhdet_in_tes!Y155/RES_hhdet_in_fec!Y155)</f>
        <v/>
      </c>
      <c r="DA155" s="63" t="s">
        <v>3733</v>
      </c>
    </row>
    <row r="156" spans="1:105" ht="12" customHeight="1" x14ac:dyDescent="0.25">
      <c r="A156" s="108" t="s">
        <v>52</v>
      </c>
      <c r="B156" s="111"/>
      <c r="C156" s="111" t="str">
        <f>IF(RES_hhdet_in_tes!C156=0,"",RES_hhdet_in_tes!C156/RES_hhdet_in_fec!C156)</f>
        <v/>
      </c>
      <c r="D156" s="111" t="str">
        <f>IF(RES_hhdet_in_tes!D156=0,"",RES_hhdet_in_tes!D156/RES_hhdet_in_fec!D156)</f>
        <v/>
      </c>
      <c r="E156" s="111" t="str">
        <f>IF(RES_hhdet_in_tes!E156=0,"",RES_hhdet_in_tes!E156/RES_hhdet_in_fec!E156)</f>
        <v/>
      </c>
      <c r="F156" s="111" t="str">
        <f>IF(RES_hhdet_in_tes!F156=0,"",RES_hhdet_in_tes!F156/RES_hhdet_in_fec!F156)</f>
        <v/>
      </c>
      <c r="G156" s="111" t="str">
        <f>IF(RES_hhdet_in_tes!G156=0,"",RES_hhdet_in_tes!G156/RES_hhdet_in_fec!G156)</f>
        <v/>
      </c>
      <c r="H156" s="111" t="str">
        <f>IF(RES_hhdet_in_tes!H156=0,"",RES_hhdet_in_tes!H156/RES_hhdet_in_fec!H156)</f>
        <v/>
      </c>
      <c r="I156" s="111" t="str">
        <f>IF(RES_hhdet_in_tes!I156=0,"",RES_hhdet_in_tes!I156/RES_hhdet_in_fec!I156)</f>
        <v/>
      </c>
      <c r="J156" s="111" t="str">
        <f>IF(RES_hhdet_in_tes!J156=0,"",RES_hhdet_in_tes!J156/RES_hhdet_in_fec!J156)</f>
        <v/>
      </c>
      <c r="K156" s="111" t="str">
        <f>IF(RES_hhdet_in_tes!K156=0,"",RES_hhdet_in_tes!K156/RES_hhdet_in_fec!K156)</f>
        <v/>
      </c>
      <c r="L156" s="111" t="str">
        <f>IF(RES_hhdet_in_tes!L156=0,"",RES_hhdet_in_tes!L156/RES_hhdet_in_fec!L156)</f>
        <v/>
      </c>
      <c r="M156" s="111" t="str">
        <f>IF(RES_hhdet_in_tes!M156=0,"",RES_hhdet_in_tes!M156/RES_hhdet_in_fec!M156)</f>
        <v/>
      </c>
      <c r="N156" s="111" t="str">
        <f>IF(RES_hhdet_in_tes!N156=0,"",RES_hhdet_in_tes!N156/RES_hhdet_in_fec!N156)</f>
        <v/>
      </c>
      <c r="O156" s="111" t="str">
        <f>IF(RES_hhdet_in_tes!O156=0,"",RES_hhdet_in_tes!O156/RES_hhdet_in_fec!O156)</f>
        <v/>
      </c>
      <c r="P156" s="111" t="str">
        <f>IF(RES_hhdet_in_tes!P156=0,"",RES_hhdet_in_tes!P156/RES_hhdet_in_fec!P156)</f>
        <v/>
      </c>
      <c r="Q156" s="111" t="str">
        <f>IF(RES_hhdet_in_tes!Q156=0,"",RES_hhdet_in_tes!Q156/RES_hhdet_in_fec!Q156)</f>
        <v/>
      </c>
      <c r="R156" s="111" t="str">
        <f>IF(RES_hhdet_in_tes!R156=0,"",RES_hhdet_in_tes!R156/RES_hhdet_in_fec!R156)</f>
        <v/>
      </c>
      <c r="S156" s="111" t="str">
        <f>IF(RES_hhdet_in_tes!S156=0,"",RES_hhdet_in_tes!S156/RES_hhdet_in_fec!S156)</f>
        <v/>
      </c>
      <c r="T156" s="111" t="str">
        <f>IF(RES_hhdet_in_tes!T156=0,"",RES_hhdet_in_tes!T156/RES_hhdet_in_fec!T156)</f>
        <v/>
      </c>
      <c r="U156" s="111" t="str">
        <f>IF(RES_hhdet_in_tes!U156=0,"",RES_hhdet_in_tes!U156/RES_hhdet_in_fec!U156)</f>
        <v/>
      </c>
      <c r="V156" s="111" t="str">
        <f>IF(RES_hhdet_in_tes!V156=0,"",RES_hhdet_in_tes!V156/RES_hhdet_in_fec!V156)</f>
        <v/>
      </c>
      <c r="W156" s="111" t="str">
        <f>IF(RES_hhdet_in_tes!W156=0,"",RES_hhdet_in_tes!W156/RES_hhdet_in_fec!W156)</f>
        <v/>
      </c>
      <c r="X156" s="111" t="str">
        <f>IF(RES_hhdet_in_tes!X156=0,"",RES_hhdet_in_tes!X156/RES_hhdet_in_fec!X156)</f>
        <v/>
      </c>
      <c r="Y156" s="111" t="str">
        <f>IF(RES_hhdet_in_tes!Y156=0,"",RES_hhdet_in_tes!Y156/RES_hhdet_in_fec!Y156)</f>
        <v/>
      </c>
      <c r="DA156" s="63" t="s">
        <v>3734</v>
      </c>
    </row>
    <row r="157" spans="1:105" ht="12" customHeight="1" x14ac:dyDescent="0.25">
      <c r="A157" s="121" t="s">
        <v>54</v>
      </c>
      <c r="B157" s="124"/>
      <c r="C157" s="124" t="str">
        <f>IF(RES_hhdet_in_tes!C157=0,"",RES_hhdet_in_tes!C157/RES_hhdet_in_fec!C157)</f>
        <v/>
      </c>
      <c r="D157" s="124" t="str">
        <f>IF(RES_hhdet_in_tes!D157=0,"",RES_hhdet_in_tes!D157/RES_hhdet_in_fec!D157)</f>
        <v/>
      </c>
      <c r="E157" s="124" t="str">
        <f>IF(RES_hhdet_in_tes!E157=0,"",RES_hhdet_in_tes!E157/RES_hhdet_in_fec!E157)</f>
        <v/>
      </c>
      <c r="F157" s="124" t="str">
        <f>IF(RES_hhdet_in_tes!F157=0,"",RES_hhdet_in_tes!F157/RES_hhdet_in_fec!F157)</f>
        <v/>
      </c>
      <c r="G157" s="124" t="str">
        <f>IF(RES_hhdet_in_tes!G157=0,"",RES_hhdet_in_tes!G157/RES_hhdet_in_fec!G157)</f>
        <v/>
      </c>
      <c r="H157" s="124" t="str">
        <f>IF(RES_hhdet_in_tes!H157=0,"",RES_hhdet_in_tes!H157/RES_hhdet_in_fec!H157)</f>
        <v/>
      </c>
      <c r="I157" s="124" t="str">
        <f>IF(RES_hhdet_in_tes!I157=0,"",RES_hhdet_in_tes!I157/RES_hhdet_in_fec!I157)</f>
        <v/>
      </c>
      <c r="J157" s="124" t="str">
        <f>IF(RES_hhdet_in_tes!J157=0,"",RES_hhdet_in_tes!J157/RES_hhdet_in_fec!J157)</f>
        <v/>
      </c>
      <c r="K157" s="124" t="str">
        <f>IF(RES_hhdet_in_tes!K157=0,"",RES_hhdet_in_tes!K157/RES_hhdet_in_fec!K157)</f>
        <v/>
      </c>
      <c r="L157" s="124" t="str">
        <f>IF(RES_hhdet_in_tes!L157=0,"",RES_hhdet_in_tes!L157/RES_hhdet_in_fec!L157)</f>
        <v/>
      </c>
      <c r="M157" s="124" t="str">
        <f>IF(RES_hhdet_in_tes!M157=0,"",RES_hhdet_in_tes!M157/RES_hhdet_in_fec!M157)</f>
        <v/>
      </c>
      <c r="N157" s="124" t="str">
        <f>IF(RES_hhdet_in_tes!N157=0,"",RES_hhdet_in_tes!N157/RES_hhdet_in_fec!N157)</f>
        <v/>
      </c>
      <c r="O157" s="124" t="str">
        <f>IF(RES_hhdet_in_tes!O157=0,"",RES_hhdet_in_tes!O157/RES_hhdet_in_fec!O157)</f>
        <v/>
      </c>
      <c r="P157" s="124" t="str">
        <f>IF(RES_hhdet_in_tes!P157=0,"",RES_hhdet_in_tes!P157/RES_hhdet_in_fec!P157)</f>
        <v/>
      </c>
      <c r="Q157" s="124" t="str">
        <f>IF(RES_hhdet_in_tes!Q157=0,"",RES_hhdet_in_tes!Q157/RES_hhdet_in_fec!Q157)</f>
        <v/>
      </c>
      <c r="R157" s="124" t="str">
        <f>IF(RES_hhdet_in_tes!R157=0,"",RES_hhdet_in_tes!R157/RES_hhdet_in_fec!R157)</f>
        <v/>
      </c>
      <c r="S157" s="124" t="str">
        <f>IF(RES_hhdet_in_tes!S157=0,"",RES_hhdet_in_tes!S157/RES_hhdet_in_fec!S157)</f>
        <v/>
      </c>
      <c r="T157" s="124" t="str">
        <f>IF(RES_hhdet_in_tes!T157=0,"",RES_hhdet_in_tes!T157/RES_hhdet_in_fec!T157)</f>
        <v/>
      </c>
      <c r="U157" s="124" t="str">
        <f>IF(RES_hhdet_in_tes!U157=0,"",RES_hhdet_in_tes!U157/RES_hhdet_in_fec!U157)</f>
        <v/>
      </c>
      <c r="V157" s="124" t="str">
        <f>IF(RES_hhdet_in_tes!V157=0,"",RES_hhdet_in_tes!V157/RES_hhdet_in_fec!V157)</f>
        <v/>
      </c>
      <c r="W157" s="124" t="str">
        <f>IF(RES_hhdet_in_tes!W157=0,"",RES_hhdet_in_tes!W157/RES_hhdet_in_fec!W157)</f>
        <v/>
      </c>
      <c r="X157" s="124" t="str">
        <f>IF(RES_hhdet_in_tes!X157=0,"",RES_hhdet_in_tes!X157/RES_hhdet_in_fec!X157)</f>
        <v/>
      </c>
      <c r="Y157" s="124" t="str">
        <f>IF(RES_hhdet_in_tes!Y157=0,"",RES_hhdet_in_tes!Y157/RES_hhdet_in_fec!Y157)</f>
        <v/>
      </c>
      <c r="DA157" s="130" t="s">
        <v>3735</v>
      </c>
    </row>
    <row r="158" spans="1:105" ht="12" customHeight="1" x14ac:dyDescent="0.25">
      <c r="A158" s="97" t="s">
        <v>50</v>
      </c>
      <c r="B158" s="111"/>
      <c r="C158" s="111" t="str">
        <f>IF(RES_hhdet_in_tes!C158=0,"",RES_hhdet_in_tes!C158/RES_hhdet_in_fec!C158)</f>
        <v/>
      </c>
      <c r="D158" s="111" t="str">
        <f>IF(RES_hhdet_in_tes!D158=0,"",RES_hhdet_in_tes!D158/RES_hhdet_in_fec!D158)</f>
        <v/>
      </c>
      <c r="E158" s="111" t="str">
        <f>IF(RES_hhdet_in_tes!E158=0,"",RES_hhdet_in_tes!E158/RES_hhdet_in_fec!E158)</f>
        <v/>
      </c>
      <c r="F158" s="111" t="str">
        <f>IF(RES_hhdet_in_tes!F158=0,"",RES_hhdet_in_tes!F158/RES_hhdet_in_fec!F158)</f>
        <v/>
      </c>
      <c r="G158" s="111" t="str">
        <f>IF(RES_hhdet_in_tes!G158=0,"",RES_hhdet_in_tes!G158/RES_hhdet_in_fec!G158)</f>
        <v/>
      </c>
      <c r="H158" s="111" t="str">
        <f>IF(RES_hhdet_in_tes!H158=0,"",RES_hhdet_in_tes!H158/RES_hhdet_in_fec!H158)</f>
        <v/>
      </c>
      <c r="I158" s="111" t="str">
        <f>IF(RES_hhdet_in_tes!I158=0,"",RES_hhdet_in_tes!I158/RES_hhdet_in_fec!I158)</f>
        <v/>
      </c>
      <c r="J158" s="111" t="str">
        <f>IF(RES_hhdet_in_tes!J158=0,"",RES_hhdet_in_tes!J158/RES_hhdet_in_fec!J158)</f>
        <v/>
      </c>
      <c r="K158" s="111" t="str">
        <f>IF(RES_hhdet_in_tes!K158=0,"",RES_hhdet_in_tes!K158/RES_hhdet_in_fec!K158)</f>
        <v/>
      </c>
      <c r="L158" s="111" t="str">
        <f>IF(RES_hhdet_in_tes!L158=0,"",RES_hhdet_in_tes!L158/RES_hhdet_in_fec!L158)</f>
        <v/>
      </c>
      <c r="M158" s="111" t="str">
        <f>IF(RES_hhdet_in_tes!M158=0,"",RES_hhdet_in_tes!M158/RES_hhdet_in_fec!M158)</f>
        <v/>
      </c>
      <c r="N158" s="111" t="str">
        <f>IF(RES_hhdet_in_tes!N158=0,"",RES_hhdet_in_tes!N158/RES_hhdet_in_fec!N158)</f>
        <v/>
      </c>
      <c r="O158" s="111" t="str">
        <f>IF(RES_hhdet_in_tes!O158=0,"",RES_hhdet_in_tes!O158/RES_hhdet_in_fec!O158)</f>
        <v/>
      </c>
      <c r="P158" s="111" t="str">
        <f>IF(RES_hhdet_in_tes!P158=0,"",RES_hhdet_in_tes!P158/RES_hhdet_in_fec!P158)</f>
        <v/>
      </c>
      <c r="Q158" s="111" t="str">
        <f>IF(RES_hhdet_in_tes!Q158=0,"",RES_hhdet_in_tes!Q158/RES_hhdet_in_fec!Q158)</f>
        <v/>
      </c>
      <c r="R158" s="111" t="str">
        <f>IF(RES_hhdet_in_tes!R158=0,"",RES_hhdet_in_tes!R158/RES_hhdet_in_fec!R158)</f>
        <v/>
      </c>
      <c r="S158" s="111" t="str">
        <f>IF(RES_hhdet_in_tes!S158=0,"",RES_hhdet_in_tes!S158/RES_hhdet_in_fec!S158)</f>
        <v/>
      </c>
      <c r="T158" s="111" t="str">
        <f>IF(RES_hhdet_in_tes!T158=0,"",RES_hhdet_in_tes!T158/RES_hhdet_in_fec!T158)</f>
        <v/>
      </c>
      <c r="U158" s="111" t="str">
        <f>IF(RES_hhdet_in_tes!U158=0,"",RES_hhdet_in_tes!U158/RES_hhdet_in_fec!U158)</f>
        <v/>
      </c>
      <c r="V158" s="111" t="str">
        <f>IF(RES_hhdet_in_tes!V158=0,"",RES_hhdet_in_tes!V158/RES_hhdet_in_fec!V158)</f>
        <v/>
      </c>
      <c r="W158" s="111" t="str">
        <f>IF(RES_hhdet_in_tes!W158=0,"",RES_hhdet_in_tes!W158/RES_hhdet_in_fec!W158)</f>
        <v/>
      </c>
      <c r="X158" s="111" t="str">
        <f>IF(RES_hhdet_in_tes!X158=0,"",RES_hhdet_in_tes!X158/RES_hhdet_in_fec!X158)</f>
        <v/>
      </c>
      <c r="Y158" s="111" t="str">
        <f>IF(RES_hhdet_in_tes!Y158=0,"",RES_hhdet_in_tes!Y158/RES_hhdet_in_fec!Y158)</f>
        <v/>
      </c>
      <c r="DA158" s="63" t="s">
        <v>3736</v>
      </c>
    </row>
    <row r="159" spans="1:105" ht="12" customHeight="1" x14ac:dyDescent="0.25">
      <c r="A159" s="109" t="s">
        <v>120</v>
      </c>
      <c r="B159" s="45"/>
      <c r="C159" s="45" t="str">
        <f>IF(RES_hhdet_in_tes!C159=0,"",RES_hhdet_in_tes!C159/RES_hhdet_in_fec!C159)</f>
        <v/>
      </c>
      <c r="D159" s="45" t="str">
        <f>IF(RES_hhdet_in_tes!D159=0,"",RES_hhdet_in_tes!D159/RES_hhdet_in_fec!D159)</f>
        <v/>
      </c>
      <c r="E159" s="45" t="str">
        <f>IF(RES_hhdet_in_tes!E159=0,"",RES_hhdet_in_tes!E159/RES_hhdet_in_fec!E159)</f>
        <v/>
      </c>
      <c r="F159" s="45" t="str">
        <f>IF(RES_hhdet_in_tes!F159=0,"",RES_hhdet_in_tes!F159/RES_hhdet_in_fec!F159)</f>
        <v/>
      </c>
      <c r="G159" s="45" t="str">
        <f>IF(RES_hhdet_in_tes!G159=0,"",RES_hhdet_in_tes!G159/RES_hhdet_in_fec!G159)</f>
        <v/>
      </c>
      <c r="H159" s="45" t="str">
        <f>IF(RES_hhdet_in_tes!H159=0,"",RES_hhdet_in_tes!H159/RES_hhdet_in_fec!H159)</f>
        <v/>
      </c>
      <c r="I159" s="45" t="str">
        <f>IF(RES_hhdet_in_tes!I159=0,"",RES_hhdet_in_tes!I159/RES_hhdet_in_fec!I159)</f>
        <v/>
      </c>
      <c r="J159" s="45" t="str">
        <f>IF(RES_hhdet_in_tes!J159=0,"",RES_hhdet_in_tes!J159/RES_hhdet_in_fec!J159)</f>
        <v/>
      </c>
      <c r="K159" s="45" t="str">
        <f>IF(RES_hhdet_in_tes!K159=0,"",RES_hhdet_in_tes!K159/RES_hhdet_in_fec!K159)</f>
        <v/>
      </c>
      <c r="L159" s="45" t="str">
        <f>IF(RES_hhdet_in_tes!L159=0,"",RES_hhdet_in_tes!L159/RES_hhdet_in_fec!L159)</f>
        <v/>
      </c>
      <c r="M159" s="45" t="str">
        <f>IF(RES_hhdet_in_tes!M159=0,"",RES_hhdet_in_tes!M159/RES_hhdet_in_fec!M159)</f>
        <v/>
      </c>
      <c r="N159" s="45" t="str">
        <f>IF(RES_hhdet_in_tes!N159=0,"",RES_hhdet_in_tes!N159/RES_hhdet_in_fec!N159)</f>
        <v/>
      </c>
      <c r="O159" s="45" t="str">
        <f>IF(RES_hhdet_in_tes!O159=0,"",RES_hhdet_in_tes!O159/RES_hhdet_in_fec!O159)</f>
        <v/>
      </c>
      <c r="P159" s="45" t="str">
        <f>IF(RES_hhdet_in_tes!P159=0,"",RES_hhdet_in_tes!P159/RES_hhdet_in_fec!P159)</f>
        <v/>
      </c>
      <c r="Q159" s="45" t="str">
        <f>IF(RES_hhdet_in_tes!Q159=0,"",RES_hhdet_in_tes!Q159/RES_hhdet_in_fec!Q159)</f>
        <v/>
      </c>
      <c r="R159" s="45" t="str">
        <f>IF(RES_hhdet_in_tes!R159=0,"",RES_hhdet_in_tes!R159/RES_hhdet_in_fec!R159)</f>
        <v/>
      </c>
      <c r="S159" s="45" t="str">
        <f>IF(RES_hhdet_in_tes!S159=0,"",RES_hhdet_in_tes!S159/RES_hhdet_in_fec!S159)</f>
        <v/>
      </c>
      <c r="T159" s="45" t="str">
        <f>IF(RES_hhdet_in_tes!T159=0,"",RES_hhdet_in_tes!T159/RES_hhdet_in_fec!T159)</f>
        <v/>
      </c>
      <c r="U159" s="45" t="str">
        <f>IF(RES_hhdet_in_tes!U159=0,"",RES_hhdet_in_tes!U159/RES_hhdet_in_fec!U159)</f>
        <v/>
      </c>
      <c r="V159" s="45" t="str">
        <f>IF(RES_hhdet_in_tes!V159=0,"",RES_hhdet_in_tes!V159/RES_hhdet_in_fec!V159)</f>
        <v/>
      </c>
      <c r="W159" s="45" t="str">
        <f>IF(RES_hhdet_in_tes!W159=0,"",RES_hhdet_in_tes!W159/RES_hhdet_in_fec!W159)</f>
        <v/>
      </c>
      <c r="X159" s="45" t="str">
        <f>IF(RES_hhdet_in_tes!X159=0,"",RES_hhdet_in_tes!X159/RES_hhdet_in_fec!X159)</f>
        <v/>
      </c>
      <c r="Y159" s="45" t="str">
        <f>IF(RES_hhdet_in_tes!Y159=0,"",RES_hhdet_in_tes!Y159/RES_hhdet_in_fec!Y159)</f>
        <v/>
      </c>
      <c r="DA159" s="60" t="s">
        <v>3737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0.6912479084337444</v>
      </c>
      <c r="D161" s="119">
        <f>IF(RES_hhdet_in_tes!D161=0,"",RES_hhdet_in_tes!D161/RES_hhdet_in_fec!D161)</f>
        <v>0.69597721045987704</v>
      </c>
      <c r="E161" s="119">
        <f>IF(RES_hhdet_in_tes!E161=0,"",RES_hhdet_in_tes!E161/RES_hhdet_in_fec!E161)</f>
        <v>0.69882798344480213</v>
      </c>
      <c r="F161" s="119">
        <f>IF(RES_hhdet_in_tes!F161=0,"",RES_hhdet_in_tes!F161/RES_hhdet_in_fec!F161)</f>
        <v>0.70305523160028682</v>
      </c>
      <c r="G161" s="119">
        <f>IF(RES_hhdet_in_tes!G161=0,"",RES_hhdet_in_tes!G161/RES_hhdet_in_fec!G161)</f>
        <v>0.70732072351936071</v>
      </c>
      <c r="H161" s="119">
        <f>IF(RES_hhdet_in_tes!H161=0,"",RES_hhdet_in_tes!H161/RES_hhdet_in_fec!H161)</f>
        <v>0.71095430298191653</v>
      </c>
      <c r="I161" s="119">
        <f>IF(RES_hhdet_in_tes!I161=0,"",RES_hhdet_in_tes!I161/RES_hhdet_in_fec!I161)</f>
        <v>0.71706034651844297</v>
      </c>
      <c r="J161" s="119">
        <f>IF(RES_hhdet_in_tes!J161=0,"",RES_hhdet_in_tes!J161/RES_hhdet_in_fec!J161)</f>
        <v>0.72068005613870101</v>
      </c>
      <c r="K161" s="119">
        <f>IF(RES_hhdet_in_tes!K161=0,"",RES_hhdet_in_tes!K161/RES_hhdet_in_fec!K161)</f>
        <v>0.72533625658926681</v>
      </c>
      <c r="L161" s="119">
        <f>IF(RES_hhdet_in_tes!L161=0,"",RES_hhdet_in_tes!L161/RES_hhdet_in_fec!L161)</f>
        <v>0.7307072498830508</v>
      </c>
      <c r="M161" s="119">
        <f>IF(RES_hhdet_in_tes!M161=0,"",RES_hhdet_in_tes!M161/RES_hhdet_in_fec!M161)</f>
        <v>0.73406641804541717</v>
      </c>
      <c r="N161" s="119">
        <f>IF(RES_hhdet_in_tes!N161=0,"",RES_hhdet_in_tes!N161/RES_hhdet_in_fec!N161)</f>
        <v>0.73816415359825083</v>
      </c>
      <c r="O161" s="119">
        <f>IF(RES_hhdet_in_tes!O161=0,"",RES_hhdet_in_tes!O161/RES_hhdet_in_fec!O161)</f>
        <v>0.74087732315132915</v>
      </c>
      <c r="P161" s="119">
        <f>IF(RES_hhdet_in_tes!P161=0,"",RES_hhdet_in_tes!P161/RES_hhdet_in_fec!P161)</f>
        <v>0.7434689881614347</v>
      </c>
      <c r="Q161" s="119">
        <f>IF(RES_hhdet_in_tes!Q161=0,"",RES_hhdet_in_tes!Q161/RES_hhdet_in_fec!Q161)</f>
        <v>0.75271460285878655</v>
      </c>
      <c r="R161" s="119">
        <f>IF(RES_hhdet_in_tes!R161=0,"",RES_hhdet_in_tes!R161/RES_hhdet_in_fec!R161)</f>
        <v>0.77206317137486369</v>
      </c>
      <c r="S161" s="119">
        <f>IF(RES_hhdet_in_tes!S161=0,"",RES_hhdet_in_tes!S161/RES_hhdet_in_fec!S161)</f>
        <v>0.7990960764098588</v>
      </c>
      <c r="T161" s="119">
        <f>IF(RES_hhdet_in_tes!T161=0,"",RES_hhdet_in_tes!T161/RES_hhdet_in_fec!T161)</f>
        <v>0.82944998277492377</v>
      </c>
      <c r="U161" s="119">
        <f>IF(RES_hhdet_in_tes!U161=0,"",RES_hhdet_in_tes!U161/RES_hhdet_in_fec!U161)</f>
        <v>0.85478339721529861</v>
      </c>
      <c r="V161" s="119">
        <f>IF(RES_hhdet_in_tes!V161=0,"",RES_hhdet_in_tes!V161/RES_hhdet_in_fec!V161)</f>
        <v>0.87901681334379156</v>
      </c>
      <c r="W161" s="119">
        <f>IF(RES_hhdet_in_tes!W161=0,"",RES_hhdet_in_tes!W161/RES_hhdet_in_fec!W161)</f>
        <v>0.8969052868702031</v>
      </c>
      <c r="X161" s="119">
        <f>IF(RES_hhdet_in_tes!X161=0,"",RES_hhdet_in_tes!X161/RES_hhdet_in_fec!X161)</f>
        <v>0.90126809384623097</v>
      </c>
      <c r="Y161" s="119">
        <f>IF(RES_hhdet_in_tes!Y161=0,"",RES_hhdet_in_tes!Y161/RES_hhdet_in_fec!Y161)</f>
        <v>0.90427445259134331</v>
      </c>
      <c r="DA161" s="129" t="s">
        <v>3738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0.69544171250556341</v>
      </c>
      <c r="D162" s="124">
        <f>IF(RES_hhdet_in_tes!D162=0,"",RES_hhdet_in_tes!D162/RES_hhdet_in_fec!D162)</f>
        <v>0.70033995967479945</v>
      </c>
      <c r="E162" s="124">
        <f>IF(RES_hhdet_in_tes!E162=0,"",RES_hhdet_in_tes!E162/RES_hhdet_in_fec!E162)</f>
        <v>0.70522456363239383</v>
      </c>
      <c r="F162" s="124">
        <f>IF(RES_hhdet_in_tes!F162=0,"",RES_hhdet_in_tes!F162/RES_hhdet_in_fec!F162)</f>
        <v>0.71010683156706755</v>
      </c>
      <c r="G162" s="124">
        <f>IF(RES_hhdet_in_tes!G162=0,"",RES_hhdet_in_tes!G162/RES_hhdet_in_fec!G162)</f>
        <v>0.71497654391857934</v>
      </c>
      <c r="H162" s="124">
        <f>IF(RES_hhdet_in_tes!H162=0,"",RES_hhdet_in_tes!H162/RES_hhdet_in_fec!H162)</f>
        <v>0.71983499012856489</v>
      </c>
      <c r="I162" s="124">
        <f>IF(RES_hhdet_in_tes!I162=0,"",RES_hhdet_in_tes!I162/RES_hhdet_in_fec!I162)</f>
        <v>0.72467969398816423</v>
      </c>
      <c r="J162" s="124">
        <f>IF(RES_hhdet_in_tes!J162=0,"",RES_hhdet_in_tes!J162/RES_hhdet_in_fec!J162)</f>
        <v>0.72950042131558268</v>
      </c>
      <c r="K162" s="124">
        <f>IF(RES_hhdet_in_tes!K162=0,"",RES_hhdet_in_tes!K162/RES_hhdet_in_fec!K162)</f>
        <v>0.73428853767967406</v>
      </c>
      <c r="L162" s="124">
        <f>IF(RES_hhdet_in_tes!L162=0,"",RES_hhdet_in_tes!L162/RES_hhdet_in_fec!L162)</f>
        <v>0.73904185891519159</v>
      </c>
      <c r="M162" s="124">
        <f>IF(RES_hhdet_in_tes!M162=0,"",RES_hhdet_in_tes!M162/RES_hhdet_in_fec!M162)</f>
        <v>0.74288587658844707</v>
      </c>
      <c r="N162" s="124">
        <f>IF(RES_hhdet_in_tes!N162=0,"",RES_hhdet_in_tes!N162/RES_hhdet_in_fec!N162)</f>
        <v>0.74550462686708607</v>
      </c>
      <c r="O162" s="124">
        <f>IF(RES_hhdet_in_tes!O162=0,"",RES_hhdet_in_tes!O162/RES_hhdet_in_fec!O162)</f>
        <v>0.74731595333685397</v>
      </c>
      <c r="P162" s="124">
        <f>IF(RES_hhdet_in_tes!P162=0,"",RES_hhdet_in_tes!P162/RES_hhdet_in_fec!P162)</f>
        <v>0.75015266189337571</v>
      </c>
      <c r="Q162" s="124">
        <f>IF(RES_hhdet_in_tes!Q162=0,"",RES_hhdet_in_tes!Q162/RES_hhdet_in_fec!Q162)</f>
        <v>0.75899322230121224</v>
      </c>
      <c r="R162" s="124">
        <f>IF(RES_hhdet_in_tes!R162=0,"",RES_hhdet_in_tes!R162/RES_hhdet_in_fec!R162)</f>
        <v>0.77969878942001203</v>
      </c>
      <c r="S162" s="124">
        <f>IF(RES_hhdet_in_tes!S162=0,"",RES_hhdet_in_tes!S162/RES_hhdet_in_fec!S162)</f>
        <v>0.80759318125728741</v>
      </c>
      <c r="T162" s="124">
        <f>IF(RES_hhdet_in_tes!T162=0,"",RES_hhdet_in_tes!T162/RES_hhdet_in_fec!T162)</f>
        <v>0.83884338982441076</v>
      </c>
      <c r="U162" s="124">
        <f>IF(RES_hhdet_in_tes!U162=0,"",RES_hhdet_in_tes!U162/RES_hhdet_in_fec!U162)</f>
        <v>0.86965157888225564</v>
      </c>
      <c r="V162" s="124">
        <f>IF(RES_hhdet_in_tes!V162=0,"",RES_hhdet_in_tes!V162/RES_hhdet_in_fec!V162)</f>
        <v>0.89621617273570597</v>
      </c>
      <c r="W162" s="124">
        <f>IF(RES_hhdet_in_tes!W162=0,"",RES_hhdet_in_tes!W162/RES_hhdet_in_fec!W162)</f>
        <v>0.91778528441169016</v>
      </c>
      <c r="X162" s="124">
        <f>IF(RES_hhdet_in_tes!X162=0,"",RES_hhdet_in_tes!X162/RES_hhdet_in_fec!X162)</f>
        <v>0.93015265337409259</v>
      </c>
      <c r="Y162" s="124">
        <f>IF(RES_hhdet_in_tes!Y162=0,"",RES_hhdet_in_tes!Y162/RES_hhdet_in_fec!Y162)</f>
        <v>0.9418178989994459</v>
      </c>
      <c r="DA162" s="130" t="s">
        <v>3739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0.69544171250556341</v>
      </c>
      <c r="D163" s="45">
        <f>IF(RES_hhdet_in_tes!D163=0,"",RES_hhdet_in_tes!D163/RES_hhdet_in_fec!D163)</f>
        <v>0.70033995967479945</v>
      </c>
      <c r="E163" s="45">
        <f>IF(RES_hhdet_in_tes!E163=0,"",RES_hhdet_in_tes!E163/RES_hhdet_in_fec!E163)</f>
        <v>0.70522456363239383</v>
      </c>
      <c r="F163" s="45">
        <f>IF(RES_hhdet_in_tes!F163=0,"",RES_hhdet_in_tes!F163/RES_hhdet_in_fec!F163)</f>
        <v>0.71010683156706755</v>
      </c>
      <c r="G163" s="45">
        <f>IF(RES_hhdet_in_tes!G163=0,"",RES_hhdet_in_tes!G163/RES_hhdet_in_fec!G163)</f>
        <v>0.71497654391857934</v>
      </c>
      <c r="H163" s="45">
        <f>IF(RES_hhdet_in_tes!H163=0,"",RES_hhdet_in_tes!H163/RES_hhdet_in_fec!H163)</f>
        <v>0.71983499012856489</v>
      </c>
      <c r="I163" s="45">
        <f>IF(RES_hhdet_in_tes!I163=0,"",RES_hhdet_in_tes!I163/RES_hhdet_in_fec!I163)</f>
        <v>0.72467969398816423</v>
      </c>
      <c r="J163" s="45">
        <f>IF(RES_hhdet_in_tes!J163=0,"",RES_hhdet_in_tes!J163/RES_hhdet_in_fec!J163)</f>
        <v>0.72950042131558268</v>
      </c>
      <c r="K163" s="45">
        <f>IF(RES_hhdet_in_tes!K163=0,"",RES_hhdet_in_tes!K163/RES_hhdet_in_fec!K163)</f>
        <v>0.73428853767967406</v>
      </c>
      <c r="L163" s="45">
        <f>IF(RES_hhdet_in_tes!L163=0,"",RES_hhdet_in_tes!L163/RES_hhdet_in_fec!L163)</f>
        <v>0.73904185891519159</v>
      </c>
      <c r="M163" s="45">
        <f>IF(RES_hhdet_in_tes!M163=0,"",RES_hhdet_in_tes!M163/RES_hhdet_in_fec!M163)</f>
        <v>0.74288587658844707</v>
      </c>
      <c r="N163" s="45">
        <f>IF(RES_hhdet_in_tes!N163=0,"",RES_hhdet_in_tes!N163/RES_hhdet_in_fec!N163)</f>
        <v>0.74550462686708607</v>
      </c>
      <c r="O163" s="45">
        <f>IF(RES_hhdet_in_tes!O163=0,"",RES_hhdet_in_tes!O163/RES_hhdet_in_fec!O163)</f>
        <v>0.74731595333685397</v>
      </c>
      <c r="P163" s="45">
        <f>IF(RES_hhdet_in_tes!P163=0,"",RES_hhdet_in_tes!P163/RES_hhdet_in_fec!P163)</f>
        <v>0.75015266189337571</v>
      </c>
      <c r="Q163" s="45">
        <f>IF(RES_hhdet_in_tes!Q163=0,"",RES_hhdet_in_tes!Q163/RES_hhdet_in_fec!Q163)</f>
        <v>0.75899322230121224</v>
      </c>
      <c r="R163" s="45">
        <f>IF(RES_hhdet_in_tes!R163=0,"",RES_hhdet_in_tes!R163/RES_hhdet_in_fec!R163)</f>
        <v>0.77969878942001203</v>
      </c>
      <c r="S163" s="45">
        <f>IF(RES_hhdet_in_tes!S163=0,"",RES_hhdet_in_tes!S163/RES_hhdet_in_fec!S163)</f>
        <v>0.80759318125728741</v>
      </c>
      <c r="T163" s="45">
        <f>IF(RES_hhdet_in_tes!T163=0,"",RES_hhdet_in_tes!T163/RES_hhdet_in_fec!T163)</f>
        <v>0.83884338982441076</v>
      </c>
      <c r="U163" s="45">
        <f>IF(RES_hhdet_in_tes!U163=0,"",RES_hhdet_in_tes!U163/RES_hhdet_in_fec!U163)</f>
        <v>0.86965157888225564</v>
      </c>
      <c r="V163" s="45">
        <f>IF(RES_hhdet_in_tes!V163=0,"",RES_hhdet_in_tes!V163/RES_hhdet_in_fec!V163)</f>
        <v>0.89621617273570597</v>
      </c>
      <c r="W163" s="45">
        <f>IF(RES_hhdet_in_tes!W163=0,"",RES_hhdet_in_tes!W163/RES_hhdet_in_fec!W163)</f>
        <v>0.91778528441169016</v>
      </c>
      <c r="X163" s="45">
        <f>IF(RES_hhdet_in_tes!X163=0,"",RES_hhdet_in_tes!X163/RES_hhdet_in_fec!X163)</f>
        <v>0.93015265337409259</v>
      </c>
      <c r="Y163" s="45">
        <f>IF(RES_hhdet_in_tes!Y163=0,"",RES_hhdet_in_tes!Y163/RES_hhdet_in_fec!Y163)</f>
        <v>0.9418178989994459</v>
      </c>
      <c r="DA163" s="60" t="s">
        <v>3740</v>
      </c>
    </row>
    <row r="164" spans="1:105" ht="12.95" customHeight="1" x14ac:dyDescent="0.25">
      <c r="A164" s="121" t="s">
        <v>92</v>
      </c>
      <c r="B164" s="124"/>
      <c r="C164" s="124">
        <f>IF(RES_hhdet_in_tes!C164=0,"",RES_hhdet_in_tes!C164/RES_hhdet_in_fec!C164)</f>
        <v>2.7356869207443761</v>
      </c>
      <c r="D164" s="124">
        <f>IF(RES_hhdet_in_tes!D164=0,"",RES_hhdet_in_tes!D164/RES_hhdet_in_fec!D164)</f>
        <v>2.8651535113348157</v>
      </c>
      <c r="E164" s="124">
        <f>IF(RES_hhdet_in_tes!E164=0,"",RES_hhdet_in_tes!E164/RES_hhdet_in_fec!E164)</f>
        <v>2.9965610550695638</v>
      </c>
      <c r="F164" s="124">
        <f>IF(RES_hhdet_in_tes!F164=0,"",RES_hhdet_in_tes!F164/RES_hhdet_in_fec!F164)</f>
        <v>3.1290240062310737</v>
      </c>
      <c r="G164" s="124">
        <f>IF(RES_hhdet_in_tes!G164=0,"",RES_hhdet_in_tes!G164/RES_hhdet_in_fec!G164)</f>
        <v>3.2633097656985108</v>
      </c>
      <c r="H164" s="124">
        <f>IF(RES_hhdet_in_tes!H164=0,"",RES_hhdet_in_tes!H164/RES_hhdet_in_fec!H164)</f>
        <v>3.3992977275107998</v>
      </c>
      <c r="I164" s="124">
        <f>IF(RES_hhdet_in_tes!I164=0,"",RES_hhdet_in_tes!I164/RES_hhdet_in_fec!I164)</f>
        <v>3.5371487534784825</v>
      </c>
      <c r="J164" s="124">
        <f>IF(RES_hhdet_in_tes!J164=0,"",RES_hhdet_in_tes!J164/RES_hhdet_in_fec!J164)</f>
        <v>3.6775838141423449</v>
      </c>
      <c r="K164" s="124">
        <f>IF(RES_hhdet_in_tes!K164=0,"",RES_hhdet_in_tes!K164/RES_hhdet_in_fec!K164)</f>
        <v>3.8211739782850813</v>
      </c>
      <c r="L164" s="124">
        <f>IF(RES_hhdet_in_tes!L164=0,"",RES_hhdet_in_tes!L164/RES_hhdet_in_fec!L164)</f>
        <v>3.967994975773474</v>
      </c>
      <c r="M164" s="124">
        <f>IF(RES_hhdet_in_tes!M164=0,"",RES_hhdet_in_tes!M164/RES_hhdet_in_fec!M164)</f>
        <v>4.1362410167421046</v>
      </c>
      <c r="N164" s="124">
        <f>IF(RES_hhdet_in_tes!N164=0,"",RES_hhdet_in_tes!N164/RES_hhdet_in_fec!N164)</f>
        <v>4.3313131268816703</v>
      </c>
      <c r="O164" s="124">
        <f>IF(RES_hhdet_in_tes!O164=0,"",RES_hhdet_in_tes!O164/RES_hhdet_in_fec!O164)</f>
        <v>4.5528633168415711</v>
      </c>
      <c r="P164" s="124">
        <f>IF(RES_hhdet_in_tes!P164=0,"",RES_hhdet_in_tes!P164/RES_hhdet_in_fec!P164)</f>
        <v>4.7793303214323135</v>
      </c>
      <c r="Q164" s="124">
        <f>IF(RES_hhdet_in_tes!Q164=0,"",RES_hhdet_in_tes!Q164/RES_hhdet_in_fec!Q164)</f>
        <v>4.9531402752188267</v>
      </c>
      <c r="R164" s="124">
        <f>IF(RES_hhdet_in_tes!R164=0,"",RES_hhdet_in_tes!R164/RES_hhdet_in_fec!R164)</f>
        <v>4.9908010890570251</v>
      </c>
      <c r="S164" s="124">
        <f>IF(RES_hhdet_in_tes!S164=0,"",RES_hhdet_in_tes!S164/RES_hhdet_in_fec!S164)</f>
        <v>4.9949856239279358</v>
      </c>
      <c r="T164" s="124">
        <f>IF(RES_hhdet_in_tes!T164=0,"",RES_hhdet_in_tes!T164/RES_hhdet_in_fec!T164)</f>
        <v>4.9996351071178369</v>
      </c>
      <c r="U164" s="124">
        <f>IF(RES_hhdet_in_tes!U164=0,"",RES_hhdet_in_tes!U164/RES_hhdet_in_fec!U164)</f>
        <v>5.0048011995510606</v>
      </c>
      <c r="V164" s="124">
        <f>IF(RES_hhdet_in_tes!V164=0,"",RES_hhdet_in_tes!V164/RES_hhdet_in_fec!V164)</f>
        <v>5.0195634971544276</v>
      </c>
      <c r="W164" s="124">
        <f>IF(RES_hhdet_in_tes!W164=0,"",RES_hhdet_in_tes!W164/RES_hhdet_in_fec!W164)</f>
        <v>5.0680162204946306</v>
      </c>
      <c r="X164" s="124">
        <f>IF(RES_hhdet_in_tes!X164=0,"",RES_hhdet_in_tes!X164/RES_hhdet_in_fec!X164)</f>
        <v>5.1230974539155829</v>
      </c>
      <c r="Y164" s="124">
        <f>IF(RES_hhdet_in_tes!Y164=0,"",RES_hhdet_in_tes!Y164/RES_hhdet_in_fec!Y164)</f>
        <v>5.1851837950123176</v>
      </c>
      <c r="DA164" s="130" t="s">
        <v>3741</v>
      </c>
    </row>
    <row r="165" spans="1:105" ht="12" customHeight="1" x14ac:dyDescent="0.25">
      <c r="A165" s="97" t="s">
        <v>53</v>
      </c>
      <c r="B165" s="111"/>
      <c r="C165" s="111">
        <f>IF(RES_hhdet_in_tes!C165=0,"",RES_hhdet_in_tes!C165/RES_hhdet_in_fec!C165)</f>
        <v>2.7356869207443761</v>
      </c>
      <c r="D165" s="111">
        <f>IF(RES_hhdet_in_tes!D165=0,"",RES_hhdet_in_tes!D165/RES_hhdet_in_fec!D165)</f>
        <v>2.8651535113348157</v>
      </c>
      <c r="E165" s="111">
        <f>IF(RES_hhdet_in_tes!E165=0,"",RES_hhdet_in_tes!E165/RES_hhdet_in_fec!E165)</f>
        <v>2.9965610550695638</v>
      </c>
      <c r="F165" s="111">
        <f>IF(RES_hhdet_in_tes!F165=0,"",RES_hhdet_in_tes!F165/RES_hhdet_in_fec!F165)</f>
        <v>3.1290240062310737</v>
      </c>
      <c r="G165" s="111">
        <f>IF(RES_hhdet_in_tes!G165=0,"",RES_hhdet_in_tes!G165/RES_hhdet_in_fec!G165)</f>
        <v>3.2633097656985108</v>
      </c>
      <c r="H165" s="111">
        <f>IF(RES_hhdet_in_tes!H165=0,"",RES_hhdet_in_tes!H165/RES_hhdet_in_fec!H165)</f>
        <v>3.3992977275107998</v>
      </c>
      <c r="I165" s="111">
        <f>IF(RES_hhdet_in_tes!I165=0,"",RES_hhdet_in_tes!I165/RES_hhdet_in_fec!I165)</f>
        <v>3.5371487534784825</v>
      </c>
      <c r="J165" s="111">
        <f>IF(RES_hhdet_in_tes!J165=0,"",RES_hhdet_in_tes!J165/RES_hhdet_in_fec!J165)</f>
        <v>3.6775838141423449</v>
      </c>
      <c r="K165" s="111">
        <f>IF(RES_hhdet_in_tes!K165=0,"",RES_hhdet_in_tes!K165/RES_hhdet_in_fec!K165)</f>
        <v>3.8211739782850813</v>
      </c>
      <c r="L165" s="111">
        <f>IF(RES_hhdet_in_tes!L165=0,"",RES_hhdet_in_tes!L165/RES_hhdet_in_fec!L165)</f>
        <v>3.967994975773474</v>
      </c>
      <c r="M165" s="111">
        <f>IF(RES_hhdet_in_tes!M165=0,"",RES_hhdet_in_tes!M165/RES_hhdet_in_fec!M165)</f>
        <v>4.1362410167421046</v>
      </c>
      <c r="N165" s="111">
        <f>IF(RES_hhdet_in_tes!N165=0,"",RES_hhdet_in_tes!N165/RES_hhdet_in_fec!N165)</f>
        <v>4.3313131268816703</v>
      </c>
      <c r="O165" s="111">
        <f>IF(RES_hhdet_in_tes!O165=0,"",RES_hhdet_in_tes!O165/RES_hhdet_in_fec!O165)</f>
        <v>4.5528633168415711</v>
      </c>
      <c r="P165" s="111">
        <f>IF(RES_hhdet_in_tes!P165=0,"",RES_hhdet_in_tes!P165/RES_hhdet_in_fec!P165)</f>
        <v>4.7793303214323135</v>
      </c>
      <c r="Q165" s="111">
        <f>IF(RES_hhdet_in_tes!Q165=0,"",RES_hhdet_in_tes!Q165/RES_hhdet_in_fec!Q165)</f>
        <v>4.9531402752188267</v>
      </c>
      <c r="R165" s="111">
        <f>IF(RES_hhdet_in_tes!R165=0,"",RES_hhdet_in_tes!R165/RES_hhdet_in_fec!R165)</f>
        <v>4.9908010890570251</v>
      </c>
      <c r="S165" s="111">
        <f>IF(RES_hhdet_in_tes!S165=0,"",RES_hhdet_in_tes!S165/RES_hhdet_in_fec!S165)</f>
        <v>4.9949856239279358</v>
      </c>
      <c r="T165" s="111">
        <f>IF(RES_hhdet_in_tes!T165=0,"",RES_hhdet_in_tes!T165/RES_hhdet_in_fec!T165)</f>
        <v>4.9996351071178369</v>
      </c>
      <c r="U165" s="111">
        <f>IF(RES_hhdet_in_tes!U165=0,"",RES_hhdet_in_tes!U165/RES_hhdet_in_fec!U165)</f>
        <v>5.0048011995510606</v>
      </c>
      <c r="V165" s="111">
        <f>IF(RES_hhdet_in_tes!V165=0,"",RES_hhdet_in_tes!V165/RES_hhdet_in_fec!V165)</f>
        <v>5.0195634971544276</v>
      </c>
      <c r="W165" s="111">
        <f>IF(RES_hhdet_in_tes!W165=0,"",RES_hhdet_in_tes!W165/RES_hhdet_in_fec!W165)</f>
        <v>5.0680162204946306</v>
      </c>
      <c r="X165" s="111">
        <f>IF(RES_hhdet_in_tes!X165=0,"",RES_hhdet_in_tes!X165/RES_hhdet_in_fec!X165)</f>
        <v>5.1230974539155829</v>
      </c>
      <c r="Y165" s="111">
        <f>IF(RES_hhdet_in_tes!Y165=0,"",RES_hhdet_in_tes!Y165/RES_hhdet_in_fec!Y165)</f>
        <v>5.1851837950123176</v>
      </c>
      <c r="DA165" s="63" t="s">
        <v>3742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0.63837191579291253</v>
      </c>
      <c r="D166" s="124">
        <f>IF(RES_hhdet_in_tes!D166=0,"",RES_hhdet_in_tes!D166/RES_hhdet_in_fec!D166)</f>
        <v>0.63995487162874876</v>
      </c>
      <c r="E166" s="124">
        <f>IF(RES_hhdet_in_tes!E166=0,"",RES_hhdet_in_tes!E166/RES_hhdet_in_fec!E166)</f>
        <v>0.64168781622027715</v>
      </c>
      <c r="F166" s="124">
        <f>IF(RES_hhdet_in_tes!F166=0,"",RES_hhdet_in_tes!F166/RES_hhdet_in_fec!F166)</f>
        <v>0.64344166961681226</v>
      </c>
      <c r="G166" s="124">
        <f>IF(RES_hhdet_in_tes!G166=0,"",RES_hhdet_in_tes!G166/RES_hhdet_in_fec!G166)</f>
        <v>0.64533482419705257</v>
      </c>
      <c r="H166" s="124">
        <f>IF(RES_hhdet_in_tes!H166=0,"",RES_hhdet_in_tes!H166/RES_hhdet_in_fec!H166)</f>
        <v>0.64735391600223646</v>
      </c>
      <c r="I166" s="124">
        <f>IF(RES_hhdet_in_tes!I166=0,"",RES_hhdet_in_tes!I166/RES_hhdet_in_fec!I166)</f>
        <v>0.64952964984399353</v>
      </c>
      <c r="J166" s="124">
        <f>IF(RES_hhdet_in_tes!J166=0,"",RES_hhdet_in_tes!J166/RES_hhdet_in_fec!J166)</f>
        <v>0.65198514271407948</v>
      </c>
      <c r="K166" s="124">
        <f>IF(RES_hhdet_in_tes!K166=0,"",RES_hhdet_in_tes!K166/RES_hhdet_in_fec!K166)</f>
        <v>0.65482915795741481</v>
      </c>
      <c r="L166" s="124">
        <f>IF(RES_hhdet_in_tes!L166=0,"",RES_hhdet_in_tes!L166/RES_hhdet_in_fec!L166)</f>
        <v>0.65809909039910652</v>
      </c>
      <c r="M166" s="124">
        <f>IF(RES_hhdet_in_tes!M166=0,"",RES_hhdet_in_tes!M166/RES_hhdet_in_fec!M166)</f>
        <v>0.66431562581605008</v>
      </c>
      <c r="N166" s="124">
        <f>IF(RES_hhdet_in_tes!N166=0,"",RES_hhdet_in_tes!N166/RES_hhdet_in_fec!N166)</f>
        <v>0.67456613284486833</v>
      </c>
      <c r="O166" s="124">
        <f>IF(RES_hhdet_in_tes!O166=0,"",RES_hhdet_in_tes!O166/RES_hhdet_in_fec!O166)</f>
        <v>0.69019682358810097</v>
      </c>
      <c r="P166" s="124">
        <f>IF(RES_hhdet_in_tes!P166=0,"",RES_hhdet_in_tes!P166/RES_hhdet_in_fec!P166)</f>
        <v>0.71046664254360636</v>
      </c>
      <c r="Q166" s="124">
        <f>IF(RES_hhdet_in_tes!Q166=0,"",RES_hhdet_in_tes!Q166/RES_hhdet_in_fec!Q166)</f>
        <v>0.73002270523967305</v>
      </c>
      <c r="R166" s="124">
        <f>IF(RES_hhdet_in_tes!R166=0,"",RES_hhdet_in_tes!R166/RES_hhdet_in_fec!R166)</f>
        <v>0.74325706249490797</v>
      </c>
      <c r="S166" s="124">
        <f>IF(RES_hhdet_in_tes!S166=0,"",RES_hhdet_in_tes!S166/RES_hhdet_in_fec!S166)</f>
        <v>0.75607887348695269</v>
      </c>
      <c r="T166" s="124">
        <f>IF(RES_hhdet_in_tes!T166=0,"",RES_hhdet_in_tes!T166/RES_hhdet_in_fec!T166)</f>
        <v>0.76880118036728506</v>
      </c>
      <c r="U166" s="124">
        <f>IF(RES_hhdet_in_tes!U166=0,"",RES_hhdet_in_tes!U166/RES_hhdet_in_fec!U166)</f>
        <v>0.78155187696980599</v>
      </c>
      <c r="V166" s="124">
        <f>IF(RES_hhdet_in_tes!V166=0,"",RES_hhdet_in_tes!V166/RES_hhdet_in_fec!V166)</f>
        <v>0.7940779583111266</v>
      </c>
      <c r="W166" s="124">
        <f>IF(RES_hhdet_in_tes!W166=0,"",RES_hhdet_in_tes!W166/RES_hhdet_in_fec!W166)</f>
        <v>0.80551842608562407</v>
      </c>
      <c r="X166" s="124">
        <f>IF(RES_hhdet_in_tes!X166=0,"",RES_hhdet_in_tes!X166/RES_hhdet_in_fec!X166)</f>
        <v>0.81780244470904795</v>
      </c>
      <c r="Y166" s="124">
        <f>IF(RES_hhdet_in_tes!Y166=0,"",RES_hhdet_in_tes!Y166/RES_hhdet_in_fec!Y166)</f>
        <v>0.82926268746049825</v>
      </c>
      <c r="DA166" s="130" t="s">
        <v>3743</v>
      </c>
    </row>
    <row r="167" spans="1:105" ht="12" customHeight="1" x14ac:dyDescent="0.25">
      <c r="A167" s="97" t="s">
        <v>124</v>
      </c>
      <c r="B167" s="111"/>
      <c r="C167" s="111" t="str">
        <f>IF(RES_hhdet_in_tes!C167=0,"",RES_hhdet_in_tes!C167/RES_hhdet_in_fec!C167)</f>
        <v/>
      </c>
      <c r="D167" s="111" t="str">
        <f>IF(RES_hhdet_in_tes!D167=0,"",RES_hhdet_in_tes!D167/RES_hhdet_in_fec!D167)</f>
        <v/>
      </c>
      <c r="E167" s="111" t="str">
        <f>IF(RES_hhdet_in_tes!E167=0,"",RES_hhdet_in_tes!E167/RES_hhdet_in_fec!E167)</f>
        <v/>
      </c>
      <c r="F167" s="111" t="str">
        <f>IF(RES_hhdet_in_tes!F167=0,"",RES_hhdet_in_tes!F167/RES_hhdet_in_fec!F167)</f>
        <v/>
      </c>
      <c r="G167" s="111" t="str">
        <f>IF(RES_hhdet_in_tes!G167=0,"",RES_hhdet_in_tes!G167/RES_hhdet_in_fec!G167)</f>
        <v/>
      </c>
      <c r="H167" s="111" t="str">
        <f>IF(RES_hhdet_in_tes!H167=0,"",RES_hhdet_in_tes!H167/RES_hhdet_in_fec!H167)</f>
        <v/>
      </c>
      <c r="I167" s="111" t="str">
        <f>IF(RES_hhdet_in_tes!I167=0,"",RES_hhdet_in_tes!I167/RES_hhdet_in_fec!I167)</f>
        <v/>
      </c>
      <c r="J167" s="111" t="str">
        <f>IF(RES_hhdet_in_tes!J167=0,"",RES_hhdet_in_tes!J167/RES_hhdet_in_fec!J167)</f>
        <v/>
      </c>
      <c r="K167" s="111" t="str">
        <f>IF(RES_hhdet_in_tes!K167=0,"",RES_hhdet_in_tes!K167/RES_hhdet_in_fec!K167)</f>
        <v/>
      </c>
      <c r="L167" s="111" t="str">
        <f>IF(RES_hhdet_in_tes!L167=0,"",RES_hhdet_in_tes!L167/RES_hhdet_in_fec!L167)</f>
        <v/>
      </c>
      <c r="M167" s="111" t="str">
        <f>IF(RES_hhdet_in_tes!M167=0,"",RES_hhdet_in_tes!M167/RES_hhdet_in_fec!M167)</f>
        <v/>
      </c>
      <c r="N167" s="111" t="str">
        <f>IF(RES_hhdet_in_tes!N167=0,"",RES_hhdet_in_tes!N167/RES_hhdet_in_fec!N167)</f>
        <v/>
      </c>
      <c r="O167" s="111" t="str">
        <f>IF(RES_hhdet_in_tes!O167=0,"",RES_hhdet_in_tes!O167/RES_hhdet_in_fec!O167)</f>
        <v/>
      </c>
      <c r="P167" s="111" t="str">
        <f>IF(RES_hhdet_in_tes!P167=0,"",RES_hhdet_in_tes!P167/RES_hhdet_in_fec!P167)</f>
        <v/>
      </c>
      <c r="Q167" s="111" t="str">
        <f>IF(RES_hhdet_in_tes!Q167=0,"",RES_hhdet_in_tes!Q167/RES_hhdet_in_fec!Q167)</f>
        <v/>
      </c>
      <c r="R167" s="111" t="str">
        <f>IF(RES_hhdet_in_tes!R167=0,"",RES_hhdet_in_tes!R167/RES_hhdet_in_fec!R167)</f>
        <v/>
      </c>
      <c r="S167" s="111" t="str">
        <f>IF(RES_hhdet_in_tes!S167=0,"",RES_hhdet_in_tes!S167/RES_hhdet_in_fec!S167)</f>
        <v/>
      </c>
      <c r="T167" s="111" t="str">
        <f>IF(RES_hhdet_in_tes!T167=0,"",RES_hhdet_in_tes!T167/RES_hhdet_in_fec!T167)</f>
        <v/>
      </c>
      <c r="U167" s="111" t="str">
        <f>IF(RES_hhdet_in_tes!U167=0,"",RES_hhdet_in_tes!U167/RES_hhdet_in_fec!U167)</f>
        <v/>
      </c>
      <c r="V167" s="111" t="str">
        <f>IF(RES_hhdet_in_tes!V167=0,"",RES_hhdet_in_tes!V167/RES_hhdet_in_fec!V167)</f>
        <v/>
      </c>
      <c r="W167" s="111" t="str">
        <f>IF(RES_hhdet_in_tes!W167=0,"",RES_hhdet_in_tes!W167/RES_hhdet_in_fec!W167)</f>
        <v/>
      </c>
      <c r="X167" s="111" t="str">
        <f>IF(RES_hhdet_in_tes!X167=0,"",RES_hhdet_in_tes!X167/RES_hhdet_in_fec!X167)</f>
        <v/>
      </c>
      <c r="Y167" s="111" t="str">
        <f>IF(RES_hhdet_in_tes!Y167=0,"",RES_hhdet_in_tes!Y167/RES_hhdet_in_fec!Y167)</f>
        <v/>
      </c>
      <c r="DA167" s="63" t="s">
        <v>3744</v>
      </c>
    </row>
    <row r="168" spans="1:105" ht="12" customHeight="1" x14ac:dyDescent="0.25">
      <c r="A168" s="97" t="s">
        <v>123</v>
      </c>
      <c r="B168" s="111"/>
      <c r="C168" s="111" t="str">
        <f>IF(RES_hhdet_in_tes!C168=0,"",RES_hhdet_in_tes!C168/RES_hhdet_in_fec!C168)</f>
        <v/>
      </c>
      <c r="D168" s="111" t="str">
        <f>IF(RES_hhdet_in_tes!D168=0,"",RES_hhdet_in_tes!D168/RES_hhdet_in_fec!D168)</f>
        <v/>
      </c>
      <c r="E168" s="111" t="str">
        <f>IF(RES_hhdet_in_tes!E168=0,"",RES_hhdet_in_tes!E168/RES_hhdet_in_fec!E168)</f>
        <v/>
      </c>
      <c r="F168" s="111" t="str">
        <f>IF(RES_hhdet_in_tes!F168=0,"",RES_hhdet_in_tes!F168/RES_hhdet_in_fec!F168)</f>
        <v/>
      </c>
      <c r="G168" s="111" t="str">
        <f>IF(RES_hhdet_in_tes!G168=0,"",RES_hhdet_in_tes!G168/RES_hhdet_in_fec!G168)</f>
        <v/>
      </c>
      <c r="H168" s="111" t="str">
        <f>IF(RES_hhdet_in_tes!H168=0,"",RES_hhdet_in_tes!H168/RES_hhdet_in_fec!H168)</f>
        <v/>
      </c>
      <c r="I168" s="111" t="str">
        <f>IF(RES_hhdet_in_tes!I168=0,"",RES_hhdet_in_tes!I168/RES_hhdet_in_fec!I168)</f>
        <v/>
      </c>
      <c r="J168" s="111" t="str">
        <f>IF(RES_hhdet_in_tes!J168=0,"",RES_hhdet_in_tes!J168/RES_hhdet_in_fec!J168)</f>
        <v/>
      </c>
      <c r="K168" s="111" t="str">
        <f>IF(RES_hhdet_in_tes!K168=0,"",RES_hhdet_in_tes!K168/RES_hhdet_in_fec!K168)</f>
        <v/>
      </c>
      <c r="L168" s="111" t="str">
        <f>IF(RES_hhdet_in_tes!L168=0,"",RES_hhdet_in_tes!L168/RES_hhdet_in_fec!L168)</f>
        <v/>
      </c>
      <c r="M168" s="111" t="str">
        <f>IF(RES_hhdet_in_tes!M168=0,"",RES_hhdet_in_tes!M168/RES_hhdet_in_fec!M168)</f>
        <v/>
      </c>
      <c r="N168" s="111" t="str">
        <f>IF(RES_hhdet_in_tes!N168=0,"",RES_hhdet_in_tes!N168/RES_hhdet_in_fec!N168)</f>
        <v/>
      </c>
      <c r="O168" s="111" t="str">
        <f>IF(RES_hhdet_in_tes!O168=0,"",RES_hhdet_in_tes!O168/RES_hhdet_in_fec!O168)</f>
        <v/>
      </c>
      <c r="P168" s="111" t="str">
        <f>IF(RES_hhdet_in_tes!P168=0,"",RES_hhdet_in_tes!P168/RES_hhdet_in_fec!P168)</f>
        <v/>
      </c>
      <c r="Q168" s="111" t="str">
        <f>IF(RES_hhdet_in_tes!Q168=0,"",RES_hhdet_in_tes!Q168/RES_hhdet_in_fec!Q168)</f>
        <v/>
      </c>
      <c r="R168" s="111" t="str">
        <f>IF(RES_hhdet_in_tes!R168=0,"",RES_hhdet_in_tes!R168/RES_hhdet_in_fec!R168)</f>
        <v/>
      </c>
      <c r="S168" s="111" t="str">
        <f>IF(RES_hhdet_in_tes!S168=0,"",RES_hhdet_in_tes!S168/RES_hhdet_in_fec!S168)</f>
        <v/>
      </c>
      <c r="T168" s="111" t="str">
        <f>IF(RES_hhdet_in_tes!T168=0,"",RES_hhdet_in_tes!T168/RES_hhdet_in_fec!T168)</f>
        <v/>
      </c>
      <c r="U168" s="111" t="str">
        <f>IF(RES_hhdet_in_tes!U168=0,"",RES_hhdet_in_tes!U168/RES_hhdet_in_fec!U168)</f>
        <v/>
      </c>
      <c r="V168" s="111" t="str">
        <f>IF(RES_hhdet_in_tes!V168=0,"",RES_hhdet_in_tes!V168/RES_hhdet_in_fec!V168)</f>
        <v/>
      </c>
      <c r="W168" s="111" t="str">
        <f>IF(RES_hhdet_in_tes!W168=0,"",RES_hhdet_in_tes!W168/RES_hhdet_in_fec!W168)</f>
        <v/>
      </c>
      <c r="X168" s="111" t="str">
        <f>IF(RES_hhdet_in_tes!X168=0,"",RES_hhdet_in_tes!X168/RES_hhdet_in_fec!X168)</f>
        <v/>
      </c>
      <c r="Y168" s="111" t="str">
        <f>IF(RES_hhdet_in_tes!Y168=0,"",RES_hhdet_in_tes!Y168/RES_hhdet_in_fec!Y168)</f>
        <v/>
      </c>
      <c r="DA168" s="63" t="s">
        <v>3745</v>
      </c>
    </row>
    <row r="169" spans="1:105" ht="12" customHeight="1" x14ac:dyDescent="0.25">
      <c r="A169" s="100" t="s">
        <v>50</v>
      </c>
      <c r="B169" s="112"/>
      <c r="C169" s="112" t="str">
        <f>IF(RES_hhdet_in_tes!C169=0,"",RES_hhdet_in_tes!C169/RES_hhdet_in_fec!C169)</f>
        <v/>
      </c>
      <c r="D169" s="112" t="str">
        <f>IF(RES_hhdet_in_tes!D169=0,"",RES_hhdet_in_tes!D169/RES_hhdet_in_fec!D169)</f>
        <v/>
      </c>
      <c r="E169" s="112" t="str">
        <f>IF(RES_hhdet_in_tes!E169=0,"",RES_hhdet_in_tes!E169/RES_hhdet_in_fec!E169)</f>
        <v/>
      </c>
      <c r="F169" s="112" t="str">
        <f>IF(RES_hhdet_in_tes!F169=0,"",RES_hhdet_in_tes!F169/RES_hhdet_in_fec!F169)</f>
        <v/>
      </c>
      <c r="G169" s="112" t="str">
        <f>IF(RES_hhdet_in_tes!G169=0,"",RES_hhdet_in_tes!G169/RES_hhdet_in_fec!G169)</f>
        <v/>
      </c>
      <c r="H169" s="112" t="str">
        <f>IF(RES_hhdet_in_tes!H169=0,"",RES_hhdet_in_tes!H169/RES_hhdet_in_fec!H169)</f>
        <v/>
      </c>
      <c r="I169" s="112" t="str">
        <f>IF(RES_hhdet_in_tes!I169=0,"",RES_hhdet_in_tes!I169/RES_hhdet_in_fec!I169)</f>
        <v/>
      </c>
      <c r="J169" s="112" t="str">
        <f>IF(RES_hhdet_in_tes!J169=0,"",RES_hhdet_in_tes!J169/RES_hhdet_in_fec!J169)</f>
        <v/>
      </c>
      <c r="K169" s="112" t="str">
        <f>IF(RES_hhdet_in_tes!K169=0,"",RES_hhdet_in_tes!K169/RES_hhdet_in_fec!K169)</f>
        <v/>
      </c>
      <c r="L169" s="112" t="str">
        <f>IF(RES_hhdet_in_tes!L169=0,"",RES_hhdet_in_tes!L169/RES_hhdet_in_fec!L169)</f>
        <v/>
      </c>
      <c r="M169" s="112" t="str">
        <f>IF(RES_hhdet_in_tes!M169=0,"",RES_hhdet_in_tes!M169/RES_hhdet_in_fec!M169)</f>
        <v/>
      </c>
      <c r="N169" s="112" t="str">
        <f>IF(RES_hhdet_in_tes!N169=0,"",RES_hhdet_in_tes!N169/RES_hhdet_in_fec!N169)</f>
        <v/>
      </c>
      <c r="O169" s="112" t="str">
        <f>IF(RES_hhdet_in_tes!O169=0,"",RES_hhdet_in_tes!O169/RES_hhdet_in_fec!O169)</f>
        <v/>
      </c>
      <c r="P169" s="112" t="str">
        <f>IF(RES_hhdet_in_tes!P169=0,"",RES_hhdet_in_tes!P169/RES_hhdet_in_fec!P169)</f>
        <v/>
      </c>
      <c r="Q169" s="112" t="str">
        <f>IF(RES_hhdet_in_tes!Q169=0,"",RES_hhdet_in_tes!Q169/RES_hhdet_in_fec!Q169)</f>
        <v/>
      </c>
      <c r="R169" s="112" t="str">
        <f>IF(RES_hhdet_in_tes!R169=0,"",RES_hhdet_in_tes!R169/RES_hhdet_in_fec!R169)</f>
        <v/>
      </c>
      <c r="S169" s="112" t="str">
        <f>IF(RES_hhdet_in_tes!S169=0,"",RES_hhdet_in_tes!S169/RES_hhdet_in_fec!S169)</f>
        <v/>
      </c>
      <c r="T169" s="112" t="str">
        <f>IF(RES_hhdet_in_tes!T169=0,"",RES_hhdet_in_tes!T169/RES_hhdet_in_fec!T169)</f>
        <v/>
      </c>
      <c r="U169" s="112" t="str">
        <f>IF(RES_hhdet_in_tes!U169=0,"",RES_hhdet_in_tes!U169/RES_hhdet_in_fec!U169)</f>
        <v/>
      </c>
      <c r="V169" s="112" t="str">
        <f>IF(RES_hhdet_in_tes!V169=0,"",RES_hhdet_in_tes!V169/RES_hhdet_in_fec!V169)</f>
        <v/>
      </c>
      <c r="W169" s="112" t="str">
        <f>IF(RES_hhdet_in_tes!W169=0,"",RES_hhdet_in_tes!W169/RES_hhdet_in_fec!W169)</f>
        <v/>
      </c>
      <c r="X169" s="112" t="str">
        <f>IF(RES_hhdet_in_tes!X169=0,"",RES_hhdet_in_tes!X169/RES_hhdet_in_fec!X169)</f>
        <v/>
      </c>
      <c r="Y169" s="112" t="str">
        <f>IF(RES_hhdet_in_tes!Y169=0,"",RES_hhdet_in_tes!Y169/RES_hhdet_in_fec!Y169)</f>
        <v/>
      </c>
      <c r="DA169" s="131" t="s">
        <v>3746</v>
      </c>
    </row>
    <row r="170" spans="1:105" ht="12" customHeight="1" x14ac:dyDescent="0.25">
      <c r="A170" s="103" t="s">
        <v>52</v>
      </c>
      <c r="B170" s="113"/>
      <c r="C170" s="113" t="str">
        <f>IF(RES_hhdet_in_tes!C170=0,"",RES_hhdet_in_tes!C170/RES_hhdet_in_fec!C170)</f>
        <v/>
      </c>
      <c r="D170" s="113" t="str">
        <f>IF(RES_hhdet_in_tes!D170=0,"",RES_hhdet_in_tes!D170/RES_hhdet_in_fec!D170)</f>
        <v/>
      </c>
      <c r="E170" s="113" t="str">
        <f>IF(RES_hhdet_in_tes!E170=0,"",RES_hhdet_in_tes!E170/RES_hhdet_in_fec!E170)</f>
        <v/>
      </c>
      <c r="F170" s="113" t="str">
        <f>IF(RES_hhdet_in_tes!F170=0,"",RES_hhdet_in_tes!F170/RES_hhdet_in_fec!F170)</f>
        <v/>
      </c>
      <c r="G170" s="113" t="str">
        <f>IF(RES_hhdet_in_tes!G170=0,"",RES_hhdet_in_tes!G170/RES_hhdet_in_fec!G170)</f>
        <v/>
      </c>
      <c r="H170" s="113" t="str">
        <f>IF(RES_hhdet_in_tes!H170=0,"",RES_hhdet_in_tes!H170/RES_hhdet_in_fec!H170)</f>
        <v/>
      </c>
      <c r="I170" s="113" t="str">
        <f>IF(RES_hhdet_in_tes!I170=0,"",RES_hhdet_in_tes!I170/RES_hhdet_in_fec!I170)</f>
        <v/>
      </c>
      <c r="J170" s="113" t="str">
        <f>IF(RES_hhdet_in_tes!J170=0,"",RES_hhdet_in_tes!J170/RES_hhdet_in_fec!J170)</f>
        <v/>
      </c>
      <c r="K170" s="113" t="str">
        <f>IF(RES_hhdet_in_tes!K170=0,"",RES_hhdet_in_tes!K170/RES_hhdet_in_fec!K170)</f>
        <v/>
      </c>
      <c r="L170" s="113" t="str">
        <f>IF(RES_hhdet_in_tes!L170=0,"",RES_hhdet_in_tes!L170/RES_hhdet_in_fec!L170)</f>
        <v/>
      </c>
      <c r="M170" s="113" t="str">
        <f>IF(RES_hhdet_in_tes!M170=0,"",RES_hhdet_in_tes!M170/RES_hhdet_in_fec!M170)</f>
        <v/>
      </c>
      <c r="N170" s="113" t="str">
        <f>IF(RES_hhdet_in_tes!N170=0,"",RES_hhdet_in_tes!N170/RES_hhdet_in_fec!N170)</f>
        <v/>
      </c>
      <c r="O170" s="113" t="str">
        <f>IF(RES_hhdet_in_tes!O170=0,"",RES_hhdet_in_tes!O170/RES_hhdet_in_fec!O170)</f>
        <v/>
      </c>
      <c r="P170" s="113" t="str">
        <f>IF(RES_hhdet_in_tes!P170=0,"",RES_hhdet_in_tes!P170/RES_hhdet_in_fec!P170)</f>
        <v/>
      </c>
      <c r="Q170" s="113" t="str">
        <f>IF(RES_hhdet_in_tes!Q170=0,"",RES_hhdet_in_tes!Q170/RES_hhdet_in_fec!Q170)</f>
        <v/>
      </c>
      <c r="R170" s="113" t="str">
        <f>IF(RES_hhdet_in_tes!R170=0,"",RES_hhdet_in_tes!R170/RES_hhdet_in_fec!R170)</f>
        <v/>
      </c>
      <c r="S170" s="113" t="str">
        <f>IF(RES_hhdet_in_tes!S170=0,"",RES_hhdet_in_tes!S170/RES_hhdet_in_fec!S170)</f>
        <v/>
      </c>
      <c r="T170" s="113" t="str">
        <f>IF(RES_hhdet_in_tes!T170=0,"",RES_hhdet_in_tes!T170/RES_hhdet_in_fec!T170)</f>
        <v/>
      </c>
      <c r="U170" s="113" t="str">
        <f>IF(RES_hhdet_in_tes!U170=0,"",RES_hhdet_in_tes!U170/RES_hhdet_in_fec!U170)</f>
        <v/>
      </c>
      <c r="V170" s="113" t="str">
        <f>IF(RES_hhdet_in_tes!V170=0,"",RES_hhdet_in_tes!V170/RES_hhdet_in_fec!V170)</f>
        <v/>
      </c>
      <c r="W170" s="113" t="str">
        <f>IF(RES_hhdet_in_tes!W170=0,"",RES_hhdet_in_tes!W170/RES_hhdet_in_fec!W170)</f>
        <v/>
      </c>
      <c r="X170" s="113" t="str">
        <f>IF(RES_hhdet_in_tes!X170=0,"",RES_hhdet_in_tes!X170/RES_hhdet_in_fec!X170)</f>
        <v/>
      </c>
      <c r="Y170" s="113" t="str">
        <f>IF(RES_hhdet_in_tes!Y170=0,"",RES_hhdet_in_tes!Y170/RES_hhdet_in_fec!Y170)</f>
        <v/>
      </c>
      <c r="DA170" s="132" t="s">
        <v>3747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0.63837191579291253</v>
      </c>
      <c r="D171" s="112">
        <f>IF(RES_hhdet_in_tes!D171=0,"",RES_hhdet_in_tes!D171/RES_hhdet_in_fec!D171)</f>
        <v>0.63995487162874876</v>
      </c>
      <c r="E171" s="112">
        <f>IF(RES_hhdet_in_tes!E171=0,"",RES_hhdet_in_tes!E171/RES_hhdet_in_fec!E171)</f>
        <v>0.64168781622027715</v>
      </c>
      <c r="F171" s="112">
        <f>IF(RES_hhdet_in_tes!F171=0,"",RES_hhdet_in_tes!F171/RES_hhdet_in_fec!F171)</f>
        <v>0.64344166961681226</v>
      </c>
      <c r="G171" s="112">
        <f>IF(RES_hhdet_in_tes!G171=0,"",RES_hhdet_in_tes!G171/RES_hhdet_in_fec!G171)</f>
        <v>0.64533482419705257</v>
      </c>
      <c r="H171" s="112">
        <f>IF(RES_hhdet_in_tes!H171=0,"",RES_hhdet_in_tes!H171/RES_hhdet_in_fec!H171)</f>
        <v>0.64735391600223646</v>
      </c>
      <c r="I171" s="112">
        <f>IF(RES_hhdet_in_tes!I171=0,"",RES_hhdet_in_tes!I171/RES_hhdet_in_fec!I171)</f>
        <v>0.64952964984399353</v>
      </c>
      <c r="J171" s="112">
        <f>IF(RES_hhdet_in_tes!J171=0,"",RES_hhdet_in_tes!J171/RES_hhdet_in_fec!J171)</f>
        <v>0.65198514271407948</v>
      </c>
      <c r="K171" s="112">
        <f>IF(RES_hhdet_in_tes!K171=0,"",RES_hhdet_in_tes!K171/RES_hhdet_in_fec!K171)</f>
        <v>0.65482915795741481</v>
      </c>
      <c r="L171" s="112">
        <f>IF(RES_hhdet_in_tes!L171=0,"",RES_hhdet_in_tes!L171/RES_hhdet_in_fec!L171)</f>
        <v>0.65809909039910652</v>
      </c>
      <c r="M171" s="112">
        <f>IF(RES_hhdet_in_tes!M171=0,"",RES_hhdet_in_tes!M171/RES_hhdet_in_fec!M171)</f>
        <v>0.66431562581605008</v>
      </c>
      <c r="N171" s="112">
        <f>IF(RES_hhdet_in_tes!N171=0,"",RES_hhdet_in_tes!N171/RES_hhdet_in_fec!N171)</f>
        <v>0.67456613284486833</v>
      </c>
      <c r="O171" s="112">
        <f>IF(RES_hhdet_in_tes!O171=0,"",RES_hhdet_in_tes!O171/RES_hhdet_in_fec!O171)</f>
        <v>0.69019682358810097</v>
      </c>
      <c r="P171" s="112">
        <f>IF(RES_hhdet_in_tes!P171=0,"",RES_hhdet_in_tes!P171/RES_hhdet_in_fec!P171)</f>
        <v>0.71046664254360636</v>
      </c>
      <c r="Q171" s="112">
        <f>IF(RES_hhdet_in_tes!Q171=0,"",RES_hhdet_in_tes!Q171/RES_hhdet_in_fec!Q171)</f>
        <v>0.73002270523967305</v>
      </c>
      <c r="R171" s="112">
        <f>IF(RES_hhdet_in_tes!R171=0,"",RES_hhdet_in_tes!R171/RES_hhdet_in_fec!R171)</f>
        <v>0.74325706249490797</v>
      </c>
      <c r="S171" s="112">
        <f>IF(RES_hhdet_in_tes!S171=0,"",RES_hhdet_in_tes!S171/RES_hhdet_in_fec!S171)</f>
        <v>0.75607887348695269</v>
      </c>
      <c r="T171" s="112">
        <f>IF(RES_hhdet_in_tes!T171=0,"",RES_hhdet_in_tes!T171/RES_hhdet_in_fec!T171)</f>
        <v>0.76880118036728506</v>
      </c>
      <c r="U171" s="112">
        <f>IF(RES_hhdet_in_tes!U171=0,"",RES_hhdet_in_tes!U171/RES_hhdet_in_fec!U171)</f>
        <v>0.78155187696980599</v>
      </c>
      <c r="V171" s="112">
        <f>IF(RES_hhdet_in_tes!V171=0,"",RES_hhdet_in_tes!V171/RES_hhdet_in_fec!V171)</f>
        <v>0.7940779583111266</v>
      </c>
      <c r="W171" s="112">
        <f>IF(RES_hhdet_in_tes!W171=0,"",RES_hhdet_in_tes!W171/RES_hhdet_in_fec!W171)</f>
        <v>0.80551842608562407</v>
      </c>
      <c r="X171" s="112">
        <f>IF(RES_hhdet_in_tes!X171=0,"",RES_hhdet_in_tes!X171/RES_hhdet_in_fec!X171)</f>
        <v>0.81780244470904795</v>
      </c>
      <c r="Y171" s="112">
        <f>IF(RES_hhdet_in_tes!Y171=0,"",RES_hhdet_in_tes!Y171/RES_hhdet_in_fec!Y171)</f>
        <v>0.82926268746049825</v>
      </c>
      <c r="DA171" s="131" t="s">
        <v>3748</v>
      </c>
    </row>
    <row r="172" spans="1:105" ht="12" customHeight="1" x14ac:dyDescent="0.25">
      <c r="A172" s="107" t="s">
        <v>121</v>
      </c>
      <c r="B172" s="113"/>
      <c r="C172" s="113" t="str">
        <f>IF(RES_hhdet_in_tes!C172=0,"",RES_hhdet_in_tes!C172/RES_hhdet_in_fec!C172)</f>
        <v/>
      </c>
      <c r="D172" s="113" t="str">
        <f>IF(RES_hhdet_in_tes!D172=0,"",RES_hhdet_in_tes!D172/RES_hhdet_in_fec!D172)</f>
        <v/>
      </c>
      <c r="E172" s="113" t="str">
        <f>IF(RES_hhdet_in_tes!E172=0,"",RES_hhdet_in_tes!E172/RES_hhdet_in_fec!E172)</f>
        <v/>
      </c>
      <c r="F172" s="113" t="str">
        <f>IF(RES_hhdet_in_tes!F172=0,"",RES_hhdet_in_tes!F172/RES_hhdet_in_fec!F172)</f>
        <v/>
      </c>
      <c r="G172" s="113" t="str">
        <f>IF(RES_hhdet_in_tes!G172=0,"",RES_hhdet_in_tes!G172/RES_hhdet_in_fec!G172)</f>
        <v/>
      </c>
      <c r="H172" s="113" t="str">
        <f>IF(RES_hhdet_in_tes!H172=0,"",RES_hhdet_in_tes!H172/RES_hhdet_in_fec!H172)</f>
        <v/>
      </c>
      <c r="I172" s="113" t="str">
        <f>IF(RES_hhdet_in_tes!I172=0,"",RES_hhdet_in_tes!I172/RES_hhdet_in_fec!I172)</f>
        <v/>
      </c>
      <c r="J172" s="113" t="str">
        <f>IF(RES_hhdet_in_tes!J172=0,"",RES_hhdet_in_tes!J172/RES_hhdet_in_fec!J172)</f>
        <v/>
      </c>
      <c r="K172" s="113" t="str">
        <f>IF(RES_hhdet_in_tes!K172=0,"",RES_hhdet_in_tes!K172/RES_hhdet_in_fec!K172)</f>
        <v/>
      </c>
      <c r="L172" s="113" t="str">
        <f>IF(RES_hhdet_in_tes!L172=0,"",RES_hhdet_in_tes!L172/RES_hhdet_in_fec!L172)</f>
        <v/>
      </c>
      <c r="M172" s="113" t="str">
        <f>IF(RES_hhdet_in_tes!M172=0,"",RES_hhdet_in_tes!M172/RES_hhdet_in_fec!M172)</f>
        <v/>
      </c>
      <c r="N172" s="113" t="str">
        <f>IF(RES_hhdet_in_tes!N172=0,"",RES_hhdet_in_tes!N172/RES_hhdet_in_fec!N172)</f>
        <v/>
      </c>
      <c r="O172" s="113" t="str">
        <f>IF(RES_hhdet_in_tes!O172=0,"",RES_hhdet_in_tes!O172/RES_hhdet_in_fec!O172)</f>
        <v/>
      </c>
      <c r="P172" s="113" t="str">
        <f>IF(RES_hhdet_in_tes!P172=0,"",RES_hhdet_in_tes!P172/RES_hhdet_in_fec!P172)</f>
        <v/>
      </c>
      <c r="Q172" s="113" t="str">
        <f>IF(RES_hhdet_in_tes!Q172=0,"",RES_hhdet_in_tes!Q172/RES_hhdet_in_fec!Q172)</f>
        <v/>
      </c>
      <c r="R172" s="113" t="str">
        <f>IF(RES_hhdet_in_tes!R172=0,"",RES_hhdet_in_tes!R172/RES_hhdet_in_fec!R172)</f>
        <v/>
      </c>
      <c r="S172" s="113" t="str">
        <f>IF(RES_hhdet_in_tes!S172=0,"",RES_hhdet_in_tes!S172/RES_hhdet_in_fec!S172)</f>
        <v/>
      </c>
      <c r="T172" s="113" t="str">
        <f>IF(RES_hhdet_in_tes!T172=0,"",RES_hhdet_in_tes!T172/RES_hhdet_in_fec!T172)</f>
        <v/>
      </c>
      <c r="U172" s="113" t="str">
        <f>IF(RES_hhdet_in_tes!U172=0,"",RES_hhdet_in_tes!U172/RES_hhdet_in_fec!U172)</f>
        <v/>
      </c>
      <c r="V172" s="113" t="str">
        <f>IF(RES_hhdet_in_tes!V172=0,"",RES_hhdet_in_tes!V172/RES_hhdet_in_fec!V172)</f>
        <v/>
      </c>
      <c r="W172" s="113" t="str">
        <f>IF(RES_hhdet_in_tes!W172=0,"",RES_hhdet_in_tes!W172/RES_hhdet_in_fec!W172)</f>
        <v/>
      </c>
      <c r="X172" s="113" t="str">
        <f>IF(RES_hhdet_in_tes!X172=0,"",RES_hhdet_in_tes!X172/RES_hhdet_in_fec!X172)</f>
        <v/>
      </c>
      <c r="Y172" s="113" t="str">
        <f>IF(RES_hhdet_in_tes!Y172=0,"",RES_hhdet_in_tes!Y172/RES_hhdet_in_fec!Y172)</f>
        <v/>
      </c>
      <c r="DA172" s="132" t="s">
        <v>3749</v>
      </c>
    </row>
    <row r="173" spans="1:105" ht="12" customHeight="1" x14ac:dyDescent="0.25">
      <c r="A173" s="108" t="s">
        <v>53</v>
      </c>
      <c r="B173" s="111"/>
      <c r="C173" s="111" t="str">
        <f>IF(RES_hhdet_in_tes!C173=0,"",RES_hhdet_in_tes!C173/RES_hhdet_in_fec!C173)</f>
        <v/>
      </c>
      <c r="D173" s="111" t="str">
        <f>IF(RES_hhdet_in_tes!D173=0,"",RES_hhdet_in_tes!D173/RES_hhdet_in_fec!D173)</f>
        <v/>
      </c>
      <c r="E173" s="111" t="str">
        <f>IF(RES_hhdet_in_tes!E173=0,"",RES_hhdet_in_tes!E173/RES_hhdet_in_fec!E173)</f>
        <v/>
      </c>
      <c r="F173" s="111" t="str">
        <f>IF(RES_hhdet_in_tes!F173=0,"",RES_hhdet_in_tes!F173/RES_hhdet_in_fec!F173)</f>
        <v/>
      </c>
      <c r="G173" s="111" t="str">
        <f>IF(RES_hhdet_in_tes!G173=0,"",RES_hhdet_in_tes!G173/RES_hhdet_in_fec!G173)</f>
        <v/>
      </c>
      <c r="H173" s="111" t="str">
        <f>IF(RES_hhdet_in_tes!H173=0,"",RES_hhdet_in_tes!H173/RES_hhdet_in_fec!H173)</f>
        <v/>
      </c>
      <c r="I173" s="111" t="str">
        <f>IF(RES_hhdet_in_tes!I173=0,"",RES_hhdet_in_tes!I173/RES_hhdet_in_fec!I173)</f>
        <v/>
      </c>
      <c r="J173" s="111" t="str">
        <f>IF(RES_hhdet_in_tes!J173=0,"",RES_hhdet_in_tes!J173/RES_hhdet_in_fec!J173)</f>
        <v/>
      </c>
      <c r="K173" s="111" t="str">
        <f>IF(RES_hhdet_in_tes!K173=0,"",RES_hhdet_in_tes!K173/RES_hhdet_in_fec!K173)</f>
        <v/>
      </c>
      <c r="L173" s="111" t="str">
        <f>IF(RES_hhdet_in_tes!L173=0,"",RES_hhdet_in_tes!L173/RES_hhdet_in_fec!L173)</f>
        <v/>
      </c>
      <c r="M173" s="111" t="str">
        <f>IF(RES_hhdet_in_tes!M173=0,"",RES_hhdet_in_tes!M173/RES_hhdet_in_fec!M173)</f>
        <v/>
      </c>
      <c r="N173" s="111" t="str">
        <f>IF(RES_hhdet_in_tes!N173=0,"",RES_hhdet_in_tes!N173/RES_hhdet_in_fec!N173)</f>
        <v/>
      </c>
      <c r="O173" s="111" t="str">
        <f>IF(RES_hhdet_in_tes!O173=0,"",RES_hhdet_in_tes!O173/RES_hhdet_in_fec!O173)</f>
        <v/>
      </c>
      <c r="P173" s="111" t="str">
        <f>IF(RES_hhdet_in_tes!P173=0,"",RES_hhdet_in_tes!P173/RES_hhdet_in_fec!P173)</f>
        <v/>
      </c>
      <c r="Q173" s="111" t="str">
        <f>IF(RES_hhdet_in_tes!Q173=0,"",RES_hhdet_in_tes!Q173/RES_hhdet_in_fec!Q173)</f>
        <v/>
      </c>
      <c r="R173" s="111" t="str">
        <f>IF(RES_hhdet_in_tes!R173=0,"",RES_hhdet_in_tes!R173/RES_hhdet_in_fec!R173)</f>
        <v/>
      </c>
      <c r="S173" s="111" t="str">
        <f>IF(RES_hhdet_in_tes!S173=0,"",RES_hhdet_in_tes!S173/RES_hhdet_in_fec!S173)</f>
        <v/>
      </c>
      <c r="T173" s="111" t="str">
        <f>IF(RES_hhdet_in_tes!T173=0,"",RES_hhdet_in_tes!T173/RES_hhdet_in_fec!T173)</f>
        <v/>
      </c>
      <c r="U173" s="111" t="str">
        <f>IF(RES_hhdet_in_tes!U173=0,"",RES_hhdet_in_tes!U173/RES_hhdet_in_fec!U173)</f>
        <v/>
      </c>
      <c r="V173" s="111" t="str">
        <f>IF(RES_hhdet_in_tes!V173=0,"",RES_hhdet_in_tes!V173/RES_hhdet_in_fec!V173)</f>
        <v/>
      </c>
      <c r="W173" s="111" t="str">
        <f>IF(RES_hhdet_in_tes!W173=0,"",RES_hhdet_in_tes!W173/RES_hhdet_in_fec!W173)</f>
        <v/>
      </c>
      <c r="X173" s="111" t="str">
        <f>IF(RES_hhdet_in_tes!X173=0,"",RES_hhdet_in_tes!X173/RES_hhdet_in_fec!X173)</f>
        <v/>
      </c>
      <c r="Y173" s="111" t="str">
        <f>IF(RES_hhdet_in_tes!Y173=0,"",RES_hhdet_in_tes!Y173/RES_hhdet_in_fec!Y173)</f>
        <v/>
      </c>
      <c r="DA173" s="63" t="s">
        <v>3750</v>
      </c>
    </row>
    <row r="174" spans="1:105" ht="12" customHeight="1" x14ac:dyDescent="0.25">
      <c r="A174" s="115" t="s">
        <v>52</v>
      </c>
      <c r="B174" s="45"/>
      <c r="C174" s="45" t="str">
        <f>IF(RES_hhdet_in_tes!C174=0,"",RES_hhdet_in_tes!C174/RES_hhdet_in_fec!C174)</f>
        <v/>
      </c>
      <c r="D174" s="45" t="str">
        <f>IF(RES_hhdet_in_tes!D174=0,"",RES_hhdet_in_tes!D174/RES_hhdet_in_fec!D174)</f>
        <v/>
      </c>
      <c r="E174" s="45" t="str">
        <f>IF(RES_hhdet_in_tes!E174=0,"",RES_hhdet_in_tes!E174/RES_hhdet_in_fec!E174)</f>
        <v/>
      </c>
      <c r="F174" s="45" t="str">
        <f>IF(RES_hhdet_in_tes!F174=0,"",RES_hhdet_in_tes!F174/RES_hhdet_in_fec!F174)</f>
        <v/>
      </c>
      <c r="G174" s="45" t="str">
        <f>IF(RES_hhdet_in_tes!G174=0,"",RES_hhdet_in_tes!G174/RES_hhdet_in_fec!G174)</f>
        <v/>
      </c>
      <c r="H174" s="45" t="str">
        <f>IF(RES_hhdet_in_tes!H174=0,"",RES_hhdet_in_tes!H174/RES_hhdet_in_fec!H174)</f>
        <v/>
      </c>
      <c r="I174" s="45" t="str">
        <f>IF(RES_hhdet_in_tes!I174=0,"",RES_hhdet_in_tes!I174/RES_hhdet_in_fec!I174)</f>
        <v/>
      </c>
      <c r="J174" s="45" t="str">
        <f>IF(RES_hhdet_in_tes!J174=0,"",RES_hhdet_in_tes!J174/RES_hhdet_in_fec!J174)</f>
        <v/>
      </c>
      <c r="K174" s="45" t="str">
        <f>IF(RES_hhdet_in_tes!K174=0,"",RES_hhdet_in_tes!K174/RES_hhdet_in_fec!K174)</f>
        <v/>
      </c>
      <c r="L174" s="45" t="str">
        <f>IF(RES_hhdet_in_tes!L174=0,"",RES_hhdet_in_tes!L174/RES_hhdet_in_fec!L174)</f>
        <v/>
      </c>
      <c r="M174" s="45" t="str">
        <f>IF(RES_hhdet_in_tes!M174=0,"",RES_hhdet_in_tes!M174/RES_hhdet_in_fec!M174)</f>
        <v/>
      </c>
      <c r="N174" s="45" t="str">
        <f>IF(RES_hhdet_in_tes!N174=0,"",RES_hhdet_in_tes!N174/RES_hhdet_in_fec!N174)</f>
        <v/>
      </c>
      <c r="O174" s="45" t="str">
        <f>IF(RES_hhdet_in_tes!O174=0,"",RES_hhdet_in_tes!O174/RES_hhdet_in_fec!O174)</f>
        <v/>
      </c>
      <c r="P174" s="45" t="str">
        <f>IF(RES_hhdet_in_tes!P174=0,"",RES_hhdet_in_tes!P174/RES_hhdet_in_fec!P174)</f>
        <v/>
      </c>
      <c r="Q174" s="45" t="str">
        <f>IF(RES_hhdet_in_tes!Q174=0,"",RES_hhdet_in_tes!Q174/RES_hhdet_in_fec!Q174)</f>
        <v/>
      </c>
      <c r="R174" s="45" t="str">
        <f>IF(RES_hhdet_in_tes!R174=0,"",RES_hhdet_in_tes!R174/RES_hhdet_in_fec!R174)</f>
        <v/>
      </c>
      <c r="S174" s="45" t="str">
        <f>IF(RES_hhdet_in_tes!S174=0,"",RES_hhdet_in_tes!S174/RES_hhdet_in_fec!S174)</f>
        <v/>
      </c>
      <c r="T174" s="45" t="str">
        <f>IF(RES_hhdet_in_tes!T174=0,"",RES_hhdet_in_tes!T174/RES_hhdet_in_fec!T174)</f>
        <v/>
      </c>
      <c r="U174" s="45" t="str">
        <f>IF(RES_hhdet_in_tes!U174=0,"",RES_hhdet_in_tes!U174/RES_hhdet_in_fec!U174)</f>
        <v/>
      </c>
      <c r="V174" s="45" t="str">
        <f>IF(RES_hhdet_in_tes!V174=0,"",RES_hhdet_in_tes!V174/RES_hhdet_in_fec!V174)</f>
        <v/>
      </c>
      <c r="W174" s="45" t="str">
        <f>IF(RES_hhdet_in_tes!W174=0,"",RES_hhdet_in_tes!W174/RES_hhdet_in_fec!W174)</f>
        <v/>
      </c>
      <c r="X174" s="45" t="str">
        <f>IF(RES_hhdet_in_tes!X174=0,"",RES_hhdet_in_tes!X174/RES_hhdet_in_fec!X174)</f>
        <v/>
      </c>
      <c r="Y174" s="45" t="str">
        <f>IF(RES_hhdet_in_tes!Y174=0,"",RES_hhdet_in_tes!Y174/RES_hhdet_in_fec!Y174)</f>
        <v/>
      </c>
      <c r="DA174" s="60" t="s">
        <v>3751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0.72293187527784009</v>
      </c>
      <c r="D175" s="124">
        <f>IF(RES_hhdet_in_tes!D175=0,"",RES_hhdet_in_tes!D175/RES_hhdet_in_fec!D175)</f>
        <v>0.7401221305171054</v>
      </c>
      <c r="E175" s="124">
        <f>IF(RES_hhdet_in_tes!E175=0,"",RES_hhdet_in_tes!E175/RES_hhdet_in_fec!E175)</f>
        <v>0.71869335680682989</v>
      </c>
      <c r="F175" s="124">
        <f>IF(RES_hhdet_in_tes!F175=0,"",RES_hhdet_in_tes!F175/RES_hhdet_in_fec!F175)</f>
        <v>0.71962821858315473</v>
      </c>
      <c r="G175" s="124">
        <f>IF(RES_hhdet_in_tes!G175=0,"",RES_hhdet_in_tes!G175/RES_hhdet_in_fec!G175)</f>
        <v>0.72300059364088987</v>
      </c>
      <c r="H175" s="124">
        <f>IF(RES_hhdet_in_tes!H175=0,"",RES_hhdet_in_tes!H175/RES_hhdet_in_fec!H175)</f>
        <v>0.72526863017881615</v>
      </c>
      <c r="I175" s="124">
        <f>IF(RES_hhdet_in_tes!I175=0,"",RES_hhdet_in_tes!I175/RES_hhdet_in_fec!I175)</f>
        <v>0.72937763067716332</v>
      </c>
      <c r="J175" s="124">
        <f>IF(RES_hhdet_in_tes!J175=0,"",RES_hhdet_in_tes!J175/RES_hhdet_in_fec!J175)</f>
        <v>0.71475278682426979</v>
      </c>
      <c r="K175" s="124">
        <f>IF(RES_hhdet_in_tes!K175=0,"",RES_hhdet_in_tes!K175/RES_hhdet_in_fec!K175)</f>
        <v>0.71494088351351726</v>
      </c>
      <c r="L175" s="124">
        <f>IF(RES_hhdet_in_tes!L175=0,"",RES_hhdet_in_tes!L175/RES_hhdet_in_fec!L175)</f>
        <v>0.71625523315295025</v>
      </c>
      <c r="M175" s="124">
        <f>IF(RES_hhdet_in_tes!M175=0,"",RES_hhdet_in_tes!M175/RES_hhdet_in_fec!M175)</f>
        <v>0.725331917678119</v>
      </c>
      <c r="N175" s="124">
        <f>IF(RES_hhdet_in_tes!N175=0,"",RES_hhdet_in_tes!N175/RES_hhdet_in_fec!N175)</f>
        <v>0.74380849806835914</v>
      </c>
      <c r="O175" s="124">
        <f>IF(RES_hhdet_in_tes!O175=0,"",RES_hhdet_in_tes!O175/RES_hhdet_in_fec!O175)</f>
        <v>0.73293205149431573</v>
      </c>
      <c r="P175" s="124">
        <f>IF(RES_hhdet_in_tes!P175=0,"",RES_hhdet_in_tes!P175/RES_hhdet_in_fec!P175)</f>
        <v>0.69584438205886567</v>
      </c>
      <c r="Q175" s="124">
        <f>IF(RES_hhdet_in_tes!Q175=0,"",RES_hhdet_in_tes!Q175/RES_hhdet_in_fec!Q175)</f>
        <v>0.70106681907900015</v>
      </c>
      <c r="R175" s="124">
        <f>IF(RES_hhdet_in_tes!R175=0,"",RES_hhdet_in_tes!R175/RES_hhdet_in_fec!R175)</f>
        <v>0.72177041164973366</v>
      </c>
      <c r="S175" s="124">
        <f>IF(RES_hhdet_in_tes!S175=0,"",RES_hhdet_in_tes!S175/RES_hhdet_in_fec!S175)</f>
        <v>0.7681429667457067</v>
      </c>
      <c r="T175" s="124">
        <f>IF(RES_hhdet_in_tes!T175=0,"",RES_hhdet_in_tes!T175/RES_hhdet_in_fec!T175)</f>
        <v>0.78983150280926129</v>
      </c>
      <c r="U175" s="124">
        <f>IF(RES_hhdet_in_tes!U175=0,"",RES_hhdet_in_tes!U175/RES_hhdet_in_fec!U175)</f>
        <v>0.82723091205735566</v>
      </c>
      <c r="V175" s="124">
        <f>IF(RES_hhdet_in_tes!V175=0,"",RES_hhdet_in_tes!V175/RES_hhdet_in_fec!V175)</f>
        <v>0.86222464983776537</v>
      </c>
      <c r="W175" s="124">
        <f>IF(RES_hhdet_in_tes!W175=0,"",RES_hhdet_in_tes!W175/RES_hhdet_in_fec!W175)</f>
        <v>0.87337388893544077</v>
      </c>
      <c r="X175" s="124">
        <f>IF(RES_hhdet_in_tes!X175=0,"",RES_hhdet_in_tes!X175/RES_hhdet_in_fec!X175)</f>
        <v>0.83358257555346249</v>
      </c>
      <c r="Y175" s="124">
        <f>IF(RES_hhdet_in_tes!Y175=0,"",RES_hhdet_in_tes!Y175/RES_hhdet_in_fec!Y175)</f>
        <v>0.8444574124044939</v>
      </c>
      <c r="DA175" s="130" t="s">
        <v>3752</v>
      </c>
    </row>
    <row r="176" spans="1:105" ht="12" customHeight="1" x14ac:dyDescent="0.25">
      <c r="A176" s="97" t="s">
        <v>50</v>
      </c>
      <c r="B176" s="111"/>
      <c r="C176" s="111">
        <f>IF(RES_hhdet_in_tes!C176=0,"",RES_hhdet_in_tes!C176/RES_hhdet_in_fec!C176)</f>
        <v>0.56720808217568353</v>
      </c>
      <c r="D176" s="111" t="str">
        <f>IF(RES_hhdet_in_tes!D176=0,"",RES_hhdet_in_tes!D176/RES_hhdet_in_fec!D176)</f>
        <v/>
      </c>
      <c r="E176" s="111">
        <f>IF(RES_hhdet_in_tes!E176=0,"",RES_hhdet_in_tes!E176/RES_hhdet_in_fec!E176)</f>
        <v>0.56845003122731486</v>
      </c>
      <c r="F176" s="111">
        <f>IF(RES_hhdet_in_tes!F176=0,"",RES_hhdet_in_tes!F176/RES_hhdet_in_fec!F176)</f>
        <v>0.56907104134749242</v>
      </c>
      <c r="G176" s="111">
        <f>IF(RES_hhdet_in_tes!G176=0,"",RES_hhdet_in_tes!G176/RES_hhdet_in_fec!G176)</f>
        <v>0.5696921029795915</v>
      </c>
      <c r="H176" s="111">
        <f>IF(RES_hhdet_in_tes!H176=0,"",RES_hhdet_in_tes!H176/RES_hhdet_in_fec!H176)</f>
        <v>0.57031321075270114</v>
      </c>
      <c r="I176" s="111">
        <f>IF(RES_hhdet_in_tes!I176=0,"",RES_hhdet_in_tes!I176/RES_hhdet_in_fec!I176)</f>
        <v>0.57093437547997716</v>
      </c>
      <c r="J176" s="111">
        <f>IF(RES_hhdet_in_tes!J176=0,"",RES_hhdet_in_tes!J176/RES_hhdet_in_fec!J176)</f>
        <v>0.57155564145910565</v>
      </c>
      <c r="K176" s="111">
        <f>IF(RES_hhdet_in_tes!K176=0,"",RES_hhdet_in_tes!K176/RES_hhdet_in_fec!K176)</f>
        <v>0.57217704635476996</v>
      </c>
      <c r="L176" s="111">
        <f>IF(RES_hhdet_in_tes!L176=0,"",RES_hhdet_in_tes!L176/RES_hhdet_in_fec!L176)</f>
        <v>0.57279860024381735</v>
      </c>
      <c r="M176" s="111">
        <f>IF(RES_hhdet_in_tes!M176=0,"",RES_hhdet_in_tes!M176/RES_hhdet_in_fec!M176)</f>
        <v>0.57327063494813524</v>
      </c>
      <c r="N176" s="111">
        <f>IF(RES_hhdet_in_tes!N176=0,"",RES_hhdet_in_tes!N176/RES_hhdet_in_fec!N176)</f>
        <v>0.57353448014410569</v>
      </c>
      <c r="O176" s="111">
        <f>IF(RES_hhdet_in_tes!O176=0,"",RES_hhdet_in_tes!O176/RES_hhdet_in_fec!O176)</f>
        <v>0.57369217348685608</v>
      </c>
      <c r="P176" s="111">
        <f>IF(RES_hhdet_in_tes!P176=0,"",RES_hhdet_in_tes!P176/RES_hhdet_in_fec!P176)</f>
        <v>0.57413219069114607</v>
      </c>
      <c r="Q176" s="111">
        <f>IF(RES_hhdet_in_tes!Q176=0,"",RES_hhdet_in_tes!Q176/RES_hhdet_in_fec!Q176)</f>
        <v>0.57592316350260386</v>
      </c>
      <c r="R176" s="111">
        <f>IF(RES_hhdet_in_tes!R176=0,"",RES_hhdet_in_tes!R176/RES_hhdet_in_fec!R176)</f>
        <v>0.58062760311276707</v>
      </c>
      <c r="S176" s="111">
        <f>IF(RES_hhdet_in_tes!S176=0,"",RES_hhdet_in_tes!S176/RES_hhdet_in_fec!S176)</f>
        <v>0.58726375275688791</v>
      </c>
      <c r="T176" s="111">
        <f>IF(RES_hhdet_in_tes!T176=0,"",RES_hhdet_in_tes!T176/RES_hhdet_in_fec!T176)</f>
        <v>0.59454491007736932</v>
      </c>
      <c r="U176" s="111">
        <f>IF(RES_hhdet_in_tes!U176=0,"",RES_hhdet_in_tes!U176/RES_hhdet_in_fec!U176)</f>
        <v>0.60118437271663305</v>
      </c>
      <c r="V176" s="111">
        <f>IF(RES_hhdet_in_tes!V176=0,"",RES_hhdet_in_tes!V176/RES_hhdet_in_fec!V176)</f>
        <v>0.60589543831709092</v>
      </c>
      <c r="W176" s="111">
        <f>IF(RES_hhdet_in_tes!W176=0,"",RES_hhdet_in_tes!W176/RES_hhdet_in_fec!W176)</f>
        <v>0.6081596122130708</v>
      </c>
      <c r="X176" s="111">
        <f>IF(RES_hhdet_in_tes!X176=0,"",RES_hhdet_in_tes!X176/RES_hhdet_in_fec!X176)</f>
        <v>0.60856170536902499</v>
      </c>
      <c r="Y176" s="111">
        <f>IF(RES_hhdet_in_tes!Y176=0,"",RES_hhdet_in_tes!Y176/RES_hhdet_in_fec!Y176)</f>
        <v>0.60860191468462044</v>
      </c>
      <c r="DA176" s="63" t="s">
        <v>3753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0.73871823465436359</v>
      </c>
      <c r="D177" s="45">
        <f>IF(RES_hhdet_in_tes!D177=0,"",RES_hhdet_in_tes!D177/RES_hhdet_in_fec!D177)</f>
        <v>0.7401221305171054</v>
      </c>
      <c r="E177" s="45">
        <f>IF(RES_hhdet_in_tes!E177=0,"",RES_hhdet_in_tes!E177/RES_hhdet_in_fec!E177)</f>
        <v>0.74159222039453954</v>
      </c>
      <c r="F177" s="45">
        <f>IF(RES_hhdet_in_tes!F177=0,"",RES_hhdet_in_tes!F177/RES_hhdet_in_fec!F177)</f>
        <v>0.74307133672852255</v>
      </c>
      <c r="G177" s="45">
        <f>IF(RES_hhdet_in_tes!G177=0,"",RES_hhdet_in_tes!G177/RES_hhdet_in_fec!G177)</f>
        <v>0.74461141385656859</v>
      </c>
      <c r="H177" s="45">
        <f>IF(RES_hhdet_in_tes!H177=0,"",RES_hhdet_in_tes!H177/RES_hhdet_in_fec!H177)</f>
        <v>0.74620609567692708</v>
      </c>
      <c r="I177" s="45">
        <f>IF(RES_hhdet_in_tes!I177=0,"",RES_hhdet_in_tes!I177/RES_hhdet_in_fec!I177)</f>
        <v>0.74786817881187906</v>
      </c>
      <c r="J177" s="45">
        <f>IF(RES_hhdet_in_tes!J177=0,"",RES_hhdet_in_tes!J177/RES_hhdet_in_fec!J177)</f>
        <v>0.74965008650610832</v>
      </c>
      <c r="K177" s="45">
        <f>IF(RES_hhdet_in_tes!K177=0,"",RES_hhdet_in_tes!K177/RES_hhdet_in_fec!K177)</f>
        <v>0.75159639230654951</v>
      </c>
      <c r="L177" s="45">
        <f>IF(RES_hhdet_in_tes!L177=0,"",RES_hhdet_in_tes!L177/RES_hhdet_in_fec!L177)</f>
        <v>0.75371902146443037</v>
      </c>
      <c r="M177" s="45">
        <f>IF(RES_hhdet_in_tes!M177=0,"",RES_hhdet_in_tes!M177/RES_hhdet_in_fec!M177)</f>
        <v>0.7567539121065705</v>
      </c>
      <c r="N177" s="45">
        <f>IF(RES_hhdet_in_tes!N177=0,"",RES_hhdet_in_tes!N177/RES_hhdet_in_fec!N177)</f>
        <v>0.76091057882300495</v>
      </c>
      <c r="O177" s="45">
        <f>IF(RES_hhdet_in_tes!O177=0,"",RES_hhdet_in_tes!O177/RES_hhdet_in_fec!O177)</f>
        <v>0.76668585124672395</v>
      </c>
      <c r="P177" s="45">
        <f>IF(RES_hhdet_in_tes!P177=0,"",RES_hhdet_in_tes!P177/RES_hhdet_in_fec!P177)</f>
        <v>0.77432340903552077</v>
      </c>
      <c r="Q177" s="45">
        <f>IF(RES_hhdet_in_tes!Q177=0,"",RES_hhdet_in_tes!Q177/RES_hhdet_in_fec!Q177)</f>
        <v>0.78420648330841081</v>
      </c>
      <c r="R177" s="45">
        <f>IF(RES_hhdet_in_tes!R177=0,"",RES_hhdet_in_tes!R177/RES_hhdet_in_fec!R177)</f>
        <v>0.79765498451204309</v>
      </c>
      <c r="S177" s="45">
        <f>IF(RES_hhdet_in_tes!S177=0,"",RES_hhdet_in_tes!S177/RES_hhdet_in_fec!S177)</f>
        <v>0.81448344965440067</v>
      </c>
      <c r="T177" s="45">
        <f>IF(RES_hhdet_in_tes!T177=0,"",RES_hhdet_in_tes!T177/RES_hhdet_in_fec!T177)</f>
        <v>0.8326002164994899</v>
      </c>
      <c r="U177" s="45">
        <f>IF(RES_hhdet_in_tes!U177=0,"",RES_hhdet_in_tes!U177/RES_hhdet_in_fec!U177)</f>
        <v>0.84991362281136607</v>
      </c>
      <c r="V177" s="45">
        <f>IF(RES_hhdet_in_tes!V177=0,"",RES_hhdet_in_tes!V177/RES_hhdet_in_fec!V177)</f>
        <v>0.86433200635406171</v>
      </c>
      <c r="W177" s="45">
        <f>IF(RES_hhdet_in_tes!W177=0,"",RES_hhdet_in_tes!W177/RES_hhdet_in_fec!W177)</f>
        <v>0.87512862821240522</v>
      </c>
      <c r="X177" s="45">
        <f>IF(RES_hhdet_in_tes!X177=0,"",RES_hhdet_in_tes!X177/RES_hhdet_in_fec!X177)</f>
        <v>0.88280686008394671</v>
      </c>
      <c r="Y177" s="45">
        <f>IF(RES_hhdet_in_tes!Y177=0,"",RES_hhdet_in_tes!Y177/RES_hhdet_in_fec!Y177)</f>
        <v>0.88961588404670899</v>
      </c>
      <c r="DA177" s="60" t="s">
        <v>3754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5.9423756943351634E-2</v>
      </c>
      <c r="D3" s="117">
        <f t="shared" si="0"/>
        <v>2.2189157251260996</v>
      </c>
      <c r="E3" s="117">
        <f t="shared" si="0"/>
        <v>0.51253290837849619</v>
      </c>
      <c r="F3" s="117">
        <f t="shared" si="0"/>
        <v>2.8501550694426783</v>
      </c>
      <c r="G3" s="117">
        <f t="shared" si="0"/>
        <v>1.7608921884739213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0.41361656364822486</v>
      </c>
      <c r="M3" s="117">
        <f t="shared" si="0"/>
        <v>2.8176177643859077</v>
      </c>
      <c r="N3" s="117">
        <f t="shared" si="0"/>
        <v>1.8988843972864873</v>
      </c>
      <c r="O3" s="117">
        <f t="shared" si="0"/>
        <v>1.177275908946859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1.3901026546444914E-2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0.13536506921869515</v>
      </c>
      <c r="DA3" s="129" t="s">
        <v>3756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5.253684149456788E-2</v>
      </c>
      <c r="D4" s="122">
        <f t="shared" si="3"/>
        <v>2.0223957036831148</v>
      </c>
      <c r="E4" s="122">
        <f t="shared" si="3"/>
        <v>0.4503632211050807</v>
      </c>
      <c r="F4" s="122">
        <f t="shared" si="3"/>
        <v>2.5413252212028015</v>
      </c>
      <c r="G4" s="122">
        <f t="shared" si="3"/>
        <v>1.6106008925030897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0.35564129437266057</v>
      </c>
      <c r="M4" s="122">
        <f t="shared" si="3"/>
        <v>2.5334274083325274</v>
      </c>
      <c r="N4" s="122">
        <f t="shared" si="3"/>
        <v>1.6719258189144053</v>
      </c>
      <c r="O4" s="122">
        <f t="shared" si="3"/>
        <v>1.0154583802987591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1.1950284086619299E-2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0.13391482816638792</v>
      </c>
      <c r="DA4" s="130" t="s">
        <v>3757</v>
      </c>
    </row>
    <row r="5" spans="1:105" ht="12" customHeight="1" x14ac:dyDescent="0.25">
      <c r="A5" s="97" t="s">
        <v>51</v>
      </c>
      <c r="B5" s="98"/>
      <c r="C5" s="98">
        <v>5.253684149456788E-2</v>
      </c>
      <c r="D5" s="98">
        <v>2.0223957036831148</v>
      </c>
      <c r="E5" s="98">
        <v>0.4503632211050807</v>
      </c>
      <c r="F5" s="98">
        <v>2.5413252212028015</v>
      </c>
      <c r="G5" s="98">
        <v>1.6106008925030897</v>
      </c>
      <c r="H5" s="98">
        <v>0</v>
      </c>
      <c r="I5" s="98">
        <v>0</v>
      </c>
      <c r="J5" s="98">
        <v>0</v>
      </c>
      <c r="K5" s="98">
        <v>0</v>
      </c>
      <c r="L5" s="98">
        <v>0.35564129437266057</v>
      </c>
      <c r="M5" s="98">
        <v>2.5334274083325274</v>
      </c>
      <c r="N5" s="98">
        <v>1.6719258189144053</v>
      </c>
      <c r="O5" s="98">
        <v>1.0154583802987591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1.1950284086619299E-2</v>
      </c>
      <c r="V5" s="98">
        <v>0</v>
      </c>
      <c r="W5" s="98">
        <v>0</v>
      </c>
      <c r="X5" s="98">
        <v>0</v>
      </c>
      <c r="Y5" s="98">
        <v>0.13391482816638792</v>
      </c>
      <c r="DA5" s="63" t="s">
        <v>3758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3759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3760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3761</v>
      </c>
    </row>
    <row r="9" spans="1:105" ht="12" customHeight="1" x14ac:dyDescent="0.25">
      <c r="A9" s="121" t="s">
        <v>55</v>
      </c>
      <c r="B9" s="122"/>
      <c r="C9" s="122">
        <v>6.5185075353858838E-3</v>
      </c>
      <c r="D9" s="122">
        <v>0.18857356148876769</v>
      </c>
      <c r="E9" s="122">
        <v>5.6817981405017301E-2</v>
      </c>
      <c r="F9" s="122">
        <v>0.28129987530391293</v>
      </c>
      <c r="G9" s="122">
        <v>0.12837227273093452</v>
      </c>
      <c r="H9" s="122">
        <v>0</v>
      </c>
      <c r="I9" s="122">
        <v>0</v>
      </c>
      <c r="J9" s="122">
        <v>0</v>
      </c>
      <c r="K9" s="122">
        <v>0</v>
      </c>
      <c r="L9" s="122">
        <v>3.9806852883825024E-2</v>
      </c>
      <c r="M9" s="122">
        <v>0.22929354627410278</v>
      </c>
      <c r="N9" s="122">
        <v>0.18952687469099277</v>
      </c>
      <c r="O9" s="122">
        <v>0.12972016042098092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1.9507424598256152E-3</v>
      </c>
      <c r="V9" s="122">
        <v>0</v>
      </c>
      <c r="W9" s="122">
        <v>0</v>
      </c>
      <c r="X9" s="122">
        <v>0</v>
      </c>
      <c r="Y9" s="122">
        <v>0</v>
      </c>
      <c r="DA9" s="130" t="s">
        <v>3762</v>
      </c>
    </row>
    <row r="10" spans="1:105" ht="12" customHeight="1" x14ac:dyDescent="0.25">
      <c r="A10" s="97" t="s">
        <v>143</v>
      </c>
      <c r="B10" s="98"/>
      <c r="C10" s="98">
        <v>6.5185075353858838E-3</v>
      </c>
      <c r="D10" s="98">
        <v>0.18857356148876769</v>
      </c>
      <c r="E10" s="98">
        <v>5.6817981405017301E-2</v>
      </c>
      <c r="F10" s="98">
        <v>0.28129987530391293</v>
      </c>
      <c r="G10" s="98">
        <v>0.12837227273093452</v>
      </c>
      <c r="H10" s="98">
        <v>0</v>
      </c>
      <c r="I10" s="98">
        <v>0</v>
      </c>
      <c r="J10" s="98">
        <v>0</v>
      </c>
      <c r="K10" s="98">
        <v>0</v>
      </c>
      <c r="L10" s="98">
        <v>3.9806852883825024E-2</v>
      </c>
      <c r="M10" s="98">
        <v>0.22929354627410278</v>
      </c>
      <c r="N10" s="98">
        <v>0.18952687469099277</v>
      </c>
      <c r="O10" s="98">
        <v>0.12972016042098092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1.9507424598256152E-3</v>
      </c>
      <c r="V10" s="98">
        <v>0</v>
      </c>
      <c r="W10" s="98">
        <v>0</v>
      </c>
      <c r="X10" s="98">
        <v>0</v>
      </c>
      <c r="Y10" s="98">
        <v>0</v>
      </c>
      <c r="DA10" s="63" t="s">
        <v>3763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3764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3765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3766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3767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3768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3769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3770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3771</v>
      </c>
    </row>
    <row r="19" spans="1:105" ht="12" customHeight="1" x14ac:dyDescent="0.25">
      <c r="A19" s="121" t="s">
        <v>54</v>
      </c>
      <c r="B19" s="122"/>
      <c r="C19" s="122">
        <v>3.6840791339787384E-4</v>
      </c>
      <c r="D19" s="122">
        <v>7.9464599542170035E-3</v>
      </c>
      <c r="E19" s="122">
        <v>5.3517058683981555E-3</v>
      </c>
      <c r="F19" s="122">
        <v>2.7529972935963817E-2</v>
      </c>
      <c r="G19" s="122">
        <v>2.1919023239897233E-2</v>
      </c>
      <c r="H19" s="122">
        <v>0</v>
      </c>
      <c r="I19" s="122">
        <v>0</v>
      </c>
      <c r="J19" s="122">
        <v>0</v>
      </c>
      <c r="K19" s="122">
        <v>0</v>
      </c>
      <c r="L19" s="122">
        <v>1.8168416391739287E-2</v>
      </c>
      <c r="M19" s="122">
        <v>5.4896809779277682E-2</v>
      </c>
      <c r="N19" s="122">
        <v>3.7431703681089272E-2</v>
      </c>
      <c r="O19" s="122">
        <v>3.2097368227118783E-2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1.4502410523072431E-3</v>
      </c>
      <c r="DA19" s="130" t="s">
        <v>3772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7.9464599542170035E-3</v>
      </c>
      <c r="E20" s="98">
        <v>2.654538115430882E-3</v>
      </c>
      <c r="F20" s="98">
        <v>1.6316079003705766E-2</v>
      </c>
      <c r="G20" s="98">
        <v>1.5623761601429984E-2</v>
      </c>
      <c r="H20" s="98">
        <v>0</v>
      </c>
      <c r="I20" s="98">
        <v>0</v>
      </c>
      <c r="J20" s="98">
        <v>0</v>
      </c>
      <c r="K20" s="98">
        <v>0</v>
      </c>
      <c r="L20" s="98">
        <v>1.7252655905331746E-2</v>
      </c>
      <c r="M20" s="98">
        <v>4.4609004230874556E-2</v>
      </c>
      <c r="N20" s="98">
        <v>3.3554117029615048E-2</v>
      </c>
      <c r="O20" s="98">
        <v>2.8611032035829351E-2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3773</v>
      </c>
    </row>
    <row r="21" spans="1:105" ht="12" customHeight="1" x14ac:dyDescent="0.25">
      <c r="A21" s="97" t="s">
        <v>50</v>
      </c>
      <c r="B21" s="98"/>
      <c r="C21" s="98">
        <v>3.6840791339787384E-4</v>
      </c>
      <c r="D21" s="98">
        <v>0</v>
      </c>
      <c r="E21" s="98">
        <v>2.6971677529672735E-3</v>
      </c>
      <c r="F21" s="98">
        <v>1.1213893932258051E-2</v>
      </c>
      <c r="G21" s="98">
        <v>6.2952616384672486E-3</v>
      </c>
      <c r="H21" s="98">
        <v>0</v>
      </c>
      <c r="I21" s="98">
        <v>0</v>
      </c>
      <c r="J21" s="98">
        <v>0</v>
      </c>
      <c r="K21" s="98">
        <v>0</v>
      </c>
      <c r="L21" s="98">
        <v>9.1576048640754158E-4</v>
      </c>
      <c r="M21" s="98">
        <v>1.0287805548403126E-2</v>
      </c>
      <c r="N21" s="98">
        <v>3.8775866514742211E-3</v>
      </c>
      <c r="O21" s="98">
        <v>3.4863361912894301E-3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1.4502410523072431E-3</v>
      </c>
      <c r="DA21" s="63" t="s">
        <v>3774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3775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:Y24" si="9">W25+W28+W30+W39</f>
        <v>0</v>
      </c>
      <c r="X24" s="117">
        <f t="shared" si="9"/>
        <v>0</v>
      </c>
      <c r="Y24" s="117">
        <f t="shared" si="9"/>
        <v>0</v>
      </c>
      <c r="DA24" s="129" t="s">
        <v>3776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:Y25" si="12">SUM(W26:W27)</f>
        <v>0</v>
      </c>
      <c r="X25" s="122">
        <f t="shared" si="12"/>
        <v>0</v>
      </c>
      <c r="Y25" s="122">
        <f t="shared" si="12"/>
        <v>0</v>
      </c>
      <c r="DA25" s="130" t="s">
        <v>3777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X26" s="98">
        <v>0</v>
      </c>
      <c r="Y26" s="98">
        <v>0</v>
      </c>
      <c r="DA26" s="63" t="s">
        <v>3778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3779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3780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3781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X30" s="122">
        <v>0</v>
      </c>
      <c r="Y30" s="122">
        <v>0</v>
      </c>
      <c r="DA30" s="130" t="s">
        <v>3782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3783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3784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3785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3786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3787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3788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3789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3790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X39" s="122">
        <v>0</v>
      </c>
      <c r="Y39" s="122">
        <v>0</v>
      </c>
      <c r="DA39" s="130" t="s">
        <v>3791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3792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3793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0.62868907293847121</v>
      </c>
      <c r="K43" s="117">
        <f t="shared" si="14"/>
        <v>0.21718322824661437</v>
      </c>
      <c r="L43" s="117">
        <f t="shared" si="14"/>
        <v>0.41475100193994396</v>
      </c>
      <c r="M43" s="117">
        <f t="shared" si="14"/>
        <v>0.85596615589623204</v>
      </c>
      <c r="N43" s="117">
        <f t="shared" si="14"/>
        <v>0.73885043470994971</v>
      </c>
      <c r="O43" s="117">
        <f t="shared" si="14"/>
        <v>0.44590014150046997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1.2238443558454989E-2</v>
      </c>
      <c r="DA43" s="129" t="s">
        <v>3794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0.56479365643759294</v>
      </c>
      <c r="K44" s="122">
        <f t="shared" si="17"/>
        <v>0.19510671621977366</v>
      </c>
      <c r="L44" s="122">
        <f t="shared" si="17"/>
        <v>0.37226172479175101</v>
      </c>
      <c r="M44" s="122">
        <f t="shared" si="17"/>
        <v>0.77079081921818304</v>
      </c>
      <c r="N44" s="122">
        <f t="shared" si="17"/>
        <v>0.66574747337979778</v>
      </c>
      <c r="O44" s="122">
        <f t="shared" si="17"/>
        <v>0.39964194144671134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1.0604998412914995E-2</v>
      </c>
      <c r="DA44" s="130" t="s">
        <v>3795</v>
      </c>
    </row>
    <row r="45" spans="1:105" ht="12" customHeight="1" x14ac:dyDescent="0.25">
      <c r="A45" s="97" t="s">
        <v>211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0.56479365643759294</v>
      </c>
      <c r="K45" s="98">
        <v>0.19510671621977366</v>
      </c>
      <c r="L45" s="98">
        <v>0.37226172479175101</v>
      </c>
      <c r="M45" s="98">
        <v>0.77079081921818304</v>
      </c>
      <c r="N45" s="98">
        <v>0.66574747337979778</v>
      </c>
      <c r="O45" s="98">
        <v>0.39964194144671134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X45" s="98">
        <v>0</v>
      </c>
      <c r="Y45" s="98">
        <v>1.0604998412914995E-2</v>
      </c>
      <c r="DA45" s="63" t="s">
        <v>3796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3797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3798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3799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6.0118966687119892E-2</v>
      </c>
      <c r="K49" s="122">
        <v>2.0532282349145236E-2</v>
      </c>
      <c r="L49" s="122">
        <v>3.882623520256278E-2</v>
      </c>
      <c r="M49" s="122">
        <v>8.0478729797256232E-2</v>
      </c>
      <c r="N49" s="122">
        <v>7.0987914065711463E-2</v>
      </c>
      <c r="O49" s="122">
        <v>4.32699118897963E-2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1.4262678523532448E-3</v>
      </c>
      <c r="DA49" s="130" t="s">
        <v>3800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6.0118966687119892E-2</v>
      </c>
      <c r="K50" s="98">
        <v>2.0532282349145236E-2</v>
      </c>
      <c r="L50" s="98">
        <v>3.882623520256278E-2</v>
      </c>
      <c r="M50" s="98">
        <v>8.0478729797256232E-2</v>
      </c>
      <c r="N50" s="98">
        <v>7.0987914065711463E-2</v>
      </c>
      <c r="O50" s="98">
        <v>4.32699118897963E-2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1.4262678523532448E-3</v>
      </c>
      <c r="DA50" s="63" t="s">
        <v>3801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3802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3803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3804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3805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3806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3807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3808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3.7764498137583635E-3</v>
      </c>
      <c r="K58" s="122">
        <v>1.5442296776955026E-3</v>
      </c>
      <c r="L58" s="122">
        <v>3.6630419456301663E-3</v>
      </c>
      <c r="M58" s="122">
        <v>4.6966068807927312E-3</v>
      </c>
      <c r="N58" s="122">
        <v>2.1150472644404844E-3</v>
      </c>
      <c r="O58" s="122">
        <v>2.9882881639623684E-3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2.0717729318674898E-4</v>
      </c>
      <c r="DA58" s="130" t="s">
        <v>3809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3.7764498137583635E-3</v>
      </c>
      <c r="K59" s="98">
        <v>1.5442296776955026E-3</v>
      </c>
      <c r="L59" s="98">
        <v>3.6630419456301663E-3</v>
      </c>
      <c r="M59" s="98">
        <v>4.6966068807927312E-3</v>
      </c>
      <c r="N59" s="98">
        <v>2.1150472644404844E-3</v>
      </c>
      <c r="O59" s="98">
        <v>2.9882881639623684E-3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2.0717729318674898E-4</v>
      </c>
      <c r="DA59" s="63" t="s">
        <v>3810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3811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1.675435059590721</v>
      </c>
      <c r="D62" s="117">
        <f t="shared" si="21"/>
        <v>1.6462911921750187</v>
      </c>
      <c r="E62" s="117">
        <f t="shared" si="21"/>
        <v>3.1924792756046028</v>
      </c>
      <c r="F62" s="117">
        <f t="shared" si="21"/>
        <v>4.2668220376833697</v>
      </c>
      <c r="G62" s="117">
        <f t="shared" si="21"/>
        <v>5.1244482444815223</v>
      </c>
      <c r="H62" s="117">
        <f t="shared" si="21"/>
        <v>4.6275787655024692</v>
      </c>
      <c r="I62" s="117">
        <f t="shared" si="21"/>
        <v>3.7969494049461283</v>
      </c>
      <c r="J62" s="117">
        <f t="shared" si="21"/>
        <v>3.8671010540467514</v>
      </c>
      <c r="K62" s="117">
        <f t="shared" si="21"/>
        <v>2.6006081214094232</v>
      </c>
      <c r="L62" s="117">
        <f t="shared" si="21"/>
        <v>2.8613401046679416</v>
      </c>
      <c r="M62" s="117">
        <f t="shared" si="21"/>
        <v>2.52349931853594</v>
      </c>
      <c r="N62" s="117">
        <f t="shared" si="21"/>
        <v>2.458749077054915</v>
      </c>
      <c r="O62" s="117">
        <f t="shared" si="21"/>
        <v>2.0123208949378197</v>
      </c>
      <c r="P62" s="117">
        <f t="shared" si="21"/>
        <v>3.0577078425028872</v>
      </c>
      <c r="Q62" s="117">
        <f t="shared" si="21"/>
        <v>2.1481382339568049</v>
      </c>
      <c r="R62" s="117">
        <f t="shared" ref="R62:V62" si="22">R63+R66+R68+R77</f>
        <v>2.9830619991129947</v>
      </c>
      <c r="S62" s="117">
        <f t="shared" si="22"/>
        <v>2.4786790013730888</v>
      </c>
      <c r="T62" s="117">
        <f t="shared" si="22"/>
        <v>2.7506530533740405</v>
      </c>
      <c r="U62" s="117">
        <f t="shared" si="22"/>
        <v>4.3438443224332337</v>
      </c>
      <c r="V62" s="117">
        <f t="shared" si="22"/>
        <v>2.7245227440906854</v>
      </c>
      <c r="W62" s="117">
        <f t="shared" ref="W62:Y62" si="23">W63+W66+W68+W77</f>
        <v>2.1171445983155253</v>
      </c>
      <c r="X62" s="117">
        <f t="shared" si="23"/>
        <v>1.0235304660556659</v>
      </c>
      <c r="Y62" s="117">
        <f t="shared" si="23"/>
        <v>1.0594387743322973</v>
      </c>
      <c r="DA62" s="129" t="s">
        <v>3812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1.435748961022258</v>
      </c>
      <c r="D63" s="122">
        <f t="shared" si="24"/>
        <v>1.4037483631738659</v>
      </c>
      <c r="E63" s="122">
        <f t="shared" si="24"/>
        <v>2.7177333867669167</v>
      </c>
      <c r="F63" s="122">
        <f t="shared" si="24"/>
        <v>3.6178575789175134</v>
      </c>
      <c r="G63" s="122">
        <f t="shared" si="24"/>
        <v>4.3413151049715184</v>
      </c>
      <c r="H63" s="122">
        <f t="shared" si="24"/>
        <v>3.8905784058296629</v>
      </c>
      <c r="I63" s="122">
        <f t="shared" si="24"/>
        <v>3.2812428868681507</v>
      </c>
      <c r="J63" s="122">
        <f t="shared" si="24"/>
        <v>3.3316313533429351</v>
      </c>
      <c r="K63" s="122">
        <f t="shared" si="24"/>
        <v>2.2754573479722353</v>
      </c>
      <c r="L63" s="122">
        <f t="shared" si="24"/>
        <v>2.4834030230266513</v>
      </c>
      <c r="M63" s="122">
        <f t="shared" si="24"/>
        <v>2.1826604730726027</v>
      </c>
      <c r="N63" s="122">
        <f t="shared" si="24"/>
        <v>2.120460845260534</v>
      </c>
      <c r="O63" s="122">
        <f t="shared" si="24"/>
        <v>1.7270149508429962</v>
      </c>
      <c r="P63" s="122">
        <f t="shared" si="24"/>
        <v>2.6030981159641735</v>
      </c>
      <c r="Q63" s="122">
        <f t="shared" si="24"/>
        <v>1.7972090793960278</v>
      </c>
      <c r="R63" s="122">
        <f t="shared" ref="R63:V63" si="25">SUM(R64:R65)</f>
        <v>2.4594198954855839</v>
      </c>
      <c r="S63" s="122">
        <f t="shared" si="25"/>
        <v>2.0283812938681298</v>
      </c>
      <c r="T63" s="122">
        <f t="shared" si="25"/>
        <v>2.244189958577437</v>
      </c>
      <c r="U63" s="122">
        <f t="shared" si="25"/>
        <v>3.4627390546796422</v>
      </c>
      <c r="V63" s="122">
        <f t="shared" si="25"/>
        <v>2.1574007343701029</v>
      </c>
      <c r="W63" s="122">
        <f t="shared" ref="W63:Y63" si="26">SUM(W64:W65)</f>
        <v>1.6370105009938185</v>
      </c>
      <c r="X63" s="122">
        <f t="shared" si="26"/>
        <v>0.77993000627312592</v>
      </c>
      <c r="Y63" s="122">
        <f t="shared" si="26"/>
        <v>0.8023218257802428</v>
      </c>
      <c r="DA63" s="130" t="s">
        <v>3813</v>
      </c>
    </row>
    <row r="64" spans="1:105" ht="12" customHeight="1" x14ac:dyDescent="0.25">
      <c r="A64" s="97" t="s">
        <v>212</v>
      </c>
      <c r="B64" s="98"/>
      <c r="C64" s="98">
        <v>1.435748961022258</v>
      </c>
      <c r="D64" s="98">
        <v>1.4037483631738659</v>
      </c>
      <c r="E64" s="98">
        <v>2.7177333867669167</v>
      </c>
      <c r="F64" s="98">
        <v>3.6178575789175134</v>
      </c>
      <c r="G64" s="98">
        <v>4.3413151049715184</v>
      </c>
      <c r="H64" s="98">
        <v>3.8905784058296629</v>
      </c>
      <c r="I64" s="98">
        <v>3.2812428868681507</v>
      </c>
      <c r="J64" s="98">
        <v>3.3316313533429351</v>
      </c>
      <c r="K64" s="98">
        <v>2.2754573479722353</v>
      </c>
      <c r="L64" s="98">
        <v>2.4834030230266513</v>
      </c>
      <c r="M64" s="98">
        <v>2.1826604730726027</v>
      </c>
      <c r="N64" s="98">
        <v>2.120460845260534</v>
      </c>
      <c r="O64" s="98">
        <v>1.7270149508429962</v>
      </c>
      <c r="P64" s="98">
        <v>2.6030981159641735</v>
      </c>
      <c r="Q64" s="98">
        <v>1.7972090793960278</v>
      </c>
      <c r="R64" s="98">
        <v>2.4594198954855839</v>
      </c>
      <c r="S64" s="98">
        <v>2.0283812938681298</v>
      </c>
      <c r="T64" s="98">
        <v>2.244189958577437</v>
      </c>
      <c r="U64" s="98">
        <v>3.4627390546796422</v>
      </c>
      <c r="V64" s="98">
        <v>2.1574007343701029</v>
      </c>
      <c r="W64" s="98">
        <v>1.6370105009938185</v>
      </c>
      <c r="X64" s="98">
        <v>0.77993000627312592</v>
      </c>
      <c r="Y64" s="98">
        <v>0.8023218257802428</v>
      </c>
      <c r="DA64" s="63" t="s">
        <v>3814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3815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3816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3817</v>
      </c>
    </row>
    <row r="68" spans="1:105" ht="12" customHeight="1" x14ac:dyDescent="0.25">
      <c r="A68" s="121" t="s">
        <v>55</v>
      </c>
      <c r="B68" s="122"/>
      <c r="C68" s="122">
        <v>0.14564665526381065</v>
      </c>
      <c r="D68" s="122">
        <v>0.14951152543902047</v>
      </c>
      <c r="E68" s="122">
        <v>0.28905298868134788</v>
      </c>
      <c r="F68" s="122">
        <v>0.39947686356128792</v>
      </c>
      <c r="G68" s="122">
        <v>0.50932051876285311</v>
      </c>
      <c r="H68" s="122">
        <v>0.47555117665223468</v>
      </c>
      <c r="I68" s="122">
        <v>0.33122218353547211</v>
      </c>
      <c r="J68" s="122">
        <v>0.33805921638562753</v>
      </c>
      <c r="K68" s="122">
        <v>0.21277133996247993</v>
      </c>
      <c r="L68" s="122">
        <v>0.22990135364353786</v>
      </c>
      <c r="M68" s="122">
        <v>0.20872384835679658</v>
      </c>
      <c r="N68" s="122">
        <v>0.20916692703630582</v>
      </c>
      <c r="O68" s="122">
        <v>0.17579801651291099</v>
      </c>
      <c r="P68" s="122">
        <v>0.27126325800022966</v>
      </c>
      <c r="Q68" s="122">
        <v>0.20000477252616786</v>
      </c>
      <c r="R68" s="122">
        <v>0.29058140934339588</v>
      </c>
      <c r="S68" s="122">
        <v>0.24796623993883637</v>
      </c>
      <c r="T68" s="122">
        <v>0.28192673750319147</v>
      </c>
      <c r="U68" s="122">
        <v>0.48234401603464105</v>
      </c>
      <c r="V68" s="122">
        <v>0.32193116218281637</v>
      </c>
      <c r="W68" s="122">
        <v>0.2860582720184493</v>
      </c>
      <c r="X68" s="122">
        <v>0.16389822924347167</v>
      </c>
      <c r="Y68" s="122">
        <v>0.22306759404603513</v>
      </c>
      <c r="DA68" s="130" t="s">
        <v>3818</v>
      </c>
    </row>
    <row r="69" spans="1:105" ht="12" customHeight="1" x14ac:dyDescent="0.25">
      <c r="A69" s="97" t="s">
        <v>134</v>
      </c>
      <c r="B69" s="98"/>
      <c r="C69" s="98">
        <v>0.14564665526381065</v>
      </c>
      <c r="D69" s="98">
        <v>0.14951152543902047</v>
      </c>
      <c r="E69" s="98">
        <v>0.28905298868134788</v>
      </c>
      <c r="F69" s="98">
        <v>0.39947686356128792</v>
      </c>
      <c r="G69" s="98">
        <v>0.50932051876285311</v>
      </c>
      <c r="H69" s="98">
        <v>0.47555117665223468</v>
      </c>
      <c r="I69" s="98">
        <v>0.33122218353547211</v>
      </c>
      <c r="J69" s="98">
        <v>0.33805921638562753</v>
      </c>
      <c r="K69" s="98">
        <v>0.21277133996247993</v>
      </c>
      <c r="L69" s="98">
        <v>0.22990135364353786</v>
      </c>
      <c r="M69" s="98">
        <v>0.20872384835679658</v>
      </c>
      <c r="N69" s="98">
        <v>0.20916692703630582</v>
      </c>
      <c r="O69" s="98">
        <v>0.17579801651291099</v>
      </c>
      <c r="P69" s="98">
        <v>0.27126325800022966</v>
      </c>
      <c r="Q69" s="98">
        <v>0.20000477252616786</v>
      </c>
      <c r="R69" s="98">
        <v>0.29058140934339588</v>
      </c>
      <c r="S69" s="98">
        <v>0.24796623993883637</v>
      </c>
      <c r="T69" s="98">
        <v>0.28192673750319147</v>
      </c>
      <c r="U69" s="98">
        <v>0.48234401603464105</v>
      </c>
      <c r="V69" s="98">
        <v>0.32193116218281637</v>
      </c>
      <c r="W69" s="98">
        <v>0.2860582720184493</v>
      </c>
      <c r="X69" s="98">
        <v>0.16389822924347167</v>
      </c>
      <c r="Y69" s="98">
        <v>0.22306759404603513</v>
      </c>
      <c r="DA69" s="63" t="s">
        <v>3819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3820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3821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3822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3823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3824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3825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3826</v>
      </c>
    </row>
    <row r="77" spans="1:105" ht="12" customHeight="1" x14ac:dyDescent="0.25">
      <c r="A77" s="121" t="s">
        <v>54</v>
      </c>
      <c r="B77" s="122"/>
      <c r="C77" s="122">
        <v>9.4039443304652207E-2</v>
      </c>
      <c r="D77" s="122">
        <v>9.3031303562132447E-2</v>
      </c>
      <c r="E77" s="122">
        <v>0.18569290015633821</v>
      </c>
      <c r="F77" s="122">
        <v>0.24948759520456876</v>
      </c>
      <c r="G77" s="122">
        <v>0.27381262074715096</v>
      </c>
      <c r="H77" s="122">
        <v>0.26144918302057185</v>
      </c>
      <c r="I77" s="122">
        <v>0.1844843345425056</v>
      </c>
      <c r="J77" s="122">
        <v>0.19741048431818867</v>
      </c>
      <c r="K77" s="122">
        <v>0.11237943347470812</v>
      </c>
      <c r="L77" s="122">
        <v>0.1480357279977525</v>
      </c>
      <c r="M77" s="122">
        <v>0.13211499710654104</v>
      </c>
      <c r="N77" s="122">
        <v>0.1291213047580754</v>
      </c>
      <c r="O77" s="122">
        <v>0.1095079275819128</v>
      </c>
      <c r="P77" s="122">
        <v>0.18334646853848413</v>
      </c>
      <c r="Q77" s="122">
        <v>0.1509243820346092</v>
      </c>
      <c r="R77" s="122">
        <v>0.23306069428401477</v>
      </c>
      <c r="S77" s="122">
        <v>0.20233146756612297</v>
      </c>
      <c r="T77" s="122">
        <v>0.22453635729341243</v>
      </c>
      <c r="U77" s="122">
        <v>0.39876125171895055</v>
      </c>
      <c r="V77" s="122">
        <v>0.24519084753776621</v>
      </c>
      <c r="W77" s="122">
        <v>0.19407582530325757</v>
      </c>
      <c r="X77" s="122">
        <v>7.97022305390684E-2</v>
      </c>
      <c r="Y77" s="122">
        <v>3.404935450601939E-2</v>
      </c>
      <c r="DA77" s="130" t="s">
        <v>3827</v>
      </c>
    </row>
    <row r="78" spans="1:105" ht="12" customHeight="1" x14ac:dyDescent="0.25">
      <c r="A78" s="97" t="s">
        <v>189</v>
      </c>
      <c r="B78" s="98"/>
      <c r="C78" s="98">
        <v>9.4039443304652207E-2</v>
      </c>
      <c r="D78" s="98">
        <v>9.3031303562132447E-2</v>
      </c>
      <c r="E78" s="98">
        <v>0.18569290015633821</v>
      </c>
      <c r="F78" s="98">
        <v>0.24948759520456876</v>
      </c>
      <c r="G78" s="98">
        <v>0.27381262074715096</v>
      </c>
      <c r="H78" s="98">
        <v>0.26144918302057185</v>
      </c>
      <c r="I78" s="98">
        <v>0.1844843345425056</v>
      </c>
      <c r="J78" s="98">
        <v>0.19741048431818867</v>
      </c>
      <c r="K78" s="98">
        <v>0.11237943347470812</v>
      </c>
      <c r="L78" s="98">
        <v>0.1480357279977525</v>
      </c>
      <c r="M78" s="98">
        <v>0.13211499710654104</v>
      </c>
      <c r="N78" s="98">
        <v>0.1291213047580754</v>
      </c>
      <c r="O78" s="98">
        <v>0.1095079275819128</v>
      </c>
      <c r="P78" s="98">
        <v>0.18334646853848413</v>
      </c>
      <c r="Q78" s="98">
        <v>0.1509243820346092</v>
      </c>
      <c r="R78" s="98">
        <v>0.23306069428401477</v>
      </c>
      <c r="S78" s="98">
        <v>0.20233146756612297</v>
      </c>
      <c r="T78" s="98">
        <v>0.22453635729341243</v>
      </c>
      <c r="U78" s="98">
        <v>0.39876125171895055</v>
      </c>
      <c r="V78" s="98">
        <v>0.24519084753776621</v>
      </c>
      <c r="W78" s="98">
        <v>0.19407582530325757</v>
      </c>
      <c r="X78" s="98">
        <v>7.97022305390684E-2</v>
      </c>
      <c r="Y78" s="98">
        <v>3.404935450601939E-2</v>
      </c>
      <c r="DA78" s="63" t="s">
        <v>3828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3829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5.3050739529293837E-2</v>
      </c>
      <c r="D81" s="117">
        <f t="shared" si="28"/>
        <v>0</v>
      </c>
      <c r="E81" s="117">
        <f t="shared" si="28"/>
        <v>0.1116627449728451</v>
      </c>
      <c r="F81" s="117">
        <f t="shared" si="28"/>
        <v>8.7410865523242232E-2</v>
      </c>
      <c r="G81" s="117">
        <f t="shared" si="28"/>
        <v>5.7823143938513982E-2</v>
      </c>
      <c r="H81" s="117">
        <f t="shared" si="28"/>
        <v>0.10514590389712195</v>
      </c>
      <c r="I81" s="117">
        <f t="shared" si="28"/>
        <v>9.7761309461257495E-2</v>
      </c>
      <c r="J81" s="117">
        <f t="shared" si="28"/>
        <v>0.16638593591205966</v>
      </c>
      <c r="K81" s="117">
        <f t="shared" si="28"/>
        <v>0.11079847937465233</v>
      </c>
      <c r="L81" s="117">
        <f t="shared" si="28"/>
        <v>5.7006090278869451E-2</v>
      </c>
      <c r="M81" s="117">
        <f t="shared" si="28"/>
        <v>4.5400533180996398E-2</v>
      </c>
      <c r="N81" s="117">
        <f t="shared" si="28"/>
        <v>2.8376884131243164E-2</v>
      </c>
      <c r="O81" s="117">
        <f t="shared" si="28"/>
        <v>7.7197444235694523E-2</v>
      </c>
      <c r="P81" s="117">
        <f t="shared" si="28"/>
        <v>0.34279778901867053</v>
      </c>
      <c r="Q81" s="117">
        <f t="shared" si="28"/>
        <v>0.31560075541325339</v>
      </c>
      <c r="R81" s="117">
        <f t="shared" ref="R81:V81" si="29">R82+R85+R87+R100</f>
        <v>0.26590856592409273</v>
      </c>
      <c r="S81" s="117">
        <f t="shared" si="29"/>
        <v>0.15726899073172665</v>
      </c>
      <c r="T81" s="117">
        <f t="shared" si="29"/>
        <v>9.1510136573644499E-2</v>
      </c>
      <c r="U81" s="117">
        <f t="shared" si="29"/>
        <v>8.8488697518275511E-2</v>
      </c>
      <c r="V81" s="117">
        <f t="shared" si="29"/>
        <v>5.089147205260252E-3</v>
      </c>
      <c r="W81" s="117">
        <f t="shared" ref="W81:Y81" si="30">W82+W85+W87+W100</f>
        <v>3.994532089551109E-3</v>
      </c>
      <c r="X81" s="117">
        <f t="shared" si="30"/>
        <v>6.7124111958597119E-2</v>
      </c>
      <c r="Y81" s="117">
        <f t="shared" si="30"/>
        <v>0.14688870086940503</v>
      </c>
      <c r="DA81" s="129" t="s">
        <v>3830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3831</v>
      </c>
    </row>
    <row r="83" spans="1:105" ht="12" customHeight="1" x14ac:dyDescent="0.25">
      <c r="A83" s="97" t="s">
        <v>199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3832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3833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3834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3835</v>
      </c>
    </row>
    <row r="87" spans="1:105" ht="12" customHeight="1" x14ac:dyDescent="0.25">
      <c r="A87" s="121" t="s">
        <v>55</v>
      </c>
      <c r="B87" s="122"/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</v>
      </c>
      <c r="M87" s="122">
        <v>0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X87" s="122">
        <v>0</v>
      </c>
      <c r="Y87" s="122">
        <v>0</v>
      </c>
      <c r="DA87" s="130" t="s">
        <v>3836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3837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3838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3839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3840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3841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3842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3843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3844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3845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3846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3847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3848</v>
      </c>
    </row>
    <row r="100" spans="1:105" ht="12" customHeight="1" x14ac:dyDescent="0.25">
      <c r="A100" s="121" t="s">
        <v>54</v>
      </c>
      <c r="B100" s="122"/>
      <c r="C100" s="122">
        <v>5.3050739529293837E-2</v>
      </c>
      <c r="D100" s="122">
        <v>0</v>
      </c>
      <c r="E100" s="122">
        <v>0.1116627449728451</v>
      </c>
      <c r="F100" s="122">
        <v>8.7410865523242232E-2</v>
      </c>
      <c r="G100" s="122">
        <v>5.7823143938513982E-2</v>
      </c>
      <c r="H100" s="122">
        <v>0.10514590389712195</v>
      </c>
      <c r="I100" s="122">
        <v>9.7761309461257495E-2</v>
      </c>
      <c r="J100" s="122">
        <v>0.16638593591205966</v>
      </c>
      <c r="K100" s="122">
        <v>0.11079847937465233</v>
      </c>
      <c r="L100" s="122">
        <v>5.7006090278869451E-2</v>
      </c>
      <c r="M100" s="122">
        <v>4.5400533180996398E-2</v>
      </c>
      <c r="N100" s="122">
        <v>2.8376884131243164E-2</v>
      </c>
      <c r="O100" s="122">
        <v>7.7197444235694523E-2</v>
      </c>
      <c r="P100" s="122">
        <v>0.34279778901867053</v>
      </c>
      <c r="Q100" s="122">
        <v>0.31560075541325339</v>
      </c>
      <c r="R100" s="122">
        <v>0.26590856592409273</v>
      </c>
      <c r="S100" s="122">
        <v>0.15726899073172665</v>
      </c>
      <c r="T100" s="122">
        <v>9.1510136573644499E-2</v>
      </c>
      <c r="U100" s="122">
        <v>8.8488697518275511E-2</v>
      </c>
      <c r="V100" s="122">
        <v>5.089147205260252E-3</v>
      </c>
      <c r="W100" s="122">
        <v>3.994532089551109E-3</v>
      </c>
      <c r="X100" s="122">
        <v>6.7124111958597119E-2</v>
      </c>
      <c r="Y100" s="122">
        <v>0.14688870086940503</v>
      </c>
      <c r="DA100" s="130" t="s">
        <v>3849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3850</v>
      </c>
    </row>
    <row r="102" spans="1:105" ht="12" customHeight="1" x14ac:dyDescent="0.25">
      <c r="A102" s="97" t="s">
        <v>50</v>
      </c>
      <c r="B102" s="98"/>
      <c r="C102" s="98">
        <v>5.3050739529293837E-2</v>
      </c>
      <c r="D102" s="98">
        <v>0</v>
      </c>
      <c r="E102" s="98">
        <v>0.1116627449728451</v>
      </c>
      <c r="F102" s="98">
        <v>8.7410865523242232E-2</v>
      </c>
      <c r="G102" s="98">
        <v>5.7823143938513982E-2</v>
      </c>
      <c r="H102" s="98">
        <v>0.10514590389712195</v>
      </c>
      <c r="I102" s="98">
        <v>9.7761309461257495E-2</v>
      </c>
      <c r="J102" s="98">
        <v>0.16638593591205966</v>
      </c>
      <c r="K102" s="98">
        <v>0.11079847937465233</v>
      </c>
      <c r="L102" s="98">
        <v>5.7006090278869451E-2</v>
      </c>
      <c r="M102" s="98">
        <v>4.5400533180996398E-2</v>
      </c>
      <c r="N102" s="98">
        <v>2.8376884131243164E-2</v>
      </c>
      <c r="O102" s="98">
        <v>7.7197444235694523E-2</v>
      </c>
      <c r="P102" s="98">
        <v>0.34279778901867053</v>
      </c>
      <c r="Q102" s="98">
        <v>0.31560075541325339</v>
      </c>
      <c r="R102" s="98">
        <v>0.26590856592409273</v>
      </c>
      <c r="S102" s="98">
        <v>0.15726899073172665</v>
      </c>
      <c r="T102" s="98">
        <v>9.1510136573644499E-2</v>
      </c>
      <c r="U102" s="98">
        <v>8.8488697518275511E-2</v>
      </c>
      <c r="V102" s="98">
        <v>5.089147205260252E-3</v>
      </c>
      <c r="W102" s="98">
        <v>3.994532089551109E-3</v>
      </c>
      <c r="X102" s="98">
        <v>6.7124111958597119E-2</v>
      </c>
      <c r="Y102" s="98">
        <v>0.14688870086940503</v>
      </c>
      <c r="DA102" s="63" t="s">
        <v>3851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3852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3853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3854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3855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3856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3857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3858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3859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3860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3861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3862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3863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3864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3865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3866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3867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3868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3869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3870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0.29067384367092247</v>
      </c>
      <c r="D124" s="117">
        <f t="shared" si="42"/>
        <v>0</v>
      </c>
      <c r="E124" s="117">
        <f t="shared" si="42"/>
        <v>0.2529943352283302</v>
      </c>
      <c r="F124" s="117">
        <f t="shared" si="42"/>
        <v>0.29731195707576474</v>
      </c>
      <c r="G124" s="117">
        <f t="shared" si="42"/>
        <v>0.14852154310013471</v>
      </c>
      <c r="H124" s="117">
        <f t="shared" si="42"/>
        <v>0.19905293445607172</v>
      </c>
      <c r="I124" s="117">
        <f t="shared" si="42"/>
        <v>6.7577714773390682E-2</v>
      </c>
      <c r="J124" s="117">
        <f t="shared" si="42"/>
        <v>0.23169630327941018</v>
      </c>
      <c r="K124" s="117">
        <f t="shared" si="42"/>
        <v>0.14187610163827433</v>
      </c>
      <c r="L124" s="117">
        <f t="shared" si="42"/>
        <v>0.27289662494944739</v>
      </c>
      <c r="M124" s="117">
        <f t="shared" si="42"/>
        <v>0.21693850830328329</v>
      </c>
      <c r="N124" s="117">
        <f t="shared" si="42"/>
        <v>0.1025797923253635</v>
      </c>
      <c r="O124" s="117">
        <f t="shared" si="42"/>
        <v>0.17996135387417822</v>
      </c>
      <c r="P124" s="117">
        <f t="shared" si="42"/>
        <v>0.2384196628869715</v>
      </c>
      <c r="Q124" s="117">
        <f t="shared" si="42"/>
        <v>0.37270211458337743</v>
      </c>
      <c r="R124" s="117">
        <f t="shared" ref="R124:V124" si="43">R125+R128+R130+R139</f>
        <v>0.53470221574609611</v>
      </c>
      <c r="S124" s="117">
        <f t="shared" si="43"/>
        <v>0.45783276970546322</v>
      </c>
      <c r="T124" s="117">
        <f t="shared" si="43"/>
        <v>0.23081797841120147</v>
      </c>
      <c r="U124" s="117">
        <f t="shared" si="43"/>
        <v>0.1910001940968242</v>
      </c>
      <c r="V124" s="117">
        <f t="shared" si="43"/>
        <v>8.5424970945439955E-3</v>
      </c>
      <c r="W124" s="117">
        <f t="shared" ref="W124:Y124" si="44">W125+W128+W130+W139</f>
        <v>6.277121855008885E-3</v>
      </c>
      <c r="X124" s="117">
        <f t="shared" si="44"/>
        <v>0.18128409799037182</v>
      </c>
      <c r="Y124" s="117">
        <f t="shared" si="44"/>
        <v>0.30517215286408123</v>
      </c>
      <c r="DA124" s="129" t="s">
        <v>3871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3872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3873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3874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3875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3876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3877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3878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3879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3880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3881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3882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3883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3884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3885</v>
      </c>
    </row>
    <row r="139" spans="1:105" ht="12" customHeight="1" x14ac:dyDescent="0.25">
      <c r="A139" s="121" t="s">
        <v>54</v>
      </c>
      <c r="B139" s="122"/>
      <c r="C139" s="122">
        <v>0.29067384367092247</v>
      </c>
      <c r="D139" s="122">
        <v>0</v>
      </c>
      <c r="E139" s="122">
        <v>0.2529943352283302</v>
      </c>
      <c r="F139" s="122">
        <v>0.29731195707576474</v>
      </c>
      <c r="G139" s="122">
        <v>0.14852154310013471</v>
      </c>
      <c r="H139" s="122">
        <v>0.19905293445607172</v>
      </c>
      <c r="I139" s="122">
        <v>6.7577714773390682E-2</v>
      </c>
      <c r="J139" s="122">
        <v>0.23169630327941018</v>
      </c>
      <c r="K139" s="122">
        <v>0.14187610163827433</v>
      </c>
      <c r="L139" s="122">
        <v>0.27289662494944739</v>
      </c>
      <c r="M139" s="122">
        <v>0.21693850830328329</v>
      </c>
      <c r="N139" s="122">
        <v>0.1025797923253635</v>
      </c>
      <c r="O139" s="122">
        <v>0.17996135387417822</v>
      </c>
      <c r="P139" s="122">
        <v>0.2384196628869715</v>
      </c>
      <c r="Q139" s="122">
        <v>0.37270211458337743</v>
      </c>
      <c r="R139" s="122">
        <v>0.53470221574609611</v>
      </c>
      <c r="S139" s="122">
        <v>0.45783276970546322</v>
      </c>
      <c r="T139" s="122">
        <v>0.23081797841120147</v>
      </c>
      <c r="U139" s="122">
        <v>0.1910001940968242</v>
      </c>
      <c r="V139" s="122">
        <v>8.5424970945439955E-3</v>
      </c>
      <c r="W139" s="122">
        <v>6.277121855008885E-3</v>
      </c>
      <c r="X139" s="122">
        <v>0.18128409799037182</v>
      </c>
      <c r="Y139" s="122">
        <v>0.30517215286408123</v>
      </c>
      <c r="DA139" s="130" t="s">
        <v>3886</v>
      </c>
    </row>
    <row r="140" spans="1:105" ht="12" customHeight="1" x14ac:dyDescent="0.25">
      <c r="A140" s="97" t="s">
        <v>50</v>
      </c>
      <c r="B140" s="98"/>
      <c r="C140" s="98">
        <v>0.29067384367092247</v>
      </c>
      <c r="D140" s="98">
        <v>0</v>
      </c>
      <c r="E140" s="98">
        <v>0.2529943352283302</v>
      </c>
      <c r="F140" s="98">
        <v>0.29731195707576474</v>
      </c>
      <c r="G140" s="98">
        <v>0.14852154310013471</v>
      </c>
      <c r="H140" s="98">
        <v>0.19905293445607172</v>
      </c>
      <c r="I140" s="98">
        <v>6.7577714773390682E-2</v>
      </c>
      <c r="J140" s="98">
        <v>0.23169630327941018</v>
      </c>
      <c r="K140" s="98">
        <v>0.14187610163827433</v>
      </c>
      <c r="L140" s="98">
        <v>0.27289662494944739</v>
      </c>
      <c r="M140" s="98">
        <v>0.21693850830328329</v>
      </c>
      <c r="N140" s="98">
        <v>0.1025797923253635</v>
      </c>
      <c r="O140" s="98">
        <v>0.17996135387417822</v>
      </c>
      <c r="P140" s="98">
        <v>0.2384196628869715</v>
      </c>
      <c r="Q140" s="98">
        <v>0.37270211458337743</v>
      </c>
      <c r="R140" s="98">
        <v>0.53470221574609611</v>
      </c>
      <c r="S140" s="98">
        <v>0.45783276970546322</v>
      </c>
      <c r="T140" s="98">
        <v>0.23081797841120147</v>
      </c>
      <c r="U140" s="98">
        <v>0.1910001940968242</v>
      </c>
      <c r="V140" s="98">
        <v>8.5424970945439955E-3</v>
      </c>
      <c r="W140" s="98">
        <v>6.277121855008885E-3</v>
      </c>
      <c r="X140" s="98">
        <v>0.18128409799037182</v>
      </c>
      <c r="Y140" s="98">
        <v>0.30517215286408123</v>
      </c>
      <c r="DA140" s="63" t="s">
        <v>3887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3888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:Y143" si="51">W144+W146+W148+W157</f>
        <v>0</v>
      </c>
      <c r="X143" s="117">
        <f t="shared" si="51"/>
        <v>0</v>
      </c>
      <c r="Y143" s="117">
        <f t="shared" si="51"/>
        <v>0</v>
      </c>
      <c r="DA143" s="129" t="s">
        <v>3889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3890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3891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3892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3893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X148" s="122">
        <v>0</v>
      </c>
      <c r="Y148" s="122">
        <v>0</v>
      </c>
      <c r="DA148" s="130" t="s">
        <v>3894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3895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3896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3897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3898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3899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3900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3901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3902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X157" s="122">
        <v>0</v>
      </c>
      <c r="Y157" s="122">
        <v>0</v>
      </c>
      <c r="DA157" s="130" t="s">
        <v>3903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3904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3905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9.9470136617425924E-3</v>
      </c>
      <c r="D161" s="117">
        <f t="shared" si="54"/>
        <v>0</v>
      </c>
      <c r="E161" s="117">
        <f t="shared" si="54"/>
        <v>1.4834422641320002E-2</v>
      </c>
      <c r="F161" s="117">
        <f t="shared" si="54"/>
        <v>1.5239394318196839E-2</v>
      </c>
      <c r="G161" s="117">
        <f t="shared" si="54"/>
        <v>1.8419469238478245E-2</v>
      </c>
      <c r="H161" s="117">
        <f t="shared" si="54"/>
        <v>2.9720576160944208E-2</v>
      </c>
      <c r="I161" s="117">
        <f t="shared" si="54"/>
        <v>3.0351281325021625E-2</v>
      </c>
      <c r="J161" s="117">
        <f t="shared" si="54"/>
        <v>6.3088926300433848E-2</v>
      </c>
      <c r="K161" s="117">
        <f t="shared" si="54"/>
        <v>3.2621851941317496E-2</v>
      </c>
      <c r="L161" s="117">
        <f t="shared" si="54"/>
        <v>1.7399449241743283E-2</v>
      </c>
      <c r="M161" s="117">
        <f t="shared" si="54"/>
        <v>1.0735101441811959E-2</v>
      </c>
      <c r="N161" s="117">
        <f t="shared" si="54"/>
        <v>4.582602406287716E-3</v>
      </c>
      <c r="O161" s="117">
        <f t="shared" si="54"/>
        <v>6.640640364360819E-3</v>
      </c>
      <c r="P161" s="117">
        <f t="shared" si="54"/>
        <v>3.0590392205560115E-2</v>
      </c>
      <c r="Q161" s="117">
        <f t="shared" si="54"/>
        <v>4.6298399327127648E-2</v>
      </c>
      <c r="R161" s="117">
        <f t="shared" ref="R161:V161" si="55">R162+R164+R166+R175</f>
        <v>7.3569639396720052E-2</v>
      </c>
      <c r="S161" s="117">
        <f t="shared" si="55"/>
        <v>4.9501835938148907E-2</v>
      </c>
      <c r="T161" s="117">
        <f t="shared" si="55"/>
        <v>3.4316301215116682E-2</v>
      </c>
      <c r="U161" s="117">
        <f t="shared" si="55"/>
        <v>2.1517743385591582E-2</v>
      </c>
      <c r="V161" s="117">
        <f t="shared" si="55"/>
        <v>1.272286801315063E-3</v>
      </c>
      <c r="W161" s="117">
        <f t="shared" ref="W161:Y161" si="56">W162+W164+W166+W175</f>
        <v>5.706474413644441E-4</v>
      </c>
      <c r="X161" s="117">
        <f t="shared" si="56"/>
        <v>2.1190641184009679E-2</v>
      </c>
      <c r="Y161" s="117">
        <f t="shared" si="56"/>
        <v>1.7402892627686916E-2</v>
      </c>
      <c r="DA161" s="129" t="s">
        <v>3906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3907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3908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3909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3910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0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X166" s="122">
        <v>0</v>
      </c>
      <c r="Y166" s="122">
        <v>0</v>
      </c>
      <c r="DA166" s="130" t="s">
        <v>3911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3912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3913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3914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3915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3916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3917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3918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3919</v>
      </c>
    </row>
    <row r="175" spans="1:105" ht="12" customHeight="1" x14ac:dyDescent="0.25">
      <c r="A175" s="121" t="s">
        <v>54</v>
      </c>
      <c r="B175" s="122"/>
      <c r="C175" s="122">
        <v>9.9470136617425924E-3</v>
      </c>
      <c r="D175" s="122">
        <v>0</v>
      </c>
      <c r="E175" s="122">
        <v>1.4834422641320002E-2</v>
      </c>
      <c r="F175" s="122">
        <v>1.5239394318196839E-2</v>
      </c>
      <c r="G175" s="122">
        <v>1.8419469238478245E-2</v>
      </c>
      <c r="H175" s="122">
        <v>2.9720576160944208E-2</v>
      </c>
      <c r="I175" s="122">
        <v>3.0351281325021625E-2</v>
      </c>
      <c r="J175" s="122">
        <v>6.3088926300433848E-2</v>
      </c>
      <c r="K175" s="122">
        <v>3.2621851941317496E-2</v>
      </c>
      <c r="L175" s="122">
        <v>1.7399449241743283E-2</v>
      </c>
      <c r="M175" s="122">
        <v>1.0735101441811959E-2</v>
      </c>
      <c r="N175" s="122">
        <v>4.582602406287716E-3</v>
      </c>
      <c r="O175" s="122">
        <v>6.640640364360819E-3</v>
      </c>
      <c r="P175" s="122">
        <v>3.0590392205560115E-2</v>
      </c>
      <c r="Q175" s="122">
        <v>4.6298399327127648E-2</v>
      </c>
      <c r="R175" s="122">
        <v>7.3569639396720052E-2</v>
      </c>
      <c r="S175" s="122">
        <v>4.9501835938148907E-2</v>
      </c>
      <c r="T175" s="122">
        <v>3.4316301215116682E-2</v>
      </c>
      <c r="U175" s="122">
        <v>2.1517743385591582E-2</v>
      </c>
      <c r="V175" s="122">
        <v>1.272286801315063E-3</v>
      </c>
      <c r="W175" s="122">
        <v>5.706474413644441E-4</v>
      </c>
      <c r="X175" s="122">
        <v>2.1190641184009679E-2</v>
      </c>
      <c r="Y175" s="122">
        <v>1.7402892627686916E-2</v>
      </c>
      <c r="DA175" s="130" t="s">
        <v>3920</v>
      </c>
    </row>
    <row r="176" spans="1:105" ht="12" customHeight="1" x14ac:dyDescent="0.25">
      <c r="A176" s="97" t="s">
        <v>50</v>
      </c>
      <c r="B176" s="98"/>
      <c r="C176" s="98">
        <v>9.9470136617425924E-3</v>
      </c>
      <c r="D176" s="98">
        <v>0</v>
      </c>
      <c r="E176" s="98">
        <v>1.4834422641320002E-2</v>
      </c>
      <c r="F176" s="98">
        <v>1.5239394318196839E-2</v>
      </c>
      <c r="G176" s="98">
        <v>1.8419469238478245E-2</v>
      </c>
      <c r="H176" s="98">
        <v>2.9720576160944208E-2</v>
      </c>
      <c r="I176" s="98">
        <v>3.0351281325021625E-2</v>
      </c>
      <c r="J176" s="98">
        <v>6.3088926300433848E-2</v>
      </c>
      <c r="K176" s="98">
        <v>3.2621851941317496E-2</v>
      </c>
      <c r="L176" s="98">
        <v>1.7399449241743283E-2</v>
      </c>
      <c r="M176" s="98">
        <v>1.0735101441811959E-2</v>
      </c>
      <c r="N176" s="98">
        <v>4.582602406287716E-3</v>
      </c>
      <c r="O176" s="98">
        <v>6.640640364360819E-3</v>
      </c>
      <c r="P176" s="98">
        <v>3.0590392205560115E-2</v>
      </c>
      <c r="Q176" s="98">
        <v>4.6298399327127648E-2</v>
      </c>
      <c r="R176" s="98">
        <v>7.3569639396720052E-2</v>
      </c>
      <c r="S176" s="98">
        <v>4.9501835938148907E-2</v>
      </c>
      <c r="T176" s="98">
        <v>3.4316301215116682E-2</v>
      </c>
      <c r="U176" s="98">
        <v>2.1517743385591582E-2</v>
      </c>
      <c r="V176" s="98">
        <v>1.272286801315063E-3</v>
      </c>
      <c r="W176" s="98">
        <v>5.706474413644441E-4</v>
      </c>
      <c r="X176" s="98">
        <v>2.1190641184009679E-2</v>
      </c>
      <c r="Y176" s="98">
        <v>1.7402892627686916E-2</v>
      </c>
      <c r="DA176" s="63" t="s">
        <v>3921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3922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16314.739379039062</v>
      </c>
      <c r="D3" s="117">
        <f t="shared" si="0"/>
        <v>19073.967468222247</v>
      </c>
      <c r="E3" s="117">
        <f t="shared" si="0"/>
        <v>14175.780970389453</v>
      </c>
      <c r="F3" s="117">
        <f t="shared" si="0"/>
        <v>19701.999556916981</v>
      </c>
      <c r="G3" s="117">
        <f t="shared" si="0"/>
        <v>18092.814635573148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14667.269233992143</v>
      </c>
      <c r="M3" s="117">
        <f t="shared" si="0"/>
        <v>16865.976336901829</v>
      </c>
      <c r="N3" s="117">
        <f t="shared" si="0"/>
        <v>15406.690062755039</v>
      </c>
      <c r="O3" s="117">
        <f t="shared" si="0"/>
        <v>15945.254655500346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10931.348718419329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8125.0375214170499</v>
      </c>
      <c r="DA3" s="129" t="s">
        <v>3924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13553.532974213524</v>
      </c>
      <c r="D4" s="122">
        <f t="shared" si="3"/>
        <v>16104.101365025954</v>
      </c>
      <c r="E4" s="122">
        <f t="shared" si="3"/>
        <v>11783.676405786577</v>
      </c>
      <c r="F4" s="122">
        <f t="shared" si="3"/>
        <v>16646.81242736855</v>
      </c>
      <c r="G4" s="122">
        <f t="shared" si="3"/>
        <v>15264.007262140016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12459.46551412738</v>
      </c>
      <c r="M4" s="122">
        <f t="shared" si="3"/>
        <v>14391.781552093911</v>
      </c>
      <c r="N4" s="122">
        <f t="shared" si="3"/>
        <v>12990.166890724495</v>
      </c>
      <c r="O4" s="122">
        <f t="shared" si="3"/>
        <v>13416.450511392761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8841.6313864490639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6277.5589008433144</v>
      </c>
      <c r="DA4" s="130" t="s">
        <v>3925</v>
      </c>
    </row>
    <row r="5" spans="1:105" ht="12" customHeight="1" x14ac:dyDescent="0.25">
      <c r="A5" s="97" t="s">
        <v>51</v>
      </c>
      <c r="B5" s="98"/>
      <c r="C5" s="98">
        <v>13476.418125056829</v>
      </c>
      <c r="D5" s="98">
        <v>16013.783535190709</v>
      </c>
      <c r="E5" s="98">
        <v>11718.475000326707</v>
      </c>
      <c r="F5" s="98">
        <v>16555.471806829344</v>
      </c>
      <c r="G5" s="98">
        <v>15181.553474375734</v>
      </c>
      <c r="H5" s="98">
        <v>0</v>
      </c>
      <c r="I5" s="98">
        <v>0</v>
      </c>
      <c r="J5" s="98">
        <v>0</v>
      </c>
      <c r="K5" s="98">
        <v>0</v>
      </c>
      <c r="L5" s="98">
        <v>12394.211759718095</v>
      </c>
      <c r="M5" s="98">
        <v>14316.693051186667</v>
      </c>
      <c r="N5" s="98">
        <v>12922.441077980249</v>
      </c>
      <c r="O5" s="98">
        <v>13346.605315269531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8791.3103032970721</v>
      </c>
      <c r="V5" s="98">
        <v>0</v>
      </c>
      <c r="W5" s="98">
        <v>0</v>
      </c>
      <c r="X5" s="98">
        <v>0</v>
      </c>
      <c r="Y5" s="98">
        <v>6240.195499450635</v>
      </c>
      <c r="DA5" s="63" t="s">
        <v>3926</v>
      </c>
    </row>
    <row r="6" spans="1:105" ht="12" customHeight="1" x14ac:dyDescent="0.25">
      <c r="A6" s="97" t="s">
        <v>53</v>
      </c>
      <c r="B6" s="98"/>
      <c r="C6" s="98">
        <v>77.114849156693822</v>
      </c>
      <c r="D6" s="98">
        <v>90.317829835244424</v>
      </c>
      <c r="E6" s="98">
        <v>65.201405459869989</v>
      </c>
      <c r="F6" s="98">
        <v>91.340620539207194</v>
      </c>
      <c r="G6" s="98">
        <v>82.453787764281671</v>
      </c>
      <c r="H6" s="98">
        <v>0</v>
      </c>
      <c r="I6" s="98">
        <v>0</v>
      </c>
      <c r="J6" s="98">
        <v>0</v>
      </c>
      <c r="K6" s="98">
        <v>0</v>
      </c>
      <c r="L6" s="98">
        <v>65.253754409284269</v>
      </c>
      <c r="M6" s="98">
        <v>75.088500907243585</v>
      </c>
      <c r="N6" s="98">
        <v>67.725812744245559</v>
      </c>
      <c r="O6" s="98">
        <v>69.84519612322876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50.321083151991758</v>
      </c>
      <c r="V6" s="98">
        <v>0</v>
      </c>
      <c r="W6" s="98">
        <v>0</v>
      </c>
      <c r="X6" s="98">
        <v>0</v>
      </c>
      <c r="Y6" s="98">
        <v>37.363401392679499</v>
      </c>
      <c r="DA6" s="63" t="s">
        <v>3927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0.15528527809170301</v>
      </c>
      <c r="E7" s="122">
        <f t="shared" si="6"/>
        <v>0</v>
      </c>
      <c r="F7" s="122">
        <f t="shared" si="6"/>
        <v>0.34355878141531665</v>
      </c>
      <c r="G7" s="122">
        <f t="shared" si="6"/>
        <v>0.48233148280333304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1.0173326815330754</v>
      </c>
      <c r="M7" s="122">
        <f t="shared" si="6"/>
        <v>0.10916741694547488</v>
      </c>
      <c r="N7" s="122">
        <f t="shared" si="6"/>
        <v>0.47736271249087547</v>
      </c>
      <c r="O7" s="122">
        <f t="shared" si="6"/>
        <v>0.75869053250607865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0.44630053229893235</v>
      </c>
      <c r="DA7" s="130" t="s">
        <v>3928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0</v>
      </c>
      <c r="D8" s="98">
        <f>IF(RES_hhdet_in_fec!D8=0,0,RES_hhdet_in_fec!D8*1000*11630/RES_hhdet_in_new!D5)</f>
        <v>0.15528527809170301</v>
      </c>
      <c r="E8" s="98">
        <f>IF(RES_hhdet_in_fec!E8=0,0,RES_hhdet_in_fec!E8*1000*11630/RES_hhdet_in_new!E5)</f>
        <v>0</v>
      </c>
      <c r="F8" s="98">
        <f>IF(RES_hhdet_in_fec!F8=0,0,RES_hhdet_in_fec!F8*1000*11630/RES_hhdet_in_new!F5)</f>
        <v>0.34355878141531665</v>
      </c>
      <c r="G8" s="98">
        <f>IF(RES_hhdet_in_fec!G8=0,0,RES_hhdet_in_fec!G8*1000*11630/RES_hhdet_in_new!G5)</f>
        <v>0.48233148280333304</v>
      </c>
      <c r="H8" s="98">
        <f>IF(RES_hhdet_in_fec!H8=0,0,RES_hhdet_in_fec!H8*1000*11630/RES_hhdet_in_new!H5)</f>
        <v>0</v>
      </c>
      <c r="I8" s="98">
        <f>IF(RES_hhdet_in_fec!I8=0,0,RES_hhdet_in_fec!I8*1000*11630/RES_hhdet_in_new!I5)</f>
        <v>0</v>
      </c>
      <c r="J8" s="98">
        <f>IF(RES_hhdet_in_fec!J8=0,0,RES_hhdet_in_fec!J8*1000*11630/RES_hhdet_in_new!J5)</f>
        <v>0</v>
      </c>
      <c r="K8" s="98">
        <f>IF(RES_hhdet_in_fec!K8=0,0,RES_hhdet_in_fec!K8*1000*11630/RES_hhdet_in_new!K5)</f>
        <v>0</v>
      </c>
      <c r="L8" s="98">
        <f>IF(RES_hhdet_in_fec!L8=0,0,RES_hhdet_in_fec!L8*1000*11630/RES_hhdet_in_new!L5)</f>
        <v>1.0173326815330754</v>
      </c>
      <c r="M8" s="98">
        <f>IF(RES_hhdet_in_fec!M8=0,0,RES_hhdet_in_fec!M8*1000*11630/RES_hhdet_in_new!M5)</f>
        <v>0.10916741694547488</v>
      </c>
      <c r="N8" s="98">
        <f>IF(RES_hhdet_in_fec!N8=0,0,RES_hhdet_in_fec!N8*1000*11630/RES_hhdet_in_new!N5)</f>
        <v>0.47736271249087547</v>
      </c>
      <c r="O8" s="98">
        <f>IF(RES_hhdet_in_fec!O8=0,0,RES_hhdet_in_fec!O8*1000*11630/RES_hhdet_in_new!O5)</f>
        <v>0.75869053250607865</v>
      </c>
      <c r="P8" s="98">
        <f>IF(RES_hhdet_in_fec!P8=0,0,RES_hhdet_in_fec!P8*1000*11630/RES_hhdet_in_new!P5)</f>
        <v>0</v>
      </c>
      <c r="Q8" s="98">
        <f>IF(RES_hhdet_in_fec!Q8=0,0,RES_hhdet_in_fec!Q8*1000*11630/RES_hhdet_in_new!Q5)</f>
        <v>0</v>
      </c>
      <c r="R8" s="98">
        <f>IF(RES_hhdet_in_fec!R8=0,0,RES_hhdet_in_fec!R8*1000*11630/RES_hhdet_in_new!R5)</f>
        <v>0</v>
      </c>
      <c r="S8" s="98">
        <f>IF(RES_hhdet_in_fec!S8=0,0,RES_hhdet_in_fec!S8*1000*11630/RES_hhdet_in_new!S5)</f>
        <v>0</v>
      </c>
      <c r="T8" s="98">
        <f>IF(RES_hhdet_in_fec!T8=0,0,RES_hhdet_in_fec!T8*1000*11630/RES_hhdet_in_new!T5)</f>
        <v>0</v>
      </c>
      <c r="U8" s="98">
        <f>IF(RES_hhdet_in_fec!U8=0,0,RES_hhdet_in_fec!U8*1000*11630/RES_hhdet_in_new!U5)</f>
        <v>0</v>
      </c>
      <c r="V8" s="98">
        <f>IF(RES_hhdet_in_fec!V8=0,0,RES_hhdet_in_fec!V8*1000*11630/RES_hhdet_in_new!V5)</f>
        <v>0</v>
      </c>
      <c r="W8" s="98">
        <f>IF(RES_hhdet_in_fec!W8=0,0,RES_hhdet_in_fec!W8*1000*11630/RES_hhdet_in_new!W5)</f>
        <v>0</v>
      </c>
      <c r="X8" s="98">
        <f>IF(RES_hhdet_in_fec!X8=0,0,RES_hhdet_in_fec!X8*1000*11630/RES_hhdet_in_new!X5)</f>
        <v>0</v>
      </c>
      <c r="Y8" s="98">
        <f>IF(RES_hhdet_in_fec!Y8=0,0,RES_hhdet_in_fec!Y8*1000*11630/RES_hhdet_in_new!Y5)</f>
        <v>0.44630053229893235</v>
      </c>
      <c r="DA8" s="63" t="s">
        <v>3929</v>
      </c>
    </row>
    <row r="9" spans="1:105" ht="12" customHeight="1" x14ac:dyDescent="0.25">
      <c r="A9" s="121" t="s">
        <v>55</v>
      </c>
      <c r="B9" s="122"/>
      <c r="C9" s="122">
        <v>1672.0863036137569</v>
      </c>
      <c r="D9" s="122">
        <v>2013.9963386706961</v>
      </c>
      <c r="E9" s="122">
        <v>1478.4069023886188</v>
      </c>
      <c r="F9" s="122">
        <v>2105.5779990335864</v>
      </c>
      <c r="G9" s="122">
        <v>1947.1864029852586</v>
      </c>
      <c r="H9" s="122">
        <v>0</v>
      </c>
      <c r="I9" s="122">
        <v>0</v>
      </c>
      <c r="J9" s="122">
        <v>0</v>
      </c>
      <c r="K9" s="122">
        <v>0</v>
      </c>
      <c r="L9" s="122">
        <v>1387.2814319843501</v>
      </c>
      <c r="M9" s="122">
        <v>1688.7771613690486</v>
      </c>
      <c r="N9" s="122">
        <v>1646.7041650209815</v>
      </c>
      <c r="O9" s="122">
        <v>1737.5386173820309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1435.0773723736281</v>
      </c>
      <c r="V9" s="122">
        <v>0</v>
      </c>
      <c r="W9" s="122">
        <v>0</v>
      </c>
      <c r="X9" s="122">
        <v>0</v>
      </c>
      <c r="Y9" s="122">
        <v>1214.0553068013082</v>
      </c>
      <c r="DA9" s="130" t="s">
        <v>3930</v>
      </c>
    </row>
    <row r="10" spans="1:105" ht="12" customHeight="1" x14ac:dyDescent="0.25">
      <c r="A10" s="97" t="s">
        <v>143</v>
      </c>
      <c r="B10" s="98"/>
      <c r="C10" s="98">
        <v>1672.0863036137569</v>
      </c>
      <c r="D10" s="98">
        <v>2115.3210854049266</v>
      </c>
      <c r="E10" s="98">
        <v>1478.4069023886188</v>
      </c>
      <c r="F10" s="98">
        <v>2181.1078805177813</v>
      </c>
      <c r="G10" s="98">
        <v>2162.3189117093179</v>
      </c>
      <c r="H10" s="98">
        <v>0</v>
      </c>
      <c r="I10" s="98">
        <v>0</v>
      </c>
      <c r="J10" s="98">
        <v>0</v>
      </c>
      <c r="K10" s="98">
        <v>0</v>
      </c>
      <c r="L10" s="98">
        <v>1387.2814319843501</v>
      </c>
      <c r="M10" s="98">
        <v>1788.0102435976639</v>
      </c>
      <c r="N10" s="98">
        <v>1673.4721012192504</v>
      </c>
      <c r="O10" s="98">
        <v>1746.1505385268274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1435.0773723736281</v>
      </c>
      <c r="V10" s="98">
        <v>0</v>
      </c>
      <c r="W10" s="98">
        <v>0</v>
      </c>
      <c r="X10" s="98">
        <v>0</v>
      </c>
      <c r="Y10" s="98">
        <v>0</v>
      </c>
      <c r="DA10" s="63" t="s">
        <v>3931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3932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3933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3934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3935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1770.8169465085425</v>
      </c>
      <c r="E15" s="101">
        <v>0</v>
      </c>
      <c r="F15" s="101">
        <v>1708.5066220881015</v>
      </c>
      <c r="G15" s="101">
        <v>1673.8225385163405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1427.560665502546</v>
      </c>
      <c r="N15" s="101">
        <v>1458.7337686064718</v>
      </c>
      <c r="O15" s="101">
        <v>1381.0050819874482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1214.0553068013082</v>
      </c>
      <c r="DA15" s="131" t="s">
        <v>3936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3937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3938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3939</v>
      </c>
    </row>
    <row r="19" spans="1:105" ht="12" customHeight="1" x14ac:dyDescent="0.25">
      <c r="A19" s="121" t="s">
        <v>54</v>
      </c>
      <c r="B19" s="122"/>
      <c r="C19" s="122">
        <v>1089.1201012117815</v>
      </c>
      <c r="D19" s="122">
        <v>955.71447924750578</v>
      </c>
      <c r="E19" s="122">
        <v>913.69766221425664</v>
      </c>
      <c r="F19" s="122">
        <v>949.2655717334269</v>
      </c>
      <c r="G19" s="122">
        <v>881.13863896507041</v>
      </c>
      <c r="H19" s="122">
        <v>0</v>
      </c>
      <c r="I19" s="122">
        <v>0</v>
      </c>
      <c r="J19" s="122">
        <v>0</v>
      </c>
      <c r="K19" s="122">
        <v>0</v>
      </c>
      <c r="L19" s="122">
        <v>819.5049551988792</v>
      </c>
      <c r="M19" s="122">
        <v>785.30845602192187</v>
      </c>
      <c r="N19" s="122">
        <v>769.34164429707221</v>
      </c>
      <c r="O19" s="122">
        <v>790.5068361930488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654.6399595966385</v>
      </c>
      <c r="V19" s="122">
        <v>0</v>
      </c>
      <c r="W19" s="122">
        <v>0</v>
      </c>
      <c r="X19" s="122">
        <v>0</v>
      </c>
      <c r="Y19" s="122">
        <v>632.97701324012928</v>
      </c>
      <c r="DA19" s="130" t="s">
        <v>3940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1247.9501276787025</v>
      </c>
      <c r="E20" s="98">
        <v>932.46151251269032</v>
      </c>
      <c r="F20" s="98">
        <v>1410.7734750059608</v>
      </c>
      <c r="G20" s="98">
        <v>1202.0405005492066</v>
      </c>
      <c r="H20" s="98">
        <v>0</v>
      </c>
      <c r="I20" s="98">
        <v>0</v>
      </c>
      <c r="J20" s="98">
        <v>0</v>
      </c>
      <c r="K20" s="98">
        <v>0</v>
      </c>
      <c r="L20" s="98">
        <v>843.87441845607543</v>
      </c>
      <c r="M20" s="98">
        <v>1055.3626488577518</v>
      </c>
      <c r="N20" s="98">
        <v>1017.6366640467971</v>
      </c>
      <c r="O20" s="98">
        <v>1009.1389822418275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3941</v>
      </c>
    </row>
    <row r="21" spans="1:105" ht="12" customHeight="1" x14ac:dyDescent="0.25">
      <c r="A21" s="97" t="s">
        <v>50</v>
      </c>
      <c r="B21" s="98"/>
      <c r="C21" s="98">
        <v>1621.7992313694037</v>
      </c>
      <c r="D21" s="98">
        <v>0</v>
      </c>
      <c r="E21" s="98">
        <v>1187.3427333013176</v>
      </c>
      <c r="F21" s="98">
        <v>1265.7850935585952</v>
      </c>
      <c r="G21" s="98">
        <v>1026.403585410063</v>
      </c>
      <c r="H21" s="98">
        <v>0</v>
      </c>
      <c r="I21" s="98">
        <v>0</v>
      </c>
      <c r="J21" s="98">
        <v>0</v>
      </c>
      <c r="K21" s="98">
        <v>0</v>
      </c>
      <c r="L21" s="98">
        <v>1007.8364219135647</v>
      </c>
      <c r="M21" s="98">
        <v>984.5392969907366</v>
      </c>
      <c r="N21" s="98">
        <v>775.90217777502039</v>
      </c>
      <c r="O21" s="98">
        <v>730.83293321456426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912.03245812092337</v>
      </c>
      <c r="DA21" s="63" t="s">
        <v>3942</v>
      </c>
    </row>
    <row r="22" spans="1:105" ht="12" customHeight="1" x14ac:dyDescent="0.25">
      <c r="A22" s="109" t="s">
        <v>120</v>
      </c>
      <c r="B22" s="33"/>
      <c r="C22" s="33">
        <v>1035.8521881960191</v>
      </c>
      <c r="D22" s="33">
        <v>940.19754216266358</v>
      </c>
      <c r="E22" s="33">
        <v>881.62475651138891</v>
      </c>
      <c r="F22" s="33">
        <v>873.92671337502463</v>
      </c>
      <c r="G22" s="33">
        <v>814.77089765150834</v>
      </c>
      <c r="H22" s="33">
        <v>0</v>
      </c>
      <c r="I22" s="33">
        <v>0</v>
      </c>
      <c r="J22" s="33">
        <v>0</v>
      </c>
      <c r="K22" s="33">
        <v>0</v>
      </c>
      <c r="L22" s="33">
        <v>706.74783559262016</v>
      </c>
      <c r="M22" s="33">
        <v>660.9720516607299</v>
      </c>
      <c r="N22" s="33">
        <v>676.27494974853175</v>
      </c>
      <c r="O22" s="33">
        <v>647.48194712782242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654.6399595966385</v>
      </c>
      <c r="V22" s="33">
        <v>0</v>
      </c>
      <c r="W22" s="33">
        <v>0</v>
      </c>
      <c r="X22" s="33">
        <v>0</v>
      </c>
      <c r="Y22" s="33">
        <v>598.09508263002988</v>
      </c>
      <c r="DA22" s="60" t="s">
        <v>3943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:Y24" si="9">W25+W28+W30+W39</f>
        <v>0</v>
      </c>
      <c r="X24" s="117">
        <f t="shared" si="9"/>
        <v>0</v>
      </c>
      <c r="Y24" s="117">
        <f t="shared" si="9"/>
        <v>0</v>
      </c>
      <c r="DA24" s="129" t="s">
        <v>3944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:Y25" si="12">SUM(W26:W27)</f>
        <v>0</v>
      </c>
      <c r="X25" s="122">
        <f t="shared" si="12"/>
        <v>0</v>
      </c>
      <c r="Y25" s="122">
        <f t="shared" si="12"/>
        <v>0</v>
      </c>
      <c r="DA25" s="130" t="s">
        <v>3945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X26" s="98">
        <v>0</v>
      </c>
      <c r="Y26" s="98">
        <v>0</v>
      </c>
      <c r="DA26" s="63" t="s">
        <v>3946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3947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3948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0</v>
      </c>
      <c r="D29" s="98">
        <f>IF(RES_hhdet_in_fec!D29=0,0,RES_hhdet_in_fec!D29*1000*11630/RES_hhdet_in_new!D26)</f>
        <v>0</v>
      </c>
      <c r="E29" s="98">
        <f>IF(RES_hhdet_in_fec!E29=0,0,RES_hhdet_in_fec!E29*1000*11630/RES_hhdet_in_new!E26)</f>
        <v>0</v>
      </c>
      <c r="F29" s="98">
        <f>IF(RES_hhdet_in_fec!F29=0,0,RES_hhdet_in_fec!F29*1000*11630/RES_hhdet_in_new!F26)</f>
        <v>0</v>
      </c>
      <c r="G29" s="98">
        <f>IF(RES_hhdet_in_fec!G29=0,0,RES_hhdet_in_fec!G29*1000*11630/RES_hhdet_in_new!G26)</f>
        <v>0</v>
      </c>
      <c r="H29" s="98">
        <f>IF(RES_hhdet_in_fec!H29=0,0,RES_hhdet_in_fec!H29*1000*11630/RES_hhdet_in_new!H26)</f>
        <v>0</v>
      </c>
      <c r="I29" s="98">
        <f>IF(RES_hhdet_in_fec!I29=0,0,RES_hhdet_in_fec!I29*1000*11630/RES_hhdet_in_new!I26)</f>
        <v>0</v>
      </c>
      <c r="J29" s="98">
        <f>IF(RES_hhdet_in_fec!J29=0,0,RES_hhdet_in_fec!J29*1000*11630/RES_hhdet_in_new!J26)</f>
        <v>0</v>
      </c>
      <c r="K29" s="98">
        <f>IF(RES_hhdet_in_fec!K29=0,0,RES_hhdet_in_fec!K29*1000*11630/RES_hhdet_in_new!K26)</f>
        <v>0</v>
      </c>
      <c r="L29" s="98">
        <f>IF(RES_hhdet_in_fec!L29=0,0,RES_hhdet_in_fec!L29*1000*11630/RES_hhdet_in_new!L26)</f>
        <v>0</v>
      </c>
      <c r="M29" s="98">
        <f>IF(RES_hhdet_in_fec!M29=0,0,RES_hhdet_in_fec!M29*1000*11630/RES_hhdet_in_new!M26)</f>
        <v>0</v>
      </c>
      <c r="N29" s="98">
        <f>IF(RES_hhdet_in_fec!N29=0,0,RES_hhdet_in_fec!N29*1000*11630/RES_hhdet_in_new!N26)</f>
        <v>0</v>
      </c>
      <c r="O29" s="98">
        <f>IF(RES_hhdet_in_fec!O29=0,0,RES_hhdet_in_fec!O29*1000*11630/RES_hhdet_in_new!O26)</f>
        <v>0</v>
      </c>
      <c r="P29" s="98">
        <f>IF(RES_hhdet_in_fec!P29=0,0,RES_hhdet_in_fec!P29*1000*11630/RES_hhdet_in_new!P26)</f>
        <v>0</v>
      </c>
      <c r="Q29" s="98">
        <f>IF(RES_hhdet_in_fec!Q29=0,0,RES_hhdet_in_fec!Q29*1000*11630/RES_hhdet_in_new!Q26)</f>
        <v>0</v>
      </c>
      <c r="R29" s="98">
        <f>IF(RES_hhdet_in_fec!R29=0,0,RES_hhdet_in_fec!R29*1000*11630/RES_hhdet_in_new!R26)</f>
        <v>0</v>
      </c>
      <c r="S29" s="98">
        <f>IF(RES_hhdet_in_fec!S29=0,0,RES_hhdet_in_fec!S29*1000*11630/RES_hhdet_in_new!S26)</f>
        <v>0</v>
      </c>
      <c r="T29" s="98">
        <f>IF(RES_hhdet_in_fec!T29=0,0,RES_hhdet_in_fec!T29*1000*11630/RES_hhdet_in_new!T26)</f>
        <v>0</v>
      </c>
      <c r="U29" s="98">
        <f>IF(RES_hhdet_in_fec!U29=0,0,RES_hhdet_in_fec!U29*1000*11630/RES_hhdet_in_new!U26)</f>
        <v>0</v>
      </c>
      <c r="V29" s="98">
        <f>IF(RES_hhdet_in_fec!V29=0,0,RES_hhdet_in_fec!V29*1000*11630/RES_hhdet_in_new!V26)</f>
        <v>0</v>
      </c>
      <c r="W29" s="98">
        <f>IF(RES_hhdet_in_fec!W29=0,0,RES_hhdet_in_fec!W29*1000*11630/RES_hhdet_in_new!W26)</f>
        <v>0</v>
      </c>
      <c r="X29" s="98">
        <f>IF(RES_hhdet_in_fec!X29=0,0,RES_hhdet_in_fec!X29*1000*11630/RES_hhdet_in_new!X26)</f>
        <v>0</v>
      </c>
      <c r="Y29" s="98">
        <f>IF(RES_hhdet_in_fec!Y29=0,0,RES_hhdet_in_fec!Y29*1000*11630/RES_hhdet_in_new!Y26)</f>
        <v>0</v>
      </c>
      <c r="DA29" s="63" t="s">
        <v>3949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X30" s="122">
        <v>0</v>
      </c>
      <c r="Y30" s="122">
        <v>0</v>
      </c>
      <c r="DA30" s="130" t="s">
        <v>3950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3951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3952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3953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3954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3955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3956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3957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3958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X39" s="122">
        <v>0</v>
      </c>
      <c r="Y39" s="122">
        <v>0</v>
      </c>
      <c r="DA39" s="130" t="s">
        <v>3959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3960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3961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22124.719910939017</v>
      </c>
      <c r="K43" s="117">
        <f t="shared" si="14"/>
        <v>18045.665796120767</v>
      </c>
      <c r="L43" s="117">
        <f t="shared" si="14"/>
        <v>15874.877335910523</v>
      </c>
      <c r="M43" s="117">
        <f t="shared" si="14"/>
        <v>19276.228191536728</v>
      </c>
      <c r="N43" s="117">
        <f t="shared" si="14"/>
        <v>18974.236056739526</v>
      </c>
      <c r="O43" s="117">
        <f t="shared" si="14"/>
        <v>15184.347010136893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5133.6898588558897</v>
      </c>
      <c r="DA43" s="129" t="s">
        <v>3962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19274.879308326901</v>
      </c>
      <c r="K44" s="122">
        <f t="shared" si="17"/>
        <v>15724.349119759498</v>
      </c>
      <c r="L44" s="122">
        <f t="shared" si="17"/>
        <v>13692.28435345978</v>
      </c>
      <c r="M44" s="122">
        <f t="shared" si="17"/>
        <v>16784.925782552542</v>
      </c>
      <c r="N44" s="122">
        <f t="shared" si="17"/>
        <v>16493.087695060069</v>
      </c>
      <c r="O44" s="122">
        <f t="shared" si="17"/>
        <v>13065.389528065223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3355.6816389066053</v>
      </c>
      <c r="DA44" s="130" t="s">
        <v>3963</v>
      </c>
    </row>
    <row r="45" spans="1:105" ht="12" customHeight="1" x14ac:dyDescent="0.25">
      <c r="A45" s="97" t="s">
        <v>211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19074.190804758637</v>
      </c>
      <c r="K45" s="98">
        <v>15561.578677763873</v>
      </c>
      <c r="L45" s="98">
        <v>13548.476168962863</v>
      </c>
      <c r="M45" s="98">
        <v>16606.058983196035</v>
      </c>
      <c r="N45" s="98">
        <v>16311.63096298153</v>
      </c>
      <c r="O45" s="98">
        <v>12914.939085330197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X45" s="98">
        <v>0</v>
      </c>
      <c r="Y45" s="98">
        <v>3312.902488165078</v>
      </c>
      <c r="DA45" s="63" t="s">
        <v>3964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200.68850356826596</v>
      </c>
      <c r="K46" s="98">
        <v>162.7704419956242</v>
      </c>
      <c r="L46" s="98">
        <v>143.80818449691705</v>
      </c>
      <c r="M46" s="98">
        <v>178.86679935650534</v>
      </c>
      <c r="N46" s="98">
        <v>181.45673207853909</v>
      </c>
      <c r="O46" s="98">
        <v>150.45044273502552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42.779150741527189</v>
      </c>
      <c r="DA46" s="63" t="s">
        <v>3965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0.39491127224017913</v>
      </c>
      <c r="K47" s="122">
        <f t="shared" si="20"/>
        <v>0</v>
      </c>
      <c r="L47" s="122">
        <f t="shared" si="20"/>
        <v>0.79016130604510704</v>
      </c>
      <c r="M47" s="122">
        <f t="shared" si="20"/>
        <v>0</v>
      </c>
      <c r="N47" s="122">
        <f t="shared" si="20"/>
        <v>0.56316320003008513</v>
      </c>
      <c r="O47" s="122">
        <f t="shared" si="20"/>
        <v>0.69328617625555466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3966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0</v>
      </c>
      <c r="D48" s="98">
        <f>IF(RES_hhdet_in_fec!D48=0,0,RES_hhdet_in_fec!D48*1000*11630/RES_hhdet_in_new!D45)</f>
        <v>0</v>
      </c>
      <c r="E48" s="98">
        <f>IF(RES_hhdet_in_fec!E48=0,0,RES_hhdet_in_fec!E48*1000*11630/RES_hhdet_in_new!E45)</f>
        <v>0</v>
      </c>
      <c r="F48" s="98">
        <f>IF(RES_hhdet_in_fec!F48=0,0,RES_hhdet_in_fec!F48*1000*11630/RES_hhdet_in_new!F45)</f>
        <v>0</v>
      </c>
      <c r="G48" s="98">
        <f>IF(RES_hhdet_in_fec!G48=0,0,RES_hhdet_in_fec!G48*1000*11630/RES_hhdet_in_new!G45)</f>
        <v>0</v>
      </c>
      <c r="H48" s="98">
        <f>IF(RES_hhdet_in_fec!H48=0,0,RES_hhdet_in_fec!H48*1000*11630/RES_hhdet_in_new!H45)</f>
        <v>0</v>
      </c>
      <c r="I48" s="98">
        <f>IF(RES_hhdet_in_fec!I48=0,0,RES_hhdet_in_fec!I48*1000*11630/RES_hhdet_in_new!I45)</f>
        <v>0</v>
      </c>
      <c r="J48" s="98">
        <f>IF(RES_hhdet_in_fec!J48=0,0,RES_hhdet_in_fec!J48*1000*11630/RES_hhdet_in_new!J45)</f>
        <v>0.39491127224017913</v>
      </c>
      <c r="K48" s="98">
        <f>IF(RES_hhdet_in_fec!K48=0,0,RES_hhdet_in_fec!K48*1000*11630/RES_hhdet_in_new!K45)</f>
        <v>0</v>
      </c>
      <c r="L48" s="98">
        <f>IF(RES_hhdet_in_fec!L48=0,0,RES_hhdet_in_fec!L48*1000*11630/RES_hhdet_in_new!L45)</f>
        <v>0.79016130604510704</v>
      </c>
      <c r="M48" s="98">
        <f>IF(RES_hhdet_in_fec!M48=0,0,RES_hhdet_in_fec!M48*1000*11630/RES_hhdet_in_new!M45)</f>
        <v>0</v>
      </c>
      <c r="N48" s="98">
        <f>IF(RES_hhdet_in_fec!N48=0,0,RES_hhdet_in_fec!N48*1000*11630/RES_hhdet_in_new!N45)</f>
        <v>0.56316320003008513</v>
      </c>
      <c r="O48" s="98">
        <f>IF(RES_hhdet_in_fec!O48=0,0,RES_hhdet_in_fec!O48*1000*11630/RES_hhdet_in_new!O45)</f>
        <v>0.69328617625555466</v>
      </c>
      <c r="P48" s="98">
        <f>IF(RES_hhdet_in_fec!P48=0,0,RES_hhdet_in_fec!P48*1000*11630/RES_hhdet_in_new!P45)</f>
        <v>0</v>
      </c>
      <c r="Q48" s="98">
        <f>IF(RES_hhdet_in_fec!Q48=0,0,RES_hhdet_in_fec!Q48*1000*11630/RES_hhdet_in_new!Q45)</f>
        <v>0</v>
      </c>
      <c r="R48" s="98">
        <f>IF(RES_hhdet_in_fec!R48=0,0,RES_hhdet_in_fec!R48*1000*11630/RES_hhdet_in_new!R45)</f>
        <v>0</v>
      </c>
      <c r="S48" s="98">
        <f>IF(RES_hhdet_in_fec!S48=0,0,RES_hhdet_in_fec!S48*1000*11630/RES_hhdet_in_new!S45)</f>
        <v>0</v>
      </c>
      <c r="T48" s="98">
        <f>IF(RES_hhdet_in_fec!T48=0,0,RES_hhdet_in_fec!T48*1000*11630/RES_hhdet_in_new!T45)</f>
        <v>0</v>
      </c>
      <c r="U48" s="98">
        <f>IF(RES_hhdet_in_fec!U48=0,0,RES_hhdet_in_fec!U48*1000*11630/RES_hhdet_in_new!U45)</f>
        <v>0</v>
      </c>
      <c r="V48" s="98">
        <f>IF(RES_hhdet_in_fec!V48=0,0,RES_hhdet_in_fec!V48*1000*11630/RES_hhdet_in_new!V45)</f>
        <v>0</v>
      </c>
      <c r="W48" s="98">
        <f>IF(RES_hhdet_in_fec!W48=0,0,RES_hhdet_in_fec!W48*1000*11630/RES_hhdet_in_new!W45)</f>
        <v>0</v>
      </c>
      <c r="X48" s="98">
        <f>IF(RES_hhdet_in_fec!X48=0,0,RES_hhdet_in_fec!X48*1000*11630/RES_hhdet_in_new!X45)</f>
        <v>0</v>
      </c>
      <c r="Y48" s="98">
        <f>IF(RES_hhdet_in_fec!Y48=0,0,RES_hhdet_in_fec!Y48*1000*11630/RES_hhdet_in_new!Y45)</f>
        <v>0</v>
      </c>
      <c r="DA48" s="63" t="s">
        <v>3967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2100.982024674704</v>
      </c>
      <c r="K49" s="122">
        <v>1637.6408429240112</v>
      </c>
      <c r="L49" s="122">
        <v>1428.2839430167851</v>
      </c>
      <c r="M49" s="122">
        <v>1791.2791380594904</v>
      </c>
      <c r="N49" s="122">
        <v>1796.4963484935233</v>
      </c>
      <c r="O49" s="122">
        <v>1457.8484750644761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1153.7516893616807</v>
      </c>
      <c r="DA49" s="130" t="s">
        <v>3968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2126.1060994378345</v>
      </c>
      <c r="K50" s="98">
        <v>1637.6408429240112</v>
      </c>
      <c r="L50" s="98">
        <v>1426.9356902496911</v>
      </c>
      <c r="M50" s="98">
        <v>1806.5248225379257</v>
      </c>
      <c r="N50" s="98">
        <v>1810.2825762440152</v>
      </c>
      <c r="O50" s="98">
        <v>1461.309889167045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1069.3266249462024</v>
      </c>
      <c r="DA50" s="63" t="s">
        <v>3969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3970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3971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3972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1568.3516396963355</v>
      </c>
      <c r="K54" s="101">
        <v>0</v>
      </c>
      <c r="L54" s="101">
        <v>1565.8057252603733</v>
      </c>
      <c r="M54" s="101">
        <v>1427.5606655025463</v>
      </c>
      <c r="N54" s="101">
        <v>1458.733768606472</v>
      </c>
      <c r="O54" s="101">
        <v>1381.0050819874482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1214.0553068013082</v>
      </c>
      <c r="DA54" s="131" t="s">
        <v>3973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3974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3975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3976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748.46366666516997</v>
      </c>
      <c r="K58" s="122">
        <v>683.67583343725641</v>
      </c>
      <c r="L58" s="122">
        <v>753.51887812791233</v>
      </c>
      <c r="M58" s="122">
        <v>700.02327092469613</v>
      </c>
      <c r="N58" s="122">
        <v>684.08884998590349</v>
      </c>
      <c r="O58" s="122">
        <v>660.41572083093752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624.2565305876044</v>
      </c>
      <c r="DA58" s="130" t="s">
        <v>3977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977.91911732553444</v>
      </c>
      <c r="K59" s="98">
        <v>849.74779764015557</v>
      </c>
      <c r="L59" s="98">
        <v>1007.8364219135647</v>
      </c>
      <c r="M59" s="98">
        <v>984.53929699073672</v>
      </c>
      <c r="N59" s="98">
        <v>775.90217777502039</v>
      </c>
      <c r="O59" s="98">
        <v>730.83293321456426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912.03245812092314</v>
      </c>
      <c r="DA59" s="63" t="s">
        <v>3978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706.96640431169999</v>
      </c>
      <c r="K60" s="33">
        <v>649.60978949820026</v>
      </c>
      <c r="L60" s="33">
        <v>706.74783559262005</v>
      </c>
      <c r="M60" s="33">
        <v>660.9720516607299</v>
      </c>
      <c r="N60" s="33">
        <v>676.27494974853187</v>
      </c>
      <c r="O60" s="33">
        <v>647.48194712782242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598.09508263002999</v>
      </c>
      <c r="DA60" s="60" t="s">
        <v>3979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21721.128880502205</v>
      </c>
      <c r="D62" s="117">
        <f t="shared" si="21"/>
        <v>19496.981602443095</v>
      </c>
      <c r="E62" s="117">
        <f t="shared" si="21"/>
        <v>19095.07244745806</v>
      </c>
      <c r="F62" s="117">
        <f t="shared" si="21"/>
        <v>18397.000135826758</v>
      </c>
      <c r="G62" s="117">
        <f t="shared" si="21"/>
        <v>19340.512556001719</v>
      </c>
      <c r="H62" s="117">
        <f t="shared" si="21"/>
        <v>18300.7956489885</v>
      </c>
      <c r="I62" s="117">
        <f t="shared" si="21"/>
        <v>18625.2192593402</v>
      </c>
      <c r="J62" s="117">
        <f t="shared" si="21"/>
        <v>17962.257802231281</v>
      </c>
      <c r="K62" s="117">
        <f t="shared" si="21"/>
        <v>17772.457764777319</v>
      </c>
      <c r="L62" s="117">
        <f t="shared" si="21"/>
        <v>18478.131843959298</v>
      </c>
      <c r="M62" s="117">
        <f t="shared" si="21"/>
        <v>16475.704555247765</v>
      </c>
      <c r="N62" s="117">
        <f t="shared" si="21"/>
        <v>16492.097245913672</v>
      </c>
      <c r="O62" s="117">
        <f t="shared" si="21"/>
        <v>14453.559879628105</v>
      </c>
      <c r="P62" s="117">
        <f t="shared" si="21"/>
        <v>12947.951272288707</v>
      </c>
      <c r="Q62" s="117">
        <f t="shared" si="21"/>
        <v>11236.270272049023</v>
      </c>
      <c r="R62" s="117">
        <f t="shared" ref="R62:V62" si="22">R63+R66+R68+R77</f>
        <v>12271.511948904577</v>
      </c>
      <c r="S62" s="117">
        <f t="shared" si="22"/>
        <v>10855.889001393265</v>
      </c>
      <c r="T62" s="117">
        <f t="shared" si="22"/>
        <v>10385.165228088637</v>
      </c>
      <c r="U62" s="117">
        <f t="shared" si="22"/>
        <v>10148.081143591018</v>
      </c>
      <c r="V62" s="117">
        <f t="shared" si="22"/>
        <v>9212.5309632592416</v>
      </c>
      <c r="W62" s="117">
        <f t="shared" ref="W62:Y62" si="23">W63+W66+W68+W77</f>
        <v>8587.4904035848067</v>
      </c>
      <c r="X62" s="117">
        <f t="shared" si="23"/>
        <v>5777.7629666964895</v>
      </c>
      <c r="Y62" s="117">
        <f t="shared" si="23"/>
        <v>5102.7735633205557</v>
      </c>
      <c r="DA62" s="129" t="s">
        <v>3980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18355.422960386415</v>
      </c>
      <c r="D63" s="122">
        <f t="shared" si="24"/>
        <v>16472.980633337564</v>
      </c>
      <c r="E63" s="122">
        <f t="shared" si="24"/>
        <v>16152.338978597083</v>
      </c>
      <c r="F63" s="122">
        <f t="shared" si="24"/>
        <v>15491.444648190189</v>
      </c>
      <c r="G63" s="122">
        <f t="shared" si="24"/>
        <v>16277.061147126302</v>
      </c>
      <c r="H63" s="122">
        <f t="shared" si="24"/>
        <v>15248.538362328627</v>
      </c>
      <c r="I63" s="122">
        <f t="shared" si="24"/>
        <v>16001.961117579329</v>
      </c>
      <c r="J63" s="122">
        <f t="shared" si="24"/>
        <v>15406.413440221451</v>
      </c>
      <c r="K63" s="122">
        <f t="shared" si="24"/>
        <v>15440.313489213417</v>
      </c>
      <c r="L63" s="122">
        <f t="shared" si="24"/>
        <v>15967.099896315443</v>
      </c>
      <c r="M63" s="122">
        <f t="shared" si="24"/>
        <v>14163.222875611267</v>
      </c>
      <c r="N63" s="122">
        <f t="shared" si="24"/>
        <v>14131.191222794798</v>
      </c>
      <c r="O63" s="122">
        <f t="shared" si="24"/>
        <v>12301.295769526283</v>
      </c>
      <c r="P63" s="122">
        <f t="shared" si="24"/>
        <v>10913.062541881005</v>
      </c>
      <c r="Q63" s="122">
        <f t="shared" si="24"/>
        <v>9313.0927111087422</v>
      </c>
      <c r="R63" s="122">
        <f t="shared" ref="R63:V63" si="25">SUM(R64:R65)</f>
        <v>10050.837434437182</v>
      </c>
      <c r="S63" s="122">
        <f t="shared" si="25"/>
        <v>8806.8819058985391</v>
      </c>
      <c r="T63" s="122">
        <f t="shared" si="25"/>
        <v>8420.7851978805975</v>
      </c>
      <c r="U63" s="122">
        <f t="shared" si="25"/>
        <v>8038.4785119434819</v>
      </c>
      <c r="V63" s="122">
        <f t="shared" si="25"/>
        <v>7232.3553098167486</v>
      </c>
      <c r="W63" s="122">
        <f t="shared" ref="W63:Y63" si="26">SUM(W64:W65)</f>
        <v>6466.5744515180877</v>
      </c>
      <c r="X63" s="122">
        <f t="shared" si="26"/>
        <v>4238.4745866441699</v>
      </c>
      <c r="Y63" s="122">
        <f t="shared" si="26"/>
        <v>3352.2878402892206</v>
      </c>
      <c r="DA63" s="130" t="s">
        <v>3981</v>
      </c>
    </row>
    <row r="64" spans="1:105" ht="12" customHeight="1" x14ac:dyDescent="0.25">
      <c r="A64" s="97" t="s">
        <v>212</v>
      </c>
      <c r="B64" s="98"/>
      <c r="C64" s="98">
        <v>18135.397606293249</v>
      </c>
      <c r="D64" s="98">
        <v>16277.811906708468</v>
      </c>
      <c r="E64" s="98">
        <v>15962.977921745989</v>
      </c>
      <c r="F64" s="98">
        <v>15310.88316937395</v>
      </c>
      <c r="G64" s="98">
        <v>16089.757150032663</v>
      </c>
      <c r="H64" s="98">
        <v>15073.633655549876</v>
      </c>
      <c r="I64" s="98">
        <v>15819.85773532406</v>
      </c>
      <c r="J64" s="98">
        <v>15232.217131496993</v>
      </c>
      <c r="K64" s="98">
        <v>15266.763414823585</v>
      </c>
      <c r="L64" s="98">
        <v>15784.99271342799</v>
      </c>
      <c r="M64" s="98">
        <v>13999.209771907601</v>
      </c>
      <c r="N64" s="98">
        <v>13961.981393912354</v>
      </c>
      <c r="O64" s="98">
        <v>12146.69358780398</v>
      </c>
      <c r="P64" s="98">
        <v>10767.900291281505</v>
      </c>
      <c r="Q64" s="98">
        <v>9183.5261056508316</v>
      </c>
      <c r="R64" s="98">
        <v>9908.671647172534</v>
      </c>
      <c r="S64" s="98">
        <v>8680.6226117502647</v>
      </c>
      <c r="T64" s="98">
        <v>8298.7825232885189</v>
      </c>
      <c r="U64" s="98">
        <v>7920.8181278939828</v>
      </c>
      <c r="V64" s="98">
        <v>7125.2491289416394</v>
      </c>
      <c r="W64" s="98">
        <v>6370.2662464700452</v>
      </c>
      <c r="X64" s="98">
        <v>4174.9969409054074</v>
      </c>
      <c r="Y64" s="98">
        <v>3302.0923937916846</v>
      </c>
      <c r="DA64" s="63" t="s">
        <v>3982</v>
      </c>
    </row>
    <row r="65" spans="1:105" ht="12" customHeight="1" x14ac:dyDescent="0.25">
      <c r="A65" s="97" t="s">
        <v>53</v>
      </c>
      <c r="B65" s="98"/>
      <c r="C65" s="98">
        <v>220.02535409316675</v>
      </c>
      <c r="D65" s="98">
        <v>195.16872662909475</v>
      </c>
      <c r="E65" s="98">
        <v>189.36105685109442</v>
      </c>
      <c r="F65" s="98">
        <v>180.56147881623923</v>
      </c>
      <c r="G65" s="98">
        <v>187.30399709363866</v>
      </c>
      <c r="H65" s="98">
        <v>174.90470677875101</v>
      </c>
      <c r="I65" s="98">
        <v>182.10338225526814</v>
      </c>
      <c r="J65" s="98">
        <v>174.1963087244593</v>
      </c>
      <c r="K65" s="98">
        <v>173.55007438983247</v>
      </c>
      <c r="L65" s="98">
        <v>182.10718288745372</v>
      </c>
      <c r="M65" s="98">
        <v>164.0131037036667</v>
      </c>
      <c r="N65" s="98">
        <v>169.20982888244376</v>
      </c>
      <c r="O65" s="98">
        <v>154.60218172230259</v>
      </c>
      <c r="P65" s="98">
        <v>145.16225059950014</v>
      </c>
      <c r="Q65" s="98">
        <v>129.56660545791058</v>
      </c>
      <c r="R65" s="98">
        <v>142.1657872646482</v>
      </c>
      <c r="S65" s="98">
        <v>126.25929414827394</v>
      </c>
      <c r="T65" s="98">
        <v>122.00267459207896</v>
      </c>
      <c r="U65" s="98">
        <v>117.66038404949863</v>
      </c>
      <c r="V65" s="98">
        <v>107.10618087510964</v>
      </c>
      <c r="W65" s="98">
        <v>96.308205048042581</v>
      </c>
      <c r="X65" s="98">
        <v>63.477645738762611</v>
      </c>
      <c r="Y65" s="98">
        <v>50.19544649753626</v>
      </c>
      <c r="DA65" s="63" t="s">
        <v>3983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0.14858084442850716</v>
      </c>
      <c r="D66" s="122">
        <f t="shared" si="27"/>
        <v>0.12982867512585006</v>
      </c>
      <c r="E66" s="122">
        <f t="shared" si="27"/>
        <v>0.18458616460428043</v>
      </c>
      <c r="F66" s="122">
        <f t="shared" si="27"/>
        <v>0.30010006376619963</v>
      </c>
      <c r="G66" s="122">
        <f t="shared" si="27"/>
        <v>0.43612008325331314</v>
      </c>
      <c r="H66" s="122">
        <f t="shared" si="27"/>
        <v>0.23952621593383672</v>
      </c>
      <c r="I66" s="122">
        <f t="shared" si="27"/>
        <v>0.57141426436625531</v>
      </c>
      <c r="J66" s="122">
        <f t="shared" si="27"/>
        <v>0.36428103505811532</v>
      </c>
      <c r="K66" s="122">
        <f t="shared" si="27"/>
        <v>0.40080441975544889</v>
      </c>
      <c r="L66" s="122">
        <f t="shared" si="27"/>
        <v>0.83580605414784115</v>
      </c>
      <c r="M66" s="122">
        <f t="shared" si="27"/>
        <v>0.13971166831882018</v>
      </c>
      <c r="N66" s="122">
        <f t="shared" si="27"/>
        <v>0.51560886066584255</v>
      </c>
      <c r="O66" s="122">
        <f t="shared" si="27"/>
        <v>0.74252525127370461</v>
      </c>
      <c r="P66" s="122">
        <f t="shared" si="27"/>
        <v>1.0059328290320906</v>
      </c>
      <c r="Q66" s="122">
        <f t="shared" si="27"/>
        <v>0.50095345709947792</v>
      </c>
      <c r="R66" s="122">
        <f t="shared" si="27"/>
        <v>0.52065819891750853</v>
      </c>
      <c r="S66" s="122">
        <f t="shared" si="27"/>
        <v>0.51459994286956878</v>
      </c>
      <c r="T66" s="122">
        <f t="shared" si="27"/>
        <v>0.71429797276069085</v>
      </c>
      <c r="U66" s="122">
        <f t="shared" si="27"/>
        <v>0.45461047966787177</v>
      </c>
      <c r="V66" s="122">
        <f t="shared" si="27"/>
        <v>0.84600534694609419</v>
      </c>
      <c r="W66" s="122">
        <f t="shared" si="27"/>
        <v>0.98260993094744309</v>
      </c>
      <c r="X66" s="122">
        <f t="shared" si="27"/>
        <v>2.8579678227695031</v>
      </c>
      <c r="Y66" s="122">
        <f t="shared" si="27"/>
        <v>0.4273773897294576</v>
      </c>
      <c r="DA66" s="130" t="s">
        <v>3984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0.14858084442850716</v>
      </c>
      <c r="D67" s="98">
        <f>IF(RES_hhdet_in_fec!D67=0,0,RES_hhdet_in_fec!D67*1000*11630/RES_hhdet_in_new!D64)</f>
        <v>0.12982867512585006</v>
      </c>
      <c r="E67" s="98">
        <f>IF(RES_hhdet_in_fec!E67=0,0,RES_hhdet_in_fec!E67*1000*11630/RES_hhdet_in_new!E64)</f>
        <v>0.18458616460428043</v>
      </c>
      <c r="F67" s="98">
        <f>IF(RES_hhdet_in_fec!F67=0,0,RES_hhdet_in_fec!F67*1000*11630/RES_hhdet_in_new!F64)</f>
        <v>0.30010006376619963</v>
      </c>
      <c r="G67" s="98">
        <f>IF(RES_hhdet_in_fec!G67=0,0,RES_hhdet_in_fec!G67*1000*11630/RES_hhdet_in_new!G64)</f>
        <v>0.43612008325331314</v>
      </c>
      <c r="H67" s="98">
        <f>IF(RES_hhdet_in_fec!H67=0,0,RES_hhdet_in_fec!H67*1000*11630/RES_hhdet_in_new!H64)</f>
        <v>0.23952621593383672</v>
      </c>
      <c r="I67" s="98">
        <f>IF(RES_hhdet_in_fec!I67=0,0,RES_hhdet_in_fec!I67*1000*11630/RES_hhdet_in_new!I64)</f>
        <v>0.57141426436625531</v>
      </c>
      <c r="J67" s="98">
        <f>IF(RES_hhdet_in_fec!J67=0,0,RES_hhdet_in_fec!J67*1000*11630/RES_hhdet_in_new!J64)</f>
        <v>0.36428103505811532</v>
      </c>
      <c r="K67" s="98">
        <f>IF(RES_hhdet_in_fec!K67=0,0,RES_hhdet_in_fec!K67*1000*11630/RES_hhdet_in_new!K64)</f>
        <v>0.40080441975544889</v>
      </c>
      <c r="L67" s="98">
        <f>IF(RES_hhdet_in_fec!L67=0,0,RES_hhdet_in_fec!L67*1000*11630/RES_hhdet_in_new!L64)</f>
        <v>0.83580605414784115</v>
      </c>
      <c r="M67" s="98">
        <f>IF(RES_hhdet_in_fec!M67=0,0,RES_hhdet_in_fec!M67*1000*11630/RES_hhdet_in_new!M64)</f>
        <v>0.13971166831882018</v>
      </c>
      <c r="N67" s="98">
        <f>IF(RES_hhdet_in_fec!N67=0,0,RES_hhdet_in_fec!N67*1000*11630/RES_hhdet_in_new!N64)</f>
        <v>0.51560886066584255</v>
      </c>
      <c r="O67" s="98">
        <f>IF(RES_hhdet_in_fec!O67=0,0,RES_hhdet_in_fec!O67*1000*11630/RES_hhdet_in_new!O64)</f>
        <v>0.74252525127370461</v>
      </c>
      <c r="P67" s="98">
        <f>IF(RES_hhdet_in_fec!P67=0,0,RES_hhdet_in_fec!P67*1000*11630/RES_hhdet_in_new!P64)</f>
        <v>1.0059328290320906</v>
      </c>
      <c r="Q67" s="98">
        <f>IF(RES_hhdet_in_fec!Q67=0,0,RES_hhdet_in_fec!Q67*1000*11630/RES_hhdet_in_new!Q64)</f>
        <v>0.50095345709947792</v>
      </c>
      <c r="R67" s="98">
        <f>IF(RES_hhdet_in_fec!R67=0,0,RES_hhdet_in_fec!R67*1000*11630/RES_hhdet_in_new!R64)</f>
        <v>0.52065819891750853</v>
      </c>
      <c r="S67" s="98">
        <f>IF(RES_hhdet_in_fec!S67=0,0,RES_hhdet_in_fec!S67*1000*11630/RES_hhdet_in_new!S64)</f>
        <v>0.51459994286956878</v>
      </c>
      <c r="T67" s="98">
        <f>IF(RES_hhdet_in_fec!T67=0,0,RES_hhdet_in_fec!T67*1000*11630/RES_hhdet_in_new!T64)</f>
        <v>0.71429797276069085</v>
      </c>
      <c r="U67" s="98">
        <f>IF(RES_hhdet_in_fec!U67=0,0,RES_hhdet_in_fec!U67*1000*11630/RES_hhdet_in_new!U64)</f>
        <v>0.45461047966787177</v>
      </c>
      <c r="V67" s="98">
        <f>IF(RES_hhdet_in_fec!V67=0,0,RES_hhdet_in_fec!V67*1000*11630/RES_hhdet_in_new!V64)</f>
        <v>0.84600534694609419</v>
      </c>
      <c r="W67" s="98">
        <f>IF(RES_hhdet_in_fec!W67=0,0,RES_hhdet_in_fec!W67*1000*11630/RES_hhdet_in_new!W64)</f>
        <v>0.98260993094744309</v>
      </c>
      <c r="X67" s="98">
        <f>IF(RES_hhdet_in_fec!X67=0,0,RES_hhdet_in_fec!X67*1000*11630/RES_hhdet_in_new!X64)</f>
        <v>2.8579678227695031</v>
      </c>
      <c r="Y67" s="98">
        <f>IF(RES_hhdet_in_fec!Y67=0,0,RES_hhdet_in_fec!Y67*1000*11630/RES_hhdet_in_new!Y64)</f>
        <v>0.4273773897294576</v>
      </c>
      <c r="DA67" s="63" t="s">
        <v>3985</v>
      </c>
    </row>
    <row r="68" spans="1:105" ht="12" customHeight="1" x14ac:dyDescent="0.25">
      <c r="A68" s="121" t="s">
        <v>55</v>
      </c>
      <c r="B68" s="122"/>
      <c r="C68" s="122">
        <v>2024.45164996938</v>
      </c>
      <c r="D68" s="122">
        <v>1912.0557138548738</v>
      </c>
      <c r="E68" s="122">
        <v>1821.5275648305305</v>
      </c>
      <c r="F68" s="122">
        <v>1800.1178762912193</v>
      </c>
      <c r="G68" s="122">
        <v>1986.6168196630917</v>
      </c>
      <c r="H68" s="122">
        <v>1953.5286634941681</v>
      </c>
      <c r="I68" s="122">
        <v>1667.8285050896716</v>
      </c>
      <c r="J68" s="122">
        <v>1607.8772496899246</v>
      </c>
      <c r="K68" s="122">
        <v>1514.3777247207727</v>
      </c>
      <c r="L68" s="122">
        <v>1563.8087562267867</v>
      </c>
      <c r="M68" s="122">
        <v>1436.7250582443346</v>
      </c>
      <c r="N68" s="122">
        <v>1474.2308661796169</v>
      </c>
      <c r="O68" s="122">
        <v>1332.5693575436717</v>
      </c>
      <c r="P68" s="122">
        <v>1223.8157666287543</v>
      </c>
      <c r="Q68" s="122">
        <v>1108.6179135294185</v>
      </c>
      <c r="R68" s="122">
        <v>1244.0770519727378</v>
      </c>
      <c r="S68" s="122">
        <v>1147.7539348889147</v>
      </c>
      <c r="T68" s="122">
        <v>1111.5989114096142</v>
      </c>
      <c r="U68" s="122">
        <v>1166.9888095478914</v>
      </c>
      <c r="V68" s="122">
        <v>1125.8998887582045</v>
      </c>
      <c r="W68" s="122">
        <v>1201.7656406332271</v>
      </c>
      <c r="X68" s="122">
        <v>952.45207092667135</v>
      </c>
      <c r="Y68" s="122">
        <v>1111.3503556176886</v>
      </c>
      <c r="DA68" s="130" t="s">
        <v>3986</v>
      </c>
    </row>
    <row r="69" spans="1:105" ht="12" customHeight="1" x14ac:dyDescent="0.25">
      <c r="A69" s="97" t="s">
        <v>134</v>
      </c>
      <c r="B69" s="98"/>
      <c r="C69" s="98">
        <v>2048.7666221007235</v>
      </c>
      <c r="D69" s="98">
        <v>1927.8715133233434</v>
      </c>
      <c r="E69" s="98">
        <v>1827.8911917445801</v>
      </c>
      <c r="F69" s="98">
        <v>1806.3926197297892</v>
      </c>
      <c r="G69" s="98">
        <v>2006.2753305704853</v>
      </c>
      <c r="H69" s="98">
        <v>1972.0938183201388</v>
      </c>
      <c r="I69" s="98">
        <v>1670.1003462174158</v>
      </c>
      <c r="J69" s="98">
        <v>1609.511481641583</v>
      </c>
      <c r="K69" s="98">
        <v>1515.8735041377231</v>
      </c>
      <c r="L69" s="98">
        <v>1563.6688586708624</v>
      </c>
      <c r="M69" s="98">
        <v>1437.4005976258575</v>
      </c>
      <c r="N69" s="98">
        <v>1475.3346480580462</v>
      </c>
      <c r="O69" s="98">
        <v>1328.9459216692517</v>
      </c>
      <c r="P69" s="98">
        <v>1222.1595876345825</v>
      </c>
      <c r="Q69" s="98">
        <v>1100.3541544319439</v>
      </c>
      <c r="R69" s="98">
        <v>1240.3506384987293</v>
      </c>
      <c r="S69" s="98">
        <v>1137.9043296860202</v>
      </c>
      <c r="T69" s="98">
        <v>1105.8445076696466</v>
      </c>
      <c r="U69" s="98">
        <v>1161.3766384897149</v>
      </c>
      <c r="V69" s="98">
        <v>1120.8345981342447</v>
      </c>
      <c r="W69" s="98">
        <v>1193.3379823200928</v>
      </c>
      <c r="X69" s="98">
        <v>958.4027212786641</v>
      </c>
      <c r="Y69" s="98">
        <v>1091.9038425010947</v>
      </c>
      <c r="DA69" s="63" t="s">
        <v>3987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3988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3989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3990</v>
      </c>
    </row>
    <row r="73" spans="1:105" ht="12" customHeight="1" x14ac:dyDescent="0.25">
      <c r="A73" s="106" t="s">
        <v>122</v>
      </c>
      <c r="B73" s="101"/>
      <c r="C73" s="101">
        <v>1810.479895213562</v>
      </c>
      <c r="D73" s="101">
        <v>1770.816946508543</v>
      </c>
      <c r="E73" s="101">
        <v>1738.4822336021866</v>
      </c>
      <c r="F73" s="101">
        <v>1708.5066220881013</v>
      </c>
      <c r="G73" s="101">
        <v>1673.822538516341</v>
      </c>
      <c r="H73" s="101">
        <v>1689.6382484678761</v>
      </c>
      <c r="I73" s="101">
        <v>1618.2518831464513</v>
      </c>
      <c r="J73" s="101">
        <v>1568.3516396963357</v>
      </c>
      <c r="K73" s="101">
        <v>1490.2017550747171</v>
      </c>
      <c r="L73" s="101">
        <v>1565.8057252603733</v>
      </c>
      <c r="M73" s="101">
        <v>1427.560665502546</v>
      </c>
      <c r="N73" s="101">
        <v>1458.733768606472</v>
      </c>
      <c r="O73" s="101">
        <v>1381.0050819874482</v>
      </c>
      <c r="P73" s="101">
        <v>1242.3886310633964</v>
      </c>
      <c r="Q73" s="101">
        <v>1216.4060756703905</v>
      </c>
      <c r="R73" s="101">
        <v>1306.7240031299878</v>
      </c>
      <c r="S73" s="101">
        <v>1284.0068068622911</v>
      </c>
      <c r="T73" s="101">
        <v>1206.3597418288227</v>
      </c>
      <c r="U73" s="101">
        <v>1273.6715474611156</v>
      </c>
      <c r="V73" s="101">
        <v>1219.4129464313019</v>
      </c>
      <c r="W73" s="101">
        <v>1318.784160659276</v>
      </c>
      <c r="X73" s="101">
        <v>888.03628086634922</v>
      </c>
      <c r="Y73" s="101">
        <v>1214.0553068013082</v>
      </c>
      <c r="DA73" s="131" t="s">
        <v>3991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3992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3993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3994</v>
      </c>
    </row>
    <row r="77" spans="1:105" ht="12" customHeight="1" x14ac:dyDescent="0.25">
      <c r="A77" s="121" t="s">
        <v>54</v>
      </c>
      <c r="B77" s="122"/>
      <c r="C77" s="122">
        <v>1341.1056893019852</v>
      </c>
      <c r="D77" s="122">
        <v>1111.8154265755318</v>
      </c>
      <c r="E77" s="122">
        <v>1121.0213178658421</v>
      </c>
      <c r="F77" s="122">
        <v>1105.1375112815826</v>
      </c>
      <c r="G77" s="122">
        <v>1076.3984691290714</v>
      </c>
      <c r="H77" s="122">
        <v>1098.4890969497728</v>
      </c>
      <c r="I77" s="122">
        <v>954.85822240683535</v>
      </c>
      <c r="J77" s="122">
        <v>947.60283128484537</v>
      </c>
      <c r="K77" s="122">
        <v>817.365746423372</v>
      </c>
      <c r="L77" s="122">
        <v>946.38738536291839</v>
      </c>
      <c r="M77" s="122">
        <v>875.61690972384656</v>
      </c>
      <c r="N77" s="122">
        <v>886.15954807858964</v>
      </c>
      <c r="O77" s="122">
        <v>818.95222730687669</v>
      </c>
      <c r="P77" s="122">
        <v>810.06703094991701</v>
      </c>
      <c r="Q77" s="122">
        <v>814.05869395376237</v>
      </c>
      <c r="R77" s="122">
        <v>976.07680429574145</v>
      </c>
      <c r="S77" s="122">
        <v>900.73856066294104</v>
      </c>
      <c r="T77" s="122">
        <v>852.06682082566442</v>
      </c>
      <c r="U77" s="122">
        <v>942.15921161997755</v>
      </c>
      <c r="V77" s="122">
        <v>853.42975933734363</v>
      </c>
      <c r="W77" s="122">
        <v>918.16770150254422</v>
      </c>
      <c r="X77" s="122">
        <v>583.97834130287799</v>
      </c>
      <c r="Y77" s="122">
        <v>638.70799002391732</v>
      </c>
      <c r="DA77" s="130" t="s">
        <v>3995</v>
      </c>
    </row>
    <row r="78" spans="1:105" ht="12" customHeight="1" x14ac:dyDescent="0.25">
      <c r="A78" s="97" t="s">
        <v>189</v>
      </c>
      <c r="B78" s="98"/>
      <c r="C78" s="98">
        <v>1394.1137823084105</v>
      </c>
      <c r="D78" s="98">
        <v>1118.0636505226023</v>
      </c>
      <c r="E78" s="98">
        <v>1129.5501879878066</v>
      </c>
      <c r="F78" s="98">
        <v>1118.9598959390398</v>
      </c>
      <c r="G78" s="98">
        <v>1097.7947320596252</v>
      </c>
      <c r="H78" s="98">
        <v>1124.7256599511229</v>
      </c>
      <c r="I78" s="98">
        <v>973.84826220367461</v>
      </c>
      <c r="J78" s="98">
        <v>963.97749939248547</v>
      </c>
      <c r="K78" s="98">
        <v>835.50152555041757</v>
      </c>
      <c r="L78" s="98">
        <v>948.24745948791406</v>
      </c>
      <c r="M78" s="98">
        <v>885.2018627902645</v>
      </c>
      <c r="N78" s="98">
        <v>897.95081764769418</v>
      </c>
      <c r="O78" s="98">
        <v>832.91217331223731</v>
      </c>
      <c r="P78" s="98">
        <v>829.83140243205298</v>
      </c>
      <c r="Q78" s="98">
        <v>828.49045010015573</v>
      </c>
      <c r="R78" s="98">
        <v>993.11043632988253</v>
      </c>
      <c r="S78" s="98">
        <v>914.08696402139935</v>
      </c>
      <c r="T78" s="98">
        <v>860.37747808187828</v>
      </c>
      <c r="U78" s="98">
        <v>955.97561008337686</v>
      </c>
      <c r="V78" s="98">
        <v>872.43737985240182</v>
      </c>
      <c r="W78" s="98">
        <v>1002.0687328958114</v>
      </c>
      <c r="X78" s="98">
        <v>643.71644411288878</v>
      </c>
      <c r="Y78" s="98">
        <v>842.16303571829565</v>
      </c>
      <c r="DA78" s="63" t="s">
        <v>3996</v>
      </c>
    </row>
    <row r="79" spans="1:105" ht="12" customHeight="1" x14ac:dyDescent="0.25">
      <c r="A79" s="109" t="s">
        <v>120</v>
      </c>
      <c r="B79" s="33"/>
      <c r="C79" s="33">
        <v>1035.8521881960194</v>
      </c>
      <c r="D79" s="33">
        <v>940.19754216266358</v>
      </c>
      <c r="E79" s="33">
        <v>881.62475651138902</v>
      </c>
      <c r="F79" s="33">
        <v>873.92671337502452</v>
      </c>
      <c r="G79" s="33">
        <v>814.77089765150845</v>
      </c>
      <c r="H79" s="33">
        <v>860.70733305564727</v>
      </c>
      <c r="I79" s="33">
        <v>754.71600522216966</v>
      </c>
      <c r="J79" s="33">
        <v>706.96640431169999</v>
      </c>
      <c r="K79" s="33">
        <v>649.60978949820014</v>
      </c>
      <c r="L79" s="33">
        <v>706.74783559262016</v>
      </c>
      <c r="M79" s="33">
        <v>660.97205166072979</v>
      </c>
      <c r="N79" s="33">
        <v>676.27494974853187</v>
      </c>
      <c r="O79" s="33">
        <v>647.48194712782242</v>
      </c>
      <c r="P79" s="33">
        <v>600.14254161538577</v>
      </c>
      <c r="Q79" s="33">
        <v>619.76848434112264</v>
      </c>
      <c r="R79" s="33">
        <v>680.65769349466927</v>
      </c>
      <c r="S79" s="33">
        <v>660.90495277982313</v>
      </c>
      <c r="T79" s="33">
        <v>622.55122255831122</v>
      </c>
      <c r="U79" s="33">
        <v>654.6399595966385</v>
      </c>
      <c r="V79" s="33">
        <v>607.72574735828675</v>
      </c>
      <c r="W79" s="33">
        <v>661.46736720840966</v>
      </c>
      <c r="X79" s="33">
        <v>466.56207026251207</v>
      </c>
      <c r="Y79" s="33">
        <v>598.09508263002988</v>
      </c>
      <c r="DA79" s="60" t="s">
        <v>3997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20512.810633763111</v>
      </c>
      <c r="D81" s="117">
        <f t="shared" si="28"/>
        <v>18488.020230107501</v>
      </c>
      <c r="E81" s="117">
        <f t="shared" si="28"/>
        <v>19582.871185694181</v>
      </c>
      <c r="F81" s="117">
        <f t="shared" si="28"/>
        <v>18723.516631666538</v>
      </c>
      <c r="G81" s="117">
        <f t="shared" si="28"/>
        <v>16170.466648755189</v>
      </c>
      <c r="H81" s="117">
        <f t="shared" si="28"/>
        <v>15119.892962322025</v>
      </c>
      <c r="I81" s="117">
        <f t="shared" si="28"/>
        <v>17704.056252980208</v>
      </c>
      <c r="J81" s="117">
        <f t="shared" si="28"/>
        <v>16676.667118147012</v>
      </c>
      <c r="K81" s="117">
        <f t="shared" si="28"/>
        <v>16653.836362104612</v>
      </c>
      <c r="L81" s="117">
        <f t="shared" si="28"/>
        <v>16923.41683126285</v>
      </c>
      <c r="M81" s="117">
        <f t="shared" si="28"/>
        <v>14540.063039913928</v>
      </c>
      <c r="N81" s="117">
        <f t="shared" si="28"/>
        <v>15206.146677910443</v>
      </c>
      <c r="O81" s="117">
        <f t="shared" si="28"/>
        <v>14145.736384184191</v>
      </c>
      <c r="P81" s="117">
        <f t="shared" si="28"/>
        <v>13236.29531222834</v>
      </c>
      <c r="Q81" s="117">
        <f t="shared" si="28"/>
        <v>12224.465712492114</v>
      </c>
      <c r="R81" s="117">
        <f t="shared" ref="R81:V81" si="29">R82+R85+R87+R100</f>
        <v>12356.500992968489</v>
      </c>
      <c r="S81" s="117">
        <f t="shared" si="29"/>
        <v>11859.400139229028</v>
      </c>
      <c r="T81" s="117">
        <f t="shared" si="29"/>
        <v>11273.371082500315</v>
      </c>
      <c r="U81" s="117">
        <f t="shared" si="29"/>
        <v>10166.453327053034</v>
      </c>
      <c r="V81" s="117">
        <f t="shared" si="29"/>
        <v>9723.725745468988</v>
      </c>
      <c r="W81" s="117">
        <f t="shared" ref="W81:Y81" si="30">W82+W85+W87+W100</f>
        <v>8250.5443965313389</v>
      </c>
      <c r="X81" s="117">
        <f t="shared" si="30"/>
        <v>7118.399605274376</v>
      </c>
      <c r="Y81" s="117">
        <f t="shared" si="30"/>
        <v>5034.400006527515</v>
      </c>
      <c r="DA81" s="129" t="s">
        <v>3998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17378.372109858174</v>
      </c>
      <c r="D82" s="122">
        <f t="shared" si="31"/>
        <v>15629.704974347665</v>
      </c>
      <c r="E82" s="122">
        <f t="shared" si="31"/>
        <v>16624.466553367907</v>
      </c>
      <c r="F82" s="122">
        <f t="shared" si="31"/>
        <v>15821.731138592048</v>
      </c>
      <c r="G82" s="122">
        <f t="shared" si="31"/>
        <v>13562.152611899424</v>
      </c>
      <c r="H82" s="122">
        <f t="shared" si="31"/>
        <v>12522.843096747147</v>
      </c>
      <c r="I82" s="122">
        <f t="shared" si="31"/>
        <v>15185.44165980945</v>
      </c>
      <c r="J82" s="122">
        <f t="shared" si="31"/>
        <v>14257.042901839312</v>
      </c>
      <c r="K82" s="122">
        <f t="shared" si="31"/>
        <v>14445.226502607726</v>
      </c>
      <c r="L82" s="122">
        <f t="shared" si="31"/>
        <v>14553.723528894401</v>
      </c>
      <c r="M82" s="122">
        <f t="shared" si="31"/>
        <v>12455.312947734637</v>
      </c>
      <c r="N82" s="122">
        <f t="shared" si="31"/>
        <v>13030.022842027845</v>
      </c>
      <c r="O82" s="122">
        <f t="shared" si="31"/>
        <v>12093.720124808175</v>
      </c>
      <c r="P82" s="122">
        <f t="shared" si="31"/>
        <v>11264.835422451299</v>
      </c>
      <c r="Q82" s="122">
        <f t="shared" si="31"/>
        <v>10297.502085372769</v>
      </c>
      <c r="R82" s="122">
        <f t="shared" ref="R82:V82" si="32">SUM(R83:R84)</f>
        <v>10293.179465303683</v>
      </c>
      <c r="S82" s="122">
        <f t="shared" si="32"/>
        <v>9816.3945575113939</v>
      </c>
      <c r="T82" s="122">
        <f t="shared" si="32"/>
        <v>9252.6611950949573</v>
      </c>
      <c r="U82" s="122">
        <f t="shared" si="32"/>
        <v>8222.5137028500394</v>
      </c>
      <c r="V82" s="122">
        <f t="shared" si="32"/>
        <v>7785.2155272381542</v>
      </c>
      <c r="W82" s="122">
        <f t="shared" ref="W82:Y82" si="33">SUM(W83:W84)</f>
        <v>6351.7717895922942</v>
      </c>
      <c r="X82" s="122">
        <f t="shared" si="33"/>
        <v>5242.316076606955</v>
      </c>
      <c r="Y82" s="122">
        <f t="shared" si="33"/>
        <v>3305.2272517192237</v>
      </c>
      <c r="DA82" s="130" t="s">
        <v>3999</v>
      </c>
    </row>
    <row r="83" spans="1:105" ht="12" customHeight="1" x14ac:dyDescent="0.25">
      <c r="A83" s="97" t="s">
        <v>199</v>
      </c>
      <c r="B83" s="98"/>
      <c r="C83" s="98">
        <v>17290.981068740719</v>
      </c>
      <c r="D83" s="98">
        <v>15551.164963380121</v>
      </c>
      <c r="E83" s="98">
        <v>16540.956860144976</v>
      </c>
      <c r="F83" s="98">
        <v>15741.909396599542</v>
      </c>
      <c r="G83" s="98">
        <v>13493.963807475408</v>
      </c>
      <c r="H83" s="98">
        <v>12459.525123096735</v>
      </c>
      <c r="I83" s="98">
        <v>15108.64968607264</v>
      </c>
      <c r="J83" s="98">
        <v>14184.928518741443</v>
      </c>
      <c r="K83" s="98">
        <v>14372.236282121523</v>
      </c>
      <c r="L83" s="98">
        <v>14478.876063041782</v>
      </c>
      <c r="M83" s="98">
        <v>12390.992743970515</v>
      </c>
      <c r="N83" s="98">
        <v>12962.370620419637</v>
      </c>
      <c r="O83" s="98">
        <v>12030.7510095539</v>
      </c>
      <c r="P83" s="98">
        <v>11205.982868183875</v>
      </c>
      <c r="Q83" s="98">
        <v>10243.372605316426</v>
      </c>
      <c r="R83" s="98">
        <v>10238.592017750936</v>
      </c>
      <c r="S83" s="98">
        <v>9763.6174912470433</v>
      </c>
      <c r="T83" s="98">
        <v>9202.2004622549757</v>
      </c>
      <c r="U83" s="98">
        <v>8177.0248808709039</v>
      </c>
      <c r="V83" s="98">
        <v>7741.5324853496595</v>
      </c>
      <c r="W83" s="98">
        <v>6315.8420222739533</v>
      </c>
      <c r="X83" s="98">
        <v>5212.3578300343706</v>
      </c>
      <c r="Y83" s="98">
        <v>3286.2402378798483</v>
      </c>
      <c r="DA83" s="63" t="s">
        <v>4000</v>
      </c>
    </row>
    <row r="84" spans="1:105" ht="12" customHeight="1" x14ac:dyDescent="0.25">
      <c r="A84" s="97" t="s">
        <v>53</v>
      </c>
      <c r="B84" s="98"/>
      <c r="C84" s="98">
        <v>87.391041117454222</v>
      </c>
      <c r="D84" s="98">
        <v>78.540010967545484</v>
      </c>
      <c r="E84" s="98">
        <v>83.509693222931276</v>
      </c>
      <c r="F84" s="98">
        <v>79.821741992505736</v>
      </c>
      <c r="G84" s="98">
        <v>68.188804424016553</v>
      </c>
      <c r="H84" s="98">
        <v>63.317973650411282</v>
      </c>
      <c r="I84" s="98">
        <v>76.79197373680978</v>
      </c>
      <c r="J84" s="98">
        <v>72.114383097869762</v>
      </c>
      <c r="K84" s="98">
        <v>72.990220486202205</v>
      </c>
      <c r="L84" s="98">
        <v>74.847465852619308</v>
      </c>
      <c r="M84" s="98">
        <v>64.320203764122667</v>
      </c>
      <c r="N84" s="98">
        <v>67.652221608208279</v>
      </c>
      <c r="O84" s="98">
        <v>62.969115254274428</v>
      </c>
      <c r="P84" s="98">
        <v>58.852554267424217</v>
      </c>
      <c r="Q84" s="98">
        <v>54.129480056343326</v>
      </c>
      <c r="R84" s="98">
        <v>54.587447552746788</v>
      </c>
      <c r="S84" s="98">
        <v>52.777066264350537</v>
      </c>
      <c r="T84" s="98">
        <v>50.460732839981745</v>
      </c>
      <c r="U84" s="98">
        <v>45.488821979136347</v>
      </c>
      <c r="V84" s="98">
        <v>43.683041888494287</v>
      </c>
      <c r="W84" s="98">
        <v>35.929767318341078</v>
      </c>
      <c r="X84" s="98">
        <v>29.958246572583949</v>
      </c>
      <c r="Y84" s="98">
        <v>18.987013839375404</v>
      </c>
      <c r="DA84" s="63" t="s">
        <v>4001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0.10200296149908022</v>
      </c>
      <c r="D85" s="122">
        <f t="shared" si="34"/>
        <v>0.17745962677953706</v>
      </c>
      <c r="E85" s="122">
        <f t="shared" si="34"/>
        <v>0.15497276978922633</v>
      </c>
      <c r="F85" s="122">
        <f t="shared" si="34"/>
        <v>0.29889241763434365</v>
      </c>
      <c r="G85" s="122">
        <f t="shared" si="34"/>
        <v>0.44908555588911958</v>
      </c>
      <c r="H85" s="122">
        <f t="shared" si="34"/>
        <v>0.255490822432825</v>
      </c>
      <c r="I85" s="122">
        <f t="shared" si="34"/>
        <v>0.57815960673551969</v>
      </c>
      <c r="J85" s="122">
        <f t="shared" si="34"/>
        <v>0.37800064066798394</v>
      </c>
      <c r="K85" s="122">
        <f t="shared" si="34"/>
        <v>0.41405440670958865</v>
      </c>
      <c r="L85" s="122">
        <f t="shared" si="34"/>
        <v>0.8091169803418452</v>
      </c>
      <c r="M85" s="122">
        <f t="shared" si="34"/>
        <v>0.15156253032235836</v>
      </c>
      <c r="N85" s="122">
        <f t="shared" si="34"/>
        <v>0.4982091973485871</v>
      </c>
      <c r="O85" s="122">
        <f t="shared" si="34"/>
        <v>0.71817464230795081</v>
      </c>
      <c r="P85" s="122">
        <f t="shared" si="34"/>
        <v>0.99102220146225584</v>
      </c>
      <c r="Q85" s="122">
        <f t="shared" si="34"/>
        <v>0.51723377722897612</v>
      </c>
      <c r="R85" s="122">
        <f t="shared" si="34"/>
        <v>0.52952480848966632</v>
      </c>
      <c r="S85" s="122">
        <f t="shared" si="34"/>
        <v>0.50483001842151787</v>
      </c>
      <c r="T85" s="122">
        <f t="shared" si="34"/>
        <v>0.72510362234534242</v>
      </c>
      <c r="U85" s="122">
        <f t="shared" si="34"/>
        <v>0.46233268006191042</v>
      </c>
      <c r="V85" s="122">
        <f t="shared" si="34"/>
        <v>0.84295543218688962</v>
      </c>
      <c r="W85" s="122">
        <f t="shared" si="34"/>
        <v>1.0005984897029623</v>
      </c>
      <c r="X85" s="122">
        <f t="shared" si="34"/>
        <v>2.8642781922194249</v>
      </c>
      <c r="Y85" s="122">
        <f t="shared" si="34"/>
        <v>0.43573941168495434</v>
      </c>
      <c r="DA85" s="130" t="s">
        <v>4002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0.10200296149908022</v>
      </c>
      <c r="D86" s="98">
        <f>IF(RES_hhdet_in_fec!D86=0,0,RES_hhdet_in_fec!D86*1000*11630/RES_hhdet_in_new!D83)</f>
        <v>0.17745962677953706</v>
      </c>
      <c r="E86" s="98">
        <f>IF(RES_hhdet_in_fec!E86=0,0,RES_hhdet_in_fec!E86*1000*11630/RES_hhdet_in_new!E83)</f>
        <v>0.15497276978922633</v>
      </c>
      <c r="F86" s="98">
        <f>IF(RES_hhdet_in_fec!F86=0,0,RES_hhdet_in_fec!F86*1000*11630/RES_hhdet_in_new!F83)</f>
        <v>0.29889241763434365</v>
      </c>
      <c r="G86" s="98">
        <f>IF(RES_hhdet_in_fec!G86=0,0,RES_hhdet_in_fec!G86*1000*11630/RES_hhdet_in_new!G83)</f>
        <v>0.44908555588911958</v>
      </c>
      <c r="H86" s="98">
        <f>IF(RES_hhdet_in_fec!H86=0,0,RES_hhdet_in_fec!H86*1000*11630/RES_hhdet_in_new!H83)</f>
        <v>0.255490822432825</v>
      </c>
      <c r="I86" s="98">
        <f>IF(RES_hhdet_in_fec!I86=0,0,RES_hhdet_in_fec!I86*1000*11630/RES_hhdet_in_new!I83)</f>
        <v>0.57815960673551969</v>
      </c>
      <c r="J86" s="98">
        <f>IF(RES_hhdet_in_fec!J86=0,0,RES_hhdet_in_fec!J86*1000*11630/RES_hhdet_in_new!J83)</f>
        <v>0.37800064066798394</v>
      </c>
      <c r="K86" s="98">
        <f>IF(RES_hhdet_in_fec!K86=0,0,RES_hhdet_in_fec!K86*1000*11630/RES_hhdet_in_new!K83)</f>
        <v>0.41405440670958865</v>
      </c>
      <c r="L86" s="98">
        <f>IF(RES_hhdet_in_fec!L86=0,0,RES_hhdet_in_fec!L86*1000*11630/RES_hhdet_in_new!L83)</f>
        <v>0.8091169803418452</v>
      </c>
      <c r="M86" s="98">
        <f>IF(RES_hhdet_in_fec!M86=0,0,RES_hhdet_in_fec!M86*1000*11630/RES_hhdet_in_new!M83)</f>
        <v>0.15156253032235836</v>
      </c>
      <c r="N86" s="98">
        <f>IF(RES_hhdet_in_fec!N86=0,0,RES_hhdet_in_fec!N86*1000*11630/RES_hhdet_in_new!N83)</f>
        <v>0.4982091973485871</v>
      </c>
      <c r="O86" s="98">
        <f>IF(RES_hhdet_in_fec!O86=0,0,RES_hhdet_in_fec!O86*1000*11630/RES_hhdet_in_new!O83)</f>
        <v>0.71817464230795081</v>
      </c>
      <c r="P86" s="98">
        <f>IF(RES_hhdet_in_fec!P86=0,0,RES_hhdet_in_fec!P86*1000*11630/RES_hhdet_in_new!P83)</f>
        <v>0.99102220146225584</v>
      </c>
      <c r="Q86" s="98">
        <f>IF(RES_hhdet_in_fec!Q86=0,0,RES_hhdet_in_fec!Q86*1000*11630/RES_hhdet_in_new!Q83)</f>
        <v>0.51723377722897612</v>
      </c>
      <c r="R86" s="98">
        <f>IF(RES_hhdet_in_fec!R86=0,0,RES_hhdet_in_fec!R86*1000*11630/RES_hhdet_in_new!R83)</f>
        <v>0.52952480848966632</v>
      </c>
      <c r="S86" s="98">
        <f>IF(RES_hhdet_in_fec!S86=0,0,RES_hhdet_in_fec!S86*1000*11630/RES_hhdet_in_new!S83)</f>
        <v>0.50483001842151787</v>
      </c>
      <c r="T86" s="98">
        <f>IF(RES_hhdet_in_fec!T86=0,0,RES_hhdet_in_fec!T86*1000*11630/RES_hhdet_in_new!T83)</f>
        <v>0.72510362234534242</v>
      </c>
      <c r="U86" s="98">
        <f>IF(RES_hhdet_in_fec!U86=0,0,RES_hhdet_in_fec!U86*1000*11630/RES_hhdet_in_new!U83)</f>
        <v>0.46233268006191042</v>
      </c>
      <c r="V86" s="98">
        <f>IF(RES_hhdet_in_fec!V86=0,0,RES_hhdet_in_fec!V86*1000*11630/RES_hhdet_in_new!V83)</f>
        <v>0.84295543218688962</v>
      </c>
      <c r="W86" s="98">
        <f>IF(RES_hhdet_in_fec!W86=0,0,RES_hhdet_in_fec!W86*1000*11630/RES_hhdet_in_new!W83)</f>
        <v>1.0005984897029623</v>
      </c>
      <c r="X86" s="98">
        <f>IF(RES_hhdet_in_fec!X86=0,0,RES_hhdet_in_fec!X86*1000*11630/RES_hhdet_in_new!X83)</f>
        <v>2.8642781922194249</v>
      </c>
      <c r="Y86" s="98">
        <f>IF(RES_hhdet_in_fec!Y86=0,0,RES_hhdet_in_fec!Y86*1000*11630/RES_hhdet_in_new!Y83)</f>
        <v>0.43573941168495434</v>
      </c>
      <c r="DA86" s="63" t="s">
        <v>4003</v>
      </c>
    </row>
    <row r="87" spans="1:105" ht="12" customHeight="1" x14ac:dyDescent="0.25">
      <c r="A87" s="121" t="s">
        <v>55</v>
      </c>
      <c r="B87" s="122"/>
      <c r="C87" s="122">
        <v>1958.9902086075713</v>
      </c>
      <c r="D87" s="122">
        <v>1864.361260986851</v>
      </c>
      <c r="E87" s="122">
        <v>1904.2970377536192</v>
      </c>
      <c r="F87" s="122">
        <v>1862.4538683939461</v>
      </c>
      <c r="G87" s="122">
        <v>1705.7086902620385</v>
      </c>
      <c r="H87" s="122">
        <v>1658.6870308452667</v>
      </c>
      <c r="I87" s="122">
        <v>1615.595467184083</v>
      </c>
      <c r="J87" s="122">
        <v>1519.1856750610675</v>
      </c>
      <c r="K87" s="122">
        <v>1445.6776350938717</v>
      </c>
      <c r="L87" s="122">
        <v>1468.8409908848412</v>
      </c>
      <c r="M87" s="122">
        <v>1300.8347192974345</v>
      </c>
      <c r="N87" s="122">
        <v>1370.1837052609524</v>
      </c>
      <c r="O87" s="122">
        <v>1300.9449574977607</v>
      </c>
      <c r="P87" s="122">
        <v>1238.1136105262194</v>
      </c>
      <c r="Q87" s="122">
        <v>1182.2011861711512</v>
      </c>
      <c r="R87" s="122">
        <v>1229.2913612649177</v>
      </c>
      <c r="S87" s="122">
        <v>1221.9941764625062</v>
      </c>
      <c r="T87" s="122">
        <v>1198.2093526284625</v>
      </c>
      <c r="U87" s="122">
        <v>1165.6452279096727</v>
      </c>
      <c r="V87" s="122">
        <v>1165.165413025323</v>
      </c>
      <c r="W87" s="122">
        <v>1135.1619862531097</v>
      </c>
      <c r="X87" s="122">
        <v>1146.0150108498372</v>
      </c>
      <c r="Y87" s="122">
        <v>1032.5911206266801</v>
      </c>
      <c r="DA87" s="130" t="s">
        <v>4004</v>
      </c>
    </row>
    <row r="88" spans="1:105" ht="12" customHeight="1" x14ac:dyDescent="0.25">
      <c r="A88" s="97" t="s">
        <v>132</v>
      </c>
      <c r="B88" s="98"/>
      <c r="C88" s="98">
        <v>1992.9002156302356</v>
      </c>
      <c r="D88" s="98">
        <v>1878.4933161859931</v>
      </c>
      <c r="E88" s="98">
        <v>1928.7688111748946</v>
      </c>
      <c r="F88" s="98">
        <v>1888.6375855450563</v>
      </c>
      <c r="G88" s="98">
        <v>1711.3925995119853</v>
      </c>
      <c r="H88" s="98">
        <v>1653.8478359212299</v>
      </c>
      <c r="I88" s="98">
        <v>1615.3774627684038</v>
      </c>
      <c r="J88" s="98">
        <v>1516.1337290762717</v>
      </c>
      <c r="K88" s="98">
        <v>1440.9289247334666</v>
      </c>
      <c r="L88" s="98">
        <v>1454.2830243019871</v>
      </c>
      <c r="M88" s="98">
        <v>1271.0920997464557</v>
      </c>
      <c r="N88" s="98">
        <v>1358.9935350072797</v>
      </c>
      <c r="O88" s="98">
        <v>1290.7762903172068</v>
      </c>
      <c r="P88" s="98">
        <v>1237.3398255961188</v>
      </c>
      <c r="Q88" s="98">
        <v>1174.1397309764654</v>
      </c>
      <c r="R88" s="98">
        <v>1218.5368276725465</v>
      </c>
      <c r="S88" s="98">
        <v>1214.1440851983418</v>
      </c>
      <c r="T88" s="98">
        <v>1197.7485280768194</v>
      </c>
      <c r="U88" s="98">
        <v>1136.9968276240893</v>
      </c>
      <c r="V88" s="98">
        <v>1158.6797748739166</v>
      </c>
      <c r="W88" s="98">
        <v>1113.2414736159826</v>
      </c>
      <c r="X88" s="98">
        <v>1150.6342427421084</v>
      </c>
      <c r="Y88" s="98">
        <v>1026.0847146434892</v>
      </c>
      <c r="DA88" s="63" t="s">
        <v>4005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4006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4007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4008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4009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4010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4011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4012</v>
      </c>
    </row>
    <row r="96" spans="1:105" ht="12" customHeight="1" x14ac:dyDescent="0.25">
      <c r="A96" s="106" t="s">
        <v>122</v>
      </c>
      <c r="B96" s="101"/>
      <c r="C96" s="101">
        <v>1810.4798952135623</v>
      </c>
      <c r="D96" s="101">
        <v>1770.8169465085423</v>
      </c>
      <c r="E96" s="101">
        <v>1738.4822336021866</v>
      </c>
      <c r="F96" s="101">
        <v>1708.5066220881015</v>
      </c>
      <c r="G96" s="101">
        <v>1673.8225385163405</v>
      </c>
      <c r="H96" s="101">
        <v>1689.6382484678761</v>
      </c>
      <c r="I96" s="101">
        <v>1618.2518831464511</v>
      </c>
      <c r="J96" s="101">
        <v>1568.3516396963357</v>
      </c>
      <c r="K96" s="101">
        <v>1490.2017550747171</v>
      </c>
      <c r="L96" s="101">
        <v>1565.805725260373</v>
      </c>
      <c r="M96" s="101">
        <v>1427.5606655025458</v>
      </c>
      <c r="N96" s="101">
        <v>1458.7337686064718</v>
      </c>
      <c r="O96" s="101">
        <v>1381.0050819874482</v>
      </c>
      <c r="P96" s="101">
        <v>1242.3886310633966</v>
      </c>
      <c r="Q96" s="101">
        <v>1216.4060756703905</v>
      </c>
      <c r="R96" s="101">
        <v>1306.7240031299875</v>
      </c>
      <c r="S96" s="101">
        <v>1284.0068068622913</v>
      </c>
      <c r="T96" s="101">
        <v>1206.3597418288227</v>
      </c>
      <c r="U96" s="101">
        <v>1273.6715474611156</v>
      </c>
      <c r="V96" s="101">
        <v>1219.4129464313019</v>
      </c>
      <c r="W96" s="101">
        <v>1318.7841606592758</v>
      </c>
      <c r="X96" s="101">
        <v>888.03628086634933</v>
      </c>
      <c r="Y96" s="101">
        <v>1214.055306801308</v>
      </c>
      <c r="DA96" s="131" t="s">
        <v>4013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4014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4015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4016</v>
      </c>
    </row>
    <row r="100" spans="1:105" ht="12" customHeight="1" x14ac:dyDescent="0.25">
      <c r="A100" s="121" t="s">
        <v>54</v>
      </c>
      <c r="B100" s="122"/>
      <c r="C100" s="122">
        <v>1175.3463123358681</v>
      </c>
      <c r="D100" s="122">
        <v>993.77653514620363</v>
      </c>
      <c r="E100" s="122">
        <v>1053.9526218028673</v>
      </c>
      <c r="F100" s="122">
        <v>1039.0327322629093</v>
      </c>
      <c r="G100" s="122">
        <v>902.15626103783632</v>
      </c>
      <c r="H100" s="122">
        <v>938.10734390717801</v>
      </c>
      <c r="I100" s="122">
        <v>902.44096637993891</v>
      </c>
      <c r="J100" s="122">
        <v>900.06054060596409</v>
      </c>
      <c r="K100" s="122">
        <v>762.51816999630182</v>
      </c>
      <c r="L100" s="122">
        <v>900.04319450326739</v>
      </c>
      <c r="M100" s="122">
        <v>783.76381035153418</v>
      </c>
      <c r="N100" s="122">
        <v>805.44192142429699</v>
      </c>
      <c r="O100" s="122">
        <v>750.3531272359462</v>
      </c>
      <c r="P100" s="122">
        <v>732.35525704935935</v>
      </c>
      <c r="Q100" s="122">
        <v>744.24520717096459</v>
      </c>
      <c r="R100" s="122">
        <v>833.5006415913989</v>
      </c>
      <c r="S100" s="122">
        <v>820.50657523670748</v>
      </c>
      <c r="T100" s="122">
        <v>821.77543115454887</v>
      </c>
      <c r="U100" s="122">
        <v>777.83206361326211</v>
      </c>
      <c r="V100" s="122">
        <v>772.5018497733231</v>
      </c>
      <c r="W100" s="122">
        <v>762.61002219623208</v>
      </c>
      <c r="X100" s="122">
        <v>727.20423962536461</v>
      </c>
      <c r="Y100" s="122">
        <v>696.14589476992535</v>
      </c>
      <c r="DA100" s="130" t="s">
        <v>4017</v>
      </c>
    </row>
    <row r="101" spans="1:105" ht="12" customHeight="1" x14ac:dyDescent="0.25">
      <c r="A101" s="97" t="s">
        <v>202</v>
      </c>
      <c r="B101" s="98"/>
      <c r="C101" s="98">
        <v>1323.5006015516476</v>
      </c>
      <c r="D101" s="98">
        <v>1097.90547521745</v>
      </c>
      <c r="E101" s="98">
        <v>1211.2080206209112</v>
      </c>
      <c r="F101" s="98">
        <v>1206.9385161494383</v>
      </c>
      <c r="G101" s="98">
        <v>981.03455220157764</v>
      </c>
      <c r="H101" s="98">
        <v>998.07341136971957</v>
      </c>
      <c r="I101" s="98">
        <v>1011.631817081026</v>
      </c>
      <c r="J101" s="98">
        <v>988.82735582111241</v>
      </c>
      <c r="K101" s="98">
        <v>833.75994620138863</v>
      </c>
      <c r="L101" s="98">
        <v>977.3576664002984</v>
      </c>
      <c r="M101" s="98">
        <v>845.79289474038092</v>
      </c>
      <c r="N101" s="98">
        <v>887.29977792860063</v>
      </c>
      <c r="O101" s="98">
        <v>848.16088956153556</v>
      </c>
      <c r="P101" s="98">
        <v>844.35423258967785</v>
      </c>
      <c r="Q101" s="98">
        <v>844.15854962346373</v>
      </c>
      <c r="R101" s="98">
        <v>916.62476499201648</v>
      </c>
      <c r="S101" s="98">
        <v>938.14377951309598</v>
      </c>
      <c r="T101" s="98">
        <v>931.95547240405597</v>
      </c>
      <c r="U101" s="98">
        <v>903.14832474081879</v>
      </c>
      <c r="V101" s="98">
        <v>898.6712513063128</v>
      </c>
      <c r="W101" s="98">
        <v>864.21507143164013</v>
      </c>
      <c r="X101" s="98">
        <v>863.20119904640785</v>
      </c>
      <c r="Y101" s="98">
        <v>786.06306829522521</v>
      </c>
      <c r="DA101" s="63" t="s">
        <v>4018</v>
      </c>
    </row>
    <row r="102" spans="1:105" ht="12" customHeight="1" x14ac:dyDescent="0.25">
      <c r="A102" s="97" t="s">
        <v>50</v>
      </c>
      <c r="B102" s="98"/>
      <c r="C102" s="98">
        <v>1621.799231369404</v>
      </c>
      <c r="D102" s="98">
        <v>0</v>
      </c>
      <c r="E102" s="98">
        <v>1187.3427333013176</v>
      </c>
      <c r="F102" s="98">
        <v>1265.785093558595</v>
      </c>
      <c r="G102" s="98">
        <v>1026.4035854100628</v>
      </c>
      <c r="H102" s="98">
        <v>1099.4573905981272</v>
      </c>
      <c r="I102" s="98">
        <v>738.18734440401283</v>
      </c>
      <c r="J102" s="98">
        <v>977.91911732553422</v>
      </c>
      <c r="K102" s="98">
        <v>849.74779764015591</v>
      </c>
      <c r="L102" s="98">
        <v>1007.8364219135645</v>
      </c>
      <c r="M102" s="98">
        <v>984.5392969907366</v>
      </c>
      <c r="N102" s="98">
        <v>775.9021777750205</v>
      </c>
      <c r="O102" s="98">
        <v>730.83293321456438</v>
      </c>
      <c r="P102" s="98">
        <v>816.14860185478938</v>
      </c>
      <c r="Q102" s="98">
        <v>849.22520336487548</v>
      </c>
      <c r="R102" s="98">
        <v>1058.3890568727586</v>
      </c>
      <c r="S102" s="98">
        <v>1042.6610743802376</v>
      </c>
      <c r="T102" s="98">
        <v>899.20627623273401</v>
      </c>
      <c r="U102" s="98">
        <v>1064.326455321873</v>
      </c>
      <c r="V102" s="98">
        <v>800.1199917711009</v>
      </c>
      <c r="W102" s="98">
        <v>837.36491366502901</v>
      </c>
      <c r="X102" s="98">
        <v>539.2201769629329</v>
      </c>
      <c r="Y102" s="98">
        <v>912.03245812092314</v>
      </c>
      <c r="DA102" s="63" t="s">
        <v>4019</v>
      </c>
    </row>
    <row r="103" spans="1:105" ht="12" customHeight="1" x14ac:dyDescent="0.25">
      <c r="A103" s="109" t="s">
        <v>120</v>
      </c>
      <c r="B103" s="33"/>
      <c r="C103" s="33">
        <v>1035.8521881960194</v>
      </c>
      <c r="D103" s="33">
        <v>940.19754216266369</v>
      </c>
      <c r="E103" s="33">
        <v>881.62475651138914</v>
      </c>
      <c r="F103" s="33">
        <v>873.92671337502475</v>
      </c>
      <c r="G103" s="33">
        <v>814.77089765150834</v>
      </c>
      <c r="H103" s="33">
        <v>860.70733305564704</v>
      </c>
      <c r="I103" s="33">
        <v>754.71600522216954</v>
      </c>
      <c r="J103" s="33">
        <v>706.96640431169999</v>
      </c>
      <c r="K103" s="33">
        <v>649.60978949820003</v>
      </c>
      <c r="L103" s="33">
        <v>706.74783559262016</v>
      </c>
      <c r="M103" s="33">
        <v>660.97205166072979</v>
      </c>
      <c r="N103" s="33">
        <v>676.27494974853187</v>
      </c>
      <c r="O103" s="33">
        <v>647.48194712782254</v>
      </c>
      <c r="P103" s="33">
        <v>600.14254161538577</v>
      </c>
      <c r="Q103" s="33">
        <v>619.76848434112264</v>
      </c>
      <c r="R103" s="33">
        <v>680.65769349466927</v>
      </c>
      <c r="S103" s="33">
        <v>660.90495277982313</v>
      </c>
      <c r="T103" s="33">
        <v>622.55122255831122</v>
      </c>
      <c r="U103" s="33">
        <v>654.63995959663839</v>
      </c>
      <c r="V103" s="33">
        <v>607.72574735828664</v>
      </c>
      <c r="W103" s="33">
        <v>661.46736720840977</v>
      </c>
      <c r="X103" s="33">
        <v>466.56207026251207</v>
      </c>
      <c r="Y103" s="33">
        <v>598.09508263002988</v>
      </c>
      <c r="DA103" s="60" t="s">
        <v>4020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4021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4022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4023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4024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4025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0</v>
      </c>
      <c r="F110" s="98">
        <f>IF(RES_hhdet_in_fec!F110=0,0,RES_hhdet_in_fec!F110*1000*11630/RES_hhdet_in_new!F107)</f>
        <v>0</v>
      </c>
      <c r="G110" s="98">
        <f>IF(RES_hhdet_in_fec!G110=0,0,RES_hhdet_in_fec!G110*1000*11630/RES_hhdet_in_new!G107)</f>
        <v>0</v>
      </c>
      <c r="H110" s="98">
        <f>IF(RES_hhdet_in_fec!H110=0,0,RES_hhdet_in_fec!H110*1000*11630/RES_hhdet_in_new!H107)</f>
        <v>0</v>
      </c>
      <c r="I110" s="98">
        <f>IF(RES_hhdet_in_fec!I110=0,0,RES_hhdet_in_fec!I110*1000*11630/RES_hhdet_in_new!I107)</f>
        <v>0</v>
      </c>
      <c r="J110" s="98">
        <f>IF(RES_hhdet_in_fec!J110=0,0,RES_hhdet_in_fec!J110*1000*11630/RES_hhdet_in_new!J107)</f>
        <v>0</v>
      </c>
      <c r="K110" s="98">
        <f>IF(RES_hhdet_in_fec!K110=0,0,RES_hhdet_in_fec!K110*1000*11630/RES_hhdet_in_new!K107)</f>
        <v>0</v>
      </c>
      <c r="L110" s="98">
        <f>IF(RES_hhdet_in_fec!L110=0,0,RES_hhdet_in_fec!L110*1000*11630/RES_hhdet_in_new!L107)</f>
        <v>0</v>
      </c>
      <c r="M110" s="98">
        <f>IF(RES_hhdet_in_fec!M110=0,0,RES_hhdet_in_fec!M110*1000*11630/RES_hhdet_in_new!M107)</f>
        <v>0</v>
      </c>
      <c r="N110" s="98">
        <f>IF(RES_hhdet_in_fec!N110=0,0,RES_hhdet_in_fec!N110*1000*11630/RES_hhdet_in_new!N107)</f>
        <v>0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0</v>
      </c>
      <c r="T110" s="98">
        <f>IF(RES_hhdet_in_fec!T110=0,0,RES_hhdet_in_fec!T110*1000*11630/RES_hhdet_in_new!T107)</f>
        <v>0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0</v>
      </c>
      <c r="X110" s="98">
        <f>IF(RES_hhdet_in_fec!X110=0,0,RES_hhdet_in_fec!X110*1000*11630/RES_hhdet_in_new!X107)</f>
        <v>0</v>
      </c>
      <c r="Y110" s="98">
        <f>IF(RES_hhdet_in_fec!Y110=0,0,RES_hhdet_in_fec!Y110*1000*11630/RES_hhdet_in_new!Y107)</f>
        <v>0</v>
      </c>
      <c r="DA110" s="63" t="s">
        <v>4026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4027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4028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4029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4030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4031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4032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4033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4034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4035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4036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4037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4038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15150.697159678715</v>
      </c>
      <c r="D124" s="117">
        <f t="shared" si="42"/>
        <v>14687.82685895243</v>
      </c>
      <c r="E124" s="117">
        <f t="shared" si="42"/>
        <v>13815.864347198702</v>
      </c>
      <c r="F124" s="117">
        <f t="shared" si="42"/>
        <v>13475.881844213631</v>
      </c>
      <c r="G124" s="117">
        <f t="shared" si="42"/>
        <v>13629.720837652878</v>
      </c>
      <c r="H124" s="117">
        <f t="shared" si="42"/>
        <v>13516.014370368011</v>
      </c>
      <c r="I124" s="117">
        <f t="shared" si="42"/>
        <v>13410.750610124862</v>
      </c>
      <c r="J124" s="117">
        <f t="shared" si="42"/>
        <v>12614.321402142325</v>
      </c>
      <c r="K124" s="117">
        <f t="shared" si="42"/>
        <v>12738.312051484523</v>
      </c>
      <c r="L124" s="117">
        <f t="shared" si="42"/>
        <v>13686.731775912269</v>
      </c>
      <c r="M124" s="117">
        <f t="shared" si="42"/>
        <v>12525.80510965234</v>
      </c>
      <c r="N124" s="117">
        <f t="shared" si="42"/>
        <v>12615.374190251598</v>
      </c>
      <c r="O124" s="117">
        <f t="shared" si="42"/>
        <v>12041.986030664031</v>
      </c>
      <c r="P124" s="117">
        <f t="shared" si="42"/>
        <v>10691.385594109124</v>
      </c>
      <c r="Q124" s="117">
        <f t="shared" si="42"/>
        <v>9877.5257861975897</v>
      </c>
      <c r="R124" s="117">
        <f t="shared" ref="R124:V124" si="43">R125+R128+R130+R139</f>
        <v>10417.723914259577</v>
      </c>
      <c r="S124" s="117">
        <f t="shared" si="43"/>
        <v>9878.754634416824</v>
      </c>
      <c r="T124" s="117">
        <f t="shared" si="43"/>
        <v>9442.1023154217019</v>
      </c>
      <c r="U124" s="117">
        <f t="shared" si="43"/>
        <v>8877.3825196745165</v>
      </c>
      <c r="V124" s="117">
        <f t="shared" si="43"/>
        <v>7922.5921067913159</v>
      </c>
      <c r="W124" s="117">
        <f t="shared" ref="W124:Y124" si="44">W125+W128+W130+W139</f>
        <v>7094.8668584026709</v>
      </c>
      <c r="X124" s="117">
        <f t="shared" si="44"/>
        <v>5826.4613555421593</v>
      </c>
      <c r="Y124" s="117">
        <f t="shared" si="44"/>
        <v>4397.1411198758478</v>
      </c>
      <c r="DA124" s="129" t="s">
        <v>4039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12626.577938364209</v>
      </c>
      <c r="D125" s="122">
        <f t="shared" si="45"/>
        <v>12281.335383785183</v>
      </c>
      <c r="E125" s="122">
        <f t="shared" si="45"/>
        <v>11564.263066449777</v>
      </c>
      <c r="F125" s="122">
        <f t="shared" si="45"/>
        <v>11206.174845757532</v>
      </c>
      <c r="G125" s="122">
        <f t="shared" si="45"/>
        <v>11349.719558933064</v>
      </c>
      <c r="H125" s="122">
        <f t="shared" si="45"/>
        <v>11141.808227871839</v>
      </c>
      <c r="I125" s="122">
        <f t="shared" si="45"/>
        <v>11419.463124931532</v>
      </c>
      <c r="J125" s="122">
        <f t="shared" si="45"/>
        <v>10689.547997701906</v>
      </c>
      <c r="K125" s="122">
        <f t="shared" si="45"/>
        <v>10915.193416700304</v>
      </c>
      <c r="L125" s="122">
        <f t="shared" si="45"/>
        <v>11710.310881452548</v>
      </c>
      <c r="M125" s="122">
        <f t="shared" si="45"/>
        <v>10688.769308442446</v>
      </c>
      <c r="N125" s="122">
        <f t="shared" si="45"/>
        <v>10762.318493022311</v>
      </c>
      <c r="O125" s="122">
        <f t="shared" si="45"/>
        <v>10240.697045652347</v>
      </c>
      <c r="P125" s="122">
        <f t="shared" si="45"/>
        <v>8988.4037087882643</v>
      </c>
      <c r="Q125" s="122">
        <f t="shared" si="45"/>
        <v>8193.1512996588499</v>
      </c>
      <c r="R125" s="122">
        <f t="shared" ref="R125:V125" si="46">SUM(R126:R127)</f>
        <v>8558.1507920102267</v>
      </c>
      <c r="S125" s="122">
        <f t="shared" si="46"/>
        <v>8096.0717286666413</v>
      </c>
      <c r="T125" s="122">
        <f t="shared" si="46"/>
        <v>7732.3630318001533</v>
      </c>
      <c r="U125" s="122">
        <f t="shared" si="46"/>
        <v>7141.5496341563394</v>
      </c>
      <c r="V125" s="122">
        <f t="shared" si="46"/>
        <v>6309.4299255368878</v>
      </c>
      <c r="W125" s="122">
        <f t="shared" ref="W125:Y125" si="47">SUM(W126:W127)</f>
        <v>5376.4768600387952</v>
      </c>
      <c r="X125" s="122">
        <f t="shared" si="47"/>
        <v>4347.9693825775621</v>
      </c>
      <c r="Y125" s="122">
        <f t="shared" si="47"/>
        <v>2807.260877787819</v>
      </c>
      <c r="DA125" s="130" t="s">
        <v>4040</v>
      </c>
    </row>
    <row r="126" spans="1:105" ht="12" customHeight="1" x14ac:dyDescent="0.25">
      <c r="A126" s="97" t="s">
        <v>198</v>
      </c>
      <c r="B126" s="98"/>
      <c r="C126" s="98">
        <v>12582.333438400585</v>
      </c>
      <c r="D126" s="98">
        <v>12239.010901149382</v>
      </c>
      <c r="E126" s="98">
        <v>11525.039049646999</v>
      </c>
      <c r="F126" s="98">
        <v>11168.581016354778</v>
      </c>
      <c r="G126" s="98">
        <v>11312.337962636439</v>
      </c>
      <c r="H126" s="98">
        <v>11105.439629438628</v>
      </c>
      <c r="I126" s="98">
        <v>11382.708670770389</v>
      </c>
      <c r="J126" s="98">
        <v>10655.601284281671</v>
      </c>
      <c r="K126" s="98">
        <v>10881.011773923259</v>
      </c>
      <c r="L126" s="98">
        <v>11673.4368153666</v>
      </c>
      <c r="M126" s="98">
        <v>10655.245110648204</v>
      </c>
      <c r="N126" s="98">
        <v>10728.475933055002</v>
      </c>
      <c r="O126" s="98">
        <v>10208.299023984326</v>
      </c>
      <c r="P126" s="98">
        <v>8959.6691388891068</v>
      </c>
      <c r="Q126" s="98">
        <v>8166.6897975666188</v>
      </c>
      <c r="R126" s="98">
        <v>8530.4082827880848</v>
      </c>
      <c r="S126" s="98">
        <v>8069.6607630764165</v>
      </c>
      <c r="T126" s="98">
        <v>7706.9726074364953</v>
      </c>
      <c r="U126" s="98">
        <v>7117.9168704031263</v>
      </c>
      <c r="V126" s="98">
        <v>6288.3434529030901</v>
      </c>
      <c r="W126" s="98">
        <v>5358.4028149066844</v>
      </c>
      <c r="X126" s="98">
        <v>4333.2726019281845</v>
      </c>
      <c r="Y126" s="98">
        <v>2797.7634874663863</v>
      </c>
      <c r="DA126" s="63" t="s">
        <v>4041</v>
      </c>
    </row>
    <row r="127" spans="1:105" ht="12" customHeight="1" x14ac:dyDescent="0.25">
      <c r="A127" s="97" t="s">
        <v>53</v>
      </c>
      <c r="B127" s="98"/>
      <c r="C127" s="98">
        <v>44.244499963624214</v>
      </c>
      <c r="D127" s="98">
        <v>42.324482635800692</v>
      </c>
      <c r="E127" s="98">
        <v>39.224016802778245</v>
      </c>
      <c r="F127" s="98">
        <v>37.593829402755368</v>
      </c>
      <c r="G127" s="98">
        <v>37.381596296626341</v>
      </c>
      <c r="H127" s="98">
        <v>36.36859843321092</v>
      </c>
      <c r="I127" s="98">
        <v>36.75445416114151</v>
      </c>
      <c r="J127" s="98">
        <v>33.946713420235177</v>
      </c>
      <c r="K127" s="98">
        <v>34.181642777045312</v>
      </c>
      <c r="L127" s="98">
        <v>36.874066085947078</v>
      </c>
      <c r="M127" s="98">
        <v>33.524197794242831</v>
      </c>
      <c r="N127" s="98">
        <v>33.84255996730738</v>
      </c>
      <c r="O127" s="98">
        <v>32.398021668021222</v>
      </c>
      <c r="P127" s="98">
        <v>28.734569899157417</v>
      </c>
      <c r="Q127" s="98">
        <v>26.461502092231267</v>
      </c>
      <c r="R127" s="98">
        <v>27.742509222142534</v>
      </c>
      <c r="S127" s="98">
        <v>26.410965590225111</v>
      </c>
      <c r="T127" s="98">
        <v>25.390424363657697</v>
      </c>
      <c r="U127" s="98">
        <v>23.632763753212664</v>
      </c>
      <c r="V127" s="98">
        <v>21.086472633798049</v>
      </c>
      <c r="W127" s="98">
        <v>18.074045132110577</v>
      </c>
      <c r="X127" s="98">
        <v>14.696780649377475</v>
      </c>
      <c r="Y127" s="98">
        <v>9.497390321432615</v>
      </c>
      <c r="DA127" s="63" t="s">
        <v>4042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0.1081340283424921</v>
      </c>
      <c r="D128" s="122">
        <f t="shared" si="48"/>
        <v>0.17832997301760017</v>
      </c>
      <c r="E128" s="122">
        <f t="shared" si="48"/>
        <v>0.15789562329924756</v>
      </c>
      <c r="F128" s="122">
        <f t="shared" si="48"/>
        <v>0.29923688045718855</v>
      </c>
      <c r="G128" s="122">
        <f t="shared" si="48"/>
        <v>0.45092514615613549</v>
      </c>
      <c r="H128" s="122">
        <f t="shared" si="48"/>
        <v>0.25770313021576707</v>
      </c>
      <c r="I128" s="122">
        <f t="shared" si="48"/>
        <v>0.57216870622573013</v>
      </c>
      <c r="J128" s="122">
        <f t="shared" si="48"/>
        <v>0.37810653725123528</v>
      </c>
      <c r="K128" s="122">
        <f t="shared" si="48"/>
        <v>0.4140923041138701</v>
      </c>
      <c r="L128" s="122">
        <f t="shared" si="48"/>
        <v>0.80759664495640415</v>
      </c>
      <c r="M128" s="122">
        <f t="shared" si="48"/>
        <v>0.14884349358467208</v>
      </c>
      <c r="N128" s="122">
        <f t="shared" si="48"/>
        <v>0.50465579743317901</v>
      </c>
      <c r="O128" s="122">
        <f t="shared" si="48"/>
        <v>0.72068355856975208</v>
      </c>
      <c r="P128" s="122">
        <f t="shared" si="48"/>
        <v>0.99181093421489375</v>
      </c>
      <c r="Q128" s="122">
        <f t="shared" si="48"/>
        <v>0.51668994255056366</v>
      </c>
      <c r="R128" s="122">
        <f t="shared" si="48"/>
        <v>0.53200713233087094</v>
      </c>
      <c r="S128" s="122">
        <f t="shared" si="48"/>
        <v>0.50527516064620293</v>
      </c>
      <c r="T128" s="122">
        <f t="shared" si="48"/>
        <v>0.72571179858923174</v>
      </c>
      <c r="U128" s="122">
        <f t="shared" si="48"/>
        <v>0.46208573571730371</v>
      </c>
      <c r="V128" s="122">
        <f t="shared" si="48"/>
        <v>0.84277995156086216</v>
      </c>
      <c r="W128" s="122">
        <f t="shared" si="48"/>
        <v>0.99925764287074503</v>
      </c>
      <c r="X128" s="122">
        <f t="shared" si="48"/>
        <v>2.8618652587771738</v>
      </c>
      <c r="Y128" s="122">
        <f t="shared" si="48"/>
        <v>0.43585520069193612</v>
      </c>
      <c r="DA128" s="130" t="s">
        <v>4043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0.1081340283424921</v>
      </c>
      <c r="D129" s="98">
        <f>IF(RES_hhdet_in_fec!D129=0,0,RES_hhdet_in_fec!D129*1000*11630/RES_hhdet_in_new!D126)</f>
        <v>0.17832997301760017</v>
      </c>
      <c r="E129" s="98">
        <f>IF(RES_hhdet_in_fec!E129=0,0,RES_hhdet_in_fec!E129*1000*11630/RES_hhdet_in_new!E126)</f>
        <v>0.15789562329924756</v>
      </c>
      <c r="F129" s="98">
        <f>IF(RES_hhdet_in_fec!F129=0,0,RES_hhdet_in_fec!F129*1000*11630/RES_hhdet_in_new!F126)</f>
        <v>0.29923688045718855</v>
      </c>
      <c r="G129" s="98">
        <f>IF(RES_hhdet_in_fec!G129=0,0,RES_hhdet_in_fec!G129*1000*11630/RES_hhdet_in_new!G126)</f>
        <v>0.45092514615613549</v>
      </c>
      <c r="H129" s="98">
        <f>IF(RES_hhdet_in_fec!H129=0,0,RES_hhdet_in_fec!H129*1000*11630/RES_hhdet_in_new!H126)</f>
        <v>0.25770313021576707</v>
      </c>
      <c r="I129" s="98">
        <f>IF(RES_hhdet_in_fec!I129=0,0,RES_hhdet_in_fec!I129*1000*11630/RES_hhdet_in_new!I126)</f>
        <v>0.57216870622573013</v>
      </c>
      <c r="J129" s="98">
        <f>IF(RES_hhdet_in_fec!J129=0,0,RES_hhdet_in_fec!J129*1000*11630/RES_hhdet_in_new!J126)</f>
        <v>0.37810653725123528</v>
      </c>
      <c r="K129" s="98">
        <f>IF(RES_hhdet_in_fec!K129=0,0,RES_hhdet_in_fec!K129*1000*11630/RES_hhdet_in_new!K126)</f>
        <v>0.4140923041138701</v>
      </c>
      <c r="L129" s="98">
        <f>IF(RES_hhdet_in_fec!L129=0,0,RES_hhdet_in_fec!L129*1000*11630/RES_hhdet_in_new!L126)</f>
        <v>0.80759664495640415</v>
      </c>
      <c r="M129" s="98">
        <f>IF(RES_hhdet_in_fec!M129=0,0,RES_hhdet_in_fec!M129*1000*11630/RES_hhdet_in_new!M126)</f>
        <v>0.14884349358467208</v>
      </c>
      <c r="N129" s="98">
        <f>IF(RES_hhdet_in_fec!N129=0,0,RES_hhdet_in_fec!N129*1000*11630/RES_hhdet_in_new!N126)</f>
        <v>0.50465579743317901</v>
      </c>
      <c r="O129" s="98">
        <f>IF(RES_hhdet_in_fec!O129=0,0,RES_hhdet_in_fec!O129*1000*11630/RES_hhdet_in_new!O126)</f>
        <v>0.72068355856975208</v>
      </c>
      <c r="P129" s="98">
        <f>IF(RES_hhdet_in_fec!P129=0,0,RES_hhdet_in_fec!P129*1000*11630/RES_hhdet_in_new!P126)</f>
        <v>0.99181093421489375</v>
      </c>
      <c r="Q129" s="98">
        <f>IF(RES_hhdet_in_fec!Q129=0,0,RES_hhdet_in_fec!Q129*1000*11630/RES_hhdet_in_new!Q126)</f>
        <v>0.51668994255056366</v>
      </c>
      <c r="R129" s="98">
        <f>IF(RES_hhdet_in_fec!R129=0,0,RES_hhdet_in_fec!R129*1000*11630/RES_hhdet_in_new!R126)</f>
        <v>0.53200713233087094</v>
      </c>
      <c r="S129" s="98">
        <f>IF(RES_hhdet_in_fec!S129=0,0,RES_hhdet_in_fec!S129*1000*11630/RES_hhdet_in_new!S126)</f>
        <v>0.50527516064620293</v>
      </c>
      <c r="T129" s="98">
        <f>IF(RES_hhdet_in_fec!T129=0,0,RES_hhdet_in_fec!T129*1000*11630/RES_hhdet_in_new!T126)</f>
        <v>0.72571179858923174</v>
      </c>
      <c r="U129" s="98">
        <f>IF(RES_hhdet_in_fec!U129=0,0,RES_hhdet_in_fec!U129*1000*11630/RES_hhdet_in_new!U126)</f>
        <v>0.46208573571730371</v>
      </c>
      <c r="V129" s="98">
        <f>IF(RES_hhdet_in_fec!V129=0,0,RES_hhdet_in_fec!V129*1000*11630/RES_hhdet_in_new!V126)</f>
        <v>0.84277995156086216</v>
      </c>
      <c r="W129" s="98">
        <f>IF(RES_hhdet_in_fec!W129=0,0,RES_hhdet_in_fec!W129*1000*11630/RES_hhdet_in_new!W126)</f>
        <v>0.99925764287074503</v>
      </c>
      <c r="X129" s="98">
        <f>IF(RES_hhdet_in_fec!X129=0,0,RES_hhdet_in_fec!X129*1000*11630/RES_hhdet_in_new!X126)</f>
        <v>2.8618652587771738</v>
      </c>
      <c r="Y129" s="98">
        <f>IF(RES_hhdet_in_fec!Y129=0,0,RES_hhdet_in_fec!Y129*1000*11630/RES_hhdet_in_new!Y126)</f>
        <v>0.43585520069193612</v>
      </c>
      <c r="DA129" s="63" t="s">
        <v>4044</v>
      </c>
    </row>
    <row r="130" spans="1:105" ht="12" customHeight="1" x14ac:dyDescent="0.25">
      <c r="A130" s="121" t="s">
        <v>55</v>
      </c>
      <c r="B130" s="122"/>
      <c r="C130" s="122">
        <v>1452.3955961533604</v>
      </c>
      <c r="D130" s="122">
        <v>1466.1156030315678</v>
      </c>
      <c r="E130" s="122">
        <v>1338.6419095199824</v>
      </c>
      <c r="F130" s="122">
        <v>1357.7124459346023</v>
      </c>
      <c r="G130" s="122">
        <v>1443.559556331058</v>
      </c>
      <c r="H130" s="122">
        <v>1490.3567051243372</v>
      </c>
      <c r="I130" s="122">
        <v>1237.7582366173835</v>
      </c>
      <c r="J130" s="122">
        <v>1176.8015675889624</v>
      </c>
      <c r="K130" s="122">
        <v>1140.3327405132329</v>
      </c>
      <c r="L130" s="122">
        <v>1222.0058728639312</v>
      </c>
      <c r="M130" s="122">
        <v>1136.5396422279393</v>
      </c>
      <c r="N130" s="122">
        <v>1168.1903230720527</v>
      </c>
      <c r="O130" s="122">
        <v>1139.8128904031489</v>
      </c>
      <c r="P130" s="122">
        <v>1032.2100814130565</v>
      </c>
      <c r="Q130" s="122">
        <v>989.28162053149367</v>
      </c>
      <c r="R130" s="122">
        <v>1081.2088059887042</v>
      </c>
      <c r="S130" s="122">
        <v>1067.8997150544976</v>
      </c>
      <c r="T130" s="122">
        <v>1050.1322841104245</v>
      </c>
      <c r="U130" s="122">
        <v>1056.8697128175716</v>
      </c>
      <c r="V130" s="122">
        <v>1003.4633377586554</v>
      </c>
      <c r="W130" s="122">
        <v>1055.0260757798594</v>
      </c>
      <c r="X130" s="122">
        <v>997.53747794120295</v>
      </c>
      <c r="Y130" s="122">
        <v>956.21026519210307</v>
      </c>
      <c r="DA130" s="130" t="s">
        <v>4045</v>
      </c>
    </row>
    <row r="131" spans="1:105" ht="12" customHeight="1" x14ac:dyDescent="0.25">
      <c r="A131" s="97" t="s">
        <v>128</v>
      </c>
      <c r="B131" s="98"/>
      <c r="C131" s="98">
        <v>1433.2833719124517</v>
      </c>
      <c r="D131" s="98">
        <v>1466.1156030315678</v>
      </c>
      <c r="E131" s="98">
        <v>1338.6419095199824</v>
      </c>
      <c r="F131" s="98">
        <v>1344.6899243140549</v>
      </c>
      <c r="G131" s="98">
        <v>1443.559556331058</v>
      </c>
      <c r="H131" s="98">
        <v>1490.3567051243372</v>
      </c>
      <c r="I131" s="98">
        <v>1237.7582366173835</v>
      </c>
      <c r="J131" s="98">
        <v>1164.3133217051045</v>
      </c>
      <c r="K131" s="98">
        <v>1118.4762758080194</v>
      </c>
      <c r="L131" s="98">
        <v>1205.7396689901218</v>
      </c>
      <c r="M131" s="98">
        <v>1136.5396422279393</v>
      </c>
      <c r="N131" s="98">
        <v>1168.1903230720527</v>
      </c>
      <c r="O131" s="98">
        <v>1139.2802221355157</v>
      </c>
      <c r="P131" s="98">
        <v>1028.1826436962003</v>
      </c>
      <c r="Q131" s="98">
        <v>983.1814142333601</v>
      </c>
      <c r="R131" s="98">
        <v>1073.3253584171428</v>
      </c>
      <c r="S131" s="98">
        <v>1062.5663079862402</v>
      </c>
      <c r="T131" s="98">
        <v>1039.0703847274269</v>
      </c>
      <c r="U131" s="98">
        <v>1056.8697128175716</v>
      </c>
      <c r="V131" s="98">
        <v>1003.4633377586554</v>
      </c>
      <c r="W131" s="98">
        <v>1025.8152301845257</v>
      </c>
      <c r="X131" s="98">
        <v>1011.4898790191644</v>
      </c>
      <c r="Y131" s="98">
        <v>936.988208934309</v>
      </c>
      <c r="DA131" s="63" t="s">
        <v>4046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4047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4048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4049</v>
      </c>
    </row>
    <row r="135" spans="1:105" ht="12" customHeight="1" x14ac:dyDescent="0.25">
      <c r="A135" s="106" t="s">
        <v>122</v>
      </c>
      <c r="B135" s="101"/>
      <c r="C135" s="101">
        <v>1810.479895213562</v>
      </c>
      <c r="D135" s="101">
        <v>0</v>
      </c>
      <c r="E135" s="101">
        <v>0</v>
      </c>
      <c r="F135" s="101">
        <v>1708.5066220881015</v>
      </c>
      <c r="G135" s="101">
        <v>0</v>
      </c>
      <c r="H135" s="101">
        <v>0</v>
      </c>
      <c r="I135" s="101">
        <v>0</v>
      </c>
      <c r="J135" s="101">
        <v>1568.3516396963353</v>
      </c>
      <c r="K135" s="101">
        <v>1490.2017550747171</v>
      </c>
      <c r="L135" s="101">
        <v>1565.8057252603728</v>
      </c>
      <c r="M135" s="101">
        <v>0</v>
      </c>
      <c r="N135" s="101">
        <v>0</v>
      </c>
      <c r="O135" s="101">
        <v>1381.0050819874484</v>
      </c>
      <c r="P135" s="101">
        <v>1242.3886310633964</v>
      </c>
      <c r="Q135" s="101">
        <v>1216.4060756703905</v>
      </c>
      <c r="R135" s="101">
        <v>1306.7240031299873</v>
      </c>
      <c r="S135" s="101">
        <v>1284.0068068622916</v>
      </c>
      <c r="T135" s="101">
        <v>1206.3597418288227</v>
      </c>
      <c r="U135" s="101">
        <v>0</v>
      </c>
      <c r="V135" s="101">
        <v>0</v>
      </c>
      <c r="W135" s="101">
        <v>1318.7841606592758</v>
      </c>
      <c r="X135" s="101">
        <v>888.03628086634922</v>
      </c>
      <c r="Y135" s="101">
        <v>1214.0553068013082</v>
      </c>
      <c r="DA135" s="131" t="s">
        <v>4050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4051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4052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4053</v>
      </c>
    </row>
    <row r="139" spans="1:105" ht="12" customHeight="1" x14ac:dyDescent="0.25">
      <c r="A139" s="121" t="s">
        <v>54</v>
      </c>
      <c r="B139" s="122"/>
      <c r="C139" s="122">
        <v>1071.6154911328028</v>
      </c>
      <c r="D139" s="122">
        <v>940.19754216266358</v>
      </c>
      <c r="E139" s="122">
        <v>912.80147560564365</v>
      </c>
      <c r="F139" s="122">
        <v>911.69531564103988</v>
      </c>
      <c r="G139" s="122">
        <v>835.990797242599</v>
      </c>
      <c r="H139" s="122">
        <v>883.59173424161918</v>
      </c>
      <c r="I139" s="122">
        <v>752.95707986972241</v>
      </c>
      <c r="J139" s="122">
        <v>747.59373031420569</v>
      </c>
      <c r="K139" s="122">
        <v>682.37180196687223</v>
      </c>
      <c r="L139" s="122">
        <v>753.6074249508348</v>
      </c>
      <c r="M139" s="122">
        <v>700.34731548836817</v>
      </c>
      <c r="N139" s="122">
        <v>684.36071835980192</v>
      </c>
      <c r="O139" s="122">
        <v>660.75541104996557</v>
      </c>
      <c r="P139" s="122">
        <v>669.77999297358906</v>
      </c>
      <c r="Q139" s="122">
        <v>694.57617606469523</v>
      </c>
      <c r="R139" s="122">
        <v>777.83230912831539</v>
      </c>
      <c r="S139" s="122">
        <v>714.27791553503801</v>
      </c>
      <c r="T139" s="122">
        <v>658.88128771253514</v>
      </c>
      <c r="U139" s="122">
        <v>678.5010869648878</v>
      </c>
      <c r="V139" s="122">
        <v>608.85606354421191</v>
      </c>
      <c r="W139" s="122">
        <v>662.36466494114575</v>
      </c>
      <c r="X139" s="122">
        <v>478.09262976461622</v>
      </c>
      <c r="Y139" s="122">
        <v>633.23412169523397</v>
      </c>
      <c r="DA139" s="130" t="s">
        <v>4054</v>
      </c>
    </row>
    <row r="140" spans="1:105" ht="12" customHeight="1" x14ac:dyDescent="0.25">
      <c r="A140" s="97" t="s">
        <v>50</v>
      </c>
      <c r="B140" s="98"/>
      <c r="C140" s="98">
        <v>1621.799231369404</v>
      </c>
      <c r="D140" s="98">
        <v>0</v>
      </c>
      <c r="E140" s="98">
        <v>1187.3427333013174</v>
      </c>
      <c r="F140" s="98">
        <v>1265.785093558595</v>
      </c>
      <c r="G140" s="98">
        <v>1026.4035854100628</v>
      </c>
      <c r="H140" s="98">
        <v>1099.4573905981274</v>
      </c>
      <c r="I140" s="98">
        <v>738.18734440401283</v>
      </c>
      <c r="J140" s="98">
        <v>977.9191173255341</v>
      </c>
      <c r="K140" s="98">
        <v>849.7477976401558</v>
      </c>
      <c r="L140" s="98">
        <v>1007.8364219135647</v>
      </c>
      <c r="M140" s="98">
        <v>984.5392969907366</v>
      </c>
      <c r="N140" s="98">
        <v>775.9021777750205</v>
      </c>
      <c r="O140" s="98">
        <v>730.83293321456426</v>
      </c>
      <c r="P140" s="98">
        <v>816.14860185478949</v>
      </c>
      <c r="Q140" s="98">
        <v>849.22520336487537</v>
      </c>
      <c r="R140" s="98">
        <v>1058.3890568727584</v>
      </c>
      <c r="S140" s="98">
        <v>1042.6610743802376</v>
      </c>
      <c r="T140" s="98">
        <v>899.20627623273401</v>
      </c>
      <c r="U140" s="98">
        <v>1064.326455321873</v>
      </c>
      <c r="V140" s="98">
        <v>800.1199917711009</v>
      </c>
      <c r="W140" s="98">
        <v>837.36491366502923</v>
      </c>
      <c r="X140" s="98">
        <v>539.22017696293301</v>
      </c>
      <c r="Y140" s="98">
        <v>912.03245812092314</v>
      </c>
      <c r="DA140" s="63" t="s">
        <v>4055</v>
      </c>
    </row>
    <row r="141" spans="1:105" ht="12" customHeight="1" x14ac:dyDescent="0.25">
      <c r="A141" s="109" t="s">
        <v>120</v>
      </c>
      <c r="B141" s="33"/>
      <c r="C141" s="33">
        <v>1035.8521881960194</v>
      </c>
      <c r="D141" s="33">
        <v>940.19754216266358</v>
      </c>
      <c r="E141" s="33">
        <v>881.62475651138936</v>
      </c>
      <c r="F141" s="33">
        <v>873.92671337502475</v>
      </c>
      <c r="G141" s="33">
        <v>814.77089765150834</v>
      </c>
      <c r="H141" s="33">
        <v>860.70733305564715</v>
      </c>
      <c r="I141" s="33">
        <v>754.71600522216966</v>
      </c>
      <c r="J141" s="33">
        <v>706.96640431169999</v>
      </c>
      <c r="K141" s="33">
        <v>649.60978949820003</v>
      </c>
      <c r="L141" s="33">
        <v>706.74783559262005</v>
      </c>
      <c r="M141" s="33">
        <v>660.97205166072979</v>
      </c>
      <c r="N141" s="33">
        <v>676.27494974853198</v>
      </c>
      <c r="O141" s="33">
        <v>647.48194712782254</v>
      </c>
      <c r="P141" s="33">
        <v>600.14254161538577</v>
      </c>
      <c r="Q141" s="33">
        <v>619.76848434112287</v>
      </c>
      <c r="R141" s="33">
        <v>680.65769349466927</v>
      </c>
      <c r="S141" s="33">
        <v>660.90495277982302</v>
      </c>
      <c r="T141" s="33">
        <v>622.55122255831122</v>
      </c>
      <c r="U141" s="33">
        <v>654.6399595966385</v>
      </c>
      <c r="V141" s="33">
        <v>607.72574735828664</v>
      </c>
      <c r="W141" s="33">
        <v>661.46736720840988</v>
      </c>
      <c r="X141" s="33">
        <v>466.56207026251207</v>
      </c>
      <c r="Y141" s="33">
        <v>598.09508263002976</v>
      </c>
      <c r="DA141" s="60" t="s">
        <v>4056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:Y143" si="51">W144+W146+W148+W157</f>
        <v>0</v>
      </c>
      <c r="X143" s="117">
        <f t="shared" si="51"/>
        <v>0</v>
      </c>
      <c r="Y143" s="117">
        <f t="shared" si="51"/>
        <v>0</v>
      </c>
      <c r="DA143" s="129" t="s">
        <v>4057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4058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4059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4060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0</v>
      </c>
      <c r="D147" s="98">
        <f>IF(RES_hhdet_in_fec!D147=0,0,RES_hhdet_in_fec!D147*1000*11630/RES_hhdet_in_new!D145)</f>
        <v>0</v>
      </c>
      <c r="E147" s="98">
        <f>IF(RES_hhdet_in_fec!E147=0,0,RES_hhdet_in_fec!E147*1000*11630/RES_hhdet_in_new!E145)</f>
        <v>0</v>
      </c>
      <c r="F147" s="98">
        <f>IF(RES_hhdet_in_fec!F147=0,0,RES_hhdet_in_fec!F147*1000*11630/RES_hhdet_in_new!F145)</f>
        <v>0</v>
      </c>
      <c r="G147" s="98">
        <f>IF(RES_hhdet_in_fec!G147=0,0,RES_hhdet_in_fec!G147*1000*11630/RES_hhdet_in_new!G145)</f>
        <v>0</v>
      </c>
      <c r="H147" s="98">
        <f>IF(RES_hhdet_in_fec!H147=0,0,RES_hhdet_in_fec!H147*1000*11630/RES_hhdet_in_new!H145)</f>
        <v>0</v>
      </c>
      <c r="I147" s="98">
        <f>IF(RES_hhdet_in_fec!I147=0,0,RES_hhdet_in_fec!I147*1000*11630/RES_hhdet_in_new!I145)</f>
        <v>0</v>
      </c>
      <c r="J147" s="98">
        <f>IF(RES_hhdet_in_fec!J147=0,0,RES_hhdet_in_fec!J147*1000*11630/RES_hhdet_in_new!J145)</f>
        <v>0</v>
      </c>
      <c r="K147" s="98">
        <f>IF(RES_hhdet_in_fec!K147=0,0,RES_hhdet_in_fec!K147*1000*11630/RES_hhdet_in_new!K145)</f>
        <v>0</v>
      </c>
      <c r="L147" s="98">
        <f>IF(RES_hhdet_in_fec!L147=0,0,RES_hhdet_in_fec!L147*1000*11630/RES_hhdet_in_new!L145)</f>
        <v>0</v>
      </c>
      <c r="M147" s="98">
        <f>IF(RES_hhdet_in_fec!M147=0,0,RES_hhdet_in_fec!M147*1000*11630/RES_hhdet_in_new!M145)</f>
        <v>0</v>
      </c>
      <c r="N147" s="98">
        <f>IF(RES_hhdet_in_fec!N147=0,0,RES_hhdet_in_fec!N147*1000*11630/RES_hhdet_in_new!N145)</f>
        <v>0</v>
      </c>
      <c r="O147" s="98">
        <f>IF(RES_hhdet_in_fec!O147=0,0,RES_hhdet_in_fec!O147*1000*11630/RES_hhdet_in_new!O145)</f>
        <v>0</v>
      </c>
      <c r="P147" s="98">
        <f>IF(RES_hhdet_in_fec!P147=0,0,RES_hhdet_in_fec!P147*1000*11630/RES_hhdet_in_new!P145)</f>
        <v>0</v>
      </c>
      <c r="Q147" s="98">
        <f>IF(RES_hhdet_in_fec!Q147=0,0,RES_hhdet_in_fec!Q147*1000*11630/RES_hhdet_in_new!Q145)</f>
        <v>0</v>
      </c>
      <c r="R147" s="98">
        <f>IF(RES_hhdet_in_fec!R147=0,0,RES_hhdet_in_fec!R147*1000*11630/RES_hhdet_in_new!R145)</f>
        <v>0</v>
      </c>
      <c r="S147" s="98">
        <f>IF(RES_hhdet_in_fec!S147=0,0,RES_hhdet_in_fec!S147*1000*11630/RES_hhdet_in_new!S145)</f>
        <v>0</v>
      </c>
      <c r="T147" s="98">
        <f>IF(RES_hhdet_in_fec!T147=0,0,RES_hhdet_in_fec!T147*1000*11630/RES_hhdet_in_new!T145)</f>
        <v>0</v>
      </c>
      <c r="U147" s="98">
        <f>IF(RES_hhdet_in_fec!U147=0,0,RES_hhdet_in_fec!U147*1000*11630/RES_hhdet_in_new!U145)</f>
        <v>0</v>
      </c>
      <c r="V147" s="98">
        <f>IF(RES_hhdet_in_fec!V147=0,0,RES_hhdet_in_fec!V147*1000*11630/RES_hhdet_in_new!V145)</f>
        <v>0</v>
      </c>
      <c r="W147" s="98">
        <f>IF(RES_hhdet_in_fec!W147=0,0,RES_hhdet_in_fec!W147*1000*11630/RES_hhdet_in_new!W145)</f>
        <v>0</v>
      </c>
      <c r="X147" s="98">
        <f>IF(RES_hhdet_in_fec!X147=0,0,RES_hhdet_in_fec!X147*1000*11630/RES_hhdet_in_new!X145)</f>
        <v>0</v>
      </c>
      <c r="Y147" s="98">
        <f>IF(RES_hhdet_in_fec!Y147=0,0,RES_hhdet_in_fec!Y147*1000*11630/RES_hhdet_in_new!Y145)</f>
        <v>0</v>
      </c>
      <c r="DA147" s="63" t="s">
        <v>4061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X148" s="122">
        <v>0</v>
      </c>
      <c r="Y148" s="122">
        <v>0</v>
      </c>
      <c r="DA148" s="130" t="s">
        <v>4062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4063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4064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4065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4066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4067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4068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4069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4070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X157" s="122">
        <v>0</v>
      </c>
      <c r="Y157" s="122">
        <v>0</v>
      </c>
      <c r="DA157" s="130" t="s">
        <v>4071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4072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4073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17549.892078560777</v>
      </c>
      <c r="D161" s="117">
        <f t="shared" si="54"/>
        <v>15877.545927595254</v>
      </c>
      <c r="E161" s="117">
        <f t="shared" si="54"/>
        <v>15277.710944076847</v>
      </c>
      <c r="F161" s="117">
        <f t="shared" si="54"/>
        <v>14826.145547285567</v>
      </c>
      <c r="G161" s="117">
        <f t="shared" si="54"/>
        <v>14205.644709192351</v>
      </c>
      <c r="H161" s="117">
        <f t="shared" si="54"/>
        <v>13088.778658142404</v>
      </c>
      <c r="I161" s="117">
        <f t="shared" si="54"/>
        <v>15251.321253695531</v>
      </c>
      <c r="J161" s="117">
        <f t="shared" si="54"/>
        <v>14777.913016650196</v>
      </c>
      <c r="K161" s="117">
        <f t="shared" si="54"/>
        <v>14418.834078103235</v>
      </c>
      <c r="L161" s="117">
        <f t="shared" si="54"/>
        <v>16559.813644468384</v>
      </c>
      <c r="M161" s="117">
        <f t="shared" si="54"/>
        <v>13848.4823645492</v>
      </c>
      <c r="N161" s="117">
        <f t="shared" si="54"/>
        <v>13734.101571008217</v>
      </c>
      <c r="O161" s="117">
        <f t="shared" si="54"/>
        <v>13069.678943300034</v>
      </c>
      <c r="P161" s="117">
        <f t="shared" si="54"/>
        <v>12009.437363463496</v>
      </c>
      <c r="Q161" s="117">
        <f t="shared" si="54"/>
        <v>11173.490119804523</v>
      </c>
      <c r="R161" s="117">
        <f t="shared" ref="R161:V161" si="55">R162+R164+R166+R175</f>
        <v>11303.250821861415</v>
      </c>
      <c r="S161" s="117">
        <f t="shared" si="55"/>
        <v>10276.691635172569</v>
      </c>
      <c r="T161" s="117">
        <f t="shared" si="55"/>
        <v>11358.957789159711</v>
      </c>
      <c r="U161" s="117">
        <f t="shared" si="55"/>
        <v>9000.2538067755195</v>
      </c>
      <c r="V161" s="117">
        <f t="shared" si="55"/>
        <v>7959.6604443667366</v>
      </c>
      <c r="W161" s="117">
        <f t="shared" ref="W161:Y161" si="56">W162+W164+W166+W175</f>
        <v>7903.5182155188795</v>
      </c>
      <c r="X161" s="117">
        <f t="shared" si="56"/>
        <v>4631.425176006489</v>
      </c>
      <c r="Y161" s="117">
        <f t="shared" si="56"/>
        <v>5036.7996606369306</v>
      </c>
      <c r="DA161" s="129" t="s">
        <v>4074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14667.796900879357</v>
      </c>
      <c r="D162" s="122">
        <f t="shared" si="57"/>
        <v>13166.412219904094</v>
      </c>
      <c r="E162" s="122">
        <f t="shared" si="57"/>
        <v>12626.331816906057</v>
      </c>
      <c r="F162" s="122">
        <f t="shared" si="57"/>
        <v>12205.3990746503</v>
      </c>
      <c r="G162" s="122">
        <f t="shared" si="57"/>
        <v>11695.320234488017</v>
      </c>
      <c r="H162" s="122">
        <f t="shared" si="57"/>
        <v>10515.061288082325</v>
      </c>
      <c r="I162" s="122">
        <f t="shared" si="57"/>
        <v>12879.450623534191</v>
      </c>
      <c r="J162" s="122">
        <f t="shared" si="57"/>
        <v>12461.246275128371</v>
      </c>
      <c r="K162" s="122">
        <f t="shared" si="57"/>
        <v>12245.363846031354</v>
      </c>
      <c r="L162" s="122">
        <f t="shared" si="57"/>
        <v>14238.832414938932</v>
      </c>
      <c r="M162" s="122">
        <f t="shared" si="57"/>
        <v>11719.845913132889</v>
      </c>
      <c r="N162" s="122">
        <f t="shared" si="57"/>
        <v>11590.006277399012</v>
      </c>
      <c r="O162" s="122">
        <f t="shared" si="57"/>
        <v>11026.901346473183</v>
      </c>
      <c r="P162" s="122">
        <f t="shared" si="57"/>
        <v>10096.089313602335</v>
      </c>
      <c r="Q162" s="122">
        <f t="shared" si="57"/>
        <v>9261.1208386153703</v>
      </c>
      <c r="R162" s="122">
        <f t="shared" si="57"/>
        <v>9217.3086845991493</v>
      </c>
      <c r="S162" s="122">
        <f t="shared" si="57"/>
        <v>8276.774744262495</v>
      </c>
      <c r="T162" s="122">
        <f t="shared" si="57"/>
        <v>9491.1959336559576</v>
      </c>
      <c r="U162" s="122">
        <f t="shared" si="57"/>
        <v>7046.3917338747378</v>
      </c>
      <c r="V162" s="122">
        <f t="shared" si="57"/>
        <v>6129.3038018710176</v>
      </c>
      <c r="W162" s="122">
        <f t="shared" si="57"/>
        <v>5919.3528830588984</v>
      </c>
      <c r="X162" s="122">
        <f t="shared" si="57"/>
        <v>3262.3612349240216</v>
      </c>
      <c r="Y162" s="122">
        <f t="shared" si="57"/>
        <v>3187.4626554203928</v>
      </c>
      <c r="DA162" s="130" t="s">
        <v>4075</v>
      </c>
    </row>
    <row r="163" spans="1:105" ht="12" customHeight="1" x14ac:dyDescent="0.25">
      <c r="A163" s="97" t="s">
        <v>53</v>
      </c>
      <c r="B163" s="33"/>
      <c r="C163" s="33">
        <v>14667.796900879357</v>
      </c>
      <c r="D163" s="33">
        <v>13166.412219904094</v>
      </c>
      <c r="E163" s="33">
        <v>12626.331816906057</v>
      </c>
      <c r="F163" s="33">
        <v>12205.3990746503</v>
      </c>
      <c r="G163" s="33">
        <v>11695.320234488017</v>
      </c>
      <c r="H163" s="33">
        <v>10515.061288082325</v>
      </c>
      <c r="I163" s="33">
        <v>12879.450623534191</v>
      </c>
      <c r="J163" s="33">
        <v>12461.246275128371</v>
      </c>
      <c r="K163" s="33">
        <v>12245.363846031354</v>
      </c>
      <c r="L163" s="33">
        <v>14238.832414938932</v>
      </c>
      <c r="M163" s="33">
        <v>11719.845913132889</v>
      </c>
      <c r="N163" s="33">
        <v>11590.006277399012</v>
      </c>
      <c r="O163" s="33">
        <v>11026.901346473183</v>
      </c>
      <c r="P163" s="33">
        <v>10096.089313602335</v>
      </c>
      <c r="Q163" s="33">
        <v>9261.1208386153703</v>
      </c>
      <c r="R163" s="33">
        <v>9217.3086845991493</v>
      </c>
      <c r="S163" s="33">
        <v>8276.774744262495</v>
      </c>
      <c r="T163" s="33">
        <v>9491.1959336559576</v>
      </c>
      <c r="U163" s="33">
        <v>7046.3917338747378</v>
      </c>
      <c r="V163" s="33">
        <v>6129.3038018710176</v>
      </c>
      <c r="W163" s="33">
        <v>5919.3528830588984</v>
      </c>
      <c r="X163" s="33">
        <v>3262.3612349240216</v>
      </c>
      <c r="Y163" s="33">
        <v>3187.4626554203928</v>
      </c>
      <c r="DA163" s="60" t="s">
        <v>4076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0.13117948427021353</v>
      </c>
      <c r="D164" s="122">
        <f t="shared" si="58"/>
        <v>0.11921901995427521</v>
      </c>
      <c r="E164" s="122">
        <f t="shared" si="58"/>
        <v>0.19175124677930794</v>
      </c>
      <c r="F164" s="122">
        <f t="shared" si="58"/>
        <v>0.27560209937712216</v>
      </c>
      <c r="G164" s="122">
        <f t="shared" si="58"/>
        <v>0.43297187033810869</v>
      </c>
      <c r="H164" s="122">
        <f t="shared" si="58"/>
        <v>0.53315763016140971</v>
      </c>
      <c r="I164" s="122">
        <f t="shared" si="58"/>
        <v>0.66463084341775858</v>
      </c>
      <c r="J164" s="122">
        <f t="shared" si="58"/>
        <v>0.76295358133743463</v>
      </c>
      <c r="K164" s="122">
        <f t="shared" si="58"/>
        <v>0.82050946402086367</v>
      </c>
      <c r="L164" s="122">
        <f t="shared" si="58"/>
        <v>1.8233253762710924</v>
      </c>
      <c r="M164" s="122">
        <f t="shared" si="58"/>
        <v>0.68437441587645431</v>
      </c>
      <c r="N164" s="122">
        <f t="shared" si="58"/>
        <v>1.0670460632148981</v>
      </c>
      <c r="O164" s="122">
        <f t="shared" si="58"/>
        <v>1.1125461958883602</v>
      </c>
      <c r="P164" s="122">
        <f t="shared" si="58"/>
        <v>1.3412437720427872</v>
      </c>
      <c r="Q164" s="122">
        <f t="shared" si="58"/>
        <v>1.2700782311077814</v>
      </c>
      <c r="R164" s="122">
        <f t="shared" si="58"/>
        <v>1.5110727167890847</v>
      </c>
      <c r="S164" s="122">
        <f t="shared" si="58"/>
        <v>1.6715554561366195</v>
      </c>
      <c r="T164" s="122">
        <f t="shared" si="58"/>
        <v>2.4260878115230531</v>
      </c>
      <c r="U164" s="122">
        <f t="shared" si="58"/>
        <v>1.7346950921823296</v>
      </c>
      <c r="V164" s="122">
        <f t="shared" si="58"/>
        <v>2.0240127922209159</v>
      </c>
      <c r="W164" s="122">
        <f t="shared" si="58"/>
        <v>2.9992592900946917</v>
      </c>
      <c r="X164" s="122">
        <f t="shared" si="58"/>
        <v>2.9017882432351505</v>
      </c>
      <c r="Y164" s="122">
        <f t="shared" si="58"/>
        <v>2.1657133400003965</v>
      </c>
      <c r="DA164" s="130" t="s">
        <v>4077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0.13117948427021353</v>
      </c>
      <c r="D165" s="98">
        <f>IF(RES_hhdet_in_fec!D165=0,0,RES_hhdet_in_fec!D165*1000*11630/RES_hhdet_in_new!D163)</f>
        <v>0.11921901995427521</v>
      </c>
      <c r="E165" s="98">
        <f>IF(RES_hhdet_in_fec!E165=0,0,RES_hhdet_in_fec!E165*1000*11630/RES_hhdet_in_new!E163)</f>
        <v>0.19175124677930794</v>
      </c>
      <c r="F165" s="98">
        <f>IF(RES_hhdet_in_fec!F165=0,0,RES_hhdet_in_fec!F165*1000*11630/RES_hhdet_in_new!F163)</f>
        <v>0.27560209937712216</v>
      </c>
      <c r="G165" s="98">
        <f>IF(RES_hhdet_in_fec!G165=0,0,RES_hhdet_in_fec!G165*1000*11630/RES_hhdet_in_new!G163)</f>
        <v>0.43297187033810869</v>
      </c>
      <c r="H165" s="98">
        <f>IF(RES_hhdet_in_fec!H165=0,0,RES_hhdet_in_fec!H165*1000*11630/RES_hhdet_in_new!H163)</f>
        <v>0.53315763016140971</v>
      </c>
      <c r="I165" s="98">
        <f>IF(RES_hhdet_in_fec!I165=0,0,RES_hhdet_in_fec!I165*1000*11630/RES_hhdet_in_new!I163)</f>
        <v>0.66463084341775858</v>
      </c>
      <c r="J165" s="98">
        <f>IF(RES_hhdet_in_fec!J165=0,0,RES_hhdet_in_fec!J165*1000*11630/RES_hhdet_in_new!J163)</f>
        <v>0.76295358133743463</v>
      </c>
      <c r="K165" s="98">
        <f>IF(RES_hhdet_in_fec!K165=0,0,RES_hhdet_in_fec!K165*1000*11630/RES_hhdet_in_new!K163)</f>
        <v>0.82050946402086367</v>
      </c>
      <c r="L165" s="98">
        <f>IF(RES_hhdet_in_fec!L165=0,0,RES_hhdet_in_fec!L165*1000*11630/RES_hhdet_in_new!L163)</f>
        <v>1.8233253762710924</v>
      </c>
      <c r="M165" s="98">
        <f>IF(RES_hhdet_in_fec!M165=0,0,RES_hhdet_in_fec!M165*1000*11630/RES_hhdet_in_new!M163)</f>
        <v>0.68437441587645431</v>
      </c>
      <c r="N165" s="98">
        <f>IF(RES_hhdet_in_fec!N165=0,0,RES_hhdet_in_fec!N165*1000*11630/RES_hhdet_in_new!N163)</f>
        <v>1.0670460632148981</v>
      </c>
      <c r="O165" s="98">
        <f>IF(RES_hhdet_in_fec!O165=0,0,RES_hhdet_in_fec!O165*1000*11630/RES_hhdet_in_new!O163)</f>
        <v>1.1125461958883602</v>
      </c>
      <c r="P165" s="98">
        <f>IF(RES_hhdet_in_fec!P165=0,0,RES_hhdet_in_fec!P165*1000*11630/RES_hhdet_in_new!P163)</f>
        <v>1.3412437720427872</v>
      </c>
      <c r="Q165" s="98">
        <f>IF(RES_hhdet_in_fec!Q165=0,0,RES_hhdet_in_fec!Q165*1000*11630/RES_hhdet_in_new!Q163)</f>
        <v>1.2700782311077814</v>
      </c>
      <c r="R165" s="98">
        <f>IF(RES_hhdet_in_fec!R165=0,0,RES_hhdet_in_fec!R165*1000*11630/RES_hhdet_in_new!R163)</f>
        <v>1.5110727167890847</v>
      </c>
      <c r="S165" s="98">
        <f>IF(RES_hhdet_in_fec!S165=0,0,RES_hhdet_in_fec!S165*1000*11630/RES_hhdet_in_new!S163)</f>
        <v>1.6715554561366195</v>
      </c>
      <c r="T165" s="98">
        <f>IF(RES_hhdet_in_fec!T165=0,0,RES_hhdet_in_fec!T165*1000*11630/RES_hhdet_in_new!T163)</f>
        <v>2.4260878115230531</v>
      </c>
      <c r="U165" s="98">
        <f>IF(RES_hhdet_in_fec!U165=0,0,RES_hhdet_in_fec!U165*1000*11630/RES_hhdet_in_new!U163)</f>
        <v>1.7346950921823296</v>
      </c>
      <c r="V165" s="98">
        <f>IF(RES_hhdet_in_fec!V165=0,0,RES_hhdet_in_fec!V165*1000*11630/RES_hhdet_in_new!V163)</f>
        <v>2.0240127922209159</v>
      </c>
      <c r="W165" s="98">
        <f>IF(RES_hhdet_in_fec!W165=0,0,RES_hhdet_in_fec!W165*1000*11630/RES_hhdet_in_new!W163)</f>
        <v>2.9992592900946917</v>
      </c>
      <c r="X165" s="98">
        <f>IF(RES_hhdet_in_fec!X165=0,0,RES_hhdet_in_fec!X165*1000*11630/RES_hhdet_in_new!X163)</f>
        <v>2.9017882432351505</v>
      </c>
      <c r="Y165" s="98">
        <f>IF(RES_hhdet_in_fec!Y165=0,0,RES_hhdet_in_fec!Y165*1000*11630/RES_hhdet_in_new!Y163)</f>
        <v>2.1657133400003965</v>
      </c>
      <c r="DA165" s="63" t="s">
        <v>4078</v>
      </c>
    </row>
    <row r="166" spans="1:105" ht="12" customHeight="1" x14ac:dyDescent="0.25">
      <c r="A166" s="121" t="s">
        <v>55</v>
      </c>
      <c r="B166" s="122"/>
      <c r="C166" s="122">
        <v>1810.4798952135625</v>
      </c>
      <c r="D166" s="122">
        <v>1770.8169465085427</v>
      </c>
      <c r="E166" s="122">
        <v>1738.4822336021864</v>
      </c>
      <c r="F166" s="122">
        <v>1708.5066220881015</v>
      </c>
      <c r="G166" s="122">
        <v>1673.8225385163403</v>
      </c>
      <c r="H166" s="122">
        <v>1689.6382484678763</v>
      </c>
      <c r="I166" s="122">
        <v>1618.2518831464515</v>
      </c>
      <c r="J166" s="122">
        <v>1568.3516396963357</v>
      </c>
      <c r="K166" s="122">
        <v>1490.2017550747178</v>
      </c>
      <c r="L166" s="122">
        <v>1565.8057252603728</v>
      </c>
      <c r="M166" s="122">
        <v>1427.5606655025463</v>
      </c>
      <c r="N166" s="122">
        <v>1458.733768606472</v>
      </c>
      <c r="O166" s="122">
        <v>1381.0050819874486</v>
      </c>
      <c r="P166" s="122">
        <v>1242.3886310633964</v>
      </c>
      <c r="Q166" s="122">
        <v>1216.4060756703905</v>
      </c>
      <c r="R166" s="122">
        <v>1306.724003129988</v>
      </c>
      <c r="S166" s="122">
        <v>1284.0068068622916</v>
      </c>
      <c r="T166" s="122">
        <v>1206.3597418288227</v>
      </c>
      <c r="U166" s="122">
        <v>1273.6715474611153</v>
      </c>
      <c r="V166" s="122">
        <v>1219.4129464313021</v>
      </c>
      <c r="W166" s="122">
        <v>1318.7841606592758</v>
      </c>
      <c r="X166" s="122">
        <v>888.03628086634922</v>
      </c>
      <c r="Y166" s="122">
        <v>1214.0553068013082</v>
      </c>
      <c r="DA166" s="130" t="s">
        <v>4079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4080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4081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4082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4083</v>
      </c>
    </row>
    <row r="171" spans="1:105" ht="12" customHeight="1" x14ac:dyDescent="0.25">
      <c r="A171" s="106" t="s">
        <v>122</v>
      </c>
      <c r="B171" s="101"/>
      <c r="C171" s="101">
        <v>1810.4798952135625</v>
      </c>
      <c r="D171" s="101">
        <v>1770.8169465085427</v>
      </c>
      <c r="E171" s="101">
        <v>1738.4822336021864</v>
      </c>
      <c r="F171" s="101">
        <v>1708.5066220881015</v>
      </c>
      <c r="G171" s="101">
        <v>1673.8225385163403</v>
      </c>
      <c r="H171" s="101">
        <v>1689.6382484678763</v>
      </c>
      <c r="I171" s="101">
        <v>1618.2518831464515</v>
      </c>
      <c r="J171" s="101">
        <v>1568.3516396963357</v>
      </c>
      <c r="K171" s="101">
        <v>1490.2017550747178</v>
      </c>
      <c r="L171" s="101">
        <v>1565.8057252603728</v>
      </c>
      <c r="M171" s="101">
        <v>1427.5606655025463</v>
      </c>
      <c r="N171" s="101">
        <v>1458.733768606472</v>
      </c>
      <c r="O171" s="101">
        <v>1381.0050819874486</v>
      </c>
      <c r="P171" s="101">
        <v>1242.3886310633964</v>
      </c>
      <c r="Q171" s="101">
        <v>1216.4060756703905</v>
      </c>
      <c r="R171" s="101">
        <v>1306.724003129988</v>
      </c>
      <c r="S171" s="101">
        <v>1284.0068068622916</v>
      </c>
      <c r="T171" s="101">
        <v>1206.3597418288227</v>
      </c>
      <c r="U171" s="101">
        <v>1273.6715474611153</v>
      </c>
      <c r="V171" s="101">
        <v>1219.4129464313021</v>
      </c>
      <c r="W171" s="101">
        <v>1318.7841606592758</v>
      </c>
      <c r="X171" s="101">
        <v>888.03628086634922</v>
      </c>
      <c r="Y171" s="101">
        <v>1214.0553068013082</v>
      </c>
      <c r="DA171" s="131" t="s">
        <v>4084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4085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4086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4087</v>
      </c>
    </row>
    <row r="175" spans="1:105" ht="12" customHeight="1" x14ac:dyDescent="0.25">
      <c r="A175" s="121" t="s">
        <v>54</v>
      </c>
      <c r="B175" s="122"/>
      <c r="C175" s="122">
        <v>1071.4841029835898</v>
      </c>
      <c r="D175" s="122">
        <v>940.19754216266369</v>
      </c>
      <c r="E175" s="122">
        <v>912.70514232182541</v>
      </c>
      <c r="F175" s="122">
        <v>911.9642484477888</v>
      </c>
      <c r="G175" s="122">
        <v>836.06896431765585</v>
      </c>
      <c r="H175" s="122">
        <v>883.54596396204192</v>
      </c>
      <c r="I175" s="122">
        <v>752.95411617147079</v>
      </c>
      <c r="J175" s="122">
        <v>747.55214824415191</v>
      </c>
      <c r="K175" s="122">
        <v>682.44796753314233</v>
      </c>
      <c r="L175" s="122">
        <v>753.35217889280705</v>
      </c>
      <c r="M175" s="122">
        <v>700.39141149788804</v>
      </c>
      <c r="N175" s="122">
        <v>684.2944789395184</v>
      </c>
      <c r="O175" s="122">
        <v>660.65996864351291</v>
      </c>
      <c r="P175" s="122">
        <v>669.61817502572023</v>
      </c>
      <c r="Q175" s="122">
        <v>694.69312728765442</v>
      </c>
      <c r="R175" s="122">
        <v>777.70706141548828</v>
      </c>
      <c r="S175" s="122">
        <v>714.23852859164595</v>
      </c>
      <c r="T175" s="122">
        <v>658.97602586340759</v>
      </c>
      <c r="U175" s="122">
        <v>678.45583034748483</v>
      </c>
      <c r="V175" s="122">
        <v>608.91968327219604</v>
      </c>
      <c r="W175" s="122">
        <v>662.38191251061062</v>
      </c>
      <c r="X175" s="122">
        <v>478.12587197288269</v>
      </c>
      <c r="Y175" s="122">
        <v>633.11598507522922</v>
      </c>
      <c r="DA175" s="130" t="s">
        <v>4088</v>
      </c>
    </row>
    <row r="176" spans="1:105" ht="12" customHeight="1" x14ac:dyDescent="0.25">
      <c r="A176" s="97" t="s">
        <v>50</v>
      </c>
      <c r="B176" s="98"/>
      <c r="C176" s="98">
        <v>1621.7992313694035</v>
      </c>
      <c r="D176" s="98">
        <v>0</v>
      </c>
      <c r="E176" s="98">
        <v>1187.3427333013174</v>
      </c>
      <c r="F176" s="98">
        <v>1265.7850935585952</v>
      </c>
      <c r="G176" s="98">
        <v>1026.4035854100628</v>
      </c>
      <c r="H176" s="98">
        <v>1099.4573905981272</v>
      </c>
      <c r="I176" s="98">
        <v>738.18734440401306</v>
      </c>
      <c r="J176" s="98">
        <v>977.91911732553444</v>
      </c>
      <c r="K176" s="98">
        <v>849.74779764015591</v>
      </c>
      <c r="L176" s="98">
        <v>1007.8364219135644</v>
      </c>
      <c r="M176" s="98">
        <v>984.53929699073672</v>
      </c>
      <c r="N176" s="98">
        <v>775.90217777502039</v>
      </c>
      <c r="O176" s="98">
        <v>730.83293321456426</v>
      </c>
      <c r="P176" s="98">
        <v>816.1486018547896</v>
      </c>
      <c r="Q176" s="98">
        <v>849.22520336487582</v>
      </c>
      <c r="R176" s="98">
        <v>1058.3890568727586</v>
      </c>
      <c r="S176" s="98">
        <v>1042.6610743802378</v>
      </c>
      <c r="T176" s="98">
        <v>899.2062762327339</v>
      </c>
      <c r="U176" s="98">
        <v>1064.3264553218728</v>
      </c>
      <c r="V176" s="98">
        <v>800.1199917711009</v>
      </c>
      <c r="W176" s="98">
        <v>837.36491366502912</v>
      </c>
      <c r="X176" s="98">
        <v>539.22017696293301</v>
      </c>
      <c r="Y176" s="98">
        <v>912.03245812092337</v>
      </c>
      <c r="DA176" s="63" t="s">
        <v>4089</v>
      </c>
    </row>
    <row r="177" spans="1:105" ht="12" customHeight="1" x14ac:dyDescent="0.25">
      <c r="A177" s="109" t="s">
        <v>120</v>
      </c>
      <c r="B177" s="33"/>
      <c r="C177" s="33">
        <v>1035.8521881960191</v>
      </c>
      <c r="D177" s="33">
        <v>940.19754216266369</v>
      </c>
      <c r="E177" s="33">
        <v>881.62475651138902</v>
      </c>
      <c r="F177" s="33">
        <v>873.92671337502452</v>
      </c>
      <c r="G177" s="33">
        <v>814.77089765150822</v>
      </c>
      <c r="H177" s="33">
        <v>860.70733305564704</v>
      </c>
      <c r="I177" s="33">
        <v>754.71600522216954</v>
      </c>
      <c r="J177" s="33">
        <v>706.96640431169999</v>
      </c>
      <c r="K177" s="33">
        <v>649.60978949820014</v>
      </c>
      <c r="L177" s="33">
        <v>706.74783559262005</v>
      </c>
      <c r="M177" s="33">
        <v>660.9720516607299</v>
      </c>
      <c r="N177" s="33">
        <v>676.27494974853175</v>
      </c>
      <c r="O177" s="33">
        <v>647.48194712782254</v>
      </c>
      <c r="P177" s="33">
        <v>600.14254161538577</v>
      </c>
      <c r="Q177" s="33">
        <v>619.76848434112264</v>
      </c>
      <c r="R177" s="33">
        <v>680.65769349466927</v>
      </c>
      <c r="S177" s="33">
        <v>660.90495277982313</v>
      </c>
      <c r="T177" s="33">
        <v>622.55122255831122</v>
      </c>
      <c r="U177" s="33">
        <v>654.63995959663839</v>
      </c>
      <c r="V177" s="33">
        <v>607.72574735828664</v>
      </c>
      <c r="W177" s="33">
        <v>661.46736720840977</v>
      </c>
      <c r="X177" s="33">
        <v>466.56207026251212</v>
      </c>
      <c r="Y177" s="33">
        <v>598.09508263002999</v>
      </c>
      <c r="DA177" s="60" t="s">
        <v>4090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10191.420698570506</v>
      </c>
      <c r="D3" s="117">
        <f t="shared" si="0"/>
        <v>11998.839488901951</v>
      </c>
      <c r="E3" s="117">
        <f t="shared" si="0"/>
        <v>8965.9297938703548</v>
      </c>
      <c r="F3" s="117">
        <f t="shared" si="0"/>
        <v>12531.085209525549</v>
      </c>
      <c r="G3" s="117">
        <f t="shared" si="0"/>
        <v>11603.619110127158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9714.1366592528939</v>
      </c>
      <c r="M3" s="117">
        <f t="shared" si="0"/>
        <v>11320.141862650176</v>
      </c>
      <c r="N3" s="117">
        <f t="shared" si="0"/>
        <v>10424.919700768582</v>
      </c>
      <c r="O3" s="117">
        <f t="shared" si="0"/>
        <v>10838.053005965983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8448.8783960473738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6628.926281018802</v>
      </c>
      <c r="DA3" s="129" t="s">
        <v>4092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8417.2836878263188</v>
      </c>
      <c r="D4" s="122">
        <f t="shared" si="3"/>
        <v>10072.367062120275</v>
      </c>
      <c r="E4" s="122">
        <f t="shared" si="3"/>
        <v>7424.6046331111174</v>
      </c>
      <c r="F4" s="122">
        <f t="shared" si="3"/>
        <v>10568.442296742589</v>
      </c>
      <c r="G4" s="122">
        <f t="shared" si="3"/>
        <v>9766.1901796045204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8311.2797103084667</v>
      </c>
      <c r="M4" s="122">
        <f t="shared" si="3"/>
        <v>9682.635041192736</v>
      </c>
      <c r="N4" s="122">
        <f t="shared" si="3"/>
        <v>8809.1611104996919</v>
      </c>
      <c r="O4" s="122">
        <f t="shared" si="3"/>
        <v>9162.3697422634541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6810.6861085218843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5085.2120547661607</v>
      </c>
      <c r="DA4" s="130" t="s">
        <v>4093</v>
      </c>
    </row>
    <row r="5" spans="1:105" ht="12" customHeight="1" x14ac:dyDescent="0.25">
      <c r="A5" s="97" t="s">
        <v>51</v>
      </c>
      <c r="B5" s="98"/>
      <c r="C5" s="98">
        <v>8340.1688386696242</v>
      </c>
      <c r="D5" s="98">
        <v>9982.0492322850296</v>
      </c>
      <c r="E5" s="98">
        <v>7359.4032276512471</v>
      </c>
      <c r="F5" s="98">
        <v>10477.101676203381</v>
      </c>
      <c r="G5" s="98">
        <v>9683.7363918402389</v>
      </c>
      <c r="H5" s="98">
        <v>0</v>
      </c>
      <c r="I5" s="98">
        <v>0</v>
      </c>
      <c r="J5" s="98">
        <v>0</v>
      </c>
      <c r="K5" s="98">
        <v>0</v>
      </c>
      <c r="L5" s="98">
        <v>8246.025955899182</v>
      </c>
      <c r="M5" s="98">
        <v>9607.5465402854916</v>
      </c>
      <c r="N5" s="98">
        <v>8741.4352977554463</v>
      </c>
      <c r="O5" s="98">
        <v>9092.5245461402246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6760.3650253698925</v>
      </c>
      <c r="V5" s="98">
        <v>0</v>
      </c>
      <c r="W5" s="98">
        <v>0</v>
      </c>
      <c r="X5" s="98">
        <v>0</v>
      </c>
      <c r="Y5" s="98">
        <v>5047.8486533734813</v>
      </c>
      <c r="DA5" s="63" t="s">
        <v>4094</v>
      </c>
    </row>
    <row r="6" spans="1:105" ht="12" customHeight="1" x14ac:dyDescent="0.25">
      <c r="A6" s="97" t="s">
        <v>53</v>
      </c>
      <c r="B6" s="98"/>
      <c r="C6" s="98">
        <v>77.114849156693822</v>
      </c>
      <c r="D6" s="98">
        <v>90.317829835244424</v>
      </c>
      <c r="E6" s="98">
        <v>65.201405459869989</v>
      </c>
      <c r="F6" s="98">
        <v>91.340620539207194</v>
      </c>
      <c r="G6" s="98">
        <v>82.453787764281671</v>
      </c>
      <c r="H6" s="98">
        <v>0</v>
      </c>
      <c r="I6" s="98">
        <v>0</v>
      </c>
      <c r="J6" s="98">
        <v>0</v>
      </c>
      <c r="K6" s="98">
        <v>0</v>
      </c>
      <c r="L6" s="98">
        <v>65.253754409284269</v>
      </c>
      <c r="M6" s="98">
        <v>75.088500907243585</v>
      </c>
      <c r="N6" s="98">
        <v>67.725812744245559</v>
      </c>
      <c r="O6" s="98">
        <v>69.84519612322876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50.321083151991758</v>
      </c>
      <c r="V6" s="98">
        <v>0</v>
      </c>
      <c r="W6" s="98">
        <v>0</v>
      </c>
      <c r="X6" s="98">
        <v>0</v>
      </c>
      <c r="Y6" s="98">
        <v>37.363401392679499</v>
      </c>
      <c r="DA6" s="63" t="s">
        <v>4095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0.44491615978304622</v>
      </c>
      <c r="E7" s="122">
        <f t="shared" si="6"/>
        <v>0</v>
      </c>
      <c r="F7" s="122">
        <f t="shared" si="6"/>
        <v>1.07500367460002</v>
      </c>
      <c r="G7" s="122">
        <f t="shared" si="6"/>
        <v>1.5739970381359598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4.0367709690133982</v>
      </c>
      <c r="M7" s="122">
        <f t="shared" si="6"/>
        <v>0.4515427476616603</v>
      </c>
      <c r="N7" s="122">
        <f t="shared" si="6"/>
        <v>2.0676073828955697</v>
      </c>
      <c r="O7" s="122">
        <f t="shared" si="6"/>
        <v>3.4542142942819232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2.3141502877817954</v>
      </c>
      <c r="DA7" s="130" t="s">
        <v>4096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0</v>
      </c>
      <c r="D8" s="98">
        <f>IF(RES_hhdet_in_tes!D8=0,0,RES_hhdet_in_tes!D8*1000*11630/RES_hhdet_in_new!D5)</f>
        <v>0.44491615978304622</v>
      </c>
      <c r="E8" s="98">
        <f>IF(RES_hhdet_in_tes!E8=0,0,RES_hhdet_in_tes!E8*1000*11630/RES_hhdet_in_new!E5)</f>
        <v>0</v>
      </c>
      <c r="F8" s="98">
        <f>IF(RES_hhdet_in_tes!F8=0,0,RES_hhdet_in_tes!F8*1000*11630/RES_hhdet_in_new!F5)</f>
        <v>1.07500367460002</v>
      </c>
      <c r="G8" s="98">
        <f>IF(RES_hhdet_in_tes!G8=0,0,RES_hhdet_in_tes!G8*1000*11630/RES_hhdet_in_new!G5)</f>
        <v>1.5739970381359598</v>
      </c>
      <c r="H8" s="98">
        <f>IF(RES_hhdet_in_tes!H8=0,0,RES_hhdet_in_tes!H8*1000*11630/RES_hhdet_in_new!H5)</f>
        <v>0</v>
      </c>
      <c r="I8" s="98">
        <f>IF(RES_hhdet_in_tes!I8=0,0,RES_hhdet_in_tes!I8*1000*11630/RES_hhdet_in_new!I5)</f>
        <v>0</v>
      </c>
      <c r="J8" s="98">
        <f>IF(RES_hhdet_in_tes!J8=0,0,RES_hhdet_in_tes!J8*1000*11630/RES_hhdet_in_new!J5)</f>
        <v>0</v>
      </c>
      <c r="K8" s="98">
        <f>IF(RES_hhdet_in_tes!K8=0,0,RES_hhdet_in_tes!K8*1000*11630/RES_hhdet_in_new!K5)</f>
        <v>0</v>
      </c>
      <c r="L8" s="98">
        <f>IF(RES_hhdet_in_tes!L8=0,0,RES_hhdet_in_tes!L8*1000*11630/RES_hhdet_in_new!L5)</f>
        <v>4.0367709690133982</v>
      </c>
      <c r="M8" s="98">
        <f>IF(RES_hhdet_in_tes!M8=0,0,RES_hhdet_in_tes!M8*1000*11630/RES_hhdet_in_new!M5)</f>
        <v>0.4515427476616603</v>
      </c>
      <c r="N8" s="98">
        <f>IF(RES_hhdet_in_tes!N8=0,0,RES_hhdet_in_tes!N8*1000*11630/RES_hhdet_in_new!N5)</f>
        <v>2.0676073828955697</v>
      </c>
      <c r="O8" s="98">
        <f>IF(RES_hhdet_in_tes!O8=0,0,RES_hhdet_in_tes!O8*1000*11630/RES_hhdet_in_new!O5)</f>
        <v>3.4542142942819232</v>
      </c>
      <c r="P8" s="98">
        <f>IF(RES_hhdet_in_tes!P8=0,0,RES_hhdet_in_tes!P8*1000*11630/RES_hhdet_in_new!P5)</f>
        <v>0</v>
      </c>
      <c r="Q8" s="98">
        <f>IF(RES_hhdet_in_tes!Q8=0,0,RES_hhdet_in_tes!Q8*1000*11630/RES_hhdet_in_new!Q5)</f>
        <v>0</v>
      </c>
      <c r="R8" s="98">
        <f>IF(RES_hhdet_in_tes!R8=0,0,RES_hhdet_in_tes!R8*1000*11630/RES_hhdet_in_new!R5)</f>
        <v>0</v>
      </c>
      <c r="S8" s="98">
        <f>IF(RES_hhdet_in_tes!S8=0,0,RES_hhdet_in_tes!S8*1000*11630/RES_hhdet_in_new!S5)</f>
        <v>0</v>
      </c>
      <c r="T8" s="98">
        <f>IF(RES_hhdet_in_tes!T8=0,0,RES_hhdet_in_tes!T8*1000*11630/RES_hhdet_in_new!T5)</f>
        <v>0</v>
      </c>
      <c r="U8" s="98">
        <f>IF(RES_hhdet_in_tes!U8=0,0,RES_hhdet_in_tes!U8*1000*11630/RES_hhdet_in_new!U5)</f>
        <v>0</v>
      </c>
      <c r="V8" s="98">
        <f>IF(RES_hhdet_in_tes!V8=0,0,RES_hhdet_in_tes!V8*1000*11630/RES_hhdet_in_new!V5)</f>
        <v>0</v>
      </c>
      <c r="W8" s="98">
        <f>IF(RES_hhdet_in_tes!W8=0,0,RES_hhdet_in_tes!W8*1000*11630/RES_hhdet_in_new!W5)</f>
        <v>0</v>
      </c>
      <c r="X8" s="98">
        <f>IF(RES_hhdet_in_tes!X8=0,0,RES_hhdet_in_tes!X8*1000*11630/RES_hhdet_in_new!X5)</f>
        <v>0</v>
      </c>
      <c r="Y8" s="98">
        <f>IF(RES_hhdet_in_tes!Y8=0,0,RES_hhdet_in_tes!Y8*1000*11630/RES_hhdet_in_new!Y5)</f>
        <v>2.3141502877817954</v>
      </c>
      <c r="DA8" s="63" t="s">
        <v>4097</v>
      </c>
    </row>
    <row r="9" spans="1:105" ht="12" customHeight="1" x14ac:dyDescent="0.25">
      <c r="A9" s="121" t="s">
        <v>55</v>
      </c>
      <c r="B9" s="122"/>
      <c r="C9" s="122">
        <v>994.87095347425452</v>
      </c>
      <c r="D9" s="122">
        <v>1228.7856785400636</v>
      </c>
      <c r="E9" s="122">
        <v>893.94177016057972</v>
      </c>
      <c r="F9" s="122">
        <v>1293.1264363313314</v>
      </c>
      <c r="G9" s="122">
        <v>1219.9813992465035</v>
      </c>
      <c r="H9" s="122">
        <v>0</v>
      </c>
      <c r="I9" s="122">
        <v>0</v>
      </c>
      <c r="J9" s="122">
        <v>0</v>
      </c>
      <c r="K9" s="122">
        <v>0</v>
      </c>
      <c r="L9" s="122">
        <v>893.5901269616752</v>
      </c>
      <c r="M9" s="122">
        <v>1103.6239736736611</v>
      </c>
      <c r="N9" s="122">
        <v>1083.4962065324619</v>
      </c>
      <c r="O9" s="122">
        <v>1149.4752349769979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1081.8048678276248</v>
      </c>
      <c r="V9" s="122">
        <v>0</v>
      </c>
      <c r="W9" s="122">
        <v>0</v>
      </c>
      <c r="X9" s="122">
        <v>0</v>
      </c>
      <c r="Y9" s="122">
        <v>1006.7707664437326</v>
      </c>
      <c r="DA9" s="130" t="s">
        <v>4098</v>
      </c>
    </row>
    <row r="10" spans="1:105" ht="12" customHeight="1" x14ac:dyDescent="0.25">
      <c r="A10" s="97" t="s">
        <v>143</v>
      </c>
      <c r="B10" s="98"/>
      <c r="C10" s="98">
        <v>994.87095347425452</v>
      </c>
      <c r="D10" s="98">
        <v>1268.5951563980539</v>
      </c>
      <c r="E10" s="98">
        <v>893.94177016057972</v>
      </c>
      <c r="F10" s="98">
        <v>1329.9909629629913</v>
      </c>
      <c r="G10" s="98">
        <v>1330.0057874531756</v>
      </c>
      <c r="H10" s="98">
        <v>0</v>
      </c>
      <c r="I10" s="98">
        <v>0</v>
      </c>
      <c r="J10" s="98">
        <v>0</v>
      </c>
      <c r="K10" s="98">
        <v>0</v>
      </c>
      <c r="L10" s="98">
        <v>893.5901269616752</v>
      </c>
      <c r="M10" s="98">
        <v>1162.6104090984504</v>
      </c>
      <c r="N10" s="98">
        <v>1097.6632047055689</v>
      </c>
      <c r="O10" s="98">
        <v>1154.2170203400469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1081.8048678276248</v>
      </c>
      <c r="V10" s="98">
        <v>0</v>
      </c>
      <c r="W10" s="98">
        <v>0</v>
      </c>
      <c r="X10" s="98">
        <v>0</v>
      </c>
      <c r="Y10" s="98">
        <v>0</v>
      </c>
      <c r="DA10" s="63" t="s">
        <v>4099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4100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4101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4102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4103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1133.2429316808871</v>
      </c>
      <c r="E15" s="101">
        <v>0</v>
      </c>
      <c r="F15" s="101">
        <v>1099.3243534677479</v>
      </c>
      <c r="G15" s="101">
        <v>1080.1759736305069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948.35085689370112</v>
      </c>
      <c r="N15" s="101">
        <v>984.01239713908876</v>
      </c>
      <c r="O15" s="101">
        <v>953.16532094676165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1006.7707664437326</v>
      </c>
      <c r="DA15" s="131" t="s">
        <v>4104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4105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4106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4107</v>
      </c>
    </row>
    <row r="19" spans="1:105" ht="12" customHeight="1" x14ac:dyDescent="0.25">
      <c r="A19" s="121" t="s">
        <v>54</v>
      </c>
      <c r="B19" s="122"/>
      <c r="C19" s="122">
        <v>779.2660572699333</v>
      </c>
      <c r="D19" s="122">
        <v>697.24183208183149</v>
      </c>
      <c r="E19" s="122">
        <v>647.3833905986578</v>
      </c>
      <c r="F19" s="122">
        <v>668.44147277702848</v>
      </c>
      <c r="G19" s="122">
        <v>615.87353423799607</v>
      </c>
      <c r="H19" s="122">
        <v>0</v>
      </c>
      <c r="I19" s="122">
        <v>0</v>
      </c>
      <c r="J19" s="122">
        <v>0</v>
      </c>
      <c r="K19" s="122">
        <v>0</v>
      </c>
      <c r="L19" s="122">
        <v>505.23005101374002</v>
      </c>
      <c r="M19" s="122">
        <v>533.43130503611781</v>
      </c>
      <c r="N19" s="122">
        <v>530.19477635353223</v>
      </c>
      <c r="O19" s="122">
        <v>522.75381443124979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556.38741969786531</v>
      </c>
      <c r="V19" s="122">
        <v>0</v>
      </c>
      <c r="W19" s="122">
        <v>0</v>
      </c>
      <c r="X19" s="122">
        <v>0</v>
      </c>
      <c r="Y19" s="122">
        <v>534.62930952112708</v>
      </c>
      <c r="DA19" s="130" t="s">
        <v>4108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723.24735205656589</v>
      </c>
      <c r="E20" s="98">
        <v>540.676322522698</v>
      </c>
      <c r="F20" s="98">
        <v>818.42790662803657</v>
      </c>
      <c r="G20" s="98">
        <v>697.6841589792532</v>
      </c>
      <c r="H20" s="98">
        <v>0</v>
      </c>
      <c r="I20" s="98">
        <v>0</v>
      </c>
      <c r="J20" s="98">
        <v>0</v>
      </c>
      <c r="K20" s="98">
        <v>0</v>
      </c>
      <c r="L20" s="98">
        <v>491.02032385749811</v>
      </c>
      <c r="M20" s="98">
        <v>614.30991373574443</v>
      </c>
      <c r="N20" s="98">
        <v>592.47534067422112</v>
      </c>
      <c r="O20" s="98">
        <v>587.60208979260119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4109</v>
      </c>
    </row>
    <row r="21" spans="1:105" ht="12" customHeight="1" x14ac:dyDescent="0.25">
      <c r="A21" s="97" t="s">
        <v>50</v>
      </c>
      <c r="B21" s="98"/>
      <c r="C21" s="98">
        <v>919.89763169903733</v>
      </c>
      <c r="D21" s="98">
        <v>0</v>
      </c>
      <c r="E21" s="98">
        <v>674.94501382265946</v>
      </c>
      <c r="F21" s="98">
        <v>720.32164131352295</v>
      </c>
      <c r="G21" s="98">
        <v>584.73401707805147</v>
      </c>
      <c r="H21" s="98">
        <v>0</v>
      </c>
      <c r="I21" s="98">
        <v>0</v>
      </c>
      <c r="J21" s="98">
        <v>0</v>
      </c>
      <c r="K21" s="98">
        <v>0</v>
      </c>
      <c r="L21" s="98">
        <v>577.28729174682724</v>
      </c>
      <c r="M21" s="98">
        <v>564.40746791727031</v>
      </c>
      <c r="N21" s="98">
        <v>445.00665217287582</v>
      </c>
      <c r="O21" s="98">
        <v>419.27313391163779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555.06470026691488</v>
      </c>
      <c r="DA21" s="63" t="s">
        <v>4110</v>
      </c>
    </row>
    <row r="22" spans="1:105" ht="12" customHeight="1" x14ac:dyDescent="0.25">
      <c r="A22" s="109" t="s">
        <v>120</v>
      </c>
      <c r="B22" s="33"/>
      <c r="C22" s="33">
        <v>765.20289982702286</v>
      </c>
      <c r="D22" s="33">
        <v>695.8610080123766</v>
      </c>
      <c r="E22" s="33">
        <v>653.80606073607623</v>
      </c>
      <c r="F22" s="33">
        <v>649.38989111034391</v>
      </c>
      <c r="G22" s="33">
        <v>606.68771006947509</v>
      </c>
      <c r="H22" s="33">
        <v>0</v>
      </c>
      <c r="I22" s="33">
        <v>0</v>
      </c>
      <c r="J22" s="33">
        <v>0</v>
      </c>
      <c r="K22" s="33">
        <v>0</v>
      </c>
      <c r="L22" s="33">
        <v>532.68928706497388</v>
      </c>
      <c r="M22" s="33">
        <v>500.19318588736348</v>
      </c>
      <c r="N22" s="33">
        <v>514.58476345665395</v>
      </c>
      <c r="O22" s="33">
        <v>496.4152478005808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556.38741969786531</v>
      </c>
      <c r="V22" s="33">
        <v>0</v>
      </c>
      <c r="W22" s="33">
        <v>0</v>
      </c>
      <c r="X22" s="33">
        <v>0</v>
      </c>
      <c r="Y22" s="33">
        <v>532.07488567790358</v>
      </c>
      <c r="DA22" s="60" t="s">
        <v>4111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:Y24" si="9">W25+W28+W30+W39</f>
        <v>0</v>
      </c>
      <c r="X24" s="117">
        <f t="shared" si="9"/>
        <v>0</v>
      </c>
      <c r="Y24" s="117">
        <f t="shared" si="9"/>
        <v>0</v>
      </c>
      <c r="DA24" s="129" t="s">
        <v>4112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:Y25" si="12">SUM(W26:W27)</f>
        <v>0</v>
      </c>
      <c r="X25" s="122">
        <f t="shared" si="12"/>
        <v>0</v>
      </c>
      <c r="Y25" s="122">
        <f t="shared" si="12"/>
        <v>0</v>
      </c>
      <c r="DA25" s="130" t="s">
        <v>4113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X26" s="98">
        <v>0</v>
      </c>
      <c r="Y26" s="98">
        <v>0</v>
      </c>
      <c r="DA26" s="63" t="s">
        <v>4114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4115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4116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0</v>
      </c>
      <c r="D29" s="98">
        <f>IF(RES_hhdet_in_tes!D29=0,0,RES_hhdet_in_tes!D29*1000*11630/RES_hhdet_in_new!D26)</f>
        <v>0</v>
      </c>
      <c r="E29" s="98">
        <f>IF(RES_hhdet_in_tes!E29=0,0,RES_hhdet_in_tes!E29*1000*11630/RES_hhdet_in_new!E26)</f>
        <v>0</v>
      </c>
      <c r="F29" s="98">
        <f>IF(RES_hhdet_in_tes!F29=0,0,RES_hhdet_in_tes!F29*1000*11630/RES_hhdet_in_new!F26)</f>
        <v>0</v>
      </c>
      <c r="G29" s="98">
        <f>IF(RES_hhdet_in_tes!G29=0,0,RES_hhdet_in_tes!G29*1000*11630/RES_hhdet_in_new!G26)</f>
        <v>0</v>
      </c>
      <c r="H29" s="98">
        <f>IF(RES_hhdet_in_tes!H29=0,0,RES_hhdet_in_tes!H29*1000*11630/RES_hhdet_in_new!H26)</f>
        <v>0</v>
      </c>
      <c r="I29" s="98">
        <f>IF(RES_hhdet_in_tes!I29=0,0,RES_hhdet_in_tes!I29*1000*11630/RES_hhdet_in_new!I26)</f>
        <v>0</v>
      </c>
      <c r="J29" s="98">
        <f>IF(RES_hhdet_in_tes!J29=0,0,RES_hhdet_in_tes!J29*1000*11630/RES_hhdet_in_new!J26)</f>
        <v>0</v>
      </c>
      <c r="K29" s="98">
        <f>IF(RES_hhdet_in_tes!K29=0,0,RES_hhdet_in_tes!K29*1000*11630/RES_hhdet_in_new!K26)</f>
        <v>0</v>
      </c>
      <c r="L29" s="98">
        <f>IF(RES_hhdet_in_tes!L29=0,0,RES_hhdet_in_tes!L29*1000*11630/RES_hhdet_in_new!L26)</f>
        <v>0</v>
      </c>
      <c r="M29" s="98">
        <f>IF(RES_hhdet_in_tes!M29=0,0,RES_hhdet_in_tes!M29*1000*11630/RES_hhdet_in_new!M26)</f>
        <v>0</v>
      </c>
      <c r="N29" s="98">
        <f>IF(RES_hhdet_in_tes!N29=0,0,RES_hhdet_in_tes!N29*1000*11630/RES_hhdet_in_new!N26)</f>
        <v>0</v>
      </c>
      <c r="O29" s="98">
        <f>IF(RES_hhdet_in_tes!O29=0,0,RES_hhdet_in_tes!O29*1000*11630/RES_hhdet_in_new!O26)</f>
        <v>0</v>
      </c>
      <c r="P29" s="98">
        <f>IF(RES_hhdet_in_tes!P29=0,0,RES_hhdet_in_tes!P29*1000*11630/RES_hhdet_in_new!P26)</f>
        <v>0</v>
      </c>
      <c r="Q29" s="98">
        <f>IF(RES_hhdet_in_tes!Q29=0,0,RES_hhdet_in_tes!Q29*1000*11630/RES_hhdet_in_new!Q26)</f>
        <v>0</v>
      </c>
      <c r="R29" s="98">
        <f>IF(RES_hhdet_in_tes!R29=0,0,RES_hhdet_in_tes!R29*1000*11630/RES_hhdet_in_new!R26)</f>
        <v>0</v>
      </c>
      <c r="S29" s="98">
        <f>IF(RES_hhdet_in_tes!S29=0,0,RES_hhdet_in_tes!S29*1000*11630/RES_hhdet_in_new!S26)</f>
        <v>0</v>
      </c>
      <c r="T29" s="98">
        <f>IF(RES_hhdet_in_tes!T29=0,0,RES_hhdet_in_tes!T29*1000*11630/RES_hhdet_in_new!T26)</f>
        <v>0</v>
      </c>
      <c r="U29" s="98">
        <f>IF(RES_hhdet_in_tes!U29=0,0,RES_hhdet_in_tes!U29*1000*11630/RES_hhdet_in_new!U26)</f>
        <v>0</v>
      </c>
      <c r="V29" s="98">
        <f>IF(RES_hhdet_in_tes!V29=0,0,RES_hhdet_in_tes!V29*1000*11630/RES_hhdet_in_new!V26)</f>
        <v>0</v>
      </c>
      <c r="W29" s="98">
        <f>IF(RES_hhdet_in_tes!W29=0,0,RES_hhdet_in_tes!W29*1000*11630/RES_hhdet_in_new!W26)</f>
        <v>0</v>
      </c>
      <c r="X29" s="98">
        <f>IF(RES_hhdet_in_tes!X29=0,0,RES_hhdet_in_tes!X29*1000*11630/RES_hhdet_in_new!X26)</f>
        <v>0</v>
      </c>
      <c r="Y29" s="98">
        <f>IF(RES_hhdet_in_tes!Y29=0,0,RES_hhdet_in_tes!Y29*1000*11630/RES_hhdet_in_new!Y26)</f>
        <v>0</v>
      </c>
      <c r="DA29" s="63" t="s">
        <v>4117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X30" s="122">
        <v>0</v>
      </c>
      <c r="Y30" s="122">
        <v>0</v>
      </c>
      <c r="DA30" s="130" t="s">
        <v>4118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4119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4120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4121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4122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4123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4124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4125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4126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X39" s="122">
        <v>0</v>
      </c>
      <c r="Y39" s="122">
        <v>0</v>
      </c>
      <c r="DA39" s="130" t="s">
        <v>4127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4128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4129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11818.371347128812</v>
      </c>
      <c r="K43" s="117">
        <f t="shared" si="14"/>
        <v>9768.0397103028954</v>
      </c>
      <c r="L43" s="117">
        <f t="shared" si="14"/>
        <v>8747.7785026240726</v>
      </c>
      <c r="M43" s="117">
        <f t="shared" si="14"/>
        <v>10863.648388167869</v>
      </c>
      <c r="N43" s="117">
        <f t="shared" si="14"/>
        <v>11128.175273270863</v>
      </c>
      <c r="O43" s="117">
        <f t="shared" si="14"/>
        <v>9388.1360335851914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3839.5855333149198</v>
      </c>
      <c r="DA43" s="129" t="s">
        <v>4130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10139.031527461222</v>
      </c>
      <c r="K44" s="122">
        <f t="shared" si="17"/>
        <v>8385.226460104348</v>
      </c>
      <c r="L44" s="122">
        <f t="shared" si="17"/>
        <v>7412.9440849047842</v>
      </c>
      <c r="M44" s="122">
        <f t="shared" si="17"/>
        <v>9333.2437202773253</v>
      </c>
      <c r="N44" s="122">
        <f t="shared" si="17"/>
        <v>9549.7741787611867</v>
      </c>
      <c r="O44" s="122">
        <f t="shared" si="17"/>
        <v>7984.7721683543477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2354.5887870600031</v>
      </c>
      <c r="DA44" s="130" t="s">
        <v>4131</v>
      </c>
    </row>
    <row r="45" spans="1:105" ht="12" customHeight="1" x14ac:dyDescent="0.25">
      <c r="A45" s="97" t="s">
        <v>211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9938.3430238929559</v>
      </c>
      <c r="K45" s="98">
        <v>8222.4560181087236</v>
      </c>
      <c r="L45" s="98">
        <v>7269.1359004078668</v>
      </c>
      <c r="M45" s="98">
        <v>9154.3769209208203</v>
      </c>
      <c r="N45" s="98">
        <v>9368.3174466826476</v>
      </c>
      <c r="O45" s="98">
        <v>7834.321725619322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X45" s="98">
        <v>0</v>
      </c>
      <c r="Y45" s="98">
        <v>2311.8096363184759</v>
      </c>
      <c r="DA45" s="63" t="s">
        <v>4132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200.68850356826596</v>
      </c>
      <c r="K46" s="98">
        <v>162.7704419956242</v>
      </c>
      <c r="L46" s="98">
        <v>143.80818449691705</v>
      </c>
      <c r="M46" s="98">
        <v>178.86679935650534</v>
      </c>
      <c r="N46" s="98">
        <v>181.45673207853909</v>
      </c>
      <c r="O46" s="98">
        <v>150.45044273502552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42.779150741527189</v>
      </c>
      <c r="DA46" s="63" t="s">
        <v>4133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1.4523193028128438</v>
      </c>
      <c r="K47" s="122">
        <f t="shared" si="20"/>
        <v>0</v>
      </c>
      <c r="L47" s="122">
        <f t="shared" si="20"/>
        <v>3.1353560924375912</v>
      </c>
      <c r="M47" s="122">
        <f t="shared" si="20"/>
        <v>0</v>
      </c>
      <c r="N47" s="122">
        <f t="shared" si="20"/>
        <v>2.4392361608669955</v>
      </c>
      <c r="O47" s="122">
        <f t="shared" si="20"/>
        <v>3.1564371999472742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4134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0</v>
      </c>
      <c r="D48" s="98">
        <f>IF(RES_hhdet_in_tes!D48=0,0,RES_hhdet_in_tes!D48*1000*11630/RES_hhdet_in_new!D45)</f>
        <v>0</v>
      </c>
      <c r="E48" s="98">
        <f>IF(RES_hhdet_in_tes!E48=0,0,RES_hhdet_in_tes!E48*1000*11630/RES_hhdet_in_new!E45)</f>
        <v>0</v>
      </c>
      <c r="F48" s="98">
        <f>IF(RES_hhdet_in_tes!F48=0,0,RES_hhdet_in_tes!F48*1000*11630/RES_hhdet_in_new!F45)</f>
        <v>0</v>
      </c>
      <c r="G48" s="98">
        <f>IF(RES_hhdet_in_tes!G48=0,0,RES_hhdet_in_tes!G48*1000*11630/RES_hhdet_in_new!G45)</f>
        <v>0</v>
      </c>
      <c r="H48" s="98">
        <f>IF(RES_hhdet_in_tes!H48=0,0,RES_hhdet_in_tes!H48*1000*11630/RES_hhdet_in_new!H45)</f>
        <v>0</v>
      </c>
      <c r="I48" s="98">
        <f>IF(RES_hhdet_in_tes!I48=0,0,RES_hhdet_in_tes!I48*1000*11630/RES_hhdet_in_new!I45)</f>
        <v>0</v>
      </c>
      <c r="J48" s="98">
        <f>IF(RES_hhdet_in_tes!J48=0,0,RES_hhdet_in_tes!J48*1000*11630/RES_hhdet_in_new!J45)</f>
        <v>1.4523193028128438</v>
      </c>
      <c r="K48" s="98">
        <f>IF(RES_hhdet_in_tes!K48=0,0,RES_hhdet_in_tes!K48*1000*11630/RES_hhdet_in_new!K45)</f>
        <v>0</v>
      </c>
      <c r="L48" s="98">
        <f>IF(RES_hhdet_in_tes!L48=0,0,RES_hhdet_in_tes!L48*1000*11630/RES_hhdet_in_new!L45)</f>
        <v>3.1353560924375912</v>
      </c>
      <c r="M48" s="98">
        <f>IF(RES_hhdet_in_tes!M48=0,0,RES_hhdet_in_tes!M48*1000*11630/RES_hhdet_in_new!M45)</f>
        <v>0</v>
      </c>
      <c r="N48" s="98">
        <f>IF(RES_hhdet_in_tes!N48=0,0,RES_hhdet_in_tes!N48*1000*11630/RES_hhdet_in_new!N45)</f>
        <v>2.4392361608669955</v>
      </c>
      <c r="O48" s="98">
        <f>IF(RES_hhdet_in_tes!O48=0,0,RES_hhdet_in_tes!O48*1000*11630/RES_hhdet_in_new!O45)</f>
        <v>3.1564371999472742</v>
      </c>
      <c r="P48" s="98">
        <f>IF(RES_hhdet_in_tes!P48=0,0,RES_hhdet_in_tes!P48*1000*11630/RES_hhdet_in_new!P45)</f>
        <v>0</v>
      </c>
      <c r="Q48" s="98">
        <f>IF(RES_hhdet_in_tes!Q48=0,0,RES_hhdet_in_tes!Q48*1000*11630/RES_hhdet_in_new!Q45)</f>
        <v>0</v>
      </c>
      <c r="R48" s="98">
        <f>IF(RES_hhdet_in_tes!R48=0,0,RES_hhdet_in_tes!R48*1000*11630/RES_hhdet_in_new!R45)</f>
        <v>0</v>
      </c>
      <c r="S48" s="98">
        <f>IF(RES_hhdet_in_tes!S48=0,0,RES_hhdet_in_tes!S48*1000*11630/RES_hhdet_in_new!S45)</f>
        <v>0</v>
      </c>
      <c r="T48" s="98">
        <f>IF(RES_hhdet_in_tes!T48=0,0,RES_hhdet_in_tes!T48*1000*11630/RES_hhdet_in_new!T45)</f>
        <v>0</v>
      </c>
      <c r="U48" s="98">
        <f>IF(RES_hhdet_in_tes!U48=0,0,RES_hhdet_in_tes!U48*1000*11630/RES_hhdet_in_new!U45)</f>
        <v>0</v>
      </c>
      <c r="V48" s="98">
        <f>IF(RES_hhdet_in_tes!V48=0,0,RES_hhdet_in_tes!V48*1000*11630/RES_hhdet_in_new!V45)</f>
        <v>0</v>
      </c>
      <c r="W48" s="98">
        <f>IF(RES_hhdet_in_tes!W48=0,0,RES_hhdet_in_tes!W48*1000*11630/RES_hhdet_in_new!W45)</f>
        <v>0</v>
      </c>
      <c r="X48" s="98">
        <f>IF(RES_hhdet_in_tes!X48=0,0,RES_hhdet_in_tes!X48*1000*11630/RES_hhdet_in_new!X45)</f>
        <v>0</v>
      </c>
      <c r="Y48" s="98">
        <f>IF(RES_hhdet_in_tes!Y48=0,0,RES_hhdet_in_tes!Y48*1000*11630/RES_hhdet_in_new!Y45)</f>
        <v>0</v>
      </c>
      <c r="DA48" s="63" t="s">
        <v>4135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1143.4751016189148</v>
      </c>
      <c r="K49" s="122">
        <v>894.91580182487735</v>
      </c>
      <c r="L49" s="122">
        <v>792.08192917440499</v>
      </c>
      <c r="M49" s="122">
        <v>1022.4614824478474</v>
      </c>
      <c r="N49" s="122">
        <v>1066.8342016595102</v>
      </c>
      <c r="O49" s="122">
        <v>915.76250824756528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951.00604269459552</v>
      </c>
      <c r="DA49" s="130" t="s">
        <v>4136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1149.1794947314447</v>
      </c>
      <c r="K50" s="98">
        <v>894.91580182487735</v>
      </c>
      <c r="L50" s="98">
        <v>789.74493511204082</v>
      </c>
      <c r="M50" s="98">
        <v>1025.5679158543087</v>
      </c>
      <c r="N50" s="98">
        <v>1070.2146834766704</v>
      </c>
      <c r="O50" s="98">
        <v>914.07769686471852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872.93542944580349</v>
      </c>
      <c r="DA50" s="63" t="s">
        <v>4137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4138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4139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4140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1022.5419676332758</v>
      </c>
      <c r="K54" s="101">
        <v>0</v>
      </c>
      <c r="L54" s="101">
        <v>1030.455323535565</v>
      </c>
      <c r="M54" s="101">
        <v>948.35085689370112</v>
      </c>
      <c r="N54" s="101">
        <v>984.01239713908888</v>
      </c>
      <c r="O54" s="101">
        <v>953.16532094676165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1006.7707664437324</v>
      </c>
      <c r="DA54" s="131" t="s">
        <v>4141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4142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4143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4144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534.41239874586267</v>
      </c>
      <c r="K58" s="122">
        <v>487.89744837366885</v>
      </c>
      <c r="L58" s="122">
        <v>539.61713245244607</v>
      </c>
      <c r="M58" s="122">
        <v>507.94318544269709</v>
      </c>
      <c r="N58" s="122">
        <v>509.12765668929882</v>
      </c>
      <c r="O58" s="122">
        <v>484.44491978333099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533.99070356032109</v>
      </c>
      <c r="DA58" s="130" t="s">
        <v>4145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558.93518839811816</v>
      </c>
      <c r="K59" s="98">
        <v>486.20618500021504</v>
      </c>
      <c r="L59" s="98">
        <v>577.28729174682724</v>
      </c>
      <c r="M59" s="98">
        <v>564.40746791727042</v>
      </c>
      <c r="N59" s="98">
        <v>445.00665217287582</v>
      </c>
      <c r="O59" s="98">
        <v>419.27313391163767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555.06470026691477</v>
      </c>
      <c r="DA59" s="63" t="s">
        <v>4146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529.9774261491782</v>
      </c>
      <c r="K60" s="33">
        <v>488.24437419386436</v>
      </c>
      <c r="L60" s="33">
        <v>532.68928706497366</v>
      </c>
      <c r="M60" s="33">
        <v>500.1931858873636</v>
      </c>
      <c r="N60" s="33">
        <v>514.58476345665383</v>
      </c>
      <c r="O60" s="33">
        <v>496.4152478005808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532.07488567790358</v>
      </c>
      <c r="DA60" s="60" t="s">
        <v>4147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11683.970840514023</v>
      </c>
      <c r="D62" s="117">
        <f t="shared" si="21"/>
        <v>10567.638272301279</v>
      </c>
      <c r="E62" s="117">
        <f t="shared" si="21"/>
        <v>10446.363069487272</v>
      </c>
      <c r="F62" s="117">
        <f t="shared" si="21"/>
        <v>10167.820152906394</v>
      </c>
      <c r="G62" s="117">
        <f t="shared" si="21"/>
        <v>10800.67973474616</v>
      </c>
      <c r="H62" s="117">
        <f t="shared" si="21"/>
        <v>10336.95839913589</v>
      </c>
      <c r="I62" s="117">
        <f t="shared" si="21"/>
        <v>10613.55237384996</v>
      </c>
      <c r="J62" s="117">
        <f t="shared" si="21"/>
        <v>10353.30039949714</v>
      </c>
      <c r="K62" s="117">
        <f t="shared" si="21"/>
        <v>10379.877139471113</v>
      </c>
      <c r="L62" s="117">
        <f t="shared" si="21"/>
        <v>10939.727523157508</v>
      </c>
      <c r="M62" s="117">
        <f t="shared" si="21"/>
        <v>10013.106767222371</v>
      </c>
      <c r="N62" s="117">
        <f t="shared" si="21"/>
        <v>10428.242954901289</v>
      </c>
      <c r="O62" s="117">
        <f t="shared" si="21"/>
        <v>9638.2546828803443</v>
      </c>
      <c r="P62" s="117">
        <f t="shared" si="21"/>
        <v>9149.1473009151778</v>
      </c>
      <c r="Q62" s="117">
        <f t="shared" si="21"/>
        <v>8301.8362836148954</v>
      </c>
      <c r="R62" s="117">
        <f t="shared" ref="R62:V62" si="22">R63+R66+R68+R77</f>
        <v>9267.8104960261826</v>
      </c>
      <c r="S62" s="117">
        <f t="shared" si="22"/>
        <v>8343.6514047566252</v>
      </c>
      <c r="T62" s="117">
        <f t="shared" si="22"/>
        <v>8103.1561117922311</v>
      </c>
      <c r="U62" s="117">
        <f t="shared" si="22"/>
        <v>8003.2797715901252</v>
      </c>
      <c r="V62" s="117">
        <f t="shared" si="22"/>
        <v>7356.7172803634176</v>
      </c>
      <c r="W62" s="117">
        <f t="shared" ref="W62:Y62" si="23">W63+W66+W68+W77</f>
        <v>6926.8759313794399</v>
      </c>
      <c r="X62" s="117">
        <f t="shared" si="23"/>
        <v>4717.1226255766123</v>
      </c>
      <c r="Y62" s="117">
        <f t="shared" si="23"/>
        <v>4252.1683155125111</v>
      </c>
      <c r="DA62" s="129" t="s">
        <v>4148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9738.5480354841129</v>
      </c>
      <c r="D63" s="122">
        <f t="shared" si="24"/>
        <v>8823.2938326810508</v>
      </c>
      <c r="E63" s="122">
        <f t="shared" si="24"/>
        <v>8738.7741448196684</v>
      </c>
      <c r="F63" s="122">
        <f t="shared" si="24"/>
        <v>8464.9850406262158</v>
      </c>
      <c r="G63" s="122">
        <f t="shared" si="24"/>
        <v>8986.4269102973049</v>
      </c>
      <c r="H63" s="122">
        <f t="shared" si="24"/>
        <v>8509.5279404283792</v>
      </c>
      <c r="I63" s="122">
        <f t="shared" si="24"/>
        <v>9030.2469998340821</v>
      </c>
      <c r="J63" s="122">
        <f t="shared" si="24"/>
        <v>8800.6130631388096</v>
      </c>
      <c r="K63" s="122">
        <f t="shared" si="24"/>
        <v>8940.5463183900611</v>
      </c>
      <c r="L63" s="122">
        <f t="shared" si="24"/>
        <v>9387.1594925333629</v>
      </c>
      <c r="M63" s="122">
        <f t="shared" si="24"/>
        <v>8558.1800294553486</v>
      </c>
      <c r="N63" s="122">
        <f t="shared" si="24"/>
        <v>8905.2394813037354</v>
      </c>
      <c r="O63" s="122">
        <f t="shared" si="24"/>
        <v>8205.115088675735</v>
      </c>
      <c r="P63" s="122">
        <f t="shared" si="24"/>
        <v>7752.1214743846604</v>
      </c>
      <c r="Q63" s="122">
        <f t="shared" si="24"/>
        <v>6955.6058448091871</v>
      </c>
      <c r="R63" s="122">
        <f t="shared" ref="R63:V63" si="25">SUM(R64:R65)</f>
        <v>7692.7999920988823</v>
      </c>
      <c r="S63" s="122">
        <f t="shared" si="25"/>
        <v>6865.6770057857502</v>
      </c>
      <c r="T63" s="122">
        <f t="shared" si="25"/>
        <v>6661.9192868451983</v>
      </c>
      <c r="U63" s="122">
        <f t="shared" si="25"/>
        <v>6440.4745635239797</v>
      </c>
      <c r="V63" s="122">
        <f t="shared" si="25"/>
        <v>5861.0878485809089</v>
      </c>
      <c r="W63" s="122">
        <f t="shared" ref="W63:Y63" si="26">SUM(W64:W65)</f>
        <v>5285.2654361911127</v>
      </c>
      <c r="X63" s="122">
        <f t="shared" si="26"/>
        <v>3481.1858946108573</v>
      </c>
      <c r="Y63" s="122">
        <f t="shared" si="26"/>
        <v>2762.7859234203647</v>
      </c>
      <c r="DA63" s="130" t="s">
        <v>4149</v>
      </c>
    </row>
    <row r="64" spans="1:105" ht="12" customHeight="1" x14ac:dyDescent="0.25">
      <c r="A64" s="97" t="s">
        <v>212</v>
      </c>
      <c r="B64" s="98"/>
      <c r="C64" s="98">
        <v>9518.5226813909467</v>
      </c>
      <c r="D64" s="98">
        <v>8628.1251060519553</v>
      </c>
      <c r="E64" s="98">
        <v>8549.4130879685745</v>
      </c>
      <c r="F64" s="98">
        <v>8284.4235618099774</v>
      </c>
      <c r="G64" s="98">
        <v>8799.122913203666</v>
      </c>
      <c r="H64" s="98">
        <v>8334.6232336496287</v>
      </c>
      <c r="I64" s="98">
        <v>8848.1436175788131</v>
      </c>
      <c r="J64" s="98">
        <v>8626.4167544143511</v>
      </c>
      <c r="K64" s="98">
        <v>8766.9962440002291</v>
      </c>
      <c r="L64" s="98">
        <v>9205.0523096459092</v>
      </c>
      <c r="M64" s="98">
        <v>8394.1669257516824</v>
      </c>
      <c r="N64" s="98">
        <v>8736.0296524212918</v>
      </c>
      <c r="O64" s="98">
        <v>8050.5129069534332</v>
      </c>
      <c r="P64" s="98">
        <v>7606.9592237851602</v>
      </c>
      <c r="Q64" s="98">
        <v>6826.0392393512766</v>
      </c>
      <c r="R64" s="98">
        <v>7550.634204834234</v>
      </c>
      <c r="S64" s="98">
        <v>6739.4177116374767</v>
      </c>
      <c r="T64" s="98">
        <v>6539.9166122531196</v>
      </c>
      <c r="U64" s="98">
        <v>6322.8141794744806</v>
      </c>
      <c r="V64" s="98">
        <v>5753.9816677057997</v>
      </c>
      <c r="W64" s="98">
        <v>5188.9572311430702</v>
      </c>
      <c r="X64" s="98">
        <v>3417.7082488720948</v>
      </c>
      <c r="Y64" s="98">
        <v>2712.5904769228287</v>
      </c>
      <c r="DA64" s="63" t="s">
        <v>4150</v>
      </c>
    </row>
    <row r="65" spans="1:105" ht="12" customHeight="1" x14ac:dyDescent="0.25">
      <c r="A65" s="97" t="s">
        <v>53</v>
      </c>
      <c r="B65" s="98"/>
      <c r="C65" s="98">
        <v>220.02535409316675</v>
      </c>
      <c r="D65" s="98">
        <v>195.16872662909475</v>
      </c>
      <c r="E65" s="98">
        <v>189.36105685109442</v>
      </c>
      <c r="F65" s="98">
        <v>180.56147881623923</v>
      </c>
      <c r="G65" s="98">
        <v>187.30399709363866</v>
      </c>
      <c r="H65" s="98">
        <v>174.90470677875101</v>
      </c>
      <c r="I65" s="98">
        <v>182.10338225526814</v>
      </c>
      <c r="J65" s="98">
        <v>174.1963087244593</v>
      </c>
      <c r="K65" s="98">
        <v>173.55007438983247</v>
      </c>
      <c r="L65" s="98">
        <v>182.10718288745372</v>
      </c>
      <c r="M65" s="98">
        <v>164.0131037036667</v>
      </c>
      <c r="N65" s="98">
        <v>169.20982888244376</v>
      </c>
      <c r="O65" s="98">
        <v>154.60218172230259</v>
      </c>
      <c r="P65" s="98">
        <v>145.16225059950014</v>
      </c>
      <c r="Q65" s="98">
        <v>129.56660545791058</v>
      </c>
      <c r="R65" s="98">
        <v>142.1657872646482</v>
      </c>
      <c r="S65" s="98">
        <v>126.25929414827394</v>
      </c>
      <c r="T65" s="98">
        <v>122.00267459207896</v>
      </c>
      <c r="U65" s="98">
        <v>117.66038404949863</v>
      </c>
      <c r="V65" s="98">
        <v>107.10618087510964</v>
      </c>
      <c r="W65" s="98">
        <v>96.308205048042581</v>
      </c>
      <c r="X65" s="98">
        <v>63.477645738762611</v>
      </c>
      <c r="Y65" s="98">
        <v>50.19544649753626</v>
      </c>
      <c r="DA65" s="63" t="s">
        <v>4151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0.4064706727762219</v>
      </c>
      <c r="D66" s="122">
        <f t="shared" si="27"/>
        <v>0.37197908440877636</v>
      </c>
      <c r="E66" s="122">
        <f t="shared" si="27"/>
        <v>0.55312371215784673</v>
      </c>
      <c r="F66" s="122">
        <f t="shared" si="27"/>
        <v>0.93902030379591495</v>
      </c>
      <c r="G66" s="122">
        <f t="shared" si="27"/>
        <v>1.4231949266977839</v>
      </c>
      <c r="H66" s="122">
        <f t="shared" si="27"/>
        <v>0.8142209215031524</v>
      </c>
      <c r="I66" s="122">
        <f t="shared" si="27"/>
        <v>2.0211772529229233</v>
      </c>
      <c r="J66" s="122">
        <f t="shared" si="27"/>
        <v>1.3396740383287451</v>
      </c>
      <c r="K66" s="122">
        <f t="shared" si="27"/>
        <v>1.5315434191511725</v>
      </c>
      <c r="L66" s="122">
        <f t="shared" si="27"/>
        <v>3.3164742235796854</v>
      </c>
      <c r="M66" s="122">
        <f t="shared" si="27"/>
        <v>0.57788113301777244</v>
      </c>
      <c r="N66" s="122">
        <f t="shared" si="27"/>
        <v>2.2332634265384659</v>
      </c>
      <c r="O66" s="122">
        <f t="shared" si="27"/>
        <v>3.3806159783526195</v>
      </c>
      <c r="P66" s="122">
        <f t="shared" si="27"/>
        <v>4.8076852711172569</v>
      </c>
      <c r="Q66" s="122">
        <f t="shared" si="27"/>
        <v>2.4812927443695307</v>
      </c>
      <c r="R66" s="122">
        <f t="shared" si="27"/>
        <v>2.5985015061839709</v>
      </c>
      <c r="S66" s="122">
        <f t="shared" si="27"/>
        <v>2.5704193167076324</v>
      </c>
      <c r="T66" s="122">
        <f t="shared" si="27"/>
        <v>3.5712292215574499</v>
      </c>
      <c r="U66" s="122">
        <f t="shared" si="27"/>
        <v>2.2752350739702472</v>
      </c>
      <c r="V66" s="122">
        <f t="shared" si="27"/>
        <v>4.2465775579280809</v>
      </c>
      <c r="W66" s="122">
        <f t="shared" si="27"/>
        <v>4.9798830684607491</v>
      </c>
      <c r="X66" s="122">
        <f t="shared" si="27"/>
        <v>14.641647676203107</v>
      </c>
      <c r="Y66" s="122">
        <f t="shared" si="27"/>
        <v>2.2160303155798471</v>
      </c>
      <c r="DA66" s="130" t="s">
        <v>4152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0.4064706727762219</v>
      </c>
      <c r="D67" s="98">
        <f>IF(RES_hhdet_in_tes!D67=0,0,RES_hhdet_in_tes!D67*1000*11630/RES_hhdet_in_new!D64)</f>
        <v>0.37197908440877636</v>
      </c>
      <c r="E67" s="98">
        <f>IF(RES_hhdet_in_tes!E67=0,0,RES_hhdet_in_tes!E67*1000*11630/RES_hhdet_in_new!E64)</f>
        <v>0.55312371215784673</v>
      </c>
      <c r="F67" s="98">
        <f>IF(RES_hhdet_in_tes!F67=0,0,RES_hhdet_in_tes!F67*1000*11630/RES_hhdet_in_new!F64)</f>
        <v>0.93902030379591495</v>
      </c>
      <c r="G67" s="98">
        <f>IF(RES_hhdet_in_tes!G67=0,0,RES_hhdet_in_tes!G67*1000*11630/RES_hhdet_in_new!G64)</f>
        <v>1.4231949266977839</v>
      </c>
      <c r="H67" s="98">
        <f>IF(RES_hhdet_in_tes!H67=0,0,RES_hhdet_in_tes!H67*1000*11630/RES_hhdet_in_new!H64)</f>
        <v>0.8142209215031524</v>
      </c>
      <c r="I67" s="98">
        <f>IF(RES_hhdet_in_tes!I67=0,0,RES_hhdet_in_tes!I67*1000*11630/RES_hhdet_in_new!I64)</f>
        <v>2.0211772529229233</v>
      </c>
      <c r="J67" s="98">
        <f>IF(RES_hhdet_in_tes!J67=0,0,RES_hhdet_in_tes!J67*1000*11630/RES_hhdet_in_new!J64)</f>
        <v>1.3396740383287451</v>
      </c>
      <c r="K67" s="98">
        <f>IF(RES_hhdet_in_tes!K67=0,0,RES_hhdet_in_tes!K67*1000*11630/RES_hhdet_in_new!K64)</f>
        <v>1.5315434191511725</v>
      </c>
      <c r="L67" s="98">
        <f>IF(RES_hhdet_in_tes!L67=0,0,RES_hhdet_in_tes!L67*1000*11630/RES_hhdet_in_new!L64)</f>
        <v>3.3164742235796854</v>
      </c>
      <c r="M67" s="98">
        <f>IF(RES_hhdet_in_tes!M67=0,0,RES_hhdet_in_tes!M67*1000*11630/RES_hhdet_in_new!M64)</f>
        <v>0.57788113301777244</v>
      </c>
      <c r="N67" s="98">
        <f>IF(RES_hhdet_in_tes!N67=0,0,RES_hhdet_in_tes!N67*1000*11630/RES_hhdet_in_new!N64)</f>
        <v>2.2332634265384659</v>
      </c>
      <c r="O67" s="98">
        <f>IF(RES_hhdet_in_tes!O67=0,0,RES_hhdet_in_tes!O67*1000*11630/RES_hhdet_in_new!O64)</f>
        <v>3.3806159783526195</v>
      </c>
      <c r="P67" s="98">
        <f>IF(RES_hhdet_in_tes!P67=0,0,RES_hhdet_in_tes!P67*1000*11630/RES_hhdet_in_new!P64)</f>
        <v>4.8076852711172569</v>
      </c>
      <c r="Q67" s="98">
        <f>IF(RES_hhdet_in_tes!Q67=0,0,RES_hhdet_in_tes!Q67*1000*11630/RES_hhdet_in_new!Q64)</f>
        <v>2.4812927443695307</v>
      </c>
      <c r="R67" s="98">
        <f>IF(RES_hhdet_in_tes!R67=0,0,RES_hhdet_in_tes!R67*1000*11630/RES_hhdet_in_new!R64)</f>
        <v>2.5985015061839709</v>
      </c>
      <c r="S67" s="98">
        <f>IF(RES_hhdet_in_tes!S67=0,0,RES_hhdet_in_tes!S67*1000*11630/RES_hhdet_in_new!S64)</f>
        <v>2.5704193167076324</v>
      </c>
      <c r="T67" s="98">
        <f>IF(RES_hhdet_in_tes!T67=0,0,RES_hhdet_in_tes!T67*1000*11630/RES_hhdet_in_new!T64)</f>
        <v>3.5712292215574499</v>
      </c>
      <c r="U67" s="98">
        <f>IF(RES_hhdet_in_tes!U67=0,0,RES_hhdet_in_tes!U67*1000*11630/RES_hhdet_in_new!U64)</f>
        <v>2.2752350739702472</v>
      </c>
      <c r="V67" s="98">
        <f>IF(RES_hhdet_in_tes!V67=0,0,RES_hhdet_in_tes!V67*1000*11630/RES_hhdet_in_new!V64)</f>
        <v>4.2465775579280809</v>
      </c>
      <c r="W67" s="98">
        <f>IF(RES_hhdet_in_tes!W67=0,0,RES_hhdet_in_tes!W67*1000*11630/RES_hhdet_in_new!W64)</f>
        <v>4.9798830684607491</v>
      </c>
      <c r="X67" s="98">
        <f>IF(RES_hhdet_in_tes!X67=0,0,RES_hhdet_in_tes!X67*1000*11630/RES_hhdet_in_new!X64)</f>
        <v>14.641647676203107</v>
      </c>
      <c r="Y67" s="98">
        <f>IF(RES_hhdet_in_tes!Y67=0,0,RES_hhdet_in_tes!Y67*1000*11630/RES_hhdet_in_new!Y64)</f>
        <v>2.2160303155798471</v>
      </c>
      <c r="DA67" s="63" t="s">
        <v>4153</v>
      </c>
    </row>
    <row r="68" spans="1:105" ht="12" customHeight="1" x14ac:dyDescent="0.25">
      <c r="A68" s="121" t="s">
        <v>55</v>
      </c>
      <c r="B68" s="122"/>
      <c r="C68" s="122">
        <v>1159.0865195000761</v>
      </c>
      <c r="D68" s="122">
        <v>1107.9030796126001</v>
      </c>
      <c r="E68" s="122">
        <v>1065.4879790449254</v>
      </c>
      <c r="F68" s="122">
        <v>1065.3295886652263</v>
      </c>
      <c r="G68" s="122">
        <v>1189.7130391902972</v>
      </c>
      <c r="H68" s="122">
        <v>1185.9564420310078</v>
      </c>
      <c r="I68" s="122">
        <v>1025.3086333097986</v>
      </c>
      <c r="J68" s="122">
        <v>1002.4834610083199</v>
      </c>
      <c r="K68" s="122">
        <v>959.3865042851869</v>
      </c>
      <c r="L68" s="122">
        <v>1006.9672088695974</v>
      </c>
      <c r="M68" s="122">
        <v>947.90783593635399</v>
      </c>
      <c r="N68" s="122">
        <v>1006.4962528699767</v>
      </c>
      <c r="O68" s="122">
        <v>951.1668397209819</v>
      </c>
      <c r="P68" s="122">
        <v>917.424181343383</v>
      </c>
      <c r="Q68" s="122">
        <v>866.61925630196265</v>
      </c>
      <c r="R68" s="122">
        <v>998.35970284039149</v>
      </c>
      <c r="S68" s="122">
        <v>939.15680206685579</v>
      </c>
      <c r="T68" s="122">
        <v>926.4684733287246</v>
      </c>
      <c r="U68" s="122">
        <v>987.24165641110017</v>
      </c>
      <c r="V68" s="122">
        <v>963.51276698499441</v>
      </c>
      <c r="W68" s="122">
        <v>1035.1895576996717</v>
      </c>
      <c r="X68" s="122">
        <v>823.0167567344788</v>
      </c>
      <c r="Y68" s="122">
        <v>958.4255910395035</v>
      </c>
      <c r="DA68" s="130" t="s">
        <v>4154</v>
      </c>
    </row>
    <row r="69" spans="1:105" ht="12" customHeight="1" x14ac:dyDescent="0.25">
      <c r="A69" s="97" t="s">
        <v>134</v>
      </c>
      <c r="B69" s="98"/>
      <c r="C69" s="98">
        <v>1159.4645877146265</v>
      </c>
      <c r="D69" s="98">
        <v>1105.0655440945368</v>
      </c>
      <c r="E69" s="98">
        <v>1061.6508228017829</v>
      </c>
      <c r="F69" s="98">
        <v>1063.0011801171083</v>
      </c>
      <c r="G69" s="98">
        <v>1196.5972302636653</v>
      </c>
      <c r="H69" s="98">
        <v>1192.4402363707784</v>
      </c>
      <c r="I69" s="98">
        <v>1024.1266296876636</v>
      </c>
      <c r="J69" s="98">
        <v>1001.6541189074804</v>
      </c>
      <c r="K69" s="98">
        <v>958.36928785984423</v>
      </c>
      <c r="L69" s="98">
        <v>1005.3217502872288</v>
      </c>
      <c r="M69" s="98">
        <v>947.87517931501975</v>
      </c>
      <c r="N69" s="98">
        <v>1008.0976670958235</v>
      </c>
      <c r="O69" s="98">
        <v>951.01733501859542</v>
      </c>
      <c r="P69" s="98">
        <v>920.52277386926789</v>
      </c>
      <c r="Q69" s="98">
        <v>864.97975514274606</v>
      </c>
      <c r="R69" s="98">
        <v>999.97334271624163</v>
      </c>
      <c r="S69" s="98">
        <v>936.86858871636196</v>
      </c>
      <c r="T69" s="98">
        <v>926.40882139612427</v>
      </c>
      <c r="U69" s="98">
        <v>986.81035245146279</v>
      </c>
      <c r="V69" s="98">
        <v>963.25297412616408</v>
      </c>
      <c r="W69" s="98">
        <v>1033.2367113540693</v>
      </c>
      <c r="X69" s="98">
        <v>831.95703527966566</v>
      </c>
      <c r="Y69" s="98">
        <v>949.27174717133835</v>
      </c>
      <c r="DA69" s="63" t="s">
        <v>4155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4156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4157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4158</v>
      </c>
    </row>
    <row r="73" spans="1:105" ht="12" customHeight="1" x14ac:dyDescent="0.25">
      <c r="A73" s="106" t="s">
        <v>122</v>
      </c>
      <c r="B73" s="101"/>
      <c r="C73" s="101">
        <v>1155.759519212033</v>
      </c>
      <c r="D73" s="101">
        <v>1133.2429316808873</v>
      </c>
      <c r="E73" s="101">
        <v>1115.5628680179368</v>
      </c>
      <c r="F73" s="101">
        <v>1099.3243534677481</v>
      </c>
      <c r="G73" s="101">
        <v>1080.1759736305071</v>
      </c>
      <c r="H73" s="101">
        <v>1093.7939367728391</v>
      </c>
      <c r="I73" s="101">
        <v>1051.1025790194979</v>
      </c>
      <c r="J73" s="101">
        <v>1022.5419676332757</v>
      </c>
      <c r="K73" s="101">
        <v>975.82756046223881</v>
      </c>
      <c r="L73" s="101">
        <v>1030.455323535565</v>
      </c>
      <c r="M73" s="101">
        <v>948.35085689370112</v>
      </c>
      <c r="N73" s="101">
        <v>984.01239713908888</v>
      </c>
      <c r="O73" s="101">
        <v>953.16532094676177</v>
      </c>
      <c r="P73" s="101">
        <v>882.67567944595851</v>
      </c>
      <c r="Q73" s="101">
        <v>888.00405403087279</v>
      </c>
      <c r="R73" s="101">
        <v>971.23184405798156</v>
      </c>
      <c r="S73" s="101">
        <v>970.81042008202053</v>
      </c>
      <c r="T73" s="101">
        <v>927.45079346557236</v>
      </c>
      <c r="U73" s="101">
        <v>995.44038856127179</v>
      </c>
      <c r="V73" s="101">
        <v>968.30894284032343</v>
      </c>
      <c r="W73" s="101">
        <v>1062.3049414409109</v>
      </c>
      <c r="X73" s="101">
        <v>726.2382414828312</v>
      </c>
      <c r="Y73" s="101">
        <v>1006.7707664437324</v>
      </c>
      <c r="DA73" s="131" t="s">
        <v>4159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4160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4161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4162</v>
      </c>
    </row>
    <row r="77" spans="1:105" ht="12" customHeight="1" x14ac:dyDescent="0.25">
      <c r="A77" s="121" t="s">
        <v>54</v>
      </c>
      <c r="B77" s="122"/>
      <c r="C77" s="122">
        <v>785.92981485705661</v>
      </c>
      <c r="D77" s="122">
        <v>636.06938092321957</v>
      </c>
      <c r="E77" s="122">
        <v>641.54782191052141</v>
      </c>
      <c r="F77" s="122">
        <v>636.56650331115429</v>
      </c>
      <c r="G77" s="122">
        <v>623.11659033185913</v>
      </c>
      <c r="H77" s="122">
        <v>640.6597957550008</v>
      </c>
      <c r="I77" s="122">
        <v>555.97556345315502</v>
      </c>
      <c r="J77" s="122">
        <v>548.86420131168268</v>
      </c>
      <c r="K77" s="122">
        <v>478.41277337671397</v>
      </c>
      <c r="L77" s="122">
        <v>542.28434753096792</v>
      </c>
      <c r="M77" s="122">
        <v>506.44102069765069</v>
      </c>
      <c r="N77" s="122">
        <v>514.27395730103854</v>
      </c>
      <c r="O77" s="122">
        <v>478.59213850527482</v>
      </c>
      <c r="P77" s="122">
        <v>474.79395991601541</v>
      </c>
      <c r="Q77" s="122">
        <v>477.12988975937458</v>
      </c>
      <c r="R77" s="122">
        <v>574.05229958072391</v>
      </c>
      <c r="S77" s="122">
        <v>536.24717758731174</v>
      </c>
      <c r="T77" s="122">
        <v>511.1971223967501</v>
      </c>
      <c r="U77" s="122">
        <v>573.28831658107583</v>
      </c>
      <c r="V77" s="122">
        <v>527.87008723958536</v>
      </c>
      <c r="W77" s="122">
        <v>601.44105442019475</v>
      </c>
      <c r="X77" s="122">
        <v>398.27832655507325</v>
      </c>
      <c r="Y77" s="122">
        <v>528.74077073706337</v>
      </c>
      <c r="DA77" s="130" t="s">
        <v>4163</v>
      </c>
    </row>
    <row r="78" spans="1:105" ht="12" customHeight="1" x14ac:dyDescent="0.25">
      <c r="A78" s="97" t="s">
        <v>189</v>
      </c>
      <c r="B78" s="98"/>
      <c r="C78" s="98">
        <v>789.52909950299045</v>
      </c>
      <c r="D78" s="98">
        <v>633.89250129618722</v>
      </c>
      <c r="E78" s="98">
        <v>641.111103328284</v>
      </c>
      <c r="F78" s="98">
        <v>635.79988773620266</v>
      </c>
      <c r="G78" s="98">
        <v>624.46016677436978</v>
      </c>
      <c r="H78" s="98">
        <v>640.48267293037065</v>
      </c>
      <c r="I78" s="98">
        <v>555.17356520215867</v>
      </c>
      <c r="J78" s="98">
        <v>550.14939607126121</v>
      </c>
      <c r="K78" s="98">
        <v>477.34989761269765</v>
      </c>
      <c r="L78" s="98">
        <v>542.35882406757321</v>
      </c>
      <c r="M78" s="98">
        <v>506.72001738065399</v>
      </c>
      <c r="N78" s="98">
        <v>514.25649628106009</v>
      </c>
      <c r="O78" s="98">
        <v>477.14110195742347</v>
      </c>
      <c r="P78" s="98">
        <v>475.74388929633551</v>
      </c>
      <c r="Q78" s="98">
        <v>476.46905778005322</v>
      </c>
      <c r="R78" s="98">
        <v>575.84678662067336</v>
      </c>
      <c r="S78" s="98">
        <v>536.1331382962212</v>
      </c>
      <c r="T78" s="98">
        <v>510.93861659281782</v>
      </c>
      <c r="U78" s="98">
        <v>574.1004692424508</v>
      </c>
      <c r="V78" s="98">
        <v>528.07070237489324</v>
      </c>
      <c r="W78" s="98">
        <v>608.818591197405</v>
      </c>
      <c r="X78" s="98">
        <v>391.3560419567998</v>
      </c>
      <c r="Y78" s="98">
        <v>512.03813723535495</v>
      </c>
      <c r="DA78" s="63" t="s">
        <v>4164</v>
      </c>
    </row>
    <row r="79" spans="1:105" ht="12" customHeight="1" x14ac:dyDescent="0.25">
      <c r="A79" s="109" t="s">
        <v>120</v>
      </c>
      <c r="B79" s="33"/>
      <c r="C79" s="33">
        <v>765.20289982702297</v>
      </c>
      <c r="D79" s="33">
        <v>695.8610080123766</v>
      </c>
      <c r="E79" s="33">
        <v>653.80606073607635</v>
      </c>
      <c r="F79" s="33">
        <v>649.38989111034391</v>
      </c>
      <c r="G79" s="33">
        <v>606.6877100694752</v>
      </c>
      <c r="H79" s="33">
        <v>642.26505851995512</v>
      </c>
      <c r="I79" s="33">
        <v>564.42808434568053</v>
      </c>
      <c r="J79" s="33">
        <v>529.97742614917831</v>
      </c>
      <c r="K79" s="33">
        <v>488.24437419386436</v>
      </c>
      <c r="L79" s="33">
        <v>532.68928706497388</v>
      </c>
      <c r="M79" s="33">
        <v>500.19318588736343</v>
      </c>
      <c r="N79" s="33">
        <v>514.58476345665395</v>
      </c>
      <c r="O79" s="33">
        <v>496.41524780058091</v>
      </c>
      <c r="P79" s="33">
        <v>464.70441873086736</v>
      </c>
      <c r="Q79" s="33">
        <v>486.02646357053567</v>
      </c>
      <c r="R79" s="33">
        <v>542.93000196249341</v>
      </c>
      <c r="S79" s="33">
        <v>538.29614583378918</v>
      </c>
      <c r="T79" s="33">
        <v>518.33628268407199</v>
      </c>
      <c r="U79" s="33">
        <v>556.38741969786531</v>
      </c>
      <c r="V79" s="33">
        <v>525.27681452720947</v>
      </c>
      <c r="W79" s="33">
        <v>578.86902967236699</v>
      </c>
      <c r="X79" s="33">
        <v>411.88419628271402</v>
      </c>
      <c r="Y79" s="33">
        <v>532.07488567790347</v>
      </c>
      <c r="DA79" s="60" t="s">
        <v>4165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11447.005230897994</v>
      </c>
      <c r="D81" s="117">
        <f t="shared" si="28"/>
        <v>10535.761770291427</v>
      </c>
      <c r="E81" s="117">
        <f t="shared" si="28"/>
        <v>11335.534957601043</v>
      </c>
      <c r="F81" s="117">
        <f t="shared" si="28"/>
        <v>11060.458642977694</v>
      </c>
      <c r="G81" s="117">
        <f t="shared" si="28"/>
        <v>9741.8590295634222</v>
      </c>
      <c r="H81" s="117">
        <f t="shared" si="28"/>
        <v>9286.3154647404226</v>
      </c>
      <c r="I81" s="117">
        <f t="shared" si="28"/>
        <v>11040.039990787574</v>
      </c>
      <c r="J81" s="117">
        <f t="shared" si="28"/>
        <v>10581.56839271406</v>
      </c>
      <c r="K81" s="117">
        <f t="shared" si="28"/>
        <v>10769.412342705018</v>
      </c>
      <c r="L81" s="117">
        <f t="shared" si="28"/>
        <v>11118.179319333391</v>
      </c>
      <c r="M81" s="117">
        <f t="shared" si="28"/>
        <v>9711.9574143770606</v>
      </c>
      <c r="N81" s="117">
        <f t="shared" si="28"/>
        <v>10305.332261148786</v>
      </c>
      <c r="O81" s="117">
        <f t="shared" si="28"/>
        <v>9706.7322724199585</v>
      </c>
      <c r="P81" s="117">
        <f t="shared" si="28"/>
        <v>9168.2642728165556</v>
      </c>
      <c r="Q81" s="117">
        <f t="shared" si="28"/>
        <v>8564.8623793850256</v>
      </c>
      <c r="R81" s="117">
        <f t="shared" ref="R81:V81" si="29">R82+R85+R87+R100</f>
        <v>8802.5633597302112</v>
      </c>
      <c r="S81" s="117">
        <f t="shared" si="29"/>
        <v>8608.8312787801096</v>
      </c>
      <c r="T81" s="117">
        <f t="shared" si="29"/>
        <v>8319.6672294700529</v>
      </c>
      <c r="U81" s="117">
        <f t="shared" si="29"/>
        <v>7657.8529948698706</v>
      </c>
      <c r="V81" s="117">
        <f t="shared" si="29"/>
        <v>7414.9945228382139</v>
      </c>
      <c r="W81" s="117">
        <f t="shared" ref="W81:Y81" si="30">W82+W85+W87+W100</f>
        <v>6384.2845259910446</v>
      </c>
      <c r="X81" s="117">
        <f t="shared" si="30"/>
        <v>5528.5312260399915</v>
      </c>
      <c r="Y81" s="117">
        <f t="shared" si="30"/>
        <v>3980.4011015536103</v>
      </c>
      <c r="DA81" s="129" t="s">
        <v>4166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9538.9564124726603</v>
      </c>
      <c r="D82" s="122">
        <f t="shared" si="31"/>
        <v>8758.8887041589223</v>
      </c>
      <c r="E82" s="122">
        <f t="shared" si="31"/>
        <v>9509.403222822797</v>
      </c>
      <c r="F82" s="122">
        <f t="shared" si="31"/>
        <v>9235.6661175863919</v>
      </c>
      <c r="G82" s="122">
        <f t="shared" si="31"/>
        <v>8076.5826553487423</v>
      </c>
      <c r="H82" s="122">
        <f t="shared" si="31"/>
        <v>7606.4462292252683</v>
      </c>
      <c r="I82" s="122">
        <f t="shared" si="31"/>
        <v>9404.8231707105915</v>
      </c>
      <c r="J82" s="122">
        <f t="shared" si="31"/>
        <v>9000.0980921804767</v>
      </c>
      <c r="K82" s="122">
        <f t="shared" si="31"/>
        <v>9290.8628013690141</v>
      </c>
      <c r="L82" s="122">
        <f t="shared" si="31"/>
        <v>9533.2173595266995</v>
      </c>
      <c r="M82" s="122">
        <f t="shared" si="31"/>
        <v>8294.0670182306476</v>
      </c>
      <c r="N82" s="122">
        <f t="shared" si="31"/>
        <v>8799.5890411897908</v>
      </c>
      <c r="O82" s="122">
        <f t="shared" si="31"/>
        <v>8260.3578818069382</v>
      </c>
      <c r="P82" s="122">
        <f t="shared" si="31"/>
        <v>7769.0006588711594</v>
      </c>
      <c r="Q82" s="122">
        <f t="shared" si="31"/>
        <v>7183.4733716486462</v>
      </c>
      <c r="R82" s="122">
        <f t="shared" ref="R82:V82" si="32">SUM(R83:R84)</f>
        <v>7302.6366543406566</v>
      </c>
      <c r="S82" s="122">
        <f t="shared" si="32"/>
        <v>7095.5594917015715</v>
      </c>
      <c r="T82" s="122">
        <f t="shared" si="32"/>
        <v>6812.7916831667299</v>
      </c>
      <c r="U82" s="122">
        <f t="shared" si="32"/>
        <v>6156.6657261841219</v>
      </c>
      <c r="V82" s="122">
        <f t="shared" si="32"/>
        <v>5910.5578609315507</v>
      </c>
      <c r="W82" s="122">
        <f t="shared" ref="W82:Y82" si="33">SUM(W83:W84)</f>
        <v>4875.5492433222516</v>
      </c>
      <c r="X82" s="122">
        <f t="shared" si="33"/>
        <v>4062.4229528975702</v>
      </c>
      <c r="Y82" s="122">
        <f t="shared" si="33"/>
        <v>2584.1595802602983</v>
      </c>
      <c r="DA82" s="130" t="s">
        <v>4167</v>
      </c>
    </row>
    <row r="83" spans="1:105" ht="12" customHeight="1" x14ac:dyDescent="0.25">
      <c r="A83" s="97" t="s">
        <v>199</v>
      </c>
      <c r="B83" s="98"/>
      <c r="C83" s="98">
        <v>9451.5653713552056</v>
      </c>
      <c r="D83" s="98">
        <v>8680.3486931913776</v>
      </c>
      <c r="E83" s="98">
        <v>9425.8935295998654</v>
      </c>
      <c r="F83" s="98">
        <v>9155.8443755938861</v>
      </c>
      <c r="G83" s="98">
        <v>8008.3938509247255</v>
      </c>
      <c r="H83" s="98">
        <v>7543.1282555748567</v>
      </c>
      <c r="I83" s="98">
        <v>9328.0311969737813</v>
      </c>
      <c r="J83" s="98">
        <v>8927.9837090826077</v>
      </c>
      <c r="K83" s="98">
        <v>9217.8725808828112</v>
      </c>
      <c r="L83" s="98">
        <v>9458.3698936740802</v>
      </c>
      <c r="M83" s="98">
        <v>8229.7468144665254</v>
      </c>
      <c r="N83" s="98">
        <v>8731.9368195815823</v>
      </c>
      <c r="O83" s="98">
        <v>8197.3887665526636</v>
      </c>
      <c r="P83" s="98">
        <v>7710.1481046037352</v>
      </c>
      <c r="Q83" s="98">
        <v>7129.3438915923025</v>
      </c>
      <c r="R83" s="98">
        <v>7248.0492067879095</v>
      </c>
      <c r="S83" s="98">
        <v>7042.7824254372208</v>
      </c>
      <c r="T83" s="98">
        <v>6762.3309503267483</v>
      </c>
      <c r="U83" s="98">
        <v>6111.1769042049855</v>
      </c>
      <c r="V83" s="98">
        <v>5866.874819043056</v>
      </c>
      <c r="W83" s="98">
        <v>4839.6194760039107</v>
      </c>
      <c r="X83" s="98">
        <v>4032.4647063249863</v>
      </c>
      <c r="Y83" s="98">
        <v>2565.172566420923</v>
      </c>
      <c r="DA83" s="63" t="s">
        <v>4168</v>
      </c>
    </row>
    <row r="84" spans="1:105" ht="12" customHeight="1" x14ac:dyDescent="0.25">
      <c r="A84" s="97" t="s">
        <v>53</v>
      </c>
      <c r="B84" s="98"/>
      <c r="C84" s="98">
        <v>87.391041117454222</v>
      </c>
      <c r="D84" s="98">
        <v>78.540010967545484</v>
      </c>
      <c r="E84" s="98">
        <v>83.509693222931276</v>
      </c>
      <c r="F84" s="98">
        <v>79.821741992505736</v>
      </c>
      <c r="G84" s="98">
        <v>68.188804424016553</v>
      </c>
      <c r="H84" s="98">
        <v>63.317973650411282</v>
      </c>
      <c r="I84" s="98">
        <v>76.79197373680978</v>
      </c>
      <c r="J84" s="98">
        <v>72.114383097869762</v>
      </c>
      <c r="K84" s="98">
        <v>72.990220486202205</v>
      </c>
      <c r="L84" s="98">
        <v>74.847465852619308</v>
      </c>
      <c r="M84" s="98">
        <v>64.320203764122667</v>
      </c>
      <c r="N84" s="98">
        <v>67.652221608208279</v>
      </c>
      <c r="O84" s="98">
        <v>62.969115254274428</v>
      </c>
      <c r="P84" s="98">
        <v>58.852554267424217</v>
      </c>
      <c r="Q84" s="98">
        <v>54.129480056343326</v>
      </c>
      <c r="R84" s="98">
        <v>54.587447552746788</v>
      </c>
      <c r="S84" s="98">
        <v>52.777066264350537</v>
      </c>
      <c r="T84" s="98">
        <v>50.460732839981745</v>
      </c>
      <c r="U84" s="98">
        <v>45.488821979136347</v>
      </c>
      <c r="V84" s="98">
        <v>43.683041888494287</v>
      </c>
      <c r="W84" s="98">
        <v>35.929767318341078</v>
      </c>
      <c r="X84" s="98">
        <v>29.958246572583949</v>
      </c>
      <c r="Y84" s="98">
        <v>18.987013839375404</v>
      </c>
      <c r="DA84" s="63" t="s">
        <v>4169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0.27904816765022594</v>
      </c>
      <c r="D85" s="122">
        <f t="shared" si="34"/>
        <v>0.50844907278755647</v>
      </c>
      <c r="E85" s="122">
        <f t="shared" si="34"/>
        <v>0.46438536654665674</v>
      </c>
      <c r="F85" s="122">
        <f t="shared" si="34"/>
        <v>0.93524155005830545</v>
      </c>
      <c r="G85" s="122">
        <f t="shared" si="34"/>
        <v>1.465505280167108</v>
      </c>
      <c r="H85" s="122">
        <f t="shared" si="34"/>
        <v>0.86848937209576726</v>
      </c>
      <c r="I85" s="122">
        <f t="shared" si="34"/>
        <v>2.045036532276153</v>
      </c>
      <c r="J85" s="122">
        <f t="shared" si="34"/>
        <v>1.3901290378560143</v>
      </c>
      <c r="K85" s="122">
        <f t="shared" si="34"/>
        <v>1.582173924512948</v>
      </c>
      <c r="L85" s="122">
        <f t="shared" si="34"/>
        <v>3.2105721128094467</v>
      </c>
      <c r="M85" s="122">
        <f t="shared" si="34"/>
        <v>0.62689915452055756</v>
      </c>
      <c r="N85" s="122">
        <f t="shared" si="34"/>
        <v>2.1579000364091159</v>
      </c>
      <c r="O85" s="122">
        <f t="shared" si="34"/>
        <v>3.2697509840496854</v>
      </c>
      <c r="P85" s="122">
        <f t="shared" si="34"/>
        <v>4.7364224566611615</v>
      </c>
      <c r="Q85" s="122">
        <f t="shared" si="34"/>
        <v>2.5619314536964044</v>
      </c>
      <c r="R85" s="122">
        <f t="shared" si="34"/>
        <v>2.6427529908929395</v>
      </c>
      <c r="S85" s="122">
        <f t="shared" si="34"/>
        <v>2.5216186845427568</v>
      </c>
      <c r="T85" s="122">
        <f t="shared" si="34"/>
        <v>3.6252535265760875</v>
      </c>
      <c r="U85" s="122">
        <f t="shared" si="34"/>
        <v>2.3138831517655061</v>
      </c>
      <c r="V85" s="122">
        <f t="shared" si="34"/>
        <v>4.2312683171333445</v>
      </c>
      <c r="W85" s="122">
        <f t="shared" si="34"/>
        <v>5.0710493760170428</v>
      </c>
      <c r="X85" s="122">
        <f t="shared" si="34"/>
        <v>14.673976313865264</v>
      </c>
      <c r="Y85" s="122">
        <f t="shared" si="34"/>
        <v>2.2593889363170265</v>
      </c>
      <c r="DA85" s="130" t="s">
        <v>4170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0.27904816765022594</v>
      </c>
      <c r="D86" s="98">
        <f>IF(RES_hhdet_in_tes!D86=0,0,RES_hhdet_in_tes!D86*1000*11630/RES_hhdet_in_new!D83)</f>
        <v>0.50844907278755647</v>
      </c>
      <c r="E86" s="98">
        <f>IF(RES_hhdet_in_tes!E86=0,0,RES_hhdet_in_tes!E86*1000*11630/RES_hhdet_in_new!E83)</f>
        <v>0.46438536654665674</v>
      </c>
      <c r="F86" s="98">
        <f>IF(RES_hhdet_in_tes!F86=0,0,RES_hhdet_in_tes!F86*1000*11630/RES_hhdet_in_new!F83)</f>
        <v>0.93524155005830545</v>
      </c>
      <c r="G86" s="98">
        <f>IF(RES_hhdet_in_tes!G86=0,0,RES_hhdet_in_tes!G86*1000*11630/RES_hhdet_in_new!G83)</f>
        <v>1.465505280167108</v>
      </c>
      <c r="H86" s="98">
        <f>IF(RES_hhdet_in_tes!H86=0,0,RES_hhdet_in_tes!H86*1000*11630/RES_hhdet_in_new!H83)</f>
        <v>0.86848937209576726</v>
      </c>
      <c r="I86" s="98">
        <f>IF(RES_hhdet_in_tes!I86=0,0,RES_hhdet_in_tes!I86*1000*11630/RES_hhdet_in_new!I83)</f>
        <v>2.045036532276153</v>
      </c>
      <c r="J86" s="98">
        <f>IF(RES_hhdet_in_tes!J86=0,0,RES_hhdet_in_tes!J86*1000*11630/RES_hhdet_in_new!J83)</f>
        <v>1.3901290378560143</v>
      </c>
      <c r="K86" s="98">
        <f>IF(RES_hhdet_in_tes!K86=0,0,RES_hhdet_in_tes!K86*1000*11630/RES_hhdet_in_new!K83)</f>
        <v>1.582173924512948</v>
      </c>
      <c r="L86" s="98">
        <f>IF(RES_hhdet_in_tes!L86=0,0,RES_hhdet_in_tes!L86*1000*11630/RES_hhdet_in_new!L83)</f>
        <v>3.2105721128094467</v>
      </c>
      <c r="M86" s="98">
        <f>IF(RES_hhdet_in_tes!M86=0,0,RES_hhdet_in_tes!M86*1000*11630/RES_hhdet_in_new!M83)</f>
        <v>0.62689915452055756</v>
      </c>
      <c r="N86" s="98">
        <f>IF(RES_hhdet_in_tes!N86=0,0,RES_hhdet_in_tes!N86*1000*11630/RES_hhdet_in_new!N83)</f>
        <v>2.1579000364091159</v>
      </c>
      <c r="O86" s="98">
        <f>IF(RES_hhdet_in_tes!O86=0,0,RES_hhdet_in_tes!O86*1000*11630/RES_hhdet_in_new!O83)</f>
        <v>3.2697509840496854</v>
      </c>
      <c r="P86" s="98">
        <f>IF(RES_hhdet_in_tes!P86=0,0,RES_hhdet_in_tes!P86*1000*11630/RES_hhdet_in_new!P83)</f>
        <v>4.7364224566611615</v>
      </c>
      <c r="Q86" s="98">
        <f>IF(RES_hhdet_in_tes!Q86=0,0,RES_hhdet_in_tes!Q86*1000*11630/RES_hhdet_in_new!Q83)</f>
        <v>2.5619314536964044</v>
      </c>
      <c r="R86" s="98">
        <f>IF(RES_hhdet_in_tes!R86=0,0,RES_hhdet_in_tes!R86*1000*11630/RES_hhdet_in_new!R83)</f>
        <v>2.6427529908929395</v>
      </c>
      <c r="S86" s="98">
        <f>IF(RES_hhdet_in_tes!S86=0,0,RES_hhdet_in_tes!S86*1000*11630/RES_hhdet_in_new!S83)</f>
        <v>2.5216186845427568</v>
      </c>
      <c r="T86" s="98">
        <f>IF(RES_hhdet_in_tes!T86=0,0,RES_hhdet_in_tes!T86*1000*11630/RES_hhdet_in_new!T83)</f>
        <v>3.6252535265760875</v>
      </c>
      <c r="U86" s="98">
        <f>IF(RES_hhdet_in_tes!U86=0,0,RES_hhdet_in_tes!U86*1000*11630/RES_hhdet_in_new!U83)</f>
        <v>2.3138831517655061</v>
      </c>
      <c r="V86" s="98">
        <f>IF(RES_hhdet_in_tes!V86=0,0,RES_hhdet_in_tes!V86*1000*11630/RES_hhdet_in_new!V83)</f>
        <v>4.2312683171333445</v>
      </c>
      <c r="W86" s="98">
        <f>IF(RES_hhdet_in_tes!W86=0,0,RES_hhdet_in_tes!W86*1000*11630/RES_hhdet_in_new!W83)</f>
        <v>5.0710493760170428</v>
      </c>
      <c r="X86" s="98">
        <f>IF(RES_hhdet_in_tes!X86=0,0,RES_hhdet_in_tes!X86*1000*11630/RES_hhdet_in_new!X83)</f>
        <v>14.673976313865264</v>
      </c>
      <c r="Y86" s="98">
        <f>IF(RES_hhdet_in_tes!Y86=0,0,RES_hhdet_in_tes!Y86*1000*11630/RES_hhdet_in_new!Y83)</f>
        <v>2.2593889363170265</v>
      </c>
      <c r="DA86" s="63" t="s">
        <v>4171</v>
      </c>
    </row>
    <row r="87" spans="1:105" ht="12" customHeight="1" x14ac:dyDescent="0.25">
      <c r="A87" s="121" t="s">
        <v>55</v>
      </c>
      <c r="B87" s="122"/>
      <c r="C87" s="122">
        <v>1139.6136711697852</v>
      </c>
      <c r="D87" s="122">
        <v>1102.9451665907504</v>
      </c>
      <c r="E87" s="122">
        <v>1151.1709282797121</v>
      </c>
      <c r="F87" s="122">
        <v>1151.7505926252184</v>
      </c>
      <c r="G87" s="122">
        <v>1077.9702574061025</v>
      </c>
      <c r="H87" s="122">
        <v>1070.1608958975746</v>
      </c>
      <c r="I87" s="122">
        <v>1065.156563045191</v>
      </c>
      <c r="J87" s="122">
        <v>1023.8841826506768</v>
      </c>
      <c r="K87" s="122">
        <v>993.26987099265762</v>
      </c>
      <c r="L87" s="122">
        <v>1026.8954194683238</v>
      </c>
      <c r="M87" s="122">
        <v>921.1319180617412</v>
      </c>
      <c r="N87" s="122">
        <v>993.21653784991031</v>
      </c>
      <c r="O87" s="122">
        <v>956.72043608206502</v>
      </c>
      <c r="P87" s="122">
        <v>921.09760255432627</v>
      </c>
      <c r="Q87" s="122">
        <v>891.67855751496415</v>
      </c>
      <c r="R87" s="122">
        <v>948.0100333056879</v>
      </c>
      <c r="S87" s="122">
        <v>963.09221702467426</v>
      </c>
      <c r="T87" s="122">
        <v>967.49282193061561</v>
      </c>
      <c r="U87" s="122">
        <v>950.56404383118161</v>
      </c>
      <c r="V87" s="122">
        <v>971.63299110576224</v>
      </c>
      <c r="W87" s="122">
        <v>958.26897626664299</v>
      </c>
      <c r="X87" s="122">
        <v>979.76741313301659</v>
      </c>
      <c r="Y87" s="122">
        <v>887.65247164558764</v>
      </c>
      <c r="DA87" s="130" t="s">
        <v>4172</v>
      </c>
    </row>
    <row r="88" spans="1:105" ht="12" customHeight="1" x14ac:dyDescent="0.25">
      <c r="A88" s="97" t="s">
        <v>132</v>
      </c>
      <c r="B88" s="98"/>
      <c r="C88" s="98">
        <v>1135.9270193273173</v>
      </c>
      <c r="D88" s="98">
        <v>1098.3679809963896</v>
      </c>
      <c r="E88" s="98">
        <v>1156.4261428979528</v>
      </c>
      <c r="F88" s="98">
        <v>1160.6673732129566</v>
      </c>
      <c r="G88" s="98">
        <v>1077.5770744672948</v>
      </c>
      <c r="H88" s="98">
        <v>1066.4658912991256</v>
      </c>
      <c r="I88" s="98">
        <v>1066.309933081696</v>
      </c>
      <c r="J88" s="98">
        <v>1023.9674997942229</v>
      </c>
      <c r="K88" s="98">
        <v>995.13017683948499</v>
      </c>
      <c r="L88" s="98">
        <v>1026.3609471698862</v>
      </c>
      <c r="M88" s="98">
        <v>914.74362453146398</v>
      </c>
      <c r="N88" s="98">
        <v>994.3796753757523</v>
      </c>
      <c r="O88" s="98">
        <v>957.17198150283309</v>
      </c>
      <c r="P88" s="98">
        <v>928.05202647538113</v>
      </c>
      <c r="Q88" s="98">
        <v>892.54456952767282</v>
      </c>
      <c r="R88" s="98">
        <v>944.78478181231378</v>
      </c>
      <c r="S88" s="98">
        <v>962.11518060475612</v>
      </c>
      <c r="T88" s="98">
        <v>969.75680581661959</v>
      </c>
      <c r="U88" s="98">
        <v>938.66291184297927</v>
      </c>
      <c r="V88" s="98">
        <v>972.03040224860831</v>
      </c>
      <c r="W88" s="98">
        <v>945.84933415809337</v>
      </c>
      <c r="X88" s="98">
        <v>984.30697356647818</v>
      </c>
      <c r="Y88" s="98">
        <v>883.38148020468509</v>
      </c>
      <c r="DA88" s="63" t="s">
        <v>4173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4174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4175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4176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4177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4178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4179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4180</v>
      </c>
    </row>
    <row r="96" spans="1:105" ht="12" customHeight="1" x14ac:dyDescent="0.25">
      <c r="A96" s="106" t="s">
        <v>122</v>
      </c>
      <c r="B96" s="101"/>
      <c r="C96" s="101">
        <v>1155.7595192120334</v>
      </c>
      <c r="D96" s="101">
        <v>1133.2429316808868</v>
      </c>
      <c r="E96" s="101">
        <v>1115.562868017937</v>
      </c>
      <c r="F96" s="101">
        <v>1099.3243534677479</v>
      </c>
      <c r="G96" s="101">
        <v>1080.1759736305069</v>
      </c>
      <c r="H96" s="101">
        <v>1093.7939367728395</v>
      </c>
      <c r="I96" s="101">
        <v>1051.1025790194976</v>
      </c>
      <c r="J96" s="101">
        <v>1022.541967633276</v>
      </c>
      <c r="K96" s="101">
        <v>975.82756046223869</v>
      </c>
      <c r="L96" s="101">
        <v>1030.455323535565</v>
      </c>
      <c r="M96" s="101">
        <v>948.35085689370101</v>
      </c>
      <c r="N96" s="101">
        <v>984.01239713908876</v>
      </c>
      <c r="O96" s="101">
        <v>953.16532094676177</v>
      </c>
      <c r="P96" s="101">
        <v>882.67567944595862</v>
      </c>
      <c r="Q96" s="101">
        <v>888.00405403087291</v>
      </c>
      <c r="R96" s="101">
        <v>971.23184405798145</v>
      </c>
      <c r="S96" s="101">
        <v>970.81042008202064</v>
      </c>
      <c r="T96" s="101">
        <v>927.45079346557213</v>
      </c>
      <c r="U96" s="101">
        <v>995.44038856127202</v>
      </c>
      <c r="V96" s="101">
        <v>968.30894284032365</v>
      </c>
      <c r="W96" s="101">
        <v>1062.3049414409106</v>
      </c>
      <c r="X96" s="101">
        <v>726.2382414828312</v>
      </c>
      <c r="Y96" s="101">
        <v>1006.7707664437326</v>
      </c>
      <c r="DA96" s="131" t="s">
        <v>4181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4182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4183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4184</v>
      </c>
    </row>
    <row r="100" spans="1:105" ht="12" customHeight="1" x14ac:dyDescent="0.25">
      <c r="A100" s="121" t="s">
        <v>54</v>
      </c>
      <c r="B100" s="122"/>
      <c r="C100" s="122">
        <v>768.1560990878977</v>
      </c>
      <c r="D100" s="122">
        <v>673.4194504689666</v>
      </c>
      <c r="E100" s="122">
        <v>674.49642113198524</v>
      </c>
      <c r="F100" s="122">
        <v>672.10669121602575</v>
      </c>
      <c r="G100" s="122">
        <v>585.84061152841002</v>
      </c>
      <c r="H100" s="122">
        <v>608.83985024548338</v>
      </c>
      <c r="I100" s="122">
        <v>568.01522049951564</v>
      </c>
      <c r="J100" s="122">
        <v>556.19598884505081</v>
      </c>
      <c r="K100" s="122">
        <v>483.69749641883385</v>
      </c>
      <c r="L100" s="122">
        <v>554.85596822555806</v>
      </c>
      <c r="M100" s="122">
        <v>496.13157893015114</v>
      </c>
      <c r="N100" s="122">
        <v>510.36878207267455</v>
      </c>
      <c r="O100" s="122">
        <v>486.38420354690601</v>
      </c>
      <c r="P100" s="122">
        <v>473.42958893440937</v>
      </c>
      <c r="Q100" s="122">
        <v>487.14851876771962</v>
      </c>
      <c r="R100" s="122">
        <v>549.27391909297353</v>
      </c>
      <c r="S100" s="122">
        <v>547.65795136932184</v>
      </c>
      <c r="T100" s="122">
        <v>535.75747084613181</v>
      </c>
      <c r="U100" s="122">
        <v>548.30934170280113</v>
      </c>
      <c r="V100" s="122">
        <v>528.5724024837682</v>
      </c>
      <c r="W100" s="122">
        <v>545.39525702613264</v>
      </c>
      <c r="X100" s="122">
        <v>471.66688369553958</v>
      </c>
      <c r="Y100" s="122">
        <v>506.32966071140748</v>
      </c>
      <c r="DA100" s="130" t="s">
        <v>4185</v>
      </c>
    </row>
    <row r="101" spans="1:105" ht="12" customHeight="1" x14ac:dyDescent="0.25">
      <c r="A101" s="97" t="s">
        <v>202</v>
      </c>
      <c r="B101" s="98"/>
      <c r="C101" s="98">
        <v>758.83687919246142</v>
      </c>
      <c r="D101" s="98">
        <v>629.80505104826295</v>
      </c>
      <c r="E101" s="98">
        <v>695.14713949187444</v>
      </c>
      <c r="F101" s="98">
        <v>693.04248194932995</v>
      </c>
      <c r="G101" s="98">
        <v>563.6060303914918</v>
      </c>
      <c r="H101" s="98">
        <v>573.68083254772466</v>
      </c>
      <c r="I101" s="98">
        <v>581.76390378527583</v>
      </c>
      <c r="J101" s="98">
        <v>568.93300570989459</v>
      </c>
      <c r="K101" s="98">
        <v>479.95220410592765</v>
      </c>
      <c r="L101" s="98">
        <v>562.89415184840914</v>
      </c>
      <c r="M101" s="98">
        <v>487.30560063898918</v>
      </c>
      <c r="N101" s="98">
        <v>511.32787929312229</v>
      </c>
      <c r="O101" s="98">
        <v>488.8348466732117</v>
      </c>
      <c r="P101" s="98">
        <v>486.81226896482355</v>
      </c>
      <c r="Q101" s="98">
        <v>487.3968307541864</v>
      </c>
      <c r="R101" s="98">
        <v>531.2261843733736</v>
      </c>
      <c r="S101" s="98">
        <v>546.56917349733214</v>
      </c>
      <c r="T101" s="98">
        <v>546.09389018384991</v>
      </c>
      <c r="U101" s="98">
        <v>531.97987875803369</v>
      </c>
      <c r="V101" s="98">
        <v>531.29564787750837</v>
      </c>
      <c r="W101" s="98">
        <v>511.82769669629977</v>
      </c>
      <c r="X101" s="98">
        <v>511.55884321273572</v>
      </c>
      <c r="Y101" s="98">
        <v>465.87467770346825</v>
      </c>
      <c r="DA101" s="63" t="s">
        <v>4186</v>
      </c>
    </row>
    <row r="102" spans="1:105" ht="12" customHeight="1" x14ac:dyDescent="0.25">
      <c r="A102" s="97" t="s">
        <v>50</v>
      </c>
      <c r="B102" s="98"/>
      <c r="C102" s="98">
        <v>919.89763169903722</v>
      </c>
      <c r="D102" s="98">
        <v>0</v>
      </c>
      <c r="E102" s="98">
        <v>674.94501382265935</v>
      </c>
      <c r="F102" s="98">
        <v>720.32164131352283</v>
      </c>
      <c r="G102" s="98">
        <v>584.73401707805135</v>
      </c>
      <c r="H102" s="98">
        <v>627.03507451780456</v>
      </c>
      <c r="I102" s="98">
        <v>421.45653046452787</v>
      </c>
      <c r="J102" s="98">
        <v>558.93518839811816</v>
      </c>
      <c r="K102" s="98">
        <v>486.20618500021521</v>
      </c>
      <c r="L102" s="98">
        <v>577.28729174682712</v>
      </c>
      <c r="M102" s="98">
        <v>564.40746791727031</v>
      </c>
      <c r="N102" s="98">
        <v>445.00665217287587</v>
      </c>
      <c r="O102" s="98">
        <v>419.27313391163779</v>
      </c>
      <c r="P102" s="98">
        <v>468.57718471240611</v>
      </c>
      <c r="Q102" s="98">
        <v>489.08846564804128</v>
      </c>
      <c r="R102" s="98">
        <v>614.52990125281178</v>
      </c>
      <c r="S102" s="98">
        <v>612.31705539406698</v>
      </c>
      <c r="T102" s="98">
        <v>534.61851464379697</v>
      </c>
      <c r="U102" s="98">
        <v>639.85643240839772</v>
      </c>
      <c r="V102" s="98">
        <v>484.78905312041837</v>
      </c>
      <c r="W102" s="98">
        <v>509.25152117535555</v>
      </c>
      <c r="X102" s="98">
        <v>328.14875046194987</v>
      </c>
      <c r="Y102" s="98">
        <v>555.06470026691477</v>
      </c>
      <c r="DA102" s="63" t="s">
        <v>4187</v>
      </c>
    </row>
    <row r="103" spans="1:105" ht="12" customHeight="1" x14ac:dyDescent="0.25">
      <c r="A103" s="109" t="s">
        <v>120</v>
      </c>
      <c r="B103" s="33"/>
      <c r="C103" s="33">
        <v>765.20289982702309</v>
      </c>
      <c r="D103" s="33">
        <v>695.8610080123766</v>
      </c>
      <c r="E103" s="33">
        <v>653.80606073607646</v>
      </c>
      <c r="F103" s="33">
        <v>649.38989111034402</v>
      </c>
      <c r="G103" s="33">
        <v>606.6877100694752</v>
      </c>
      <c r="H103" s="33">
        <v>642.26505851995489</v>
      </c>
      <c r="I103" s="33">
        <v>564.42808434568053</v>
      </c>
      <c r="J103" s="33">
        <v>529.97742614917831</v>
      </c>
      <c r="K103" s="33">
        <v>488.24437419386425</v>
      </c>
      <c r="L103" s="33">
        <v>532.68928706497377</v>
      </c>
      <c r="M103" s="33">
        <v>500.19318588736348</v>
      </c>
      <c r="N103" s="33">
        <v>514.58476345665406</v>
      </c>
      <c r="O103" s="33">
        <v>496.41524780058097</v>
      </c>
      <c r="P103" s="33">
        <v>464.70441873086747</v>
      </c>
      <c r="Q103" s="33">
        <v>486.02646357053573</v>
      </c>
      <c r="R103" s="33">
        <v>542.93000196249352</v>
      </c>
      <c r="S103" s="33">
        <v>538.29614583378907</v>
      </c>
      <c r="T103" s="33">
        <v>518.3362826840721</v>
      </c>
      <c r="U103" s="33">
        <v>556.3874196978652</v>
      </c>
      <c r="V103" s="33">
        <v>525.27681452720935</v>
      </c>
      <c r="W103" s="33">
        <v>578.86902967236699</v>
      </c>
      <c r="X103" s="33">
        <v>411.88419628271402</v>
      </c>
      <c r="Y103" s="33">
        <v>532.07488567790347</v>
      </c>
      <c r="DA103" s="60" t="s">
        <v>4188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4189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4190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4191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4192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4193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0</v>
      </c>
      <c r="F110" s="98">
        <f>IF(RES_hhdet_in_tes!F110=0,0,RES_hhdet_in_tes!F110*1000*11630/RES_hhdet_in_new!F107)</f>
        <v>0</v>
      </c>
      <c r="G110" s="98">
        <f>IF(RES_hhdet_in_tes!G110=0,0,RES_hhdet_in_tes!G110*1000*11630/RES_hhdet_in_new!G107)</f>
        <v>0</v>
      </c>
      <c r="H110" s="98">
        <f>IF(RES_hhdet_in_tes!H110=0,0,RES_hhdet_in_tes!H110*1000*11630/RES_hhdet_in_new!H107)</f>
        <v>0</v>
      </c>
      <c r="I110" s="98">
        <f>IF(RES_hhdet_in_tes!I110=0,0,RES_hhdet_in_tes!I110*1000*11630/RES_hhdet_in_new!I107)</f>
        <v>0</v>
      </c>
      <c r="J110" s="98">
        <f>IF(RES_hhdet_in_tes!J110=0,0,RES_hhdet_in_tes!J110*1000*11630/RES_hhdet_in_new!J107)</f>
        <v>0</v>
      </c>
      <c r="K110" s="98">
        <f>IF(RES_hhdet_in_tes!K110=0,0,RES_hhdet_in_tes!K110*1000*11630/RES_hhdet_in_new!K107)</f>
        <v>0</v>
      </c>
      <c r="L110" s="98">
        <f>IF(RES_hhdet_in_tes!L110=0,0,RES_hhdet_in_tes!L110*1000*11630/RES_hhdet_in_new!L107)</f>
        <v>0</v>
      </c>
      <c r="M110" s="98">
        <f>IF(RES_hhdet_in_tes!M110=0,0,RES_hhdet_in_tes!M110*1000*11630/RES_hhdet_in_new!M107)</f>
        <v>0</v>
      </c>
      <c r="N110" s="98">
        <f>IF(RES_hhdet_in_tes!N110=0,0,RES_hhdet_in_tes!N110*1000*11630/RES_hhdet_in_new!N107)</f>
        <v>0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0</v>
      </c>
      <c r="T110" s="98">
        <f>IF(RES_hhdet_in_tes!T110=0,0,RES_hhdet_in_tes!T110*1000*11630/RES_hhdet_in_new!T107)</f>
        <v>0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0</v>
      </c>
      <c r="X110" s="98">
        <f>IF(RES_hhdet_in_tes!X110=0,0,RES_hhdet_in_tes!X110*1000*11630/RES_hhdet_in_new!X107)</f>
        <v>0</v>
      </c>
      <c r="Y110" s="98">
        <f>IF(RES_hhdet_in_tes!Y110=0,0,RES_hhdet_in_tes!Y110*1000*11630/RES_hhdet_in_new!Y107)</f>
        <v>0</v>
      </c>
      <c r="DA110" s="63" t="s">
        <v>4194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4195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4196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4197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4198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4199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4200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4201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4202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4203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4204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4205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4206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11537.405804882346</v>
      </c>
      <c r="D124" s="117">
        <f t="shared" si="42"/>
        <v>11273.276424943835</v>
      </c>
      <c r="E124" s="117">
        <f t="shared" si="42"/>
        <v>10631.736832331555</v>
      </c>
      <c r="F124" s="117">
        <f t="shared" si="42"/>
        <v>10410.725887771136</v>
      </c>
      <c r="G124" s="117">
        <f t="shared" si="42"/>
        <v>10600.985067444366</v>
      </c>
      <c r="H124" s="117">
        <f t="shared" si="42"/>
        <v>10564.377364875056</v>
      </c>
      <c r="I124" s="117">
        <f t="shared" si="42"/>
        <v>10536.277102241998</v>
      </c>
      <c r="J124" s="117">
        <f t="shared" si="42"/>
        <v>9940.330679931114</v>
      </c>
      <c r="K124" s="117">
        <f t="shared" si="42"/>
        <v>10090.312297626137</v>
      </c>
      <c r="L124" s="117">
        <f t="shared" si="42"/>
        <v>10908.784166276615</v>
      </c>
      <c r="M124" s="117">
        <f t="shared" si="42"/>
        <v>10079.056168689258</v>
      </c>
      <c r="N124" s="117">
        <f t="shared" si="42"/>
        <v>10276.125037908329</v>
      </c>
      <c r="O124" s="117">
        <f t="shared" si="42"/>
        <v>9938.3473354652706</v>
      </c>
      <c r="P124" s="117">
        <f t="shared" si="42"/>
        <v>8929.1868814273548</v>
      </c>
      <c r="Q124" s="117">
        <f t="shared" si="42"/>
        <v>8360.9706536035483</v>
      </c>
      <c r="R124" s="117">
        <f t="shared" ref="R124:V124" si="43">R125+R128+R130+R139</f>
        <v>8923.8111428171487</v>
      </c>
      <c r="S124" s="117">
        <f t="shared" si="43"/>
        <v>8591.3987865348099</v>
      </c>
      <c r="T124" s="117">
        <f t="shared" si="43"/>
        <v>8306.0130218853319</v>
      </c>
      <c r="U124" s="117">
        <f t="shared" si="43"/>
        <v>7915.522496892293</v>
      </c>
      <c r="V124" s="117">
        <f t="shared" si="43"/>
        <v>7151.6769347556592</v>
      </c>
      <c r="W124" s="117">
        <f t="shared" ref="W124:Y124" si="44">W125+W128+W130+W139</f>
        <v>6446.1926754112355</v>
      </c>
      <c r="X124" s="117">
        <f t="shared" si="44"/>
        <v>5314.0443067866481</v>
      </c>
      <c r="Y124" s="117">
        <f t="shared" si="44"/>
        <v>4008.8310317687269</v>
      </c>
      <c r="DA124" s="129" t="s">
        <v>4207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9614.556934325874</v>
      </c>
      <c r="D125" s="122">
        <f t="shared" si="45"/>
        <v>9397.8431033166162</v>
      </c>
      <c r="E125" s="122">
        <f t="shared" si="45"/>
        <v>8893.7986635864308</v>
      </c>
      <c r="F125" s="122">
        <f t="shared" si="45"/>
        <v>8661.8919943455894</v>
      </c>
      <c r="G125" s="122">
        <f t="shared" si="45"/>
        <v>8817.9005817333036</v>
      </c>
      <c r="H125" s="122">
        <f t="shared" si="45"/>
        <v>8701.6175519719145</v>
      </c>
      <c r="I125" s="122">
        <f t="shared" si="45"/>
        <v>8965.9869861420011</v>
      </c>
      <c r="J125" s="122">
        <f t="shared" si="45"/>
        <v>8439.362980558999</v>
      </c>
      <c r="K125" s="122">
        <f t="shared" si="45"/>
        <v>8667.7225644302089</v>
      </c>
      <c r="L125" s="122">
        <f t="shared" si="45"/>
        <v>9356.322695420271</v>
      </c>
      <c r="M125" s="122">
        <f t="shared" si="45"/>
        <v>8612.3421697176527</v>
      </c>
      <c r="N125" s="122">
        <f t="shared" si="45"/>
        <v>8770.0255979408757</v>
      </c>
      <c r="O125" s="122">
        <f t="shared" si="45"/>
        <v>8467.6182977521476</v>
      </c>
      <c r="P125" s="122">
        <f t="shared" si="45"/>
        <v>7557.6444839153164</v>
      </c>
      <c r="Q125" s="122">
        <f t="shared" si="45"/>
        <v>6996.901569398884</v>
      </c>
      <c r="R125" s="122">
        <f t="shared" ref="R125:V125" si="46">SUM(R126:R127)</f>
        <v>7394.9699938030126</v>
      </c>
      <c r="S125" s="122">
        <f t="shared" si="46"/>
        <v>7075.1803445470468</v>
      </c>
      <c r="T125" s="122">
        <f t="shared" si="46"/>
        <v>6830.6206639154025</v>
      </c>
      <c r="U125" s="122">
        <f t="shared" si="46"/>
        <v>6373.5004344265335</v>
      </c>
      <c r="V125" s="122">
        <f t="shared" si="46"/>
        <v>5685.1469395517324</v>
      </c>
      <c r="W125" s="122">
        <f t="shared" ref="W125:Y125" si="47">SUM(W126:W127)</f>
        <v>4887.1008916758365</v>
      </c>
      <c r="X125" s="122">
        <f t="shared" si="47"/>
        <v>3971.1532522674397</v>
      </c>
      <c r="Y125" s="122">
        <f t="shared" si="47"/>
        <v>2575.7192629370761</v>
      </c>
      <c r="DA125" s="130" t="s">
        <v>4208</v>
      </c>
    </row>
    <row r="126" spans="1:105" ht="12" customHeight="1" x14ac:dyDescent="0.25">
      <c r="A126" s="97" t="s">
        <v>198</v>
      </c>
      <c r="B126" s="98"/>
      <c r="C126" s="98">
        <v>9570.3124343622494</v>
      </c>
      <c r="D126" s="98">
        <v>9355.5186206808157</v>
      </c>
      <c r="E126" s="98">
        <v>8854.5746467836525</v>
      </c>
      <c r="F126" s="98">
        <v>8624.2981649428348</v>
      </c>
      <c r="G126" s="98">
        <v>8780.5189854366781</v>
      </c>
      <c r="H126" s="98">
        <v>8665.2489535387031</v>
      </c>
      <c r="I126" s="98">
        <v>8929.2325319808588</v>
      </c>
      <c r="J126" s="98">
        <v>8405.4162671387639</v>
      </c>
      <c r="K126" s="98">
        <v>8633.5409216531643</v>
      </c>
      <c r="L126" s="98">
        <v>9319.4486293343234</v>
      </c>
      <c r="M126" s="98">
        <v>8578.8179719234104</v>
      </c>
      <c r="N126" s="98">
        <v>8736.1830379735675</v>
      </c>
      <c r="O126" s="98">
        <v>8435.2202760841265</v>
      </c>
      <c r="P126" s="98">
        <v>7528.9099140161588</v>
      </c>
      <c r="Q126" s="98">
        <v>6970.440067306653</v>
      </c>
      <c r="R126" s="98">
        <v>7367.2274845808697</v>
      </c>
      <c r="S126" s="98">
        <v>7048.769378956822</v>
      </c>
      <c r="T126" s="98">
        <v>6805.2302395517445</v>
      </c>
      <c r="U126" s="98">
        <v>6349.8676706733204</v>
      </c>
      <c r="V126" s="98">
        <v>5664.0604669179347</v>
      </c>
      <c r="W126" s="98">
        <v>4869.0268465437257</v>
      </c>
      <c r="X126" s="98">
        <v>3956.4564716180621</v>
      </c>
      <c r="Y126" s="98">
        <v>2566.2218726156434</v>
      </c>
      <c r="DA126" s="63" t="s">
        <v>4209</v>
      </c>
    </row>
    <row r="127" spans="1:105" ht="12" customHeight="1" x14ac:dyDescent="0.25">
      <c r="A127" s="97" t="s">
        <v>53</v>
      </c>
      <c r="B127" s="98"/>
      <c r="C127" s="98">
        <v>44.244499963624214</v>
      </c>
      <c r="D127" s="98">
        <v>42.324482635800692</v>
      </c>
      <c r="E127" s="98">
        <v>39.224016802778245</v>
      </c>
      <c r="F127" s="98">
        <v>37.593829402755368</v>
      </c>
      <c r="G127" s="98">
        <v>37.381596296626341</v>
      </c>
      <c r="H127" s="98">
        <v>36.36859843321092</v>
      </c>
      <c r="I127" s="98">
        <v>36.75445416114151</v>
      </c>
      <c r="J127" s="98">
        <v>33.946713420235177</v>
      </c>
      <c r="K127" s="98">
        <v>34.181642777045312</v>
      </c>
      <c r="L127" s="98">
        <v>36.874066085947078</v>
      </c>
      <c r="M127" s="98">
        <v>33.524197794242831</v>
      </c>
      <c r="N127" s="98">
        <v>33.84255996730738</v>
      </c>
      <c r="O127" s="98">
        <v>32.398021668021222</v>
      </c>
      <c r="P127" s="98">
        <v>28.734569899157417</v>
      </c>
      <c r="Q127" s="98">
        <v>26.461502092231267</v>
      </c>
      <c r="R127" s="98">
        <v>27.742509222142534</v>
      </c>
      <c r="S127" s="98">
        <v>26.410965590225111</v>
      </c>
      <c r="T127" s="98">
        <v>25.390424363657697</v>
      </c>
      <c r="U127" s="98">
        <v>23.632763753212664</v>
      </c>
      <c r="V127" s="98">
        <v>21.086472633798049</v>
      </c>
      <c r="W127" s="98">
        <v>18.074045132110577</v>
      </c>
      <c r="X127" s="98">
        <v>14.696780649377475</v>
      </c>
      <c r="Y127" s="98">
        <v>9.497390321432615</v>
      </c>
      <c r="DA127" s="63" t="s">
        <v>4210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0.29582084702395728</v>
      </c>
      <c r="D128" s="122">
        <f t="shared" si="48"/>
        <v>0.5109427483676201</v>
      </c>
      <c r="E128" s="122">
        <f t="shared" si="48"/>
        <v>0.47314387554445964</v>
      </c>
      <c r="F128" s="122">
        <f t="shared" si="48"/>
        <v>0.93631938250024116</v>
      </c>
      <c r="G128" s="122">
        <f t="shared" si="48"/>
        <v>1.4715084330503452</v>
      </c>
      <c r="H128" s="122">
        <f t="shared" si="48"/>
        <v>0.87600966491487675</v>
      </c>
      <c r="I128" s="122">
        <f t="shared" si="48"/>
        <v>2.0238458260057373</v>
      </c>
      <c r="J128" s="122">
        <f t="shared" si="48"/>
        <v>1.3905184814165523</v>
      </c>
      <c r="K128" s="122">
        <f t="shared" si="48"/>
        <v>1.5823187370880327</v>
      </c>
      <c r="L128" s="122">
        <f t="shared" si="48"/>
        <v>3.2045394296385257</v>
      </c>
      <c r="M128" s="122">
        <f t="shared" si="48"/>
        <v>0.61565256324011097</v>
      </c>
      <c r="N128" s="122">
        <f t="shared" si="48"/>
        <v>2.1858222799792655</v>
      </c>
      <c r="O128" s="122">
        <f t="shared" si="48"/>
        <v>3.2811737368630682</v>
      </c>
      <c r="P128" s="122">
        <f t="shared" si="48"/>
        <v>4.7401920710213519</v>
      </c>
      <c r="Q128" s="122">
        <f t="shared" si="48"/>
        <v>2.5592377642476984</v>
      </c>
      <c r="R128" s="122">
        <f t="shared" si="48"/>
        <v>2.6551417754230155</v>
      </c>
      <c r="S128" s="122">
        <f t="shared" si="48"/>
        <v>2.5238421635556625</v>
      </c>
      <c r="T128" s="122">
        <f t="shared" si="48"/>
        <v>3.6282941858763516</v>
      </c>
      <c r="U128" s="122">
        <f t="shared" si="48"/>
        <v>2.3126472444133963</v>
      </c>
      <c r="V128" s="122">
        <f t="shared" si="48"/>
        <v>4.2303874809884814</v>
      </c>
      <c r="W128" s="122">
        <f t="shared" si="48"/>
        <v>5.0642539425221669</v>
      </c>
      <c r="X128" s="122">
        <f t="shared" si="48"/>
        <v>14.661614620690798</v>
      </c>
      <c r="Y128" s="122">
        <f t="shared" si="48"/>
        <v>2.2599893235996689</v>
      </c>
      <c r="DA128" s="130" t="s">
        <v>4211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0.29582084702395728</v>
      </c>
      <c r="D129" s="98">
        <f>IF(RES_hhdet_in_tes!D129=0,0,RES_hhdet_in_tes!D129*1000*11630/RES_hhdet_in_new!D126)</f>
        <v>0.5109427483676201</v>
      </c>
      <c r="E129" s="98">
        <f>IF(RES_hhdet_in_tes!E129=0,0,RES_hhdet_in_tes!E129*1000*11630/RES_hhdet_in_new!E126)</f>
        <v>0.47314387554445964</v>
      </c>
      <c r="F129" s="98">
        <f>IF(RES_hhdet_in_tes!F129=0,0,RES_hhdet_in_tes!F129*1000*11630/RES_hhdet_in_new!F126)</f>
        <v>0.93631938250024116</v>
      </c>
      <c r="G129" s="98">
        <f>IF(RES_hhdet_in_tes!G129=0,0,RES_hhdet_in_tes!G129*1000*11630/RES_hhdet_in_new!G126)</f>
        <v>1.4715084330503452</v>
      </c>
      <c r="H129" s="98">
        <f>IF(RES_hhdet_in_tes!H129=0,0,RES_hhdet_in_tes!H129*1000*11630/RES_hhdet_in_new!H126)</f>
        <v>0.87600966491487675</v>
      </c>
      <c r="I129" s="98">
        <f>IF(RES_hhdet_in_tes!I129=0,0,RES_hhdet_in_tes!I129*1000*11630/RES_hhdet_in_new!I126)</f>
        <v>2.0238458260057373</v>
      </c>
      <c r="J129" s="98">
        <f>IF(RES_hhdet_in_tes!J129=0,0,RES_hhdet_in_tes!J129*1000*11630/RES_hhdet_in_new!J126)</f>
        <v>1.3905184814165523</v>
      </c>
      <c r="K129" s="98">
        <f>IF(RES_hhdet_in_tes!K129=0,0,RES_hhdet_in_tes!K129*1000*11630/RES_hhdet_in_new!K126)</f>
        <v>1.5823187370880327</v>
      </c>
      <c r="L129" s="98">
        <f>IF(RES_hhdet_in_tes!L129=0,0,RES_hhdet_in_tes!L129*1000*11630/RES_hhdet_in_new!L126)</f>
        <v>3.2045394296385257</v>
      </c>
      <c r="M129" s="98">
        <f>IF(RES_hhdet_in_tes!M129=0,0,RES_hhdet_in_tes!M129*1000*11630/RES_hhdet_in_new!M126)</f>
        <v>0.61565256324011097</v>
      </c>
      <c r="N129" s="98">
        <f>IF(RES_hhdet_in_tes!N129=0,0,RES_hhdet_in_tes!N129*1000*11630/RES_hhdet_in_new!N126)</f>
        <v>2.1858222799792655</v>
      </c>
      <c r="O129" s="98">
        <f>IF(RES_hhdet_in_tes!O129=0,0,RES_hhdet_in_tes!O129*1000*11630/RES_hhdet_in_new!O126)</f>
        <v>3.2811737368630682</v>
      </c>
      <c r="P129" s="98">
        <f>IF(RES_hhdet_in_tes!P129=0,0,RES_hhdet_in_tes!P129*1000*11630/RES_hhdet_in_new!P126)</f>
        <v>4.7401920710213519</v>
      </c>
      <c r="Q129" s="98">
        <f>IF(RES_hhdet_in_tes!Q129=0,0,RES_hhdet_in_tes!Q129*1000*11630/RES_hhdet_in_new!Q126)</f>
        <v>2.5592377642476984</v>
      </c>
      <c r="R129" s="98">
        <f>IF(RES_hhdet_in_tes!R129=0,0,RES_hhdet_in_tes!R129*1000*11630/RES_hhdet_in_new!R126)</f>
        <v>2.6551417754230155</v>
      </c>
      <c r="S129" s="98">
        <f>IF(RES_hhdet_in_tes!S129=0,0,RES_hhdet_in_tes!S129*1000*11630/RES_hhdet_in_new!S126)</f>
        <v>2.5238421635556625</v>
      </c>
      <c r="T129" s="98">
        <f>IF(RES_hhdet_in_tes!T129=0,0,RES_hhdet_in_tes!T129*1000*11630/RES_hhdet_in_new!T126)</f>
        <v>3.6282941858763516</v>
      </c>
      <c r="U129" s="98">
        <f>IF(RES_hhdet_in_tes!U129=0,0,RES_hhdet_in_tes!U129*1000*11630/RES_hhdet_in_new!U126)</f>
        <v>2.3126472444133963</v>
      </c>
      <c r="V129" s="98">
        <f>IF(RES_hhdet_in_tes!V129=0,0,RES_hhdet_in_tes!V129*1000*11630/RES_hhdet_in_new!V126)</f>
        <v>4.2303874809884814</v>
      </c>
      <c r="W129" s="98">
        <f>IF(RES_hhdet_in_tes!W129=0,0,RES_hhdet_in_tes!W129*1000*11630/RES_hhdet_in_new!W126)</f>
        <v>5.0642539425221669</v>
      </c>
      <c r="X129" s="98">
        <f>IF(RES_hhdet_in_tes!X129=0,0,RES_hhdet_in_tes!X129*1000*11630/RES_hhdet_in_new!X126)</f>
        <v>14.661614620690798</v>
      </c>
      <c r="Y129" s="98">
        <f>IF(RES_hhdet_in_tes!Y129=0,0,RES_hhdet_in_tes!Y129*1000*11630/RES_hhdet_in_new!Y126)</f>
        <v>2.2599893235996689</v>
      </c>
      <c r="DA129" s="63" t="s">
        <v>4212</v>
      </c>
    </row>
    <row r="130" spans="1:105" ht="12" customHeight="1" x14ac:dyDescent="0.25">
      <c r="A130" s="121" t="s">
        <v>55</v>
      </c>
      <c r="B130" s="122"/>
      <c r="C130" s="122">
        <v>1147.9083502810468</v>
      </c>
      <c r="D130" s="122">
        <v>1179.0613708664757</v>
      </c>
      <c r="E130" s="122">
        <v>1081.5032413682063</v>
      </c>
      <c r="F130" s="122">
        <v>1091.671047053685</v>
      </c>
      <c r="G130" s="122">
        <v>1177.1265110989082</v>
      </c>
      <c r="H130" s="122">
        <v>1221.078551964177</v>
      </c>
      <c r="I130" s="122">
        <v>1019.0527452666014</v>
      </c>
      <c r="J130" s="122">
        <v>965.25775560039983</v>
      </c>
      <c r="K130" s="122">
        <v>933.09668593476033</v>
      </c>
      <c r="L130" s="122">
        <v>1009.6266831943784</v>
      </c>
      <c r="M130" s="122">
        <v>958.09085195632974</v>
      </c>
      <c r="N130" s="122">
        <v>994.97582965504944</v>
      </c>
      <c r="O130" s="122">
        <v>983.31733065424794</v>
      </c>
      <c r="P130" s="122">
        <v>900.84925899587108</v>
      </c>
      <c r="Q130" s="122">
        <v>874.485106121022</v>
      </c>
      <c r="R130" s="122">
        <v>964.83632036914446</v>
      </c>
      <c r="S130" s="122">
        <v>965.04966054473414</v>
      </c>
      <c r="T130" s="122">
        <v>951.2896146718</v>
      </c>
      <c r="U130" s="122">
        <v>978.46055936590687</v>
      </c>
      <c r="V130" s="122">
        <v>937.26065879399368</v>
      </c>
      <c r="W130" s="122">
        <v>975.51363658370326</v>
      </c>
      <c r="X130" s="122">
        <v>929.6337338382707</v>
      </c>
      <c r="Y130" s="122">
        <v>896.20364178686395</v>
      </c>
      <c r="DA130" s="130" t="s">
        <v>4213</v>
      </c>
    </row>
    <row r="131" spans="1:105" ht="12" customHeight="1" x14ac:dyDescent="0.25">
      <c r="A131" s="97" t="s">
        <v>128</v>
      </c>
      <c r="B131" s="98"/>
      <c r="C131" s="98">
        <v>1147.4893056550854</v>
      </c>
      <c r="D131" s="98">
        <v>1179.0613708664757</v>
      </c>
      <c r="E131" s="98">
        <v>1081.5032413682063</v>
      </c>
      <c r="F131" s="98">
        <v>1091.3869335905176</v>
      </c>
      <c r="G131" s="98">
        <v>1177.1265110989082</v>
      </c>
      <c r="H131" s="98">
        <v>1221.078551964177</v>
      </c>
      <c r="I131" s="98">
        <v>1019.0527452666014</v>
      </c>
      <c r="J131" s="98">
        <v>963.43071130621991</v>
      </c>
      <c r="K131" s="98">
        <v>930.42727020469545</v>
      </c>
      <c r="L131" s="98">
        <v>1008.6412176456226</v>
      </c>
      <c r="M131" s="98">
        <v>958.09085195632974</v>
      </c>
      <c r="N131" s="98">
        <v>994.97582965504944</v>
      </c>
      <c r="O131" s="98">
        <v>983.38392078169363</v>
      </c>
      <c r="P131" s="98">
        <v>901.19750081146731</v>
      </c>
      <c r="Q131" s="98">
        <v>874.12200840381058</v>
      </c>
      <c r="R131" s="98">
        <v>964.61274884787792</v>
      </c>
      <c r="S131" s="98">
        <v>964.90748809043077</v>
      </c>
      <c r="T131" s="98">
        <v>952.97755509817421</v>
      </c>
      <c r="U131" s="98">
        <v>978.46055936590687</v>
      </c>
      <c r="V131" s="98">
        <v>937.26065879399368</v>
      </c>
      <c r="W131" s="98">
        <v>965.90161878959282</v>
      </c>
      <c r="X131" s="98">
        <v>955.54993898123917</v>
      </c>
      <c r="Y131" s="98">
        <v>887.9609876828614</v>
      </c>
      <c r="DA131" s="63" t="s">
        <v>4214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4215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4216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4217</v>
      </c>
    </row>
    <row r="135" spans="1:105" ht="12" customHeight="1" x14ac:dyDescent="0.25">
      <c r="A135" s="106" t="s">
        <v>122</v>
      </c>
      <c r="B135" s="101"/>
      <c r="C135" s="101">
        <v>1155.7595192120332</v>
      </c>
      <c r="D135" s="101">
        <v>0</v>
      </c>
      <c r="E135" s="101">
        <v>0</v>
      </c>
      <c r="F135" s="101">
        <v>1099.3243534677481</v>
      </c>
      <c r="G135" s="101">
        <v>0</v>
      </c>
      <c r="H135" s="101">
        <v>0</v>
      </c>
      <c r="I135" s="101">
        <v>0</v>
      </c>
      <c r="J135" s="101">
        <v>1022.5419676332757</v>
      </c>
      <c r="K135" s="101">
        <v>975.82756046223869</v>
      </c>
      <c r="L135" s="101">
        <v>1030.4553235355647</v>
      </c>
      <c r="M135" s="101">
        <v>0</v>
      </c>
      <c r="N135" s="101">
        <v>0</v>
      </c>
      <c r="O135" s="101">
        <v>953.16532094676188</v>
      </c>
      <c r="P135" s="101">
        <v>882.67567944595839</v>
      </c>
      <c r="Q135" s="101">
        <v>888.00405403087268</v>
      </c>
      <c r="R135" s="101">
        <v>971.23184405798145</v>
      </c>
      <c r="S135" s="101">
        <v>970.81042008202041</v>
      </c>
      <c r="T135" s="101">
        <v>927.45079346557236</v>
      </c>
      <c r="U135" s="101">
        <v>0</v>
      </c>
      <c r="V135" s="101">
        <v>0</v>
      </c>
      <c r="W135" s="101">
        <v>1062.3049414409106</v>
      </c>
      <c r="X135" s="101">
        <v>726.23824148283109</v>
      </c>
      <c r="Y135" s="101">
        <v>1006.7707664437324</v>
      </c>
      <c r="DA135" s="131" t="s">
        <v>4218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4219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4220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4221</v>
      </c>
    </row>
    <row r="139" spans="1:105" ht="12" customHeight="1" x14ac:dyDescent="0.25">
      <c r="A139" s="121" t="s">
        <v>54</v>
      </c>
      <c r="B139" s="122"/>
      <c r="C139" s="122">
        <v>774.6446994284014</v>
      </c>
      <c r="D139" s="122">
        <v>695.8610080123766</v>
      </c>
      <c r="E139" s="122">
        <v>655.96178350137473</v>
      </c>
      <c r="F139" s="122">
        <v>656.2265269893602</v>
      </c>
      <c r="G139" s="122">
        <v>604.48646617910265</v>
      </c>
      <c r="H139" s="122">
        <v>640.80525127404837</v>
      </c>
      <c r="I139" s="122">
        <v>549.21352500739044</v>
      </c>
      <c r="J139" s="122">
        <v>534.31942529030027</v>
      </c>
      <c r="K139" s="122">
        <v>487.91072852407979</v>
      </c>
      <c r="L139" s="122">
        <v>539.63024823232831</v>
      </c>
      <c r="M139" s="122">
        <v>508.00749445203667</v>
      </c>
      <c r="N139" s="122">
        <v>508.93778803242321</v>
      </c>
      <c r="O139" s="122">
        <v>484.13053332201252</v>
      </c>
      <c r="P139" s="122">
        <v>465.95294644514638</v>
      </c>
      <c r="Q139" s="122">
        <v>487.02474031939511</v>
      </c>
      <c r="R139" s="122">
        <v>561.34968686956904</v>
      </c>
      <c r="S139" s="122">
        <v>548.64493927947228</v>
      </c>
      <c r="T139" s="122">
        <v>520.47444911225205</v>
      </c>
      <c r="U139" s="122">
        <v>561.24885585543836</v>
      </c>
      <c r="V139" s="122">
        <v>525.03894892894448</v>
      </c>
      <c r="W139" s="122">
        <v>578.51389320917303</v>
      </c>
      <c r="X139" s="122">
        <v>398.59570606024664</v>
      </c>
      <c r="Y139" s="122">
        <v>534.64813772118714</v>
      </c>
      <c r="DA139" s="130" t="s">
        <v>4222</v>
      </c>
    </row>
    <row r="140" spans="1:105" ht="12" customHeight="1" x14ac:dyDescent="0.25">
      <c r="A140" s="97" t="s">
        <v>50</v>
      </c>
      <c r="B140" s="98"/>
      <c r="C140" s="98">
        <v>919.89763169903722</v>
      </c>
      <c r="D140" s="98">
        <v>0</v>
      </c>
      <c r="E140" s="98">
        <v>674.94501382265923</v>
      </c>
      <c r="F140" s="98">
        <v>720.32164131352295</v>
      </c>
      <c r="G140" s="98">
        <v>584.73401707805135</v>
      </c>
      <c r="H140" s="98">
        <v>627.03507451780456</v>
      </c>
      <c r="I140" s="98">
        <v>421.45653046452793</v>
      </c>
      <c r="J140" s="98">
        <v>558.93518839811804</v>
      </c>
      <c r="K140" s="98">
        <v>486.20618500021521</v>
      </c>
      <c r="L140" s="98">
        <v>577.28729174682712</v>
      </c>
      <c r="M140" s="98">
        <v>564.4074679172702</v>
      </c>
      <c r="N140" s="98">
        <v>445.00665217287587</v>
      </c>
      <c r="O140" s="98">
        <v>419.27313391163779</v>
      </c>
      <c r="P140" s="98">
        <v>468.57718471240622</v>
      </c>
      <c r="Q140" s="98">
        <v>489.08846564804116</v>
      </c>
      <c r="R140" s="98">
        <v>614.52990125281178</v>
      </c>
      <c r="S140" s="98">
        <v>612.3170553940671</v>
      </c>
      <c r="T140" s="98">
        <v>534.61851464379686</v>
      </c>
      <c r="U140" s="98">
        <v>639.85643240839795</v>
      </c>
      <c r="V140" s="98">
        <v>484.78905312041837</v>
      </c>
      <c r="W140" s="98">
        <v>509.25152117535561</v>
      </c>
      <c r="X140" s="98">
        <v>328.14875046194993</v>
      </c>
      <c r="Y140" s="98">
        <v>555.06470026691477</v>
      </c>
      <c r="DA140" s="63" t="s">
        <v>4223</v>
      </c>
    </row>
    <row r="141" spans="1:105" ht="12" customHeight="1" x14ac:dyDescent="0.25">
      <c r="A141" s="109" t="s">
        <v>120</v>
      </c>
      <c r="B141" s="33"/>
      <c r="C141" s="33">
        <v>765.20289982702297</v>
      </c>
      <c r="D141" s="33">
        <v>695.8610080123766</v>
      </c>
      <c r="E141" s="33">
        <v>653.80606073607635</v>
      </c>
      <c r="F141" s="33">
        <v>649.38989111034391</v>
      </c>
      <c r="G141" s="33">
        <v>606.68771006947509</v>
      </c>
      <c r="H141" s="33">
        <v>642.26505851995512</v>
      </c>
      <c r="I141" s="33">
        <v>564.42808434568053</v>
      </c>
      <c r="J141" s="33">
        <v>529.97742614917831</v>
      </c>
      <c r="K141" s="33">
        <v>488.24437419386425</v>
      </c>
      <c r="L141" s="33">
        <v>532.68928706497377</v>
      </c>
      <c r="M141" s="33">
        <v>500.19318588736354</v>
      </c>
      <c r="N141" s="33">
        <v>514.58476345665406</v>
      </c>
      <c r="O141" s="33">
        <v>496.41524780058086</v>
      </c>
      <c r="P141" s="33">
        <v>464.70441873086742</v>
      </c>
      <c r="Q141" s="33">
        <v>486.02646357053578</v>
      </c>
      <c r="R141" s="33">
        <v>542.93000196249341</v>
      </c>
      <c r="S141" s="33">
        <v>538.29614583378907</v>
      </c>
      <c r="T141" s="33">
        <v>518.33628268407199</v>
      </c>
      <c r="U141" s="33">
        <v>556.38741969786531</v>
      </c>
      <c r="V141" s="33">
        <v>525.27681452720947</v>
      </c>
      <c r="W141" s="33">
        <v>578.86902967236699</v>
      </c>
      <c r="X141" s="33">
        <v>411.88419628271407</v>
      </c>
      <c r="Y141" s="33">
        <v>532.07488567790335</v>
      </c>
      <c r="DA141" s="60" t="s">
        <v>4224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:Y143" si="51">W144+W146+W148+W157</f>
        <v>0</v>
      </c>
      <c r="X143" s="117">
        <f t="shared" si="51"/>
        <v>0</v>
      </c>
      <c r="Y143" s="117">
        <f t="shared" si="51"/>
        <v>0</v>
      </c>
      <c r="DA143" s="129" t="s">
        <v>4225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4226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4227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4228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0</v>
      </c>
      <c r="D147" s="98">
        <f>IF(RES_hhdet_in_tes!D147=0,0,RES_hhdet_in_tes!D147*1000*11630/RES_hhdet_in_new!D145)</f>
        <v>0</v>
      </c>
      <c r="E147" s="98">
        <f>IF(RES_hhdet_in_tes!E147=0,0,RES_hhdet_in_tes!E147*1000*11630/RES_hhdet_in_new!E145)</f>
        <v>0</v>
      </c>
      <c r="F147" s="98">
        <f>IF(RES_hhdet_in_tes!F147=0,0,RES_hhdet_in_tes!F147*1000*11630/RES_hhdet_in_new!F145)</f>
        <v>0</v>
      </c>
      <c r="G147" s="98">
        <f>IF(RES_hhdet_in_tes!G147=0,0,RES_hhdet_in_tes!G147*1000*11630/RES_hhdet_in_new!G145)</f>
        <v>0</v>
      </c>
      <c r="H147" s="98">
        <f>IF(RES_hhdet_in_tes!H147=0,0,RES_hhdet_in_tes!H147*1000*11630/RES_hhdet_in_new!H145)</f>
        <v>0</v>
      </c>
      <c r="I147" s="98">
        <f>IF(RES_hhdet_in_tes!I147=0,0,RES_hhdet_in_tes!I147*1000*11630/RES_hhdet_in_new!I145)</f>
        <v>0</v>
      </c>
      <c r="J147" s="98">
        <f>IF(RES_hhdet_in_tes!J147=0,0,RES_hhdet_in_tes!J147*1000*11630/RES_hhdet_in_new!J145)</f>
        <v>0</v>
      </c>
      <c r="K147" s="98">
        <f>IF(RES_hhdet_in_tes!K147=0,0,RES_hhdet_in_tes!K147*1000*11630/RES_hhdet_in_new!K145)</f>
        <v>0</v>
      </c>
      <c r="L147" s="98">
        <f>IF(RES_hhdet_in_tes!L147=0,0,RES_hhdet_in_tes!L147*1000*11630/RES_hhdet_in_new!L145)</f>
        <v>0</v>
      </c>
      <c r="M147" s="98">
        <f>IF(RES_hhdet_in_tes!M147=0,0,RES_hhdet_in_tes!M147*1000*11630/RES_hhdet_in_new!M145)</f>
        <v>0</v>
      </c>
      <c r="N147" s="98">
        <f>IF(RES_hhdet_in_tes!N147=0,0,RES_hhdet_in_tes!N147*1000*11630/RES_hhdet_in_new!N145)</f>
        <v>0</v>
      </c>
      <c r="O147" s="98">
        <f>IF(RES_hhdet_in_tes!O147=0,0,RES_hhdet_in_tes!O147*1000*11630/RES_hhdet_in_new!O145)</f>
        <v>0</v>
      </c>
      <c r="P147" s="98">
        <f>IF(RES_hhdet_in_tes!P147=0,0,RES_hhdet_in_tes!P147*1000*11630/RES_hhdet_in_new!P145)</f>
        <v>0</v>
      </c>
      <c r="Q147" s="98">
        <f>IF(RES_hhdet_in_tes!Q147=0,0,RES_hhdet_in_tes!Q147*1000*11630/RES_hhdet_in_new!Q145)</f>
        <v>0</v>
      </c>
      <c r="R147" s="98">
        <f>IF(RES_hhdet_in_tes!R147=0,0,RES_hhdet_in_tes!R147*1000*11630/RES_hhdet_in_new!R145)</f>
        <v>0</v>
      </c>
      <c r="S147" s="98">
        <f>IF(RES_hhdet_in_tes!S147=0,0,RES_hhdet_in_tes!S147*1000*11630/RES_hhdet_in_new!S145)</f>
        <v>0</v>
      </c>
      <c r="T147" s="98">
        <f>IF(RES_hhdet_in_tes!T147=0,0,RES_hhdet_in_tes!T147*1000*11630/RES_hhdet_in_new!T145)</f>
        <v>0</v>
      </c>
      <c r="U147" s="98">
        <f>IF(RES_hhdet_in_tes!U147=0,0,RES_hhdet_in_tes!U147*1000*11630/RES_hhdet_in_new!U145)</f>
        <v>0</v>
      </c>
      <c r="V147" s="98">
        <f>IF(RES_hhdet_in_tes!V147=0,0,RES_hhdet_in_tes!V147*1000*11630/RES_hhdet_in_new!V145)</f>
        <v>0</v>
      </c>
      <c r="W147" s="98">
        <f>IF(RES_hhdet_in_tes!W147=0,0,RES_hhdet_in_tes!W147*1000*11630/RES_hhdet_in_new!W145)</f>
        <v>0</v>
      </c>
      <c r="X147" s="98">
        <f>IF(RES_hhdet_in_tes!X147=0,0,RES_hhdet_in_tes!X147*1000*11630/RES_hhdet_in_new!X145)</f>
        <v>0</v>
      </c>
      <c r="Y147" s="98">
        <f>IF(RES_hhdet_in_tes!Y147=0,0,RES_hhdet_in_tes!Y147*1000*11630/RES_hhdet_in_new!Y145)</f>
        <v>0</v>
      </c>
      <c r="DA147" s="63" t="s">
        <v>4229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X148" s="122">
        <v>0</v>
      </c>
      <c r="Y148" s="122">
        <v>0</v>
      </c>
      <c r="DA148" s="130" t="s">
        <v>4230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4231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4232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4233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4234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4235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4236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4237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4238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X157" s="122">
        <v>0</v>
      </c>
      <c r="Y157" s="122">
        <v>0</v>
      </c>
      <c r="DA157" s="130" t="s">
        <v>4239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4240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4241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12131.326192543076</v>
      </c>
      <c r="D161" s="117">
        <f t="shared" si="54"/>
        <v>11050.410123636322</v>
      </c>
      <c r="E161" s="117">
        <f t="shared" si="54"/>
        <v>10676.491930701806</v>
      </c>
      <c r="F161" s="117">
        <f t="shared" si="54"/>
        <v>10423.599191486417</v>
      </c>
      <c r="G161" s="117">
        <f t="shared" si="54"/>
        <v>10047.946893764914</v>
      </c>
      <c r="H161" s="117">
        <f t="shared" si="54"/>
        <v>9305.523507784219</v>
      </c>
      <c r="I161" s="117">
        <f t="shared" si="54"/>
        <v>10936.117703039008</v>
      </c>
      <c r="J161" s="117">
        <f t="shared" si="54"/>
        <v>10650.147182452305</v>
      </c>
      <c r="K161" s="117">
        <f t="shared" si="54"/>
        <v>10458.503134593153</v>
      </c>
      <c r="L161" s="117">
        <f t="shared" si="54"/>
        <v>12100.375886725315</v>
      </c>
      <c r="M161" s="117">
        <f t="shared" si="54"/>
        <v>10165.705844709762</v>
      </c>
      <c r="N161" s="117">
        <f t="shared" si="54"/>
        <v>10138.021461595688</v>
      </c>
      <c r="O161" s="117">
        <f t="shared" si="54"/>
        <v>9683.0287499594197</v>
      </c>
      <c r="P161" s="117">
        <f t="shared" si="54"/>
        <v>8928.6442450023278</v>
      </c>
      <c r="Q161" s="117">
        <f t="shared" si="54"/>
        <v>8410.4491780752342</v>
      </c>
      <c r="R161" s="117">
        <f t="shared" ref="R161:V161" si="55">R162+R164+R166+R175</f>
        <v>8726.8236763718578</v>
      </c>
      <c r="S161" s="117">
        <f t="shared" si="55"/>
        <v>8212.0639641404159</v>
      </c>
      <c r="T161" s="117">
        <f t="shared" si="55"/>
        <v>9421.6873425596095</v>
      </c>
      <c r="U161" s="117">
        <f t="shared" si="55"/>
        <v>7693.2675247555026</v>
      </c>
      <c r="V161" s="117">
        <f t="shared" si="55"/>
        <v>6996.6753591058778</v>
      </c>
      <c r="W161" s="117">
        <f t="shared" ref="W161:Y161" si="56">W162+W164+W166+W175</f>
        <v>7088.7072723738356</v>
      </c>
      <c r="X161" s="117">
        <f t="shared" si="56"/>
        <v>4174.1557401708124</v>
      </c>
      <c r="Y161" s="117">
        <f t="shared" si="56"/>
        <v>4554.6492559347234</v>
      </c>
      <c r="DA161" s="129" t="s">
        <v>4242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10200.597795431335</v>
      </c>
      <c r="D162" s="122">
        <f t="shared" si="57"/>
        <v>9220.9646031494194</v>
      </c>
      <c r="E162" s="122">
        <f t="shared" si="57"/>
        <v>8904.3993458553814</v>
      </c>
      <c r="F162" s="122">
        <f t="shared" si="57"/>
        <v>8667.1372649115419</v>
      </c>
      <c r="G162" s="122">
        <f t="shared" si="57"/>
        <v>8361.8796412752708</v>
      </c>
      <c r="H162" s="122">
        <f t="shared" si="57"/>
        <v>7569.1090385079951</v>
      </c>
      <c r="I162" s="122">
        <f t="shared" si="57"/>
        <v>9333.4763365984272</v>
      </c>
      <c r="J162" s="122">
        <f t="shared" si="57"/>
        <v>9090.4844078233818</v>
      </c>
      <c r="K162" s="122">
        <f t="shared" si="57"/>
        <v>8991.6303118579108</v>
      </c>
      <c r="L162" s="122">
        <f t="shared" si="57"/>
        <v>10523.093176718356</v>
      </c>
      <c r="M162" s="122">
        <f t="shared" si="57"/>
        <v>8706.5080046592557</v>
      </c>
      <c r="N162" s="122">
        <f t="shared" si="57"/>
        <v>8640.4033052195355</v>
      </c>
      <c r="O162" s="122">
        <f t="shared" si="57"/>
        <v>8240.5792920910462</v>
      </c>
      <c r="P162" s="122">
        <f t="shared" si="57"/>
        <v>7573.6082733120566</v>
      </c>
      <c r="Q162" s="122">
        <f t="shared" si="57"/>
        <v>7029.1279474215844</v>
      </c>
      <c r="R162" s="122">
        <f t="shared" si="57"/>
        <v>7186.7244230925198</v>
      </c>
      <c r="S162" s="122">
        <f t="shared" si="57"/>
        <v>6684.2668462689198</v>
      </c>
      <c r="T162" s="122">
        <f t="shared" si="57"/>
        <v>7961.6269704756269</v>
      </c>
      <c r="U162" s="122">
        <f t="shared" si="57"/>
        <v>6127.9056967870411</v>
      </c>
      <c r="V162" s="122">
        <f t="shared" si="57"/>
        <v>5493.1811948472559</v>
      </c>
      <c r="W162" s="122">
        <f t="shared" si="57"/>
        <v>5432.6949693113693</v>
      </c>
      <c r="X162" s="122">
        <f t="shared" si="57"/>
        <v>3034.4939589293599</v>
      </c>
      <c r="Y162" s="122">
        <f t="shared" si="57"/>
        <v>3002.0093812672289</v>
      </c>
      <c r="DA162" s="130" t="s">
        <v>4243</v>
      </c>
    </row>
    <row r="163" spans="1:105" ht="12" customHeight="1" x14ac:dyDescent="0.25">
      <c r="A163" s="97" t="s">
        <v>53</v>
      </c>
      <c r="B163" s="33"/>
      <c r="C163" s="33">
        <v>10200.597795431335</v>
      </c>
      <c r="D163" s="33">
        <v>9220.9646031494194</v>
      </c>
      <c r="E163" s="33">
        <v>8904.3993458553814</v>
      </c>
      <c r="F163" s="33">
        <v>8667.1372649115419</v>
      </c>
      <c r="G163" s="33">
        <v>8361.8796412752708</v>
      </c>
      <c r="H163" s="33">
        <v>7569.1090385079951</v>
      </c>
      <c r="I163" s="33">
        <v>9333.4763365984272</v>
      </c>
      <c r="J163" s="33">
        <v>9090.4844078233818</v>
      </c>
      <c r="K163" s="33">
        <v>8991.6303118579108</v>
      </c>
      <c r="L163" s="33">
        <v>10523.093176718356</v>
      </c>
      <c r="M163" s="33">
        <v>8706.5080046592557</v>
      </c>
      <c r="N163" s="33">
        <v>8640.4033052195355</v>
      </c>
      <c r="O163" s="33">
        <v>8240.5792920910462</v>
      </c>
      <c r="P163" s="33">
        <v>7573.6082733120566</v>
      </c>
      <c r="Q163" s="33">
        <v>7029.1279474215844</v>
      </c>
      <c r="R163" s="33">
        <v>7186.7244230925198</v>
      </c>
      <c r="S163" s="33">
        <v>6684.2668462689198</v>
      </c>
      <c r="T163" s="33">
        <v>7961.6269704756269</v>
      </c>
      <c r="U163" s="33">
        <v>6127.9056967870411</v>
      </c>
      <c r="V163" s="33">
        <v>5493.1811948472559</v>
      </c>
      <c r="W163" s="33">
        <v>5432.6949693113693</v>
      </c>
      <c r="X163" s="33">
        <v>3034.4939589293599</v>
      </c>
      <c r="Y163" s="33">
        <v>3002.0093812672289</v>
      </c>
      <c r="DA163" s="60" t="s">
        <v>4244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0.35886599938801572</v>
      </c>
      <c r="D164" s="122">
        <f t="shared" si="58"/>
        <v>0.34158079363988708</v>
      </c>
      <c r="E164" s="122">
        <f t="shared" si="58"/>
        <v>0.57459431835990737</v>
      </c>
      <c r="F164" s="122">
        <f t="shared" si="58"/>
        <v>0.86236558511869732</v>
      </c>
      <c r="G164" s="122">
        <f t="shared" si="58"/>
        <v>1.4129213327470993</v>
      </c>
      <c r="H164" s="122">
        <f t="shared" si="58"/>
        <v>1.8123615206127239</v>
      </c>
      <c r="I164" s="122">
        <f t="shared" si="58"/>
        <v>2.350898159318477</v>
      </c>
      <c r="J164" s="122">
        <f t="shared" si="58"/>
        <v>2.8058257416684849</v>
      </c>
      <c r="K164" s="122">
        <f t="shared" si="58"/>
        <v>3.1353094128531636</v>
      </c>
      <c r="L164" s="122">
        <f t="shared" si="58"/>
        <v>7.2349459322439742</v>
      </c>
      <c r="M164" s="122">
        <f t="shared" si="58"/>
        <v>2.8307375297571098</v>
      </c>
      <c r="N164" s="122">
        <f t="shared" si="58"/>
        <v>4.6217106205900969</v>
      </c>
      <c r="O164" s="122">
        <f t="shared" si="58"/>
        <v>5.0652707635517524</v>
      </c>
      <c r="P164" s="122">
        <f t="shared" si="58"/>
        <v>6.4102470281563431</v>
      </c>
      <c r="Q164" s="122">
        <f t="shared" si="58"/>
        <v>6.2908756391786369</v>
      </c>
      <c r="R164" s="122">
        <f t="shared" si="58"/>
        <v>7.5414633605953219</v>
      </c>
      <c r="S164" s="122">
        <f t="shared" si="58"/>
        <v>8.3493954730007154</v>
      </c>
      <c r="T164" s="122">
        <f t="shared" si="58"/>
        <v>12.129553795441337</v>
      </c>
      <c r="U164" s="122">
        <f t="shared" si="58"/>
        <v>8.6818040782094617</v>
      </c>
      <c r="V164" s="122">
        <f t="shared" si="58"/>
        <v>10.159660729605719</v>
      </c>
      <c r="W164" s="122">
        <f t="shared" si="58"/>
        <v>15.200294731669111</v>
      </c>
      <c r="X164" s="122">
        <f t="shared" si="58"/>
        <v>14.866143960720169</v>
      </c>
      <c r="Y164" s="122">
        <f t="shared" si="58"/>
        <v>11.22962171521206</v>
      </c>
      <c r="DA164" s="130" t="s">
        <v>4245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0.35886599938801572</v>
      </c>
      <c r="D165" s="98">
        <f>IF(RES_hhdet_in_tes!D165=0,0,RES_hhdet_in_tes!D165*1000*11630/RES_hhdet_in_new!D163)</f>
        <v>0.34158079363988708</v>
      </c>
      <c r="E165" s="98">
        <f>IF(RES_hhdet_in_tes!E165=0,0,RES_hhdet_in_tes!E165*1000*11630/RES_hhdet_in_new!E163)</f>
        <v>0.57459431835990737</v>
      </c>
      <c r="F165" s="98">
        <f>IF(RES_hhdet_in_tes!F165=0,0,RES_hhdet_in_tes!F165*1000*11630/RES_hhdet_in_new!F163)</f>
        <v>0.86236558511869732</v>
      </c>
      <c r="G165" s="98">
        <f>IF(RES_hhdet_in_tes!G165=0,0,RES_hhdet_in_tes!G165*1000*11630/RES_hhdet_in_new!G163)</f>
        <v>1.4129213327470993</v>
      </c>
      <c r="H165" s="98">
        <f>IF(RES_hhdet_in_tes!H165=0,0,RES_hhdet_in_tes!H165*1000*11630/RES_hhdet_in_new!H163)</f>
        <v>1.8123615206127239</v>
      </c>
      <c r="I165" s="98">
        <f>IF(RES_hhdet_in_tes!I165=0,0,RES_hhdet_in_tes!I165*1000*11630/RES_hhdet_in_new!I163)</f>
        <v>2.350898159318477</v>
      </c>
      <c r="J165" s="98">
        <f>IF(RES_hhdet_in_tes!J165=0,0,RES_hhdet_in_tes!J165*1000*11630/RES_hhdet_in_new!J163)</f>
        <v>2.8058257416684849</v>
      </c>
      <c r="K165" s="98">
        <f>IF(RES_hhdet_in_tes!K165=0,0,RES_hhdet_in_tes!K165*1000*11630/RES_hhdet_in_new!K163)</f>
        <v>3.1353094128531636</v>
      </c>
      <c r="L165" s="98">
        <f>IF(RES_hhdet_in_tes!L165=0,0,RES_hhdet_in_tes!L165*1000*11630/RES_hhdet_in_new!L163)</f>
        <v>7.2349459322439742</v>
      </c>
      <c r="M165" s="98">
        <f>IF(RES_hhdet_in_tes!M165=0,0,RES_hhdet_in_tes!M165*1000*11630/RES_hhdet_in_new!M163)</f>
        <v>2.8307375297571098</v>
      </c>
      <c r="N165" s="98">
        <f>IF(RES_hhdet_in_tes!N165=0,0,RES_hhdet_in_tes!N165*1000*11630/RES_hhdet_in_new!N163)</f>
        <v>4.6217106205900969</v>
      </c>
      <c r="O165" s="98">
        <f>IF(RES_hhdet_in_tes!O165=0,0,RES_hhdet_in_tes!O165*1000*11630/RES_hhdet_in_new!O163)</f>
        <v>5.0652707635517524</v>
      </c>
      <c r="P165" s="98">
        <f>IF(RES_hhdet_in_tes!P165=0,0,RES_hhdet_in_tes!P165*1000*11630/RES_hhdet_in_new!P163)</f>
        <v>6.4102470281563431</v>
      </c>
      <c r="Q165" s="98">
        <f>IF(RES_hhdet_in_tes!Q165=0,0,RES_hhdet_in_tes!Q165*1000*11630/RES_hhdet_in_new!Q163)</f>
        <v>6.2908756391786369</v>
      </c>
      <c r="R165" s="98">
        <f>IF(RES_hhdet_in_tes!R165=0,0,RES_hhdet_in_tes!R165*1000*11630/RES_hhdet_in_new!R163)</f>
        <v>7.5414633605953219</v>
      </c>
      <c r="S165" s="98">
        <f>IF(RES_hhdet_in_tes!S165=0,0,RES_hhdet_in_tes!S165*1000*11630/RES_hhdet_in_new!S163)</f>
        <v>8.3493954730007154</v>
      </c>
      <c r="T165" s="98">
        <f>IF(RES_hhdet_in_tes!T165=0,0,RES_hhdet_in_tes!T165*1000*11630/RES_hhdet_in_new!T163)</f>
        <v>12.129553795441337</v>
      </c>
      <c r="U165" s="98">
        <f>IF(RES_hhdet_in_tes!U165=0,0,RES_hhdet_in_tes!U165*1000*11630/RES_hhdet_in_new!U163)</f>
        <v>8.6818040782094617</v>
      </c>
      <c r="V165" s="98">
        <f>IF(RES_hhdet_in_tes!V165=0,0,RES_hhdet_in_tes!V165*1000*11630/RES_hhdet_in_new!V163)</f>
        <v>10.159660729605719</v>
      </c>
      <c r="W165" s="98">
        <f>IF(RES_hhdet_in_tes!W165=0,0,RES_hhdet_in_tes!W165*1000*11630/RES_hhdet_in_new!W163)</f>
        <v>15.200294731669111</v>
      </c>
      <c r="X165" s="98">
        <f>IF(RES_hhdet_in_tes!X165=0,0,RES_hhdet_in_tes!X165*1000*11630/RES_hhdet_in_new!X163)</f>
        <v>14.866143960720169</v>
      </c>
      <c r="Y165" s="98">
        <f>IF(RES_hhdet_in_tes!Y165=0,0,RES_hhdet_in_tes!Y165*1000*11630/RES_hhdet_in_new!Y163)</f>
        <v>11.22962171521206</v>
      </c>
      <c r="DA165" s="63" t="s">
        <v>4246</v>
      </c>
    </row>
    <row r="166" spans="1:105" ht="12" customHeight="1" x14ac:dyDescent="0.25">
      <c r="A166" s="121" t="s">
        <v>55</v>
      </c>
      <c r="B166" s="122"/>
      <c r="C166" s="122">
        <v>1155.7595192120332</v>
      </c>
      <c r="D166" s="122">
        <v>1133.2429316808873</v>
      </c>
      <c r="E166" s="122">
        <v>1115.562868017937</v>
      </c>
      <c r="F166" s="122">
        <v>1099.3243534677481</v>
      </c>
      <c r="G166" s="122">
        <v>1080.1759736305066</v>
      </c>
      <c r="H166" s="122">
        <v>1093.7939367728395</v>
      </c>
      <c r="I166" s="122">
        <v>1051.1025790194979</v>
      </c>
      <c r="J166" s="122">
        <v>1022.5419676332759</v>
      </c>
      <c r="K166" s="122">
        <v>975.82756046223903</v>
      </c>
      <c r="L166" s="122">
        <v>1030.4553235355645</v>
      </c>
      <c r="M166" s="122">
        <v>948.35085689370101</v>
      </c>
      <c r="N166" s="122">
        <v>984.01239713908888</v>
      </c>
      <c r="O166" s="122">
        <v>953.16532094676188</v>
      </c>
      <c r="P166" s="122">
        <v>882.67567944595851</v>
      </c>
      <c r="Q166" s="122">
        <v>888.00405403087291</v>
      </c>
      <c r="R166" s="122">
        <v>971.23184405798156</v>
      </c>
      <c r="S166" s="122">
        <v>970.81042008202076</v>
      </c>
      <c r="T166" s="122">
        <v>927.45079346557202</v>
      </c>
      <c r="U166" s="122">
        <v>995.44038856127224</v>
      </c>
      <c r="V166" s="122">
        <v>968.30894284032331</v>
      </c>
      <c r="W166" s="122">
        <v>1062.3049414409106</v>
      </c>
      <c r="X166" s="122">
        <v>726.2382414828312</v>
      </c>
      <c r="Y166" s="122">
        <v>1006.7707664437327</v>
      </c>
      <c r="DA166" s="130" t="s">
        <v>4247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4248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4249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4250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4251</v>
      </c>
    </row>
    <row r="171" spans="1:105" ht="12" customHeight="1" x14ac:dyDescent="0.25">
      <c r="A171" s="106" t="s">
        <v>122</v>
      </c>
      <c r="B171" s="101"/>
      <c r="C171" s="101">
        <v>1155.7595192120332</v>
      </c>
      <c r="D171" s="101">
        <v>1133.2429316808873</v>
      </c>
      <c r="E171" s="101">
        <v>1115.562868017937</v>
      </c>
      <c r="F171" s="101">
        <v>1099.3243534677481</v>
      </c>
      <c r="G171" s="101">
        <v>1080.1759736305066</v>
      </c>
      <c r="H171" s="101">
        <v>1093.7939367728395</v>
      </c>
      <c r="I171" s="101">
        <v>1051.1025790194979</v>
      </c>
      <c r="J171" s="101">
        <v>1022.5419676332759</v>
      </c>
      <c r="K171" s="101">
        <v>975.82756046223903</v>
      </c>
      <c r="L171" s="101">
        <v>1030.4553235355645</v>
      </c>
      <c r="M171" s="101">
        <v>948.35085689370101</v>
      </c>
      <c r="N171" s="101">
        <v>984.01239713908888</v>
      </c>
      <c r="O171" s="101">
        <v>953.16532094676188</v>
      </c>
      <c r="P171" s="101">
        <v>882.67567944595851</v>
      </c>
      <c r="Q171" s="101">
        <v>888.00405403087291</v>
      </c>
      <c r="R171" s="101">
        <v>971.23184405798156</v>
      </c>
      <c r="S171" s="101">
        <v>970.81042008202076</v>
      </c>
      <c r="T171" s="101">
        <v>927.45079346557202</v>
      </c>
      <c r="U171" s="101">
        <v>995.44038856127224</v>
      </c>
      <c r="V171" s="101">
        <v>968.30894284032331</v>
      </c>
      <c r="W171" s="101">
        <v>1062.3049414409106</v>
      </c>
      <c r="X171" s="101">
        <v>726.2382414828312</v>
      </c>
      <c r="Y171" s="101">
        <v>1006.7707664437327</v>
      </c>
      <c r="DA171" s="131" t="s">
        <v>4252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4253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4254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4255</v>
      </c>
    </row>
    <row r="175" spans="1:105" ht="12" customHeight="1" x14ac:dyDescent="0.25">
      <c r="A175" s="121" t="s">
        <v>54</v>
      </c>
      <c r="B175" s="122"/>
      <c r="C175" s="122">
        <v>774.61001190032096</v>
      </c>
      <c r="D175" s="122">
        <v>695.8610080123766</v>
      </c>
      <c r="E175" s="122">
        <v>655.95512251012826</v>
      </c>
      <c r="F175" s="122">
        <v>656.2752075220078</v>
      </c>
      <c r="G175" s="122">
        <v>604.47835752638923</v>
      </c>
      <c r="H175" s="122">
        <v>640.80817098277168</v>
      </c>
      <c r="I175" s="122">
        <v>549.18788926176501</v>
      </c>
      <c r="J175" s="122">
        <v>534.31498125397729</v>
      </c>
      <c r="K175" s="122">
        <v>487.90995286014891</v>
      </c>
      <c r="L175" s="122">
        <v>539.59244053915052</v>
      </c>
      <c r="M175" s="122">
        <v>508.01624562704768</v>
      </c>
      <c r="N175" s="122">
        <v>508.98404861647367</v>
      </c>
      <c r="O175" s="122">
        <v>484.21886615806017</v>
      </c>
      <c r="P175" s="122">
        <v>465.95004521615772</v>
      </c>
      <c r="Q175" s="122">
        <v>487.02630098359879</v>
      </c>
      <c r="R175" s="122">
        <v>561.32594586076164</v>
      </c>
      <c r="S175" s="122">
        <v>548.63730231647503</v>
      </c>
      <c r="T175" s="122">
        <v>520.48002482296988</v>
      </c>
      <c r="U175" s="122">
        <v>561.23963532898051</v>
      </c>
      <c r="V175" s="122">
        <v>525.02556068869217</v>
      </c>
      <c r="W175" s="122">
        <v>578.5070668898868</v>
      </c>
      <c r="X175" s="122">
        <v>398.5573957979006</v>
      </c>
      <c r="Y175" s="122">
        <v>534.63948650855025</v>
      </c>
      <c r="DA175" s="130" t="s">
        <v>4256</v>
      </c>
    </row>
    <row r="176" spans="1:105" ht="12" customHeight="1" x14ac:dyDescent="0.25">
      <c r="A176" s="97" t="s">
        <v>50</v>
      </c>
      <c r="B176" s="98"/>
      <c r="C176" s="98">
        <v>919.89763169903699</v>
      </c>
      <c r="D176" s="98">
        <v>0</v>
      </c>
      <c r="E176" s="98">
        <v>674.94501382265923</v>
      </c>
      <c r="F176" s="98">
        <v>720.32164131352283</v>
      </c>
      <c r="G176" s="98">
        <v>584.73401707805147</v>
      </c>
      <c r="H176" s="98">
        <v>627.03507451780467</v>
      </c>
      <c r="I176" s="98">
        <v>421.45653046452793</v>
      </c>
      <c r="J176" s="98">
        <v>558.93518839811816</v>
      </c>
      <c r="K176" s="98">
        <v>486.20618500021504</v>
      </c>
      <c r="L176" s="98">
        <v>577.28729174682701</v>
      </c>
      <c r="M176" s="98">
        <v>564.40746791727031</v>
      </c>
      <c r="N176" s="98">
        <v>445.00665217287582</v>
      </c>
      <c r="O176" s="98">
        <v>419.27313391163773</v>
      </c>
      <c r="P176" s="98">
        <v>468.57718471240622</v>
      </c>
      <c r="Q176" s="98">
        <v>489.08846564804134</v>
      </c>
      <c r="R176" s="98">
        <v>614.5299012528119</v>
      </c>
      <c r="S176" s="98">
        <v>612.31705539406721</v>
      </c>
      <c r="T176" s="98">
        <v>534.61851464379697</v>
      </c>
      <c r="U176" s="98">
        <v>639.85643240839772</v>
      </c>
      <c r="V176" s="98">
        <v>484.78905312041837</v>
      </c>
      <c r="W176" s="98">
        <v>509.25152117535555</v>
      </c>
      <c r="X176" s="98">
        <v>328.14875046194993</v>
      </c>
      <c r="Y176" s="98">
        <v>555.06470026691477</v>
      </c>
      <c r="DA176" s="63" t="s">
        <v>4257</v>
      </c>
    </row>
    <row r="177" spans="1:105" ht="12" customHeight="1" x14ac:dyDescent="0.25">
      <c r="A177" s="109" t="s">
        <v>120</v>
      </c>
      <c r="B177" s="33"/>
      <c r="C177" s="33">
        <v>765.20289982702286</v>
      </c>
      <c r="D177" s="33">
        <v>695.8610080123766</v>
      </c>
      <c r="E177" s="33">
        <v>653.80606073607635</v>
      </c>
      <c r="F177" s="33">
        <v>649.38989111034391</v>
      </c>
      <c r="G177" s="33">
        <v>606.6877100694752</v>
      </c>
      <c r="H177" s="33">
        <v>642.26505851995489</v>
      </c>
      <c r="I177" s="33">
        <v>564.42808434568065</v>
      </c>
      <c r="J177" s="33">
        <v>529.97742614917831</v>
      </c>
      <c r="K177" s="33">
        <v>488.24437419386425</v>
      </c>
      <c r="L177" s="33">
        <v>532.68928706497366</v>
      </c>
      <c r="M177" s="33">
        <v>500.1931858873636</v>
      </c>
      <c r="N177" s="33">
        <v>514.58476345665395</v>
      </c>
      <c r="O177" s="33">
        <v>496.41524780058086</v>
      </c>
      <c r="P177" s="33">
        <v>464.70441873086742</v>
      </c>
      <c r="Q177" s="33">
        <v>486.02646357053573</v>
      </c>
      <c r="R177" s="33">
        <v>542.93000196249341</v>
      </c>
      <c r="S177" s="33">
        <v>538.29614583378918</v>
      </c>
      <c r="T177" s="33">
        <v>518.33628268407199</v>
      </c>
      <c r="U177" s="33">
        <v>556.3874196978652</v>
      </c>
      <c r="V177" s="33">
        <v>525.27681452720958</v>
      </c>
      <c r="W177" s="33">
        <v>578.86902967236699</v>
      </c>
      <c r="X177" s="33">
        <v>411.88419628271407</v>
      </c>
      <c r="Y177" s="33">
        <v>532.07488567790347</v>
      </c>
      <c r="DA177" s="60" t="s">
        <v>4258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5402.1597221228758</v>
      </c>
      <c r="D3" s="117">
        <f t="shared" si="0"/>
        <v>6215.4502104372532</v>
      </c>
      <c r="E3" s="117">
        <f t="shared" si="0"/>
        <v>4745.6750775786677</v>
      </c>
      <c r="F3" s="117">
        <f t="shared" si="0"/>
        <v>6507.203354891959</v>
      </c>
      <c r="G3" s="117">
        <f t="shared" si="0"/>
        <v>5830.7688360063621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5170.2070456028114</v>
      </c>
      <c r="M3" s="117">
        <f t="shared" si="0"/>
        <v>5703.6796849917173</v>
      </c>
      <c r="N3" s="117">
        <f t="shared" si="0"/>
        <v>5260.0675825110447</v>
      </c>
      <c r="O3" s="117">
        <f t="shared" si="0"/>
        <v>5553.1882497493334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3475.2566366112283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2148.6518923602403</v>
      </c>
      <c r="DA3" s="129" t="s">
        <v>4259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4776.0764995061709</v>
      </c>
      <c r="D4" s="122">
        <f t="shared" si="3"/>
        <v>5664.9739598966798</v>
      </c>
      <c r="E4" s="122">
        <f t="shared" si="3"/>
        <v>4170.0298250470432</v>
      </c>
      <c r="F4" s="122">
        <f t="shared" si="3"/>
        <v>5802.1123771753455</v>
      </c>
      <c r="G4" s="122">
        <f t="shared" si="3"/>
        <v>5333.1155380897007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4445.516179658257</v>
      </c>
      <c r="M4" s="122">
        <f t="shared" si="3"/>
        <v>5128.3955634261692</v>
      </c>
      <c r="N4" s="122">
        <f t="shared" si="3"/>
        <v>4631.3734595966907</v>
      </c>
      <c r="O4" s="122">
        <f t="shared" si="3"/>
        <v>4789.8980202771654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2987.5710216548246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2125.6321931172683</v>
      </c>
      <c r="DA4" s="130" t="s">
        <v>4260</v>
      </c>
    </row>
    <row r="5" spans="1:105" ht="12" customHeight="1" x14ac:dyDescent="0.25">
      <c r="A5" s="97" t="s">
        <v>51</v>
      </c>
      <c r="B5" s="98"/>
      <c r="C5" s="98">
        <v>4776.0764995061709</v>
      </c>
      <c r="D5" s="98">
        <v>5664.9739598966798</v>
      </c>
      <c r="E5" s="98">
        <v>4170.0298250470432</v>
      </c>
      <c r="F5" s="98">
        <v>5802.1123771753455</v>
      </c>
      <c r="G5" s="98">
        <v>5333.1155380897007</v>
      </c>
      <c r="H5" s="98">
        <v>0</v>
      </c>
      <c r="I5" s="98">
        <v>0</v>
      </c>
      <c r="J5" s="98">
        <v>0</v>
      </c>
      <c r="K5" s="98">
        <v>0</v>
      </c>
      <c r="L5" s="98">
        <v>4445.516179658257</v>
      </c>
      <c r="M5" s="98">
        <v>5128.3955634261692</v>
      </c>
      <c r="N5" s="98">
        <v>4631.3734595966907</v>
      </c>
      <c r="O5" s="98">
        <v>4789.8980202771654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2987.5710216548246</v>
      </c>
      <c r="V5" s="98">
        <v>0</v>
      </c>
      <c r="W5" s="98">
        <v>0</v>
      </c>
      <c r="X5" s="98">
        <v>0</v>
      </c>
      <c r="Y5" s="98">
        <v>2125.6321931172683</v>
      </c>
      <c r="DA5" s="63" t="s">
        <v>4261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4262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4263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4264</v>
      </c>
    </row>
    <row r="9" spans="1:105" ht="12" customHeight="1" x14ac:dyDescent="0.25">
      <c r="A9" s="121" t="s">
        <v>55</v>
      </c>
      <c r="B9" s="122"/>
      <c r="C9" s="122">
        <v>592.59159412598945</v>
      </c>
      <c r="D9" s="122">
        <v>528.21725907217842</v>
      </c>
      <c r="E9" s="122">
        <v>526.09242041682683</v>
      </c>
      <c r="F9" s="122">
        <v>642.23715822811164</v>
      </c>
      <c r="G9" s="122">
        <v>425.07375076468384</v>
      </c>
      <c r="H9" s="122">
        <v>0</v>
      </c>
      <c r="I9" s="122">
        <v>0</v>
      </c>
      <c r="J9" s="122">
        <v>0</v>
      </c>
      <c r="K9" s="122">
        <v>0</v>
      </c>
      <c r="L9" s="122">
        <v>497.58566104781278</v>
      </c>
      <c r="M9" s="122">
        <v>464.15697626336595</v>
      </c>
      <c r="N9" s="122">
        <v>525.00519304984152</v>
      </c>
      <c r="O9" s="122">
        <v>611.88754915557035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487.68561495640381</v>
      </c>
      <c r="V9" s="122">
        <v>0</v>
      </c>
      <c r="W9" s="122">
        <v>0</v>
      </c>
      <c r="X9" s="122">
        <v>0</v>
      </c>
      <c r="Y9" s="122">
        <v>0</v>
      </c>
      <c r="DA9" s="130" t="s">
        <v>4265</v>
      </c>
    </row>
    <row r="10" spans="1:105" ht="12" customHeight="1" x14ac:dyDescent="0.25">
      <c r="A10" s="97" t="s">
        <v>143</v>
      </c>
      <c r="B10" s="98"/>
      <c r="C10" s="98">
        <v>592.59159412598945</v>
      </c>
      <c r="D10" s="98">
        <v>748.30778368558617</v>
      </c>
      <c r="E10" s="98">
        <v>526.09242041682683</v>
      </c>
      <c r="F10" s="98">
        <v>764.40183506498067</v>
      </c>
      <c r="G10" s="98">
        <v>759.59924692860659</v>
      </c>
      <c r="H10" s="98">
        <v>0</v>
      </c>
      <c r="I10" s="98">
        <v>0</v>
      </c>
      <c r="J10" s="98">
        <v>0</v>
      </c>
      <c r="K10" s="98">
        <v>0</v>
      </c>
      <c r="L10" s="98">
        <v>497.58566104781278</v>
      </c>
      <c r="M10" s="98">
        <v>640.48476612877869</v>
      </c>
      <c r="N10" s="98">
        <v>599.76859079428095</v>
      </c>
      <c r="O10" s="98">
        <v>626.66744164725083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487.68561495640381</v>
      </c>
      <c r="V10" s="98">
        <v>0</v>
      </c>
      <c r="W10" s="98">
        <v>0</v>
      </c>
      <c r="X10" s="98">
        <v>0</v>
      </c>
      <c r="Y10" s="98">
        <v>0</v>
      </c>
      <c r="DA10" s="63" t="s">
        <v>4266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4267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4268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4269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4270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4271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4272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4273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4274</v>
      </c>
    </row>
    <row r="19" spans="1:105" ht="12" customHeight="1" x14ac:dyDescent="0.25">
      <c r="A19" s="121" t="s">
        <v>54</v>
      </c>
      <c r="B19" s="122"/>
      <c r="C19" s="122">
        <v>33.491628490715804</v>
      </c>
      <c r="D19" s="122">
        <v>22.258991468394967</v>
      </c>
      <c r="E19" s="122">
        <v>49.552832114797738</v>
      </c>
      <c r="F19" s="122">
        <v>62.853819488501863</v>
      </c>
      <c r="G19" s="122">
        <v>72.579547151977593</v>
      </c>
      <c r="H19" s="122">
        <v>0</v>
      </c>
      <c r="I19" s="122">
        <v>0</v>
      </c>
      <c r="J19" s="122">
        <v>0</v>
      </c>
      <c r="K19" s="122">
        <v>0</v>
      </c>
      <c r="L19" s="122">
        <v>227.1052048967411</v>
      </c>
      <c r="M19" s="122">
        <v>111.12714530218155</v>
      </c>
      <c r="N19" s="122">
        <v>103.68892986451323</v>
      </c>
      <c r="O19" s="122">
        <v>151.40268031659804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23.019699242972113</v>
      </c>
      <c r="DA19" s="130" t="s">
        <v>4275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441.46999745650021</v>
      </c>
      <c r="E20" s="98">
        <v>331.81726442886026</v>
      </c>
      <c r="F20" s="98">
        <v>494.4266364759323</v>
      </c>
      <c r="G20" s="98">
        <v>422.26382706567523</v>
      </c>
      <c r="H20" s="98">
        <v>0</v>
      </c>
      <c r="I20" s="98">
        <v>0</v>
      </c>
      <c r="J20" s="98">
        <v>0</v>
      </c>
      <c r="K20" s="98">
        <v>0</v>
      </c>
      <c r="L20" s="98">
        <v>302.67817377774992</v>
      </c>
      <c r="M20" s="98">
        <v>378.04240873622501</v>
      </c>
      <c r="N20" s="98">
        <v>364.71866336538091</v>
      </c>
      <c r="O20" s="98">
        <v>362.16496247885254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4276</v>
      </c>
    </row>
    <row r="21" spans="1:105" ht="12" customHeight="1" x14ac:dyDescent="0.25">
      <c r="A21" s="97" t="s">
        <v>50</v>
      </c>
      <c r="B21" s="98"/>
      <c r="C21" s="98">
        <v>368.40791339787381</v>
      </c>
      <c r="D21" s="98">
        <v>0</v>
      </c>
      <c r="E21" s="98">
        <v>269.71677529672735</v>
      </c>
      <c r="F21" s="98">
        <v>287.53574185277057</v>
      </c>
      <c r="G21" s="98">
        <v>233.15783846174995</v>
      </c>
      <c r="H21" s="98">
        <v>0</v>
      </c>
      <c r="I21" s="98">
        <v>0</v>
      </c>
      <c r="J21" s="98">
        <v>0</v>
      </c>
      <c r="K21" s="98">
        <v>0</v>
      </c>
      <c r="L21" s="98">
        <v>228.94012160188541</v>
      </c>
      <c r="M21" s="98">
        <v>223.64794670441574</v>
      </c>
      <c r="N21" s="98">
        <v>176.25393870337368</v>
      </c>
      <c r="O21" s="98">
        <v>166.01600910902047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207.17729318674901</v>
      </c>
      <c r="DA21" s="63" t="s">
        <v>4277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4278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:Y24" si="9">W25+W28+W30+W39</f>
        <v>0</v>
      </c>
      <c r="X24" s="117">
        <f t="shared" si="9"/>
        <v>0</v>
      </c>
      <c r="Y24" s="117">
        <f t="shared" si="9"/>
        <v>0</v>
      </c>
      <c r="DA24" s="129" t="s">
        <v>4279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:Y25" si="12">SUM(W26:W27)</f>
        <v>0</v>
      </c>
      <c r="X25" s="122">
        <f t="shared" si="12"/>
        <v>0</v>
      </c>
      <c r="Y25" s="122">
        <f t="shared" si="12"/>
        <v>0</v>
      </c>
      <c r="DA25" s="130" t="s">
        <v>4280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X26" s="98">
        <v>0</v>
      </c>
      <c r="Y26" s="98">
        <v>0</v>
      </c>
      <c r="DA26" s="63" t="s">
        <v>4281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4282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4283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4284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X30" s="122">
        <v>0</v>
      </c>
      <c r="Y30" s="122">
        <v>0</v>
      </c>
      <c r="DA30" s="130" t="s">
        <v>4285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4286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4287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4288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4289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4290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4291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4292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4293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X39" s="122">
        <v>0</v>
      </c>
      <c r="Y39" s="122">
        <v>0</v>
      </c>
      <c r="DA39" s="130" t="s">
        <v>4294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4295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4296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5663.8655219682096</v>
      </c>
      <c r="K43" s="117">
        <f t="shared" si="14"/>
        <v>4620.9197499279662</v>
      </c>
      <c r="L43" s="117">
        <f t="shared" si="14"/>
        <v>4026.7087566984851</v>
      </c>
      <c r="M43" s="117">
        <f t="shared" si="14"/>
        <v>4919.3457235415635</v>
      </c>
      <c r="N43" s="117">
        <f t="shared" si="14"/>
        <v>4829.0878085617633</v>
      </c>
      <c r="O43" s="117">
        <f t="shared" si="14"/>
        <v>3843.9667370730167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1019.8702965379156</v>
      </c>
      <c r="DA43" s="129" t="s">
        <v>4297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5088.2311390774139</v>
      </c>
      <c r="K44" s="122">
        <f t="shared" si="17"/>
        <v>4151.2067280802903</v>
      </c>
      <c r="L44" s="122">
        <f t="shared" si="17"/>
        <v>3614.1915028325343</v>
      </c>
      <c r="M44" s="122">
        <f t="shared" si="17"/>
        <v>4429.8322943573739</v>
      </c>
      <c r="N44" s="122">
        <f t="shared" si="17"/>
        <v>4351.2906756849525</v>
      </c>
      <c r="O44" s="122">
        <f t="shared" si="17"/>
        <v>3445.1891504026835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883.74986774291619</v>
      </c>
      <c r="DA44" s="130" t="s">
        <v>4298</v>
      </c>
    </row>
    <row r="45" spans="1:105" ht="12" customHeight="1" x14ac:dyDescent="0.25">
      <c r="A45" s="97" t="s">
        <v>211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5088.2311390774139</v>
      </c>
      <c r="K45" s="98">
        <v>4151.2067280802903</v>
      </c>
      <c r="L45" s="98">
        <v>3614.1915028325343</v>
      </c>
      <c r="M45" s="98">
        <v>4429.8322943573739</v>
      </c>
      <c r="N45" s="98">
        <v>4351.2906756849525</v>
      </c>
      <c r="O45" s="98">
        <v>3445.1891504026835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X45" s="98">
        <v>0</v>
      </c>
      <c r="Y45" s="98">
        <v>883.74986774291619</v>
      </c>
      <c r="DA45" s="63" t="s">
        <v>4299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4300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4301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4302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541.61231249657567</v>
      </c>
      <c r="K49" s="122">
        <v>436.85707125840929</v>
      </c>
      <c r="L49" s="122">
        <v>376.95373983070658</v>
      </c>
      <c r="M49" s="122">
        <v>462.52143561641515</v>
      </c>
      <c r="N49" s="122">
        <v>463.97329454713372</v>
      </c>
      <c r="O49" s="122">
        <v>373.01648180858876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118.85565436277039</v>
      </c>
      <c r="DA49" s="130" t="s">
        <v>4303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567.16006308603676</v>
      </c>
      <c r="K50" s="98">
        <v>436.85707125840929</v>
      </c>
      <c r="L50" s="98">
        <v>380.64936473100761</v>
      </c>
      <c r="M50" s="98">
        <v>481.908561660217</v>
      </c>
      <c r="N50" s="98">
        <v>482.91098003885349</v>
      </c>
      <c r="O50" s="98">
        <v>389.81902603420087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285.25357047064892</v>
      </c>
      <c r="DA50" s="63" t="s">
        <v>4304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4305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4306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4307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4308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4309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4310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4311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34.02207039421949</v>
      </c>
      <c r="K58" s="122">
        <v>32.855950589266016</v>
      </c>
      <c r="L58" s="122">
        <v>35.563514035244339</v>
      </c>
      <c r="M58" s="122">
        <v>26.991993567774319</v>
      </c>
      <c r="N58" s="122">
        <v>13.823838329676368</v>
      </c>
      <c r="O58" s="122">
        <v>25.761104861744556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17.264774432229082</v>
      </c>
      <c r="DA58" s="130" t="s">
        <v>4312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222.14410669166844</v>
      </c>
      <c r="K59" s="98">
        <v>193.02870971193784</v>
      </c>
      <c r="L59" s="98">
        <v>228.94012160188541</v>
      </c>
      <c r="M59" s="98">
        <v>223.64794670441577</v>
      </c>
      <c r="N59" s="98">
        <v>176.25393870337371</v>
      </c>
      <c r="O59" s="98">
        <v>166.01600910902047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207.17729318674898</v>
      </c>
      <c r="DA59" s="63" t="s">
        <v>4313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4314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4274.0690295681652</v>
      </c>
      <c r="D62" s="117">
        <f t="shared" si="21"/>
        <v>3855.482885655782</v>
      </c>
      <c r="E62" s="117">
        <f t="shared" si="21"/>
        <v>3787.0454040386749</v>
      </c>
      <c r="F62" s="117">
        <f t="shared" si="21"/>
        <v>3646.8564424644187</v>
      </c>
      <c r="G62" s="117">
        <f t="shared" si="21"/>
        <v>3835.6648536538341</v>
      </c>
      <c r="H62" s="117">
        <f t="shared" si="21"/>
        <v>3620.9536506279101</v>
      </c>
      <c r="I62" s="117">
        <f t="shared" si="21"/>
        <v>3697.1269765785087</v>
      </c>
      <c r="J62" s="117">
        <f t="shared" si="21"/>
        <v>3570.7304284826878</v>
      </c>
      <c r="K62" s="117">
        <f t="shared" si="21"/>
        <v>3523.8592431021989</v>
      </c>
      <c r="L62" s="117">
        <f t="shared" si="21"/>
        <v>3673.0938442463953</v>
      </c>
      <c r="M62" s="117">
        <f t="shared" si="21"/>
        <v>3268.7815006942233</v>
      </c>
      <c r="N62" s="117">
        <f t="shared" si="21"/>
        <v>3269.6131343815359</v>
      </c>
      <c r="O62" s="117">
        <f t="shared" si="21"/>
        <v>2858.4103621275854</v>
      </c>
      <c r="P62" s="117">
        <f t="shared" si="21"/>
        <v>2554.4760588996551</v>
      </c>
      <c r="Q62" s="117">
        <f t="shared" si="21"/>
        <v>2216.8609225560422</v>
      </c>
      <c r="R62" s="117">
        <f t="shared" ref="R62:V62" si="22">R63+R66+R68+R77</f>
        <v>2427.2270131106548</v>
      </c>
      <c r="S62" s="117">
        <f t="shared" si="22"/>
        <v>2142.3327583172768</v>
      </c>
      <c r="T62" s="117">
        <f t="shared" si="22"/>
        <v>2045.095206969547</v>
      </c>
      <c r="U62" s="117">
        <f t="shared" si="22"/>
        <v>1991.6755261041878</v>
      </c>
      <c r="V62" s="117">
        <f t="shared" si="22"/>
        <v>1794.8107668581592</v>
      </c>
      <c r="W62" s="117">
        <f t="shared" ref="W62:Y62" si="23">W63+W66+W68+W77</f>
        <v>1634.8606936799424</v>
      </c>
      <c r="X62" s="117">
        <f t="shared" si="23"/>
        <v>1081.9560951962642</v>
      </c>
      <c r="Y62" s="117">
        <f t="shared" si="23"/>
        <v>847.55101946583784</v>
      </c>
      <c r="DA62" s="129" t="s">
        <v>4315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3662.6249005669847</v>
      </c>
      <c r="D63" s="122">
        <f t="shared" si="24"/>
        <v>3287.4668926788431</v>
      </c>
      <c r="E63" s="122">
        <f t="shared" si="24"/>
        <v>3223.8830210758206</v>
      </c>
      <c r="F63" s="122">
        <f t="shared" si="24"/>
        <v>3092.1859648867635</v>
      </c>
      <c r="G63" s="122">
        <f t="shared" si="24"/>
        <v>3249.4873540205976</v>
      </c>
      <c r="H63" s="122">
        <f t="shared" si="24"/>
        <v>3044.2710530748536</v>
      </c>
      <c r="I63" s="122">
        <f t="shared" si="24"/>
        <v>3194.9784682260474</v>
      </c>
      <c r="J63" s="122">
        <f t="shared" si="24"/>
        <v>3076.2985718771329</v>
      </c>
      <c r="K63" s="122">
        <f t="shared" si="24"/>
        <v>3083.275539257771</v>
      </c>
      <c r="L63" s="122">
        <f t="shared" si="24"/>
        <v>3187.9371284039171</v>
      </c>
      <c r="M63" s="122">
        <f t="shared" si="24"/>
        <v>2827.2804055344595</v>
      </c>
      <c r="N63" s="122">
        <f t="shared" si="24"/>
        <v>2819.7617623145397</v>
      </c>
      <c r="O63" s="122">
        <f t="shared" si="24"/>
        <v>2453.1462369928922</v>
      </c>
      <c r="P63" s="122">
        <f t="shared" si="24"/>
        <v>2174.6851428272125</v>
      </c>
      <c r="Q63" s="122">
        <f t="shared" si="24"/>
        <v>1854.7049322972423</v>
      </c>
      <c r="R63" s="122">
        <f t="shared" ref="R63:V63" si="25">SUM(R64:R65)</f>
        <v>2001.1553258629651</v>
      </c>
      <c r="S63" s="122">
        <f t="shared" si="25"/>
        <v>1753.1385426690838</v>
      </c>
      <c r="T63" s="122">
        <f t="shared" si="25"/>
        <v>1668.5427201319233</v>
      </c>
      <c r="U63" s="122">
        <f t="shared" si="25"/>
        <v>1587.6841149379377</v>
      </c>
      <c r="V63" s="122">
        <f t="shared" si="25"/>
        <v>1421.2126049868928</v>
      </c>
      <c r="W63" s="122">
        <f t="shared" ref="W63:Y63" si="26">SUM(W64:W65)</f>
        <v>1264.1007729681996</v>
      </c>
      <c r="X63" s="122">
        <f t="shared" si="26"/>
        <v>824.45032375594701</v>
      </c>
      <c r="Y63" s="122">
        <f t="shared" si="26"/>
        <v>641.85746062419423</v>
      </c>
      <c r="DA63" s="130" t="s">
        <v>4316</v>
      </c>
    </row>
    <row r="64" spans="1:105" ht="12" customHeight="1" x14ac:dyDescent="0.25">
      <c r="A64" s="97" t="s">
        <v>212</v>
      </c>
      <c r="B64" s="98"/>
      <c r="C64" s="98">
        <v>3662.6249005669847</v>
      </c>
      <c r="D64" s="98">
        <v>3287.4668926788431</v>
      </c>
      <c r="E64" s="98">
        <v>3223.8830210758206</v>
      </c>
      <c r="F64" s="98">
        <v>3092.1859648867635</v>
      </c>
      <c r="G64" s="98">
        <v>3249.4873540205976</v>
      </c>
      <c r="H64" s="98">
        <v>3044.2710530748536</v>
      </c>
      <c r="I64" s="98">
        <v>3194.9784682260474</v>
      </c>
      <c r="J64" s="98">
        <v>3076.2985718771329</v>
      </c>
      <c r="K64" s="98">
        <v>3083.275539257771</v>
      </c>
      <c r="L64" s="98">
        <v>3187.9371284039171</v>
      </c>
      <c r="M64" s="98">
        <v>2827.2804055344595</v>
      </c>
      <c r="N64" s="98">
        <v>2819.7617623145397</v>
      </c>
      <c r="O64" s="98">
        <v>2453.1462369928922</v>
      </c>
      <c r="P64" s="98">
        <v>2174.6851428272125</v>
      </c>
      <c r="Q64" s="98">
        <v>1854.7049322972423</v>
      </c>
      <c r="R64" s="98">
        <v>2001.1553258629651</v>
      </c>
      <c r="S64" s="98">
        <v>1753.1385426690838</v>
      </c>
      <c r="T64" s="98">
        <v>1668.5427201319233</v>
      </c>
      <c r="U64" s="98">
        <v>1587.6841149379377</v>
      </c>
      <c r="V64" s="98">
        <v>1421.2126049868928</v>
      </c>
      <c r="W64" s="98">
        <v>1264.1007729681996</v>
      </c>
      <c r="X64" s="98">
        <v>824.45032375594701</v>
      </c>
      <c r="Y64" s="98">
        <v>641.85746062419423</v>
      </c>
      <c r="DA64" s="63" t="s">
        <v>4317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4318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4319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4320</v>
      </c>
    </row>
    <row r="68" spans="1:105" ht="12" customHeight="1" x14ac:dyDescent="0.25">
      <c r="A68" s="121" t="s">
        <v>55</v>
      </c>
      <c r="B68" s="122"/>
      <c r="C68" s="122">
        <v>371.54758995870066</v>
      </c>
      <c r="D68" s="122">
        <v>350.14408767920486</v>
      </c>
      <c r="E68" s="122">
        <v>342.88610756980768</v>
      </c>
      <c r="F68" s="122">
        <v>341.43321671904954</v>
      </c>
      <c r="G68" s="122">
        <v>381.22793320572839</v>
      </c>
      <c r="H68" s="122">
        <v>372.10577202835265</v>
      </c>
      <c r="I68" s="122">
        <v>322.51429750289401</v>
      </c>
      <c r="J68" s="122">
        <v>312.15070765062558</v>
      </c>
      <c r="K68" s="122">
        <v>288.30804872964757</v>
      </c>
      <c r="L68" s="122">
        <v>295.12368888772511</v>
      </c>
      <c r="M68" s="122">
        <v>270.36767921864839</v>
      </c>
      <c r="N68" s="122">
        <v>278.14750935678967</v>
      </c>
      <c r="O68" s="122">
        <v>249.71309163765764</v>
      </c>
      <c r="P68" s="122">
        <v>226.6192631580866</v>
      </c>
      <c r="Q68" s="122">
        <v>206.40327402081306</v>
      </c>
      <c r="R68" s="122">
        <v>236.43727367241326</v>
      </c>
      <c r="S68" s="122">
        <v>214.31827133866582</v>
      </c>
      <c r="T68" s="122">
        <v>209.61095725144347</v>
      </c>
      <c r="U68" s="122">
        <v>221.15727466054153</v>
      </c>
      <c r="V68" s="122">
        <v>212.07586441555756</v>
      </c>
      <c r="W68" s="122">
        <v>220.8944185470651</v>
      </c>
      <c r="X68" s="122">
        <v>173.25394211783475</v>
      </c>
      <c r="Y68" s="122">
        <v>178.45407523682812</v>
      </c>
      <c r="DA68" s="130" t="s">
        <v>4321</v>
      </c>
    </row>
    <row r="69" spans="1:105" ht="12" customHeight="1" x14ac:dyDescent="0.25">
      <c r="A69" s="97" t="s">
        <v>134</v>
      </c>
      <c r="B69" s="98"/>
      <c r="C69" s="98">
        <v>413.7689069994621</v>
      </c>
      <c r="D69" s="98">
        <v>389.3529308307825</v>
      </c>
      <c r="E69" s="98">
        <v>369.16090508473548</v>
      </c>
      <c r="F69" s="98">
        <v>364.81905348062827</v>
      </c>
      <c r="G69" s="98">
        <v>405.18736576201519</v>
      </c>
      <c r="H69" s="98">
        <v>398.28406754793525</v>
      </c>
      <c r="I69" s="98">
        <v>337.2934659220694</v>
      </c>
      <c r="J69" s="98">
        <v>325.05693883233414</v>
      </c>
      <c r="K69" s="98">
        <v>306.14581289565456</v>
      </c>
      <c r="L69" s="98">
        <v>315.79856269716743</v>
      </c>
      <c r="M69" s="98">
        <v>290.29742469651819</v>
      </c>
      <c r="N69" s="98">
        <v>297.95858552180317</v>
      </c>
      <c r="O69" s="98">
        <v>268.3939183403221</v>
      </c>
      <c r="P69" s="98">
        <v>246.82735031868032</v>
      </c>
      <c r="Q69" s="98">
        <v>222.22752502907539</v>
      </c>
      <c r="R69" s="98">
        <v>250.50121495120337</v>
      </c>
      <c r="S69" s="98">
        <v>229.81115842338866</v>
      </c>
      <c r="T69" s="98">
        <v>222.33969834636551</v>
      </c>
      <c r="U69" s="98">
        <v>232.79151353023218</v>
      </c>
      <c r="V69" s="98">
        <v>223.56330707140026</v>
      </c>
      <c r="W69" s="98">
        <v>236.80320531328587</v>
      </c>
      <c r="X69" s="98">
        <v>189.2589252234084</v>
      </c>
      <c r="Y69" s="98">
        <v>212.24319129023326</v>
      </c>
      <c r="DA69" s="63" t="s">
        <v>4322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4323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4324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4325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4326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4327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4328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4329</v>
      </c>
    </row>
    <row r="77" spans="1:105" ht="12" customHeight="1" x14ac:dyDescent="0.25">
      <c r="A77" s="121" t="s">
        <v>54</v>
      </c>
      <c r="B77" s="122"/>
      <c r="C77" s="122">
        <v>239.8965390424801</v>
      </c>
      <c r="D77" s="122">
        <v>217.87190529773409</v>
      </c>
      <c r="E77" s="122">
        <v>220.27627539304652</v>
      </c>
      <c r="F77" s="122">
        <v>213.23726085860577</v>
      </c>
      <c r="G77" s="122">
        <v>204.94956642750822</v>
      </c>
      <c r="H77" s="122">
        <v>204.57682552470411</v>
      </c>
      <c r="I77" s="122">
        <v>179.63421084956727</v>
      </c>
      <c r="J77" s="122">
        <v>182.28114895492951</v>
      </c>
      <c r="K77" s="122">
        <v>152.27565511478065</v>
      </c>
      <c r="L77" s="122">
        <v>190.03302695475287</v>
      </c>
      <c r="M77" s="122">
        <v>171.13341594111535</v>
      </c>
      <c r="N77" s="122">
        <v>171.70386271020666</v>
      </c>
      <c r="O77" s="122">
        <v>155.55103349703521</v>
      </c>
      <c r="P77" s="122">
        <v>153.171652914356</v>
      </c>
      <c r="Q77" s="122">
        <v>155.75271623798679</v>
      </c>
      <c r="R77" s="122">
        <v>189.63441357527648</v>
      </c>
      <c r="S77" s="122">
        <v>174.8759443095272</v>
      </c>
      <c r="T77" s="122">
        <v>166.94152958618025</v>
      </c>
      <c r="U77" s="122">
        <v>182.83413650570864</v>
      </c>
      <c r="V77" s="122">
        <v>161.52229745570898</v>
      </c>
      <c r="W77" s="122">
        <v>149.86550216467765</v>
      </c>
      <c r="X77" s="122">
        <v>84.251829322482465</v>
      </c>
      <c r="Y77" s="122">
        <v>27.239483604815508</v>
      </c>
      <c r="DA77" s="130" t="s">
        <v>4330</v>
      </c>
    </row>
    <row r="78" spans="1:105" ht="12" customHeight="1" x14ac:dyDescent="0.25">
      <c r="A78" s="97" t="s">
        <v>189</v>
      </c>
      <c r="B78" s="98"/>
      <c r="C78" s="98">
        <v>281.5552194750066</v>
      </c>
      <c r="D78" s="98">
        <v>225.80413485954477</v>
      </c>
      <c r="E78" s="98">
        <v>228.12395596601746</v>
      </c>
      <c r="F78" s="98">
        <v>225.98514058384851</v>
      </c>
      <c r="G78" s="98">
        <v>221.71062408676192</v>
      </c>
      <c r="H78" s="98">
        <v>227.14959428372882</v>
      </c>
      <c r="I78" s="98">
        <v>196.67839503465416</v>
      </c>
      <c r="J78" s="98">
        <v>194.68489577730637</v>
      </c>
      <c r="K78" s="98">
        <v>168.73788810016234</v>
      </c>
      <c r="L78" s="98">
        <v>191.50805691817916</v>
      </c>
      <c r="M78" s="98">
        <v>178.77536820912184</v>
      </c>
      <c r="N78" s="98">
        <v>181.35014713212837</v>
      </c>
      <c r="O78" s="98">
        <v>168.21494252213947</v>
      </c>
      <c r="P78" s="98">
        <v>167.59275003517746</v>
      </c>
      <c r="Q78" s="98">
        <v>167.32193130222751</v>
      </c>
      <c r="R78" s="98">
        <v>200.56858372118313</v>
      </c>
      <c r="S78" s="98">
        <v>184.60900325376184</v>
      </c>
      <c r="T78" s="98">
        <v>172.9864077761267</v>
      </c>
      <c r="U78" s="98">
        <v>191.62001524216751</v>
      </c>
      <c r="V78" s="98">
        <v>174.01763487421306</v>
      </c>
      <c r="W78" s="98">
        <v>198.84818166317373</v>
      </c>
      <c r="X78" s="98">
        <v>127.11679511813142</v>
      </c>
      <c r="Y78" s="98">
        <v>163.69881974047783</v>
      </c>
      <c r="DA78" s="63" t="s">
        <v>4331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4332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13.272639361844844</v>
      </c>
      <c r="D81" s="117">
        <f t="shared" si="28"/>
        <v>0</v>
      </c>
      <c r="E81" s="117">
        <f t="shared" si="28"/>
        <v>14.50542283357302</v>
      </c>
      <c r="F81" s="117">
        <f t="shared" si="28"/>
        <v>15.783832705533086</v>
      </c>
      <c r="G81" s="117">
        <f t="shared" si="28"/>
        <v>12.733570565627391</v>
      </c>
      <c r="H81" s="117">
        <f t="shared" si="28"/>
        <v>12.536771658175979</v>
      </c>
      <c r="I81" s="117">
        <f t="shared" si="28"/>
        <v>7.5427289145326357</v>
      </c>
      <c r="J81" s="117">
        <f t="shared" si="28"/>
        <v>12.263114380311</v>
      </c>
      <c r="K81" s="117">
        <f t="shared" si="28"/>
        <v>14.872279110691588</v>
      </c>
      <c r="L81" s="117">
        <f t="shared" si="28"/>
        <v>12.320313438268737</v>
      </c>
      <c r="M81" s="117">
        <f t="shared" si="28"/>
        <v>11.599523040622483</v>
      </c>
      <c r="N81" s="117">
        <f t="shared" si="28"/>
        <v>5.7571280444802522</v>
      </c>
      <c r="O81" s="117">
        <f t="shared" si="28"/>
        <v>13.787719992086894</v>
      </c>
      <c r="P81" s="117">
        <f t="shared" si="28"/>
        <v>38.348561250550453</v>
      </c>
      <c r="Q81" s="117">
        <f t="shared" si="28"/>
        <v>42.035263107785482</v>
      </c>
      <c r="R81" s="117">
        <f t="shared" ref="R81:V81" si="29">R82+R85+R87+R100</f>
        <v>37.060427306493757</v>
      </c>
      <c r="S81" s="117">
        <f t="shared" si="29"/>
        <v>17.393164203906952</v>
      </c>
      <c r="T81" s="117">
        <f t="shared" si="29"/>
        <v>10.810411881115712</v>
      </c>
      <c r="U81" s="117">
        <f t="shared" si="29"/>
        <v>7.859374502022872</v>
      </c>
      <c r="V81" s="117">
        <f t="shared" si="29"/>
        <v>0.46252360313189606</v>
      </c>
      <c r="W81" s="117">
        <f t="shared" ref="W81:Y81" si="30">W82+W85+W87+W100</f>
        <v>0.49078905142537277</v>
      </c>
      <c r="X81" s="117">
        <f t="shared" si="30"/>
        <v>6.8648099773570381</v>
      </c>
      <c r="Y81" s="117">
        <f t="shared" si="30"/>
        <v>13.631096962639665</v>
      </c>
      <c r="DA81" s="129" t="s">
        <v>4333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4334</v>
      </c>
    </row>
    <row r="83" spans="1:105" ht="12" customHeight="1" x14ac:dyDescent="0.25">
      <c r="A83" s="97" t="s">
        <v>199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4335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4336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4337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4338</v>
      </c>
    </row>
    <row r="87" spans="1:105" ht="12" customHeight="1" x14ac:dyDescent="0.25">
      <c r="A87" s="121" t="s">
        <v>55</v>
      </c>
      <c r="B87" s="122"/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</v>
      </c>
      <c r="M87" s="122">
        <v>0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X87" s="122">
        <v>0</v>
      </c>
      <c r="Y87" s="122">
        <v>0</v>
      </c>
      <c r="DA87" s="130" t="s">
        <v>4339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4340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4341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4342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4343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4344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4345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4346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4347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4348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4349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4350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4351</v>
      </c>
    </row>
    <row r="100" spans="1:105" ht="12" customHeight="1" x14ac:dyDescent="0.25">
      <c r="A100" s="121" t="s">
        <v>54</v>
      </c>
      <c r="B100" s="122"/>
      <c r="C100" s="122">
        <v>13.272639361844844</v>
      </c>
      <c r="D100" s="122">
        <v>0</v>
      </c>
      <c r="E100" s="122">
        <v>14.50542283357302</v>
      </c>
      <c r="F100" s="122">
        <v>15.783832705533086</v>
      </c>
      <c r="G100" s="122">
        <v>12.733570565627391</v>
      </c>
      <c r="H100" s="122">
        <v>12.536771658175979</v>
      </c>
      <c r="I100" s="122">
        <v>7.5427289145326357</v>
      </c>
      <c r="J100" s="122">
        <v>12.263114380311</v>
      </c>
      <c r="K100" s="122">
        <v>14.872279110691588</v>
      </c>
      <c r="L100" s="122">
        <v>12.320313438268737</v>
      </c>
      <c r="M100" s="122">
        <v>11.599523040622483</v>
      </c>
      <c r="N100" s="122">
        <v>5.7571280444802522</v>
      </c>
      <c r="O100" s="122">
        <v>13.787719992086894</v>
      </c>
      <c r="P100" s="122">
        <v>38.348561250550453</v>
      </c>
      <c r="Q100" s="122">
        <v>42.035263107785482</v>
      </c>
      <c r="R100" s="122">
        <v>37.060427306493757</v>
      </c>
      <c r="S100" s="122">
        <v>17.393164203906952</v>
      </c>
      <c r="T100" s="122">
        <v>10.810411881115712</v>
      </c>
      <c r="U100" s="122">
        <v>7.859374502022872</v>
      </c>
      <c r="V100" s="122">
        <v>0.46252360313189606</v>
      </c>
      <c r="W100" s="122">
        <v>0.49078905142537277</v>
      </c>
      <c r="X100" s="122">
        <v>6.8648099773570381</v>
      </c>
      <c r="Y100" s="122">
        <v>13.631096962639665</v>
      </c>
      <c r="DA100" s="130" t="s">
        <v>4352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4353</v>
      </c>
    </row>
    <row r="102" spans="1:105" ht="12" customHeight="1" x14ac:dyDescent="0.25">
      <c r="A102" s="97" t="s">
        <v>50</v>
      </c>
      <c r="B102" s="98"/>
      <c r="C102" s="98">
        <v>368.40791339787387</v>
      </c>
      <c r="D102" s="98">
        <v>0</v>
      </c>
      <c r="E102" s="98">
        <v>269.71677529672729</v>
      </c>
      <c r="F102" s="98">
        <v>287.53574185277051</v>
      </c>
      <c r="G102" s="98">
        <v>233.15783846174992</v>
      </c>
      <c r="H102" s="98">
        <v>249.75274084827063</v>
      </c>
      <c r="I102" s="98">
        <v>167.6866371548156</v>
      </c>
      <c r="J102" s="98">
        <v>222.14410669166841</v>
      </c>
      <c r="K102" s="98">
        <v>193.02870971193786</v>
      </c>
      <c r="L102" s="98">
        <v>228.94012160188535</v>
      </c>
      <c r="M102" s="98">
        <v>223.64794670441574</v>
      </c>
      <c r="N102" s="98">
        <v>176.25393870337371</v>
      </c>
      <c r="O102" s="98">
        <v>166.01600910902047</v>
      </c>
      <c r="P102" s="98">
        <v>185.39631639733398</v>
      </c>
      <c r="Q102" s="98">
        <v>192.90999719636514</v>
      </c>
      <c r="R102" s="98">
        <v>240.42365815921585</v>
      </c>
      <c r="S102" s="98">
        <v>236.85088965621486</v>
      </c>
      <c r="T102" s="98">
        <v>204.26369770902789</v>
      </c>
      <c r="U102" s="98">
        <v>241.77239759091671</v>
      </c>
      <c r="V102" s="98">
        <v>181.75525733072328</v>
      </c>
      <c r="W102" s="98">
        <v>190.21581378814804</v>
      </c>
      <c r="X102" s="98">
        <v>122.48925539889984</v>
      </c>
      <c r="Y102" s="98">
        <v>207.17729318674898</v>
      </c>
      <c r="DA102" s="63" t="s">
        <v>4354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4355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4356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4357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4358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4359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4360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4361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4362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4363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4364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4365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4366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4367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4368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4369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4370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4371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4372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4373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22.485792811241776</v>
      </c>
      <c r="D124" s="117">
        <f t="shared" si="42"/>
        <v>0</v>
      </c>
      <c r="E124" s="117">
        <f t="shared" si="42"/>
        <v>27.505363690838248</v>
      </c>
      <c r="F124" s="117">
        <f t="shared" si="42"/>
        <v>27.713642531297978</v>
      </c>
      <c r="G124" s="117">
        <f t="shared" si="42"/>
        <v>23.378174578960287</v>
      </c>
      <c r="H124" s="117">
        <f t="shared" si="42"/>
        <v>23.939017974272005</v>
      </c>
      <c r="I124" s="117">
        <f t="shared" si="42"/>
        <v>17.844656660520378</v>
      </c>
      <c r="J124" s="117">
        <f t="shared" si="42"/>
        <v>33.308841759547178</v>
      </c>
      <c r="K124" s="117">
        <f t="shared" si="42"/>
        <v>31.598240899392945</v>
      </c>
      <c r="L124" s="117">
        <f t="shared" si="42"/>
        <v>35.630842792720642</v>
      </c>
      <c r="M124" s="117">
        <f t="shared" si="42"/>
        <v>27.215971434359965</v>
      </c>
      <c r="N124" s="117">
        <f t="shared" si="42"/>
        <v>14.304809974252336</v>
      </c>
      <c r="O124" s="117">
        <f t="shared" si="42"/>
        <v>26.437689712674928</v>
      </c>
      <c r="P124" s="117">
        <f t="shared" si="42"/>
        <v>59.769281245167079</v>
      </c>
      <c r="Q124" s="117">
        <f t="shared" si="42"/>
        <v>62.892695677248973</v>
      </c>
      <c r="R124" s="117">
        <f t="shared" ref="R124:V124" si="43">R125+R128+R130+R139</f>
        <v>61.851037101919736</v>
      </c>
      <c r="S124" s="117">
        <f t="shared" si="43"/>
        <v>33.113899154163406</v>
      </c>
      <c r="T124" s="117">
        <f t="shared" si="43"/>
        <v>26.823704638140786</v>
      </c>
      <c r="U124" s="117">
        <f t="shared" si="43"/>
        <v>14.081406229491611</v>
      </c>
      <c r="V124" s="117">
        <f t="shared" si="43"/>
        <v>1.0678121368179996</v>
      </c>
      <c r="W124" s="117">
        <f t="shared" ref="W124:Y124" si="44">W125+W128+W130+W139</f>
        <v>0.9703388243946337</v>
      </c>
      <c r="X124" s="117">
        <f t="shared" si="44"/>
        <v>19.438569374905835</v>
      </c>
      <c r="Y124" s="117">
        <f t="shared" si="44"/>
        <v>23.1893733179393</v>
      </c>
      <c r="DA124" s="129" t="s">
        <v>4374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4375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4376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4377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4378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4379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4380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4381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4382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4383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4384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4385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4386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4387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4388</v>
      </c>
    </row>
    <row r="139" spans="1:105" ht="12" customHeight="1" x14ac:dyDescent="0.25">
      <c r="A139" s="121" t="s">
        <v>54</v>
      </c>
      <c r="B139" s="122"/>
      <c r="C139" s="122">
        <v>22.485792811241776</v>
      </c>
      <c r="D139" s="122">
        <v>0</v>
      </c>
      <c r="E139" s="122">
        <v>27.505363690838248</v>
      </c>
      <c r="F139" s="122">
        <v>27.713642531297978</v>
      </c>
      <c r="G139" s="122">
        <v>23.378174578960287</v>
      </c>
      <c r="H139" s="122">
        <v>23.939017974272005</v>
      </c>
      <c r="I139" s="122">
        <v>17.844656660520378</v>
      </c>
      <c r="J139" s="122">
        <v>33.308841759547178</v>
      </c>
      <c r="K139" s="122">
        <v>31.598240899392945</v>
      </c>
      <c r="L139" s="122">
        <v>35.630842792720642</v>
      </c>
      <c r="M139" s="122">
        <v>27.215971434359965</v>
      </c>
      <c r="N139" s="122">
        <v>14.304809974252336</v>
      </c>
      <c r="O139" s="122">
        <v>26.437689712674928</v>
      </c>
      <c r="P139" s="122">
        <v>59.769281245167079</v>
      </c>
      <c r="Q139" s="122">
        <v>62.892695677248973</v>
      </c>
      <c r="R139" s="122">
        <v>61.851037101919736</v>
      </c>
      <c r="S139" s="122">
        <v>33.113899154163406</v>
      </c>
      <c r="T139" s="122">
        <v>26.823704638140786</v>
      </c>
      <c r="U139" s="122">
        <v>14.081406229491611</v>
      </c>
      <c r="V139" s="122">
        <v>1.0678121368179996</v>
      </c>
      <c r="W139" s="122">
        <v>0.9703388243946337</v>
      </c>
      <c r="X139" s="122">
        <v>19.438569374905835</v>
      </c>
      <c r="Y139" s="122">
        <v>23.1893733179393</v>
      </c>
      <c r="DA139" s="130" t="s">
        <v>4389</v>
      </c>
    </row>
    <row r="140" spans="1:105" ht="12" customHeight="1" x14ac:dyDescent="0.25">
      <c r="A140" s="97" t="s">
        <v>50</v>
      </c>
      <c r="B140" s="98"/>
      <c r="C140" s="98">
        <v>368.40791339787381</v>
      </c>
      <c r="D140" s="98">
        <v>0</v>
      </c>
      <c r="E140" s="98">
        <v>269.71677529672729</v>
      </c>
      <c r="F140" s="98">
        <v>287.53574185277051</v>
      </c>
      <c r="G140" s="98">
        <v>233.15783846174992</v>
      </c>
      <c r="H140" s="98">
        <v>249.75274084827069</v>
      </c>
      <c r="I140" s="98">
        <v>167.68663715481557</v>
      </c>
      <c r="J140" s="98">
        <v>222.14410669166844</v>
      </c>
      <c r="K140" s="98">
        <v>193.02870971193786</v>
      </c>
      <c r="L140" s="98">
        <v>228.94012160188541</v>
      </c>
      <c r="M140" s="98">
        <v>223.64794670441574</v>
      </c>
      <c r="N140" s="98">
        <v>176.25393870337373</v>
      </c>
      <c r="O140" s="98">
        <v>166.0160091090205</v>
      </c>
      <c r="P140" s="98">
        <v>185.39631639733398</v>
      </c>
      <c r="Q140" s="98">
        <v>192.90999719636514</v>
      </c>
      <c r="R140" s="98">
        <v>240.42365815921588</v>
      </c>
      <c r="S140" s="98">
        <v>236.8508896562148</v>
      </c>
      <c r="T140" s="98">
        <v>204.26369770902787</v>
      </c>
      <c r="U140" s="98">
        <v>241.77239759091671</v>
      </c>
      <c r="V140" s="98">
        <v>181.75525733072334</v>
      </c>
      <c r="W140" s="98">
        <v>190.21581378814804</v>
      </c>
      <c r="X140" s="98">
        <v>122.48925539889987</v>
      </c>
      <c r="Y140" s="98">
        <v>207.17729318674895</v>
      </c>
      <c r="DA140" s="63" t="s">
        <v>4390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4391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:Y143" si="51">W144+W146+W148+W157</f>
        <v>0</v>
      </c>
      <c r="X143" s="117">
        <f t="shared" si="51"/>
        <v>0</v>
      </c>
      <c r="Y143" s="117">
        <f t="shared" si="51"/>
        <v>0</v>
      </c>
      <c r="DA143" s="129" t="s">
        <v>4392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4393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4394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4395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4396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X148" s="122">
        <v>0</v>
      </c>
      <c r="Y148" s="122">
        <v>0</v>
      </c>
      <c r="DA148" s="130" t="s">
        <v>4397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4398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4399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4400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4401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4402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4403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4404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4405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X157" s="122">
        <v>0</v>
      </c>
      <c r="Y157" s="122">
        <v>0</v>
      </c>
      <c r="DA157" s="130" t="s">
        <v>4406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4407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4408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22.403183922843677</v>
      </c>
      <c r="D161" s="117">
        <f t="shared" si="54"/>
        <v>0</v>
      </c>
      <c r="E161" s="117">
        <f t="shared" si="54"/>
        <v>27.420374568059156</v>
      </c>
      <c r="F161" s="117">
        <f t="shared" si="54"/>
        <v>27.910978604756114</v>
      </c>
      <c r="G161" s="117">
        <f t="shared" si="54"/>
        <v>23.464292023539169</v>
      </c>
      <c r="H161" s="117">
        <f t="shared" si="54"/>
        <v>23.891138393041967</v>
      </c>
      <c r="I161" s="117">
        <f t="shared" si="54"/>
        <v>17.874723984111675</v>
      </c>
      <c r="J161" s="117">
        <f t="shared" si="54"/>
        <v>33.274750158456669</v>
      </c>
      <c r="K161" s="117">
        <f t="shared" si="54"/>
        <v>31.671700913900484</v>
      </c>
      <c r="L161" s="117">
        <f t="shared" si="54"/>
        <v>35.436760166483261</v>
      </c>
      <c r="M161" s="117">
        <f t="shared" si="54"/>
        <v>27.246450359928829</v>
      </c>
      <c r="N161" s="117">
        <f t="shared" si="54"/>
        <v>14.187623548878378</v>
      </c>
      <c r="O161" s="117">
        <f t="shared" si="54"/>
        <v>26.247590372967665</v>
      </c>
      <c r="P161" s="117">
        <f t="shared" si="54"/>
        <v>59.63039416288521</v>
      </c>
      <c r="Q161" s="117">
        <f t="shared" si="54"/>
        <v>62.991019492690675</v>
      </c>
      <c r="R161" s="117">
        <f t="shared" ref="R161:V161" si="55">R162+R164+R166+R175</f>
        <v>61.771317713450927</v>
      </c>
      <c r="S161" s="117">
        <f t="shared" si="55"/>
        <v>33.089462525500608</v>
      </c>
      <c r="T161" s="117">
        <f t="shared" si="55"/>
        <v>26.893652989903359</v>
      </c>
      <c r="U161" s="117">
        <f t="shared" si="55"/>
        <v>14.054698488302796</v>
      </c>
      <c r="V161" s="117">
        <f t="shared" si="55"/>
        <v>1.1279138309530701</v>
      </c>
      <c r="W161" s="117">
        <f t="shared" ref="W161:Y161" si="56">W162+W164+W166+W175</f>
        <v>0.98899036631619441</v>
      </c>
      <c r="X161" s="117">
        <f t="shared" si="56"/>
        <v>19.494610104884707</v>
      </c>
      <c r="Y161" s="117">
        <f t="shared" si="56"/>
        <v>23.111411192147301</v>
      </c>
      <c r="DA161" s="129" t="s">
        <v>4409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4410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4411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4412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4413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0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X166" s="122">
        <v>0</v>
      </c>
      <c r="Y166" s="122">
        <v>0</v>
      </c>
      <c r="DA166" s="130" t="s">
        <v>4414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4415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4416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4417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4418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4419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4420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4421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4422</v>
      </c>
    </row>
    <row r="175" spans="1:105" ht="12" customHeight="1" x14ac:dyDescent="0.25">
      <c r="A175" s="121" t="s">
        <v>54</v>
      </c>
      <c r="B175" s="122"/>
      <c r="C175" s="122">
        <v>22.403183922843677</v>
      </c>
      <c r="D175" s="122">
        <v>0</v>
      </c>
      <c r="E175" s="122">
        <v>27.420374568059156</v>
      </c>
      <c r="F175" s="122">
        <v>27.910978604756114</v>
      </c>
      <c r="G175" s="122">
        <v>23.464292023539169</v>
      </c>
      <c r="H175" s="122">
        <v>23.891138393041967</v>
      </c>
      <c r="I175" s="122">
        <v>17.874723984111675</v>
      </c>
      <c r="J175" s="122">
        <v>33.274750158456669</v>
      </c>
      <c r="K175" s="122">
        <v>31.671700913900484</v>
      </c>
      <c r="L175" s="122">
        <v>35.436760166483261</v>
      </c>
      <c r="M175" s="122">
        <v>27.246450359928829</v>
      </c>
      <c r="N175" s="122">
        <v>14.187623548878378</v>
      </c>
      <c r="O175" s="122">
        <v>26.247590372967665</v>
      </c>
      <c r="P175" s="122">
        <v>59.63039416288521</v>
      </c>
      <c r="Q175" s="122">
        <v>62.991019492690675</v>
      </c>
      <c r="R175" s="122">
        <v>61.771317713450927</v>
      </c>
      <c r="S175" s="122">
        <v>33.089462525500608</v>
      </c>
      <c r="T175" s="122">
        <v>26.893652989903359</v>
      </c>
      <c r="U175" s="122">
        <v>14.054698488302796</v>
      </c>
      <c r="V175" s="122">
        <v>1.1279138309530701</v>
      </c>
      <c r="W175" s="122">
        <v>0.98899036631619441</v>
      </c>
      <c r="X175" s="122">
        <v>19.494610104884707</v>
      </c>
      <c r="Y175" s="122">
        <v>23.111411192147301</v>
      </c>
      <c r="DA175" s="130" t="s">
        <v>4423</v>
      </c>
    </row>
    <row r="176" spans="1:105" ht="12" customHeight="1" x14ac:dyDescent="0.25">
      <c r="A176" s="97" t="s">
        <v>50</v>
      </c>
      <c r="B176" s="98"/>
      <c r="C176" s="98">
        <v>368.40791339787381</v>
      </c>
      <c r="D176" s="98">
        <v>0</v>
      </c>
      <c r="E176" s="98">
        <v>269.71677529672735</v>
      </c>
      <c r="F176" s="98">
        <v>287.53574185277057</v>
      </c>
      <c r="G176" s="98">
        <v>233.15783846174995</v>
      </c>
      <c r="H176" s="98">
        <v>249.75274084827066</v>
      </c>
      <c r="I176" s="98">
        <v>167.6866371548156</v>
      </c>
      <c r="J176" s="98">
        <v>222.1441066916685</v>
      </c>
      <c r="K176" s="98">
        <v>193.02870971193786</v>
      </c>
      <c r="L176" s="98">
        <v>228.94012160188527</v>
      </c>
      <c r="M176" s="98">
        <v>223.64794670441583</v>
      </c>
      <c r="N176" s="98">
        <v>176.25393870337368</v>
      </c>
      <c r="O176" s="98">
        <v>166.01600910902047</v>
      </c>
      <c r="P176" s="98">
        <v>185.39631639733403</v>
      </c>
      <c r="Q176" s="98">
        <v>192.9099971963652</v>
      </c>
      <c r="R176" s="98">
        <v>240.42365815921588</v>
      </c>
      <c r="S176" s="98">
        <v>236.85088965621486</v>
      </c>
      <c r="T176" s="98">
        <v>204.26369770902789</v>
      </c>
      <c r="U176" s="98">
        <v>241.77239759091663</v>
      </c>
      <c r="V176" s="98">
        <v>181.75525733072328</v>
      </c>
      <c r="W176" s="98">
        <v>190.21581378814804</v>
      </c>
      <c r="X176" s="98">
        <v>122.48925539889987</v>
      </c>
      <c r="Y176" s="98">
        <v>207.17729318674901</v>
      </c>
      <c r="DA176" s="63" t="s">
        <v>4424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4425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263.10254027654065</v>
      </c>
      <c r="D3" s="118">
        <f t="shared" si="0"/>
        <v>307.47554506862934</v>
      </c>
      <c r="E3" s="118">
        <f t="shared" si="0"/>
        <v>228.34728468514811</v>
      </c>
      <c r="F3" s="118">
        <f t="shared" si="0"/>
        <v>317.13224806991383</v>
      </c>
      <c r="G3" s="118">
        <f t="shared" si="0"/>
        <v>291.06853477862279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232.35627520671051</v>
      </c>
      <c r="M3" s="118">
        <f t="shared" si="0"/>
        <v>265.05214049121946</v>
      </c>
      <c r="N3" s="118">
        <f t="shared" si="0"/>
        <v>240.44800207829596</v>
      </c>
      <c r="O3" s="118">
        <f t="shared" si="0"/>
        <v>247.91389616284192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167.46113789857912</v>
      </c>
      <c r="V3" s="118">
        <f t="shared" si="1"/>
        <v>0</v>
      </c>
      <c r="W3" s="118">
        <f t="shared" ref="W3:Y3" si="2">W4+W7+W9+W19</f>
        <v>0</v>
      </c>
      <c r="X3" s="118">
        <f t="shared" si="2"/>
        <v>0</v>
      </c>
      <c r="Y3" s="118">
        <f t="shared" si="2"/>
        <v>123.35926064570435</v>
      </c>
      <c r="DA3" s="129" t="s">
        <v>4427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218.57345510642602</v>
      </c>
      <c r="D4" s="123">
        <f t="shared" si="3"/>
        <v>259.60080687467581</v>
      </c>
      <c r="E4" s="123">
        <f t="shared" si="3"/>
        <v>189.81462231183772</v>
      </c>
      <c r="F4" s="123">
        <f t="shared" si="3"/>
        <v>267.95458161687611</v>
      </c>
      <c r="G4" s="123">
        <f t="shared" si="3"/>
        <v>245.56003685054114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197.38064064575221</v>
      </c>
      <c r="M4" s="123">
        <f t="shared" si="3"/>
        <v>226.16968206687574</v>
      </c>
      <c r="N4" s="123">
        <f t="shared" si="3"/>
        <v>202.73398522432498</v>
      </c>
      <c r="O4" s="123">
        <f t="shared" si="3"/>
        <v>208.59651293232741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135.4480303386251</v>
      </c>
      <c r="V4" s="123">
        <f t="shared" si="4"/>
        <v>0</v>
      </c>
      <c r="W4" s="123">
        <f t="shared" ref="W4:Y4" si="5">SUM(W5:W6)</f>
        <v>0</v>
      </c>
      <c r="X4" s="123">
        <f t="shared" si="5"/>
        <v>0</v>
      </c>
      <c r="Y4" s="123">
        <f t="shared" si="5"/>
        <v>95.309716739970582</v>
      </c>
      <c r="DA4" s="130" t="s">
        <v>4428</v>
      </c>
    </row>
    <row r="5" spans="1:105" ht="12" customHeight="1" x14ac:dyDescent="0.25">
      <c r="A5" s="97" t="s">
        <v>51</v>
      </c>
      <c r="B5" s="98"/>
      <c r="C5" s="99">
        <v>217.32984880449297</v>
      </c>
      <c r="D5" s="99">
        <v>258.14486835510593</v>
      </c>
      <c r="E5" s="99">
        <v>188.76434057247423</v>
      </c>
      <c r="F5" s="99">
        <v>266.48432189790611</v>
      </c>
      <c r="G5" s="99">
        <v>244.23355981118044</v>
      </c>
      <c r="H5" s="99">
        <v>0</v>
      </c>
      <c r="I5" s="99">
        <v>0</v>
      </c>
      <c r="J5" s="99">
        <v>0</v>
      </c>
      <c r="K5" s="99">
        <v>0</v>
      </c>
      <c r="L5" s="99">
        <v>196.34690225342382</v>
      </c>
      <c r="M5" s="99">
        <v>224.98965148375459</v>
      </c>
      <c r="N5" s="99">
        <v>201.67700697025796</v>
      </c>
      <c r="O5" s="99">
        <v>207.51057262762401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134.67714414132337</v>
      </c>
      <c r="V5" s="99">
        <v>0</v>
      </c>
      <c r="W5" s="99">
        <v>0</v>
      </c>
      <c r="X5" s="99">
        <v>0</v>
      </c>
      <c r="Y5" s="99">
        <v>94.742442858605685</v>
      </c>
      <c r="DA5" s="63" t="s">
        <v>4429</v>
      </c>
    </row>
    <row r="6" spans="1:105" ht="12" customHeight="1" x14ac:dyDescent="0.25">
      <c r="A6" s="97" t="s">
        <v>53</v>
      </c>
      <c r="B6" s="98"/>
      <c r="C6" s="99">
        <v>1.2436063019330574</v>
      </c>
      <c r="D6" s="99">
        <v>1.4559385195698769</v>
      </c>
      <c r="E6" s="99">
        <v>1.0502817393635047</v>
      </c>
      <c r="F6" s="99">
        <v>1.4702597189699949</v>
      </c>
      <c r="G6" s="99">
        <v>1.3264770393606995</v>
      </c>
      <c r="H6" s="99">
        <v>0</v>
      </c>
      <c r="I6" s="99">
        <v>0</v>
      </c>
      <c r="J6" s="99">
        <v>0</v>
      </c>
      <c r="K6" s="99">
        <v>0</v>
      </c>
      <c r="L6" s="99">
        <v>1.0337383923283943</v>
      </c>
      <c r="M6" s="99">
        <v>1.1800305831211504</v>
      </c>
      <c r="N6" s="99">
        <v>1.0569782540670272</v>
      </c>
      <c r="O6" s="99">
        <v>1.0859403047034069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0.7708861973017429</v>
      </c>
      <c r="V6" s="99">
        <v>0</v>
      </c>
      <c r="W6" s="99">
        <v>0</v>
      </c>
      <c r="X6" s="99">
        <v>0</v>
      </c>
      <c r="Y6" s="99">
        <v>0.56727388136489088</v>
      </c>
      <c r="DA6" s="63" t="s">
        <v>4430</v>
      </c>
    </row>
    <row r="7" spans="1:105" ht="12.95" customHeight="1" x14ac:dyDescent="0.25">
      <c r="A7" s="121" t="s">
        <v>92</v>
      </c>
      <c r="B7" s="122"/>
      <c r="C7" s="123">
        <f t="shared" ref="C7:Y7" si="6">C8</f>
        <v>0</v>
      </c>
      <c r="D7" s="123">
        <f t="shared" si="6"/>
        <v>2.5032246490892321E-3</v>
      </c>
      <c r="E7" s="123">
        <f t="shared" si="6"/>
        <v>0</v>
      </c>
      <c r="F7" s="123">
        <f t="shared" si="6"/>
        <v>5.5300767000650997E-3</v>
      </c>
      <c r="G7" s="123">
        <f t="shared" si="6"/>
        <v>7.759517842024213E-3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1.6116403725599377E-2</v>
      </c>
      <c r="M7" s="123">
        <f t="shared" si="6"/>
        <v>1.7155874617224044E-3</v>
      </c>
      <c r="N7" s="123">
        <f t="shared" si="6"/>
        <v>7.4500694190366406E-3</v>
      </c>
      <c r="O7" s="123">
        <f t="shared" si="6"/>
        <v>1.1795981309747301E-2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6.7760060855175776E-3</v>
      </c>
      <c r="DA7" s="130" t="s">
        <v>4431</v>
      </c>
    </row>
    <row r="8" spans="1:105" ht="12" customHeight="1" x14ac:dyDescent="0.25">
      <c r="A8" s="97" t="s">
        <v>53</v>
      </c>
      <c r="B8" s="98"/>
      <c r="C8" s="99">
        <f>RES_hhdet_in_fech!C8/RES_summary!C$21</f>
        <v>0</v>
      </c>
      <c r="D8" s="99">
        <f>RES_hhdet_in_fech!D8/RES_summary!D$21</f>
        <v>2.5032246490892321E-3</v>
      </c>
      <c r="E8" s="99">
        <f>RES_hhdet_in_fech!E8/RES_summary!E$21</f>
        <v>0</v>
      </c>
      <c r="F8" s="99">
        <f>RES_hhdet_in_fech!F8/RES_summary!F$21</f>
        <v>5.5300767000650997E-3</v>
      </c>
      <c r="G8" s="99">
        <f>RES_hhdet_in_fech!G8/RES_summary!G$21</f>
        <v>7.759517842024213E-3</v>
      </c>
      <c r="H8" s="99">
        <f>RES_hhdet_in_fech!H8/RES_summary!H$21</f>
        <v>0</v>
      </c>
      <c r="I8" s="99">
        <f>RES_hhdet_in_fech!I8/RES_summary!I$21</f>
        <v>0</v>
      </c>
      <c r="J8" s="99">
        <f>RES_hhdet_in_fech!J8/RES_summary!J$21</f>
        <v>0</v>
      </c>
      <c r="K8" s="99">
        <f>RES_hhdet_in_fech!K8/RES_summary!K$21</f>
        <v>0</v>
      </c>
      <c r="L8" s="99">
        <f>RES_hhdet_in_fech!L8/RES_summary!L$21</f>
        <v>1.6116403725599377E-2</v>
      </c>
      <c r="M8" s="99">
        <f>RES_hhdet_in_fech!M8/RES_summary!M$21</f>
        <v>1.7155874617224044E-3</v>
      </c>
      <c r="N8" s="99">
        <f>RES_hhdet_in_fech!N8/RES_summary!N$21</f>
        <v>7.4500694190366406E-3</v>
      </c>
      <c r="O8" s="99">
        <f>RES_hhdet_in_fech!O8/RES_summary!O$21</f>
        <v>1.1795981309747301E-2</v>
      </c>
      <c r="P8" s="99">
        <f>RES_hhdet_in_fech!P8/RES_summary!P$21</f>
        <v>0</v>
      </c>
      <c r="Q8" s="99">
        <f>RES_hhdet_in_fech!Q8/RES_summary!Q$21</f>
        <v>0</v>
      </c>
      <c r="R8" s="99">
        <f>RES_hhdet_in_fech!R8/RES_summary!R$21</f>
        <v>0</v>
      </c>
      <c r="S8" s="99">
        <f>RES_hhdet_in_fech!S8/RES_summary!S$21</f>
        <v>0</v>
      </c>
      <c r="T8" s="99">
        <f>RES_hhdet_in_fech!T8/RES_summary!T$21</f>
        <v>0</v>
      </c>
      <c r="U8" s="99">
        <f>RES_hhdet_in_fech!U8/RES_summary!U$21</f>
        <v>0</v>
      </c>
      <c r="V8" s="99">
        <f>RES_hhdet_in_fech!V8/RES_summary!V$21</f>
        <v>0</v>
      </c>
      <c r="W8" s="99">
        <f>RES_hhdet_in_fech!W8/RES_summary!W$21</f>
        <v>0</v>
      </c>
      <c r="X8" s="99">
        <f>RES_hhdet_in_fech!X8/RES_summary!X$21</f>
        <v>0</v>
      </c>
      <c r="Y8" s="99">
        <f>RES_hhdet_in_fech!Y8/RES_summary!Y$21</f>
        <v>6.7760060855175776E-3</v>
      </c>
      <c r="DA8" s="63" t="s">
        <v>4432</v>
      </c>
    </row>
    <row r="9" spans="1:105" ht="12" customHeight="1" x14ac:dyDescent="0.25">
      <c r="A9" s="121" t="s">
        <v>55</v>
      </c>
      <c r="B9" s="122"/>
      <c r="C9" s="123">
        <v>26.965196551506441</v>
      </c>
      <c r="D9" s="123">
        <v>32.465957752664266</v>
      </c>
      <c r="E9" s="123">
        <v>23.814575191686764</v>
      </c>
      <c r="F9" s="123">
        <v>33.892330694203046</v>
      </c>
      <c r="G9" s="123">
        <v>31.325402082185324</v>
      </c>
      <c r="H9" s="123">
        <v>0</v>
      </c>
      <c r="I9" s="123">
        <v>0</v>
      </c>
      <c r="J9" s="123">
        <v>0</v>
      </c>
      <c r="K9" s="123">
        <v>0</v>
      </c>
      <c r="L9" s="123">
        <v>21.977066150273394</v>
      </c>
      <c r="M9" s="123">
        <v>26.539465755931193</v>
      </c>
      <c r="N9" s="123">
        <v>25.699661957274422</v>
      </c>
      <c r="O9" s="123">
        <v>27.014931882570171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21.984450038196282</v>
      </c>
      <c r="V9" s="123">
        <v>0</v>
      </c>
      <c r="W9" s="123">
        <v>0</v>
      </c>
      <c r="X9" s="123">
        <v>0</v>
      </c>
      <c r="Y9" s="123">
        <v>18.432525958831921</v>
      </c>
      <c r="DA9" s="130" t="s">
        <v>4433</v>
      </c>
    </row>
    <row r="10" spans="1:105" ht="12" customHeight="1" x14ac:dyDescent="0.25">
      <c r="A10" s="97" t="s">
        <v>143</v>
      </c>
      <c r="B10" s="98"/>
      <c r="C10" s="99">
        <v>26.965196551506441</v>
      </c>
      <c r="D10" s="99">
        <v>34.09932961318323</v>
      </c>
      <c r="E10" s="99">
        <v>23.814575191686764</v>
      </c>
      <c r="F10" s="99">
        <v>35.108093644676131</v>
      </c>
      <c r="G10" s="99">
        <v>34.78635082669102</v>
      </c>
      <c r="H10" s="99">
        <v>0</v>
      </c>
      <c r="I10" s="99">
        <v>0</v>
      </c>
      <c r="J10" s="99">
        <v>0</v>
      </c>
      <c r="K10" s="99">
        <v>0</v>
      </c>
      <c r="L10" s="99">
        <v>21.977066150273394</v>
      </c>
      <c r="M10" s="99">
        <v>28.098933190655888</v>
      </c>
      <c r="N10" s="99">
        <v>26.117421823437532</v>
      </c>
      <c r="O10" s="99">
        <v>27.148828453718199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21.984450038196282</v>
      </c>
      <c r="V10" s="99">
        <v>0</v>
      </c>
      <c r="W10" s="99">
        <v>0</v>
      </c>
      <c r="X10" s="99">
        <v>0</v>
      </c>
      <c r="Y10" s="99">
        <v>0</v>
      </c>
      <c r="DA10" s="63" t="s">
        <v>4434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4435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4436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4437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4438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28.545865287418746</v>
      </c>
      <c r="E15" s="102">
        <v>0</v>
      </c>
      <c r="F15" s="102">
        <v>27.500891183144464</v>
      </c>
      <c r="G15" s="102">
        <v>26.927655181272055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22.434397067464712</v>
      </c>
      <c r="N15" s="102">
        <v>22.766059341551266</v>
      </c>
      <c r="O15" s="102">
        <v>21.471613837041602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18.432525958831921</v>
      </c>
      <c r="DA15" s="131" t="s">
        <v>4439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4440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4441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4442</v>
      </c>
    </row>
    <row r="19" spans="1:105" ht="12" customHeight="1" x14ac:dyDescent="0.25">
      <c r="A19" s="121" t="s">
        <v>54</v>
      </c>
      <c r="B19" s="122"/>
      <c r="C19" s="123">
        <v>17.563888618608175</v>
      </c>
      <c r="D19" s="123">
        <v>15.406277216640163</v>
      </c>
      <c r="E19" s="123">
        <v>14.718087181623629</v>
      </c>
      <c r="F19" s="123">
        <v>15.279805682134615</v>
      </c>
      <c r="G19" s="123">
        <v>14.175336328054321</v>
      </c>
      <c r="H19" s="123">
        <v>0</v>
      </c>
      <c r="I19" s="123">
        <v>0</v>
      </c>
      <c r="J19" s="123">
        <v>0</v>
      </c>
      <c r="K19" s="123">
        <v>0</v>
      </c>
      <c r="L19" s="123">
        <v>12.982452006959305</v>
      </c>
      <c r="M19" s="123">
        <v>12.341277080950801</v>
      </c>
      <c r="N19" s="123">
        <v>12.006904827277518</v>
      </c>
      <c r="O19" s="123">
        <v>12.290655366634571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10.028657521757749</v>
      </c>
      <c r="V19" s="123">
        <v>0</v>
      </c>
      <c r="W19" s="123">
        <v>0</v>
      </c>
      <c r="X19" s="123">
        <v>0</v>
      </c>
      <c r="Y19" s="123">
        <v>9.6102419408163371</v>
      </c>
      <c r="DA19" s="130" t="s">
        <v>4443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20.117164735955058</v>
      </c>
      <c r="E20" s="99">
        <v>15.020340318493888</v>
      </c>
      <c r="F20" s="99">
        <v>22.708444508566181</v>
      </c>
      <c r="G20" s="99">
        <v>19.337851754226875</v>
      </c>
      <c r="H20" s="99">
        <v>0</v>
      </c>
      <c r="I20" s="99">
        <v>0</v>
      </c>
      <c r="J20" s="99">
        <v>0</v>
      </c>
      <c r="K20" s="99">
        <v>0</v>
      </c>
      <c r="L20" s="99">
        <v>13.36850871737313</v>
      </c>
      <c r="M20" s="99">
        <v>16.585231918190527</v>
      </c>
      <c r="N20" s="99">
        <v>15.881977356265384</v>
      </c>
      <c r="O20" s="99">
        <v>15.689907891880328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4444</v>
      </c>
    </row>
    <row r="21" spans="1:105" ht="12" customHeight="1" x14ac:dyDescent="0.25">
      <c r="A21" s="97" t="s">
        <v>50</v>
      </c>
      <c r="B21" s="98"/>
      <c r="C21" s="99">
        <v>26.154233155575167</v>
      </c>
      <c r="D21" s="99">
        <v>0</v>
      </c>
      <c r="E21" s="99">
        <v>19.126035433697112</v>
      </c>
      <c r="F21" s="99">
        <v>20.374646295872669</v>
      </c>
      <c r="G21" s="99">
        <v>16.512289199571963</v>
      </c>
      <c r="H21" s="99">
        <v>0</v>
      </c>
      <c r="I21" s="99">
        <v>0</v>
      </c>
      <c r="J21" s="99">
        <v>0</v>
      </c>
      <c r="K21" s="99">
        <v>0</v>
      </c>
      <c r="L21" s="99">
        <v>15.96596566665438</v>
      </c>
      <c r="M21" s="99">
        <v>15.472228992410102</v>
      </c>
      <c r="N21" s="99">
        <v>12.109293280664652</v>
      </c>
      <c r="O21" s="99">
        <v>11.362856463056927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X21" s="99">
        <v>0</v>
      </c>
      <c r="Y21" s="99">
        <v>13.847031404115839</v>
      </c>
      <c r="DA21" s="63" t="s">
        <v>4445</v>
      </c>
    </row>
    <row r="22" spans="1:105" ht="12" customHeight="1" x14ac:dyDescent="0.25">
      <c r="A22" s="109" t="s">
        <v>120</v>
      </c>
      <c r="B22" s="33"/>
      <c r="C22" s="110">
        <v>16.704854164911474</v>
      </c>
      <c r="D22" s="110">
        <v>15.156141596145568</v>
      </c>
      <c r="E22" s="110">
        <v>14.201448208115883</v>
      </c>
      <c r="F22" s="110">
        <v>14.067117525828531</v>
      </c>
      <c r="G22" s="110">
        <v>13.107643898225078</v>
      </c>
      <c r="H22" s="110">
        <v>0</v>
      </c>
      <c r="I22" s="110">
        <v>0</v>
      </c>
      <c r="J22" s="110">
        <v>0</v>
      </c>
      <c r="K22" s="110">
        <v>0</v>
      </c>
      <c r="L22" s="110">
        <v>11.196173736834661</v>
      </c>
      <c r="M22" s="110">
        <v>10.387305993916213</v>
      </c>
      <c r="N22" s="110">
        <v>10.55443835504513</v>
      </c>
      <c r="O22" s="110">
        <v>10.066930611998101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10.028657521757749</v>
      </c>
      <c r="V22" s="110">
        <v>0</v>
      </c>
      <c r="W22" s="110">
        <v>0</v>
      </c>
      <c r="X22" s="110">
        <v>0</v>
      </c>
      <c r="Y22" s="110">
        <v>9.0806432579038976</v>
      </c>
      <c r="DA22" s="60" t="s">
        <v>4446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0</v>
      </c>
      <c r="L24" s="118">
        <f t="shared" si="7"/>
        <v>0</v>
      </c>
      <c r="M24" s="118">
        <f t="shared" si="7"/>
        <v>0</v>
      </c>
      <c r="N24" s="118">
        <f t="shared" si="7"/>
        <v>0</v>
      </c>
      <c r="O24" s="118">
        <f t="shared" si="7"/>
        <v>0</v>
      </c>
      <c r="P24" s="118">
        <f t="shared" si="7"/>
        <v>0</v>
      </c>
      <c r="Q24" s="118">
        <f t="shared" si="7"/>
        <v>0</v>
      </c>
      <c r="R24" s="118">
        <f t="shared" ref="R24:V24" si="8">R25+R28+R30+R39</f>
        <v>0</v>
      </c>
      <c r="S24" s="118">
        <f t="shared" si="8"/>
        <v>0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:Y24" si="9">W25+W28+W30+W39</f>
        <v>0</v>
      </c>
      <c r="X24" s="118">
        <f t="shared" si="9"/>
        <v>0</v>
      </c>
      <c r="Y24" s="118">
        <f t="shared" si="9"/>
        <v>0</v>
      </c>
      <c r="DA24" s="129" t="s">
        <v>4447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0</v>
      </c>
      <c r="L25" s="123">
        <f t="shared" si="10"/>
        <v>0</v>
      </c>
      <c r="M25" s="123">
        <f t="shared" si="10"/>
        <v>0</v>
      </c>
      <c r="N25" s="123">
        <f t="shared" si="10"/>
        <v>0</v>
      </c>
      <c r="O25" s="123">
        <f t="shared" si="10"/>
        <v>0</v>
      </c>
      <c r="P25" s="123">
        <f t="shared" si="10"/>
        <v>0</v>
      </c>
      <c r="Q25" s="123">
        <f t="shared" si="10"/>
        <v>0</v>
      </c>
      <c r="R25" s="123">
        <f t="shared" ref="R25:V25" si="11">SUM(R26:R27)</f>
        <v>0</v>
      </c>
      <c r="S25" s="123">
        <f t="shared" si="11"/>
        <v>0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:Y25" si="12">SUM(W26:W27)</f>
        <v>0</v>
      </c>
      <c r="X25" s="123">
        <f t="shared" si="12"/>
        <v>0</v>
      </c>
      <c r="Y25" s="123">
        <f t="shared" si="12"/>
        <v>0</v>
      </c>
      <c r="DA25" s="130" t="s">
        <v>4448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0</v>
      </c>
      <c r="E26" s="99">
        <v>0</v>
      </c>
      <c r="F26" s="99">
        <v>0</v>
      </c>
      <c r="G26" s="99">
        <v>0</v>
      </c>
      <c r="H26" s="99">
        <v>0</v>
      </c>
      <c r="I26" s="99">
        <v>0</v>
      </c>
      <c r="J26" s="99">
        <v>0</v>
      </c>
      <c r="K26" s="99">
        <v>0</v>
      </c>
      <c r="L26" s="99">
        <v>0</v>
      </c>
      <c r="M26" s="99">
        <v>0</v>
      </c>
      <c r="N26" s="99">
        <v>0</v>
      </c>
      <c r="O26" s="99">
        <v>0</v>
      </c>
      <c r="P26" s="99">
        <v>0</v>
      </c>
      <c r="Q26" s="99">
        <v>0</v>
      </c>
      <c r="R26" s="99">
        <v>0</v>
      </c>
      <c r="S26" s="99">
        <v>0</v>
      </c>
      <c r="T26" s="99">
        <v>0</v>
      </c>
      <c r="U26" s="99">
        <v>0</v>
      </c>
      <c r="V26" s="99">
        <v>0</v>
      </c>
      <c r="W26" s="99">
        <v>0</v>
      </c>
      <c r="X26" s="99">
        <v>0</v>
      </c>
      <c r="Y26" s="99">
        <v>0</v>
      </c>
      <c r="DA26" s="63" t="s">
        <v>4449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X27" s="99">
        <v>0</v>
      </c>
      <c r="Y27" s="99">
        <v>0</v>
      </c>
      <c r="DA27" s="63" t="s">
        <v>4450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4451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0</v>
      </c>
      <c r="D29" s="99">
        <f>RES_hhdet_in_fech!D29/RES_summary!D$21</f>
        <v>0</v>
      </c>
      <c r="E29" s="99">
        <f>RES_hhdet_in_fech!E29/RES_summary!E$21</f>
        <v>0</v>
      </c>
      <c r="F29" s="99">
        <f>RES_hhdet_in_fech!F29/RES_summary!F$21</f>
        <v>0</v>
      </c>
      <c r="G29" s="99">
        <f>RES_hhdet_in_fech!G29/RES_summary!G$21</f>
        <v>0</v>
      </c>
      <c r="H29" s="99">
        <f>RES_hhdet_in_fech!H29/RES_summary!H$21</f>
        <v>0</v>
      </c>
      <c r="I29" s="99">
        <f>RES_hhdet_in_fech!I29/RES_summary!I$21</f>
        <v>0</v>
      </c>
      <c r="J29" s="99">
        <f>RES_hhdet_in_fech!J29/RES_summary!J$21</f>
        <v>0</v>
      </c>
      <c r="K29" s="99">
        <f>RES_hhdet_in_fech!K29/RES_summary!K$21</f>
        <v>0</v>
      </c>
      <c r="L29" s="99">
        <f>RES_hhdet_in_fech!L29/RES_summary!L$21</f>
        <v>0</v>
      </c>
      <c r="M29" s="99">
        <f>RES_hhdet_in_fech!M29/RES_summary!M$21</f>
        <v>0</v>
      </c>
      <c r="N29" s="99">
        <f>RES_hhdet_in_fech!N29/RES_summary!N$21</f>
        <v>0</v>
      </c>
      <c r="O29" s="99">
        <f>RES_hhdet_in_fech!O29/RES_summary!O$21</f>
        <v>0</v>
      </c>
      <c r="P29" s="99">
        <f>RES_hhdet_in_fech!P29/RES_summary!P$21</f>
        <v>0</v>
      </c>
      <c r="Q29" s="99">
        <f>RES_hhdet_in_fech!Q29/RES_summary!Q$21</f>
        <v>0</v>
      </c>
      <c r="R29" s="99">
        <f>RES_hhdet_in_fech!R29/RES_summary!R$21</f>
        <v>0</v>
      </c>
      <c r="S29" s="99">
        <f>RES_hhdet_in_fech!S29/RES_summary!S$21</f>
        <v>0</v>
      </c>
      <c r="T29" s="99">
        <f>RES_hhdet_in_fech!T29/RES_summary!T$21</f>
        <v>0</v>
      </c>
      <c r="U29" s="99">
        <f>RES_hhdet_in_fech!U29/RES_summary!U$21</f>
        <v>0</v>
      </c>
      <c r="V29" s="99">
        <f>RES_hhdet_in_fech!V29/RES_summary!V$21</f>
        <v>0</v>
      </c>
      <c r="W29" s="99">
        <f>RES_hhdet_in_fech!W29/RES_summary!W$21</f>
        <v>0</v>
      </c>
      <c r="X29" s="99">
        <f>RES_hhdet_in_fech!X29/RES_summary!X$21</f>
        <v>0</v>
      </c>
      <c r="Y29" s="99">
        <f>RES_hhdet_in_fech!Y29/RES_summary!Y$21</f>
        <v>0</v>
      </c>
      <c r="DA29" s="63" t="s">
        <v>4452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X30" s="123">
        <v>0</v>
      </c>
      <c r="Y30" s="123">
        <v>0</v>
      </c>
      <c r="DA30" s="130" t="s">
        <v>4453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X31" s="99">
        <v>0</v>
      </c>
      <c r="Y31" s="99">
        <v>0</v>
      </c>
      <c r="DA31" s="63" t="s">
        <v>4454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4455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4456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4457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0</v>
      </c>
      <c r="DA35" s="131" t="s">
        <v>4458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4459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4460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4461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0</v>
      </c>
      <c r="O39" s="123">
        <v>0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X39" s="123">
        <v>0</v>
      </c>
      <c r="Y39" s="123">
        <v>0</v>
      </c>
      <c r="DA39" s="130" t="s">
        <v>4462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X40" s="99">
        <v>0</v>
      </c>
      <c r="Y40" s="99">
        <v>0</v>
      </c>
      <c r="DA40" s="63" t="s">
        <v>4463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0</v>
      </c>
      <c r="DA41" s="60" t="s">
        <v>4464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354.21251721095598</v>
      </c>
      <c r="K43" s="118">
        <f t="shared" si="14"/>
        <v>287.68593632326451</v>
      </c>
      <c r="L43" s="118">
        <f t="shared" si="14"/>
        <v>251.48698836092919</v>
      </c>
      <c r="M43" s="118">
        <f t="shared" si="14"/>
        <v>302.92972317204891</v>
      </c>
      <c r="N43" s="118">
        <f t="shared" si="14"/>
        <v>296.12571760849363</v>
      </c>
      <c r="O43" s="118">
        <f t="shared" si="14"/>
        <v>236.0834435888483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:Y43" si="16">W44+W47+W49+W58</f>
        <v>0</v>
      </c>
      <c r="X43" s="118">
        <f t="shared" si="16"/>
        <v>0</v>
      </c>
      <c r="Y43" s="118">
        <f t="shared" si="16"/>
        <v>77.942801335194829</v>
      </c>
      <c r="DA43" s="129" t="s">
        <v>4465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308.5871164120004</v>
      </c>
      <c r="K44" s="123">
        <f t="shared" si="17"/>
        <v>250.67925731863855</v>
      </c>
      <c r="L44" s="123">
        <f t="shared" si="17"/>
        <v>216.91073782621896</v>
      </c>
      <c r="M44" s="123">
        <f t="shared" si="17"/>
        <v>263.77841506381714</v>
      </c>
      <c r="N44" s="123">
        <f t="shared" si="17"/>
        <v>257.4031130778888</v>
      </c>
      <c r="O44" s="123">
        <f t="shared" si="17"/>
        <v>203.13828112306209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:Y44" si="19">SUM(W45:W46)</f>
        <v>0</v>
      </c>
      <c r="X44" s="123">
        <f t="shared" si="19"/>
        <v>0</v>
      </c>
      <c r="Y44" s="123">
        <f t="shared" si="19"/>
        <v>50.947999298062115</v>
      </c>
      <c r="DA44" s="130" t="s">
        <v>4466</v>
      </c>
    </row>
    <row r="45" spans="1:105" ht="12" customHeight="1" x14ac:dyDescent="0.25">
      <c r="A45" s="97" t="s">
        <v>211</v>
      </c>
      <c r="B45" s="98"/>
      <c r="C45" s="99">
        <v>0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305.37413200766139</v>
      </c>
      <c r="K45" s="99">
        <v>248.08435350404341</v>
      </c>
      <c r="L45" s="99">
        <v>214.63255409884164</v>
      </c>
      <c r="M45" s="99">
        <v>260.96748807772104</v>
      </c>
      <c r="N45" s="99">
        <v>254.57116744166046</v>
      </c>
      <c r="O45" s="99">
        <v>200.79910522128378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X45" s="99">
        <v>0</v>
      </c>
      <c r="Y45" s="99">
        <v>50.298500216659036</v>
      </c>
      <c r="DA45" s="63" t="s">
        <v>4467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3.2129844043389904</v>
      </c>
      <c r="K46" s="99">
        <v>2.5949038145951371</v>
      </c>
      <c r="L46" s="99">
        <v>2.2781837273773302</v>
      </c>
      <c r="M46" s="99">
        <v>2.8109269860960775</v>
      </c>
      <c r="N46" s="99">
        <v>2.8319456362283204</v>
      </c>
      <c r="O46" s="99">
        <v>2.3391759017783031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0.64949908140307955</v>
      </c>
      <c r="DA46" s="63" t="s">
        <v>4468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6.3224536345887717E-3</v>
      </c>
      <c r="K47" s="123">
        <f t="shared" si="20"/>
        <v>0</v>
      </c>
      <c r="L47" s="123">
        <f t="shared" si="20"/>
        <v>1.2517595126679125E-2</v>
      </c>
      <c r="M47" s="123">
        <f t="shared" si="20"/>
        <v>0</v>
      </c>
      <c r="N47" s="123">
        <f t="shared" si="20"/>
        <v>8.7891341838961679E-3</v>
      </c>
      <c r="O47" s="123">
        <f t="shared" si="20"/>
        <v>1.0779086369251845E-2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4469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0</v>
      </c>
      <c r="D48" s="99">
        <f>RES_hhdet_in_fech!D48/RES_summary!D$21</f>
        <v>0</v>
      </c>
      <c r="E48" s="99">
        <f>RES_hhdet_in_fech!E48/RES_summary!E$21</f>
        <v>0</v>
      </c>
      <c r="F48" s="99">
        <f>RES_hhdet_in_fech!F48/RES_summary!F$21</f>
        <v>0</v>
      </c>
      <c r="G48" s="99">
        <f>RES_hhdet_in_fech!G48/RES_summary!G$21</f>
        <v>0</v>
      </c>
      <c r="H48" s="99">
        <f>RES_hhdet_in_fech!H48/RES_summary!H$21</f>
        <v>0</v>
      </c>
      <c r="I48" s="99">
        <f>RES_hhdet_in_fech!I48/RES_summary!I$21</f>
        <v>0</v>
      </c>
      <c r="J48" s="99">
        <f>RES_hhdet_in_fech!J48/RES_summary!J$21</f>
        <v>6.3224536345887717E-3</v>
      </c>
      <c r="K48" s="99">
        <f>RES_hhdet_in_fech!K48/RES_summary!K$21</f>
        <v>0</v>
      </c>
      <c r="L48" s="99">
        <f>RES_hhdet_in_fech!L48/RES_summary!L$21</f>
        <v>1.2517595126679125E-2</v>
      </c>
      <c r="M48" s="99">
        <f>RES_hhdet_in_fech!M48/RES_summary!M$21</f>
        <v>0</v>
      </c>
      <c r="N48" s="99">
        <f>RES_hhdet_in_fech!N48/RES_summary!N$21</f>
        <v>8.7891341838961679E-3</v>
      </c>
      <c r="O48" s="99">
        <f>RES_hhdet_in_fech!O48/RES_summary!O$21</f>
        <v>1.0779086369251845E-2</v>
      </c>
      <c r="P48" s="99">
        <f>RES_hhdet_in_fech!P48/RES_summary!P$21</f>
        <v>0</v>
      </c>
      <c r="Q48" s="99">
        <f>RES_hhdet_in_fech!Q48/RES_summary!Q$21</f>
        <v>0</v>
      </c>
      <c r="R48" s="99">
        <f>RES_hhdet_in_fech!R48/RES_summary!R$21</f>
        <v>0</v>
      </c>
      <c r="S48" s="99">
        <f>RES_hhdet_in_fech!S48/RES_summary!S$21</f>
        <v>0</v>
      </c>
      <c r="T48" s="99">
        <f>RES_hhdet_in_fech!T48/RES_summary!T$21</f>
        <v>0</v>
      </c>
      <c r="U48" s="99">
        <f>RES_hhdet_in_fech!U48/RES_summary!U$21</f>
        <v>0</v>
      </c>
      <c r="V48" s="99">
        <f>RES_hhdet_in_fech!V48/RES_summary!V$21</f>
        <v>0</v>
      </c>
      <c r="W48" s="99">
        <f>RES_hhdet_in_fech!W48/RES_summary!W$21</f>
        <v>0</v>
      </c>
      <c r="X48" s="99">
        <f>RES_hhdet_in_fech!X48/RES_summary!X$21</f>
        <v>0</v>
      </c>
      <c r="Y48" s="99">
        <f>RES_hhdet_in_fech!Y48/RES_summary!Y$21</f>
        <v>0</v>
      </c>
      <c r="DA48" s="63" t="s">
        <v>4470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33.636318767906722</v>
      </c>
      <c r="K49" s="123">
        <v>26.107445664825029</v>
      </c>
      <c r="L49" s="123">
        <v>22.626620650543895</v>
      </c>
      <c r="M49" s="123">
        <v>28.150304511049082</v>
      </c>
      <c r="N49" s="123">
        <v>28.037427635444857</v>
      </c>
      <c r="O49" s="123">
        <v>22.666360825013175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X49" s="123">
        <v>0</v>
      </c>
      <c r="Y49" s="123">
        <v>17.516959767044483</v>
      </c>
      <c r="DA49" s="130" t="s">
        <v>4471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34.038550380341498</v>
      </c>
      <c r="K50" s="99">
        <v>26.107445664825029</v>
      </c>
      <c r="L50" s="99">
        <v>22.605261869573745</v>
      </c>
      <c r="M50" s="99">
        <v>28.38989344581011</v>
      </c>
      <c r="N50" s="99">
        <v>28.252585524991535</v>
      </c>
      <c r="O50" s="99">
        <v>22.720178256903786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X50" s="99">
        <v>0</v>
      </c>
      <c r="Y50" s="99">
        <v>16.235167098542071</v>
      </c>
      <c r="DA50" s="63" t="s">
        <v>4472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X51" s="99">
        <v>0</v>
      </c>
      <c r="Y51" s="99">
        <v>0</v>
      </c>
      <c r="DA51" s="63" t="s">
        <v>4473</v>
      </c>
    </row>
    <row r="52" spans="1:105" ht="12" customHeight="1" x14ac:dyDescent="0.25">
      <c r="A52" s="100" t="s">
        <v>211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X52" s="102">
        <v>0</v>
      </c>
      <c r="Y52" s="102">
        <v>0</v>
      </c>
      <c r="DA52" s="131" t="s">
        <v>4474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4475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25.109008584289526</v>
      </c>
      <c r="K54" s="102">
        <v>0</v>
      </c>
      <c r="L54" s="102">
        <v>24.80521630949951</v>
      </c>
      <c r="M54" s="102">
        <v>22.434397067464715</v>
      </c>
      <c r="N54" s="102">
        <v>22.766059341551269</v>
      </c>
      <c r="O54" s="102">
        <v>21.471613837041602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18.432525958831921</v>
      </c>
      <c r="DA54" s="131" t="s">
        <v>4476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4477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4478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4479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11.982759577414225</v>
      </c>
      <c r="K58" s="123">
        <v>10.899233339800965</v>
      </c>
      <c r="L58" s="123">
        <v>11.937112289039662</v>
      </c>
      <c r="M58" s="123">
        <v>11.001003597182715</v>
      </c>
      <c r="N58" s="123">
        <v>10.676387760976075</v>
      </c>
      <c r="O58" s="123">
        <v>10.268022554403782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X58" s="123">
        <v>0</v>
      </c>
      <c r="Y58" s="123">
        <v>9.4778422700882263</v>
      </c>
      <c r="DA58" s="130" t="s">
        <v>4480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15.656297280641695</v>
      </c>
      <c r="K59" s="99">
        <v>13.54677037492799</v>
      </c>
      <c r="L59" s="99">
        <v>15.96596566665438</v>
      </c>
      <c r="M59" s="99">
        <v>15.472228992410104</v>
      </c>
      <c r="N59" s="99">
        <v>12.109293280664652</v>
      </c>
      <c r="O59" s="99">
        <v>11.362856463056927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X59" s="99">
        <v>0</v>
      </c>
      <c r="Y59" s="99">
        <v>13.847031404115835</v>
      </c>
      <c r="DA59" s="63" t="s">
        <v>4481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11.318396375766707</v>
      </c>
      <c r="K60" s="110">
        <v>10.35614881977491</v>
      </c>
      <c r="L60" s="110">
        <v>11.196173736834659</v>
      </c>
      <c r="M60" s="110">
        <v>10.387305993916213</v>
      </c>
      <c r="N60" s="110">
        <v>10.554438355045132</v>
      </c>
      <c r="O60" s="110">
        <v>10.066930611998101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9.0806432579038994</v>
      </c>
      <c r="DA60" s="60" t="s">
        <v>4482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350.28964014446115</v>
      </c>
      <c r="D62" s="118">
        <f t="shared" si="21"/>
        <v>314.29460364718591</v>
      </c>
      <c r="E62" s="118">
        <f t="shared" si="21"/>
        <v>307.58855214757472</v>
      </c>
      <c r="F62" s="118">
        <f t="shared" si="21"/>
        <v>296.12639031701474</v>
      </c>
      <c r="G62" s="118">
        <f t="shared" si="21"/>
        <v>311.14090123239959</v>
      </c>
      <c r="H62" s="118">
        <f t="shared" si="21"/>
        <v>293.90905892115501</v>
      </c>
      <c r="I62" s="118">
        <f t="shared" si="21"/>
        <v>298.69231843754937</v>
      </c>
      <c r="J62" s="118">
        <f t="shared" si="21"/>
        <v>287.57229815934147</v>
      </c>
      <c r="K62" s="118">
        <f t="shared" si="21"/>
        <v>283.33042463441507</v>
      </c>
      <c r="L62" s="118">
        <f t="shared" si="21"/>
        <v>292.72728410074183</v>
      </c>
      <c r="M62" s="118">
        <f t="shared" si="21"/>
        <v>258.91894256455072</v>
      </c>
      <c r="N62" s="118">
        <f t="shared" si="21"/>
        <v>257.38765540869173</v>
      </c>
      <c r="O62" s="118">
        <f t="shared" si="21"/>
        <v>224.72129925786385</v>
      </c>
      <c r="P62" s="118">
        <f t="shared" si="21"/>
        <v>200.93294144726912</v>
      </c>
      <c r="Q62" s="118">
        <f t="shared" si="21"/>
        <v>174.0092832968509</v>
      </c>
      <c r="R62" s="118">
        <f t="shared" ref="R62:V62" si="22">R63+R66+R68+R77</f>
        <v>189.38335534425246</v>
      </c>
      <c r="S62" s="118">
        <f t="shared" si="22"/>
        <v>167.36809385477045</v>
      </c>
      <c r="T62" s="118">
        <f t="shared" si="22"/>
        <v>159.52729880433566</v>
      </c>
      <c r="U62" s="118">
        <f t="shared" si="22"/>
        <v>155.46198914406239</v>
      </c>
      <c r="V62" s="118">
        <f t="shared" si="22"/>
        <v>141.13867896701399</v>
      </c>
      <c r="W62" s="118">
        <f t="shared" ref="W62:Y62" si="23">W63+W66+W68+W77</f>
        <v>130.50694371621441</v>
      </c>
      <c r="X62" s="118">
        <f t="shared" si="23"/>
        <v>87.644892589032622</v>
      </c>
      <c r="Y62" s="118">
        <f t="shared" si="23"/>
        <v>77.473411335568372</v>
      </c>
      <c r="DA62" s="129" t="s">
        <v>4483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296.01198624923757</v>
      </c>
      <c r="D63" s="123">
        <f t="shared" si="24"/>
        <v>265.54720236253604</v>
      </c>
      <c r="E63" s="123">
        <f t="shared" si="24"/>
        <v>260.18621159433678</v>
      </c>
      <c r="F63" s="123">
        <f t="shared" si="24"/>
        <v>249.35726208593843</v>
      </c>
      <c r="G63" s="123">
        <f t="shared" si="24"/>
        <v>261.85756246465957</v>
      </c>
      <c r="H63" s="123">
        <f t="shared" si="24"/>
        <v>244.89009363059265</v>
      </c>
      <c r="I63" s="123">
        <f t="shared" si="24"/>
        <v>256.62317308615718</v>
      </c>
      <c r="J63" s="123">
        <f t="shared" si="24"/>
        <v>246.65372071695219</v>
      </c>
      <c r="K63" s="123">
        <f t="shared" si="24"/>
        <v>246.15113088395842</v>
      </c>
      <c r="L63" s="123">
        <f t="shared" si="24"/>
        <v>252.9479617898516</v>
      </c>
      <c r="M63" s="123">
        <f t="shared" si="24"/>
        <v>222.57783744315128</v>
      </c>
      <c r="N63" s="123">
        <f t="shared" si="24"/>
        <v>220.54164020092972</v>
      </c>
      <c r="O63" s="123">
        <f t="shared" si="24"/>
        <v>191.25829144552162</v>
      </c>
      <c r="P63" s="123">
        <f t="shared" si="24"/>
        <v>169.35449559739956</v>
      </c>
      <c r="Q63" s="123">
        <f t="shared" si="24"/>
        <v>144.22620217390298</v>
      </c>
      <c r="R63" s="123">
        <f t="shared" ref="R63:V63" si="25">SUM(R64:R65)</f>
        <v>155.11220828198313</v>
      </c>
      <c r="S63" s="123">
        <f t="shared" si="25"/>
        <v>135.77801294809956</v>
      </c>
      <c r="T63" s="123">
        <f t="shared" si="25"/>
        <v>129.35231042796457</v>
      </c>
      <c r="U63" s="123">
        <f t="shared" si="25"/>
        <v>123.14425175322583</v>
      </c>
      <c r="V63" s="123">
        <f t="shared" si="25"/>
        <v>110.80180661737226</v>
      </c>
      <c r="W63" s="123">
        <f t="shared" ref="W63:Y63" si="26">SUM(W64:W65)</f>
        <v>98.274679600070982</v>
      </c>
      <c r="X63" s="123">
        <f t="shared" si="26"/>
        <v>64.294892682344084</v>
      </c>
      <c r="Y63" s="123">
        <f t="shared" si="26"/>
        <v>50.896472583617118</v>
      </c>
      <c r="DA63" s="130" t="s">
        <v>4484</v>
      </c>
    </row>
    <row r="64" spans="1:105" ht="12" customHeight="1" x14ac:dyDescent="0.25">
      <c r="A64" s="97" t="s">
        <v>212</v>
      </c>
      <c r="B64" s="98"/>
      <c r="C64" s="99">
        <v>292.46370832445916</v>
      </c>
      <c r="D64" s="99">
        <v>262.40104985385585</v>
      </c>
      <c r="E64" s="99">
        <v>257.13593286561081</v>
      </c>
      <c r="F64" s="99">
        <v>246.45086329497315</v>
      </c>
      <c r="G64" s="99">
        <v>258.84430548445295</v>
      </c>
      <c r="H64" s="99">
        <v>242.08114047051163</v>
      </c>
      <c r="I64" s="99">
        <v>253.70278430126442</v>
      </c>
      <c r="J64" s="99">
        <v>243.8648712648224</v>
      </c>
      <c r="K64" s="99">
        <v>243.38437701552846</v>
      </c>
      <c r="L64" s="99">
        <v>250.06305212950039</v>
      </c>
      <c r="M64" s="99">
        <v>220.00033921020577</v>
      </c>
      <c r="N64" s="99">
        <v>217.90082863653336</v>
      </c>
      <c r="O64" s="99">
        <v>188.85456506710153</v>
      </c>
      <c r="P64" s="99">
        <v>167.10179342184469</v>
      </c>
      <c r="Q64" s="99">
        <v>142.21968296342965</v>
      </c>
      <c r="R64" s="99">
        <v>152.91819715120803</v>
      </c>
      <c r="S64" s="99">
        <v>133.83144022703237</v>
      </c>
      <c r="T64" s="99">
        <v>127.47821823038083</v>
      </c>
      <c r="U64" s="99">
        <v>121.34177135432387</v>
      </c>
      <c r="V64" s="99">
        <v>109.16090848219065</v>
      </c>
      <c r="W64" s="99">
        <v>96.811051822348205</v>
      </c>
      <c r="X64" s="99">
        <v>63.331978233508622</v>
      </c>
      <c r="Y64" s="99">
        <v>50.1343747900506</v>
      </c>
      <c r="DA64" s="63" t="s">
        <v>4485</v>
      </c>
    </row>
    <row r="65" spans="1:105" ht="12" customHeight="1" x14ac:dyDescent="0.25">
      <c r="A65" s="97" t="s">
        <v>53</v>
      </c>
      <c r="B65" s="98"/>
      <c r="C65" s="99">
        <v>3.548277924778422</v>
      </c>
      <c r="D65" s="99">
        <v>3.1461525086801618</v>
      </c>
      <c r="E65" s="99">
        <v>3.0502787287259729</v>
      </c>
      <c r="F65" s="99">
        <v>2.9063987909652842</v>
      </c>
      <c r="G65" s="99">
        <v>3.0132569802065947</v>
      </c>
      <c r="H65" s="99">
        <v>2.8089531600810216</v>
      </c>
      <c r="I65" s="99">
        <v>2.920388784892737</v>
      </c>
      <c r="J65" s="99">
        <v>2.7888494521297988</v>
      </c>
      <c r="K65" s="99">
        <v>2.7667538684299506</v>
      </c>
      <c r="L65" s="99">
        <v>2.8849096603512057</v>
      </c>
      <c r="M65" s="99">
        <v>2.5774982329455081</v>
      </c>
      <c r="N65" s="99">
        <v>2.640811564396357</v>
      </c>
      <c r="O65" s="99">
        <v>2.4037263784200782</v>
      </c>
      <c r="P65" s="99">
        <v>2.252702175554866</v>
      </c>
      <c r="Q65" s="99">
        <v>2.0065192104733405</v>
      </c>
      <c r="R65" s="99">
        <v>2.1940111307750989</v>
      </c>
      <c r="S65" s="99">
        <v>1.9465727210671822</v>
      </c>
      <c r="T65" s="99">
        <v>1.8740921975837237</v>
      </c>
      <c r="U65" s="99">
        <v>1.8024803989019569</v>
      </c>
      <c r="V65" s="99">
        <v>1.6408981351816205</v>
      </c>
      <c r="W65" s="99">
        <v>1.46362777772278</v>
      </c>
      <c r="X65" s="99">
        <v>0.96291444883546551</v>
      </c>
      <c r="Y65" s="99">
        <v>0.7620977935665153</v>
      </c>
      <c r="DA65" s="63" t="s">
        <v>4486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2.3961153590843476E-3</v>
      </c>
      <c r="D66" s="123">
        <f t="shared" si="27"/>
        <v>2.0928599525172269E-3</v>
      </c>
      <c r="E66" s="123">
        <f t="shared" si="27"/>
        <v>2.9733634828215923E-3</v>
      </c>
      <c r="F66" s="123">
        <f t="shared" si="27"/>
        <v>4.8305456303132741E-3</v>
      </c>
      <c r="G66" s="123">
        <f t="shared" si="27"/>
        <v>7.0160909829081212E-3</v>
      </c>
      <c r="H66" s="123">
        <f t="shared" si="27"/>
        <v>3.8467685264793557E-3</v>
      </c>
      <c r="I66" s="123">
        <f t="shared" si="27"/>
        <v>9.1637606535156461E-3</v>
      </c>
      <c r="J66" s="123">
        <f t="shared" si="27"/>
        <v>5.8320694191636028E-3</v>
      </c>
      <c r="K66" s="123">
        <f t="shared" si="27"/>
        <v>6.3896669750271046E-3</v>
      </c>
      <c r="L66" s="123">
        <f t="shared" si="27"/>
        <v>1.3240691122443646E-2</v>
      </c>
      <c r="M66" s="123">
        <f t="shared" si="27"/>
        <v>2.195596388836445E-3</v>
      </c>
      <c r="N66" s="123">
        <f t="shared" si="27"/>
        <v>8.0469666032081267E-3</v>
      </c>
      <c r="O66" s="123">
        <f t="shared" si="27"/>
        <v>1.1544646480704386E-2</v>
      </c>
      <c r="P66" s="123">
        <f t="shared" si="27"/>
        <v>1.5610581008933838E-2</v>
      </c>
      <c r="Q66" s="123">
        <f t="shared" si="27"/>
        <v>7.7579614876123531E-3</v>
      </c>
      <c r="R66" s="123">
        <f t="shared" si="27"/>
        <v>8.0351954273487E-3</v>
      </c>
      <c r="S66" s="123">
        <f t="shared" si="27"/>
        <v>7.9337225652178021E-3</v>
      </c>
      <c r="T66" s="123">
        <f t="shared" si="27"/>
        <v>1.0972384515147298E-2</v>
      </c>
      <c r="U66" s="123">
        <f t="shared" si="27"/>
        <v>6.9643362577503608E-3</v>
      </c>
      <c r="V66" s="123">
        <f t="shared" si="27"/>
        <v>1.2961050285008631E-2</v>
      </c>
      <c r="W66" s="123">
        <f t="shared" si="27"/>
        <v>1.493304946222929E-2</v>
      </c>
      <c r="X66" s="123">
        <f t="shared" si="27"/>
        <v>4.3353506243397059E-2</v>
      </c>
      <c r="Y66" s="123">
        <f t="shared" si="27"/>
        <v>6.4887034274916317E-3</v>
      </c>
      <c r="DA66" s="130" t="s">
        <v>4487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2.3961153590843476E-3</v>
      </c>
      <c r="D67" s="99">
        <f>RES_hhdet_in_fech!D67/RES_summary!D$21</f>
        <v>2.0928599525172269E-3</v>
      </c>
      <c r="E67" s="99">
        <f>RES_hhdet_in_fech!E67/RES_summary!E$21</f>
        <v>2.9733634828215923E-3</v>
      </c>
      <c r="F67" s="99">
        <f>RES_hhdet_in_fech!F67/RES_summary!F$21</f>
        <v>4.8305456303132741E-3</v>
      </c>
      <c r="G67" s="99">
        <f>RES_hhdet_in_fech!G67/RES_summary!G$21</f>
        <v>7.0160909829081212E-3</v>
      </c>
      <c r="H67" s="99">
        <f>RES_hhdet_in_fech!H67/RES_summary!H$21</f>
        <v>3.8467685264793557E-3</v>
      </c>
      <c r="I67" s="99">
        <f>RES_hhdet_in_fech!I67/RES_summary!I$21</f>
        <v>9.1637606535156461E-3</v>
      </c>
      <c r="J67" s="99">
        <f>RES_hhdet_in_fech!J67/RES_summary!J$21</f>
        <v>5.8320694191636028E-3</v>
      </c>
      <c r="K67" s="99">
        <f>RES_hhdet_in_fech!K67/RES_summary!K$21</f>
        <v>6.3896669750271046E-3</v>
      </c>
      <c r="L67" s="99">
        <f>RES_hhdet_in_fech!L67/RES_summary!L$21</f>
        <v>1.3240691122443646E-2</v>
      </c>
      <c r="M67" s="99">
        <f>RES_hhdet_in_fech!M67/RES_summary!M$21</f>
        <v>2.195596388836445E-3</v>
      </c>
      <c r="N67" s="99">
        <f>RES_hhdet_in_fech!N67/RES_summary!N$21</f>
        <v>8.0469666032081267E-3</v>
      </c>
      <c r="O67" s="99">
        <f>RES_hhdet_in_fech!O67/RES_summary!O$21</f>
        <v>1.1544646480704386E-2</v>
      </c>
      <c r="P67" s="99">
        <f>RES_hhdet_in_fech!P67/RES_summary!P$21</f>
        <v>1.5610581008933838E-2</v>
      </c>
      <c r="Q67" s="99">
        <f>RES_hhdet_in_fech!Q67/RES_summary!Q$21</f>
        <v>7.7579614876123531E-3</v>
      </c>
      <c r="R67" s="99">
        <f>RES_hhdet_in_fech!R67/RES_summary!R$21</f>
        <v>8.0351954273487E-3</v>
      </c>
      <c r="S67" s="99">
        <f>RES_hhdet_in_fech!S67/RES_summary!S$21</f>
        <v>7.9337225652178021E-3</v>
      </c>
      <c r="T67" s="99">
        <f>RES_hhdet_in_fech!T67/RES_summary!T$21</f>
        <v>1.0972384515147298E-2</v>
      </c>
      <c r="U67" s="99">
        <f>RES_hhdet_in_fech!U67/RES_summary!U$21</f>
        <v>6.9643362577503608E-3</v>
      </c>
      <c r="V67" s="99">
        <f>RES_hhdet_in_fech!V67/RES_summary!V$21</f>
        <v>1.2961050285008631E-2</v>
      </c>
      <c r="W67" s="99">
        <f>RES_hhdet_in_fech!W67/RES_summary!W$21</f>
        <v>1.493304946222929E-2</v>
      </c>
      <c r="X67" s="99">
        <f>RES_hhdet_in_fech!X67/RES_summary!X$21</f>
        <v>4.3353506243397059E-2</v>
      </c>
      <c r="Y67" s="99">
        <f>RES_hhdet_in_fech!Y67/RES_summary!Y$21</f>
        <v>6.4887034274916317E-3</v>
      </c>
      <c r="DA67" s="63" t="s">
        <v>4488</v>
      </c>
    </row>
    <row r="68" spans="1:105" ht="12" customHeight="1" x14ac:dyDescent="0.25">
      <c r="A68" s="121" t="s">
        <v>55</v>
      </c>
      <c r="B68" s="122"/>
      <c r="C68" s="123">
        <v>32.647678850347063</v>
      </c>
      <c r="D68" s="123">
        <v>30.822657834485103</v>
      </c>
      <c r="E68" s="123">
        <v>29.341654916721996</v>
      </c>
      <c r="F68" s="123">
        <v>28.975507143316854</v>
      </c>
      <c r="G68" s="123">
        <v>31.959739737176939</v>
      </c>
      <c r="H68" s="123">
        <v>31.373486818580307</v>
      </c>
      <c r="I68" s="123">
        <v>26.746936828227906</v>
      </c>
      <c r="J68" s="123">
        <v>25.741806010267585</v>
      </c>
      <c r="K68" s="123">
        <v>24.142371836291261</v>
      </c>
      <c r="L68" s="123">
        <v>24.773580680607395</v>
      </c>
      <c r="M68" s="123">
        <v>22.578417304656593</v>
      </c>
      <c r="N68" s="123">
        <v>23.007918308941232</v>
      </c>
      <c r="O68" s="123">
        <v>20.718544073042299</v>
      </c>
      <c r="P68" s="123">
        <v>18.99180006218803</v>
      </c>
      <c r="Q68" s="123">
        <v>17.168491315412769</v>
      </c>
      <c r="R68" s="123">
        <v>19.199548302637201</v>
      </c>
      <c r="S68" s="123">
        <v>17.695224064285831</v>
      </c>
      <c r="T68" s="123">
        <v>17.07535391072954</v>
      </c>
      <c r="U68" s="123">
        <v>17.87750798147226</v>
      </c>
      <c r="V68" s="123">
        <v>17.24911683685912</v>
      </c>
      <c r="W68" s="123">
        <v>18.263631567696347</v>
      </c>
      <c r="X68" s="123">
        <v>14.448076173034696</v>
      </c>
      <c r="Y68" s="123">
        <v>16.873196933055947</v>
      </c>
      <c r="DA68" s="130" t="s">
        <v>4489</v>
      </c>
    </row>
    <row r="69" spans="1:105" ht="12" customHeight="1" x14ac:dyDescent="0.25">
      <c r="A69" s="97" t="s">
        <v>134</v>
      </c>
      <c r="B69" s="98"/>
      <c r="C69" s="99">
        <v>33.039798564053861</v>
      </c>
      <c r="D69" s="99">
        <v>31.077611166578475</v>
      </c>
      <c r="E69" s="99">
        <v>29.444161927066457</v>
      </c>
      <c r="F69" s="99">
        <v>29.076508236479349</v>
      </c>
      <c r="G69" s="99">
        <v>32.275996443554419</v>
      </c>
      <c r="H69" s="99">
        <v>31.671641461049536</v>
      </c>
      <c r="I69" s="99">
        <v>26.783370305016504</v>
      </c>
      <c r="J69" s="99">
        <v>25.76796974999553</v>
      </c>
      <c r="K69" s="99">
        <v>24.166217711913703</v>
      </c>
      <c r="L69" s="99">
        <v>24.771364448363578</v>
      </c>
      <c r="M69" s="99">
        <v>22.589033539108851</v>
      </c>
      <c r="N69" s="99">
        <v>23.025144731120005</v>
      </c>
      <c r="O69" s="99">
        <v>20.662207556346164</v>
      </c>
      <c r="P69" s="99">
        <v>18.966098628048844</v>
      </c>
      <c r="Q69" s="99">
        <v>17.040515504661187</v>
      </c>
      <c r="R69" s="99">
        <v>19.14203944064479</v>
      </c>
      <c r="S69" s="99">
        <v>17.543370112221755</v>
      </c>
      <c r="T69" s="99">
        <v>16.986960085045986</v>
      </c>
      <c r="U69" s="99">
        <v>17.791533178573502</v>
      </c>
      <c r="V69" s="99">
        <v>17.17151509743476</v>
      </c>
      <c r="W69" s="99">
        <v>18.135553645341691</v>
      </c>
      <c r="X69" s="99">
        <v>14.538343654401016</v>
      </c>
      <c r="Y69" s="99">
        <v>16.577948145111687</v>
      </c>
      <c r="DA69" s="63" t="s">
        <v>4490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X70" s="99">
        <v>0</v>
      </c>
      <c r="Y70" s="99">
        <v>0</v>
      </c>
      <c r="DA70" s="63" t="s">
        <v>4491</v>
      </c>
    </row>
    <row r="71" spans="1:105" ht="12" customHeight="1" x14ac:dyDescent="0.25">
      <c r="A71" s="100" t="s">
        <v>212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X71" s="102">
        <v>0</v>
      </c>
      <c r="Y71" s="102">
        <v>0</v>
      </c>
      <c r="DA71" s="131" t="s">
        <v>4492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4493</v>
      </c>
    </row>
    <row r="73" spans="1:105" ht="12" customHeight="1" x14ac:dyDescent="0.25">
      <c r="A73" s="106" t="s">
        <v>122</v>
      </c>
      <c r="B73" s="101"/>
      <c r="C73" s="102">
        <v>29.197025369727349</v>
      </c>
      <c r="D73" s="102">
        <v>28.545865287418753</v>
      </c>
      <c r="E73" s="102">
        <v>28.003938431726805</v>
      </c>
      <c r="F73" s="102">
        <v>27.500891183144461</v>
      </c>
      <c r="G73" s="102">
        <v>26.927655181272062</v>
      </c>
      <c r="H73" s="102">
        <v>27.135431543482074</v>
      </c>
      <c r="I73" s="102">
        <v>25.95187740141894</v>
      </c>
      <c r="J73" s="102">
        <v>25.10900858428953</v>
      </c>
      <c r="K73" s="102">
        <v>23.756955939603014</v>
      </c>
      <c r="L73" s="102">
        <v>24.80521630949951</v>
      </c>
      <c r="M73" s="102">
        <v>22.434397067464712</v>
      </c>
      <c r="N73" s="102">
        <v>22.766059341551269</v>
      </c>
      <c r="O73" s="102">
        <v>21.471613837041602</v>
      </c>
      <c r="P73" s="102">
        <v>19.28002328789178</v>
      </c>
      <c r="Q73" s="102">
        <v>18.837741020868187</v>
      </c>
      <c r="R73" s="102">
        <v>20.166363953524179</v>
      </c>
      <c r="S73" s="102">
        <v>19.795870401172227</v>
      </c>
      <c r="T73" s="102">
        <v>18.530982105102936</v>
      </c>
      <c r="U73" s="102">
        <v>19.511817996208276</v>
      </c>
      <c r="V73" s="102">
        <v>18.681764333924118</v>
      </c>
      <c r="W73" s="102">
        <v>20.042000880390912</v>
      </c>
      <c r="X73" s="102">
        <v>13.470930687244264</v>
      </c>
      <c r="Y73" s="102">
        <v>18.432525958831921</v>
      </c>
      <c r="DA73" s="131" t="s">
        <v>4494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4495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4496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4497</v>
      </c>
    </row>
    <row r="77" spans="1:105" ht="12" customHeight="1" x14ac:dyDescent="0.25">
      <c r="A77" s="121" t="s">
        <v>54</v>
      </c>
      <c r="B77" s="122"/>
      <c r="C77" s="123">
        <v>21.627578929517423</v>
      </c>
      <c r="D77" s="123">
        <v>17.922650590212225</v>
      </c>
      <c r="E77" s="123">
        <v>18.05771227303315</v>
      </c>
      <c r="F77" s="123">
        <v>17.788790542129181</v>
      </c>
      <c r="G77" s="123">
        <v>17.316582939580119</v>
      </c>
      <c r="H77" s="123">
        <v>17.641631703455559</v>
      </c>
      <c r="I77" s="123">
        <v>15.313044762510803</v>
      </c>
      <c r="J77" s="123">
        <v>15.170939362702562</v>
      </c>
      <c r="K77" s="123">
        <v>13.030532247190363</v>
      </c>
      <c r="L77" s="123">
        <v>14.992500939160388</v>
      </c>
      <c r="M77" s="123">
        <v>13.76049222035401</v>
      </c>
      <c r="N77" s="123">
        <v>13.830049932217575</v>
      </c>
      <c r="O77" s="123">
        <v>12.732919092819234</v>
      </c>
      <c r="P77" s="123">
        <v>12.571035206672615</v>
      </c>
      <c r="Q77" s="123">
        <v>12.606831846047521</v>
      </c>
      <c r="R77" s="123">
        <v>15.063563564204793</v>
      </c>
      <c r="S77" s="123">
        <v>13.886923119819832</v>
      </c>
      <c r="T77" s="123">
        <v>13.088662081126394</v>
      </c>
      <c r="U77" s="123">
        <v>14.43326507310654</v>
      </c>
      <c r="V77" s="123">
        <v>13.074794462497568</v>
      </c>
      <c r="W77" s="123">
        <v>13.953699498984847</v>
      </c>
      <c r="X77" s="123">
        <v>8.8585702274104481</v>
      </c>
      <c r="Y77" s="123">
        <v>9.6972531154678112</v>
      </c>
      <c r="DA77" s="130" t="s">
        <v>4498</v>
      </c>
    </row>
    <row r="78" spans="1:105" ht="12" customHeight="1" x14ac:dyDescent="0.25">
      <c r="A78" s="97" t="s">
        <v>189</v>
      </c>
      <c r="B78" s="98"/>
      <c r="C78" s="99">
        <v>22.482423349718456</v>
      </c>
      <c r="D78" s="99">
        <v>18.02337300504475</v>
      </c>
      <c r="E78" s="99">
        <v>18.195097602127252</v>
      </c>
      <c r="F78" s="99">
        <v>18.011281863755848</v>
      </c>
      <c r="G78" s="99">
        <v>17.660795768063405</v>
      </c>
      <c r="H78" s="99">
        <v>18.062988440558875</v>
      </c>
      <c r="I78" s="99">
        <v>15.617587701584917</v>
      </c>
      <c r="J78" s="99">
        <v>15.43309465471299</v>
      </c>
      <c r="K78" s="99">
        <v>13.319654779883926</v>
      </c>
      <c r="L78" s="99">
        <v>15.02196790321466</v>
      </c>
      <c r="M78" s="99">
        <v>13.911121645891829</v>
      </c>
      <c r="N78" s="99">
        <v>14.014073054530638</v>
      </c>
      <c r="O78" s="99">
        <v>12.949965774053517</v>
      </c>
      <c r="P78" s="99">
        <v>12.877748849182341</v>
      </c>
      <c r="Q78" s="99">
        <v>12.830327675441708</v>
      </c>
      <c r="R78" s="99">
        <v>15.326439597879922</v>
      </c>
      <c r="S78" s="99">
        <v>14.092718962594482</v>
      </c>
      <c r="T78" s="99">
        <v>13.216322708016243</v>
      </c>
      <c r="U78" s="99">
        <v>14.644923292777314</v>
      </c>
      <c r="V78" s="99">
        <v>13.365996789035261</v>
      </c>
      <c r="W78" s="99">
        <v>15.22877133804071</v>
      </c>
      <c r="X78" s="99">
        <v>9.7647582511205275</v>
      </c>
      <c r="Y78" s="99">
        <v>12.786231344225486</v>
      </c>
      <c r="DA78" s="63" t="s">
        <v>4499</v>
      </c>
    </row>
    <row r="79" spans="1:105" ht="12" customHeight="1" x14ac:dyDescent="0.25">
      <c r="A79" s="109" t="s">
        <v>120</v>
      </c>
      <c r="B79" s="33"/>
      <c r="C79" s="110">
        <v>16.704854164911477</v>
      </c>
      <c r="D79" s="110">
        <v>15.156141596145568</v>
      </c>
      <c r="E79" s="110">
        <v>14.201448208115885</v>
      </c>
      <c r="F79" s="110">
        <v>14.067117525828529</v>
      </c>
      <c r="G79" s="110">
        <v>13.10764389822508</v>
      </c>
      <c r="H79" s="110">
        <v>13.822878912857771</v>
      </c>
      <c r="I79" s="110">
        <v>12.10336749451621</v>
      </c>
      <c r="J79" s="110">
        <v>11.318396375766707</v>
      </c>
      <c r="K79" s="110">
        <v>10.356148819774909</v>
      </c>
      <c r="L79" s="110">
        <v>11.196173736834661</v>
      </c>
      <c r="M79" s="110">
        <v>10.387305993916211</v>
      </c>
      <c r="N79" s="110">
        <v>10.554438355045132</v>
      </c>
      <c r="O79" s="110">
        <v>10.066930611998101</v>
      </c>
      <c r="P79" s="110">
        <v>9.3133194308897114</v>
      </c>
      <c r="Q79" s="110">
        <v>9.5979775458451861</v>
      </c>
      <c r="R79" s="110">
        <v>10.50442996524214</v>
      </c>
      <c r="S79" s="110">
        <v>10.189345354557293</v>
      </c>
      <c r="T79" s="110">
        <v>9.5630558321259027</v>
      </c>
      <c r="U79" s="110">
        <v>10.028657521757749</v>
      </c>
      <c r="V79" s="110">
        <v>9.3105368653268084</v>
      </c>
      <c r="W79" s="110">
        <v>10.052539264130536</v>
      </c>
      <c r="X79" s="110">
        <v>7.0774420428768421</v>
      </c>
      <c r="Y79" s="110">
        <v>9.0806432579038976</v>
      </c>
      <c r="DA79" s="60" t="s">
        <v>4500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330.80348147569322</v>
      </c>
      <c r="D81" s="118">
        <f t="shared" si="28"/>
        <v>298.02997761020993</v>
      </c>
      <c r="E81" s="118">
        <f t="shared" si="28"/>
        <v>315.4461451494509</v>
      </c>
      <c r="F81" s="118">
        <f t="shared" si="28"/>
        <v>301.38214672176139</v>
      </c>
      <c r="G81" s="118">
        <f t="shared" si="28"/>
        <v>260.14272123728415</v>
      </c>
      <c r="H81" s="118">
        <f t="shared" si="28"/>
        <v>242.82406059161016</v>
      </c>
      <c r="I81" s="118">
        <f t="shared" si="28"/>
        <v>283.91964327075419</v>
      </c>
      <c r="J81" s="118">
        <f t="shared" si="28"/>
        <v>266.99023817641284</v>
      </c>
      <c r="K81" s="118">
        <f t="shared" si="28"/>
        <v>265.49724245898534</v>
      </c>
      <c r="L81" s="118">
        <f t="shared" si="28"/>
        <v>268.09776489065672</v>
      </c>
      <c r="M81" s="118">
        <f t="shared" si="28"/>
        <v>228.49995485730568</v>
      </c>
      <c r="N81" s="118">
        <f t="shared" si="28"/>
        <v>237.3181762675936</v>
      </c>
      <c r="O81" s="118">
        <f t="shared" si="28"/>
        <v>219.93531598354588</v>
      </c>
      <c r="P81" s="118">
        <f t="shared" si="28"/>
        <v>205.40761198590931</v>
      </c>
      <c r="Q81" s="118">
        <f t="shared" si="28"/>
        <v>189.31286501795526</v>
      </c>
      <c r="R81" s="118">
        <f t="shared" ref="R81:V81" si="29">R82+R85+R87+R100</f>
        <v>190.69497125591369</v>
      </c>
      <c r="S81" s="118">
        <f t="shared" si="29"/>
        <v>182.83948880732092</v>
      </c>
      <c r="T81" s="118">
        <f t="shared" si="29"/>
        <v>173.17109527983672</v>
      </c>
      <c r="U81" s="118">
        <f t="shared" si="29"/>
        <v>155.74343902069535</v>
      </c>
      <c r="V81" s="118">
        <f t="shared" si="29"/>
        <v>148.9703331067563</v>
      </c>
      <c r="W81" s="118">
        <f t="shared" ref="W81:Y81" si="30">W82+W85+W87+W100</f>
        <v>125.38626334147146</v>
      </c>
      <c r="X81" s="118">
        <f t="shared" si="30"/>
        <v>107.98147525370064</v>
      </c>
      <c r="Y81" s="118">
        <f t="shared" si="30"/>
        <v>76.435322417028118</v>
      </c>
      <c r="DA81" s="129" t="s">
        <v>4501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280.25540229279346</v>
      </c>
      <c r="D82" s="123">
        <f t="shared" si="31"/>
        <v>251.95345773006744</v>
      </c>
      <c r="E82" s="123">
        <f t="shared" si="31"/>
        <v>267.79136928893541</v>
      </c>
      <c r="F82" s="123">
        <f t="shared" si="31"/>
        <v>254.67370201913749</v>
      </c>
      <c r="G82" s="123">
        <f t="shared" si="31"/>
        <v>218.18141448419186</v>
      </c>
      <c r="H82" s="123">
        <f t="shared" si="31"/>
        <v>201.11568372086947</v>
      </c>
      <c r="I82" s="123">
        <f t="shared" si="31"/>
        <v>243.52866469435122</v>
      </c>
      <c r="J82" s="123">
        <f t="shared" si="31"/>
        <v>228.25251910864807</v>
      </c>
      <c r="K82" s="123">
        <f t="shared" si="31"/>
        <v>230.28734759665548</v>
      </c>
      <c r="L82" s="123">
        <f t="shared" si="31"/>
        <v>230.55750430523375</v>
      </c>
      <c r="M82" s="123">
        <f t="shared" si="31"/>
        <v>195.73769649267129</v>
      </c>
      <c r="N82" s="123">
        <f t="shared" si="31"/>
        <v>203.3560061660578</v>
      </c>
      <c r="O82" s="123">
        <f t="shared" si="31"/>
        <v>188.03094337599245</v>
      </c>
      <c r="P82" s="123">
        <f t="shared" si="31"/>
        <v>174.81348738134639</v>
      </c>
      <c r="Q82" s="123">
        <f t="shared" si="31"/>
        <v>159.47115139094842</v>
      </c>
      <c r="R82" s="123">
        <f t="shared" ref="R82:V82" si="32">SUM(R83:R84)</f>
        <v>158.85221580000825</v>
      </c>
      <c r="S82" s="123">
        <f t="shared" si="32"/>
        <v>151.34193481585575</v>
      </c>
      <c r="T82" s="123">
        <f t="shared" si="32"/>
        <v>142.13081975941353</v>
      </c>
      <c r="U82" s="123">
        <f t="shared" si="32"/>
        <v>125.96355093363391</v>
      </c>
      <c r="V82" s="123">
        <f t="shared" si="32"/>
        <v>119.27178745667329</v>
      </c>
      <c r="W82" s="123">
        <f t="shared" ref="W82:Y82" si="33">SUM(W83:W84)</f>
        <v>96.529985418850501</v>
      </c>
      <c r="X82" s="123">
        <f t="shared" si="33"/>
        <v>79.522512796103669</v>
      </c>
      <c r="Y82" s="123">
        <f t="shared" si="33"/>
        <v>50.181970109475436</v>
      </c>
      <c r="DA82" s="130" t="s">
        <v>4502</v>
      </c>
    </row>
    <row r="83" spans="1:105" ht="12" customHeight="1" x14ac:dyDescent="0.25">
      <c r="A83" s="97" t="s">
        <v>199</v>
      </c>
      <c r="B83" s="98"/>
      <c r="C83" s="99">
        <v>278.84607515729812</v>
      </c>
      <c r="D83" s="99">
        <v>250.68737962008979</v>
      </c>
      <c r="E83" s="99">
        <v>266.44617273629552</v>
      </c>
      <c r="F83" s="99">
        <v>253.38885535117313</v>
      </c>
      <c r="G83" s="99">
        <v>217.08442566339329</v>
      </c>
      <c r="H83" s="99">
        <v>200.09880301222032</v>
      </c>
      <c r="I83" s="99">
        <v>242.29715314254275</v>
      </c>
      <c r="J83" s="99">
        <v>227.09798168322368</v>
      </c>
      <c r="K83" s="99">
        <v>229.12372968639093</v>
      </c>
      <c r="L83" s="99">
        <v>229.37178403946874</v>
      </c>
      <c r="M83" s="99">
        <v>194.72689182035526</v>
      </c>
      <c r="N83" s="99">
        <v>202.30017642874282</v>
      </c>
      <c r="O83" s="99">
        <v>187.0519111160574</v>
      </c>
      <c r="P83" s="99">
        <v>173.9001832923862</v>
      </c>
      <c r="Q83" s="99">
        <v>158.63288105730703</v>
      </c>
      <c r="R83" s="99">
        <v>158.00978057114142</v>
      </c>
      <c r="S83" s="99">
        <v>150.5282569145086</v>
      </c>
      <c r="T83" s="99">
        <v>141.3556886730176</v>
      </c>
      <c r="U83" s="99">
        <v>125.2666918280913</v>
      </c>
      <c r="V83" s="99">
        <v>118.60255043049763</v>
      </c>
      <c r="W83" s="99">
        <v>95.983948812021339</v>
      </c>
      <c r="X83" s="99">
        <v>79.068065751781404</v>
      </c>
      <c r="Y83" s="99">
        <v>49.893697718988477</v>
      </c>
      <c r="DA83" s="63" t="s">
        <v>4503</v>
      </c>
    </row>
    <row r="84" spans="1:105" ht="12" customHeight="1" x14ac:dyDescent="0.25">
      <c r="A84" s="97" t="s">
        <v>53</v>
      </c>
      <c r="B84" s="98"/>
      <c r="C84" s="99">
        <v>1.4093271354953203</v>
      </c>
      <c r="D84" s="99">
        <v>1.2660781099776588</v>
      </c>
      <c r="E84" s="99">
        <v>1.3451965526398919</v>
      </c>
      <c r="F84" s="99">
        <v>1.2848466679643553</v>
      </c>
      <c r="G84" s="99">
        <v>1.0969888207985741</v>
      </c>
      <c r="H84" s="99">
        <v>1.0168807086491587</v>
      </c>
      <c r="I84" s="99">
        <v>1.2315115518084734</v>
      </c>
      <c r="J84" s="99">
        <v>1.1545374254244076</v>
      </c>
      <c r="K84" s="99">
        <v>1.1636179102645552</v>
      </c>
      <c r="L84" s="99">
        <v>1.1857202657650074</v>
      </c>
      <c r="M84" s="99">
        <v>1.0108046723160382</v>
      </c>
      <c r="N84" s="99">
        <v>1.0558297373149694</v>
      </c>
      <c r="O84" s="99">
        <v>0.97903225993503962</v>
      </c>
      <c r="P84" s="99">
        <v>0.91330408896019055</v>
      </c>
      <c r="Q84" s="99">
        <v>0.83827033364140069</v>
      </c>
      <c r="R84" s="99">
        <v>0.84243522886683997</v>
      </c>
      <c r="S84" s="99">
        <v>0.81367790134714812</v>
      </c>
      <c r="T84" s="99">
        <v>0.7751310863959241</v>
      </c>
      <c r="U84" s="99">
        <v>0.69685910554261166</v>
      </c>
      <c r="V84" s="99">
        <v>0.66923702617566161</v>
      </c>
      <c r="W84" s="99">
        <v>0.54603660682915967</v>
      </c>
      <c r="X84" s="99">
        <v>0.45444704432226751</v>
      </c>
      <c r="Y84" s="99">
        <v>0.28827239048695613</v>
      </c>
      <c r="DA84" s="63" t="s">
        <v>4504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1.6449688629790967E-3</v>
      </c>
      <c r="D85" s="123">
        <f t="shared" si="34"/>
        <v>2.8606788578527057E-3</v>
      </c>
      <c r="E85" s="123">
        <f t="shared" si="34"/>
        <v>2.4963429708334569E-3</v>
      </c>
      <c r="F85" s="123">
        <f t="shared" si="34"/>
        <v>4.8111068148995384E-3</v>
      </c>
      <c r="G85" s="123">
        <f t="shared" si="34"/>
        <v>7.2246732957670931E-3</v>
      </c>
      <c r="H85" s="123">
        <f t="shared" si="34"/>
        <v>4.1031586071162895E-3</v>
      </c>
      <c r="I85" s="123">
        <f t="shared" si="34"/>
        <v>9.2719355921768495E-3</v>
      </c>
      <c r="J85" s="123">
        <f t="shared" si="34"/>
        <v>6.0517176704307472E-3</v>
      </c>
      <c r="K85" s="123">
        <f t="shared" si="34"/>
        <v>6.6008996857643372E-3</v>
      </c>
      <c r="L85" s="123">
        <f t="shared" si="34"/>
        <v>1.281788755353484E-2</v>
      </c>
      <c r="M85" s="123">
        <f t="shared" si="34"/>
        <v>2.3818350196728533E-3</v>
      </c>
      <c r="N85" s="123">
        <f t="shared" si="34"/>
        <v>7.7754148121077773E-3</v>
      </c>
      <c r="O85" s="123">
        <f t="shared" si="34"/>
        <v>1.1166047676667385E-2</v>
      </c>
      <c r="P85" s="123">
        <f t="shared" si="34"/>
        <v>1.5379190251166332E-2</v>
      </c>
      <c r="Q85" s="123">
        <f t="shared" si="34"/>
        <v>8.0100849030328922E-3</v>
      </c>
      <c r="R85" s="123">
        <f t="shared" si="34"/>
        <v>8.1720317257848191E-3</v>
      </c>
      <c r="S85" s="123">
        <f t="shared" si="34"/>
        <v>7.7830970722926676E-3</v>
      </c>
      <c r="T85" s="123">
        <f t="shared" si="34"/>
        <v>1.1138370905561515E-2</v>
      </c>
      <c r="U85" s="123">
        <f t="shared" si="34"/>
        <v>7.0826353348704216E-3</v>
      </c>
      <c r="V85" s="123">
        <f t="shared" si="34"/>
        <v>1.2914324695505283E-2</v>
      </c>
      <c r="W85" s="123">
        <f t="shared" si="34"/>
        <v>1.5206427563945985E-2</v>
      </c>
      <c r="X85" s="123">
        <f t="shared" si="34"/>
        <v>4.3449230428661056E-2</v>
      </c>
      <c r="Y85" s="123">
        <f t="shared" si="34"/>
        <v>6.6156607299304422E-3</v>
      </c>
      <c r="DA85" s="130" t="s">
        <v>4505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1.6449688629790967E-3</v>
      </c>
      <c r="D86" s="99">
        <f>RES_hhdet_in_fech!D86/RES_summary!D$21</f>
        <v>2.8606788578527057E-3</v>
      </c>
      <c r="E86" s="99">
        <f>RES_hhdet_in_fech!E86/RES_summary!E$21</f>
        <v>2.4963429708334569E-3</v>
      </c>
      <c r="F86" s="99">
        <f>RES_hhdet_in_fech!F86/RES_summary!F$21</f>
        <v>4.8111068148995384E-3</v>
      </c>
      <c r="G86" s="99">
        <f>RES_hhdet_in_fech!G86/RES_summary!G$21</f>
        <v>7.2246732957670931E-3</v>
      </c>
      <c r="H86" s="99">
        <f>RES_hhdet_in_fech!H86/RES_summary!H$21</f>
        <v>4.1031586071162895E-3</v>
      </c>
      <c r="I86" s="99">
        <f>RES_hhdet_in_fech!I86/RES_summary!I$21</f>
        <v>9.2719355921768495E-3</v>
      </c>
      <c r="J86" s="99">
        <f>RES_hhdet_in_fech!J86/RES_summary!J$21</f>
        <v>6.0517176704307472E-3</v>
      </c>
      <c r="K86" s="99">
        <f>RES_hhdet_in_fech!K86/RES_summary!K$21</f>
        <v>6.6008996857643372E-3</v>
      </c>
      <c r="L86" s="99">
        <f>RES_hhdet_in_fech!L86/RES_summary!L$21</f>
        <v>1.281788755353484E-2</v>
      </c>
      <c r="M86" s="99">
        <f>RES_hhdet_in_fech!M86/RES_summary!M$21</f>
        <v>2.3818350196728533E-3</v>
      </c>
      <c r="N86" s="99">
        <f>RES_hhdet_in_fech!N86/RES_summary!N$21</f>
        <v>7.7754148121077773E-3</v>
      </c>
      <c r="O86" s="99">
        <f>RES_hhdet_in_fech!O86/RES_summary!O$21</f>
        <v>1.1166047676667385E-2</v>
      </c>
      <c r="P86" s="99">
        <f>RES_hhdet_in_fech!P86/RES_summary!P$21</f>
        <v>1.5379190251166332E-2</v>
      </c>
      <c r="Q86" s="99">
        <f>RES_hhdet_in_fech!Q86/RES_summary!Q$21</f>
        <v>8.0100849030328922E-3</v>
      </c>
      <c r="R86" s="99">
        <f>RES_hhdet_in_fech!R86/RES_summary!R$21</f>
        <v>8.1720317257848191E-3</v>
      </c>
      <c r="S86" s="99">
        <f>RES_hhdet_in_fech!S86/RES_summary!S$21</f>
        <v>7.7830970722926676E-3</v>
      </c>
      <c r="T86" s="99">
        <f>RES_hhdet_in_fech!T86/RES_summary!T$21</f>
        <v>1.1138370905561515E-2</v>
      </c>
      <c r="U86" s="99">
        <f>RES_hhdet_in_fech!U86/RES_summary!U$21</f>
        <v>7.0826353348704216E-3</v>
      </c>
      <c r="V86" s="99">
        <f>RES_hhdet_in_fech!V86/RES_summary!V$21</f>
        <v>1.2914324695505283E-2</v>
      </c>
      <c r="W86" s="99">
        <f>RES_hhdet_in_fech!W86/RES_summary!W$21</f>
        <v>1.5206427563945985E-2</v>
      </c>
      <c r="X86" s="99">
        <f>RES_hhdet_in_fech!X86/RES_summary!X$21</f>
        <v>4.3449230428661056E-2</v>
      </c>
      <c r="Y86" s="99">
        <f>RES_hhdet_in_fech!Y86/RES_summary!Y$21</f>
        <v>6.6156607299304422E-3</v>
      </c>
      <c r="DA86" s="63" t="s">
        <v>4506</v>
      </c>
    </row>
    <row r="87" spans="1:105" ht="12" customHeight="1" x14ac:dyDescent="0.25">
      <c r="A87" s="121" t="s">
        <v>55</v>
      </c>
      <c r="B87" s="122"/>
      <c r="C87" s="123">
        <v>31.592003297565412</v>
      </c>
      <c r="D87" s="123">
        <v>30.053815278956083</v>
      </c>
      <c r="E87" s="123">
        <v>30.674927802095091</v>
      </c>
      <c r="F87" s="123">
        <v>29.978895314862402</v>
      </c>
      <c r="G87" s="123">
        <v>27.44062431599702</v>
      </c>
      <c r="H87" s="123">
        <v>26.638357896062391</v>
      </c>
      <c r="I87" s="123">
        <v>25.909276504673176</v>
      </c>
      <c r="J87" s="123">
        <v>24.321870931715104</v>
      </c>
      <c r="K87" s="123">
        <v>23.047147651542375</v>
      </c>
      <c r="L87" s="123">
        <v>23.269118202450962</v>
      </c>
      <c r="M87" s="123">
        <v>20.442873859647261</v>
      </c>
      <c r="N87" s="123">
        <v>21.384082698378027</v>
      </c>
      <c r="O87" s="123">
        <v>20.226853698784794</v>
      </c>
      <c r="P87" s="123">
        <v>19.213681328981192</v>
      </c>
      <c r="Q87" s="123">
        <v>18.308030702150017</v>
      </c>
      <c r="R87" s="123">
        <v>18.971364218313404</v>
      </c>
      <c r="S87" s="123">
        <v>18.839805380278925</v>
      </c>
      <c r="T87" s="123">
        <v>18.405783367790523</v>
      </c>
      <c r="U87" s="123">
        <v>17.856925186449299</v>
      </c>
      <c r="V87" s="123">
        <v>17.850676196182857</v>
      </c>
      <c r="W87" s="123">
        <v>17.251433711865076</v>
      </c>
      <c r="X87" s="123">
        <v>17.384299617397122</v>
      </c>
      <c r="Y87" s="123">
        <v>15.677426332378445</v>
      </c>
      <c r="DA87" s="130" t="s">
        <v>4507</v>
      </c>
    </row>
    <row r="88" spans="1:105" ht="12" customHeight="1" x14ac:dyDescent="0.25">
      <c r="A88" s="97" t="s">
        <v>132</v>
      </c>
      <c r="B88" s="98"/>
      <c r="C88" s="99">
        <v>32.138859044456531</v>
      </c>
      <c r="D88" s="99">
        <v>30.281626371878179</v>
      </c>
      <c r="E88" s="99">
        <v>31.069125696648545</v>
      </c>
      <c r="F88" s="99">
        <v>30.400360205213751</v>
      </c>
      <c r="G88" s="99">
        <v>27.532064325222773</v>
      </c>
      <c r="H88" s="99">
        <v>26.560640880182902</v>
      </c>
      <c r="I88" s="99">
        <v>25.905780371637526</v>
      </c>
      <c r="J88" s="99">
        <v>24.273009862557259</v>
      </c>
      <c r="K88" s="99">
        <v>22.971443202518675</v>
      </c>
      <c r="L88" s="99">
        <v>23.038493480438202</v>
      </c>
      <c r="M88" s="99">
        <v>19.975462734531749</v>
      </c>
      <c r="N88" s="99">
        <v>21.209440768836256</v>
      </c>
      <c r="O88" s="99">
        <v>20.068753125668845</v>
      </c>
      <c r="P88" s="99">
        <v>19.20167333800385</v>
      </c>
      <c r="Q88" s="99">
        <v>18.183187848890565</v>
      </c>
      <c r="R88" s="99">
        <v>18.805392032867459</v>
      </c>
      <c r="S88" s="99">
        <v>18.718778460116003</v>
      </c>
      <c r="T88" s="99">
        <v>18.398704607430744</v>
      </c>
      <c r="U88" s="99">
        <v>17.418050365567041</v>
      </c>
      <c r="V88" s="99">
        <v>17.751314315653154</v>
      </c>
      <c r="W88" s="99">
        <v>16.918300401140222</v>
      </c>
      <c r="X88" s="99">
        <v>17.454370349854571</v>
      </c>
      <c r="Y88" s="99">
        <v>15.578642120067849</v>
      </c>
      <c r="DA88" s="63" t="s">
        <v>4508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4509</v>
      </c>
    </row>
    <row r="90" spans="1:105" ht="12" customHeight="1" x14ac:dyDescent="0.25">
      <c r="A90" s="100" t="s">
        <v>199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4510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4511</v>
      </c>
    </row>
    <row r="92" spans="1:105" ht="12" customHeight="1" x14ac:dyDescent="0.25">
      <c r="A92" s="106" t="s">
        <v>124</v>
      </c>
      <c r="B92" s="101"/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X92" s="102">
        <v>0</v>
      </c>
      <c r="Y92" s="102">
        <v>0</v>
      </c>
      <c r="DA92" s="131" t="s">
        <v>4512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0</v>
      </c>
      <c r="Y93" s="105">
        <v>0</v>
      </c>
      <c r="DA93" s="132" t="s">
        <v>4513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X94" s="99">
        <v>0</v>
      </c>
      <c r="Y94" s="99">
        <v>0</v>
      </c>
      <c r="DA94" s="63" t="s">
        <v>4514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4515</v>
      </c>
    </row>
    <row r="96" spans="1:105" ht="12" customHeight="1" x14ac:dyDescent="0.25">
      <c r="A96" s="106" t="s">
        <v>122</v>
      </c>
      <c r="B96" s="101"/>
      <c r="C96" s="102">
        <v>29.197025369727353</v>
      </c>
      <c r="D96" s="102">
        <v>28.545865287418742</v>
      </c>
      <c r="E96" s="102">
        <v>28.003938431726805</v>
      </c>
      <c r="F96" s="102">
        <v>27.500891183144464</v>
      </c>
      <c r="G96" s="102">
        <v>26.927655181272055</v>
      </c>
      <c r="H96" s="102">
        <v>27.135431543482074</v>
      </c>
      <c r="I96" s="102">
        <v>25.951877401418937</v>
      </c>
      <c r="J96" s="102">
        <v>25.10900858428953</v>
      </c>
      <c r="K96" s="102">
        <v>23.756955939603014</v>
      </c>
      <c r="L96" s="102">
        <v>24.805216309499507</v>
      </c>
      <c r="M96" s="102">
        <v>22.434397067464708</v>
      </c>
      <c r="N96" s="102">
        <v>22.766059341551266</v>
      </c>
      <c r="O96" s="102">
        <v>21.471613837041602</v>
      </c>
      <c r="P96" s="102">
        <v>19.280023287891783</v>
      </c>
      <c r="Q96" s="102">
        <v>18.837741020868187</v>
      </c>
      <c r="R96" s="102">
        <v>20.166363953524176</v>
      </c>
      <c r="S96" s="102">
        <v>19.79587040117223</v>
      </c>
      <c r="T96" s="102">
        <v>18.530982105102936</v>
      </c>
      <c r="U96" s="102">
        <v>19.511817996208276</v>
      </c>
      <c r="V96" s="102">
        <v>18.681764333924118</v>
      </c>
      <c r="W96" s="102">
        <v>20.042000880390908</v>
      </c>
      <c r="X96" s="102">
        <v>13.470930687244266</v>
      </c>
      <c r="Y96" s="102">
        <v>18.432525958831917</v>
      </c>
      <c r="DA96" s="131" t="s">
        <v>4516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4517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4518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4519</v>
      </c>
    </row>
    <row r="100" spans="1:105" ht="12" customHeight="1" x14ac:dyDescent="0.25">
      <c r="A100" s="121" t="s">
        <v>54</v>
      </c>
      <c r="B100" s="122"/>
      <c r="C100" s="123">
        <v>18.954430916471392</v>
      </c>
      <c r="D100" s="123">
        <v>16.019843922328558</v>
      </c>
      <c r="E100" s="123">
        <v>16.97735171544949</v>
      </c>
      <c r="F100" s="123">
        <v>16.724738280946546</v>
      </c>
      <c r="G100" s="123">
        <v>14.513457763799469</v>
      </c>
      <c r="H100" s="123">
        <v>15.065915816071206</v>
      </c>
      <c r="I100" s="123">
        <v>14.47243013613765</v>
      </c>
      <c r="J100" s="123">
        <v>14.409796418379216</v>
      </c>
      <c r="K100" s="123">
        <v>12.156146311101741</v>
      </c>
      <c r="L100" s="123">
        <v>14.258324495418485</v>
      </c>
      <c r="M100" s="123">
        <v>12.317002669967492</v>
      </c>
      <c r="N100" s="123">
        <v>12.570311988345688</v>
      </c>
      <c r="O100" s="123">
        <v>11.666352861091942</v>
      </c>
      <c r="P100" s="123">
        <v>11.36506408533057</v>
      </c>
      <c r="Q100" s="123">
        <v>11.525672839953813</v>
      </c>
      <c r="R100" s="123">
        <v>12.86321920586623</v>
      </c>
      <c r="S100" s="123">
        <v>12.649965514113932</v>
      </c>
      <c r="T100" s="123">
        <v>12.623353781727099</v>
      </c>
      <c r="U100" s="123">
        <v>11.915880265277268</v>
      </c>
      <c r="V100" s="123">
        <v>11.834955129204635</v>
      </c>
      <c r="W100" s="123">
        <v>11.589637783191941</v>
      </c>
      <c r="X100" s="123">
        <v>11.031213609771182</v>
      </c>
      <c r="Y100" s="123">
        <v>10.569310314444314</v>
      </c>
      <c r="DA100" s="130" t="s">
        <v>4520</v>
      </c>
    </row>
    <row r="101" spans="1:105" ht="12" customHeight="1" x14ac:dyDescent="0.25">
      <c r="A101" s="97" t="s">
        <v>202</v>
      </c>
      <c r="B101" s="98"/>
      <c r="C101" s="99">
        <v>21.343667357208993</v>
      </c>
      <c r="D101" s="99">
        <v>17.698419848347434</v>
      </c>
      <c r="E101" s="99">
        <v>19.510463887342326</v>
      </c>
      <c r="F101" s="99">
        <v>19.427425312993588</v>
      </c>
      <c r="G101" s="99">
        <v>15.782413926636124</v>
      </c>
      <c r="H101" s="99">
        <v>16.028965226225797</v>
      </c>
      <c r="I101" s="99">
        <v>16.223521916263699</v>
      </c>
      <c r="J101" s="99">
        <v>15.830936084269927</v>
      </c>
      <c r="K101" s="99">
        <v>13.29189033542578</v>
      </c>
      <c r="L101" s="99">
        <v>15.483126632951652</v>
      </c>
      <c r="M101" s="99">
        <v>13.291801949983226</v>
      </c>
      <c r="N101" s="99">
        <v>13.847845187929765</v>
      </c>
      <c r="O101" s="99">
        <v>13.187050018772126</v>
      </c>
      <c r="P101" s="99">
        <v>13.103121568027525</v>
      </c>
      <c r="Q101" s="99">
        <v>13.072970002714365</v>
      </c>
      <c r="R101" s="99">
        <v>14.146054235910258</v>
      </c>
      <c r="S101" s="99">
        <v>14.46360920958802</v>
      </c>
      <c r="T101" s="99">
        <v>14.315837625426049</v>
      </c>
      <c r="U101" s="99">
        <v>13.835643711324449</v>
      </c>
      <c r="V101" s="99">
        <v>13.767907401435041</v>
      </c>
      <c r="W101" s="99">
        <v>13.133763461202969</v>
      </c>
      <c r="X101" s="99">
        <v>13.09419870791332</v>
      </c>
      <c r="Y101" s="99">
        <v>11.934487523311894</v>
      </c>
      <c r="DA101" s="63" t="s">
        <v>4521</v>
      </c>
    </row>
    <row r="102" spans="1:105" ht="12" customHeight="1" x14ac:dyDescent="0.25">
      <c r="A102" s="97" t="s">
        <v>50</v>
      </c>
      <c r="B102" s="98"/>
      <c r="C102" s="99">
        <v>26.15423315557517</v>
      </c>
      <c r="D102" s="99">
        <v>0</v>
      </c>
      <c r="E102" s="99">
        <v>19.126035433697112</v>
      </c>
      <c r="F102" s="99">
        <v>20.374646295872665</v>
      </c>
      <c r="G102" s="99">
        <v>16.51228919957196</v>
      </c>
      <c r="H102" s="99">
        <v>17.657182408485308</v>
      </c>
      <c r="I102" s="99">
        <v>11.838297647460996</v>
      </c>
      <c r="J102" s="99">
        <v>15.656297280641692</v>
      </c>
      <c r="K102" s="99">
        <v>13.546770374927995</v>
      </c>
      <c r="L102" s="99">
        <v>15.965965666654379</v>
      </c>
      <c r="M102" s="99">
        <v>15.472228992410102</v>
      </c>
      <c r="N102" s="99">
        <v>12.109293280664653</v>
      </c>
      <c r="O102" s="99">
        <v>11.362856463056929</v>
      </c>
      <c r="P102" s="99">
        <v>12.66541213973626</v>
      </c>
      <c r="Q102" s="99">
        <v>13.151434187440282</v>
      </c>
      <c r="R102" s="99">
        <v>16.333869182932617</v>
      </c>
      <c r="S102" s="99">
        <v>16.074979813554716</v>
      </c>
      <c r="T102" s="99">
        <v>13.812774776787499</v>
      </c>
      <c r="U102" s="99">
        <v>16.304787624553484</v>
      </c>
      <c r="V102" s="99">
        <v>12.258073172729857</v>
      </c>
      <c r="W102" s="99">
        <v>12.7257126962256</v>
      </c>
      <c r="X102" s="99">
        <v>8.1796180916672121</v>
      </c>
      <c r="Y102" s="99">
        <v>13.847031404115835</v>
      </c>
      <c r="DA102" s="63" t="s">
        <v>4522</v>
      </c>
    </row>
    <row r="103" spans="1:105" ht="12" customHeight="1" x14ac:dyDescent="0.25">
      <c r="A103" s="109" t="s">
        <v>120</v>
      </c>
      <c r="B103" s="33"/>
      <c r="C103" s="110">
        <v>16.704854164911477</v>
      </c>
      <c r="D103" s="110">
        <v>15.15614159614557</v>
      </c>
      <c r="E103" s="110">
        <v>14.201448208115886</v>
      </c>
      <c r="F103" s="110">
        <v>14.067117525828532</v>
      </c>
      <c r="G103" s="110">
        <v>13.107643898225078</v>
      </c>
      <c r="H103" s="110">
        <v>13.822878912857766</v>
      </c>
      <c r="I103" s="110">
        <v>12.103367494516208</v>
      </c>
      <c r="J103" s="110">
        <v>11.318396375766707</v>
      </c>
      <c r="K103" s="110">
        <v>10.356148819774907</v>
      </c>
      <c r="L103" s="110">
        <v>11.196173736834661</v>
      </c>
      <c r="M103" s="110">
        <v>10.387305993916211</v>
      </c>
      <c r="N103" s="110">
        <v>10.554438355045132</v>
      </c>
      <c r="O103" s="110">
        <v>10.066930611998103</v>
      </c>
      <c r="P103" s="110">
        <v>9.3133194308897114</v>
      </c>
      <c r="Q103" s="110">
        <v>9.5979775458451861</v>
      </c>
      <c r="R103" s="110">
        <v>10.50442996524214</v>
      </c>
      <c r="S103" s="110">
        <v>10.189345354557293</v>
      </c>
      <c r="T103" s="110">
        <v>9.5630558321259027</v>
      </c>
      <c r="U103" s="110">
        <v>10.028657521757747</v>
      </c>
      <c r="V103" s="110">
        <v>9.3105368653268066</v>
      </c>
      <c r="W103" s="110">
        <v>10.052539264130537</v>
      </c>
      <c r="X103" s="110">
        <v>7.0774420428768421</v>
      </c>
      <c r="Y103" s="110">
        <v>9.0806432579038976</v>
      </c>
      <c r="DA103" s="60" t="s">
        <v>4523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4524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4525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4526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4527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4528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0</v>
      </c>
      <c r="F110" s="99">
        <f>RES_hhdet_in_fech!F110/RES_summary!F$21</f>
        <v>0</v>
      </c>
      <c r="G110" s="99">
        <f>RES_hhdet_in_fech!G110/RES_summary!G$21</f>
        <v>0</v>
      </c>
      <c r="H110" s="99">
        <f>RES_hhdet_in_fech!H110/RES_summary!H$21</f>
        <v>0</v>
      </c>
      <c r="I110" s="99">
        <f>RES_hhdet_in_fech!I110/RES_summary!I$21</f>
        <v>0</v>
      </c>
      <c r="J110" s="99">
        <f>RES_hhdet_in_fech!J110/RES_summary!J$21</f>
        <v>0</v>
      </c>
      <c r="K110" s="99">
        <f>RES_hhdet_in_fech!K110/RES_summary!K$21</f>
        <v>0</v>
      </c>
      <c r="L110" s="99">
        <f>RES_hhdet_in_fech!L110/RES_summary!L$21</f>
        <v>0</v>
      </c>
      <c r="M110" s="99">
        <f>RES_hhdet_in_fech!M110/RES_summary!M$21</f>
        <v>0</v>
      </c>
      <c r="N110" s="99">
        <f>RES_hhdet_in_fech!N110/RES_summary!N$21</f>
        <v>0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</v>
      </c>
      <c r="T110" s="99">
        <f>RES_hhdet_in_fech!T110/RES_summary!T$21</f>
        <v>0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</v>
      </c>
      <c r="X110" s="99">
        <f>RES_hhdet_in_fech!X110/RES_summary!X$21</f>
        <v>0</v>
      </c>
      <c r="Y110" s="99">
        <f>RES_hhdet_in_fech!Y110/RES_summary!Y$21</f>
        <v>0</v>
      </c>
      <c r="DA110" s="63" t="s">
        <v>4529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4530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4531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4532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4533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4534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4535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4536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4537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4538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4539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4540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4541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244.3304068217868</v>
      </c>
      <c r="D124" s="118">
        <f t="shared" si="42"/>
        <v>236.77022501239335</v>
      </c>
      <c r="E124" s="118">
        <f t="shared" si="42"/>
        <v>222.54965111629386</v>
      </c>
      <c r="F124" s="118">
        <f t="shared" si="42"/>
        <v>216.91385646588429</v>
      </c>
      <c r="G124" s="118">
        <f t="shared" si="42"/>
        <v>219.26841973261685</v>
      </c>
      <c r="H124" s="118">
        <f t="shared" si="42"/>
        <v>217.06592107536216</v>
      </c>
      <c r="I124" s="118">
        <f t="shared" si="42"/>
        <v>215.06797509066624</v>
      </c>
      <c r="J124" s="118">
        <f t="shared" si="42"/>
        <v>201.95286334683507</v>
      </c>
      <c r="K124" s="118">
        <f t="shared" si="42"/>
        <v>203.07553465259386</v>
      </c>
      <c r="L124" s="118">
        <f t="shared" si="42"/>
        <v>216.82277487850504</v>
      </c>
      <c r="M124" s="118">
        <f t="shared" si="42"/>
        <v>196.84549470315852</v>
      </c>
      <c r="N124" s="118">
        <f t="shared" si="42"/>
        <v>196.88469795657537</v>
      </c>
      <c r="O124" s="118">
        <f t="shared" si="42"/>
        <v>187.22659116457729</v>
      </c>
      <c r="P124" s="118">
        <f t="shared" si="42"/>
        <v>165.91439915046698</v>
      </c>
      <c r="Q124" s="118">
        <f t="shared" si="42"/>
        <v>152.9672338941499</v>
      </c>
      <c r="R124" s="118">
        <f t="shared" ref="R124:V124" si="43">R125+R128+R130+R139</f>
        <v>160.77428096451095</v>
      </c>
      <c r="S124" s="118">
        <f t="shared" si="43"/>
        <v>152.3033565108417</v>
      </c>
      <c r="T124" s="118">
        <f t="shared" si="43"/>
        <v>145.0408389593444</v>
      </c>
      <c r="U124" s="118">
        <f t="shared" si="43"/>
        <v>135.99571439896525</v>
      </c>
      <c r="V124" s="118">
        <f t="shared" si="43"/>
        <v>121.37643698637005</v>
      </c>
      <c r="W124" s="118">
        <f t="shared" ref="W124:Y124" si="44">W125+W128+W130+W139</f>
        <v>107.82304797418666</v>
      </c>
      <c r="X124" s="118">
        <f t="shared" si="44"/>
        <v>88.383615358422759</v>
      </c>
      <c r="Y124" s="118">
        <f t="shared" si="44"/>
        <v>66.760070470186164</v>
      </c>
      <c r="DA124" s="129" t="s">
        <v>4542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203.62475019683825</v>
      </c>
      <c r="D125" s="123">
        <f t="shared" si="45"/>
        <v>197.97718002776625</v>
      </c>
      <c r="E125" s="123">
        <f t="shared" si="45"/>
        <v>186.28025335072627</v>
      </c>
      <c r="F125" s="123">
        <f t="shared" si="45"/>
        <v>180.37963156140282</v>
      </c>
      <c r="G125" s="123">
        <f t="shared" si="45"/>
        <v>182.58885135934923</v>
      </c>
      <c r="H125" s="123">
        <f t="shared" si="45"/>
        <v>178.93639346302342</v>
      </c>
      <c r="I125" s="123">
        <f t="shared" si="45"/>
        <v>183.13373220491866</v>
      </c>
      <c r="J125" s="123">
        <f t="shared" si="45"/>
        <v>171.13761075191053</v>
      </c>
      <c r="K125" s="123">
        <f t="shared" si="45"/>
        <v>174.01118217029102</v>
      </c>
      <c r="L125" s="123">
        <f t="shared" si="45"/>
        <v>185.51266595836069</v>
      </c>
      <c r="M125" s="123">
        <f t="shared" si="45"/>
        <v>167.97611521729081</v>
      </c>
      <c r="N125" s="123">
        <f t="shared" si="45"/>
        <v>167.96456401971406</v>
      </c>
      <c r="O125" s="123">
        <f t="shared" si="45"/>
        <v>159.22048025336557</v>
      </c>
      <c r="P125" s="123">
        <f t="shared" si="45"/>
        <v>139.48665376797675</v>
      </c>
      <c r="Q125" s="123">
        <f t="shared" si="45"/>
        <v>126.882350733658</v>
      </c>
      <c r="R125" s="123">
        <f t="shared" ref="R125:V125" si="46">SUM(R126:R127)</f>
        <v>132.07592668951011</v>
      </c>
      <c r="S125" s="123">
        <f t="shared" si="46"/>
        <v>124.81926563218597</v>
      </c>
      <c r="T125" s="123">
        <f t="shared" si="46"/>
        <v>118.77740611206514</v>
      </c>
      <c r="U125" s="123">
        <f t="shared" si="46"/>
        <v>109.40388591572929</v>
      </c>
      <c r="V125" s="123">
        <f t="shared" si="46"/>
        <v>96.662318778267178</v>
      </c>
      <c r="W125" s="123">
        <f t="shared" ref="W125:Y125" si="47">SUM(W126:W127)</f>
        <v>81.708104462242474</v>
      </c>
      <c r="X125" s="123">
        <f t="shared" si="47"/>
        <v>65.955857260495904</v>
      </c>
      <c r="Y125" s="123">
        <f t="shared" si="47"/>
        <v>42.621541797276457</v>
      </c>
      <c r="DA125" s="130" t="s">
        <v>4543</v>
      </c>
    </row>
    <row r="126" spans="1:105" ht="12" customHeight="1" x14ac:dyDescent="0.25">
      <c r="A126" s="97" t="s">
        <v>198</v>
      </c>
      <c r="B126" s="98"/>
      <c r="C126" s="99">
        <v>202.91123341527992</v>
      </c>
      <c r="D126" s="99">
        <v>197.29490229032794</v>
      </c>
      <c r="E126" s="99">
        <v>185.64842236024555</v>
      </c>
      <c r="F126" s="99">
        <v>179.774504371261</v>
      </c>
      <c r="G126" s="99">
        <v>181.98747414519528</v>
      </c>
      <c r="H126" s="99">
        <v>178.35231718870159</v>
      </c>
      <c r="I126" s="99">
        <v>182.54430166058867</v>
      </c>
      <c r="J126" s="99">
        <v>170.59413038876815</v>
      </c>
      <c r="K126" s="99">
        <v>173.46625476121224</v>
      </c>
      <c r="L126" s="99">
        <v>184.92851354997643</v>
      </c>
      <c r="M126" s="99">
        <v>167.44927584516543</v>
      </c>
      <c r="N126" s="99">
        <v>167.43639243346104</v>
      </c>
      <c r="O126" s="99">
        <v>158.71676175195444</v>
      </c>
      <c r="P126" s="99">
        <v>139.04073599074377</v>
      </c>
      <c r="Q126" s="99">
        <v>126.47255754583469</v>
      </c>
      <c r="R126" s="99">
        <v>131.64778307493071</v>
      </c>
      <c r="S126" s="99">
        <v>124.412080834411</v>
      </c>
      <c r="T126" s="99">
        <v>118.38738190683874</v>
      </c>
      <c r="U126" s="99">
        <v>109.04184737759971</v>
      </c>
      <c r="V126" s="99">
        <v>96.3392678269621</v>
      </c>
      <c r="W126" s="99">
        <v>81.433427195669225</v>
      </c>
      <c r="X126" s="99">
        <v>65.732916691828763</v>
      </c>
      <c r="Y126" s="99">
        <v>42.477346641866113</v>
      </c>
      <c r="DA126" s="63" t="s">
        <v>4544</v>
      </c>
    </row>
    <row r="127" spans="1:105" ht="12" customHeight="1" x14ac:dyDescent="0.25">
      <c r="A127" s="97" t="s">
        <v>53</v>
      </c>
      <c r="B127" s="98"/>
      <c r="C127" s="99">
        <v>0.71351678155832654</v>
      </c>
      <c r="D127" s="99">
        <v>0.68227773743830733</v>
      </c>
      <c r="E127" s="99">
        <v>0.63183099048072899</v>
      </c>
      <c r="F127" s="99">
        <v>0.60512719014182415</v>
      </c>
      <c r="G127" s="99">
        <v>0.60137721415396261</v>
      </c>
      <c r="H127" s="99">
        <v>0.58407627432183284</v>
      </c>
      <c r="I127" s="99">
        <v>0.58943054432997299</v>
      </c>
      <c r="J127" s="99">
        <v>0.54348036314237369</v>
      </c>
      <c r="K127" s="99">
        <v>0.54492740907877912</v>
      </c>
      <c r="L127" s="99">
        <v>0.58415240838425186</v>
      </c>
      <c r="M127" s="99">
        <v>0.52683937212539222</v>
      </c>
      <c r="N127" s="99">
        <v>0.52817158625302074</v>
      </c>
      <c r="O127" s="99">
        <v>0.50371850141111985</v>
      </c>
      <c r="P127" s="99">
        <v>0.4459177772329756</v>
      </c>
      <c r="Q127" s="99">
        <v>0.40979318782331209</v>
      </c>
      <c r="R127" s="99">
        <v>0.42814361457939321</v>
      </c>
      <c r="S127" s="99">
        <v>0.40718479777497657</v>
      </c>
      <c r="T127" s="99">
        <v>0.39002420522639897</v>
      </c>
      <c r="U127" s="99">
        <v>0.3620385381295888</v>
      </c>
      <c r="V127" s="99">
        <v>0.323050951305074</v>
      </c>
      <c r="W127" s="99">
        <v>0.27467726657324815</v>
      </c>
      <c r="X127" s="99">
        <v>0.22294056866714085</v>
      </c>
      <c r="Y127" s="99">
        <v>0.1441951554103425</v>
      </c>
      <c r="DA127" s="63" t="s">
        <v>4545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1.7438426006239299E-3</v>
      </c>
      <c r="D128" s="123">
        <f t="shared" si="48"/>
        <v>2.8747089847464802E-3</v>
      </c>
      <c r="E128" s="123">
        <f t="shared" si="48"/>
        <v>2.5434250796738749E-3</v>
      </c>
      <c r="F128" s="123">
        <f t="shared" si="48"/>
        <v>4.8166514434571485E-3</v>
      </c>
      <c r="G128" s="123">
        <f t="shared" si="48"/>
        <v>7.2542677427560416E-3</v>
      </c>
      <c r="H128" s="123">
        <f t="shared" si="48"/>
        <v>4.1386880622831411E-3</v>
      </c>
      <c r="I128" s="123">
        <f t="shared" si="48"/>
        <v>9.1758596245395639E-3</v>
      </c>
      <c r="J128" s="123">
        <f t="shared" si="48"/>
        <v>6.0534130543935041E-3</v>
      </c>
      <c r="K128" s="123">
        <f t="shared" si="48"/>
        <v>6.601503850241176E-3</v>
      </c>
      <c r="L128" s="123">
        <f t="shared" si="48"/>
        <v>1.2793802670276043E-2</v>
      </c>
      <c r="M128" s="123">
        <f t="shared" si="48"/>
        <v>2.3391048217286528E-3</v>
      </c>
      <c r="N128" s="123">
        <f t="shared" si="48"/>
        <v>7.8760251381560127E-3</v>
      </c>
      <c r="O128" s="123">
        <f t="shared" si="48"/>
        <v>1.120505584674982E-2</v>
      </c>
      <c r="P128" s="123">
        <f t="shared" si="48"/>
        <v>1.5391430210112E-2</v>
      </c>
      <c r="Q128" s="123">
        <f t="shared" si="48"/>
        <v>8.0016628661530986E-3</v>
      </c>
      <c r="R128" s="123">
        <f t="shared" si="48"/>
        <v>8.210340845317585E-3</v>
      </c>
      <c r="S128" s="123">
        <f t="shared" si="48"/>
        <v>7.7899599469619142E-3</v>
      </c>
      <c r="T128" s="123">
        <f t="shared" si="48"/>
        <v>1.1147713146272544E-2</v>
      </c>
      <c r="U128" s="123">
        <f t="shared" si="48"/>
        <v>7.0788523084561444E-3</v>
      </c>
      <c r="V128" s="123">
        <f t="shared" si="48"/>
        <v>1.2911636280797036E-2</v>
      </c>
      <c r="W128" s="123">
        <f t="shared" si="48"/>
        <v>1.5186050269318536E-2</v>
      </c>
      <c r="X128" s="123">
        <f t="shared" si="48"/>
        <v>4.3412627803459988E-2</v>
      </c>
      <c r="Y128" s="123">
        <f t="shared" si="48"/>
        <v>6.6174187090480181E-3</v>
      </c>
      <c r="DA128" s="130" t="s">
        <v>4546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1.7438426006239299E-3</v>
      </c>
      <c r="D129" s="99">
        <f>RES_hhdet_in_fech!D129/RES_summary!D$21</f>
        <v>2.8747089847464802E-3</v>
      </c>
      <c r="E129" s="99">
        <f>RES_hhdet_in_fech!E129/RES_summary!E$21</f>
        <v>2.5434250796738749E-3</v>
      </c>
      <c r="F129" s="99">
        <f>RES_hhdet_in_fech!F129/RES_summary!F$21</f>
        <v>4.8166514434571485E-3</v>
      </c>
      <c r="G129" s="99">
        <f>RES_hhdet_in_fech!G129/RES_summary!G$21</f>
        <v>7.2542677427560416E-3</v>
      </c>
      <c r="H129" s="99">
        <f>RES_hhdet_in_fech!H129/RES_summary!H$21</f>
        <v>4.1386880622831411E-3</v>
      </c>
      <c r="I129" s="99">
        <f>RES_hhdet_in_fech!I129/RES_summary!I$21</f>
        <v>9.1758596245395639E-3</v>
      </c>
      <c r="J129" s="99">
        <f>RES_hhdet_in_fech!J129/RES_summary!J$21</f>
        <v>6.0534130543935041E-3</v>
      </c>
      <c r="K129" s="99">
        <f>RES_hhdet_in_fech!K129/RES_summary!K$21</f>
        <v>6.601503850241176E-3</v>
      </c>
      <c r="L129" s="99">
        <f>RES_hhdet_in_fech!L129/RES_summary!L$21</f>
        <v>1.2793802670276043E-2</v>
      </c>
      <c r="M129" s="99">
        <f>RES_hhdet_in_fech!M129/RES_summary!M$21</f>
        <v>2.3391048217286528E-3</v>
      </c>
      <c r="N129" s="99">
        <f>RES_hhdet_in_fech!N129/RES_summary!N$21</f>
        <v>7.8760251381560127E-3</v>
      </c>
      <c r="O129" s="99">
        <f>RES_hhdet_in_fech!O129/RES_summary!O$21</f>
        <v>1.120505584674982E-2</v>
      </c>
      <c r="P129" s="99">
        <f>RES_hhdet_in_fech!P129/RES_summary!P$21</f>
        <v>1.5391430210112E-2</v>
      </c>
      <c r="Q129" s="99">
        <f>RES_hhdet_in_fech!Q129/RES_summary!Q$21</f>
        <v>8.0016628661530986E-3</v>
      </c>
      <c r="R129" s="99">
        <f>RES_hhdet_in_fech!R129/RES_summary!R$21</f>
        <v>8.210340845317585E-3</v>
      </c>
      <c r="S129" s="99">
        <f>RES_hhdet_in_fech!S129/RES_summary!S$21</f>
        <v>7.7899599469619142E-3</v>
      </c>
      <c r="T129" s="99">
        <f>RES_hhdet_in_fech!T129/RES_summary!T$21</f>
        <v>1.1147713146272544E-2</v>
      </c>
      <c r="U129" s="99">
        <f>RES_hhdet_in_fech!U129/RES_summary!U$21</f>
        <v>7.0788523084561444E-3</v>
      </c>
      <c r="V129" s="99">
        <f>RES_hhdet_in_fech!V129/RES_summary!V$21</f>
        <v>1.2911636280797036E-2</v>
      </c>
      <c r="W129" s="99">
        <f>RES_hhdet_in_fech!W129/RES_summary!W$21</f>
        <v>1.5186050269318536E-2</v>
      </c>
      <c r="X129" s="99">
        <f>RES_hhdet_in_fech!X129/RES_summary!X$21</f>
        <v>4.3412627803459988E-2</v>
      </c>
      <c r="Y129" s="99">
        <f>RES_hhdet_in_fech!Y129/RES_summary!Y$21</f>
        <v>6.6174187090480181E-3</v>
      </c>
      <c r="DA129" s="63" t="s">
        <v>4547</v>
      </c>
    </row>
    <row r="130" spans="1:105" ht="12" customHeight="1" x14ac:dyDescent="0.25">
      <c r="A130" s="121" t="s">
        <v>55</v>
      </c>
      <c r="B130" s="122"/>
      <c r="C130" s="123">
        <v>23.422315365047357</v>
      </c>
      <c r="D130" s="123">
        <v>23.634028679496794</v>
      </c>
      <c r="E130" s="123">
        <v>21.563203173294507</v>
      </c>
      <c r="F130" s="123">
        <v>21.854350314436775</v>
      </c>
      <c r="G130" s="123">
        <v>23.223294627737697</v>
      </c>
      <c r="H130" s="123">
        <v>23.934988678163695</v>
      </c>
      <c r="I130" s="123">
        <v>19.849907386997174</v>
      </c>
      <c r="J130" s="123">
        <v>18.840367118382826</v>
      </c>
      <c r="K130" s="123">
        <v>18.179306647978901</v>
      </c>
      <c r="L130" s="123">
        <v>19.358800085386108</v>
      </c>
      <c r="M130" s="123">
        <v>17.860944359713027</v>
      </c>
      <c r="N130" s="123">
        <v>18.231627175321091</v>
      </c>
      <c r="O130" s="123">
        <v>17.72160185971066</v>
      </c>
      <c r="P130" s="123">
        <v>16.018364873965826</v>
      </c>
      <c r="Q130" s="123">
        <v>15.32040273146977</v>
      </c>
      <c r="R130" s="123">
        <v>16.68604099955034</v>
      </c>
      <c r="S130" s="123">
        <v>16.464090569992464</v>
      </c>
      <c r="T130" s="123">
        <v>16.131160457443745</v>
      </c>
      <c r="U130" s="123">
        <v>16.190555189292965</v>
      </c>
      <c r="V130" s="123">
        <v>15.373352930689274</v>
      </c>
      <c r="W130" s="123">
        <v>16.03358166589198</v>
      </c>
      <c r="X130" s="123">
        <v>15.131992366533503</v>
      </c>
      <c r="Y130" s="123">
        <v>14.517765736466201</v>
      </c>
      <c r="DA130" s="130" t="s">
        <v>4548</v>
      </c>
    </row>
    <row r="131" spans="1:105" ht="12" customHeight="1" x14ac:dyDescent="0.25">
      <c r="A131" s="97" t="s">
        <v>128</v>
      </c>
      <c r="B131" s="98"/>
      <c r="C131" s="99">
        <v>23.114098688624168</v>
      </c>
      <c r="D131" s="99">
        <v>23.634028679496794</v>
      </c>
      <c r="E131" s="99">
        <v>21.563203173294507</v>
      </c>
      <c r="F131" s="99">
        <v>21.64473394808104</v>
      </c>
      <c r="G131" s="99">
        <v>23.223294627737697</v>
      </c>
      <c r="H131" s="99">
        <v>23.934988678163695</v>
      </c>
      <c r="I131" s="99">
        <v>19.849907386997174</v>
      </c>
      <c r="J131" s="99">
        <v>18.64043269987371</v>
      </c>
      <c r="K131" s="99">
        <v>17.830868547413644</v>
      </c>
      <c r="L131" s="99">
        <v>19.101113771487128</v>
      </c>
      <c r="M131" s="99">
        <v>17.860944359713027</v>
      </c>
      <c r="N131" s="99">
        <v>18.231627175321091</v>
      </c>
      <c r="O131" s="99">
        <v>17.713320031138814</v>
      </c>
      <c r="P131" s="99">
        <v>15.955865032104702</v>
      </c>
      <c r="Q131" s="99">
        <v>15.225932546951185</v>
      </c>
      <c r="R131" s="99">
        <v>16.564377608845163</v>
      </c>
      <c r="S131" s="99">
        <v>16.38186403150711</v>
      </c>
      <c r="T131" s="99">
        <v>15.961237794736169</v>
      </c>
      <c r="U131" s="99">
        <v>16.190555189292965</v>
      </c>
      <c r="V131" s="99">
        <v>15.373352930689274</v>
      </c>
      <c r="W131" s="99">
        <v>15.589654743956572</v>
      </c>
      <c r="X131" s="99">
        <v>15.343641183019344</v>
      </c>
      <c r="Y131" s="99">
        <v>14.225924789048882</v>
      </c>
      <c r="DA131" s="63" t="s">
        <v>4549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4550</v>
      </c>
    </row>
    <row r="133" spans="1:105" ht="12" customHeight="1" x14ac:dyDescent="0.25">
      <c r="A133" s="100" t="s">
        <v>198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4551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4552</v>
      </c>
    </row>
    <row r="135" spans="1:105" ht="12" customHeight="1" x14ac:dyDescent="0.25">
      <c r="A135" s="106" t="s">
        <v>122</v>
      </c>
      <c r="B135" s="101"/>
      <c r="C135" s="102">
        <v>29.197025369727349</v>
      </c>
      <c r="D135" s="102">
        <v>0</v>
      </c>
      <c r="E135" s="102">
        <v>0</v>
      </c>
      <c r="F135" s="102">
        <v>27.500891183144464</v>
      </c>
      <c r="G135" s="102">
        <v>0</v>
      </c>
      <c r="H135" s="102">
        <v>0</v>
      </c>
      <c r="I135" s="102">
        <v>0</v>
      </c>
      <c r="J135" s="102">
        <v>25.109008584289523</v>
      </c>
      <c r="K135" s="102">
        <v>23.756955939603014</v>
      </c>
      <c r="L135" s="102">
        <v>24.805216309499503</v>
      </c>
      <c r="M135" s="102">
        <v>0</v>
      </c>
      <c r="N135" s="102">
        <v>0</v>
      </c>
      <c r="O135" s="102">
        <v>21.471613837041605</v>
      </c>
      <c r="P135" s="102">
        <v>19.28002328789178</v>
      </c>
      <c r="Q135" s="102">
        <v>18.837741020868187</v>
      </c>
      <c r="R135" s="102">
        <v>20.166363953524172</v>
      </c>
      <c r="S135" s="102">
        <v>19.795870401172234</v>
      </c>
      <c r="T135" s="102">
        <v>18.530982105102936</v>
      </c>
      <c r="U135" s="102">
        <v>0</v>
      </c>
      <c r="V135" s="102">
        <v>0</v>
      </c>
      <c r="W135" s="102">
        <v>20.042000880390908</v>
      </c>
      <c r="X135" s="102">
        <v>13.470930687244264</v>
      </c>
      <c r="Y135" s="102">
        <v>18.432525958831921</v>
      </c>
      <c r="DA135" s="131" t="s">
        <v>4553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4554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4555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4556</v>
      </c>
    </row>
    <row r="139" spans="1:105" ht="12" customHeight="1" x14ac:dyDescent="0.25">
      <c r="A139" s="121" t="s">
        <v>54</v>
      </c>
      <c r="B139" s="122"/>
      <c r="C139" s="123">
        <v>17.281597417300556</v>
      </c>
      <c r="D139" s="123">
        <v>15.156141596145568</v>
      </c>
      <c r="E139" s="123">
        <v>14.703651167193424</v>
      </c>
      <c r="F139" s="123">
        <v>14.675057938601242</v>
      </c>
      <c r="G139" s="123">
        <v>13.44901947778717</v>
      </c>
      <c r="H139" s="123">
        <v>14.190400246112748</v>
      </c>
      <c r="I139" s="123">
        <v>12.075159639125859</v>
      </c>
      <c r="J139" s="123">
        <v>11.968832063487325</v>
      </c>
      <c r="K139" s="123">
        <v>10.878444330473688</v>
      </c>
      <c r="L139" s="123">
        <v>11.938515032087972</v>
      </c>
      <c r="M139" s="123">
        <v>11.006096021332979</v>
      </c>
      <c r="N139" s="123">
        <v>10.680630736402067</v>
      </c>
      <c r="O139" s="123">
        <v>10.273303995654304</v>
      </c>
      <c r="P139" s="123">
        <v>10.393989078314293</v>
      </c>
      <c r="Q139" s="123">
        <v>10.756478766155976</v>
      </c>
      <c r="R139" s="123">
        <v>12.004102934605196</v>
      </c>
      <c r="S139" s="123">
        <v>11.01221034871627</v>
      </c>
      <c r="T139" s="123">
        <v>10.121124676689249</v>
      </c>
      <c r="U139" s="123">
        <v>10.394194441634527</v>
      </c>
      <c r="V139" s="123">
        <v>9.3278536411327995</v>
      </c>
      <c r="W139" s="123">
        <v>10.066175795782902</v>
      </c>
      <c r="X139" s="123">
        <v>7.2523531035898765</v>
      </c>
      <c r="Y139" s="123">
        <v>9.6141455177344586</v>
      </c>
      <c r="DA139" s="130" t="s">
        <v>4557</v>
      </c>
    </row>
    <row r="140" spans="1:105" ht="12" customHeight="1" x14ac:dyDescent="0.25">
      <c r="A140" s="97" t="s">
        <v>50</v>
      </c>
      <c r="B140" s="98"/>
      <c r="C140" s="99">
        <v>26.15423315557517</v>
      </c>
      <c r="D140" s="99">
        <v>0</v>
      </c>
      <c r="E140" s="99">
        <v>19.126035433697108</v>
      </c>
      <c r="F140" s="99">
        <v>20.374646295872665</v>
      </c>
      <c r="G140" s="99">
        <v>16.51228919957196</v>
      </c>
      <c r="H140" s="99">
        <v>17.657182408485312</v>
      </c>
      <c r="I140" s="99">
        <v>11.838297647460996</v>
      </c>
      <c r="J140" s="99">
        <v>15.65629728064169</v>
      </c>
      <c r="K140" s="99">
        <v>13.546770374927993</v>
      </c>
      <c r="L140" s="99">
        <v>15.96596566665438</v>
      </c>
      <c r="M140" s="99">
        <v>15.472228992410102</v>
      </c>
      <c r="N140" s="99">
        <v>12.109293280664653</v>
      </c>
      <c r="O140" s="99">
        <v>11.362856463056927</v>
      </c>
      <c r="P140" s="99">
        <v>12.665412139736262</v>
      </c>
      <c r="Q140" s="99">
        <v>13.15143418744028</v>
      </c>
      <c r="R140" s="99">
        <v>16.333869182932613</v>
      </c>
      <c r="S140" s="99">
        <v>16.074979813554716</v>
      </c>
      <c r="T140" s="99">
        <v>13.812774776787499</v>
      </c>
      <c r="U140" s="99">
        <v>16.304787624553484</v>
      </c>
      <c r="V140" s="99">
        <v>12.258073172729857</v>
      </c>
      <c r="W140" s="99">
        <v>12.725712696225603</v>
      </c>
      <c r="X140" s="99">
        <v>8.1796180916672121</v>
      </c>
      <c r="Y140" s="99">
        <v>13.847031404115835</v>
      </c>
      <c r="DA140" s="63" t="s">
        <v>4558</v>
      </c>
    </row>
    <row r="141" spans="1:105" ht="12" customHeight="1" x14ac:dyDescent="0.25">
      <c r="A141" s="109" t="s">
        <v>120</v>
      </c>
      <c r="B141" s="33"/>
      <c r="C141" s="110">
        <v>16.704854164911477</v>
      </c>
      <c r="D141" s="110">
        <v>15.156141596145568</v>
      </c>
      <c r="E141" s="110">
        <v>14.20144820811589</v>
      </c>
      <c r="F141" s="110">
        <v>14.067117525828532</v>
      </c>
      <c r="G141" s="110">
        <v>13.107643898225078</v>
      </c>
      <c r="H141" s="110">
        <v>13.822878912857767</v>
      </c>
      <c r="I141" s="110">
        <v>12.10336749451621</v>
      </c>
      <c r="J141" s="110">
        <v>11.318396375766707</v>
      </c>
      <c r="K141" s="110">
        <v>10.356148819774907</v>
      </c>
      <c r="L141" s="110">
        <v>11.196173736834659</v>
      </c>
      <c r="M141" s="110">
        <v>10.387305993916211</v>
      </c>
      <c r="N141" s="110">
        <v>10.554438355045134</v>
      </c>
      <c r="O141" s="110">
        <v>10.066930611998103</v>
      </c>
      <c r="P141" s="110">
        <v>9.3133194308897114</v>
      </c>
      <c r="Q141" s="110">
        <v>9.5979775458451897</v>
      </c>
      <c r="R141" s="110">
        <v>10.50442996524214</v>
      </c>
      <c r="S141" s="110">
        <v>10.189345354557291</v>
      </c>
      <c r="T141" s="110">
        <v>9.5630558321259027</v>
      </c>
      <c r="U141" s="110">
        <v>10.028657521757749</v>
      </c>
      <c r="V141" s="110">
        <v>9.3105368653268066</v>
      </c>
      <c r="W141" s="110">
        <v>10.052539264130539</v>
      </c>
      <c r="X141" s="110">
        <v>7.0774420428768421</v>
      </c>
      <c r="Y141" s="110">
        <v>9.0806432579038958</v>
      </c>
      <c r="DA141" s="60" t="s">
        <v>4559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0</v>
      </c>
      <c r="S143" s="118">
        <f t="shared" si="50"/>
        <v>0</v>
      </c>
      <c r="T143" s="118">
        <f t="shared" si="50"/>
        <v>0</v>
      </c>
      <c r="U143" s="118">
        <f t="shared" si="50"/>
        <v>0</v>
      </c>
      <c r="V143" s="118">
        <f t="shared" si="50"/>
        <v>0</v>
      </c>
      <c r="W143" s="118">
        <f t="shared" ref="W143:Y143" si="51">W144+W146+W148+W157</f>
        <v>0</v>
      </c>
      <c r="X143" s="118">
        <f t="shared" si="51"/>
        <v>0</v>
      </c>
      <c r="Y143" s="118">
        <f t="shared" si="51"/>
        <v>0</v>
      </c>
      <c r="DA143" s="129" t="s">
        <v>4560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X144" s="123">
        <f t="shared" si="52"/>
        <v>0</v>
      </c>
      <c r="Y144" s="123">
        <f t="shared" si="52"/>
        <v>0</v>
      </c>
      <c r="DA144" s="130" t="s">
        <v>4561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X145" s="99">
        <v>0</v>
      </c>
      <c r="Y145" s="99">
        <v>0</v>
      </c>
      <c r="DA145" s="63" t="s">
        <v>4562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X146" s="123">
        <f t="shared" si="53"/>
        <v>0</v>
      </c>
      <c r="Y146" s="123">
        <f t="shared" si="53"/>
        <v>0</v>
      </c>
      <c r="DA146" s="130" t="s">
        <v>4563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0</v>
      </c>
      <c r="D147" s="99">
        <f>RES_hhdet_in_fech!D147/RES_summary!D$21</f>
        <v>0</v>
      </c>
      <c r="E147" s="99">
        <f>RES_hhdet_in_fech!E147/RES_summary!E$21</f>
        <v>0</v>
      </c>
      <c r="F147" s="99">
        <f>RES_hhdet_in_fech!F147/RES_summary!F$21</f>
        <v>0</v>
      </c>
      <c r="G147" s="99">
        <f>RES_hhdet_in_fech!G147/RES_summary!G$21</f>
        <v>0</v>
      </c>
      <c r="H147" s="99">
        <f>RES_hhdet_in_fech!H147/RES_summary!H$21</f>
        <v>0</v>
      </c>
      <c r="I147" s="99">
        <f>RES_hhdet_in_fech!I147/RES_summary!I$21</f>
        <v>0</v>
      </c>
      <c r="J147" s="99">
        <f>RES_hhdet_in_fech!J147/RES_summary!J$21</f>
        <v>0</v>
      </c>
      <c r="K147" s="99">
        <f>RES_hhdet_in_fech!K147/RES_summary!K$21</f>
        <v>0</v>
      </c>
      <c r="L147" s="99">
        <f>RES_hhdet_in_fech!L147/RES_summary!L$21</f>
        <v>0</v>
      </c>
      <c r="M147" s="99">
        <f>RES_hhdet_in_fech!M147/RES_summary!M$21</f>
        <v>0</v>
      </c>
      <c r="N147" s="99">
        <f>RES_hhdet_in_fech!N147/RES_summary!N$21</f>
        <v>0</v>
      </c>
      <c r="O147" s="99">
        <f>RES_hhdet_in_fech!O147/RES_summary!O$21</f>
        <v>0</v>
      </c>
      <c r="P147" s="99">
        <f>RES_hhdet_in_fech!P147/RES_summary!P$21</f>
        <v>0</v>
      </c>
      <c r="Q147" s="99">
        <f>RES_hhdet_in_fech!Q147/RES_summary!Q$21</f>
        <v>0</v>
      </c>
      <c r="R147" s="99">
        <f>RES_hhdet_in_fech!R147/RES_summary!R$21</f>
        <v>0</v>
      </c>
      <c r="S147" s="99">
        <f>RES_hhdet_in_fech!S147/RES_summary!S$21</f>
        <v>0</v>
      </c>
      <c r="T147" s="99">
        <f>RES_hhdet_in_fech!T147/RES_summary!T$21</f>
        <v>0</v>
      </c>
      <c r="U147" s="99">
        <f>RES_hhdet_in_fech!U147/RES_summary!U$21</f>
        <v>0</v>
      </c>
      <c r="V147" s="99">
        <f>RES_hhdet_in_fech!V147/RES_summary!V$21</f>
        <v>0</v>
      </c>
      <c r="W147" s="99">
        <f>RES_hhdet_in_fech!W147/RES_summary!W$21</f>
        <v>0</v>
      </c>
      <c r="X147" s="99">
        <f>RES_hhdet_in_fech!X147/RES_summary!X$21</f>
        <v>0</v>
      </c>
      <c r="Y147" s="99">
        <f>RES_hhdet_in_fech!Y147/RES_summary!Y$21</f>
        <v>0</v>
      </c>
      <c r="DA147" s="63" t="s">
        <v>4564</v>
      </c>
    </row>
    <row r="148" spans="1:105" ht="12" customHeight="1" x14ac:dyDescent="0.25">
      <c r="A148" s="121" t="s">
        <v>55</v>
      </c>
      <c r="B148" s="122"/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X148" s="123">
        <v>0</v>
      </c>
      <c r="Y148" s="123">
        <v>0</v>
      </c>
      <c r="DA148" s="130" t="s">
        <v>4565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X149" s="99">
        <v>0</v>
      </c>
      <c r="Y149" s="99">
        <v>0</v>
      </c>
      <c r="DA149" s="63" t="s">
        <v>4566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4567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4568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4569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X153" s="102">
        <v>0</v>
      </c>
      <c r="Y153" s="102">
        <v>0</v>
      </c>
      <c r="DA153" s="131" t="s">
        <v>4570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4571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4572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4573</v>
      </c>
    </row>
    <row r="157" spans="1:105" ht="12" customHeight="1" x14ac:dyDescent="0.25">
      <c r="A157" s="121" t="s">
        <v>54</v>
      </c>
      <c r="B157" s="122"/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X157" s="123">
        <v>0</v>
      </c>
      <c r="Y157" s="123">
        <v>0</v>
      </c>
      <c r="DA157" s="130" t="s">
        <v>4574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X158" s="99">
        <v>0</v>
      </c>
      <c r="Y158" s="99">
        <v>0</v>
      </c>
      <c r="DA158" s="63" t="s">
        <v>4575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X159" s="110">
        <v>0</v>
      </c>
      <c r="Y159" s="110">
        <v>0</v>
      </c>
      <c r="DA159" s="60" t="s">
        <v>4576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283.02144951091736</v>
      </c>
      <c r="D161" s="118">
        <f t="shared" si="54"/>
        <v>255.94869533949981</v>
      </c>
      <c r="E161" s="118">
        <f t="shared" si="54"/>
        <v>246.09746846199164</v>
      </c>
      <c r="F161" s="118">
        <f t="shared" si="54"/>
        <v>238.64830846428933</v>
      </c>
      <c r="G161" s="118">
        <f t="shared" si="54"/>
        <v>228.53360709066533</v>
      </c>
      <c r="H161" s="118">
        <f t="shared" si="54"/>
        <v>210.20455567212198</v>
      </c>
      <c r="I161" s="118">
        <f t="shared" si="54"/>
        <v>244.58517459963406</v>
      </c>
      <c r="J161" s="118">
        <f t="shared" si="54"/>
        <v>236.59154962518366</v>
      </c>
      <c r="K161" s="118">
        <f t="shared" si="54"/>
        <v>229.86659673929185</v>
      </c>
      <c r="L161" s="118">
        <f t="shared" si="54"/>
        <v>262.33762775885492</v>
      </c>
      <c r="M161" s="118">
        <f t="shared" si="54"/>
        <v>217.63162831241885</v>
      </c>
      <c r="N161" s="118">
        <f t="shared" si="54"/>
        <v>214.34437050645676</v>
      </c>
      <c r="O161" s="118">
        <f t="shared" si="54"/>
        <v>203.20497216476053</v>
      </c>
      <c r="P161" s="118">
        <f t="shared" si="54"/>
        <v>186.36860178273696</v>
      </c>
      <c r="Q161" s="118">
        <f t="shared" si="54"/>
        <v>173.03704526476051</v>
      </c>
      <c r="R161" s="118">
        <f t="shared" ref="R161:V161" si="55">R162+R164+R166+R175</f>
        <v>174.44040928737223</v>
      </c>
      <c r="S161" s="118">
        <f t="shared" si="55"/>
        <v>158.43845583639904</v>
      </c>
      <c r="T161" s="118">
        <f t="shared" si="55"/>
        <v>174.48579907386051</v>
      </c>
      <c r="U161" s="118">
        <f t="shared" si="55"/>
        <v>137.87802243642875</v>
      </c>
      <c r="V161" s="118">
        <f t="shared" si="55"/>
        <v>121.94433480052808</v>
      </c>
      <c r="W161" s="118">
        <f t="shared" ref="W161:Y161" si="56">W162+W164+W166+W175</f>
        <v>120.11239121527494</v>
      </c>
      <c r="X161" s="118">
        <f t="shared" si="56"/>
        <v>70.255696612164883</v>
      </c>
      <c r="Y161" s="118">
        <f t="shared" si="56"/>
        <v>76.471755424994271</v>
      </c>
      <c r="DA161" s="129" t="s">
        <v>4577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236.54283008896169</v>
      </c>
      <c r="D162" s="123">
        <f t="shared" si="57"/>
        <v>212.24476662539846</v>
      </c>
      <c r="E162" s="123">
        <f t="shared" si="57"/>
        <v>203.38834184491361</v>
      </c>
      <c r="F162" s="123">
        <f t="shared" si="57"/>
        <v>196.46359426372848</v>
      </c>
      <c r="G162" s="123">
        <f t="shared" si="57"/>
        <v>188.14870947310567</v>
      </c>
      <c r="H162" s="123">
        <f t="shared" si="57"/>
        <v>168.87089648746263</v>
      </c>
      <c r="I162" s="123">
        <f t="shared" si="57"/>
        <v>206.54752641455067</v>
      </c>
      <c r="J162" s="123">
        <f t="shared" si="57"/>
        <v>199.50215995803458</v>
      </c>
      <c r="K162" s="123">
        <f t="shared" si="57"/>
        <v>195.21690157987265</v>
      </c>
      <c r="L162" s="123">
        <f t="shared" si="57"/>
        <v>225.56905518310154</v>
      </c>
      <c r="M162" s="123">
        <f t="shared" si="57"/>
        <v>184.17968716738775</v>
      </c>
      <c r="N162" s="123">
        <f t="shared" si="57"/>
        <v>180.88206111268806</v>
      </c>
      <c r="O162" s="123">
        <f t="shared" si="57"/>
        <v>171.44424058881066</v>
      </c>
      <c r="P162" s="123">
        <f t="shared" si="57"/>
        <v>156.67628648233793</v>
      </c>
      <c r="Q162" s="123">
        <f t="shared" si="57"/>
        <v>143.4213453962351</v>
      </c>
      <c r="R162" s="123">
        <f t="shared" si="57"/>
        <v>142.24855528816292</v>
      </c>
      <c r="S162" s="123">
        <f t="shared" si="57"/>
        <v>127.6052115155867</v>
      </c>
      <c r="T162" s="123">
        <f t="shared" si="57"/>
        <v>145.79496969616307</v>
      </c>
      <c r="U162" s="123">
        <f t="shared" si="57"/>
        <v>107.94612890223785</v>
      </c>
      <c r="V162" s="123">
        <f t="shared" si="57"/>
        <v>93.902733682375583</v>
      </c>
      <c r="W162" s="123">
        <f t="shared" si="57"/>
        <v>89.958371682522724</v>
      </c>
      <c r="X162" s="123">
        <f t="shared" si="57"/>
        <v>49.487890325314524</v>
      </c>
      <c r="Y162" s="123">
        <f t="shared" si="57"/>
        <v>48.393996393493133</v>
      </c>
      <c r="DA162" s="130" t="s">
        <v>4578</v>
      </c>
    </row>
    <row r="163" spans="1:105" ht="12" customHeight="1" x14ac:dyDescent="0.25">
      <c r="A163" s="97" t="s">
        <v>53</v>
      </c>
      <c r="B163" s="33"/>
      <c r="C163" s="110">
        <v>236.54283008896169</v>
      </c>
      <c r="D163" s="110">
        <v>212.24476662539846</v>
      </c>
      <c r="E163" s="110">
        <v>203.38834184491361</v>
      </c>
      <c r="F163" s="110">
        <v>196.46359426372848</v>
      </c>
      <c r="G163" s="110">
        <v>188.14870947310567</v>
      </c>
      <c r="H163" s="110">
        <v>168.87089648746263</v>
      </c>
      <c r="I163" s="110">
        <v>206.54752641455067</v>
      </c>
      <c r="J163" s="110">
        <v>199.50215995803458</v>
      </c>
      <c r="K163" s="110">
        <v>195.21690157987265</v>
      </c>
      <c r="L163" s="110">
        <v>225.56905518310154</v>
      </c>
      <c r="M163" s="110">
        <v>184.17968716738775</v>
      </c>
      <c r="N163" s="110">
        <v>180.88206111268806</v>
      </c>
      <c r="O163" s="110">
        <v>171.44424058881066</v>
      </c>
      <c r="P163" s="110">
        <v>156.67628648233793</v>
      </c>
      <c r="Q163" s="110">
        <v>143.4213453962351</v>
      </c>
      <c r="R163" s="110">
        <v>142.24855528816292</v>
      </c>
      <c r="S163" s="110">
        <v>127.6052115155867</v>
      </c>
      <c r="T163" s="110">
        <v>145.79496969616307</v>
      </c>
      <c r="U163" s="110">
        <v>107.94612890223785</v>
      </c>
      <c r="V163" s="110">
        <v>93.902733682375583</v>
      </c>
      <c r="W163" s="110">
        <v>89.958371682522724</v>
      </c>
      <c r="X163" s="110">
        <v>49.487890325314524</v>
      </c>
      <c r="Y163" s="110">
        <v>48.393996393493133</v>
      </c>
      <c r="DA163" s="60" t="s">
        <v>4579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2.1154892359483428E-3</v>
      </c>
      <c r="D164" s="123">
        <f t="shared" si="58"/>
        <v>1.9218305370427007E-3</v>
      </c>
      <c r="E164" s="123">
        <f t="shared" si="58"/>
        <v>3.0887805496224306E-3</v>
      </c>
      <c r="F164" s="123">
        <f t="shared" si="58"/>
        <v>4.4362153747774975E-3</v>
      </c>
      <c r="G164" s="123">
        <f t="shared" si="58"/>
        <v>6.9654440416302265E-3</v>
      </c>
      <c r="H164" s="123">
        <f t="shared" si="58"/>
        <v>8.5624614548402995E-3</v>
      </c>
      <c r="I164" s="123">
        <f t="shared" si="58"/>
        <v>1.065867331607385E-2</v>
      </c>
      <c r="J164" s="123">
        <f t="shared" si="58"/>
        <v>1.2214740328849508E-2</v>
      </c>
      <c r="K164" s="123">
        <f t="shared" si="58"/>
        <v>1.308064972973649E-2</v>
      </c>
      <c r="L164" s="123">
        <f t="shared" si="58"/>
        <v>2.8884796901277904E-2</v>
      </c>
      <c r="M164" s="123">
        <f t="shared" si="58"/>
        <v>1.0755078757498324E-2</v>
      </c>
      <c r="N164" s="123">
        <f t="shared" si="58"/>
        <v>1.6653096348434846E-2</v>
      </c>
      <c r="O164" s="123">
        <f t="shared" si="58"/>
        <v>1.7297664292159082E-2</v>
      </c>
      <c r="P164" s="123">
        <f t="shared" si="58"/>
        <v>2.0814108011911782E-2</v>
      </c>
      <c r="Q164" s="123">
        <f t="shared" si="58"/>
        <v>1.9668929046301332E-2</v>
      </c>
      <c r="R164" s="123">
        <f t="shared" si="58"/>
        <v>2.3320029550247673E-2</v>
      </c>
      <c r="S164" s="123">
        <f t="shared" si="58"/>
        <v>2.5770809781697452E-2</v>
      </c>
      <c r="T164" s="123">
        <f t="shared" si="58"/>
        <v>3.7267316093113928E-2</v>
      </c>
      <c r="U164" s="123">
        <f t="shared" si="58"/>
        <v>2.6574398230883527E-2</v>
      </c>
      <c r="V164" s="123">
        <f t="shared" si="58"/>
        <v>3.1008470185410725E-2</v>
      </c>
      <c r="W164" s="123">
        <f t="shared" si="58"/>
        <v>4.5580739537050656E-2</v>
      </c>
      <c r="X164" s="123">
        <f t="shared" si="58"/>
        <v>4.4018233416708887E-2</v>
      </c>
      <c r="Y164" s="123">
        <f t="shared" si="58"/>
        <v>3.2881176940878117E-2</v>
      </c>
      <c r="DA164" s="130" t="s">
        <v>4580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2.1154892359483428E-3</v>
      </c>
      <c r="D165" s="99">
        <f>RES_hhdet_in_fech!D165/RES_summary!D$21</f>
        <v>1.9218305370427007E-3</v>
      </c>
      <c r="E165" s="99">
        <f>RES_hhdet_in_fech!E165/RES_summary!E$21</f>
        <v>3.0887805496224306E-3</v>
      </c>
      <c r="F165" s="99">
        <f>RES_hhdet_in_fech!F165/RES_summary!F$21</f>
        <v>4.4362153747774975E-3</v>
      </c>
      <c r="G165" s="99">
        <f>RES_hhdet_in_fech!G165/RES_summary!G$21</f>
        <v>6.9654440416302265E-3</v>
      </c>
      <c r="H165" s="99">
        <f>RES_hhdet_in_fech!H165/RES_summary!H$21</f>
        <v>8.5624614548402995E-3</v>
      </c>
      <c r="I165" s="99">
        <f>RES_hhdet_in_fech!I165/RES_summary!I$21</f>
        <v>1.065867331607385E-2</v>
      </c>
      <c r="J165" s="99">
        <f>RES_hhdet_in_fech!J165/RES_summary!J$21</f>
        <v>1.2214740328849508E-2</v>
      </c>
      <c r="K165" s="99">
        <f>RES_hhdet_in_fech!K165/RES_summary!K$21</f>
        <v>1.308064972973649E-2</v>
      </c>
      <c r="L165" s="99">
        <f>RES_hhdet_in_fech!L165/RES_summary!L$21</f>
        <v>2.8884796901277904E-2</v>
      </c>
      <c r="M165" s="99">
        <f>RES_hhdet_in_fech!M165/RES_summary!M$21</f>
        <v>1.0755078757498324E-2</v>
      </c>
      <c r="N165" s="99">
        <f>RES_hhdet_in_fech!N165/RES_summary!N$21</f>
        <v>1.6653096348434846E-2</v>
      </c>
      <c r="O165" s="99">
        <f>RES_hhdet_in_fech!O165/RES_summary!O$21</f>
        <v>1.7297664292159082E-2</v>
      </c>
      <c r="P165" s="99">
        <f>RES_hhdet_in_fech!P165/RES_summary!P$21</f>
        <v>2.0814108011911782E-2</v>
      </c>
      <c r="Q165" s="99">
        <f>RES_hhdet_in_fech!Q165/RES_summary!Q$21</f>
        <v>1.9668929046301332E-2</v>
      </c>
      <c r="R165" s="99">
        <f>RES_hhdet_in_fech!R165/RES_summary!R$21</f>
        <v>2.3320029550247673E-2</v>
      </c>
      <c r="S165" s="99">
        <f>RES_hhdet_in_fech!S165/RES_summary!S$21</f>
        <v>2.5770809781697452E-2</v>
      </c>
      <c r="T165" s="99">
        <f>RES_hhdet_in_fech!T165/RES_summary!T$21</f>
        <v>3.7267316093113928E-2</v>
      </c>
      <c r="U165" s="99">
        <f>RES_hhdet_in_fech!U165/RES_summary!U$21</f>
        <v>2.6574398230883527E-2</v>
      </c>
      <c r="V165" s="99">
        <f>RES_hhdet_in_fech!V165/RES_summary!V$21</f>
        <v>3.1008470185410725E-2</v>
      </c>
      <c r="W165" s="99">
        <f>RES_hhdet_in_fech!W165/RES_summary!W$21</f>
        <v>4.5580739537050656E-2</v>
      </c>
      <c r="X165" s="99">
        <f>RES_hhdet_in_fech!X165/RES_summary!X$21</f>
        <v>4.4018233416708887E-2</v>
      </c>
      <c r="Y165" s="99">
        <f>RES_hhdet_in_fech!Y165/RES_summary!Y$21</f>
        <v>3.2881176940878117E-2</v>
      </c>
      <c r="DA165" s="63" t="s">
        <v>4581</v>
      </c>
    </row>
    <row r="166" spans="1:105" ht="12" customHeight="1" x14ac:dyDescent="0.25">
      <c r="A166" s="121" t="s">
        <v>55</v>
      </c>
      <c r="B166" s="122"/>
      <c r="C166" s="123">
        <v>29.197025369727356</v>
      </c>
      <c r="D166" s="123">
        <v>28.545865287418749</v>
      </c>
      <c r="E166" s="123">
        <v>28.003938431726802</v>
      </c>
      <c r="F166" s="123">
        <v>27.500891183144464</v>
      </c>
      <c r="G166" s="123">
        <v>26.927655181272051</v>
      </c>
      <c r="H166" s="123">
        <v>27.135431543482078</v>
      </c>
      <c r="I166" s="123">
        <v>25.951877401418944</v>
      </c>
      <c r="J166" s="123">
        <v>25.10900858428953</v>
      </c>
      <c r="K166" s="123">
        <v>23.756955939603024</v>
      </c>
      <c r="L166" s="123">
        <v>24.805216309499503</v>
      </c>
      <c r="M166" s="123">
        <v>22.434397067464715</v>
      </c>
      <c r="N166" s="123">
        <v>22.766059341551269</v>
      </c>
      <c r="O166" s="123">
        <v>21.471613837041609</v>
      </c>
      <c r="P166" s="123">
        <v>19.28002328789178</v>
      </c>
      <c r="Q166" s="123">
        <v>18.837741020868187</v>
      </c>
      <c r="R166" s="123">
        <v>20.166363953524183</v>
      </c>
      <c r="S166" s="123">
        <v>19.795870401172234</v>
      </c>
      <c r="T166" s="123">
        <v>18.530982105102936</v>
      </c>
      <c r="U166" s="123">
        <v>19.511817996208272</v>
      </c>
      <c r="V166" s="123">
        <v>18.681764333924122</v>
      </c>
      <c r="W166" s="123">
        <v>20.042000880390908</v>
      </c>
      <c r="X166" s="123">
        <v>13.470930687244264</v>
      </c>
      <c r="Y166" s="123">
        <v>18.432525958831921</v>
      </c>
      <c r="DA166" s="130" t="s">
        <v>4582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X167" s="99">
        <v>0</v>
      </c>
      <c r="Y167" s="99">
        <v>0</v>
      </c>
      <c r="DA167" s="63" t="s">
        <v>4583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4584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4585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4586</v>
      </c>
    </row>
    <row r="171" spans="1:105" ht="12" customHeight="1" x14ac:dyDescent="0.25">
      <c r="A171" s="106" t="s">
        <v>122</v>
      </c>
      <c r="B171" s="101"/>
      <c r="C171" s="102">
        <v>29.197025369727356</v>
      </c>
      <c r="D171" s="102">
        <v>28.545865287418749</v>
      </c>
      <c r="E171" s="102">
        <v>28.003938431726802</v>
      </c>
      <c r="F171" s="102">
        <v>27.500891183144464</v>
      </c>
      <c r="G171" s="102">
        <v>26.927655181272051</v>
      </c>
      <c r="H171" s="102">
        <v>27.135431543482078</v>
      </c>
      <c r="I171" s="102">
        <v>25.951877401418944</v>
      </c>
      <c r="J171" s="102">
        <v>25.10900858428953</v>
      </c>
      <c r="K171" s="102">
        <v>23.756955939603024</v>
      </c>
      <c r="L171" s="102">
        <v>24.805216309499503</v>
      </c>
      <c r="M171" s="102">
        <v>22.434397067464715</v>
      </c>
      <c r="N171" s="102">
        <v>22.766059341551269</v>
      </c>
      <c r="O171" s="102">
        <v>21.471613837041609</v>
      </c>
      <c r="P171" s="102">
        <v>19.28002328789178</v>
      </c>
      <c r="Q171" s="102">
        <v>18.837741020868187</v>
      </c>
      <c r="R171" s="102">
        <v>20.166363953524183</v>
      </c>
      <c r="S171" s="102">
        <v>19.795870401172234</v>
      </c>
      <c r="T171" s="102">
        <v>18.530982105102936</v>
      </c>
      <c r="U171" s="102">
        <v>19.511817996208272</v>
      </c>
      <c r="V171" s="102">
        <v>18.681764333924122</v>
      </c>
      <c r="W171" s="102">
        <v>20.042000880390908</v>
      </c>
      <c r="X171" s="102">
        <v>13.470930687244264</v>
      </c>
      <c r="Y171" s="102">
        <v>18.432525958831921</v>
      </c>
      <c r="DA171" s="131" t="s">
        <v>4587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4588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4589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4590</v>
      </c>
    </row>
    <row r="175" spans="1:105" ht="12" customHeight="1" x14ac:dyDescent="0.25">
      <c r="A175" s="121" t="s">
        <v>54</v>
      </c>
      <c r="B175" s="122"/>
      <c r="C175" s="123">
        <v>17.279478562992374</v>
      </c>
      <c r="D175" s="123">
        <v>15.15614159614557</v>
      </c>
      <c r="E175" s="123">
        <v>14.702099404801592</v>
      </c>
      <c r="F175" s="123">
        <v>14.679386802041607</v>
      </c>
      <c r="G175" s="123">
        <v>13.450276992245975</v>
      </c>
      <c r="H175" s="123">
        <v>14.189665179722461</v>
      </c>
      <c r="I175" s="123">
        <v>12.075112110348366</v>
      </c>
      <c r="J175" s="123">
        <v>11.968166342530681</v>
      </c>
      <c r="K175" s="123">
        <v>10.879658570086432</v>
      </c>
      <c r="L175" s="123">
        <v>11.93447146935258</v>
      </c>
      <c r="M175" s="123">
        <v>11.006788998808869</v>
      </c>
      <c r="N175" s="123">
        <v>10.679596955868993</v>
      </c>
      <c r="O175" s="123">
        <v>10.271820074616098</v>
      </c>
      <c r="P175" s="123">
        <v>10.391477904495327</v>
      </c>
      <c r="Q175" s="123">
        <v>10.758289918610936</v>
      </c>
      <c r="R175" s="123">
        <v>12.002170016134908</v>
      </c>
      <c r="S175" s="123">
        <v>11.011603109858406</v>
      </c>
      <c r="T175" s="123">
        <v>10.12257995650141</v>
      </c>
      <c r="U175" s="123">
        <v>10.393501139751752</v>
      </c>
      <c r="V175" s="123">
        <v>9.3288283140429602</v>
      </c>
      <c r="W175" s="123">
        <v>10.066437912824274</v>
      </c>
      <c r="X175" s="123">
        <v>7.252857366189386</v>
      </c>
      <c r="Y175" s="123">
        <v>9.612351895728338</v>
      </c>
      <c r="DA175" s="130" t="s">
        <v>4591</v>
      </c>
    </row>
    <row r="176" spans="1:105" ht="12" customHeight="1" x14ac:dyDescent="0.25">
      <c r="A176" s="97" t="s">
        <v>50</v>
      </c>
      <c r="B176" s="98"/>
      <c r="C176" s="99">
        <v>26.154233155575163</v>
      </c>
      <c r="D176" s="99">
        <v>0</v>
      </c>
      <c r="E176" s="99">
        <v>19.126035433697108</v>
      </c>
      <c r="F176" s="99">
        <v>20.374646295872669</v>
      </c>
      <c r="G176" s="99">
        <v>16.51228919957196</v>
      </c>
      <c r="H176" s="99">
        <v>17.657182408485308</v>
      </c>
      <c r="I176" s="99">
        <v>11.838297647460999</v>
      </c>
      <c r="J176" s="99">
        <v>15.656297280641695</v>
      </c>
      <c r="K176" s="99">
        <v>13.546770374927995</v>
      </c>
      <c r="L176" s="99">
        <v>15.965965666654377</v>
      </c>
      <c r="M176" s="99">
        <v>15.472228992410104</v>
      </c>
      <c r="N176" s="99">
        <v>12.109293280664652</v>
      </c>
      <c r="O176" s="99">
        <v>11.362856463056927</v>
      </c>
      <c r="P176" s="99">
        <v>12.665412139736263</v>
      </c>
      <c r="Q176" s="99">
        <v>13.151434187440287</v>
      </c>
      <c r="R176" s="99">
        <v>16.333869182932617</v>
      </c>
      <c r="S176" s="99">
        <v>16.074979813554719</v>
      </c>
      <c r="T176" s="99">
        <v>13.812774776787498</v>
      </c>
      <c r="U176" s="99">
        <v>16.30478762455348</v>
      </c>
      <c r="V176" s="99">
        <v>12.258073172729857</v>
      </c>
      <c r="W176" s="99">
        <v>12.725712696225601</v>
      </c>
      <c r="X176" s="99">
        <v>8.1796180916672121</v>
      </c>
      <c r="Y176" s="99">
        <v>13.847031404115839</v>
      </c>
      <c r="DA176" s="63" t="s">
        <v>4592</v>
      </c>
    </row>
    <row r="177" spans="1:105" ht="12" customHeight="1" x14ac:dyDescent="0.25">
      <c r="A177" s="109" t="s">
        <v>120</v>
      </c>
      <c r="B177" s="33"/>
      <c r="C177" s="110">
        <v>16.704854164911474</v>
      </c>
      <c r="D177" s="110">
        <v>15.15614159614557</v>
      </c>
      <c r="E177" s="110">
        <v>14.201448208115885</v>
      </c>
      <c r="F177" s="110">
        <v>14.067117525828529</v>
      </c>
      <c r="G177" s="110">
        <v>13.107643898225076</v>
      </c>
      <c r="H177" s="110">
        <v>13.822878912857766</v>
      </c>
      <c r="I177" s="110">
        <v>12.103367494516208</v>
      </c>
      <c r="J177" s="110">
        <v>11.318396375766707</v>
      </c>
      <c r="K177" s="110">
        <v>10.356148819774909</v>
      </c>
      <c r="L177" s="110">
        <v>11.196173736834659</v>
      </c>
      <c r="M177" s="110">
        <v>10.387305993916213</v>
      </c>
      <c r="N177" s="110">
        <v>10.55443835504513</v>
      </c>
      <c r="O177" s="110">
        <v>10.066930611998103</v>
      </c>
      <c r="P177" s="110">
        <v>9.3133194308897114</v>
      </c>
      <c r="Q177" s="110">
        <v>9.5979775458451861</v>
      </c>
      <c r="R177" s="110">
        <v>10.50442996524214</v>
      </c>
      <c r="S177" s="110">
        <v>10.189345354557293</v>
      </c>
      <c r="T177" s="110">
        <v>9.5630558321259027</v>
      </c>
      <c r="U177" s="110">
        <v>10.028657521757747</v>
      </c>
      <c r="V177" s="110">
        <v>9.3105368653268066</v>
      </c>
      <c r="W177" s="110">
        <v>10.052539264130537</v>
      </c>
      <c r="X177" s="110">
        <v>7.077442042876843</v>
      </c>
      <c r="Y177" s="110">
        <v>9.0806432579038994</v>
      </c>
      <c r="DA177" s="60" t="s">
        <v>4593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164.35375475662369</v>
      </c>
      <c r="D3" s="118">
        <f t="shared" si="0"/>
        <v>193.42329896429146</v>
      </c>
      <c r="E3" s="118">
        <f t="shared" si="0"/>
        <v>144.42560359704248</v>
      </c>
      <c r="F3" s="118">
        <f t="shared" si="0"/>
        <v>201.70598480484122</v>
      </c>
      <c r="G3" s="118">
        <f t="shared" si="0"/>
        <v>186.67346571237044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153.88962832712738</v>
      </c>
      <c r="M3" s="118">
        <f t="shared" si="0"/>
        <v>177.8982592780543</v>
      </c>
      <c r="N3" s="118">
        <f t="shared" si="0"/>
        <v>162.69887326001225</v>
      </c>
      <c r="O3" s="118">
        <f t="shared" si="0"/>
        <v>168.5080612119026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129.43131050103429</v>
      </c>
      <c r="V3" s="118">
        <f t="shared" si="1"/>
        <v>0</v>
      </c>
      <c r="W3" s="118">
        <f t="shared" ref="W3:Y3" si="2">W4+W7+W9+W19</f>
        <v>0</v>
      </c>
      <c r="X3" s="118">
        <f t="shared" si="2"/>
        <v>0</v>
      </c>
      <c r="Y3" s="118">
        <f t="shared" si="2"/>
        <v>100.64438997922804</v>
      </c>
      <c r="DA3" s="129" t="s">
        <v>4595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135.74281936373984</v>
      </c>
      <c r="D4" s="123">
        <f t="shared" si="3"/>
        <v>162.36824130671491</v>
      </c>
      <c r="E4" s="123">
        <f t="shared" si="3"/>
        <v>119.59752421210811</v>
      </c>
      <c r="F4" s="123">
        <f t="shared" si="3"/>
        <v>170.11440156014331</v>
      </c>
      <c r="G4" s="123">
        <f t="shared" si="3"/>
        <v>157.11378926957173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131.66581760241914</v>
      </c>
      <c r="M4" s="123">
        <f t="shared" si="3"/>
        <v>152.16451701335978</v>
      </c>
      <c r="N4" s="123">
        <f t="shared" si="3"/>
        <v>137.48217043231057</v>
      </c>
      <c r="O4" s="123">
        <f t="shared" si="3"/>
        <v>142.45484502848723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104.3352723421342</v>
      </c>
      <c r="V4" s="123">
        <f t="shared" si="4"/>
        <v>0</v>
      </c>
      <c r="W4" s="123">
        <f t="shared" ref="W4:Y4" si="5">SUM(W5:W6)</f>
        <v>0</v>
      </c>
      <c r="X4" s="123">
        <f t="shared" si="5"/>
        <v>0</v>
      </c>
      <c r="Y4" s="123">
        <f t="shared" si="5"/>
        <v>77.206781833195862</v>
      </c>
      <c r="DA4" s="130" t="s">
        <v>4596</v>
      </c>
    </row>
    <row r="5" spans="1:105" ht="12" customHeight="1" x14ac:dyDescent="0.25">
      <c r="A5" s="97" t="s">
        <v>51</v>
      </c>
      <c r="B5" s="98"/>
      <c r="C5" s="99">
        <v>134.49921306180678</v>
      </c>
      <c r="D5" s="99">
        <v>160.91230278714502</v>
      </c>
      <c r="E5" s="99">
        <v>118.54724247274461</v>
      </c>
      <c r="F5" s="99">
        <v>168.64414184117331</v>
      </c>
      <c r="G5" s="99">
        <v>155.78731223021103</v>
      </c>
      <c r="H5" s="99">
        <v>0</v>
      </c>
      <c r="I5" s="99">
        <v>0</v>
      </c>
      <c r="J5" s="99">
        <v>0</v>
      </c>
      <c r="K5" s="99">
        <v>0</v>
      </c>
      <c r="L5" s="99">
        <v>130.63207921009075</v>
      </c>
      <c r="M5" s="99">
        <v>150.98448643023863</v>
      </c>
      <c r="N5" s="99">
        <v>136.42519217824355</v>
      </c>
      <c r="O5" s="99">
        <v>141.36890472378383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103.56438614483245</v>
      </c>
      <c r="V5" s="99">
        <v>0</v>
      </c>
      <c r="W5" s="99">
        <v>0</v>
      </c>
      <c r="X5" s="99">
        <v>0</v>
      </c>
      <c r="Y5" s="99">
        <v>76.639507951830964</v>
      </c>
      <c r="DA5" s="63" t="s">
        <v>4597</v>
      </c>
    </row>
    <row r="6" spans="1:105" ht="12" customHeight="1" x14ac:dyDescent="0.25">
      <c r="A6" s="97" t="s">
        <v>53</v>
      </c>
      <c r="B6" s="98"/>
      <c r="C6" s="99">
        <v>1.2436063019330574</v>
      </c>
      <c r="D6" s="99">
        <v>1.4559385195698769</v>
      </c>
      <c r="E6" s="99">
        <v>1.0502817393635047</v>
      </c>
      <c r="F6" s="99">
        <v>1.4702597189699949</v>
      </c>
      <c r="G6" s="99">
        <v>1.3264770393606995</v>
      </c>
      <c r="H6" s="99">
        <v>0</v>
      </c>
      <c r="I6" s="99">
        <v>0</v>
      </c>
      <c r="J6" s="99">
        <v>0</v>
      </c>
      <c r="K6" s="99">
        <v>0</v>
      </c>
      <c r="L6" s="99">
        <v>1.0337383923283943</v>
      </c>
      <c r="M6" s="99">
        <v>1.1800305831211504</v>
      </c>
      <c r="N6" s="99">
        <v>1.0569782540670272</v>
      </c>
      <c r="O6" s="99">
        <v>1.0859403047034069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0.7708861973017429</v>
      </c>
      <c r="V6" s="99">
        <v>0</v>
      </c>
      <c r="W6" s="99">
        <v>0</v>
      </c>
      <c r="X6" s="99">
        <v>0</v>
      </c>
      <c r="Y6" s="99">
        <v>0.56727388136489088</v>
      </c>
      <c r="DA6" s="63" t="s">
        <v>4598</v>
      </c>
    </row>
    <row r="7" spans="1:105" ht="12.95" customHeight="1" x14ac:dyDescent="0.25">
      <c r="A7" s="121" t="s">
        <v>92</v>
      </c>
      <c r="B7" s="122"/>
      <c r="C7" s="123">
        <f t="shared" ref="C7:Y7" si="6">C8</f>
        <v>0</v>
      </c>
      <c r="D7" s="123">
        <f t="shared" si="6"/>
        <v>7.1721228929978757E-3</v>
      </c>
      <c r="E7" s="123">
        <f t="shared" si="6"/>
        <v>0</v>
      </c>
      <c r="F7" s="123">
        <f t="shared" si="6"/>
        <v>1.7303742750802816E-2</v>
      </c>
      <c r="G7" s="123">
        <f t="shared" si="6"/>
        <v>2.5321710350989443E-2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6.3949809010715203E-2</v>
      </c>
      <c r="M7" s="123">
        <f t="shared" si="6"/>
        <v>7.0960832269846849E-3</v>
      </c>
      <c r="N7" s="123">
        <f t="shared" si="6"/>
        <v>3.2268583470853103E-2</v>
      </c>
      <c r="O7" s="123">
        <f t="shared" si="6"/>
        <v>5.3705490591297284E-2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3.5134836949530589E-2</v>
      </c>
      <c r="DA7" s="130" t="s">
        <v>4599</v>
      </c>
    </row>
    <row r="8" spans="1:105" ht="12" customHeight="1" x14ac:dyDescent="0.25">
      <c r="A8" s="97" t="s">
        <v>53</v>
      </c>
      <c r="B8" s="98"/>
      <c r="C8" s="99">
        <f>RES_hhdet_in_tesh!C8/RES_summary!C$21</f>
        <v>0</v>
      </c>
      <c r="D8" s="99">
        <f>RES_hhdet_in_tesh!D8/RES_summary!D$21</f>
        <v>7.1721228929978757E-3</v>
      </c>
      <c r="E8" s="99">
        <f>RES_hhdet_in_tesh!E8/RES_summary!E$21</f>
        <v>0</v>
      </c>
      <c r="F8" s="99">
        <f>RES_hhdet_in_tesh!F8/RES_summary!F$21</f>
        <v>1.7303742750802816E-2</v>
      </c>
      <c r="G8" s="99">
        <f>RES_hhdet_in_tesh!G8/RES_summary!G$21</f>
        <v>2.5321710350989443E-2</v>
      </c>
      <c r="H8" s="99">
        <f>RES_hhdet_in_tesh!H8/RES_summary!H$21</f>
        <v>0</v>
      </c>
      <c r="I8" s="99">
        <f>RES_hhdet_in_tesh!I8/RES_summary!I$21</f>
        <v>0</v>
      </c>
      <c r="J8" s="99">
        <f>RES_hhdet_in_tesh!J8/RES_summary!J$21</f>
        <v>0</v>
      </c>
      <c r="K8" s="99">
        <f>RES_hhdet_in_tesh!K8/RES_summary!K$21</f>
        <v>0</v>
      </c>
      <c r="L8" s="99">
        <f>RES_hhdet_in_tesh!L8/RES_summary!L$21</f>
        <v>6.3949809010715203E-2</v>
      </c>
      <c r="M8" s="99">
        <f>RES_hhdet_in_tesh!M8/RES_summary!M$21</f>
        <v>7.0960832269846849E-3</v>
      </c>
      <c r="N8" s="99">
        <f>RES_hhdet_in_tesh!N8/RES_summary!N$21</f>
        <v>3.2268583470853103E-2</v>
      </c>
      <c r="O8" s="99">
        <f>RES_hhdet_in_tesh!O8/RES_summary!O$21</f>
        <v>5.3705490591297284E-2</v>
      </c>
      <c r="P8" s="99">
        <f>RES_hhdet_in_tesh!P8/RES_summary!P$21</f>
        <v>0</v>
      </c>
      <c r="Q8" s="99">
        <f>RES_hhdet_in_tesh!Q8/RES_summary!Q$21</f>
        <v>0</v>
      </c>
      <c r="R8" s="99">
        <f>RES_hhdet_in_tesh!R8/RES_summary!R$21</f>
        <v>0</v>
      </c>
      <c r="S8" s="99">
        <f>RES_hhdet_in_tesh!S8/RES_summary!S$21</f>
        <v>0</v>
      </c>
      <c r="T8" s="99">
        <f>RES_hhdet_in_tesh!T8/RES_summary!T$21</f>
        <v>0</v>
      </c>
      <c r="U8" s="99">
        <f>RES_hhdet_in_tesh!U8/RES_summary!U$21</f>
        <v>0</v>
      </c>
      <c r="V8" s="99">
        <f>RES_hhdet_in_tesh!V8/RES_summary!V$21</f>
        <v>0</v>
      </c>
      <c r="W8" s="99">
        <f>RES_hhdet_in_tesh!W8/RES_summary!W$21</f>
        <v>0</v>
      </c>
      <c r="X8" s="99">
        <f>RES_hhdet_in_tesh!X8/RES_summary!X$21</f>
        <v>0</v>
      </c>
      <c r="Y8" s="99">
        <f>RES_hhdet_in_tesh!Y8/RES_summary!Y$21</f>
        <v>3.5134836949530589E-2</v>
      </c>
      <c r="DA8" s="63" t="s">
        <v>4600</v>
      </c>
    </row>
    <row r="9" spans="1:105" ht="12" customHeight="1" x14ac:dyDescent="0.25">
      <c r="A9" s="121" t="s">
        <v>55</v>
      </c>
      <c r="B9" s="122"/>
      <c r="C9" s="123">
        <v>16.043963009468417</v>
      </c>
      <c r="D9" s="123">
        <v>19.808230611229291</v>
      </c>
      <c r="E9" s="123">
        <v>14.39985396989349</v>
      </c>
      <c r="F9" s="123">
        <v>20.814744849002714</v>
      </c>
      <c r="G9" s="123">
        <v>19.626476338163453</v>
      </c>
      <c r="H9" s="123">
        <v>0</v>
      </c>
      <c r="I9" s="123">
        <v>0</v>
      </c>
      <c r="J9" s="123">
        <v>0</v>
      </c>
      <c r="K9" s="123">
        <v>0</v>
      </c>
      <c r="L9" s="123">
        <v>14.156096145089528</v>
      </c>
      <c r="M9" s="123">
        <v>17.343668144465262</v>
      </c>
      <c r="N9" s="123">
        <v>16.909829240347289</v>
      </c>
      <c r="O9" s="123">
        <v>17.871830221760963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16.572545512648485</v>
      </c>
      <c r="V9" s="123">
        <v>0</v>
      </c>
      <c r="W9" s="123">
        <v>0</v>
      </c>
      <c r="X9" s="123">
        <v>0</v>
      </c>
      <c r="Y9" s="123">
        <v>15.285406013306355</v>
      </c>
      <c r="DA9" s="130" t="s">
        <v>4601</v>
      </c>
    </row>
    <row r="10" spans="1:105" ht="12" customHeight="1" x14ac:dyDescent="0.25">
      <c r="A10" s="97" t="s">
        <v>143</v>
      </c>
      <c r="B10" s="98"/>
      <c r="C10" s="99">
        <v>16.043963009468417</v>
      </c>
      <c r="D10" s="99">
        <v>20.449966051099153</v>
      </c>
      <c r="E10" s="99">
        <v>14.39985396989349</v>
      </c>
      <c r="F10" s="99">
        <v>21.408132853654607</v>
      </c>
      <c r="G10" s="99">
        <v>21.396495990178526</v>
      </c>
      <c r="H10" s="99">
        <v>0</v>
      </c>
      <c r="I10" s="99">
        <v>0</v>
      </c>
      <c r="J10" s="99">
        <v>0</v>
      </c>
      <c r="K10" s="99">
        <v>0</v>
      </c>
      <c r="L10" s="99">
        <v>14.156096145089528</v>
      </c>
      <c r="M10" s="99">
        <v>18.270651596652378</v>
      </c>
      <c r="N10" s="99">
        <v>17.130929709837833</v>
      </c>
      <c r="O10" s="99">
        <v>17.945554631280878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16.572545512648485</v>
      </c>
      <c r="V10" s="99">
        <v>0</v>
      </c>
      <c r="W10" s="99">
        <v>0</v>
      </c>
      <c r="X10" s="99">
        <v>0</v>
      </c>
      <c r="Y10" s="99">
        <v>0</v>
      </c>
      <c r="DA10" s="63" t="s">
        <v>4602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4603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4604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4605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4606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18.268065555541618</v>
      </c>
      <c r="E15" s="102">
        <v>0</v>
      </c>
      <c r="F15" s="102">
        <v>17.695219338832743</v>
      </c>
      <c r="G15" s="102">
        <v>17.377353622445053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14.903520527678584</v>
      </c>
      <c r="N15" s="102">
        <v>15.357212610147029</v>
      </c>
      <c r="O15" s="102">
        <v>14.819639667636428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15.285406013306355</v>
      </c>
      <c r="DA15" s="131" t="s">
        <v>4607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4608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4609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4610</v>
      </c>
    </row>
    <row r="19" spans="1:105" ht="12" customHeight="1" x14ac:dyDescent="0.25">
      <c r="A19" s="121" t="s">
        <v>54</v>
      </c>
      <c r="B19" s="122"/>
      <c r="C19" s="123">
        <v>12.566972383415404</v>
      </c>
      <c r="D19" s="123">
        <v>11.239654923454275</v>
      </c>
      <c r="E19" s="123">
        <v>10.428225415040881</v>
      </c>
      <c r="F19" s="123">
        <v>10.759534652944385</v>
      </c>
      <c r="G19" s="123">
        <v>9.9078783942842747</v>
      </c>
      <c r="H19" s="123">
        <v>0</v>
      </c>
      <c r="I19" s="123">
        <v>0</v>
      </c>
      <c r="J19" s="123">
        <v>0</v>
      </c>
      <c r="K19" s="123">
        <v>0</v>
      </c>
      <c r="L19" s="123">
        <v>8.0037647706080062</v>
      </c>
      <c r="M19" s="123">
        <v>8.382978037002248</v>
      </c>
      <c r="N19" s="123">
        <v>8.274605003883547</v>
      </c>
      <c r="O19" s="123">
        <v>8.1276804710631154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8.5234926462515848</v>
      </c>
      <c r="V19" s="123">
        <v>0</v>
      </c>
      <c r="W19" s="123">
        <v>0</v>
      </c>
      <c r="X19" s="123">
        <v>0</v>
      </c>
      <c r="Y19" s="123">
        <v>8.1170672957762982</v>
      </c>
      <c r="DA19" s="130" t="s">
        <v>4611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11.658868253997396</v>
      </c>
      <c r="E20" s="99">
        <v>8.7093593220365353</v>
      </c>
      <c r="F20" s="99">
        <v>13.173783765566068</v>
      </c>
      <c r="G20" s="99">
        <v>11.224008535027693</v>
      </c>
      <c r="H20" s="99">
        <v>0</v>
      </c>
      <c r="I20" s="99">
        <v>0</v>
      </c>
      <c r="J20" s="99">
        <v>0</v>
      </c>
      <c r="K20" s="99">
        <v>0</v>
      </c>
      <c r="L20" s="99">
        <v>7.7786567957658912</v>
      </c>
      <c r="M20" s="99">
        <v>9.6540013046493591</v>
      </c>
      <c r="N20" s="99">
        <v>9.2466007536663248</v>
      </c>
      <c r="O20" s="99">
        <v>9.135929567839236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4612</v>
      </c>
    </row>
    <row r="21" spans="1:105" ht="12" customHeight="1" x14ac:dyDescent="0.25">
      <c r="A21" s="97" t="s">
        <v>50</v>
      </c>
      <c r="B21" s="98"/>
      <c r="C21" s="99">
        <v>14.834892428949468</v>
      </c>
      <c r="D21" s="99">
        <v>0</v>
      </c>
      <c r="E21" s="99">
        <v>10.872195439539855</v>
      </c>
      <c r="F21" s="99">
        <v>11.59462118467909</v>
      </c>
      <c r="G21" s="99">
        <v>9.4069207591113475</v>
      </c>
      <c r="H21" s="99">
        <v>0</v>
      </c>
      <c r="I21" s="99">
        <v>0</v>
      </c>
      <c r="J21" s="99">
        <v>0</v>
      </c>
      <c r="K21" s="99">
        <v>0</v>
      </c>
      <c r="L21" s="99">
        <v>9.145282785400477</v>
      </c>
      <c r="M21" s="99">
        <v>8.8697745385418862</v>
      </c>
      <c r="N21" s="99">
        <v>6.9450972266385138</v>
      </c>
      <c r="O21" s="99">
        <v>6.5187818213103004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X21" s="99">
        <v>0</v>
      </c>
      <c r="Y21" s="99">
        <v>8.4273298252429676</v>
      </c>
      <c r="DA21" s="63" t="s">
        <v>4613</v>
      </c>
    </row>
    <row r="22" spans="1:105" ht="12" customHeight="1" x14ac:dyDescent="0.25">
      <c r="A22" s="109" t="s">
        <v>120</v>
      </c>
      <c r="B22" s="33"/>
      <c r="C22" s="110">
        <v>12.340180378861996</v>
      </c>
      <c r="D22" s="110">
        <v>11.21739580855818</v>
      </c>
      <c r="E22" s="110">
        <v>10.531683509474714</v>
      </c>
      <c r="F22" s="110">
        <v>10.452871823834633</v>
      </c>
      <c r="G22" s="110">
        <v>9.7601012553857984</v>
      </c>
      <c r="H22" s="110">
        <v>0</v>
      </c>
      <c r="I22" s="110">
        <v>0</v>
      </c>
      <c r="J22" s="110">
        <v>0</v>
      </c>
      <c r="K22" s="110">
        <v>0</v>
      </c>
      <c r="L22" s="110">
        <v>8.4387691130727767</v>
      </c>
      <c r="M22" s="110">
        <v>7.860634447144121</v>
      </c>
      <c r="N22" s="110">
        <v>8.0309837978891156</v>
      </c>
      <c r="O22" s="110">
        <v>7.7181732657014672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8.5234926462515848</v>
      </c>
      <c r="V22" s="110">
        <v>0</v>
      </c>
      <c r="W22" s="110">
        <v>0</v>
      </c>
      <c r="X22" s="110">
        <v>0</v>
      </c>
      <c r="Y22" s="110">
        <v>8.0782844795929645</v>
      </c>
      <c r="DA22" s="60" t="s">
        <v>4614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0</v>
      </c>
      <c r="L24" s="118">
        <f t="shared" si="7"/>
        <v>0</v>
      </c>
      <c r="M24" s="118">
        <f t="shared" si="7"/>
        <v>0</v>
      </c>
      <c r="N24" s="118">
        <f t="shared" si="7"/>
        <v>0</v>
      </c>
      <c r="O24" s="118">
        <f t="shared" si="7"/>
        <v>0</v>
      </c>
      <c r="P24" s="118">
        <f t="shared" si="7"/>
        <v>0</v>
      </c>
      <c r="Q24" s="118">
        <f t="shared" si="7"/>
        <v>0</v>
      </c>
      <c r="R24" s="118">
        <f t="shared" ref="R24:V24" si="8">R25+R28+R30+R39</f>
        <v>0</v>
      </c>
      <c r="S24" s="118">
        <f t="shared" si="8"/>
        <v>0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:Y24" si="9">W25+W28+W30+W39</f>
        <v>0</v>
      </c>
      <c r="X24" s="118">
        <f t="shared" si="9"/>
        <v>0</v>
      </c>
      <c r="Y24" s="118">
        <f t="shared" si="9"/>
        <v>0</v>
      </c>
      <c r="DA24" s="129" t="s">
        <v>4615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0</v>
      </c>
      <c r="L25" s="123">
        <f t="shared" si="10"/>
        <v>0</v>
      </c>
      <c r="M25" s="123">
        <f t="shared" si="10"/>
        <v>0</v>
      </c>
      <c r="N25" s="123">
        <f t="shared" si="10"/>
        <v>0</v>
      </c>
      <c r="O25" s="123">
        <f t="shared" si="10"/>
        <v>0</v>
      </c>
      <c r="P25" s="123">
        <f t="shared" si="10"/>
        <v>0</v>
      </c>
      <c r="Q25" s="123">
        <f t="shared" si="10"/>
        <v>0</v>
      </c>
      <c r="R25" s="123">
        <f t="shared" ref="R25:V25" si="11">SUM(R26:R27)</f>
        <v>0</v>
      </c>
      <c r="S25" s="123">
        <f t="shared" si="11"/>
        <v>0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:Y25" si="12">SUM(W26:W27)</f>
        <v>0</v>
      </c>
      <c r="X25" s="123">
        <f t="shared" si="12"/>
        <v>0</v>
      </c>
      <c r="Y25" s="123">
        <f t="shared" si="12"/>
        <v>0</v>
      </c>
      <c r="DA25" s="130" t="s">
        <v>4616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0</v>
      </c>
      <c r="E26" s="99">
        <v>0</v>
      </c>
      <c r="F26" s="99">
        <v>0</v>
      </c>
      <c r="G26" s="99">
        <v>0</v>
      </c>
      <c r="H26" s="99">
        <v>0</v>
      </c>
      <c r="I26" s="99">
        <v>0</v>
      </c>
      <c r="J26" s="99">
        <v>0</v>
      </c>
      <c r="K26" s="99">
        <v>0</v>
      </c>
      <c r="L26" s="99">
        <v>0</v>
      </c>
      <c r="M26" s="99">
        <v>0</v>
      </c>
      <c r="N26" s="99">
        <v>0</v>
      </c>
      <c r="O26" s="99">
        <v>0</v>
      </c>
      <c r="P26" s="99">
        <v>0</v>
      </c>
      <c r="Q26" s="99">
        <v>0</v>
      </c>
      <c r="R26" s="99">
        <v>0</v>
      </c>
      <c r="S26" s="99">
        <v>0</v>
      </c>
      <c r="T26" s="99">
        <v>0</v>
      </c>
      <c r="U26" s="99">
        <v>0</v>
      </c>
      <c r="V26" s="99">
        <v>0</v>
      </c>
      <c r="W26" s="99">
        <v>0</v>
      </c>
      <c r="X26" s="99">
        <v>0</v>
      </c>
      <c r="Y26" s="99">
        <v>0</v>
      </c>
      <c r="DA26" s="63" t="s">
        <v>4617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X27" s="99">
        <v>0</v>
      </c>
      <c r="Y27" s="99">
        <v>0</v>
      </c>
      <c r="DA27" s="63" t="s">
        <v>4618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4619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0</v>
      </c>
      <c r="D29" s="99">
        <f>RES_hhdet_in_tesh!D29/RES_summary!D$21</f>
        <v>0</v>
      </c>
      <c r="E29" s="99">
        <f>RES_hhdet_in_tesh!E29/RES_summary!E$21</f>
        <v>0</v>
      </c>
      <c r="F29" s="99">
        <f>RES_hhdet_in_tesh!F29/RES_summary!F$21</f>
        <v>0</v>
      </c>
      <c r="G29" s="99">
        <f>RES_hhdet_in_tesh!G29/RES_summary!G$21</f>
        <v>0</v>
      </c>
      <c r="H29" s="99">
        <f>RES_hhdet_in_tesh!H29/RES_summary!H$21</f>
        <v>0</v>
      </c>
      <c r="I29" s="99">
        <f>RES_hhdet_in_tesh!I29/RES_summary!I$21</f>
        <v>0</v>
      </c>
      <c r="J29" s="99">
        <f>RES_hhdet_in_tesh!J29/RES_summary!J$21</f>
        <v>0</v>
      </c>
      <c r="K29" s="99">
        <f>RES_hhdet_in_tesh!K29/RES_summary!K$21</f>
        <v>0</v>
      </c>
      <c r="L29" s="99">
        <f>RES_hhdet_in_tesh!L29/RES_summary!L$21</f>
        <v>0</v>
      </c>
      <c r="M29" s="99">
        <f>RES_hhdet_in_tesh!M29/RES_summary!M$21</f>
        <v>0</v>
      </c>
      <c r="N29" s="99">
        <f>RES_hhdet_in_tesh!N29/RES_summary!N$21</f>
        <v>0</v>
      </c>
      <c r="O29" s="99">
        <f>RES_hhdet_in_tesh!O29/RES_summary!O$21</f>
        <v>0</v>
      </c>
      <c r="P29" s="99">
        <f>RES_hhdet_in_tesh!P29/RES_summary!P$21</f>
        <v>0</v>
      </c>
      <c r="Q29" s="99">
        <f>RES_hhdet_in_tesh!Q29/RES_summary!Q$21</f>
        <v>0</v>
      </c>
      <c r="R29" s="99">
        <f>RES_hhdet_in_tesh!R29/RES_summary!R$21</f>
        <v>0</v>
      </c>
      <c r="S29" s="99">
        <f>RES_hhdet_in_tesh!S29/RES_summary!S$21</f>
        <v>0</v>
      </c>
      <c r="T29" s="99">
        <f>RES_hhdet_in_tesh!T29/RES_summary!T$21</f>
        <v>0</v>
      </c>
      <c r="U29" s="99">
        <f>RES_hhdet_in_tesh!U29/RES_summary!U$21</f>
        <v>0</v>
      </c>
      <c r="V29" s="99">
        <f>RES_hhdet_in_tesh!V29/RES_summary!V$21</f>
        <v>0</v>
      </c>
      <c r="W29" s="99">
        <f>RES_hhdet_in_tesh!W29/RES_summary!W$21</f>
        <v>0</v>
      </c>
      <c r="X29" s="99">
        <f>RES_hhdet_in_tesh!X29/RES_summary!X$21</f>
        <v>0</v>
      </c>
      <c r="Y29" s="99">
        <f>RES_hhdet_in_tesh!Y29/RES_summary!Y$21</f>
        <v>0</v>
      </c>
      <c r="DA29" s="63" t="s">
        <v>4620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X30" s="123">
        <v>0</v>
      </c>
      <c r="Y30" s="123">
        <v>0</v>
      </c>
      <c r="DA30" s="130" t="s">
        <v>4621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X31" s="99">
        <v>0</v>
      </c>
      <c r="Y31" s="99">
        <v>0</v>
      </c>
      <c r="DA31" s="63" t="s">
        <v>4622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4623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4624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4625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0</v>
      </c>
      <c r="DA35" s="131" t="s">
        <v>4626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4627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4628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4629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0</v>
      </c>
      <c r="O39" s="123">
        <v>0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X39" s="123">
        <v>0</v>
      </c>
      <c r="Y39" s="123">
        <v>0</v>
      </c>
      <c r="DA39" s="130" t="s">
        <v>4630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X40" s="99">
        <v>0</v>
      </c>
      <c r="Y40" s="99">
        <v>0</v>
      </c>
      <c r="DA40" s="63" t="s">
        <v>4631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0</v>
      </c>
      <c r="DA41" s="60" t="s">
        <v>4632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189.20985581067461</v>
      </c>
      <c r="K43" s="118">
        <f t="shared" si="14"/>
        <v>155.72313495384606</v>
      </c>
      <c r="L43" s="118">
        <f t="shared" si="14"/>
        <v>138.58075397514406</v>
      </c>
      <c r="M43" s="118">
        <f t="shared" si="14"/>
        <v>170.72437440386054</v>
      </c>
      <c r="N43" s="118">
        <f t="shared" si="14"/>
        <v>173.67439082217732</v>
      </c>
      <c r="O43" s="118">
        <f t="shared" si="14"/>
        <v>145.96501793654426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:Y43" si="16">W44+W47+W49+W58</f>
        <v>0</v>
      </c>
      <c r="X43" s="118">
        <f t="shared" si="16"/>
        <v>0</v>
      </c>
      <c r="Y43" s="118">
        <f t="shared" si="16"/>
        <v>58.294922494470406</v>
      </c>
      <c r="DA43" s="129" t="s">
        <v>4633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162.32394777787079</v>
      </c>
      <c r="K44" s="123">
        <f t="shared" si="17"/>
        <v>133.67817805737604</v>
      </c>
      <c r="L44" s="123">
        <f t="shared" si="17"/>
        <v>117.4345441135178</v>
      </c>
      <c r="M44" s="123">
        <f t="shared" si="17"/>
        <v>146.67376358006666</v>
      </c>
      <c r="N44" s="123">
        <f t="shared" si="17"/>
        <v>149.04071622321024</v>
      </c>
      <c r="O44" s="123">
        <f t="shared" si="17"/>
        <v>124.1457738366383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:Y44" si="19">SUM(W45:W46)</f>
        <v>0</v>
      </c>
      <c r="X44" s="123">
        <f t="shared" si="19"/>
        <v>0</v>
      </c>
      <c r="Y44" s="123">
        <f t="shared" si="19"/>
        <v>35.748798837021234</v>
      </c>
      <c r="DA44" s="130" t="s">
        <v>4634</v>
      </c>
    </row>
    <row r="45" spans="1:105" ht="12" customHeight="1" x14ac:dyDescent="0.25">
      <c r="A45" s="97" t="s">
        <v>211</v>
      </c>
      <c r="B45" s="98"/>
      <c r="C45" s="99">
        <v>0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159.1109633735318</v>
      </c>
      <c r="K45" s="99">
        <v>131.0832742427809</v>
      </c>
      <c r="L45" s="99">
        <v>115.15636038614048</v>
      </c>
      <c r="M45" s="99">
        <v>143.8628365939706</v>
      </c>
      <c r="N45" s="99">
        <v>146.20877058698193</v>
      </c>
      <c r="O45" s="99">
        <v>121.80659793485999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X45" s="99">
        <v>0</v>
      </c>
      <c r="Y45" s="99">
        <v>35.099299755618155</v>
      </c>
      <c r="DA45" s="63" t="s">
        <v>4635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3.2129844043389904</v>
      </c>
      <c r="K46" s="99">
        <v>2.5949038145951371</v>
      </c>
      <c r="L46" s="99">
        <v>2.2781837273773302</v>
      </c>
      <c r="M46" s="99">
        <v>2.8109269860960775</v>
      </c>
      <c r="N46" s="99">
        <v>2.8319456362283204</v>
      </c>
      <c r="O46" s="99">
        <v>2.3391759017783031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0.64949908140307955</v>
      </c>
      <c r="DA46" s="63" t="s">
        <v>4636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2.3251353152229107E-2</v>
      </c>
      <c r="K47" s="123">
        <f t="shared" si="20"/>
        <v>0</v>
      </c>
      <c r="L47" s="123">
        <f t="shared" si="20"/>
        <v>4.9669754571429296E-2</v>
      </c>
      <c r="M47" s="123">
        <f t="shared" si="20"/>
        <v>0</v>
      </c>
      <c r="N47" s="123">
        <f t="shared" si="20"/>
        <v>3.8068492264633887E-2</v>
      </c>
      <c r="O47" s="123">
        <f t="shared" si="20"/>
        <v>4.9075706919633713E-2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4637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0</v>
      </c>
      <c r="D48" s="99">
        <f>RES_hhdet_in_tesh!D48/RES_summary!D$21</f>
        <v>0</v>
      </c>
      <c r="E48" s="99">
        <f>RES_hhdet_in_tesh!E48/RES_summary!E$21</f>
        <v>0</v>
      </c>
      <c r="F48" s="99">
        <f>RES_hhdet_in_tesh!F48/RES_summary!F$21</f>
        <v>0</v>
      </c>
      <c r="G48" s="99">
        <f>RES_hhdet_in_tesh!G48/RES_summary!G$21</f>
        <v>0</v>
      </c>
      <c r="H48" s="99">
        <f>RES_hhdet_in_tesh!H48/RES_summary!H$21</f>
        <v>0</v>
      </c>
      <c r="I48" s="99">
        <f>RES_hhdet_in_tesh!I48/RES_summary!I$21</f>
        <v>0</v>
      </c>
      <c r="J48" s="99">
        <f>RES_hhdet_in_tesh!J48/RES_summary!J$21</f>
        <v>2.3251353152229107E-2</v>
      </c>
      <c r="K48" s="99">
        <f>RES_hhdet_in_tesh!K48/RES_summary!K$21</f>
        <v>0</v>
      </c>
      <c r="L48" s="99">
        <f>RES_hhdet_in_tesh!L48/RES_summary!L$21</f>
        <v>4.9669754571429296E-2</v>
      </c>
      <c r="M48" s="99">
        <f>RES_hhdet_in_tesh!M48/RES_summary!M$21</f>
        <v>0</v>
      </c>
      <c r="N48" s="99">
        <f>RES_hhdet_in_tesh!N48/RES_summary!N$21</f>
        <v>3.8068492264633887E-2</v>
      </c>
      <c r="O48" s="99">
        <f>RES_hhdet_in_tesh!O48/RES_summary!O$21</f>
        <v>4.9075706919633713E-2</v>
      </c>
      <c r="P48" s="99">
        <f>RES_hhdet_in_tesh!P48/RES_summary!P$21</f>
        <v>0</v>
      </c>
      <c r="Q48" s="99">
        <f>RES_hhdet_in_tesh!Q48/RES_summary!Q$21</f>
        <v>0</v>
      </c>
      <c r="R48" s="99">
        <f>RES_hhdet_in_tesh!R48/RES_summary!R$21</f>
        <v>0</v>
      </c>
      <c r="S48" s="99">
        <f>RES_hhdet_in_tesh!S48/RES_summary!S$21</f>
        <v>0</v>
      </c>
      <c r="T48" s="99">
        <f>RES_hhdet_in_tesh!T48/RES_summary!T$21</f>
        <v>0</v>
      </c>
      <c r="U48" s="99">
        <f>RES_hhdet_in_tesh!U48/RES_summary!U$21</f>
        <v>0</v>
      </c>
      <c r="V48" s="99">
        <f>RES_hhdet_in_tesh!V48/RES_summary!V$21</f>
        <v>0</v>
      </c>
      <c r="W48" s="99">
        <f>RES_hhdet_in_tesh!W48/RES_summary!W$21</f>
        <v>0</v>
      </c>
      <c r="X48" s="99">
        <f>RES_hhdet_in_tesh!X48/RES_summary!X$21</f>
        <v>0</v>
      </c>
      <c r="Y48" s="99">
        <f>RES_hhdet_in_tesh!Y48/RES_summary!Y$21</f>
        <v>0</v>
      </c>
      <c r="DA48" s="63" t="s">
        <v>4638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18.306816797813148</v>
      </c>
      <c r="K49" s="123">
        <v>14.266843533909363</v>
      </c>
      <c r="L49" s="123">
        <v>12.548021297309802</v>
      </c>
      <c r="M49" s="123">
        <v>16.068183606998311</v>
      </c>
      <c r="N49" s="123">
        <v>16.649789883029054</v>
      </c>
      <c r="O49" s="123">
        <v>14.238107592793826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X49" s="123">
        <v>0</v>
      </c>
      <c r="Y49" s="123">
        <v>14.438752065718708</v>
      </c>
      <c r="DA49" s="130" t="s">
        <v>4639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18.398143036142208</v>
      </c>
      <c r="K50" s="99">
        <v>14.266843533909363</v>
      </c>
      <c r="L50" s="99">
        <v>12.510999052279169</v>
      </c>
      <c r="M50" s="99">
        <v>16.11700181990393</v>
      </c>
      <c r="N50" s="99">
        <v>16.702548139065058</v>
      </c>
      <c r="O50" s="99">
        <v>14.2119124542874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X50" s="99">
        <v>0</v>
      </c>
      <c r="Y50" s="99">
        <v>13.253436539095999</v>
      </c>
      <c r="DA50" s="63" t="s">
        <v>4640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X51" s="99">
        <v>0</v>
      </c>
      <c r="Y51" s="99">
        <v>0</v>
      </c>
      <c r="DA51" s="63" t="s">
        <v>4641</v>
      </c>
    </row>
    <row r="52" spans="1:105" ht="12" customHeight="1" x14ac:dyDescent="0.25">
      <c r="A52" s="100" t="s">
        <v>211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X52" s="102">
        <v>0</v>
      </c>
      <c r="Y52" s="102">
        <v>0</v>
      </c>
      <c r="DA52" s="131" t="s">
        <v>4642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4643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16.370700545237053</v>
      </c>
      <c r="K54" s="102">
        <v>0</v>
      </c>
      <c r="L54" s="102">
        <v>16.32429029043471</v>
      </c>
      <c r="M54" s="102">
        <v>14.903520527678584</v>
      </c>
      <c r="N54" s="102">
        <v>15.35721261014703</v>
      </c>
      <c r="O54" s="102">
        <v>14.819639667636428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15.285406013306353</v>
      </c>
      <c r="DA54" s="131" t="s">
        <v>4644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4645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4646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4647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8.5558398818384429</v>
      </c>
      <c r="K58" s="123">
        <v>7.7781133625606476</v>
      </c>
      <c r="L58" s="123">
        <v>8.5485188097450386</v>
      </c>
      <c r="M58" s="123">
        <v>7.9824272167955757</v>
      </c>
      <c r="N58" s="123">
        <v>7.9458162236733827</v>
      </c>
      <c r="O58" s="123">
        <v>7.5320608001924922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X58" s="123">
        <v>0</v>
      </c>
      <c r="Y58" s="123">
        <v>8.1073715917304643</v>
      </c>
      <c r="DA58" s="130" t="s">
        <v>4648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8.9484450351116145</v>
      </c>
      <c r="K59" s="99">
        <v>7.7511510607725977</v>
      </c>
      <c r="L59" s="99">
        <v>9.145282785400477</v>
      </c>
      <c r="M59" s="99">
        <v>8.869774538541888</v>
      </c>
      <c r="N59" s="99">
        <v>6.9450972266385138</v>
      </c>
      <c r="O59" s="99">
        <v>6.5187818213102986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X59" s="99">
        <v>0</v>
      </c>
      <c r="Y59" s="99">
        <v>8.4273298252429658</v>
      </c>
      <c r="DA59" s="63" t="s">
        <v>4649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8.484836822203933</v>
      </c>
      <c r="K60" s="110">
        <v>7.7836440911325528</v>
      </c>
      <c r="L60" s="110">
        <v>8.4387691130727731</v>
      </c>
      <c r="M60" s="110">
        <v>7.8606344471441227</v>
      </c>
      <c r="N60" s="110">
        <v>8.0309837978891139</v>
      </c>
      <c r="O60" s="110">
        <v>7.7181732657014672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8.0782844795929645</v>
      </c>
      <c r="DA60" s="60" t="s">
        <v>4650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188.42362953133062</v>
      </c>
      <c r="D62" s="118">
        <f t="shared" si="21"/>
        <v>170.35209603231999</v>
      </c>
      <c r="E62" s="118">
        <f t="shared" si="21"/>
        <v>168.27282015257424</v>
      </c>
      <c r="F62" s="118">
        <f t="shared" si="21"/>
        <v>163.66580730785299</v>
      </c>
      <c r="G62" s="118">
        <f t="shared" si="21"/>
        <v>173.75616167672857</v>
      </c>
      <c r="H62" s="118">
        <f t="shared" si="21"/>
        <v>166.01058082221019</v>
      </c>
      <c r="I62" s="118">
        <f t="shared" si="21"/>
        <v>170.209355458396</v>
      </c>
      <c r="J62" s="118">
        <f t="shared" si="21"/>
        <v>165.75435127356747</v>
      </c>
      <c r="K62" s="118">
        <f t="shared" si="21"/>
        <v>165.47711276084482</v>
      </c>
      <c r="L62" s="118">
        <f t="shared" si="21"/>
        <v>173.30522120410771</v>
      </c>
      <c r="M62" s="118">
        <f t="shared" si="21"/>
        <v>157.35794528613258</v>
      </c>
      <c r="N62" s="118">
        <f t="shared" si="21"/>
        <v>162.75073837921391</v>
      </c>
      <c r="O62" s="118">
        <f t="shared" si="21"/>
        <v>149.85381684188874</v>
      </c>
      <c r="P62" s="118">
        <f t="shared" si="21"/>
        <v>141.98115518411865</v>
      </c>
      <c r="Q62" s="118">
        <f t="shared" si="21"/>
        <v>128.56548897307596</v>
      </c>
      <c r="R62" s="118">
        <f t="shared" ref="R62:V62" si="22">R63+R66+R68+R77</f>
        <v>143.02793785641018</v>
      </c>
      <c r="S62" s="118">
        <f t="shared" si="22"/>
        <v>128.63626656679799</v>
      </c>
      <c r="T62" s="118">
        <f t="shared" si="22"/>
        <v>124.47318631077486</v>
      </c>
      <c r="U62" s="118">
        <f t="shared" si="22"/>
        <v>122.60502999166611</v>
      </c>
      <c r="V62" s="118">
        <f t="shared" si="22"/>
        <v>112.70706851626761</v>
      </c>
      <c r="W62" s="118">
        <f t="shared" ref="W62:Y62" si="23">W63+W66+W68+W77</f>
        <v>105.27003406354481</v>
      </c>
      <c r="X62" s="118">
        <f t="shared" si="23"/>
        <v>71.555670980449165</v>
      </c>
      <c r="Y62" s="118">
        <f t="shared" si="23"/>
        <v>64.559005193520647</v>
      </c>
      <c r="DA62" s="129" t="s">
        <v>4651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157.05042337562003</v>
      </c>
      <c r="D63" s="123">
        <f t="shared" si="24"/>
        <v>142.23297198257916</v>
      </c>
      <c r="E63" s="123">
        <f t="shared" si="24"/>
        <v>140.76651943300496</v>
      </c>
      <c r="F63" s="123">
        <f t="shared" si="24"/>
        <v>136.25620729797964</v>
      </c>
      <c r="G63" s="123">
        <f t="shared" si="24"/>
        <v>144.5693313262955</v>
      </c>
      <c r="H63" s="123">
        <f t="shared" si="24"/>
        <v>136.66221932666696</v>
      </c>
      <c r="I63" s="123">
        <f t="shared" si="24"/>
        <v>144.81791461818833</v>
      </c>
      <c r="J63" s="123">
        <f t="shared" si="24"/>
        <v>140.89612517773634</v>
      </c>
      <c r="K63" s="123">
        <f t="shared" si="24"/>
        <v>142.53114669786649</v>
      </c>
      <c r="L63" s="123">
        <f t="shared" si="24"/>
        <v>148.70971410284099</v>
      </c>
      <c r="M63" s="123">
        <f t="shared" si="24"/>
        <v>134.49348500230568</v>
      </c>
      <c r="N63" s="123">
        <f t="shared" si="24"/>
        <v>138.98163931295079</v>
      </c>
      <c r="O63" s="123">
        <f t="shared" si="24"/>
        <v>127.57162516664077</v>
      </c>
      <c r="P63" s="123">
        <f t="shared" si="24"/>
        <v>120.3013926719324</v>
      </c>
      <c r="Q63" s="123">
        <f t="shared" si="24"/>
        <v>107.7172370053643</v>
      </c>
      <c r="R63" s="123">
        <f t="shared" ref="R63:V63" si="25">SUM(R64:R65)</f>
        <v>118.72117148742824</v>
      </c>
      <c r="S63" s="123">
        <f t="shared" si="25"/>
        <v>105.84994681996213</v>
      </c>
      <c r="T63" s="123">
        <f t="shared" si="25"/>
        <v>102.3342397873932</v>
      </c>
      <c r="U63" s="123">
        <f t="shared" si="25"/>
        <v>98.663872756822585</v>
      </c>
      <c r="V63" s="123">
        <f t="shared" si="25"/>
        <v>89.793586535275892</v>
      </c>
      <c r="W63" s="123">
        <f t="shared" ref="W63:Y63" si="26">SUM(W64:W65)</f>
        <v>80.321934161150082</v>
      </c>
      <c r="X63" s="123">
        <f t="shared" si="26"/>
        <v>52.807317568112978</v>
      </c>
      <c r="Y63" s="123">
        <f t="shared" si="26"/>
        <v>41.946295993972932</v>
      </c>
      <c r="DA63" s="130" t="s">
        <v>4652</v>
      </c>
    </row>
    <row r="64" spans="1:105" ht="12" customHeight="1" x14ac:dyDescent="0.25">
      <c r="A64" s="97" t="s">
        <v>212</v>
      </c>
      <c r="B64" s="98"/>
      <c r="C64" s="99">
        <v>153.5021454508416</v>
      </c>
      <c r="D64" s="99">
        <v>139.086819473899</v>
      </c>
      <c r="E64" s="99">
        <v>137.71624070427899</v>
      </c>
      <c r="F64" s="99">
        <v>133.34980850701436</v>
      </c>
      <c r="G64" s="99">
        <v>141.55607434608891</v>
      </c>
      <c r="H64" s="99">
        <v>133.85326616658594</v>
      </c>
      <c r="I64" s="99">
        <v>141.89752583329559</v>
      </c>
      <c r="J64" s="99">
        <v>138.10727572560654</v>
      </c>
      <c r="K64" s="99">
        <v>139.76439282943653</v>
      </c>
      <c r="L64" s="99">
        <v>145.82480444248978</v>
      </c>
      <c r="M64" s="99">
        <v>131.91598676936016</v>
      </c>
      <c r="N64" s="99">
        <v>136.34082774855443</v>
      </c>
      <c r="O64" s="99">
        <v>125.1678987882207</v>
      </c>
      <c r="P64" s="99">
        <v>118.04869049637753</v>
      </c>
      <c r="Q64" s="99">
        <v>105.71071779489095</v>
      </c>
      <c r="R64" s="99">
        <v>116.52716035665314</v>
      </c>
      <c r="S64" s="99">
        <v>103.90337409889494</v>
      </c>
      <c r="T64" s="99">
        <v>100.46014758980948</v>
      </c>
      <c r="U64" s="99">
        <v>96.861392357920622</v>
      </c>
      <c r="V64" s="99">
        <v>88.152688400094277</v>
      </c>
      <c r="W64" s="99">
        <v>78.858306383427305</v>
      </c>
      <c r="X64" s="99">
        <v>51.844403119277516</v>
      </c>
      <c r="Y64" s="99">
        <v>41.184198200406414</v>
      </c>
      <c r="DA64" s="63" t="s">
        <v>4653</v>
      </c>
    </row>
    <row r="65" spans="1:105" ht="12" customHeight="1" x14ac:dyDescent="0.25">
      <c r="A65" s="97" t="s">
        <v>53</v>
      </c>
      <c r="B65" s="98"/>
      <c r="C65" s="99">
        <v>3.548277924778422</v>
      </c>
      <c r="D65" s="99">
        <v>3.1461525086801618</v>
      </c>
      <c r="E65" s="99">
        <v>3.0502787287259729</v>
      </c>
      <c r="F65" s="99">
        <v>2.9063987909652842</v>
      </c>
      <c r="G65" s="99">
        <v>3.0132569802065947</v>
      </c>
      <c r="H65" s="99">
        <v>2.8089531600810216</v>
      </c>
      <c r="I65" s="99">
        <v>2.920388784892737</v>
      </c>
      <c r="J65" s="99">
        <v>2.7888494521297988</v>
      </c>
      <c r="K65" s="99">
        <v>2.7667538684299506</v>
      </c>
      <c r="L65" s="99">
        <v>2.8849096603512057</v>
      </c>
      <c r="M65" s="99">
        <v>2.5774982329455081</v>
      </c>
      <c r="N65" s="99">
        <v>2.640811564396357</v>
      </c>
      <c r="O65" s="99">
        <v>2.4037263784200782</v>
      </c>
      <c r="P65" s="99">
        <v>2.252702175554866</v>
      </c>
      <c r="Q65" s="99">
        <v>2.0065192104733405</v>
      </c>
      <c r="R65" s="99">
        <v>2.1940111307750989</v>
      </c>
      <c r="S65" s="99">
        <v>1.9465727210671822</v>
      </c>
      <c r="T65" s="99">
        <v>1.8740921975837237</v>
      </c>
      <c r="U65" s="99">
        <v>1.8024803989019569</v>
      </c>
      <c r="V65" s="99">
        <v>1.6408981351816205</v>
      </c>
      <c r="W65" s="99">
        <v>1.46362777772278</v>
      </c>
      <c r="X65" s="99">
        <v>0.96291444883546551</v>
      </c>
      <c r="Y65" s="99">
        <v>0.7620977935665153</v>
      </c>
      <c r="DA65" s="63" t="s">
        <v>4654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6.5550214484417632E-3</v>
      </c>
      <c r="D66" s="123">
        <f t="shared" si="27"/>
        <v>5.9963650416867487E-3</v>
      </c>
      <c r="E66" s="123">
        <f t="shared" si="27"/>
        <v>8.9098652151891836E-3</v>
      </c>
      <c r="F66" s="123">
        <f t="shared" si="27"/>
        <v>1.5114893240444854E-2</v>
      </c>
      <c r="G66" s="123">
        <f t="shared" si="27"/>
        <v>2.2895678221553327E-2</v>
      </c>
      <c r="H66" s="123">
        <f t="shared" si="27"/>
        <v>1.3076311510321344E-2</v>
      </c>
      <c r="I66" s="123">
        <f t="shared" si="27"/>
        <v>3.2413584572758017E-2</v>
      </c>
      <c r="J66" s="123">
        <f t="shared" si="27"/>
        <v>2.1447924098870613E-2</v>
      </c>
      <c r="K66" s="123">
        <f t="shared" si="27"/>
        <v>2.4416029174881129E-2</v>
      </c>
      <c r="L66" s="123">
        <f t="shared" si="27"/>
        <v>5.253899584962482E-2</v>
      </c>
      <c r="M66" s="123">
        <f t="shared" si="27"/>
        <v>9.0815158397161491E-3</v>
      </c>
      <c r="N66" s="123">
        <f t="shared" si="27"/>
        <v>3.4853932080053766E-2</v>
      </c>
      <c r="O66" s="123">
        <f t="shared" si="27"/>
        <v>5.2561197467903144E-2</v>
      </c>
      <c r="P66" s="123">
        <f t="shared" si="27"/>
        <v>7.460812315117292E-2</v>
      </c>
      <c r="Q66" s="123">
        <f t="shared" si="27"/>
        <v>3.8426271497889311E-2</v>
      </c>
      <c r="R66" s="123">
        <f t="shared" si="27"/>
        <v>4.010206208959792E-2</v>
      </c>
      <c r="S66" s="123">
        <f t="shared" si="27"/>
        <v>3.9628830157495576E-2</v>
      </c>
      <c r="T66" s="123">
        <f t="shared" si="27"/>
        <v>5.4857918830726556E-2</v>
      </c>
      <c r="U66" s="123">
        <f t="shared" si="27"/>
        <v>3.4855118456865938E-2</v>
      </c>
      <c r="V66" s="123">
        <f t="shared" si="27"/>
        <v>6.5058814895412306E-2</v>
      </c>
      <c r="W66" s="123">
        <f t="shared" si="27"/>
        <v>7.5680936896026646E-2</v>
      </c>
      <c r="X66" s="123">
        <f t="shared" si="27"/>
        <v>0.22210423745386085</v>
      </c>
      <c r="Y66" s="123">
        <f t="shared" si="27"/>
        <v>3.3645119862870491E-2</v>
      </c>
      <c r="DA66" s="130" t="s">
        <v>4655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6.5550214484417632E-3</v>
      </c>
      <c r="D67" s="99">
        <f>RES_hhdet_in_tesh!D67/RES_summary!D$21</f>
        <v>5.9963650416867487E-3</v>
      </c>
      <c r="E67" s="99">
        <f>RES_hhdet_in_tesh!E67/RES_summary!E$21</f>
        <v>8.9098652151891836E-3</v>
      </c>
      <c r="F67" s="99">
        <f>RES_hhdet_in_tesh!F67/RES_summary!F$21</f>
        <v>1.5114893240444854E-2</v>
      </c>
      <c r="G67" s="99">
        <f>RES_hhdet_in_tesh!G67/RES_summary!G$21</f>
        <v>2.2895678221553327E-2</v>
      </c>
      <c r="H67" s="99">
        <f>RES_hhdet_in_tesh!H67/RES_summary!H$21</f>
        <v>1.3076311510321344E-2</v>
      </c>
      <c r="I67" s="99">
        <f>RES_hhdet_in_tesh!I67/RES_summary!I$21</f>
        <v>3.2413584572758017E-2</v>
      </c>
      <c r="J67" s="99">
        <f>RES_hhdet_in_tesh!J67/RES_summary!J$21</f>
        <v>2.1447924098870613E-2</v>
      </c>
      <c r="K67" s="99">
        <f>RES_hhdet_in_tesh!K67/RES_summary!K$21</f>
        <v>2.4416029174881129E-2</v>
      </c>
      <c r="L67" s="99">
        <f>RES_hhdet_in_tesh!L67/RES_summary!L$21</f>
        <v>5.253899584962482E-2</v>
      </c>
      <c r="M67" s="99">
        <f>RES_hhdet_in_tesh!M67/RES_summary!M$21</f>
        <v>9.0815158397161491E-3</v>
      </c>
      <c r="N67" s="99">
        <f>RES_hhdet_in_tesh!N67/RES_summary!N$21</f>
        <v>3.4853932080053766E-2</v>
      </c>
      <c r="O67" s="99">
        <f>RES_hhdet_in_tesh!O67/RES_summary!O$21</f>
        <v>5.2561197467903144E-2</v>
      </c>
      <c r="P67" s="99">
        <f>RES_hhdet_in_tesh!P67/RES_summary!P$21</f>
        <v>7.460812315117292E-2</v>
      </c>
      <c r="Q67" s="99">
        <f>RES_hhdet_in_tesh!Q67/RES_summary!Q$21</f>
        <v>3.8426271497889311E-2</v>
      </c>
      <c r="R67" s="99">
        <f>RES_hhdet_in_tesh!R67/RES_summary!R$21</f>
        <v>4.010206208959792E-2</v>
      </c>
      <c r="S67" s="99">
        <f>RES_hhdet_in_tesh!S67/RES_summary!S$21</f>
        <v>3.9628830157495576E-2</v>
      </c>
      <c r="T67" s="99">
        <f>RES_hhdet_in_tesh!T67/RES_summary!T$21</f>
        <v>5.4857918830726556E-2</v>
      </c>
      <c r="U67" s="99">
        <f>RES_hhdet_in_tesh!U67/RES_summary!U$21</f>
        <v>3.4855118456865938E-2</v>
      </c>
      <c r="V67" s="99">
        <f>RES_hhdet_in_tesh!V67/RES_summary!V$21</f>
        <v>6.5058814895412306E-2</v>
      </c>
      <c r="W67" s="99">
        <f>RES_hhdet_in_tesh!W67/RES_summary!W$21</f>
        <v>7.5680936896026646E-2</v>
      </c>
      <c r="X67" s="99">
        <f>RES_hhdet_in_tesh!X67/RES_summary!X$21</f>
        <v>0.22210423745386085</v>
      </c>
      <c r="Y67" s="99">
        <f>RES_hhdet_in_tesh!Y67/RES_summary!Y$21</f>
        <v>3.3645119862870491E-2</v>
      </c>
      <c r="DA67" s="63" t="s">
        <v>4656</v>
      </c>
    </row>
    <row r="68" spans="1:105" ht="12" customHeight="1" x14ac:dyDescent="0.25">
      <c r="A68" s="121" t="s">
        <v>55</v>
      </c>
      <c r="B68" s="122"/>
      <c r="C68" s="123">
        <v>18.692214481376912</v>
      </c>
      <c r="D68" s="123">
        <v>17.859582902961044</v>
      </c>
      <c r="E68" s="123">
        <v>17.163166346022521</v>
      </c>
      <c r="F68" s="123">
        <v>17.148024311582489</v>
      </c>
      <c r="G68" s="123">
        <v>19.139533461161349</v>
      </c>
      <c r="H68" s="123">
        <v>19.046349048658993</v>
      </c>
      <c r="I68" s="123">
        <v>16.442856781068997</v>
      </c>
      <c r="J68" s="123">
        <v>16.049567705964119</v>
      </c>
      <c r="K68" s="123">
        <v>15.29464237559576</v>
      </c>
      <c r="L68" s="123">
        <v>15.952195747930229</v>
      </c>
      <c r="M68" s="123">
        <v>14.896558366065063</v>
      </c>
      <c r="N68" s="123">
        <v>15.708112003039853</v>
      </c>
      <c r="O68" s="123">
        <v>14.788567647916729</v>
      </c>
      <c r="P68" s="123">
        <v>14.237058468601598</v>
      </c>
      <c r="Q68" s="123">
        <v>13.420805305429425</v>
      </c>
      <c r="R68" s="123">
        <v>15.407450292323743</v>
      </c>
      <c r="S68" s="123">
        <v>14.47922724453964</v>
      </c>
      <c r="T68" s="123">
        <v>14.231551422770167</v>
      </c>
      <c r="U68" s="123">
        <v>15.123898744983666</v>
      </c>
      <c r="V68" s="123">
        <v>14.761298457769721</v>
      </c>
      <c r="W68" s="123">
        <v>15.73211951257929</v>
      </c>
      <c r="X68" s="123">
        <v>12.484626949694769</v>
      </c>
      <c r="Y68" s="123">
        <v>14.55140016066477</v>
      </c>
      <c r="DA68" s="130" t="s">
        <v>4657</v>
      </c>
    </row>
    <row r="69" spans="1:105" ht="12" customHeight="1" x14ac:dyDescent="0.25">
      <c r="A69" s="97" t="s">
        <v>134</v>
      </c>
      <c r="B69" s="98"/>
      <c r="C69" s="99">
        <v>18.698311465541661</v>
      </c>
      <c r="D69" s="99">
        <v>17.813841355927284</v>
      </c>
      <c r="E69" s="99">
        <v>17.101356403355904</v>
      </c>
      <c r="F69" s="99">
        <v>17.110545200126992</v>
      </c>
      <c r="G69" s="99">
        <v>19.250283029386164</v>
      </c>
      <c r="H69" s="99">
        <v>19.150478176659263</v>
      </c>
      <c r="I69" s="99">
        <v>16.423901009468079</v>
      </c>
      <c r="J69" s="99">
        <v>16.036290098186488</v>
      </c>
      <c r="K69" s="99">
        <v>15.27842580242665</v>
      </c>
      <c r="L69" s="99">
        <v>15.926128685199835</v>
      </c>
      <c r="M69" s="99">
        <v>14.896045160827908</v>
      </c>
      <c r="N69" s="99">
        <v>15.73310483729148</v>
      </c>
      <c r="O69" s="99">
        <v>14.786243176212508</v>
      </c>
      <c r="P69" s="99">
        <v>14.285144014915407</v>
      </c>
      <c r="Q69" s="99">
        <v>13.39541534819519</v>
      </c>
      <c r="R69" s="99">
        <v>15.432353216696731</v>
      </c>
      <c r="S69" s="99">
        <v>14.443949257931999</v>
      </c>
      <c r="T69" s="99">
        <v>14.230635104977702</v>
      </c>
      <c r="U69" s="99">
        <v>15.117291449422842</v>
      </c>
      <c r="V69" s="99">
        <v>14.757318354902592</v>
      </c>
      <c r="W69" s="99">
        <v>15.702441458091386</v>
      </c>
      <c r="X69" s="99">
        <v>12.620245139178397</v>
      </c>
      <c r="Y69" s="99">
        <v>14.412420936425308</v>
      </c>
      <c r="DA69" s="63" t="s">
        <v>4658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X70" s="99">
        <v>0</v>
      </c>
      <c r="Y70" s="99">
        <v>0</v>
      </c>
      <c r="DA70" s="63" t="s">
        <v>4659</v>
      </c>
    </row>
    <row r="71" spans="1:105" ht="12" customHeight="1" x14ac:dyDescent="0.25">
      <c r="A71" s="100" t="s">
        <v>212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X71" s="102">
        <v>0</v>
      </c>
      <c r="Y71" s="102">
        <v>0</v>
      </c>
      <c r="DA71" s="131" t="s">
        <v>4660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4661</v>
      </c>
    </row>
    <row r="73" spans="1:105" ht="12" customHeight="1" x14ac:dyDescent="0.25">
      <c r="A73" s="106" t="s">
        <v>122</v>
      </c>
      <c r="B73" s="101"/>
      <c r="C73" s="102">
        <v>18.638561020727117</v>
      </c>
      <c r="D73" s="102">
        <v>18.268065555541622</v>
      </c>
      <c r="E73" s="102">
        <v>17.969786097821867</v>
      </c>
      <c r="F73" s="102">
        <v>17.695219338832747</v>
      </c>
      <c r="G73" s="102">
        <v>17.377353622445057</v>
      </c>
      <c r="H73" s="102">
        <v>17.566227872083726</v>
      </c>
      <c r="I73" s="102">
        <v>16.856513841337897</v>
      </c>
      <c r="J73" s="102">
        <v>16.370700545237053</v>
      </c>
      <c r="K73" s="102">
        <v>15.556747453561647</v>
      </c>
      <c r="L73" s="102">
        <v>16.32429029043471</v>
      </c>
      <c r="M73" s="102">
        <v>14.903520527678584</v>
      </c>
      <c r="N73" s="102">
        <v>15.35721261014703</v>
      </c>
      <c r="O73" s="102">
        <v>14.81963966763643</v>
      </c>
      <c r="P73" s="102">
        <v>13.697813413511014</v>
      </c>
      <c r="Q73" s="102">
        <v>13.751978660658553</v>
      </c>
      <c r="R73" s="102">
        <v>14.988792433299579</v>
      </c>
      <c r="S73" s="102">
        <v>14.96723939261201</v>
      </c>
      <c r="T73" s="102">
        <v>14.246640915768179</v>
      </c>
      <c r="U73" s="102">
        <v>15.24949797802981</v>
      </c>
      <c r="V73" s="102">
        <v>14.834777279932087</v>
      </c>
      <c r="W73" s="102">
        <v>16.14420100477918</v>
      </c>
      <c r="X73" s="102">
        <v>11.016560048534496</v>
      </c>
      <c r="Y73" s="102">
        <v>15.285406013306353</v>
      </c>
      <c r="DA73" s="131" t="s">
        <v>4662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4663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4664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4665</v>
      </c>
    </row>
    <row r="77" spans="1:105" ht="12" customHeight="1" x14ac:dyDescent="0.25">
      <c r="A77" s="121" t="s">
        <v>54</v>
      </c>
      <c r="B77" s="122"/>
      <c r="C77" s="123">
        <v>12.674436652885241</v>
      </c>
      <c r="D77" s="123">
        <v>10.253544781738102</v>
      </c>
      <c r="E77" s="123">
        <v>10.334224508331541</v>
      </c>
      <c r="F77" s="123">
        <v>10.246460805050422</v>
      </c>
      <c r="G77" s="123">
        <v>10.024401211050163</v>
      </c>
      <c r="H77" s="123">
        <v>10.288936135373921</v>
      </c>
      <c r="I77" s="123">
        <v>8.9161704745659236</v>
      </c>
      <c r="J77" s="123">
        <v>8.7872104657681351</v>
      </c>
      <c r="K77" s="123">
        <v>7.6269076582076734</v>
      </c>
      <c r="L77" s="123">
        <v>8.5907723574868502</v>
      </c>
      <c r="M77" s="123">
        <v>7.9588204019221394</v>
      </c>
      <c r="N77" s="123">
        <v>8.0261331311432436</v>
      </c>
      <c r="O77" s="123">
        <v>7.4410628298633501</v>
      </c>
      <c r="P77" s="123">
        <v>7.3680959204334684</v>
      </c>
      <c r="Q77" s="123">
        <v>7.3890203907843501</v>
      </c>
      <c r="R77" s="123">
        <v>8.859214014568602</v>
      </c>
      <c r="S77" s="123">
        <v>8.2674636721387049</v>
      </c>
      <c r="T77" s="123">
        <v>7.8525371817807796</v>
      </c>
      <c r="U77" s="123">
        <v>8.782403371403003</v>
      </c>
      <c r="V77" s="123">
        <v>8.0871247083265807</v>
      </c>
      <c r="W77" s="123">
        <v>9.1402994529194235</v>
      </c>
      <c r="X77" s="123">
        <v>6.0416222251875489</v>
      </c>
      <c r="Y77" s="123">
        <v>8.0276639190200818</v>
      </c>
      <c r="DA77" s="130" t="s">
        <v>4666</v>
      </c>
    </row>
    <row r="78" spans="1:105" ht="12" customHeight="1" x14ac:dyDescent="0.25">
      <c r="A78" s="97" t="s">
        <v>189</v>
      </c>
      <c r="B78" s="98"/>
      <c r="C78" s="99">
        <v>12.732481155559933</v>
      </c>
      <c r="D78" s="99">
        <v>10.218453118140285</v>
      </c>
      <c r="E78" s="99">
        <v>10.327189728192529</v>
      </c>
      <c r="F78" s="99">
        <v>10.234121015883973</v>
      </c>
      <c r="G78" s="99">
        <v>10.046016025238098</v>
      </c>
      <c r="H78" s="99">
        <v>10.28609155944952</v>
      </c>
      <c r="I78" s="99">
        <v>8.9033088425154538</v>
      </c>
      <c r="J78" s="99">
        <v>8.8077861870757559</v>
      </c>
      <c r="K78" s="99">
        <v>7.6099631789725501</v>
      </c>
      <c r="L78" s="99">
        <v>8.5919522015573335</v>
      </c>
      <c r="M78" s="99">
        <v>7.9632048897539045</v>
      </c>
      <c r="N78" s="99">
        <v>8.0258606217754966</v>
      </c>
      <c r="O78" s="99">
        <v>7.4185023796338259</v>
      </c>
      <c r="P78" s="99">
        <v>7.3828374112331296</v>
      </c>
      <c r="Q78" s="99">
        <v>7.3787864878684157</v>
      </c>
      <c r="R78" s="99">
        <v>8.8869079106559337</v>
      </c>
      <c r="S78" s="99">
        <v>8.2657054984164127</v>
      </c>
      <c r="T78" s="99">
        <v>7.8485662548170927</v>
      </c>
      <c r="U78" s="99">
        <v>8.7948450208576627</v>
      </c>
      <c r="V78" s="99">
        <v>8.0901981910959808</v>
      </c>
      <c r="W78" s="99">
        <v>9.2524183295292595</v>
      </c>
      <c r="X78" s="99">
        <v>5.936615686569839</v>
      </c>
      <c r="Y78" s="99">
        <v>7.7740743799963186</v>
      </c>
      <c r="DA78" s="63" t="s">
        <v>4667</v>
      </c>
    </row>
    <row r="79" spans="1:105" ht="12" customHeight="1" x14ac:dyDescent="0.25">
      <c r="A79" s="109" t="s">
        <v>120</v>
      </c>
      <c r="B79" s="33"/>
      <c r="C79" s="110">
        <v>12.340180378861998</v>
      </c>
      <c r="D79" s="110">
        <v>11.21739580855818</v>
      </c>
      <c r="E79" s="110">
        <v>10.531683509474716</v>
      </c>
      <c r="F79" s="110">
        <v>10.452871823834633</v>
      </c>
      <c r="G79" s="110">
        <v>9.7601012553858002</v>
      </c>
      <c r="H79" s="110">
        <v>10.314716504578524</v>
      </c>
      <c r="I79" s="110">
        <v>9.051723405614732</v>
      </c>
      <c r="J79" s="110">
        <v>8.4848368222039348</v>
      </c>
      <c r="K79" s="110">
        <v>7.7836440911325528</v>
      </c>
      <c r="L79" s="110">
        <v>8.4387691130727767</v>
      </c>
      <c r="M79" s="110">
        <v>7.8606344471441201</v>
      </c>
      <c r="N79" s="110">
        <v>8.0309837978891156</v>
      </c>
      <c r="O79" s="110">
        <v>7.718173265701469</v>
      </c>
      <c r="P79" s="110">
        <v>7.2115212511632771</v>
      </c>
      <c r="Q79" s="110">
        <v>7.5267962181003449</v>
      </c>
      <c r="R79" s="110">
        <v>8.3789109212330608</v>
      </c>
      <c r="S79" s="110">
        <v>8.299053154099866</v>
      </c>
      <c r="T79" s="110">
        <v>7.9622023562247355</v>
      </c>
      <c r="U79" s="110">
        <v>8.5234926462515848</v>
      </c>
      <c r="V79" s="110">
        <v>8.0473950090413737</v>
      </c>
      <c r="W79" s="110">
        <v>8.7972648962698994</v>
      </c>
      <c r="X79" s="110">
        <v>6.2480143872982188</v>
      </c>
      <c r="Y79" s="110">
        <v>8.0782844795929627</v>
      </c>
      <c r="DA79" s="60" t="s">
        <v>4668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184.60216156916027</v>
      </c>
      <c r="D81" s="118">
        <f t="shared" si="28"/>
        <v>169.83824148964609</v>
      </c>
      <c r="E81" s="118">
        <f t="shared" si="28"/>
        <v>182.59583958220969</v>
      </c>
      <c r="F81" s="118">
        <f t="shared" si="28"/>
        <v>178.03411800912187</v>
      </c>
      <c r="G81" s="118">
        <f t="shared" si="28"/>
        <v>156.72236138316555</v>
      </c>
      <c r="H81" s="118">
        <f t="shared" si="28"/>
        <v>149.13735399464326</v>
      </c>
      <c r="I81" s="118">
        <f t="shared" si="28"/>
        <v>177.04892997906208</v>
      </c>
      <c r="J81" s="118">
        <f t="shared" si="28"/>
        <v>169.40887801115031</v>
      </c>
      <c r="K81" s="118">
        <f t="shared" si="28"/>
        <v>171.68712467945792</v>
      </c>
      <c r="L81" s="118">
        <f t="shared" si="28"/>
        <v>176.13222287714441</v>
      </c>
      <c r="M81" s="118">
        <f t="shared" si="28"/>
        <v>152.62532388404077</v>
      </c>
      <c r="N81" s="118">
        <f t="shared" si="28"/>
        <v>160.83250476599343</v>
      </c>
      <c r="O81" s="118">
        <f t="shared" si="28"/>
        <v>150.91849385015149</v>
      </c>
      <c r="P81" s="118">
        <f t="shared" si="28"/>
        <v>142.27782214825297</v>
      </c>
      <c r="Q81" s="118">
        <f t="shared" si="28"/>
        <v>132.63881413393321</v>
      </c>
      <c r="R81" s="118">
        <f t="shared" ref="R81:V81" si="29">R82+R85+R87+R100</f>
        <v>135.8478883154161</v>
      </c>
      <c r="S81" s="118">
        <f t="shared" si="29"/>
        <v>132.72461437859511</v>
      </c>
      <c r="T81" s="118">
        <f t="shared" si="29"/>
        <v>127.7990297620502</v>
      </c>
      <c r="U81" s="118">
        <f t="shared" si="29"/>
        <v>117.31331690298362</v>
      </c>
      <c r="V81" s="118">
        <f t="shared" si="29"/>
        <v>113.599892979983</v>
      </c>
      <c r="W81" s="118">
        <f t="shared" ref="W81:Y81" si="30">W82+W85+W87+W100</f>
        <v>97.024092271940049</v>
      </c>
      <c r="X81" s="118">
        <f t="shared" si="30"/>
        <v>83.864209777098949</v>
      </c>
      <c r="Y81" s="118">
        <f t="shared" si="30"/>
        <v>60.432870084194292</v>
      </c>
      <c r="DA81" s="129" t="s">
        <v>4669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153.83167364188543</v>
      </c>
      <c r="D82" s="123">
        <f t="shared" si="31"/>
        <v>141.19475054120633</v>
      </c>
      <c r="E82" s="123">
        <f t="shared" si="31"/>
        <v>153.1800194601995</v>
      </c>
      <c r="F82" s="123">
        <f t="shared" si="31"/>
        <v>148.66143661367698</v>
      </c>
      <c r="G82" s="123">
        <f t="shared" si="31"/>
        <v>129.93219279927291</v>
      </c>
      <c r="H82" s="123">
        <f t="shared" si="31"/>
        <v>122.15881188146756</v>
      </c>
      <c r="I82" s="123">
        <f t="shared" si="31"/>
        <v>150.82498617813559</v>
      </c>
      <c r="J82" s="123">
        <f t="shared" si="31"/>
        <v>144.08984218600514</v>
      </c>
      <c r="K82" s="123">
        <f t="shared" si="31"/>
        <v>148.11592957891361</v>
      </c>
      <c r="L82" s="123">
        <f t="shared" si="31"/>
        <v>151.02353690092241</v>
      </c>
      <c r="M82" s="123">
        <f t="shared" si="31"/>
        <v>130.34289700441286</v>
      </c>
      <c r="N82" s="123">
        <f t="shared" si="31"/>
        <v>137.33278176206758</v>
      </c>
      <c r="O82" s="123">
        <f t="shared" si="31"/>
        <v>128.43052998666195</v>
      </c>
      <c r="P82" s="123">
        <f t="shared" si="31"/>
        <v>120.56333250448043</v>
      </c>
      <c r="Q82" s="123">
        <f t="shared" si="31"/>
        <v>111.24608279421959</v>
      </c>
      <c r="R82" s="123">
        <f t="shared" ref="R82:V82" si="32">SUM(R83:R84)</f>
        <v>112.69987253546319</v>
      </c>
      <c r="S82" s="123">
        <f t="shared" si="32"/>
        <v>109.39410552252339</v>
      </c>
      <c r="T82" s="123">
        <f t="shared" si="32"/>
        <v>104.6518019369307</v>
      </c>
      <c r="U82" s="123">
        <f t="shared" si="32"/>
        <v>94.316106340175168</v>
      </c>
      <c r="V82" s="123">
        <f t="shared" si="32"/>
        <v>90.551481647867334</v>
      </c>
      <c r="W82" s="123">
        <f t="shared" ref="W82:Y82" si="33">SUM(W83:W84)</f>
        <v>74.095341104343063</v>
      </c>
      <c r="X82" s="123">
        <f t="shared" si="33"/>
        <v>61.624304321626553</v>
      </c>
      <c r="Y82" s="123">
        <f t="shared" si="33"/>
        <v>39.234282225914839</v>
      </c>
      <c r="DA82" s="130" t="s">
        <v>4670</v>
      </c>
    </row>
    <row r="83" spans="1:105" ht="12" customHeight="1" x14ac:dyDescent="0.25">
      <c r="A83" s="97" t="s">
        <v>199</v>
      </c>
      <c r="B83" s="98"/>
      <c r="C83" s="99">
        <v>152.42234650639011</v>
      </c>
      <c r="D83" s="99">
        <v>139.92867243122868</v>
      </c>
      <c r="E83" s="99">
        <v>151.83482290755961</v>
      </c>
      <c r="F83" s="99">
        <v>147.37658994571262</v>
      </c>
      <c r="G83" s="99">
        <v>128.83520397847434</v>
      </c>
      <c r="H83" s="99">
        <v>121.1419311728184</v>
      </c>
      <c r="I83" s="99">
        <v>149.59347462632712</v>
      </c>
      <c r="J83" s="99">
        <v>142.93530476058075</v>
      </c>
      <c r="K83" s="99">
        <v>146.95231166864906</v>
      </c>
      <c r="L83" s="99">
        <v>149.8378166351574</v>
      </c>
      <c r="M83" s="99">
        <v>129.33209233209683</v>
      </c>
      <c r="N83" s="99">
        <v>136.2769520247526</v>
      </c>
      <c r="O83" s="99">
        <v>127.4514977267269</v>
      </c>
      <c r="P83" s="99">
        <v>119.65002841552024</v>
      </c>
      <c r="Q83" s="99">
        <v>110.40781246057819</v>
      </c>
      <c r="R83" s="99">
        <v>111.85743730659635</v>
      </c>
      <c r="S83" s="99">
        <v>108.58042762117624</v>
      </c>
      <c r="T83" s="99">
        <v>103.87667085053477</v>
      </c>
      <c r="U83" s="99">
        <v>93.619247234632553</v>
      </c>
      <c r="V83" s="99">
        <v>89.882244621691669</v>
      </c>
      <c r="W83" s="99">
        <v>73.549304497513901</v>
      </c>
      <c r="X83" s="99">
        <v>61.169857277304288</v>
      </c>
      <c r="Y83" s="99">
        <v>38.94600983542788</v>
      </c>
      <c r="DA83" s="63" t="s">
        <v>4671</v>
      </c>
    </row>
    <row r="84" spans="1:105" ht="12" customHeight="1" x14ac:dyDescent="0.25">
      <c r="A84" s="97" t="s">
        <v>53</v>
      </c>
      <c r="B84" s="98"/>
      <c r="C84" s="99">
        <v>1.4093271354953203</v>
      </c>
      <c r="D84" s="99">
        <v>1.2660781099776588</v>
      </c>
      <c r="E84" s="99">
        <v>1.3451965526398919</v>
      </c>
      <c r="F84" s="99">
        <v>1.2848466679643553</v>
      </c>
      <c r="G84" s="99">
        <v>1.0969888207985741</v>
      </c>
      <c r="H84" s="99">
        <v>1.0168807086491587</v>
      </c>
      <c r="I84" s="99">
        <v>1.2315115518084734</v>
      </c>
      <c r="J84" s="99">
        <v>1.1545374254244076</v>
      </c>
      <c r="K84" s="99">
        <v>1.1636179102645552</v>
      </c>
      <c r="L84" s="99">
        <v>1.1857202657650074</v>
      </c>
      <c r="M84" s="99">
        <v>1.0108046723160382</v>
      </c>
      <c r="N84" s="99">
        <v>1.0558297373149694</v>
      </c>
      <c r="O84" s="99">
        <v>0.97903225993503962</v>
      </c>
      <c r="P84" s="99">
        <v>0.91330408896019055</v>
      </c>
      <c r="Q84" s="99">
        <v>0.83827033364140069</v>
      </c>
      <c r="R84" s="99">
        <v>0.84243522886683997</v>
      </c>
      <c r="S84" s="99">
        <v>0.81367790134714812</v>
      </c>
      <c r="T84" s="99">
        <v>0.7751310863959241</v>
      </c>
      <c r="U84" s="99">
        <v>0.69685910554261166</v>
      </c>
      <c r="V84" s="99">
        <v>0.66923702617566161</v>
      </c>
      <c r="W84" s="99">
        <v>0.54603660682915967</v>
      </c>
      <c r="X84" s="99">
        <v>0.45444704432226751</v>
      </c>
      <c r="Y84" s="99">
        <v>0.28827239048695613</v>
      </c>
      <c r="DA84" s="63" t="s">
        <v>4672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4.5001198034836628E-3</v>
      </c>
      <c r="D85" s="123">
        <f t="shared" si="34"/>
        <v>8.1962840743779498E-3</v>
      </c>
      <c r="E85" s="123">
        <f t="shared" si="34"/>
        <v>7.4804441264961939E-3</v>
      </c>
      <c r="F85" s="123">
        <f t="shared" si="34"/>
        <v>1.5054068720362577E-2</v>
      </c>
      <c r="G85" s="123">
        <f t="shared" si="34"/>
        <v>2.3576346920057997E-2</v>
      </c>
      <c r="H85" s="123">
        <f t="shared" si="34"/>
        <v>1.394785772878678E-2</v>
      </c>
      <c r="I85" s="123">
        <f t="shared" si="34"/>
        <v>3.2796215422201118E-2</v>
      </c>
      <c r="J85" s="123">
        <f t="shared" si="34"/>
        <v>2.2255698952535333E-2</v>
      </c>
      <c r="K85" s="123">
        <f t="shared" si="34"/>
        <v>2.5223186112512855E-2</v>
      </c>
      <c r="L85" s="123">
        <f t="shared" si="34"/>
        <v>5.0861313412455596E-2</v>
      </c>
      <c r="M85" s="123">
        <f t="shared" si="34"/>
        <v>9.8518437034835916E-3</v>
      </c>
      <c r="N85" s="123">
        <f t="shared" si="34"/>
        <v>3.3677756242632591E-2</v>
      </c>
      <c r="O85" s="123">
        <f t="shared" si="34"/>
        <v>5.0837488861202984E-2</v>
      </c>
      <c r="P85" s="123">
        <f t="shared" si="34"/>
        <v>7.350223028647547E-2</v>
      </c>
      <c r="Q85" s="123">
        <f t="shared" si="34"/>
        <v>3.9675074141134518E-2</v>
      </c>
      <c r="R85" s="123">
        <f t="shared" si="34"/>
        <v>4.0784984836855435E-2</v>
      </c>
      <c r="S85" s="123">
        <f t="shared" si="34"/>
        <v>3.8876457985737481E-2</v>
      </c>
      <c r="T85" s="123">
        <f t="shared" si="34"/>
        <v>5.5687790215545235E-2</v>
      </c>
      <c r="U85" s="123">
        <f t="shared" si="34"/>
        <v>3.5447181819942213E-2</v>
      </c>
      <c r="V85" s="123">
        <f t="shared" si="34"/>
        <v>6.4824272831958268E-2</v>
      </c>
      <c r="W85" s="123">
        <f t="shared" si="34"/>
        <v>7.7066421549854908E-2</v>
      </c>
      <c r="X85" s="123">
        <f t="shared" si="34"/>
        <v>0.22259464178366492</v>
      </c>
      <c r="Y85" s="123">
        <f t="shared" si="34"/>
        <v>3.4303416810134692E-2</v>
      </c>
      <c r="DA85" s="130" t="s">
        <v>4673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4.5001198034836628E-3</v>
      </c>
      <c r="D86" s="99">
        <f>RES_hhdet_in_tesh!D86/RES_summary!D$21</f>
        <v>8.1962840743779498E-3</v>
      </c>
      <c r="E86" s="99">
        <f>RES_hhdet_in_tesh!E86/RES_summary!E$21</f>
        <v>7.4804441264961939E-3</v>
      </c>
      <c r="F86" s="99">
        <f>RES_hhdet_in_tesh!F86/RES_summary!F$21</f>
        <v>1.5054068720362577E-2</v>
      </c>
      <c r="G86" s="99">
        <f>RES_hhdet_in_tesh!G86/RES_summary!G$21</f>
        <v>2.3576346920057997E-2</v>
      </c>
      <c r="H86" s="99">
        <f>RES_hhdet_in_tesh!H86/RES_summary!H$21</f>
        <v>1.394785772878678E-2</v>
      </c>
      <c r="I86" s="99">
        <f>RES_hhdet_in_tesh!I86/RES_summary!I$21</f>
        <v>3.2796215422201118E-2</v>
      </c>
      <c r="J86" s="99">
        <f>RES_hhdet_in_tesh!J86/RES_summary!J$21</f>
        <v>2.2255698952535333E-2</v>
      </c>
      <c r="K86" s="99">
        <f>RES_hhdet_in_tesh!K86/RES_summary!K$21</f>
        <v>2.5223186112512855E-2</v>
      </c>
      <c r="L86" s="99">
        <f>RES_hhdet_in_tesh!L86/RES_summary!L$21</f>
        <v>5.0861313412455596E-2</v>
      </c>
      <c r="M86" s="99">
        <f>RES_hhdet_in_tesh!M86/RES_summary!M$21</f>
        <v>9.8518437034835916E-3</v>
      </c>
      <c r="N86" s="99">
        <f>RES_hhdet_in_tesh!N86/RES_summary!N$21</f>
        <v>3.3677756242632591E-2</v>
      </c>
      <c r="O86" s="99">
        <f>RES_hhdet_in_tesh!O86/RES_summary!O$21</f>
        <v>5.0837488861202984E-2</v>
      </c>
      <c r="P86" s="99">
        <f>RES_hhdet_in_tesh!P86/RES_summary!P$21</f>
        <v>7.350223028647547E-2</v>
      </c>
      <c r="Q86" s="99">
        <f>RES_hhdet_in_tesh!Q86/RES_summary!Q$21</f>
        <v>3.9675074141134518E-2</v>
      </c>
      <c r="R86" s="99">
        <f>RES_hhdet_in_tesh!R86/RES_summary!R$21</f>
        <v>4.0784984836855435E-2</v>
      </c>
      <c r="S86" s="99">
        <f>RES_hhdet_in_tesh!S86/RES_summary!S$21</f>
        <v>3.8876457985737481E-2</v>
      </c>
      <c r="T86" s="99">
        <f>RES_hhdet_in_tesh!T86/RES_summary!T$21</f>
        <v>5.5687790215545235E-2</v>
      </c>
      <c r="U86" s="99">
        <f>RES_hhdet_in_tesh!U86/RES_summary!U$21</f>
        <v>3.5447181819942213E-2</v>
      </c>
      <c r="V86" s="99">
        <f>RES_hhdet_in_tesh!V86/RES_summary!V$21</f>
        <v>6.4824272831958268E-2</v>
      </c>
      <c r="W86" s="99">
        <f>RES_hhdet_in_tesh!W86/RES_summary!W$21</f>
        <v>7.7066421549854908E-2</v>
      </c>
      <c r="X86" s="99">
        <f>RES_hhdet_in_tesh!X86/RES_summary!X$21</f>
        <v>0.22259464178366492</v>
      </c>
      <c r="Y86" s="99">
        <f>RES_hhdet_in_tesh!Y86/RES_summary!Y$21</f>
        <v>3.4303416810134692E-2</v>
      </c>
      <c r="DA86" s="63" t="s">
        <v>4674</v>
      </c>
    </row>
    <row r="87" spans="1:105" ht="12" customHeight="1" x14ac:dyDescent="0.25">
      <c r="A87" s="121" t="s">
        <v>55</v>
      </c>
      <c r="B87" s="122"/>
      <c r="C87" s="123">
        <v>18.378182136569631</v>
      </c>
      <c r="D87" s="123">
        <v>17.779660516004277</v>
      </c>
      <c r="E87" s="123">
        <v>18.543370289808585</v>
      </c>
      <c r="F87" s="123">
        <v>18.539095668939677</v>
      </c>
      <c r="G87" s="123">
        <v>17.341869116440527</v>
      </c>
      <c r="H87" s="123">
        <v>17.186683455746937</v>
      </c>
      <c r="I87" s="123">
        <v>17.081897339565089</v>
      </c>
      <c r="J87" s="123">
        <v>16.392189149922931</v>
      </c>
      <c r="K87" s="123">
        <v>15.834814635636102</v>
      </c>
      <c r="L87" s="123">
        <v>16.267894922219856</v>
      </c>
      <c r="M87" s="123">
        <v>14.475769542191562</v>
      </c>
      <c r="N87" s="123">
        <v>15.500859119277154</v>
      </c>
      <c r="O87" s="123">
        <v>14.87491394600592</v>
      </c>
      <c r="P87" s="123">
        <v>14.294064500951237</v>
      </c>
      <c r="Q87" s="123">
        <v>13.808883461117924</v>
      </c>
      <c r="R87" s="123">
        <v>14.630415694088468</v>
      </c>
      <c r="S87" s="123">
        <v>14.848245827596163</v>
      </c>
      <c r="T87" s="123">
        <v>14.861729506019749</v>
      </c>
      <c r="U87" s="123">
        <v>14.562021624762719</v>
      </c>
      <c r="V87" s="123">
        <v>14.885702675230911</v>
      </c>
      <c r="W87" s="123">
        <v>14.563131889896397</v>
      </c>
      <c r="X87" s="123">
        <v>14.86243208335973</v>
      </c>
      <c r="Y87" s="123">
        <v>13.476879623496719</v>
      </c>
      <c r="DA87" s="130" t="s">
        <v>4675</v>
      </c>
    </row>
    <row r="88" spans="1:105" ht="12" customHeight="1" x14ac:dyDescent="0.25">
      <c r="A88" s="97" t="s">
        <v>132</v>
      </c>
      <c r="B88" s="98"/>
      <c r="C88" s="99">
        <v>18.318728691293348</v>
      </c>
      <c r="D88" s="99">
        <v>17.705875518842511</v>
      </c>
      <c r="E88" s="99">
        <v>18.6280226973916</v>
      </c>
      <c r="F88" s="99">
        <v>18.682624180610098</v>
      </c>
      <c r="G88" s="99">
        <v>17.335543777669095</v>
      </c>
      <c r="H88" s="99">
        <v>17.127342029009597</v>
      </c>
      <c r="I88" s="99">
        <v>17.100393914849555</v>
      </c>
      <c r="J88" s="99">
        <v>16.393523041391891</v>
      </c>
      <c r="K88" s="99">
        <v>15.864471830634539</v>
      </c>
      <c r="L88" s="99">
        <v>16.259427906957171</v>
      </c>
      <c r="M88" s="99">
        <v>14.375376250960535</v>
      </c>
      <c r="N88" s="99">
        <v>15.519011888826734</v>
      </c>
      <c r="O88" s="99">
        <v>14.881934491426842</v>
      </c>
      <c r="P88" s="99">
        <v>14.40198681430744</v>
      </c>
      <c r="Q88" s="99">
        <v>13.822294862411178</v>
      </c>
      <c r="R88" s="99">
        <v>14.580641146975813</v>
      </c>
      <c r="S88" s="99">
        <v>14.833182600327774</v>
      </c>
      <c r="T88" s="99">
        <v>14.896506731604365</v>
      </c>
      <c r="U88" s="99">
        <v>14.379704039223856</v>
      </c>
      <c r="V88" s="99">
        <v>14.891791130611061</v>
      </c>
      <c r="W88" s="99">
        <v>14.374386463996487</v>
      </c>
      <c r="X88" s="99">
        <v>14.931294251795077</v>
      </c>
      <c r="Y88" s="99">
        <v>13.412034834166812</v>
      </c>
      <c r="DA88" s="63" t="s">
        <v>4676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4677</v>
      </c>
    </row>
    <row r="90" spans="1:105" ht="12" customHeight="1" x14ac:dyDescent="0.25">
      <c r="A90" s="100" t="s">
        <v>199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4678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4679</v>
      </c>
    </row>
    <row r="92" spans="1:105" ht="12" customHeight="1" x14ac:dyDescent="0.25">
      <c r="A92" s="106" t="s">
        <v>124</v>
      </c>
      <c r="B92" s="101"/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X92" s="102">
        <v>0</v>
      </c>
      <c r="Y92" s="102">
        <v>0</v>
      </c>
      <c r="DA92" s="131" t="s">
        <v>4680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0</v>
      </c>
      <c r="Y93" s="105">
        <v>0</v>
      </c>
      <c r="DA93" s="132" t="s">
        <v>4681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X94" s="99">
        <v>0</v>
      </c>
      <c r="Y94" s="99">
        <v>0</v>
      </c>
      <c r="DA94" s="63" t="s">
        <v>4682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4683</v>
      </c>
    </row>
    <row r="96" spans="1:105" ht="12" customHeight="1" x14ac:dyDescent="0.25">
      <c r="A96" s="106" t="s">
        <v>122</v>
      </c>
      <c r="B96" s="101"/>
      <c r="C96" s="102">
        <v>18.638561020727124</v>
      </c>
      <c r="D96" s="102">
        <v>18.268065555541614</v>
      </c>
      <c r="E96" s="102">
        <v>17.969786097821871</v>
      </c>
      <c r="F96" s="102">
        <v>17.695219338832743</v>
      </c>
      <c r="G96" s="102">
        <v>17.377353622445053</v>
      </c>
      <c r="H96" s="102">
        <v>17.566227872083733</v>
      </c>
      <c r="I96" s="102">
        <v>16.856513841337893</v>
      </c>
      <c r="J96" s="102">
        <v>16.370700545237057</v>
      </c>
      <c r="K96" s="102">
        <v>15.556747453561645</v>
      </c>
      <c r="L96" s="102">
        <v>16.32429029043471</v>
      </c>
      <c r="M96" s="102">
        <v>14.903520527678582</v>
      </c>
      <c r="N96" s="102">
        <v>15.357212610147029</v>
      </c>
      <c r="O96" s="102">
        <v>14.81963966763643</v>
      </c>
      <c r="P96" s="102">
        <v>13.697813413511016</v>
      </c>
      <c r="Q96" s="102">
        <v>13.751978660658555</v>
      </c>
      <c r="R96" s="102">
        <v>14.988792433299578</v>
      </c>
      <c r="S96" s="102">
        <v>14.967239392612012</v>
      </c>
      <c r="T96" s="102">
        <v>14.246640915768175</v>
      </c>
      <c r="U96" s="102">
        <v>15.249497978029813</v>
      </c>
      <c r="V96" s="102">
        <v>14.834777279932091</v>
      </c>
      <c r="W96" s="102">
        <v>16.144201004779177</v>
      </c>
      <c r="X96" s="102">
        <v>11.016560048534496</v>
      </c>
      <c r="Y96" s="102">
        <v>15.285406013306355</v>
      </c>
      <c r="DA96" s="131" t="s">
        <v>4684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4685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4686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4687</v>
      </c>
    </row>
    <row r="100" spans="1:105" ht="12" customHeight="1" x14ac:dyDescent="0.25">
      <c r="A100" s="121" t="s">
        <v>54</v>
      </c>
      <c r="B100" s="122"/>
      <c r="C100" s="123">
        <v>12.387805670901736</v>
      </c>
      <c r="D100" s="123">
        <v>10.85563414836111</v>
      </c>
      <c r="E100" s="123">
        <v>10.864969388075105</v>
      </c>
      <c r="F100" s="123">
        <v>10.818531657784861</v>
      </c>
      <c r="G100" s="123">
        <v>9.4247231205320361</v>
      </c>
      <c r="H100" s="123">
        <v>9.7779107996999723</v>
      </c>
      <c r="I100" s="123">
        <v>9.1092502459391937</v>
      </c>
      <c r="J100" s="123">
        <v>8.904590976269704</v>
      </c>
      <c r="K100" s="123">
        <v>7.7111572787956932</v>
      </c>
      <c r="L100" s="123">
        <v>8.7899297405896828</v>
      </c>
      <c r="M100" s="123">
        <v>7.7968054937328821</v>
      </c>
      <c r="N100" s="123">
        <v>7.9651861284060539</v>
      </c>
      <c r="O100" s="123">
        <v>7.5622124286224199</v>
      </c>
      <c r="P100" s="123">
        <v>7.3469229125348265</v>
      </c>
      <c r="Q100" s="123">
        <v>7.5441728044545542</v>
      </c>
      <c r="R100" s="123">
        <v>8.4768151010275847</v>
      </c>
      <c r="S100" s="123">
        <v>8.4433865704898139</v>
      </c>
      <c r="T100" s="123">
        <v>8.2298105288842063</v>
      </c>
      <c r="U100" s="123">
        <v>8.3997417562257723</v>
      </c>
      <c r="V100" s="123">
        <v>8.0978843840527919</v>
      </c>
      <c r="W100" s="123">
        <v>8.2885528561507247</v>
      </c>
      <c r="X100" s="123">
        <v>7.1548787303290036</v>
      </c>
      <c r="Y100" s="123">
        <v>7.6874048179725971</v>
      </c>
      <c r="DA100" s="130" t="s">
        <v>4688</v>
      </c>
    </row>
    <row r="101" spans="1:105" ht="12" customHeight="1" x14ac:dyDescent="0.25">
      <c r="A101" s="97" t="s">
        <v>202</v>
      </c>
      <c r="B101" s="98"/>
      <c r="C101" s="99">
        <v>12.237517617202569</v>
      </c>
      <c r="D101" s="99">
        <v>10.152562736654877</v>
      </c>
      <c r="E101" s="99">
        <v>11.197616702119269</v>
      </c>
      <c r="F101" s="99">
        <v>11.155523563666977</v>
      </c>
      <c r="G101" s="99">
        <v>9.0670238303279191</v>
      </c>
      <c r="H101" s="99">
        <v>9.2132602783598454</v>
      </c>
      <c r="I101" s="99">
        <v>9.3297376414917537</v>
      </c>
      <c r="J101" s="99">
        <v>9.1085081704134385</v>
      </c>
      <c r="K101" s="99">
        <v>7.6514494277240876</v>
      </c>
      <c r="L101" s="99">
        <v>8.9172692184595466</v>
      </c>
      <c r="M101" s="99">
        <v>7.6581035062954186</v>
      </c>
      <c r="N101" s="99">
        <v>7.9801544966614131</v>
      </c>
      <c r="O101" s="99">
        <v>7.600314578677299</v>
      </c>
      <c r="P101" s="99">
        <v>7.5546021975746003</v>
      </c>
      <c r="Q101" s="99">
        <v>7.5480182611544153</v>
      </c>
      <c r="R101" s="99">
        <v>8.1982886593150877</v>
      </c>
      <c r="S101" s="99">
        <v>8.4266005958872015</v>
      </c>
      <c r="T101" s="99">
        <v>8.3885890384254118</v>
      </c>
      <c r="U101" s="99">
        <v>8.1495850265812653</v>
      </c>
      <c r="V101" s="99">
        <v>8.1396053029738091</v>
      </c>
      <c r="W101" s="99">
        <v>7.7784154934554035</v>
      </c>
      <c r="X101" s="99">
        <v>7.7600137154787605</v>
      </c>
      <c r="Y101" s="99">
        <v>7.0731926644730834</v>
      </c>
      <c r="DA101" s="63" t="s">
        <v>4689</v>
      </c>
    </row>
    <row r="102" spans="1:105" ht="12" customHeight="1" x14ac:dyDescent="0.25">
      <c r="A102" s="97" t="s">
        <v>50</v>
      </c>
      <c r="B102" s="98"/>
      <c r="C102" s="99">
        <v>14.834892428949466</v>
      </c>
      <c r="D102" s="99">
        <v>0</v>
      </c>
      <c r="E102" s="99">
        <v>10.872195439539853</v>
      </c>
      <c r="F102" s="99">
        <v>11.594621184679088</v>
      </c>
      <c r="G102" s="99">
        <v>9.406920759111344</v>
      </c>
      <c r="H102" s="99">
        <v>10.070124392229369</v>
      </c>
      <c r="I102" s="99">
        <v>6.7588910740992265</v>
      </c>
      <c r="J102" s="99">
        <v>8.9484450351116145</v>
      </c>
      <c r="K102" s="99">
        <v>7.7511510607726004</v>
      </c>
      <c r="L102" s="99">
        <v>9.1452827854004752</v>
      </c>
      <c r="M102" s="99">
        <v>8.8697745385418862</v>
      </c>
      <c r="N102" s="99">
        <v>6.9450972266385147</v>
      </c>
      <c r="O102" s="99">
        <v>6.5187818213103004</v>
      </c>
      <c r="P102" s="99">
        <v>7.2716208177930133</v>
      </c>
      <c r="Q102" s="99">
        <v>7.5742155818269046</v>
      </c>
      <c r="R102" s="99">
        <v>9.4838953132436536</v>
      </c>
      <c r="S102" s="99">
        <v>9.4402529707993601</v>
      </c>
      <c r="T102" s="99">
        <v>8.2123149375840789</v>
      </c>
      <c r="U102" s="99">
        <v>9.8021835203451069</v>
      </c>
      <c r="V102" s="99">
        <v>7.4271106179141295</v>
      </c>
      <c r="W102" s="99">
        <v>7.7392644984715124</v>
      </c>
      <c r="X102" s="99">
        <v>4.9778023351323277</v>
      </c>
      <c r="Y102" s="99">
        <v>8.4273298252429658</v>
      </c>
      <c r="DA102" s="63" t="s">
        <v>4690</v>
      </c>
    </row>
    <row r="103" spans="1:105" ht="12" customHeight="1" x14ac:dyDescent="0.25">
      <c r="A103" s="109" t="s">
        <v>120</v>
      </c>
      <c r="B103" s="33"/>
      <c r="C103" s="110">
        <v>12.340180378862001</v>
      </c>
      <c r="D103" s="110">
        <v>11.21739580855818</v>
      </c>
      <c r="E103" s="110">
        <v>10.531683509474718</v>
      </c>
      <c r="F103" s="110">
        <v>10.452871823834634</v>
      </c>
      <c r="G103" s="110">
        <v>9.7601012553858002</v>
      </c>
      <c r="H103" s="110">
        <v>10.31471650457852</v>
      </c>
      <c r="I103" s="110">
        <v>9.051723405614732</v>
      </c>
      <c r="J103" s="110">
        <v>8.4848368222039348</v>
      </c>
      <c r="K103" s="110">
        <v>7.7836440911325511</v>
      </c>
      <c r="L103" s="110">
        <v>8.4387691130727749</v>
      </c>
      <c r="M103" s="110">
        <v>7.860634447144121</v>
      </c>
      <c r="N103" s="110">
        <v>8.0309837978891174</v>
      </c>
      <c r="O103" s="110">
        <v>7.7181732657014699</v>
      </c>
      <c r="P103" s="110">
        <v>7.2115212511632789</v>
      </c>
      <c r="Q103" s="110">
        <v>7.5267962181003458</v>
      </c>
      <c r="R103" s="110">
        <v>8.3789109212330626</v>
      </c>
      <c r="S103" s="110">
        <v>8.2990531540998642</v>
      </c>
      <c r="T103" s="110">
        <v>7.9622023562247373</v>
      </c>
      <c r="U103" s="110">
        <v>8.523492646251583</v>
      </c>
      <c r="V103" s="110">
        <v>8.0473950090413719</v>
      </c>
      <c r="W103" s="110">
        <v>8.7972648962698994</v>
      </c>
      <c r="X103" s="110">
        <v>6.2480143872982188</v>
      </c>
      <c r="Y103" s="110">
        <v>8.0782844795929627</v>
      </c>
      <c r="DA103" s="60" t="s">
        <v>4691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4692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4693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4694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4695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4696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0</v>
      </c>
      <c r="F110" s="99">
        <f>RES_hhdet_in_tesh!F110/RES_summary!F$21</f>
        <v>0</v>
      </c>
      <c r="G110" s="99">
        <f>RES_hhdet_in_tesh!G110/RES_summary!G$21</f>
        <v>0</v>
      </c>
      <c r="H110" s="99">
        <f>RES_hhdet_in_tesh!H110/RES_summary!H$21</f>
        <v>0</v>
      </c>
      <c r="I110" s="99">
        <f>RES_hhdet_in_tesh!I110/RES_summary!I$21</f>
        <v>0</v>
      </c>
      <c r="J110" s="99">
        <f>RES_hhdet_in_tesh!J110/RES_summary!J$21</f>
        <v>0</v>
      </c>
      <c r="K110" s="99">
        <f>RES_hhdet_in_tesh!K110/RES_summary!K$21</f>
        <v>0</v>
      </c>
      <c r="L110" s="99">
        <f>RES_hhdet_in_tesh!L110/RES_summary!L$21</f>
        <v>0</v>
      </c>
      <c r="M110" s="99">
        <f>RES_hhdet_in_tesh!M110/RES_summary!M$21</f>
        <v>0</v>
      </c>
      <c r="N110" s="99">
        <f>RES_hhdet_in_tesh!N110/RES_summary!N$21</f>
        <v>0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0</v>
      </c>
      <c r="T110" s="99">
        <f>RES_hhdet_in_tesh!T110/RES_summary!T$21</f>
        <v>0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0</v>
      </c>
      <c r="X110" s="99">
        <f>RES_hhdet_in_tesh!X110/RES_summary!X$21</f>
        <v>0</v>
      </c>
      <c r="Y110" s="99">
        <f>RES_hhdet_in_tesh!Y110/RES_summary!Y$21</f>
        <v>0</v>
      </c>
      <c r="DA110" s="63" t="s">
        <v>4697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4698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4699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4700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4701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4702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4703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4704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4705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4706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4707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4708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4709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186.06002247059149</v>
      </c>
      <c r="D124" s="118">
        <f t="shared" si="42"/>
        <v>181.72710104721602</v>
      </c>
      <c r="E124" s="118">
        <f t="shared" si="42"/>
        <v>171.25887047923902</v>
      </c>
      <c r="F124" s="118">
        <f t="shared" si="42"/>
        <v>167.57572729055266</v>
      </c>
      <c r="G124" s="118">
        <f t="shared" si="42"/>
        <v>170.543569529769</v>
      </c>
      <c r="H124" s="118">
        <f t="shared" si="42"/>
        <v>169.66290804793462</v>
      </c>
      <c r="I124" s="118">
        <f t="shared" si="42"/>
        <v>168.97009326700478</v>
      </c>
      <c r="J124" s="118">
        <f t="shared" si="42"/>
        <v>159.14278536501735</v>
      </c>
      <c r="K124" s="118">
        <f t="shared" si="42"/>
        <v>160.86083904760906</v>
      </c>
      <c r="L124" s="118">
        <f t="shared" si="42"/>
        <v>172.81502203802347</v>
      </c>
      <c r="M124" s="118">
        <f t="shared" si="42"/>
        <v>158.39435312127628</v>
      </c>
      <c r="N124" s="118">
        <f t="shared" si="42"/>
        <v>160.37667561347479</v>
      </c>
      <c r="O124" s="118">
        <f t="shared" si="42"/>
        <v>154.51960238871962</v>
      </c>
      <c r="P124" s="118">
        <f t="shared" si="42"/>
        <v>138.56769670252439</v>
      </c>
      <c r="Q124" s="118">
        <f t="shared" si="42"/>
        <v>129.48126699289929</v>
      </c>
      <c r="R124" s="118">
        <f t="shared" ref="R124:V124" si="43">R125+R128+R130+R139</f>
        <v>137.71907681155787</v>
      </c>
      <c r="S124" s="118">
        <f t="shared" si="43"/>
        <v>132.45585306408097</v>
      </c>
      <c r="T124" s="118">
        <f t="shared" si="43"/>
        <v>127.5892864594195</v>
      </c>
      <c r="U124" s="118">
        <f t="shared" si="43"/>
        <v>121.26064573878661</v>
      </c>
      <c r="V124" s="118">
        <f t="shared" si="43"/>
        <v>109.56579022592244</v>
      </c>
      <c r="W124" s="118">
        <f t="shared" ref="W124:Y124" si="44">W125+W128+W130+W139</f>
        <v>97.964930979437511</v>
      </c>
      <c r="X124" s="118">
        <f t="shared" si="44"/>
        <v>80.610583225080632</v>
      </c>
      <c r="Y124" s="118">
        <f t="shared" si="44"/>
        <v>60.864510573521414</v>
      </c>
      <c r="DA124" s="129" t="s">
        <v>4710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155.05085887578309</v>
      </c>
      <c r="D125" s="123">
        <f t="shared" si="45"/>
        <v>151.49480229930663</v>
      </c>
      <c r="E125" s="123">
        <f t="shared" si="45"/>
        <v>143.2636959902581</v>
      </c>
      <c r="F125" s="123">
        <f t="shared" si="45"/>
        <v>139.42571020621111</v>
      </c>
      <c r="G125" s="123">
        <f t="shared" si="45"/>
        <v>141.85816048224675</v>
      </c>
      <c r="H125" s="123">
        <f t="shared" si="45"/>
        <v>139.7471604428971</v>
      </c>
      <c r="I125" s="123">
        <f t="shared" si="45"/>
        <v>143.78737789240506</v>
      </c>
      <c r="J125" s="123">
        <f t="shared" si="45"/>
        <v>135.11258072572301</v>
      </c>
      <c r="K125" s="123">
        <f t="shared" si="45"/>
        <v>138.18176120021198</v>
      </c>
      <c r="L125" s="123">
        <f t="shared" si="45"/>
        <v>148.22120303767983</v>
      </c>
      <c r="M125" s="123">
        <f t="shared" si="45"/>
        <v>135.34465370569697</v>
      </c>
      <c r="N125" s="123">
        <f t="shared" si="45"/>
        <v>136.87139318121066</v>
      </c>
      <c r="O125" s="123">
        <f t="shared" si="45"/>
        <v>131.65297693702053</v>
      </c>
      <c r="P125" s="123">
        <f t="shared" si="45"/>
        <v>117.28339909773273</v>
      </c>
      <c r="Q125" s="123">
        <f t="shared" si="45"/>
        <v>108.35675877416267</v>
      </c>
      <c r="R125" s="123">
        <f t="shared" ref="R125:V125" si="46">SUM(R126:R127)</f>
        <v>114.12483122925168</v>
      </c>
      <c r="S125" s="123">
        <f t="shared" si="46"/>
        <v>109.07991485484054</v>
      </c>
      <c r="T125" s="123">
        <f t="shared" si="46"/>
        <v>104.92567424197379</v>
      </c>
      <c r="U125" s="123">
        <f t="shared" si="46"/>
        <v>97.637872749199857</v>
      </c>
      <c r="V125" s="123">
        <f t="shared" si="46"/>
        <v>87.098120156311538</v>
      </c>
      <c r="W125" s="123">
        <f t="shared" ref="W125:Y125" si="47">SUM(W126:W127)</f>
        <v>74.270895340873139</v>
      </c>
      <c r="X125" s="123">
        <f t="shared" si="47"/>
        <v>60.239802542223394</v>
      </c>
      <c r="Y125" s="123">
        <f t="shared" si="47"/>
        <v>39.10613619559026</v>
      </c>
      <c r="DA125" s="130" t="s">
        <v>4711</v>
      </c>
    </row>
    <row r="126" spans="1:105" ht="12" customHeight="1" x14ac:dyDescent="0.25">
      <c r="A126" s="97" t="s">
        <v>198</v>
      </c>
      <c r="B126" s="98"/>
      <c r="C126" s="99">
        <v>154.33734209422477</v>
      </c>
      <c r="D126" s="99">
        <v>150.81252456186832</v>
      </c>
      <c r="E126" s="99">
        <v>142.63186499977738</v>
      </c>
      <c r="F126" s="99">
        <v>138.82058301606929</v>
      </c>
      <c r="G126" s="99">
        <v>141.25678326809279</v>
      </c>
      <c r="H126" s="99">
        <v>139.16308416857527</v>
      </c>
      <c r="I126" s="99">
        <v>143.19794734807508</v>
      </c>
      <c r="J126" s="99">
        <v>134.56910036258063</v>
      </c>
      <c r="K126" s="99">
        <v>137.6368337911332</v>
      </c>
      <c r="L126" s="99">
        <v>147.63705062929557</v>
      </c>
      <c r="M126" s="99">
        <v>134.81781433357159</v>
      </c>
      <c r="N126" s="99">
        <v>136.34322159495764</v>
      </c>
      <c r="O126" s="99">
        <v>131.1492584356094</v>
      </c>
      <c r="P126" s="99">
        <v>116.83748132049975</v>
      </c>
      <c r="Q126" s="99">
        <v>107.94696558633936</v>
      </c>
      <c r="R126" s="99">
        <v>113.69668761467229</v>
      </c>
      <c r="S126" s="99">
        <v>108.67273005706556</v>
      </c>
      <c r="T126" s="99">
        <v>104.5356500367474</v>
      </c>
      <c r="U126" s="99">
        <v>97.275834211070276</v>
      </c>
      <c r="V126" s="99">
        <v>86.77506920500646</v>
      </c>
      <c r="W126" s="99">
        <v>73.99621807429989</v>
      </c>
      <c r="X126" s="99">
        <v>60.016861973556253</v>
      </c>
      <c r="Y126" s="99">
        <v>38.961941040179916</v>
      </c>
      <c r="DA126" s="63" t="s">
        <v>4712</v>
      </c>
    </row>
    <row r="127" spans="1:105" ht="12" customHeight="1" x14ac:dyDescent="0.25">
      <c r="A127" s="97" t="s">
        <v>53</v>
      </c>
      <c r="B127" s="98"/>
      <c r="C127" s="99">
        <v>0.71351678155832654</v>
      </c>
      <c r="D127" s="99">
        <v>0.68227773743830733</v>
      </c>
      <c r="E127" s="99">
        <v>0.63183099048072899</v>
      </c>
      <c r="F127" s="99">
        <v>0.60512719014182415</v>
      </c>
      <c r="G127" s="99">
        <v>0.60137721415396261</v>
      </c>
      <c r="H127" s="99">
        <v>0.58407627432183284</v>
      </c>
      <c r="I127" s="99">
        <v>0.58943054432997299</v>
      </c>
      <c r="J127" s="99">
        <v>0.54348036314237369</v>
      </c>
      <c r="K127" s="99">
        <v>0.54492740907877912</v>
      </c>
      <c r="L127" s="99">
        <v>0.58415240838425186</v>
      </c>
      <c r="M127" s="99">
        <v>0.52683937212539222</v>
      </c>
      <c r="N127" s="99">
        <v>0.52817158625302074</v>
      </c>
      <c r="O127" s="99">
        <v>0.50371850141111985</v>
      </c>
      <c r="P127" s="99">
        <v>0.4459177772329756</v>
      </c>
      <c r="Q127" s="99">
        <v>0.40979318782331209</v>
      </c>
      <c r="R127" s="99">
        <v>0.42814361457939321</v>
      </c>
      <c r="S127" s="99">
        <v>0.40718479777497657</v>
      </c>
      <c r="T127" s="99">
        <v>0.39002420522639897</v>
      </c>
      <c r="U127" s="99">
        <v>0.3620385381295888</v>
      </c>
      <c r="V127" s="99">
        <v>0.323050951305074</v>
      </c>
      <c r="W127" s="99">
        <v>0.27467726657324815</v>
      </c>
      <c r="X127" s="99">
        <v>0.22294056866714085</v>
      </c>
      <c r="Y127" s="99">
        <v>0.1441951554103425</v>
      </c>
      <c r="DA127" s="63" t="s">
        <v>4713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4.7706073943637435E-3</v>
      </c>
      <c r="D128" s="123">
        <f t="shared" si="48"/>
        <v>8.2364825417121212E-3</v>
      </c>
      <c r="E128" s="123">
        <f t="shared" si="48"/>
        <v>7.6215285402379349E-3</v>
      </c>
      <c r="F128" s="123">
        <f t="shared" si="48"/>
        <v>1.5071417996224974E-2</v>
      </c>
      <c r="G128" s="123">
        <f t="shared" si="48"/>
        <v>2.3672922767927481E-2</v>
      </c>
      <c r="H128" s="123">
        <f t="shared" si="48"/>
        <v>1.4068632924995156E-2</v>
      </c>
      <c r="I128" s="123">
        <f t="shared" si="48"/>
        <v>3.2456380433033651E-2</v>
      </c>
      <c r="J128" s="123">
        <f t="shared" si="48"/>
        <v>2.2261933869155523E-2</v>
      </c>
      <c r="K128" s="123">
        <f t="shared" si="48"/>
        <v>2.5225494730090357E-2</v>
      </c>
      <c r="L128" s="123">
        <f t="shared" si="48"/>
        <v>5.0765744716692596E-2</v>
      </c>
      <c r="M128" s="123">
        <f t="shared" si="48"/>
        <v>9.6751013060932829E-3</v>
      </c>
      <c r="N128" s="123">
        <f t="shared" si="48"/>
        <v>3.4113531068545165E-2</v>
      </c>
      <c r="O128" s="123">
        <f t="shared" si="48"/>
        <v>5.1015087727828423E-2</v>
      </c>
      <c r="P128" s="123">
        <f t="shared" si="48"/>
        <v>7.3560729093397614E-2</v>
      </c>
      <c r="Q128" s="123">
        <f t="shared" si="48"/>
        <v>3.9633358611065823E-2</v>
      </c>
      <c r="R128" s="123">
        <f t="shared" si="48"/>
        <v>4.0976178032340382E-2</v>
      </c>
      <c r="S128" s="123">
        <f t="shared" si="48"/>
        <v>3.8910737946049198E-2</v>
      </c>
      <c r="T128" s="123">
        <f t="shared" si="48"/>
        <v>5.573449801018325E-2</v>
      </c>
      <c r="U128" s="123">
        <f t="shared" si="48"/>
        <v>3.5428248524806111E-2</v>
      </c>
      <c r="V128" s="123">
        <f t="shared" si="48"/>
        <v>6.4810778163623572E-2</v>
      </c>
      <c r="W128" s="123">
        <f t="shared" si="48"/>
        <v>7.6963149090153199E-2</v>
      </c>
      <c r="X128" s="123">
        <f t="shared" si="48"/>
        <v>0.22240712296769069</v>
      </c>
      <c r="Y128" s="123">
        <f t="shared" si="48"/>
        <v>3.4312532254967117E-2</v>
      </c>
      <c r="DA128" s="130" t="s">
        <v>4714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4.7706073943637435E-3</v>
      </c>
      <c r="D129" s="99">
        <f>RES_hhdet_in_tesh!D129/RES_summary!D$21</f>
        <v>8.2364825417121212E-3</v>
      </c>
      <c r="E129" s="99">
        <f>RES_hhdet_in_tesh!E129/RES_summary!E$21</f>
        <v>7.6215285402379349E-3</v>
      </c>
      <c r="F129" s="99">
        <f>RES_hhdet_in_tesh!F129/RES_summary!F$21</f>
        <v>1.5071417996224974E-2</v>
      </c>
      <c r="G129" s="99">
        <f>RES_hhdet_in_tesh!G129/RES_summary!G$21</f>
        <v>2.3672922767927481E-2</v>
      </c>
      <c r="H129" s="99">
        <f>RES_hhdet_in_tesh!H129/RES_summary!H$21</f>
        <v>1.4068632924995156E-2</v>
      </c>
      <c r="I129" s="99">
        <f>RES_hhdet_in_tesh!I129/RES_summary!I$21</f>
        <v>3.2456380433033651E-2</v>
      </c>
      <c r="J129" s="99">
        <f>RES_hhdet_in_tesh!J129/RES_summary!J$21</f>
        <v>2.2261933869155523E-2</v>
      </c>
      <c r="K129" s="99">
        <f>RES_hhdet_in_tesh!K129/RES_summary!K$21</f>
        <v>2.5225494730090357E-2</v>
      </c>
      <c r="L129" s="99">
        <f>RES_hhdet_in_tesh!L129/RES_summary!L$21</f>
        <v>5.0765744716692596E-2</v>
      </c>
      <c r="M129" s="99">
        <f>RES_hhdet_in_tesh!M129/RES_summary!M$21</f>
        <v>9.6751013060932829E-3</v>
      </c>
      <c r="N129" s="99">
        <f>RES_hhdet_in_tesh!N129/RES_summary!N$21</f>
        <v>3.4113531068545165E-2</v>
      </c>
      <c r="O129" s="99">
        <f>RES_hhdet_in_tesh!O129/RES_summary!O$21</f>
        <v>5.1015087727828423E-2</v>
      </c>
      <c r="P129" s="99">
        <f>RES_hhdet_in_tesh!P129/RES_summary!P$21</f>
        <v>7.3560729093397614E-2</v>
      </c>
      <c r="Q129" s="99">
        <f>RES_hhdet_in_tesh!Q129/RES_summary!Q$21</f>
        <v>3.9633358611065823E-2</v>
      </c>
      <c r="R129" s="99">
        <f>RES_hhdet_in_tesh!R129/RES_summary!R$21</f>
        <v>4.0976178032340382E-2</v>
      </c>
      <c r="S129" s="99">
        <f>RES_hhdet_in_tesh!S129/RES_summary!S$21</f>
        <v>3.8910737946049198E-2</v>
      </c>
      <c r="T129" s="99">
        <f>RES_hhdet_in_tesh!T129/RES_summary!T$21</f>
        <v>5.573449801018325E-2</v>
      </c>
      <c r="U129" s="99">
        <f>RES_hhdet_in_tesh!U129/RES_summary!U$21</f>
        <v>3.5428248524806111E-2</v>
      </c>
      <c r="V129" s="99">
        <f>RES_hhdet_in_tesh!V129/RES_summary!V$21</f>
        <v>6.4810778163623572E-2</v>
      </c>
      <c r="W129" s="99">
        <f>RES_hhdet_in_tesh!W129/RES_summary!W$21</f>
        <v>7.6963149090153199E-2</v>
      </c>
      <c r="X129" s="99">
        <f>RES_hhdet_in_tesh!X129/RES_summary!X$21</f>
        <v>0.22240712296769069</v>
      </c>
      <c r="Y129" s="99">
        <f>RES_hhdet_in_tesh!Y129/RES_summary!Y$21</f>
        <v>3.4312532254967117E-2</v>
      </c>
      <c r="DA129" s="63" t="s">
        <v>4715</v>
      </c>
    </row>
    <row r="130" spans="1:105" ht="12" customHeight="1" x14ac:dyDescent="0.25">
      <c r="A130" s="121" t="s">
        <v>55</v>
      </c>
      <c r="B130" s="122"/>
      <c r="C130" s="123">
        <v>18.51194775146848</v>
      </c>
      <c r="D130" s="123">
        <v>19.006666456809473</v>
      </c>
      <c r="E130" s="123">
        <v>17.421144490061316</v>
      </c>
      <c r="F130" s="123">
        <v>17.572028275852155</v>
      </c>
      <c r="G130" s="123">
        <v>18.937047426605535</v>
      </c>
      <c r="H130" s="123">
        <v>19.610406834766977</v>
      </c>
      <c r="I130" s="123">
        <v>16.342531212951389</v>
      </c>
      <c r="J130" s="123">
        <v>15.453591310756808</v>
      </c>
      <c r="K130" s="123">
        <v>14.875527276526549</v>
      </c>
      <c r="L130" s="123">
        <v>15.994326668025559</v>
      </c>
      <c r="M130" s="123">
        <v>15.056586468727915</v>
      </c>
      <c r="N130" s="123">
        <v>15.528315905770253</v>
      </c>
      <c r="O130" s="123">
        <v>15.288437586843333</v>
      </c>
      <c r="P130" s="123">
        <v>13.979840331808521</v>
      </c>
      <c r="Q130" s="123">
        <v>13.542618937212561</v>
      </c>
      <c r="R130" s="123">
        <v>14.890091821637482</v>
      </c>
      <c r="S130" s="123">
        <v>14.878424248795822</v>
      </c>
      <c r="T130" s="123">
        <v>14.612830828993943</v>
      </c>
      <c r="U130" s="123">
        <v>14.989378061300039</v>
      </c>
      <c r="V130" s="123">
        <v>14.359108453203794</v>
      </c>
      <c r="W130" s="123">
        <v>14.825204719982395</v>
      </c>
      <c r="X130" s="123">
        <v>14.101936894787929</v>
      </c>
      <c r="Y130" s="123">
        <v>13.606708688716777</v>
      </c>
      <c r="DA130" s="130" t="s">
        <v>4716</v>
      </c>
    </row>
    <row r="131" spans="1:105" ht="12" customHeight="1" x14ac:dyDescent="0.25">
      <c r="A131" s="97" t="s">
        <v>128</v>
      </c>
      <c r="B131" s="98"/>
      <c r="C131" s="99">
        <v>18.505189953932266</v>
      </c>
      <c r="D131" s="99">
        <v>19.006666456809473</v>
      </c>
      <c r="E131" s="99">
        <v>17.421144490061316</v>
      </c>
      <c r="F131" s="99">
        <v>17.567455057736861</v>
      </c>
      <c r="G131" s="99">
        <v>18.937047426605535</v>
      </c>
      <c r="H131" s="99">
        <v>19.610406834766977</v>
      </c>
      <c r="I131" s="99">
        <v>16.342531212951389</v>
      </c>
      <c r="J131" s="99">
        <v>15.424340682450438</v>
      </c>
      <c r="K131" s="99">
        <v>14.832971165135811</v>
      </c>
      <c r="L131" s="99">
        <v>15.978715097759789</v>
      </c>
      <c r="M131" s="99">
        <v>15.056586468727915</v>
      </c>
      <c r="N131" s="99">
        <v>15.528315905770253</v>
      </c>
      <c r="O131" s="99">
        <v>15.289472917936985</v>
      </c>
      <c r="P131" s="99">
        <v>13.985244526717135</v>
      </c>
      <c r="Q131" s="99">
        <v>13.536995863718516</v>
      </c>
      <c r="R131" s="99">
        <v>14.886641494975764</v>
      </c>
      <c r="S131" s="99">
        <v>14.876232338702383</v>
      </c>
      <c r="T131" s="99">
        <v>14.638759407966747</v>
      </c>
      <c r="U131" s="99">
        <v>14.989378061300039</v>
      </c>
      <c r="V131" s="99">
        <v>14.359108453203794</v>
      </c>
      <c r="W131" s="99">
        <v>14.679127693249233</v>
      </c>
      <c r="X131" s="99">
        <v>14.495068809192082</v>
      </c>
      <c r="Y131" s="99">
        <v>13.481563701589296</v>
      </c>
      <c r="DA131" s="63" t="s">
        <v>4717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4718</v>
      </c>
    </row>
    <row r="133" spans="1:105" ht="12" customHeight="1" x14ac:dyDescent="0.25">
      <c r="A133" s="100" t="s">
        <v>198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4719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4720</v>
      </c>
    </row>
    <row r="135" spans="1:105" ht="12" customHeight="1" x14ac:dyDescent="0.25">
      <c r="A135" s="106" t="s">
        <v>122</v>
      </c>
      <c r="B135" s="101"/>
      <c r="C135" s="102">
        <v>18.638561020727121</v>
      </c>
      <c r="D135" s="102">
        <v>0</v>
      </c>
      <c r="E135" s="102">
        <v>0</v>
      </c>
      <c r="F135" s="102">
        <v>17.695219338832747</v>
      </c>
      <c r="G135" s="102">
        <v>0</v>
      </c>
      <c r="H135" s="102">
        <v>0</v>
      </c>
      <c r="I135" s="102">
        <v>0</v>
      </c>
      <c r="J135" s="102">
        <v>16.370700545237053</v>
      </c>
      <c r="K135" s="102">
        <v>15.556747453561645</v>
      </c>
      <c r="L135" s="102">
        <v>16.324290290434707</v>
      </c>
      <c r="M135" s="102">
        <v>0</v>
      </c>
      <c r="N135" s="102">
        <v>0</v>
      </c>
      <c r="O135" s="102">
        <v>14.819639667636432</v>
      </c>
      <c r="P135" s="102">
        <v>13.697813413511012</v>
      </c>
      <c r="Q135" s="102">
        <v>13.751978660658551</v>
      </c>
      <c r="R135" s="102">
        <v>14.988792433299578</v>
      </c>
      <c r="S135" s="102">
        <v>14.967239392612008</v>
      </c>
      <c r="T135" s="102">
        <v>14.246640915768179</v>
      </c>
      <c r="U135" s="102">
        <v>0</v>
      </c>
      <c r="V135" s="102">
        <v>0</v>
      </c>
      <c r="W135" s="102">
        <v>16.144201004779177</v>
      </c>
      <c r="X135" s="102">
        <v>11.016560048534494</v>
      </c>
      <c r="Y135" s="102">
        <v>15.285406013306353</v>
      </c>
      <c r="DA135" s="131" t="s">
        <v>4721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4722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4723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4724</v>
      </c>
    </row>
    <row r="139" spans="1:105" ht="12" customHeight="1" x14ac:dyDescent="0.25">
      <c r="A139" s="121" t="s">
        <v>54</v>
      </c>
      <c r="B139" s="122"/>
      <c r="C139" s="123">
        <v>12.492445235945546</v>
      </c>
      <c r="D139" s="123">
        <v>11.21739580855818</v>
      </c>
      <c r="E139" s="123">
        <v>10.566408470379379</v>
      </c>
      <c r="F139" s="123">
        <v>10.562917390493205</v>
      </c>
      <c r="G139" s="123">
        <v>9.7246886981487748</v>
      </c>
      <c r="H139" s="123">
        <v>10.291272137345537</v>
      </c>
      <c r="I139" s="123">
        <v>8.8077277812152737</v>
      </c>
      <c r="J139" s="123">
        <v>8.5543513946683856</v>
      </c>
      <c r="K139" s="123">
        <v>7.778325076140443</v>
      </c>
      <c r="L139" s="123">
        <v>8.5487265876013829</v>
      </c>
      <c r="M139" s="123">
        <v>7.9834378455453052</v>
      </c>
      <c r="N139" s="123">
        <v>7.9428529954253246</v>
      </c>
      <c r="O139" s="123">
        <v>7.5271727771279364</v>
      </c>
      <c r="P139" s="123">
        <v>7.2308965438897355</v>
      </c>
      <c r="Q139" s="123">
        <v>7.5422559229129869</v>
      </c>
      <c r="R139" s="123">
        <v>8.6631775826363651</v>
      </c>
      <c r="S139" s="123">
        <v>8.4586032224985424</v>
      </c>
      <c r="T139" s="123">
        <v>7.9950468904415928</v>
      </c>
      <c r="U139" s="123">
        <v>8.5979666797618979</v>
      </c>
      <c r="V139" s="123">
        <v>8.0437508382435006</v>
      </c>
      <c r="W139" s="123">
        <v>8.7918677694918266</v>
      </c>
      <c r="X139" s="123">
        <v>6.0464366651016164</v>
      </c>
      <c r="Y139" s="123">
        <v>8.1173531569594104</v>
      </c>
      <c r="DA139" s="130" t="s">
        <v>4725</v>
      </c>
    </row>
    <row r="140" spans="1:105" ht="12" customHeight="1" x14ac:dyDescent="0.25">
      <c r="A140" s="97" t="s">
        <v>50</v>
      </c>
      <c r="B140" s="98"/>
      <c r="C140" s="99">
        <v>14.834892428949466</v>
      </c>
      <c r="D140" s="99">
        <v>0</v>
      </c>
      <c r="E140" s="99">
        <v>10.872195439539851</v>
      </c>
      <c r="F140" s="99">
        <v>11.59462118467909</v>
      </c>
      <c r="G140" s="99">
        <v>9.406920759111344</v>
      </c>
      <c r="H140" s="99">
        <v>10.070124392229369</v>
      </c>
      <c r="I140" s="99">
        <v>6.7588910740992274</v>
      </c>
      <c r="J140" s="99">
        <v>8.9484450351116127</v>
      </c>
      <c r="K140" s="99">
        <v>7.7511510607726004</v>
      </c>
      <c r="L140" s="99">
        <v>9.1452827854004752</v>
      </c>
      <c r="M140" s="99">
        <v>8.8697745385418845</v>
      </c>
      <c r="N140" s="99">
        <v>6.9450972266385147</v>
      </c>
      <c r="O140" s="99">
        <v>6.5187818213103004</v>
      </c>
      <c r="P140" s="99">
        <v>7.2716208177930151</v>
      </c>
      <c r="Q140" s="99">
        <v>7.5742155818269028</v>
      </c>
      <c r="R140" s="99">
        <v>9.4838953132436536</v>
      </c>
      <c r="S140" s="99">
        <v>9.4402529707993619</v>
      </c>
      <c r="T140" s="99">
        <v>8.2123149375840772</v>
      </c>
      <c r="U140" s="99">
        <v>9.8021835203451104</v>
      </c>
      <c r="V140" s="99">
        <v>7.4271106179141295</v>
      </c>
      <c r="W140" s="99">
        <v>7.7392644984715133</v>
      </c>
      <c r="X140" s="99">
        <v>4.9778023351323286</v>
      </c>
      <c r="Y140" s="99">
        <v>8.4273298252429658</v>
      </c>
      <c r="DA140" s="63" t="s">
        <v>4726</v>
      </c>
    </row>
    <row r="141" spans="1:105" ht="12" customHeight="1" x14ac:dyDescent="0.25">
      <c r="A141" s="109" t="s">
        <v>120</v>
      </c>
      <c r="B141" s="33"/>
      <c r="C141" s="110">
        <v>12.340180378861998</v>
      </c>
      <c r="D141" s="110">
        <v>11.21739580855818</v>
      </c>
      <c r="E141" s="110">
        <v>10.531683509474716</v>
      </c>
      <c r="F141" s="110">
        <v>10.452871823834633</v>
      </c>
      <c r="G141" s="110">
        <v>9.7601012553857984</v>
      </c>
      <c r="H141" s="110">
        <v>10.314716504578524</v>
      </c>
      <c r="I141" s="110">
        <v>9.051723405614732</v>
      </c>
      <c r="J141" s="110">
        <v>8.4848368222039348</v>
      </c>
      <c r="K141" s="110">
        <v>7.7836440911325511</v>
      </c>
      <c r="L141" s="110">
        <v>8.4387691130727749</v>
      </c>
      <c r="M141" s="110">
        <v>7.8606344471441219</v>
      </c>
      <c r="N141" s="110">
        <v>8.0309837978891174</v>
      </c>
      <c r="O141" s="110">
        <v>7.7181732657014681</v>
      </c>
      <c r="P141" s="110">
        <v>7.211521251163278</v>
      </c>
      <c r="Q141" s="110">
        <v>7.5267962181003467</v>
      </c>
      <c r="R141" s="110">
        <v>8.3789109212330608</v>
      </c>
      <c r="S141" s="110">
        <v>8.2990531540998642</v>
      </c>
      <c r="T141" s="110">
        <v>7.9622023562247355</v>
      </c>
      <c r="U141" s="110">
        <v>8.5234926462515848</v>
      </c>
      <c r="V141" s="110">
        <v>8.0473950090413737</v>
      </c>
      <c r="W141" s="110">
        <v>8.7972648962698994</v>
      </c>
      <c r="X141" s="110">
        <v>6.2480143872982197</v>
      </c>
      <c r="Y141" s="110">
        <v>8.0782844795929609</v>
      </c>
      <c r="DA141" s="60" t="s">
        <v>4727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0</v>
      </c>
      <c r="S143" s="118">
        <f t="shared" si="50"/>
        <v>0</v>
      </c>
      <c r="T143" s="118">
        <f t="shared" si="50"/>
        <v>0</v>
      </c>
      <c r="U143" s="118">
        <f t="shared" si="50"/>
        <v>0</v>
      </c>
      <c r="V143" s="118">
        <f t="shared" si="50"/>
        <v>0</v>
      </c>
      <c r="W143" s="118">
        <f t="shared" ref="W143:Y143" si="51">W144+W146+W148+W157</f>
        <v>0</v>
      </c>
      <c r="X143" s="118">
        <f t="shared" si="51"/>
        <v>0</v>
      </c>
      <c r="Y143" s="118">
        <f t="shared" si="51"/>
        <v>0</v>
      </c>
      <c r="DA143" s="129" t="s">
        <v>4728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X144" s="123">
        <f t="shared" si="52"/>
        <v>0</v>
      </c>
      <c r="Y144" s="123">
        <f t="shared" si="52"/>
        <v>0</v>
      </c>
      <c r="DA144" s="130" t="s">
        <v>4729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X145" s="99">
        <v>0</v>
      </c>
      <c r="Y145" s="99">
        <v>0</v>
      </c>
      <c r="DA145" s="63" t="s">
        <v>4730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X146" s="123">
        <f t="shared" si="53"/>
        <v>0</v>
      </c>
      <c r="Y146" s="123">
        <f t="shared" si="53"/>
        <v>0</v>
      </c>
      <c r="DA146" s="130" t="s">
        <v>4731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0</v>
      </c>
      <c r="D147" s="99">
        <f>RES_hhdet_in_tesh!D147/RES_summary!D$21</f>
        <v>0</v>
      </c>
      <c r="E147" s="99">
        <f>RES_hhdet_in_tesh!E147/RES_summary!E$21</f>
        <v>0</v>
      </c>
      <c r="F147" s="99">
        <f>RES_hhdet_in_tesh!F147/RES_summary!F$21</f>
        <v>0</v>
      </c>
      <c r="G147" s="99">
        <f>RES_hhdet_in_tesh!G147/RES_summary!G$21</f>
        <v>0</v>
      </c>
      <c r="H147" s="99">
        <f>RES_hhdet_in_tesh!H147/RES_summary!H$21</f>
        <v>0</v>
      </c>
      <c r="I147" s="99">
        <f>RES_hhdet_in_tesh!I147/RES_summary!I$21</f>
        <v>0</v>
      </c>
      <c r="J147" s="99">
        <f>RES_hhdet_in_tesh!J147/RES_summary!J$21</f>
        <v>0</v>
      </c>
      <c r="K147" s="99">
        <f>RES_hhdet_in_tesh!K147/RES_summary!K$21</f>
        <v>0</v>
      </c>
      <c r="L147" s="99">
        <f>RES_hhdet_in_tesh!L147/RES_summary!L$21</f>
        <v>0</v>
      </c>
      <c r="M147" s="99">
        <f>RES_hhdet_in_tesh!M147/RES_summary!M$21</f>
        <v>0</v>
      </c>
      <c r="N147" s="99">
        <f>RES_hhdet_in_tesh!N147/RES_summary!N$21</f>
        <v>0</v>
      </c>
      <c r="O147" s="99">
        <f>RES_hhdet_in_tesh!O147/RES_summary!O$21</f>
        <v>0</v>
      </c>
      <c r="P147" s="99">
        <f>RES_hhdet_in_tesh!P147/RES_summary!P$21</f>
        <v>0</v>
      </c>
      <c r="Q147" s="99">
        <f>RES_hhdet_in_tesh!Q147/RES_summary!Q$21</f>
        <v>0</v>
      </c>
      <c r="R147" s="99">
        <f>RES_hhdet_in_tesh!R147/RES_summary!R$21</f>
        <v>0</v>
      </c>
      <c r="S147" s="99">
        <f>RES_hhdet_in_tesh!S147/RES_summary!S$21</f>
        <v>0</v>
      </c>
      <c r="T147" s="99">
        <f>RES_hhdet_in_tesh!T147/RES_summary!T$21</f>
        <v>0</v>
      </c>
      <c r="U147" s="99">
        <f>RES_hhdet_in_tesh!U147/RES_summary!U$21</f>
        <v>0</v>
      </c>
      <c r="V147" s="99">
        <f>RES_hhdet_in_tesh!V147/RES_summary!V$21</f>
        <v>0</v>
      </c>
      <c r="W147" s="99">
        <f>RES_hhdet_in_tesh!W147/RES_summary!W$21</f>
        <v>0</v>
      </c>
      <c r="X147" s="99">
        <f>RES_hhdet_in_tesh!X147/RES_summary!X$21</f>
        <v>0</v>
      </c>
      <c r="Y147" s="99">
        <f>RES_hhdet_in_tesh!Y147/RES_summary!Y$21</f>
        <v>0</v>
      </c>
      <c r="DA147" s="63" t="s">
        <v>4732</v>
      </c>
    </row>
    <row r="148" spans="1:105" ht="12" customHeight="1" x14ac:dyDescent="0.25">
      <c r="A148" s="121" t="s">
        <v>55</v>
      </c>
      <c r="B148" s="122"/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X148" s="123">
        <v>0</v>
      </c>
      <c r="Y148" s="123">
        <v>0</v>
      </c>
      <c r="DA148" s="130" t="s">
        <v>4733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X149" s="99">
        <v>0</v>
      </c>
      <c r="Y149" s="99">
        <v>0</v>
      </c>
      <c r="DA149" s="63" t="s">
        <v>4734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4735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4736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4737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X153" s="102">
        <v>0</v>
      </c>
      <c r="Y153" s="102">
        <v>0</v>
      </c>
      <c r="DA153" s="131" t="s">
        <v>4738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4739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4740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4741</v>
      </c>
    </row>
    <row r="157" spans="1:105" ht="12" customHeight="1" x14ac:dyDescent="0.25">
      <c r="A157" s="121" t="s">
        <v>54</v>
      </c>
      <c r="B157" s="122"/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X157" s="123">
        <v>0</v>
      </c>
      <c r="Y157" s="123">
        <v>0</v>
      </c>
      <c r="DA157" s="130" t="s">
        <v>4742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X158" s="99">
        <v>0</v>
      </c>
      <c r="Y158" s="99">
        <v>0</v>
      </c>
      <c r="DA158" s="63" t="s">
        <v>4743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X159" s="110">
        <v>0</v>
      </c>
      <c r="Y159" s="110">
        <v>0</v>
      </c>
      <c r="DA159" s="60" t="s">
        <v>4744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195.63798501630819</v>
      </c>
      <c r="D161" s="118">
        <f t="shared" si="54"/>
        <v>178.13445900322995</v>
      </c>
      <c r="E161" s="118">
        <f t="shared" si="54"/>
        <v>171.97979761616438</v>
      </c>
      <c r="F161" s="118">
        <f t="shared" si="54"/>
        <v>167.78294177837765</v>
      </c>
      <c r="G161" s="118">
        <f t="shared" si="54"/>
        <v>161.64655631585873</v>
      </c>
      <c r="H161" s="118">
        <f t="shared" si="54"/>
        <v>149.44583336149699</v>
      </c>
      <c r="I161" s="118">
        <f t="shared" si="54"/>
        <v>175.38233005168743</v>
      </c>
      <c r="J161" s="118">
        <f t="shared" si="54"/>
        <v>170.50681126581964</v>
      </c>
      <c r="K161" s="118">
        <f t="shared" si="54"/>
        <v>166.73057679379249</v>
      </c>
      <c r="L161" s="118">
        <f t="shared" si="54"/>
        <v>191.69200652051637</v>
      </c>
      <c r="M161" s="118">
        <f t="shared" si="54"/>
        <v>159.75606984868892</v>
      </c>
      <c r="N161" s="118">
        <f t="shared" si="54"/>
        <v>158.22133083344852</v>
      </c>
      <c r="O161" s="118">
        <f t="shared" si="54"/>
        <v>150.54995582846814</v>
      </c>
      <c r="P161" s="118">
        <f t="shared" si="54"/>
        <v>138.55927579247276</v>
      </c>
      <c r="Q161" s="118">
        <f t="shared" si="54"/>
        <v>130.24751080632205</v>
      </c>
      <c r="R161" s="118">
        <f t="shared" ref="R161:V161" si="55">R162+R164+R166+R175</f>
        <v>134.67901561033784</v>
      </c>
      <c r="S161" s="118">
        <f t="shared" si="55"/>
        <v>126.60754841130318</v>
      </c>
      <c r="T161" s="118">
        <f t="shared" si="55"/>
        <v>144.72724303628246</v>
      </c>
      <c r="U161" s="118">
        <f t="shared" si="55"/>
        <v>117.85584441953775</v>
      </c>
      <c r="V161" s="118">
        <f t="shared" si="55"/>
        <v>107.19112058168861</v>
      </c>
      <c r="W161" s="118">
        <f t="shared" ref="W161:Y161" si="56">W162+W164+W166+W175</f>
        <v>107.72943869960224</v>
      </c>
      <c r="X161" s="118">
        <f t="shared" si="56"/>
        <v>63.319217767484936</v>
      </c>
      <c r="Y161" s="118">
        <f t="shared" si="56"/>
        <v>69.151454775635784</v>
      </c>
      <c r="DA161" s="129" t="s">
        <v>4745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164.50175083798001</v>
      </c>
      <c r="D162" s="123">
        <f t="shared" si="57"/>
        <v>148.64349129961874</v>
      </c>
      <c r="E162" s="123">
        <f t="shared" si="57"/>
        <v>143.43445462549531</v>
      </c>
      <c r="F162" s="123">
        <f t="shared" si="57"/>
        <v>139.51014044089413</v>
      </c>
      <c r="G162" s="123">
        <f t="shared" si="57"/>
        <v>134.52191404182196</v>
      </c>
      <c r="H162" s="123">
        <f t="shared" si="57"/>
        <v>121.55918010605457</v>
      </c>
      <c r="I162" s="123">
        <f t="shared" si="57"/>
        <v>149.68079823610884</v>
      </c>
      <c r="J162" s="123">
        <f t="shared" si="57"/>
        <v>145.536909742755</v>
      </c>
      <c r="K162" s="123">
        <f t="shared" si="57"/>
        <v>143.34553319144152</v>
      </c>
      <c r="L162" s="123">
        <f t="shared" si="57"/>
        <v>166.7049738562628</v>
      </c>
      <c r="M162" s="123">
        <f t="shared" si="57"/>
        <v>136.82448835113081</v>
      </c>
      <c r="N162" s="123">
        <f t="shared" si="57"/>
        <v>134.84841347676397</v>
      </c>
      <c r="O162" s="123">
        <f t="shared" si="57"/>
        <v>128.12301609974</v>
      </c>
      <c r="P162" s="123">
        <f t="shared" si="57"/>
        <v>117.53113336029493</v>
      </c>
      <c r="Q162" s="123">
        <f t="shared" si="57"/>
        <v>108.85582908906359</v>
      </c>
      <c r="R162" s="123">
        <f t="shared" si="57"/>
        <v>110.91102635492628</v>
      </c>
      <c r="S162" s="123">
        <f t="shared" si="57"/>
        <v>103.05309871288172</v>
      </c>
      <c r="T162" s="123">
        <f t="shared" si="57"/>
        <v>122.29914659927668</v>
      </c>
      <c r="U162" s="123">
        <f t="shared" si="57"/>
        <v>93.875521434058641</v>
      </c>
      <c r="V162" s="123">
        <f t="shared" si="57"/>
        <v>84.157148590238918</v>
      </c>
      <c r="W162" s="123">
        <f t="shared" si="57"/>
        <v>82.562469739856652</v>
      </c>
      <c r="X162" s="123">
        <f t="shared" si="57"/>
        <v>46.031292495977389</v>
      </c>
      <c r="Y162" s="123">
        <f t="shared" si="57"/>
        <v>45.578332007506461</v>
      </c>
      <c r="DA162" s="130" t="s">
        <v>4746</v>
      </c>
    </row>
    <row r="163" spans="1:105" ht="12" customHeight="1" x14ac:dyDescent="0.25">
      <c r="A163" s="97" t="s">
        <v>53</v>
      </c>
      <c r="B163" s="33"/>
      <c r="C163" s="110">
        <v>164.50175083798001</v>
      </c>
      <c r="D163" s="110">
        <v>148.64349129961874</v>
      </c>
      <c r="E163" s="110">
        <v>143.43445462549531</v>
      </c>
      <c r="F163" s="110">
        <v>139.51014044089413</v>
      </c>
      <c r="G163" s="110">
        <v>134.52191404182196</v>
      </c>
      <c r="H163" s="110">
        <v>121.55918010605457</v>
      </c>
      <c r="I163" s="110">
        <v>149.68079823610884</v>
      </c>
      <c r="J163" s="110">
        <v>145.536909742755</v>
      </c>
      <c r="K163" s="110">
        <v>143.34553319144152</v>
      </c>
      <c r="L163" s="110">
        <v>166.7049738562628</v>
      </c>
      <c r="M163" s="110">
        <v>136.82448835113081</v>
      </c>
      <c r="N163" s="110">
        <v>134.84841347676397</v>
      </c>
      <c r="O163" s="110">
        <v>128.12301609974</v>
      </c>
      <c r="P163" s="110">
        <v>117.53113336029493</v>
      </c>
      <c r="Q163" s="110">
        <v>108.85582908906359</v>
      </c>
      <c r="R163" s="110">
        <v>110.91102635492628</v>
      </c>
      <c r="S163" s="110">
        <v>103.05309871288172</v>
      </c>
      <c r="T163" s="110">
        <v>122.29914659927668</v>
      </c>
      <c r="U163" s="110">
        <v>93.875521434058641</v>
      </c>
      <c r="V163" s="110">
        <v>84.157148590238918</v>
      </c>
      <c r="W163" s="110">
        <v>82.562469739856652</v>
      </c>
      <c r="X163" s="110">
        <v>46.031292495977389</v>
      </c>
      <c r="Y163" s="110">
        <v>45.578332007506461</v>
      </c>
      <c r="DA163" s="60" t="s">
        <v>4747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5.7873162337593945E-3</v>
      </c>
      <c r="D164" s="123">
        <f t="shared" si="58"/>
        <v>5.5063395113983688E-3</v>
      </c>
      <c r="E164" s="123">
        <f t="shared" si="58"/>
        <v>9.2557195026549393E-3</v>
      </c>
      <c r="F164" s="123">
        <f t="shared" si="58"/>
        <v>1.3881024404490171E-2</v>
      </c>
      <c r="G164" s="123">
        <f t="shared" si="58"/>
        <v>2.2730401563478421E-2</v>
      </c>
      <c r="H164" s="123">
        <f t="shared" si="58"/>
        <v>2.9106355765337457E-2</v>
      </c>
      <c r="I164" s="123">
        <f t="shared" si="58"/>
        <v>3.7701313033684979E-2</v>
      </c>
      <c r="J164" s="123">
        <f t="shared" si="58"/>
        <v>4.4920731327328704E-2</v>
      </c>
      <c r="K164" s="123">
        <f t="shared" si="58"/>
        <v>4.998343836633086E-2</v>
      </c>
      <c r="L164" s="123">
        <f t="shared" si="58"/>
        <v>0.11461472898050794</v>
      </c>
      <c r="M164" s="123">
        <f t="shared" si="58"/>
        <v>4.4485597895056281E-2</v>
      </c>
      <c r="N164" s="123">
        <f t="shared" si="58"/>
        <v>7.2129774817201051E-2</v>
      </c>
      <c r="O164" s="123">
        <f t="shared" si="58"/>
        <v>7.8753901222811423E-2</v>
      </c>
      <c r="P164" s="123">
        <f t="shared" si="58"/>
        <v>9.9477497534897236E-2</v>
      </c>
      <c r="Q164" s="123">
        <f t="shared" si="58"/>
        <v>9.742296462965655E-2</v>
      </c>
      <c r="R164" s="123">
        <f t="shared" si="58"/>
        <v>0.1163856288762181</v>
      </c>
      <c r="S164" s="123">
        <f t="shared" si="58"/>
        <v>0.12872482437656016</v>
      </c>
      <c r="T164" s="123">
        <f t="shared" si="58"/>
        <v>0.1863229818871899</v>
      </c>
      <c r="U164" s="123">
        <f t="shared" si="58"/>
        <v>0.13299958014327345</v>
      </c>
      <c r="V164" s="123">
        <f t="shared" si="58"/>
        <v>0.15564898504528907</v>
      </c>
      <c r="W164" s="123">
        <f t="shared" si="58"/>
        <v>0.23100392731591368</v>
      </c>
      <c r="X164" s="123">
        <f t="shared" si="58"/>
        <v>0.22550969954300307</v>
      </c>
      <c r="Y164" s="123">
        <f t="shared" si="58"/>
        <v>0.17049494583477395</v>
      </c>
      <c r="DA164" s="130" t="s">
        <v>4748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5.7873162337593945E-3</v>
      </c>
      <c r="D165" s="99">
        <f>RES_hhdet_in_tesh!D165/RES_summary!D$21</f>
        <v>5.5063395113983688E-3</v>
      </c>
      <c r="E165" s="99">
        <f>RES_hhdet_in_tesh!E165/RES_summary!E$21</f>
        <v>9.2557195026549393E-3</v>
      </c>
      <c r="F165" s="99">
        <f>RES_hhdet_in_tesh!F165/RES_summary!F$21</f>
        <v>1.3881024404490171E-2</v>
      </c>
      <c r="G165" s="99">
        <f>RES_hhdet_in_tesh!G165/RES_summary!G$21</f>
        <v>2.2730401563478421E-2</v>
      </c>
      <c r="H165" s="99">
        <f>RES_hhdet_in_tesh!H165/RES_summary!H$21</f>
        <v>2.9106355765337457E-2</v>
      </c>
      <c r="I165" s="99">
        <f>RES_hhdet_in_tesh!I165/RES_summary!I$21</f>
        <v>3.7701313033684979E-2</v>
      </c>
      <c r="J165" s="99">
        <f>RES_hhdet_in_tesh!J165/RES_summary!J$21</f>
        <v>4.4920731327328704E-2</v>
      </c>
      <c r="K165" s="99">
        <f>RES_hhdet_in_tesh!K165/RES_summary!K$21</f>
        <v>4.998343836633086E-2</v>
      </c>
      <c r="L165" s="99">
        <f>RES_hhdet_in_tesh!L165/RES_summary!L$21</f>
        <v>0.11461472898050794</v>
      </c>
      <c r="M165" s="99">
        <f>RES_hhdet_in_tesh!M165/RES_summary!M$21</f>
        <v>4.4485597895056281E-2</v>
      </c>
      <c r="N165" s="99">
        <f>RES_hhdet_in_tesh!N165/RES_summary!N$21</f>
        <v>7.2129774817201051E-2</v>
      </c>
      <c r="O165" s="99">
        <f>RES_hhdet_in_tesh!O165/RES_summary!O$21</f>
        <v>7.8753901222811423E-2</v>
      </c>
      <c r="P165" s="99">
        <f>RES_hhdet_in_tesh!P165/RES_summary!P$21</f>
        <v>9.9477497534897236E-2</v>
      </c>
      <c r="Q165" s="99">
        <f>RES_hhdet_in_tesh!Q165/RES_summary!Q$21</f>
        <v>9.742296462965655E-2</v>
      </c>
      <c r="R165" s="99">
        <f>RES_hhdet_in_tesh!R165/RES_summary!R$21</f>
        <v>0.1163856288762181</v>
      </c>
      <c r="S165" s="99">
        <f>RES_hhdet_in_tesh!S165/RES_summary!S$21</f>
        <v>0.12872482437656016</v>
      </c>
      <c r="T165" s="99">
        <f>RES_hhdet_in_tesh!T165/RES_summary!T$21</f>
        <v>0.1863229818871899</v>
      </c>
      <c r="U165" s="99">
        <f>RES_hhdet_in_tesh!U165/RES_summary!U$21</f>
        <v>0.13299958014327345</v>
      </c>
      <c r="V165" s="99">
        <f>RES_hhdet_in_tesh!V165/RES_summary!V$21</f>
        <v>0.15564898504528907</v>
      </c>
      <c r="W165" s="99">
        <f>RES_hhdet_in_tesh!W165/RES_summary!W$21</f>
        <v>0.23100392731591368</v>
      </c>
      <c r="X165" s="99">
        <f>RES_hhdet_in_tesh!X165/RES_summary!X$21</f>
        <v>0.22550969954300307</v>
      </c>
      <c r="Y165" s="99">
        <f>RES_hhdet_in_tesh!Y165/RES_summary!Y$21</f>
        <v>0.17049494583477395</v>
      </c>
      <c r="DA165" s="63" t="s">
        <v>4749</v>
      </c>
    </row>
    <row r="166" spans="1:105" ht="12" customHeight="1" x14ac:dyDescent="0.25">
      <c r="A166" s="121" t="s">
        <v>55</v>
      </c>
      <c r="B166" s="122"/>
      <c r="C166" s="123">
        <v>18.638561020727121</v>
      </c>
      <c r="D166" s="123">
        <v>18.268065555541622</v>
      </c>
      <c r="E166" s="123">
        <v>17.969786097821871</v>
      </c>
      <c r="F166" s="123">
        <v>17.695219338832747</v>
      </c>
      <c r="G166" s="123">
        <v>17.37735362244505</v>
      </c>
      <c r="H166" s="123">
        <v>17.566227872083733</v>
      </c>
      <c r="I166" s="123">
        <v>16.856513841337897</v>
      </c>
      <c r="J166" s="123">
        <v>16.370700545237057</v>
      </c>
      <c r="K166" s="123">
        <v>15.55674745356165</v>
      </c>
      <c r="L166" s="123">
        <v>16.324290290434703</v>
      </c>
      <c r="M166" s="123">
        <v>14.903520527678582</v>
      </c>
      <c r="N166" s="123">
        <v>15.35721261014703</v>
      </c>
      <c r="O166" s="123">
        <v>14.819639667636432</v>
      </c>
      <c r="P166" s="123">
        <v>13.697813413511014</v>
      </c>
      <c r="Q166" s="123">
        <v>13.751978660658555</v>
      </c>
      <c r="R166" s="123">
        <v>14.988792433299579</v>
      </c>
      <c r="S166" s="123">
        <v>14.967239392612013</v>
      </c>
      <c r="T166" s="123">
        <v>14.246640915768173</v>
      </c>
      <c r="U166" s="123">
        <v>15.249497978029817</v>
      </c>
      <c r="V166" s="123">
        <v>14.834777279932085</v>
      </c>
      <c r="W166" s="123">
        <v>16.144201004779177</v>
      </c>
      <c r="X166" s="123">
        <v>11.016560048534496</v>
      </c>
      <c r="Y166" s="123">
        <v>15.285406013306357</v>
      </c>
      <c r="DA166" s="130" t="s">
        <v>4750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X167" s="99">
        <v>0</v>
      </c>
      <c r="Y167" s="99">
        <v>0</v>
      </c>
      <c r="DA167" s="63" t="s">
        <v>4751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4752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4753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4754</v>
      </c>
    </row>
    <row r="171" spans="1:105" ht="12" customHeight="1" x14ac:dyDescent="0.25">
      <c r="A171" s="106" t="s">
        <v>122</v>
      </c>
      <c r="B171" s="101"/>
      <c r="C171" s="102">
        <v>18.638561020727121</v>
      </c>
      <c r="D171" s="102">
        <v>18.268065555541622</v>
      </c>
      <c r="E171" s="102">
        <v>17.969786097821871</v>
      </c>
      <c r="F171" s="102">
        <v>17.695219338832747</v>
      </c>
      <c r="G171" s="102">
        <v>17.37735362244505</v>
      </c>
      <c r="H171" s="102">
        <v>17.566227872083733</v>
      </c>
      <c r="I171" s="102">
        <v>16.856513841337897</v>
      </c>
      <c r="J171" s="102">
        <v>16.370700545237057</v>
      </c>
      <c r="K171" s="102">
        <v>15.55674745356165</v>
      </c>
      <c r="L171" s="102">
        <v>16.324290290434703</v>
      </c>
      <c r="M171" s="102">
        <v>14.903520527678582</v>
      </c>
      <c r="N171" s="102">
        <v>15.35721261014703</v>
      </c>
      <c r="O171" s="102">
        <v>14.819639667636432</v>
      </c>
      <c r="P171" s="102">
        <v>13.697813413511014</v>
      </c>
      <c r="Q171" s="102">
        <v>13.751978660658555</v>
      </c>
      <c r="R171" s="102">
        <v>14.988792433299579</v>
      </c>
      <c r="S171" s="102">
        <v>14.967239392612013</v>
      </c>
      <c r="T171" s="102">
        <v>14.246640915768173</v>
      </c>
      <c r="U171" s="102">
        <v>15.249497978029817</v>
      </c>
      <c r="V171" s="102">
        <v>14.834777279932085</v>
      </c>
      <c r="W171" s="102">
        <v>16.144201004779177</v>
      </c>
      <c r="X171" s="102">
        <v>11.016560048534496</v>
      </c>
      <c r="Y171" s="102">
        <v>15.285406013306357</v>
      </c>
      <c r="DA171" s="131" t="s">
        <v>4755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4756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4757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4758</v>
      </c>
    </row>
    <row r="175" spans="1:105" ht="12" customHeight="1" x14ac:dyDescent="0.25">
      <c r="A175" s="121" t="s">
        <v>54</v>
      </c>
      <c r="B175" s="122"/>
      <c r="C175" s="123">
        <v>12.491885841367315</v>
      </c>
      <c r="D175" s="123">
        <v>11.21739580855818</v>
      </c>
      <c r="E175" s="123">
        <v>10.566301173344554</v>
      </c>
      <c r="F175" s="123">
        <v>10.563700974246274</v>
      </c>
      <c r="G175" s="123">
        <v>9.7245582500282435</v>
      </c>
      <c r="H175" s="123">
        <v>10.291319027593351</v>
      </c>
      <c r="I175" s="123">
        <v>8.8073166612070146</v>
      </c>
      <c r="J175" s="123">
        <v>8.5542802465002339</v>
      </c>
      <c r="K175" s="123">
        <v>7.7783127104230037</v>
      </c>
      <c r="L175" s="123">
        <v>8.5481276448383632</v>
      </c>
      <c r="M175" s="123">
        <v>7.9835753719844593</v>
      </c>
      <c r="N175" s="123">
        <v>7.943574971720337</v>
      </c>
      <c r="O175" s="123">
        <v>7.5285461598688714</v>
      </c>
      <c r="P175" s="123">
        <v>7.2308515211319078</v>
      </c>
      <c r="Q175" s="123">
        <v>7.5422800919702429</v>
      </c>
      <c r="R175" s="123">
        <v>8.6628111932357825</v>
      </c>
      <c r="S175" s="123">
        <v>8.4584854814328843</v>
      </c>
      <c r="T175" s="123">
        <v>7.9951325393504158</v>
      </c>
      <c r="U175" s="123">
        <v>8.5978254273060095</v>
      </c>
      <c r="V175" s="123">
        <v>8.0435457264723222</v>
      </c>
      <c r="W175" s="123">
        <v>8.7917640276504958</v>
      </c>
      <c r="X175" s="123">
        <v>6.0458555234300508</v>
      </c>
      <c r="Y175" s="123">
        <v>8.1172218089881838</v>
      </c>
      <c r="DA175" s="130" t="s">
        <v>4759</v>
      </c>
    </row>
    <row r="176" spans="1:105" ht="12" customHeight="1" x14ac:dyDescent="0.25">
      <c r="A176" s="97" t="s">
        <v>50</v>
      </c>
      <c r="B176" s="98"/>
      <c r="C176" s="99">
        <v>14.834892428949463</v>
      </c>
      <c r="D176" s="99">
        <v>0</v>
      </c>
      <c r="E176" s="99">
        <v>10.872195439539851</v>
      </c>
      <c r="F176" s="99">
        <v>11.594621184679088</v>
      </c>
      <c r="G176" s="99">
        <v>9.4069207591113475</v>
      </c>
      <c r="H176" s="99">
        <v>10.070124392229371</v>
      </c>
      <c r="I176" s="99">
        <v>6.7588910740992274</v>
      </c>
      <c r="J176" s="99">
        <v>8.9484450351116145</v>
      </c>
      <c r="K176" s="99">
        <v>7.7511510607725977</v>
      </c>
      <c r="L176" s="99">
        <v>9.1452827854004735</v>
      </c>
      <c r="M176" s="99">
        <v>8.8697745385418862</v>
      </c>
      <c r="N176" s="99">
        <v>6.9450972266385138</v>
      </c>
      <c r="O176" s="99">
        <v>6.5187818213102995</v>
      </c>
      <c r="P176" s="99">
        <v>7.2716208177930151</v>
      </c>
      <c r="Q176" s="99">
        <v>7.5742155818269055</v>
      </c>
      <c r="R176" s="99">
        <v>9.4838953132436554</v>
      </c>
      <c r="S176" s="99">
        <v>9.4402529707993637</v>
      </c>
      <c r="T176" s="99">
        <v>8.2123149375840789</v>
      </c>
      <c r="U176" s="99">
        <v>9.8021835203451069</v>
      </c>
      <c r="V176" s="99">
        <v>7.4271106179141295</v>
      </c>
      <c r="W176" s="99">
        <v>7.7392644984715124</v>
      </c>
      <c r="X176" s="99">
        <v>4.9778023351323286</v>
      </c>
      <c r="Y176" s="99">
        <v>8.4273298252429658</v>
      </c>
      <c r="DA176" s="63" t="s">
        <v>4760</v>
      </c>
    </row>
    <row r="177" spans="1:105" ht="12" customHeight="1" x14ac:dyDescent="0.25">
      <c r="A177" s="109" t="s">
        <v>120</v>
      </c>
      <c r="B177" s="33"/>
      <c r="C177" s="110">
        <v>12.340180378861996</v>
      </c>
      <c r="D177" s="110">
        <v>11.21739580855818</v>
      </c>
      <c r="E177" s="110">
        <v>10.531683509474716</v>
      </c>
      <c r="F177" s="110">
        <v>10.452871823834633</v>
      </c>
      <c r="G177" s="110">
        <v>9.7601012553858002</v>
      </c>
      <c r="H177" s="110">
        <v>10.31471650457852</v>
      </c>
      <c r="I177" s="110">
        <v>9.0517234056147338</v>
      </c>
      <c r="J177" s="110">
        <v>8.4848368222039348</v>
      </c>
      <c r="K177" s="110">
        <v>7.7836440911325511</v>
      </c>
      <c r="L177" s="110">
        <v>8.4387691130727731</v>
      </c>
      <c r="M177" s="110">
        <v>7.8606344471441227</v>
      </c>
      <c r="N177" s="110">
        <v>8.0309837978891156</v>
      </c>
      <c r="O177" s="110">
        <v>7.7181732657014681</v>
      </c>
      <c r="P177" s="110">
        <v>7.211521251163278</v>
      </c>
      <c r="Q177" s="110">
        <v>7.5267962181003458</v>
      </c>
      <c r="R177" s="110">
        <v>8.3789109212330608</v>
      </c>
      <c r="S177" s="110">
        <v>8.299053154099866</v>
      </c>
      <c r="T177" s="110">
        <v>7.9622023562247355</v>
      </c>
      <c r="U177" s="110">
        <v>8.523492646251583</v>
      </c>
      <c r="V177" s="110">
        <v>8.0473950090413755</v>
      </c>
      <c r="W177" s="110">
        <v>8.7972648962698994</v>
      </c>
      <c r="X177" s="110">
        <v>6.2480143872982197</v>
      </c>
      <c r="Y177" s="110">
        <v>8.0782844795929627</v>
      </c>
      <c r="DA177" s="60" t="s">
        <v>4761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87.118887580651958</v>
      </c>
      <c r="D3" s="118">
        <f t="shared" si="0"/>
        <v>100.1940967176894</v>
      </c>
      <c r="E3" s="118">
        <f t="shared" si="0"/>
        <v>76.444607900378472</v>
      </c>
      <c r="F3" s="118">
        <f t="shared" si="0"/>
        <v>104.74287255074411</v>
      </c>
      <c r="G3" s="118">
        <f t="shared" si="0"/>
        <v>93.80261589550436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81.905502108028188</v>
      </c>
      <c r="M3" s="118">
        <f t="shared" si="0"/>
        <v>89.634449793200758</v>
      </c>
      <c r="N3" s="118">
        <f t="shared" si="0"/>
        <v>82.092437496949614</v>
      </c>
      <c r="O3" s="118">
        <f t="shared" si="0"/>
        <v>86.339952848992027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53.238666686745127</v>
      </c>
      <c r="V3" s="118">
        <f t="shared" si="1"/>
        <v>0</v>
      </c>
      <c r="W3" s="118">
        <f t="shared" ref="W3:Y3" si="2">W4+W7+W9+W19</f>
        <v>0</v>
      </c>
      <c r="X3" s="118">
        <f t="shared" si="2"/>
        <v>0</v>
      </c>
      <c r="Y3" s="118">
        <f t="shared" si="2"/>
        <v>32.622139667402493</v>
      </c>
      <c r="DA3" s="129" t="s">
        <v>4763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77.022245368480739</v>
      </c>
      <c r="D4" s="123">
        <f t="shared" si="3"/>
        <v>91.320327510297886</v>
      </c>
      <c r="E4" s="123">
        <f t="shared" si="3"/>
        <v>67.171959668012235</v>
      </c>
      <c r="F4" s="123">
        <f t="shared" si="3"/>
        <v>93.393410979033789</v>
      </c>
      <c r="G4" s="123">
        <f t="shared" si="3"/>
        <v>85.79660803161164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70.425078069928588</v>
      </c>
      <c r="M4" s="123">
        <f t="shared" si="3"/>
        <v>80.593746500030548</v>
      </c>
      <c r="N4" s="123">
        <f t="shared" si="3"/>
        <v>72.280580105298355</v>
      </c>
      <c r="O4" s="123">
        <f t="shared" si="3"/>
        <v>74.472456294071861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45.767640912976113</v>
      </c>
      <c r="V4" s="123">
        <f t="shared" si="4"/>
        <v>0</v>
      </c>
      <c r="W4" s="123">
        <f t="shared" ref="W4:Y4" si="5">SUM(W5:W6)</f>
        <v>0</v>
      </c>
      <c r="X4" s="123">
        <f t="shared" si="5"/>
        <v>0</v>
      </c>
      <c r="Y4" s="123">
        <f t="shared" si="5"/>
        <v>32.272640594762606</v>
      </c>
      <c r="DA4" s="130" t="s">
        <v>4764</v>
      </c>
    </row>
    <row r="5" spans="1:105" ht="12" customHeight="1" x14ac:dyDescent="0.25">
      <c r="A5" s="97" t="s">
        <v>51</v>
      </c>
      <c r="B5" s="98"/>
      <c r="C5" s="99">
        <v>77.022245368480739</v>
      </c>
      <c r="D5" s="99">
        <v>91.320327510297886</v>
      </c>
      <c r="E5" s="99">
        <v>67.171959668012235</v>
      </c>
      <c r="F5" s="99">
        <v>93.393410979033789</v>
      </c>
      <c r="G5" s="99">
        <v>85.79660803161164</v>
      </c>
      <c r="H5" s="99">
        <v>0</v>
      </c>
      <c r="I5" s="99">
        <v>0</v>
      </c>
      <c r="J5" s="99">
        <v>0</v>
      </c>
      <c r="K5" s="99">
        <v>0</v>
      </c>
      <c r="L5" s="99">
        <v>70.425078069928588</v>
      </c>
      <c r="M5" s="99">
        <v>80.593746500030548</v>
      </c>
      <c r="N5" s="99">
        <v>72.280580105298355</v>
      </c>
      <c r="O5" s="99">
        <v>74.472456294071861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45.767640912976113</v>
      </c>
      <c r="V5" s="99">
        <v>0</v>
      </c>
      <c r="W5" s="99">
        <v>0</v>
      </c>
      <c r="X5" s="99">
        <v>0</v>
      </c>
      <c r="Y5" s="99">
        <v>32.272640594762606</v>
      </c>
      <c r="DA5" s="63" t="s">
        <v>4765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4766</v>
      </c>
    </row>
    <row r="7" spans="1:105" ht="12.95" customHeight="1" x14ac:dyDescent="0.25">
      <c r="A7" s="121" t="s">
        <v>92</v>
      </c>
      <c r="B7" s="122"/>
      <c r="C7" s="123">
        <f t="shared" ref="C7:Y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4767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X8" s="99">
        <v>0</v>
      </c>
      <c r="Y8" s="99">
        <v>0</v>
      </c>
      <c r="DA8" s="63" t="s">
        <v>4768</v>
      </c>
    </row>
    <row r="9" spans="1:105" ht="12" customHeight="1" x14ac:dyDescent="0.25">
      <c r="A9" s="121" t="s">
        <v>55</v>
      </c>
      <c r="B9" s="122"/>
      <c r="C9" s="123">
        <v>9.5565335209330087</v>
      </c>
      <c r="D9" s="123">
        <v>8.5149505428517394</v>
      </c>
      <c r="E9" s="123">
        <v>8.4744379125603402</v>
      </c>
      <c r="F9" s="123">
        <v>10.337738217611932</v>
      </c>
      <c r="G9" s="123">
        <v>6.8383828774030109</v>
      </c>
      <c r="H9" s="123">
        <v>0</v>
      </c>
      <c r="I9" s="123">
        <v>0</v>
      </c>
      <c r="J9" s="123">
        <v>0</v>
      </c>
      <c r="K9" s="123">
        <v>0</v>
      </c>
      <c r="L9" s="123">
        <v>7.8826637019377772</v>
      </c>
      <c r="M9" s="123">
        <v>7.2943183142836281</v>
      </c>
      <c r="N9" s="123">
        <v>8.1936125952669911</v>
      </c>
      <c r="O9" s="123">
        <v>9.5135154377959257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7.4710257737690142</v>
      </c>
      <c r="V9" s="123">
        <v>0</v>
      </c>
      <c r="W9" s="123">
        <v>0</v>
      </c>
      <c r="X9" s="123">
        <v>0</v>
      </c>
      <c r="Y9" s="123">
        <v>0</v>
      </c>
      <c r="DA9" s="130" t="s">
        <v>4769</v>
      </c>
    </row>
    <row r="10" spans="1:105" ht="12" customHeight="1" x14ac:dyDescent="0.25">
      <c r="A10" s="97" t="s">
        <v>143</v>
      </c>
      <c r="B10" s="98"/>
      <c r="C10" s="99">
        <v>9.5565335209330087</v>
      </c>
      <c r="D10" s="99">
        <v>12.062846602373298</v>
      </c>
      <c r="E10" s="99">
        <v>8.4744379125603402</v>
      </c>
      <c r="F10" s="99">
        <v>12.304155813353331</v>
      </c>
      <c r="G10" s="99">
        <v>12.220068810507156</v>
      </c>
      <c r="H10" s="99">
        <v>0</v>
      </c>
      <c r="I10" s="99">
        <v>0</v>
      </c>
      <c r="J10" s="99">
        <v>0</v>
      </c>
      <c r="K10" s="99">
        <v>0</v>
      </c>
      <c r="L10" s="99">
        <v>7.8826637019377772</v>
      </c>
      <c r="M10" s="99">
        <v>10.065344266078526</v>
      </c>
      <c r="N10" s="99">
        <v>9.3604245154790604</v>
      </c>
      <c r="O10" s="99">
        <v>9.7433104966798858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7.4710257737690142</v>
      </c>
      <c r="V10" s="99">
        <v>0</v>
      </c>
      <c r="W10" s="99">
        <v>0</v>
      </c>
      <c r="X10" s="99">
        <v>0</v>
      </c>
      <c r="Y10" s="99">
        <v>0</v>
      </c>
      <c r="DA10" s="63" t="s">
        <v>4770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4771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4772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4773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4774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4775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4776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4777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4778</v>
      </c>
    </row>
    <row r="19" spans="1:105" ht="12" customHeight="1" x14ac:dyDescent="0.25">
      <c r="A19" s="121" t="s">
        <v>54</v>
      </c>
      <c r="B19" s="122"/>
      <c r="C19" s="123">
        <v>0.54010869123822325</v>
      </c>
      <c r="D19" s="123">
        <v>0.35881866453977984</v>
      </c>
      <c r="E19" s="123">
        <v>0.79821031980590806</v>
      </c>
      <c r="F19" s="123">
        <v>1.0117233540983959</v>
      </c>
      <c r="G19" s="123">
        <v>1.1676249864897188</v>
      </c>
      <c r="H19" s="123">
        <v>0</v>
      </c>
      <c r="I19" s="123">
        <v>0</v>
      </c>
      <c r="J19" s="123">
        <v>0</v>
      </c>
      <c r="K19" s="123">
        <v>0</v>
      </c>
      <c r="L19" s="123">
        <v>3.5977603361618247</v>
      </c>
      <c r="M19" s="123">
        <v>1.7463849788865875</v>
      </c>
      <c r="N19" s="123">
        <v>1.6182447963842814</v>
      </c>
      <c r="O19" s="123">
        <v>2.35398111712423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X19" s="123">
        <v>0</v>
      </c>
      <c r="Y19" s="123">
        <v>0.34949907263988389</v>
      </c>
      <c r="DA19" s="130" t="s">
        <v>4779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7.1165701800389671</v>
      </c>
      <c r="E20" s="99">
        <v>5.3450015559814625</v>
      </c>
      <c r="F20" s="99">
        <v>7.9585135649954672</v>
      </c>
      <c r="G20" s="99">
        <v>6.7931781709831442</v>
      </c>
      <c r="H20" s="99">
        <v>0</v>
      </c>
      <c r="I20" s="99">
        <v>0</v>
      </c>
      <c r="J20" s="99">
        <v>0</v>
      </c>
      <c r="K20" s="99">
        <v>0</v>
      </c>
      <c r="L20" s="99">
        <v>4.794973892098195</v>
      </c>
      <c r="M20" s="99">
        <v>5.9410109222529126</v>
      </c>
      <c r="N20" s="99">
        <v>5.6920645232471543</v>
      </c>
      <c r="O20" s="99">
        <v>5.6308744414332716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4780</v>
      </c>
    </row>
    <row r="21" spans="1:105" ht="12" customHeight="1" x14ac:dyDescent="0.25">
      <c r="A21" s="97" t="s">
        <v>50</v>
      </c>
      <c r="B21" s="98"/>
      <c r="C21" s="99">
        <v>5.9411956036204554</v>
      </c>
      <c r="D21" s="99">
        <v>0</v>
      </c>
      <c r="E21" s="99">
        <v>4.344670209118636</v>
      </c>
      <c r="F21" s="99">
        <v>4.6283046525704368</v>
      </c>
      <c r="G21" s="99">
        <v>3.750931614574768</v>
      </c>
      <c r="H21" s="99">
        <v>0</v>
      </c>
      <c r="I21" s="99">
        <v>0</v>
      </c>
      <c r="J21" s="99">
        <v>0</v>
      </c>
      <c r="K21" s="99">
        <v>0</v>
      </c>
      <c r="L21" s="99">
        <v>3.6268287608372103</v>
      </c>
      <c r="M21" s="99">
        <v>3.5146715379158788</v>
      </c>
      <c r="N21" s="99">
        <v>2.7507470616357832</v>
      </c>
      <c r="O21" s="99">
        <v>2.5811864741480126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X21" s="99">
        <v>0</v>
      </c>
      <c r="Y21" s="99">
        <v>3.1454916537589548</v>
      </c>
      <c r="DA21" s="63" t="s">
        <v>4781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4782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0</v>
      </c>
      <c r="L24" s="118">
        <f t="shared" si="7"/>
        <v>0</v>
      </c>
      <c r="M24" s="118">
        <f t="shared" si="7"/>
        <v>0</v>
      </c>
      <c r="N24" s="118">
        <f t="shared" si="7"/>
        <v>0</v>
      </c>
      <c r="O24" s="118">
        <f t="shared" si="7"/>
        <v>0</v>
      </c>
      <c r="P24" s="118">
        <f t="shared" si="7"/>
        <v>0</v>
      </c>
      <c r="Q24" s="118">
        <f t="shared" si="7"/>
        <v>0</v>
      </c>
      <c r="R24" s="118">
        <f t="shared" ref="R24:V24" si="8">R25+R28+R30+R39</f>
        <v>0</v>
      </c>
      <c r="S24" s="118">
        <f t="shared" si="8"/>
        <v>0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:Y24" si="9">W25+W28+W30+W39</f>
        <v>0</v>
      </c>
      <c r="X24" s="118">
        <f t="shared" si="9"/>
        <v>0</v>
      </c>
      <c r="Y24" s="118">
        <f t="shared" si="9"/>
        <v>0</v>
      </c>
      <c r="DA24" s="129" t="s">
        <v>4783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0</v>
      </c>
      <c r="L25" s="123">
        <f t="shared" si="10"/>
        <v>0</v>
      </c>
      <c r="M25" s="123">
        <f t="shared" si="10"/>
        <v>0</v>
      </c>
      <c r="N25" s="123">
        <f t="shared" si="10"/>
        <v>0</v>
      </c>
      <c r="O25" s="123">
        <f t="shared" si="10"/>
        <v>0</v>
      </c>
      <c r="P25" s="123">
        <f t="shared" si="10"/>
        <v>0</v>
      </c>
      <c r="Q25" s="123">
        <f t="shared" si="10"/>
        <v>0</v>
      </c>
      <c r="R25" s="123">
        <f t="shared" ref="R25:V25" si="11">SUM(R26:R27)</f>
        <v>0</v>
      </c>
      <c r="S25" s="123">
        <f t="shared" si="11"/>
        <v>0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:Y25" si="12">SUM(W26:W27)</f>
        <v>0</v>
      </c>
      <c r="X25" s="123">
        <f t="shared" si="12"/>
        <v>0</v>
      </c>
      <c r="Y25" s="123">
        <f t="shared" si="12"/>
        <v>0</v>
      </c>
      <c r="DA25" s="130" t="s">
        <v>4784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0</v>
      </c>
      <c r="E26" s="99">
        <v>0</v>
      </c>
      <c r="F26" s="99">
        <v>0</v>
      </c>
      <c r="G26" s="99">
        <v>0</v>
      </c>
      <c r="H26" s="99">
        <v>0</v>
      </c>
      <c r="I26" s="99">
        <v>0</v>
      </c>
      <c r="J26" s="99">
        <v>0</v>
      </c>
      <c r="K26" s="99">
        <v>0</v>
      </c>
      <c r="L26" s="99">
        <v>0</v>
      </c>
      <c r="M26" s="99">
        <v>0</v>
      </c>
      <c r="N26" s="99">
        <v>0</v>
      </c>
      <c r="O26" s="99">
        <v>0</v>
      </c>
      <c r="P26" s="99">
        <v>0</v>
      </c>
      <c r="Q26" s="99">
        <v>0</v>
      </c>
      <c r="R26" s="99">
        <v>0</v>
      </c>
      <c r="S26" s="99">
        <v>0</v>
      </c>
      <c r="T26" s="99">
        <v>0</v>
      </c>
      <c r="U26" s="99">
        <v>0</v>
      </c>
      <c r="V26" s="99">
        <v>0</v>
      </c>
      <c r="W26" s="99">
        <v>0</v>
      </c>
      <c r="X26" s="99">
        <v>0</v>
      </c>
      <c r="Y26" s="99">
        <v>0</v>
      </c>
      <c r="DA26" s="63" t="s">
        <v>4785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X27" s="99">
        <v>0</v>
      </c>
      <c r="Y27" s="99">
        <v>0</v>
      </c>
      <c r="DA27" s="63" t="s">
        <v>4786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4787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X29" s="99">
        <v>0</v>
      </c>
      <c r="Y29" s="99">
        <v>0</v>
      </c>
      <c r="DA29" s="63" t="s">
        <v>4788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X30" s="123">
        <v>0</v>
      </c>
      <c r="Y30" s="123">
        <v>0</v>
      </c>
      <c r="DA30" s="130" t="s">
        <v>4789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X31" s="99">
        <v>0</v>
      </c>
      <c r="Y31" s="99">
        <v>0</v>
      </c>
      <c r="DA31" s="63" t="s">
        <v>4790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4791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4792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4793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0</v>
      </c>
      <c r="DA35" s="131" t="s">
        <v>4794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4795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4796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4797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0</v>
      </c>
      <c r="O39" s="123">
        <v>0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X39" s="123">
        <v>0</v>
      </c>
      <c r="Y39" s="123">
        <v>0</v>
      </c>
      <c r="DA39" s="130" t="s">
        <v>4798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X40" s="99">
        <v>0</v>
      </c>
      <c r="Y40" s="99">
        <v>0</v>
      </c>
      <c r="DA40" s="63" t="s">
        <v>4799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0</v>
      </c>
      <c r="DA41" s="60" t="s">
        <v>4800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90.677399386592128</v>
      </c>
      <c r="K43" s="118">
        <f t="shared" si="14"/>
        <v>73.667197428562858</v>
      </c>
      <c r="L43" s="118">
        <f t="shared" si="14"/>
        <v>63.790405229647781</v>
      </c>
      <c r="M43" s="118">
        <f t="shared" si="14"/>
        <v>77.308487086406828</v>
      </c>
      <c r="N43" s="118">
        <f t="shared" si="14"/>
        <v>75.366253926036038</v>
      </c>
      <c r="O43" s="118">
        <f t="shared" si="14"/>
        <v>59.765290119051713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:Y43" si="16">W44+W47+W49+W58</f>
        <v>0</v>
      </c>
      <c r="X43" s="118">
        <f t="shared" si="16"/>
        <v>0</v>
      </c>
      <c r="Y43" s="118">
        <f t="shared" si="16"/>
        <v>15.484291045278828</v>
      </c>
      <c r="DA43" s="129" t="s">
        <v>4801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81.461603454363754</v>
      </c>
      <c r="K44" s="123">
        <f t="shared" si="17"/>
        <v>66.178982140738611</v>
      </c>
      <c r="L44" s="123">
        <f t="shared" si="17"/>
        <v>57.255380131407009</v>
      </c>
      <c r="M44" s="123">
        <f t="shared" si="17"/>
        <v>69.615687119612858</v>
      </c>
      <c r="N44" s="123">
        <f t="shared" si="17"/>
        <v>67.909404626737341</v>
      </c>
      <c r="O44" s="123">
        <f t="shared" si="17"/>
        <v>53.565169308829667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:Y44" si="19">SUM(W45:W46)</f>
        <v>0</v>
      </c>
      <c r="X44" s="123">
        <f t="shared" si="19"/>
        <v>0</v>
      </c>
      <c r="Y44" s="123">
        <f t="shared" si="19"/>
        <v>13.417627917795965</v>
      </c>
      <c r="DA44" s="130" t="s">
        <v>4802</v>
      </c>
    </row>
    <row r="45" spans="1:105" ht="12" customHeight="1" x14ac:dyDescent="0.25">
      <c r="A45" s="97" t="s">
        <v>211</v>
      </c>
      <c r="B45" s="98"/>
      <c r="C45" s="99">
        <v>0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81.461603454363754</v>
      </c>
      <c r="K45" s="99">
        <v>66.178982140738611</v>
      </c>
      <c r="L45" s="99">
        <v>57.255380131407009</v>
      </c>
      <c r="M45" s="99">
        <v>69.615687119612858</v>
      </c>
      <c r="N45" s="99">
        <v>67.909404626737341</v>
      </c>
      <c r="O45" s="99">
        <v>53.565169308829667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X45" s="99">
        <v>0</v>
      </c>
      <c r="Y45" s="99">
        <v>13.417627917795965</v>
      </c>
      <c r="DA45" s="63" t="s">
        <v>4803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4804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4805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X48" s="99">
        <v>0</v>
      </c>
      <c r="Y48" s="99">
        <v>0</v>
      </c>
      <c r="DA48" s="63" t="s">
        <v>4806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8.6711091184031464</v>
      </c>
      <c r="K49" s="123">
        <v>6.9644222055487255</v>
      </c>
      <c r="L49" s="123">
        <v>5.9716342227709145</v>
      </c>
      <c r="M49" s="123">
        <v>7.268615470838613</v>
      </c>
      <c r="N49" s="123">
        <v>7.2411044317194175</v>
      </c>
      <c r="O49" s="123">
        <v>5.7995918745783923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X49" s="123">
        <v>0</v>
      </c>
      <c r="Y49" s="123">
        <v>1.8045388230029511</v>
      </c>
      <c r="DA49" s="130" t="s">
        <v>4807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9.0801236994598984</v>
      </c>
      <c r="K50" s="99">
        <v>6.9644222055487255</v>
      </c>
      <c r="L50" s="99">
        <v>6.0301796563274923</v>
      </c>
      <c r="M50" s="99">
        <v>7.5732879756043046</v>
      </c>
      <c r="N50" s="99">
        <v>7.536659714646742</v>
      </c>
      <c r="O50" s="99">
        <v>6.0608347518116537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X50" s="99">
        <v>0</v>
      </c>
      <c r="Y50" s="99">
        <v>4.3308931752070823</v>
      </c>
      <c r="DA50" s="63" t="s">
        <v>4808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X51" s="99">
        <v>0</v>
      </c>
      <c r="Y51" s="99">
        <v>0</v>
      </c>
      <c r="DA51" s="63" t="s">
        <v>4809</v>
      </c>
    </row>
    <row r="52" spans="1:105" ht="12" customHeight="1" x14ac:dyDescent="0.25">
      <c r="A52" s="100" t="s">
        <v>211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X52" s="102">
        <v>0</v>
      </c>
      <c r="Y52" s="102">
        <v>0</v>
      </c>
      <c r="DA52" s="131" t="s">
        <v>4810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4811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4812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4813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4814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4815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0.5446868138252221</v>
      </c>
      <c r="K58" s="123">
        <v>0.5237930822755138</v>
      </c>
      <c r="L58" s="123">
        <v>0.56339087546985789</v>
      </c>
      <c r="M58" s="123">
        <v>0.42418449595536478</v>
      </c>
      <c r="N58" s="123">
        <v>0.21574486757927713</v>
      </c>
      <c r="O58" s="123">
        <v>0.4005289356436571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X58" s="123">
        <v>0</v>
      </c>
      <c r="Y58" s="123">
        <v>0.26212430447991286</v>
      </c>
      <c r="DA58" s="130" t="s">
        <v>4816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3.5564844902705679</v>
      </c>
      <c r="K59" s="99">
        <v>3.0772843583686433</v>
      </c>
      <c r="L59" s="99">
        <v>3.6268287608372103</v>
      </c>
      <c r="M59" s="99">
        <v>3.5146715379158793</v>
      </c>
      <c r="N59" s="99">
        <v>2.7507470616357836</v>
      </c>
      <c r="O59" s="99">
        <v>2.5811864741480126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X59" s="99">
        <v>0</v>
      </c>
      <c r="Y59" s="99">
        <v>3.1454916537589543</v>
      </c>
      <c r="DA59" s="63" t="s">
        <v>4817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4818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68.926532803915833</v>
      </c>
      <c r="D62" s="118">
        <f t="shared" si="21"/>
        <v>62.151028816883709</v>
      </c>
      <c r="E62" s="118">
        <f t="shared" si="21"/>
        <v>61.00274382045869</v>
      </c>
      <c r="F62" s="118">
        <f t="shared" si="21"/>
        <v>58.701441883900195</v>
      </c>
      <c r="G62" s="118">
        <f t="shared" si="21"/>
        <v>61.706338750621669</v>
      </c>
      <c r="H62" s="118">
        <f t="shared" si="21"/>
        <v>58.152175471780126</v>
      </c>
      <c r="I62" s="118">
        <f t="shared" si="21"/>
        <v>59.290761242365207</v>
      </c>
      <c r="J62" s="118">
        <f t="shared" si="21"/>
        <v>57.166708480194615</v>
      </c>
      <c r="K62" s="118">
        <f t="shared" si="21"/>
        <v>56.177741363312464</v>
      </c>
      <c r="L62" s="118">
        <f t="shared" si="21"/>
        <v>58.188500566679302</v>
      </c>
      <c r="M62" s="118">
        <f t="shared" si="21"/>
        <v>51.369545186748212</v>
      </c>
      <c r="N62" s="118">
        <f t="shared" si="21"/>
        <v>51.027958797686843</v>
      </c>
      <c r="O62" s="118">
        <f t="shared" si="21"/>
        <v>44.442040282049859</v>
      </c>
      <c r="P62" s="118">
        <f t="shared" si="21"/>
        <v>39.641668212781816</v>
      </c>
      <c r="Q62" s="118">
        <f t="shared" si="21"/>
        <v>34.331176712824586</v>
      </c>
      <c r="R62" s="118">
        <f t="shared" ref="R62:V62" si="22">R63+R66+R68+R77</f>
        <v>37.458823153909485</v>
      </c>
      <c r="S62" s="118">
        <f t="shared" si="22"/>
        <v>33.028907178046609</v>
      </c>
      <c r="T62" s="118">
        <f t="shared" si="22"/>
        <v>31.414860235747135</v>
      </c>
      <c r="U62" s="118">
        <f t="shared" si="22"/>
        <v>30.511170992483592</v>
      </c>
      <c r="V62" s="118">
        <f t="shared" si="22"/>
        <v>27.497027867846036</v>
      </c>
      <c r="W62" s="118">
        <f t="shared" ref="W62:Y62" si="23">W63+W66+W68+W77</f>
        <v>24.8455209271469</v>
      </c>
      <c r="X62" s="118">
        <f t="shared" si="23"/>
        <v>16.41256768339613</v>
      </c>
      <c r="Y62" s="118">
        <f t="shared" si="23"/>
        <v>12.868034990019845</v>
      </c>
      <c r="DA62" s="129" t="s">
        <v>4819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59.065970533207782</v>
      </c>
      <c r="D63" s="123">
        <f t="shared" si="24"/>
        <v>52.994516028484739</v>
      </c>
      <c r="E63" s="123">
        <f t="shared" si="24"/>
        <v>51.931173001538774</v>
      </c>
      <c r="F63" s="123">
        <f t="shared" si="24"/>
        <v>49.773216351052788</v>
      </c>
      <c r="G63" s="123">
        <f t="shared" si="24"/>
        <v>52.276195935640132</v>
      </c>
      <c r="H63" s="123">
        <f t="shared" si="24"/>
        <v>48.890707129424534</v>
      </c>
      <c r="I63" s="123">
        <f t="shared" si="24"/>
        <v>51.237814317483362</v>
      </c>
      <c r="J63" s="123">
        <f t="shared" si="24"/>
        <v>49.250949400643535</v>
      </c>
      <c r="K63" s="123">
        <f t="shared" si="24"/>
        <v>49.153908782056121</v>
      </c>
      <c r="L63" s="123">
        <f t="shared" si="24"/>
        <v>50.502734008073901</v>
      </c>
      <c r="M63" s="123">
        <f t="shared" si="24"/>
        <v>44.431268506893169</v>
      </c>
      <c r="N63" s="123">
        <f t="shared" si="24"/>
        <v>44.007251351434292</v>
      </c>
      <c r="O63" s="123">
        <f t="shared" si="24"/>
        <v>38.14106796095183</v>
      </c>
      <c r="P63" s="123">
        <f t="shared" si="24"/>
        <v>33.74787819947575</v>
      </c>
      <c r="Q63" s="123">
        <f t="shared" si="24"/>
        <v>28.722687171294258</v>
      </c>
      <c r="R63" s="123">
        <f t="shared" ref="R63:V63" si="25">SUM(R64:R65)</f>
        <v>30.883359096657976</v>
      </c>
      <c r="S63" s="123">
        <f t="shared" si="25"/>
        <v>27.028597668251461</v>
      </c>
      <c r="T63" s="123">
        <f t="shared" si="25"/>
        <v>25.630609358275343</v>
      </c>
      <c r="U63" s="123">
        <f t="shared" si="25"/>
        <v>24.322285873380412</v>
      </c>
      <c r="V63" s="123">
        <f t="shared" si="25"/>
        <v>21.773394347230926</v>
      </c>
      <c r="W63" s="123">
        <f t="shared" ref="W63:Y63" si="26">SUM(W64:W65)</f>
        <v>19.210959276358128</v>
      </c>
      <c r="X63" s="123">
        <f t="shared" si="26"/>
        <v>12.506373225604666</v>
      </c>
      <c r="Y63" s="123">
        <f t="shared" si="26"/>
        <v>9.7450702933763971</v>
      </c>
      <c r="DA63" s="130" t="s">
        <v>4820</v>
      </c>
    </row>
    <row r="64" spans="1:105" ht="12" customHeight="1" x14ac:dyDescent="0.25">
      <c r="A64" s="97" t="s">
        <v>212</v>
      </c>
      <c r="B64" s="98"/>
      <c r="C64" s="99">
        <v>59.065970533207782</v>
      </c>
      <c r="D64" s="99">
        <v>52.994516028484739</v>
      </c>
      <c r="E64" s="99">
        <v>51.931173001538774</v>
      </c>
      <c r="F64" s="99">
        <v>49.773216351052788</v>
      </c>
      <c r="G64" s="99">
        <v>52.276195935640132</v>
      </c>
      <c r="H64" s="99">
        <v>48.890707129424534</v>
      </c>
      <c r="I64" s="99">
        <v>51.237814317483362</v>
      </c>
      <c r="J64" s="99">
        <v>49.250949400643535</v>
      </c>
      <c r="K64" s="99">
        <v>49.153908782056121</v>
      </c>
      <c r="L64" s="99">
        <v>50.502734008073901</v>
      </c>
      <c r="M64" s="99">
        <v>44.431268506893169</v>
      </c>
      <c r="N64" s="99">
        <v>44.007251351434292</v>
      </c>
      <c r="O64" s="99">
        <v>38.14106796095183</v>
      </c>
      <c r="P64" s="99">
        <v>33.74787819947575</v>
      </c>
      <c r="Q64" s="99">
        <v>28.722687171294258</v>
      </c>
      <c r="R64" s="99">
        <v>30.883359096657976</v>
      </c>
      <c r="S64" s="99">
        <v>27.028597668251461</v>
      </c>
      <c r="T64" s="99">
        <v>25.630609358275343</v>
      </c>
      <c r="U64" s="99">
        <v>24.322285873380412</v>
      </c>
      <c r="V64" s="99">
        <v>21.773394347230926</v>
      </c>
      <c r="W64" s="99">
        <v>19.210959276358128</v>
      </c>
      <c r="X64" s="99">
        <v>12.506373225604666</v>
      </c>
      <c r="Y64" s="99">
        <v>9.7450702933763971</v>
      </c>
      <c r="DA64" s="63" t="s">
        <v>4821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X65" s="99">
        <v>0</v>
      </c>
      <c r="Y65" s="99">
        <v>0</v>
      </c>
      <c r="DA65" s="63" t="s">
        <v>4822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X66" s="123">
        <f t="shared" si="27"/>
        <v>0</v>
      </c>
      <c r="Y66" s="123">
        <f t="shared" si="27"/>
        <v>0</v>
      </c>
      <c r="DA66" s="130" t="s">
        <v>4823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X67" s="99">
        <v>0</v>
      </c>
      <c r="Y67" s="99">
        <v>0</v>
      </c>
      <c r="DA67" s="63" t="s">
        <v>4824</v>
      </c>
    </row>
    <row r="68" spans="1:105" ht="12" customHeight="1" x14ac:dyDescent="0.25">
      <c r="A68" s="121" t="s">
        <v>55</v>
      </c>
      <c r="B68" s="122"/>
      <c r="C68" s="123">
        <v>5.9918281549354688</v>
      </c>
      <c r="D68" s="123">
        <v>5.644381243235693</v>
      </c>
      <c r="E68" s="123">
        <v>5.5233014522002826</v>
      </c>
      <c r="F68" s="123">
        <v>5.4958626545009492</v>
      </c>
      <c r="G68" s="123">
        <v>6.1330123681642927</v>
      </c>
      <c r="H68" s="123">
        <v>5.9759837426537059</v>
      </c>
      <c r="I68" s="123">
        <v>5.1721561990250384</v>
      </c>
      <c r="J68" s="123">
        <v>4.9974728878462251</v>
      </c>
      <c r="K68" s="123">
        <v>4.5962377828227279</v>
      </c>
      <c r="L68" s="123">
        <v>4.6752970836788421</v>
      </c>
      <c r="M68" s="123">
        <v>4.248881337498065</v>
      </c>
      <c r="N68" s="123">
        <v>4.3409721773772514</v>
      </c>
      <c r="O68" s="123">
        <v>3.8824933692360584</v>
      </c>
      <c r="P68" s="123">
        <v>3.5167938291845435</v>
      </c>
      <c r="Q68" s="123">
        <v>3.1964419609796035</v>
      </c>
      <c r="R68" s="123">
        <v>3.6488807901560958</v>
      </c>
      <c r="S68" s="123">
        <v>3.3042011158734539</v>
      </c>
      <c r="T68" s="123">
        <v>3.2198495715477553</v>
      </c>
      <c r="U68" s="123">
        <v>3.3879853093331902</v>
      </c>
      <c r="V68" s="123">
        <v>3.2490645039644859</v>
      </c>
      <c r="W68" s="123">
        <v>3.3570058414869979</v>
      </c>
      <c r="X68" s="123">
        <v>2.6281492049900108</v>
      </c>
      <c r="Y68" s="123">
        <v>2.70939829168797</v>
      </c>
      <c r="DA68" s="130" t="s">
        <v>4825</v>
      </c>
    </row>
    <row r="69" spans="1:105" ht="12" customHeight="1" x14ac:dyDescent="0.25">
      <c r="A69" s="97" t="s">
        <v>134</v>
      </c>
      <c r="B69" s="98"/>
      <c r="C69" s="99">
        <v>6.6727177179963171</v>
      </c>
      <c r="D69" s="99">
        <v>6.2764343512021901</v>
      </c>
      <c r="E69" s="99">
        <v>5.9465429427903427</v>
      </c>
      <c r="F69" s="99">
        <v>5.8722916034393702</v>
      </c>
      <c r="G69" s="99">
        <v>6.5184602417402502</v>
      </c>
      <c r="H69" s="99">
        <v>6.3964047094735648</v>
      </c>
      <c r="I69" s="99">
        <v>5.409169466801135</v>
      </c>
      <c r="J69" s="99">
        <v>5.2040991707090978</v>
      </c>
      <c r="K69" s="99">
        <v>4.8806093290980908</v>
      </c>
      <c r="L69" s="99">
        <v>5.0028247639915087</v>
      </c>
      <c r="M69" s="99">
        <v>4.5620812135584234</v>
      </c>
      <c r="N69" s="99">
        <v>4.6501582298969986</v>
      </c>
      <c r="O69" s="99">
        <v>4.1729394380796716</v>
      </c>
      <c r="P69" s="99">
        <v>3.8303932789207451</v>
      </c>
      <c r="Q69" s="99">
        <v>3.4415025113213735</v>
      </c>
      <c r="R69" s="99">
        <v>3.865926285432622</v>
      </c>
      <c r="S69" s="99">
        <v>3.5430590278643059</v>
      </c>
      <c r="T69" s="99">
        <v>3.4153767142994726</v>
      </c>
      <c r="U69" s="99">
        <v>3.5662142662430925</v>
      </c>
      <c r="V69" s="99">
        <v>3.4250554979292289</v>
      </c>
      <c r="W69" s="99">
        <v>3.5987769575543567</v>
      </c>
      <c r="X69" s="99">
        <v>2.8709343509475174</v>
      </c>
      <c r="Y69" s="99">
        <v>3.2224051994385943</v>
      </c>
      <c r="DA69" s="63" t="s">
        <v>4826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X70" s="99">
        <v>0</v>
      </c>
      <c r="Y70" s="99">
        <v>0</v>
      </c>
      <c r="DA70" s="63" t="s">
        <v>4827</v>
      </c>
    </row>
    <row r="71" spans="1:105" ht="12" customHeight="1" x14ac:dyDescent="0.25">
      <c r="A71" s="100" t="s">
        <v>212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X71" s="102">
        <v>0</v>
      </c>
      <c r="Y71" s="102">
        <v>0</v>
      </c>
      <c r="DA71" s="131" t="s">
        <v>4828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4829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DA73" s="131" t="s">
        <v>4830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4831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4832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4833</v>
      </c>
    </row>
    <row r="77" spans="1:105" ht="12" customHeight="1" x14ac:dyDescent="0.25">
      <c r="A77" s="121" t="s">
        <v>54</v>
      </c>
      <c r="B77" s="122"/>
      <c r="C77" s="123">
        <v>3.8687341157725834</v>
      </c>
      <c r="D77" s="123">
        <v>3.5121315451632817</v>
      </c>
      <c r="E77" s="123">
        <v>3.5482693667196386</v>
      </c>
      <c r="F77" s="123">
        <v>3.4323628783464626</v>
      </c>
      <c r="G77" s="123">
        <v>3.2971304468172424</v>
      </c>
      <c r="H77" s="123">
        <v>3.2854845997018911</v>
      </c>
      <c r="I77" s="123">
        <v>2.8807907258568064</v>
      </c>
      <c r="J77" s="123">
        <v>2.9182861917048544</v>
      </c>
      <c r="K77" s="123">
        <v>2.4275947984336157</v>
      </c>
      <c r="L77" s="123">
        <v>3.010469474926559</v>
      </c>
      <c r="M77" s="123">
        <v>2.6893953423569794</v>
      </c>
      <c r="N77" s="123">
        <v>2.6797352688752953</v>
      </c>
      <c r="O77" s="123">
        <v>2.4184789518619736</v>
      </c>
      <c r="P77" s="123">
        <v>2.3769961841215266</v>
      </c>
      <c r="Q77" s="123">
        <v>2.4120475805507242</v>
      </c>
      <c r="R77" s="123">
        <v>2.9265832670954097</v>
      </c>
      <c r="S77" s="123">
        <v>2.6961083939216923</v>
      </c>
      <c r="T77" s="123">
        <v>2.5644013059240383</v>
      </c>
      <c r="U77" s="123">
        <v>2.8008998097699891</v>
      </c>
      <c r="V77" s="123">
        <v>2.4745690166506233</v>
      </c>
      <c r="W77" s="123">
        <v>2.2775558093017718</v>
      </c>
      <c r="X77" s="123">
        <v>1.2780452528014528</v>
      </c>
      <c r="Y77" s="123">
        <v>0.41356640495547914</v>
      </c>
      <c r="DA77" s="130" t="s">
        <v>4834</v>
      </c>
    </row>
    <row r="78" spans="1:105" ht="12" customHeight="1" x14ac:dyDescent="0.25">
      <c r="A78" s="97" t="s">
        <v>189</v>
      </c>
      <c r="B78" s="98"/>
      <c r="C78" s="99">
        <v>4.5405502197091394</v>
      </c>
      <c r="D78" s="99">
        <v>3.6400004120988378</v>
      </c>
      <c r="E78" s="99">
        <v>3.6746819117256204</v>
      </c>
      <c r="F78" s="99">
        <v>3.6375584852041314</v>
      </c>
      <c r="G78" s="99">
        <v>3.5667743133180858</v>
      </c>
      <c r="H78" s="99">
        <v>3.6480011454552712</v>
      </c>
      <c r="I78" s="99">
        <v>3.15412801221209</v>
      </c>
      <c r="J78" s="99">
        <v>3.1168677964658356</v>
      </c>
      <c r="K78" s="99">
        <v>2.6900374793453579</v>
      </c>
      <c r="L78" s="99">
        <v>3.0338366377332333</v>
      </c>
      <c r="M78" s="99">
        <v>2.8094901276043136</v>
      </c>
      <c r="N78" s="99">
        <v>2.8302821940930083</v>
      </c>
      <c r="O78" s="99">
        <v>2.6153750877278488</v>
      </c>
      <c r="P78" s="99">
        <v>2.6007901575808661</v>
      </c>
      <c r="Q78" s="99">
        <v>2.5912129773322081</v>
      </c>
      <c r="R78" s="99">
        <v>3.0953277411878299</v>
      </c>
      <c r="S78" s="99">
        <v>2.8461655216855819</v>
      </c>
      <c r="T78" s="99">
        <v>2.6572571313311495</v>
      </c>
      <c r="U78" s="99">
        <v>2.9354937458473556</v>
      </c>
      <c r="V78" s="99">
        <v>2.6660012542765408</v>
      </c>
      <c r="W78" s="99">
        <v>3.021961857628888</v>
      </c>
      <c r="X78" s="99">
        <v>1.9282788024723669</v>
      </c>
      <c r="Y78" s="99">
        <v>2.4853750297805242</v>
      </c>
      <c r="DA78" s="63" t="s">
        <v>4835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DA79" s="60" t="s">
        <v>4836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0.2140435744111448</v>
      </c>
      <c r="D81" s="118">
        <f t="shared" si="28"/>
        <v>0</v>
      </c>
      <c r="E81" s="118">
        <f t="shared" si="28"/>
        <v>0.23365724429398743</v>
      </c>
      <c r="F81" s="118">
        <f t="shared" si="28"/>
        <v>0.25406367179151546</v>
      </c>
      <c r="G81" s="118">
        <f t="shared" si="28"/>
        <v>0.20485158344297344</v>
      </c>
      <c r="H81" s="118">
        <f t="shared" si="28"/>
        <v>0.20133937510894856</v>
      </c>
      <c r="I81" s="118">
        <f t="shared" si="28"/>
        <v>0.12096261286684601</v>
      </c>
      <c r="J81" s="118">
        <f t="shared" si="28"/>
        <v>0.19633010636885725</v>
      </c>
      <c r="K81" s="118">
        <f t="shared" si="28"/>
        <v>0.23709546600048342</v>
      </c>
      <c r="L81" s="118">
        <f t="shared" si="28"/>
        <v>0.19517621816478606</v>
      </c>
      <c r="M81" s="118">
        <f t="shared" si="28"/>
        <v>0.1822887895239968</v>
      </c>
      <c r="N81" s="118">
        <f t="shared" si="28"/>
        <v>8.9849924309872403E-2</v>
      </c>
      <c r="O81" s="118">
        <f t="shared" si="28"/>
        <v>0.21436894275385351</v>
      </c>
      <c r="P81" s="118">
        <f t="shared" si="28"/>
        <v>0.59511262054524472</v>
      </c>
      <c r="Q81" s="118">
        <f t="shared" si="28"/>
        <v>0.65097455200732257</v>
      </c>
      <c r="R81" s="118">
        <f t="shared" ref="R81:V81" si="29">R82+R85+R87+R100</f>
        <v>0.57194485105171289</v>
      </c>
      <c r="S81" s="118">
        <f t="shared" si="29"/>
        <v>0.2681549837638651</v>
      </c>
      <c r="T81" s="118">
        <f t="shared" si="29"/>
        <v>0.16605954440592818</v>
      </c>
      <c r="U81" s="118">
        <f t="shared" si="29"/>
        <v>0.12040049505164284</v>
      </c>
      <c r="V81" s="118">
        <f t="shared" si="29"/>
        <v>7.0859973874111424E-3</v>
      </c>
      <c r="W81" s="118">
        <f t="shared" ref="W81:Y81" si="30">W82+W85+W87+W100</f>
        <v>7.4586842139779796E-3</v>
      </c>
      <c r="X81" s="118">
        <f t="shared" si="30"/>
        <v>0.10413468613676743</v>
      </c>
      <c r="Y81" s="118">
        <f t="shared" si="30"/>
        <v>0.20695560342567731</v>
      </c>
      <c r="DA81" s="129" t="s">
        <v>4837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:Y82" si="33">SUM(W83:W84)</f>
        <v>0</v>
      </c>
      <c r="X82" s="123">
        <f t="shared" si="33"/>
        <v>0</v>
      </c>
      <c r="Y82" s="123">
        <f t="shared" si="33"/>
        <v>0</v>
      </c>
      <c r="DA82" s="130" t="s">
        <v>4838</v>
      </c>
    </row>
    <row r="83" spans="1:105" ht="12" customHeight="1" x14ac:dyDescent="0.25">
      <c r="A83" s="97" t="s">
        <v>199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X83" s="99">
        <v>0</v>
      </c>
      <c r="Y83" s="99">
        <v>0</v>
      </c>
      <c r="DA83" s="63" t="s">
        <v>4839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X84" s="99">
        <v>0</v>
      </c>
      <c r="Y84" s="99">
        <v>0</v>
      </c>
      <c r="DA84" s="63" t="s">
        <v>4840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X85" s="123">
        <f t="shared" si="34"/>
        <v>0</v>
      </c>
      <c r="Y85" s="123">
        <f t="shared" si="34"/>
        <v>0</v>
      </c>
      <c r="DA85" s="130" t="s">
        <v>4841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X86" s="99">
        <v>0</v>
      </c>
      <c r="Y86" s="99">
        <v>0</v>
      </c>
      <c r="DA86" s="63" t="s">
        <v>4842</v>
      </c>
    </row>
    <row r="87" spans="1:105" ht="12" customHeight="1" x14ac:dyDescent="0.25">
      <c r="A87" s="121" t="s">
        <v>55</v>
      </c>
      <c r="B87" s="122"/>
      <c r="C87" s="123">
        <v>0</v>
      </c>
      <c r="D87" s="123">
        <v>0</v>
      </c>
      <c r="E87" s="123">
        <v>0</v>
      </c>
      <c r="F87" s="123">
        <v>0</v>
      </c>
      <c r="G87" s="123">
        <v>0</v>
      </c>
      <c r="H87" s="123">
        <v>0</v>
      </c>
      <c r="I87" s="123">
        <v>0</v>
      </c>
      <c r="J87" s="123">
        <v>0</v>
      </c>
      <c r="K87" s="123">
        <v>0</v>
      </c>
      <c r="L87" s="123">
        <v>0</v>
      </c>
      <c r="M87" s="123">
        <v>0</v>
      </c>
      <c r="N87" s="123">
        <v>0</v>
      </c>
      <c r="O87" s="123">
        <v>0</v>
      </c>
      <c r="P87" s="123">
        <v>0</v>
      </c>
      <c r="Q87" s="123">
        <v>0</v>
      </c>
      <c r="R87" s="123">
        <v>0</v>
      </c>
      <c r="S87" s="123">
        <v>0</v>
      </c>
      <c r="T87" s="123">
        <v>0</v>
      </c>
      <c r="U87" s="123">
        <v>0</v>
      </c>
      <c r="V87" s="123">
        <v>0</v>
      </c>
      <c r="W87" s="123">
        <v>0</v>
      </c>
      <c r="X87" s="123">
        <v>0</v>
      </c>
      <c r="Y87" s="123">
        <v>0</v>
      </c>
      <c r="DA87" s="130" t="s">
        <v>4843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X88" s="99">
        <v>0</v>
      </c>
      <c r="Y88" s="99">
        <v>0</v>
      </c>
      <c r="DA88" s="63" t="s">
        <v>4844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4845</v>
      </c>
    </row>
    <row r="90" spans="1:105" ht="12" customHeight="1" x14ac:dyDescent="0.25">
      <c r="A90" s="100" t="s">
        <v>199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4846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4847</v>
      </c>
    </row>
    <row r="92" spans="1:105" ht="12" customHeight="1" x14ac:dyDescent="0.25">
      <c r="A92" s="106" t="s">
        <v>124</v>
      </c>
      <c r="B92" s="101"/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X92" s="102">
        <v>0</v>
      </c>
      <c r="Y92" s="102">
        <v>0</v>
      </c>
      <c r="DA92" s="131" t="s">
        <v>4848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0</v>
      </c>
      <c r="Y93" s="105">
        <v>0</v>
      </c>
      <c r="DA93" s="132" t="s">
        <v>4849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X94" s="99">
        <v>0</v>
      </c>
      <c r="Y94" s="99">
        <v>0</v>
      </c>
      <c r="DA94" s="63" t="s">
        <v>4850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4851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X96" s="102">
        <v>0</v>
      </c>
      <c r="Y96" s="102">
        <v>0</v>
      </c>
      <c r="DA96" s="131" t="s">
        <v>4852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4853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4854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4855</v>
      </c>
    </row>
    <row r="100" spans="1:105" ht="12" customHeight="1" x14ac:dyDescent="0.25">
      <c r="A100" s="121" t="s">
        <v>54</v>
      </c>
      <c r="B100" s="122"/>
      <c r="C100" s="123">
        <v>0.2140435744111448</v>
      </c>
      <c r="D100" s="123">
        <v>0</v>
      </c>
      <c r="E100" s="123">
        <v>0.23365724429398743</v>
      </c>
      <c r="F100" s="123">
        <v>0.25406367179151546</v>
      </c>
      <c r="G100" s="123">
        <v>0.20485158344297344</v>
      </c>
      <c r="H100" s="123">
        <v>0.20133937510894856</v>
      </c>
      <c r="I100" s="123">
        <v>0.12096261286684601</v>
      </c>
      <c r="J100" s="123">
        <v>0.19633010636885725</v>
      </c>
      <c r="K100" s="123">
        <v>0.23709546600048342</v>
      </c>
      <c r="L100" s="123">
        <v>0.19517621816478606</v>
      </c>
      <c r="M100" s="123">
        <v>0.1822887895239968</v>
      </c>
      <c r="N100" s="123">
        <v>8.9849924309872403E-2</v>
      </c>
      <c r="O100" s="123">
        <v>0.21436894275385351</v>
      </c>
      <c r="P100" s="123">
        <v>0.59511262054524472</v>
      </c>
      <c r="Q100" s="123">
        <v>0.65097455200732257</v>
      </c>
      <c r="R100" s="123">
        <v>0.57194485105171289</v>
      </c>
      <c r="S100" s="123">
        <v>0.2681549837638651</v>
      </c>
      <c r="T100" s="123">
        <v>0.16605954440592818</v>
      </c>
      <c r="U100" s="123">
        <v>0.12040049505164284</v>
      </c>
      <c r="V100" s="123">
        <v>7.0859973874111424E-3</v>
      </c>
      <c r="W100" s="123">
        <v>7.4586842139779796E-3</v>
      </c>
      <c r="X100" s="123">
        <v>0.10413468613676743</v>
      </c>
      <c r="Y100" s="123">
        <v>0.20695560342567731</v>
      </c>
      <c r="DA100" s="130" t="s">
        <v>4856</v>
      </c>
    </row>
    <row r="101" spans="1:105" ht="12" customHeight="1" x14ac:dyDescent="0.25">
      <c r="A101" s="97" t="s">
        <v>202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4857</v>
      </c>
    </row>
    <row r="102" spans="1:105" ht="12" customHeight="1" x14ac:dyDescent="0.25">
      <c r="A102" s="97" t="s">
        <v>50</v>
      </c>
      <c r="B102" s="98"/>
      <c r="C102" s="99">
        <v>5.9411956036204563</v>
      </c>
      <c r="D102" s="99">
        <v>0</v>
      </c>
      <c r="E102" s="99">
        <v>4.3446702091186351</v>
      </c>
      <c r="F102" s="99">
        <v>4.6283046525704359</v>
      </c>
      <c r="G102" s="99">
        <v>3.7509316145747675</v>
      </c>
      <c r="H102" s="99">
        <v>4.0110055559115239</v>
      </c>
      <c r="I102" s="99">
        <v>2.6891876935972405</v>
      </c>
      <c r="J102" s="99">
        <v>3.5564844902705675</v>
      </c>
      <c r="K102" s="99">
        <v>3.0772843583686438</v>
      </c>
      <c r="L102" s="99">
        <v>3.6268287608372094</v>
      </c>
      <c r="M102" s="99">
        <v>3.5146715379158788</v>
      </c>
      <c r="N102" s="99">
        <v>2.7507470616357836</v>
      </c>
      <c r="O102" s="99">
        <v>2.5811864741480126</v>
      </c>
      <c r="P102" s="99">
        <v>2.8770750216624892</v>
      </c>
      <c r="Q102" s="99">
        <v>2.9874797900189347</v>
      </c>
      <c r="R102" s="99">
        <v>3.7104017235949733</v>
      </c>
      <c r="S102" s="99">
        <v>3.6515924144470904</v>
      </c>
      <c r="T102" s="99">
        <v>3.137709918295049</v>
      </c>
      <c r="U102" s="99">
        <v>3.7037955567935703</v>
      </c>
      <c r="V102" s="99">
        <v>2.7845439019173139</v>
      </c>
      <c r="W102" s="99">
        <v>2.890772896074608</v>
      </c>
      <c r="X102" s="99">
        <v>1.8580820457031237</v>
      </c>
      <c r="Y102" s="99">
        <v>3.1454916537589543</v>
      </c>
      <c r="DA102" s="63" t="s">
        <v>4858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X103" s="110">
        <v>0</v>
      </c>
      <c r="Y103" s="110">
        <v>0</v>
      </c>
      <c r="DA103" s="60" t="s">
        <v>4859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4860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4861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4862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4863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4864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X110" s="99">
        <v>0</v>
      </c>
      <c r="Y110" s="99">
        <v>0</v>
      </c>
      <c r="DA110" s="63" t="s">
        <v>4865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4866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4867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4868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4869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4870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4871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4872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4873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4874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4875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4876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4877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0.36262112874267344</v>
      </c>
      <c r="D124" s="118">
        <f t="shared" si="42"/>
        <v>0</v>
      </c>
      <c r="E124" s="118">
        <f t="shared" si="42"/>
        <v>0.44306378083858233</v>
      </c>
      <c r="F124" s="118">
        <f t="shared" si="42"/>
        <v>0.44609125752776202</v>
      </c>
      <c r="G124" s="118">
        <f t="shared" si="42"/>
        <v>0.37609687367922667</v>
      </c>
      <c r="H124" s="118">
        <f t="shared" si="42"/>
        <v>0.38445837980294467</v>
      </c>
      <c r="I124" s="118">
        <f t="shared" si="42"/>
        <v>0.28617444956949767</v>
      </c>
      <c r="J124" s="118">
        <f t="shared" si="42"/>
        <v>0.5332681603439049</v>
      </c>
      <c r="K124" s="118">
        <f t="shared" si="42"/>
        <v>0.50374253973295169</v>
      </c>
      <c r="L124" s="118">
        <f t="shared" si="42"/>
        <v>0.56445748569238208</v>
      </c>
      <c r="M124" s="118">
        <f t="shared" si="42"/>
        <v>0.42770435224920367</v>
      </c>
      <c r="N124" s="118">
        <f t="shared" si="42"/>
        <v>0.22325126061525954</v>
      </c>
      <c r="O124" s="118">
        <f t="shared" si="42"/>
        <v>0.41104835286858327</v>
      </c>
      <c r="P124" s="118">
        <f t="shared" si="42"/>
        <v>0.927530327866122</v>
      </c>
      <c r="Q124" s="118">
        <f t="shared" si="42"/>
        <v>0.97398092377937584</v>
      </c>
      <c r="R124" s="118">
        <f t="shared" ref="R124:V124" si="43">R125+R128+R130+R139</f>
        <v>0.95453249661945883</v>
      </c>
      <c r="S124" s="118">
        <f t="shared" si="43"/>
        <v>0.51052568618011174</v>
      </c>
      <c r="T124" s="118">
        <f t="shared" si="43"/>
        <v>0.41204093058377739</v>
      </c>
      <c r="U124" s="118">
        <f t="shared" si="43"/>
        <v>0.21571796592943973</v>
      </c>
      <c r="V124" s="118">
        <f t="shared" si="43"/>
        <v>1.6359195423764225E-2</v>
      </c>
      <c r="W124" s="118">
        <f t="shared" ref="W124:Y124" si="44">W125+W128+W130+W139</f>
        <v>1.4746561380501171E-2</v>
      </c>
      <c r="X124" s="118">
        <f t="shared" si="44"/>
        <v>0.29487040828228867</v>
      </c>
      <c r="Y124" s="118">
        <f t="shared" si="44"/>
        <v>0.35207516762818686</v>
      </c>
      <c r="DA124" s="129" t="s">
        <v>4878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4879</v>
      </c>
    </row>
    <row r="126" spans="1:105" ht="12" customHeight="1" x14ac:dyDescent="0.25">
      <c r="A126" s="97" t="s">
        <v>198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4880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4881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4882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X129" s="99">
        <v>0</v>
      </c>
      <c r="Y129" s="99">
        <v>0</v>
      </c>
      <c r="DA129" s="63" t="s">
        <v>4883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4884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4885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4886</v>
      </c>
    </row>
    <row r="133" spans="1:105" ht="12" customHeight="1" x14ac:dyDescent="0.25">
      <c r="A133" s="100" t="s">
        <v>198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4887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4888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4889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4890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4891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4892</v>
      </c>
    </row>
    <row r="139" spans="1:105" ht="12" customHeight="1" x14ac:dyDescent="0.25">
      <c r="A139" s="121" t="s">
        <v>54</v>
      </c>
      <c r="B139" s="122"/>
      <c r="C139" s="123">
        <v>0.36262112874267344</v>
      </c>
      <c r="D139" s="123">
        <v>0</v>
      </c>
      <c r="E139" s="123">
        <v>0.44306378083858233</v>
      </c>
      <c r="F139" s="123">
        <v>0.44609125752776202</v>
      </c>
      <c r="G139" s="123">
        <v>0.37609687367922667</v>
      </c>
      <c r="H139" s="123">
        <v>0.38445837980294467</v>
      </c>
      <c r="I139" s="123">
        <v>0.28617444956949767</v>
      </c>
      <c r="J139" s="123">
        <v>0.5332681603439049</v>
      </c>
      <c r="K139" s="123">
        <v>0.50374253973295169</v>
      </c>
      <c r="L139" s="123">
        <v>0.56445748569238208</v>
      </c>
      <c r="M139" s="123">
        <v>0.42770435224920367</v>
      </c>
      <c r="N139" s="123">
        <v>0.22325126061525954</v>
      </c>
      <c r="O139" s="123">
        <v>0.41104835286858327</v>
      </c>
      <c r="P139" s="123">
        <v>0.927530327866122</v>
      </c>
      <c r="Q139" s="123">
        <v>0.97398092377937584</v>
      </c>
      <c r="R139" s="123">
        <v>0.95453249661945883</v>
      </c>
      <c r="S139" s="123">
        <v>0.51052568618011174</v>
      </c>
      <c r="T139" s="123">
        <v>0.41204093058377739</v>
      </c>
      <c r="U139" s="123">
        <v>0.21571796592943973</v>
      </c>
      <c r="V139" s="123">
        <v>1.6359195423764225E-2</v>
      </c>
      <c r="W139" s="123">
        <v>1.4746561380501171E-2</v>
      </c>
      <c r="X139" s="123">
        <v>0.29487040828228867</v>
      </c>
      <c r="Y139" s="123">
        <v>0.35207516762818686</v>
      </c>
      <c r="DA139" s="130" t="s">
        <v>4893</v>
      </c>
    </row>
    <row r="140" spans="1:105" ht="12" customHeight="1" x14ac:dyDescent="0.25">
      <c r="A140" s="97" t="s">
        <v>50</v>
      </c>
      <c r="B140" s="98"/>
      <c r="C140" s="99">
        <v>5.9411956036204554</v>
      </c>
      <c r="D140" s="99">
        <v>0</v>
      </c>
      <c r="E140" s="99">
        <v>4.3446702091186351</v>
      </c>
      <c r="F140" s="99">
        <v>4.6283046525704359</v>
      </c>
      <c r="G140" s="99">
        <v>3.7509316145747675</v>
      </c>
      <c r="H140" s="99">
        <v>4.0110055559115247</v>
      </c>
      <c r="I140" s="99">
        <v>2.6891876935972401</v>
      </c>
      <c r="J140" s="99">
        <v>3.5564844902705679</v>
      </c>
      <c r="K140" s="99">
        <v>3.0772843583686438</v>
      </c>
      <c r="L140" s="99">
        <v>3.6268287608372103</v>
      </c>
      <c r="M140" s="99">
        <v>3.5146715379158788</v>
      </c>
      <c r="N140" s="99">
        <v>2.7507470616357841</v>
      </c>
      <c r="O140" s="99">
        <v>2.5811864741480131</v>
      </c>
      <c r="P140" s="99">
        <v>2.8770750216624892</v>
      </c>
      <c r="Q140" s="99">
        <v>2.9874797900189347</v>
      </c>
      <c r="R140" s="99">
        <v>3.7104017235949738</v>
      </c>
      <c r="S140" s="99">
        <v>3.6515924144470895</v>
      </c>
      <c r="T140" s="99">
        <v>3.1377099182950485</v>
      </c>
      <c r="U140" s="99">
        <v>3.7037955567935703</v>
      </c>
      <c r="V140" s="99">
        <v>2.7845439019173148</v>
      </c>
      <c r="W140" s="99">
        <v>2.890772896074608</v>
      </c>
      <c r="X140" s="99">
        <v>1.8580820457031242</v>
      </c>
      <c r="Y140" s="99">
        <v>3.1454916537589543</v>
      </c>
      <c r="DA140" s="63" t="s">
        <v>4894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4895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0</v>
      </c>
      <c r="S143" s="118">
        <f t="shared" si="50"/>
        <v>0</v>
      </c>
      <c r="T143" s="118">
        <f t="shared" si="50"/>
        <v>0</v>
      </c>
      <c r="U143" s="118">
        <f t="shared" si="50"/>
        <v>0</v>
      </c>
      <c r="V143" s="118">
        <f t="shared" si="50"/>
        <v>0</v>
      </c>
      <c r="W143" s="118">
        <f t="shared" ref="W143:Y143" si="51">W144+W146+W148+W157</f>
        <v>0</v>
      </c>
      <c r="X143" s="118">
        <f t="shared" si="51"/>
        <v>0</v>
      </c>
      <c r="Y143" s="118">
        <f t="shared" si="51"/>
        <v>0</v>
      </c>
      <c r="DA143" s="129" t="s">
        <v>4896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X144" s="123">
        <f t="shared" si="52"/>
        <v>0</v>
      </c>
      <c r="Y144" s="123">
        <f t="shared" si="52"/>
        <v>0</v>
      </c>
      <c r="DA144" s="130" t="s">
        <v>4897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X145" s="99">
        <v>0</v>
      </c>
      <c r="Y145" s="99">
        <v>0</v>
      </c>
      <c r="DA145" s="63" t="s">
        <v>4898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X146" s="123">
        <f t="shared" si="53"/>
        <v>0</v>
      </c>
      <c r="Y146" s="123">
        <f t="shared" si="53"/>
        <v>0</v>
      </c>
      <c r="DA146" s="130" t="s">
        <v>4899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X147" s="99">
        <v>0</v>
      </c>
      <c r="Y147" s="99">
        <v>0</v>
      </c>
      <c r="DA147" s="63" t="s">
        <v>4900</v>
      </c>
    </row>
    <row r="148" spans="1:105" ht="12" customHeight="1" x14ac:dyDescent="0.25">
      <c r="A148" s="121" t="s">
        <v>55</v>
      </c>
      <c r="B148" s="122"/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X148" s="123">
        <v>0</v>
      </c>
      <c r="Y148" s="123">
        <v>0</v>
      </c>
      <c r="DA148" s="130" t="s">
        <v>4901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X149" s="99">
        <v>0</v>
      </c>
      <c r="Y149" s="99">
        <v>0</v>
      </c>
      <c r="DA149" s="63" t="s">
        <v>4902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4903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4904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4905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X153" s="102">
        <v>0</v>
      </c>
      <c r="Y153" s="102">
        <v>0</v>
      </c>
      <c r="DA153" s="131" t="s">
        <v>4906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4907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4908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4909</v>
      </c>
    </row>
    <row r="157" spans="1:105" ht="12" customHeight="1" x14ac:dyDescent="0.25">
      <c r="A157" s="121" t="s">
        <v>54</v>
      </c>
      <c r="B157" s="122"/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X157" s="123">
        <v>0</v>
      </c>
      <c r="Y157" s="123">
        <v>0</v>
      </c>
      <c r="DA157" s="130" t="s">
        <v>4910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X158" s="99">
        <v>0</v>
      </c>
      <c r="Y158" s="99">
        <v>0</v>
      </c>
      <c r="DA158" s="63" t="s">
        <v>4911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X159" s="110">
        <v>0</v>
      </c>
      <c r="Y159" s="110">
        <v>0</v>
      </c>
      <c r="DA159" s="60" t="s">
        <v>4912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0.36128892184178446</v>
      </c>
      <c r="D161" s="118">
        <f t="shared" si="54"/>
        <v>0</v>
      </c>
      <c r="E161" s="118">
        <f t="shared" si="54"/>
        <v>0.44169475323756929</v>
      </c>
      <c r="F161" s="118">
        <f t="shared" si="54"/>
        <v>0.4492676677403537</v>
      </c>
      <c r="G161" s="118">
        <f t="shared" si="54"/>
        <v>0.37748228987440346</v>
      </c>
      <c r="H161" s="118">
        <f t="shared" si="54"/>
        <v>0.38368943822626317</v>
      </c>
      <c r="I161" s="118">
        <f t="shared" si="54"/>
        <v>0.28665663871678476</v>
      </c>
      <c r="J161" s="118">
        <f t="shared" si="54"/>
        <v>0.53272236035698395</v>
      </c>
      <c r="K161" s="118">
        <f t="shared" si="54"/>
        <v>0.50491364714980658</v>
      </c>
      <c r="L161" s="118">
        <f t="shared" si="54"/>
        <v>0.56138286318457808</v>
      </c>
      <c r="M161" s="118">
        <f t="shared" si="54"/>
        <v>0.42818333456843205</v>
      </c>
      <c r="N161" s="118">
        <f t="shared" si="54"/>
        <v>0.22142236409452126</v>
      </c>
      <c r="O161" s="118">
        <f t="shared" si="54"/>
        <v>0.40809272318545653</v>
      </c>
      <c r="P161" s="118">
        <f t="shared" si="54"/>
        <v>0.92537500696746744</v>
      </c>
      <c r="Q161" s="118">
        <f t="shared" si="54"/>
        <v>0.97550360490414223</v>
      </c>
      <c r="R161" s="118">
        <f t="shared" ref="R161:V161" si="55">R162+R164+R166+R175</f>
        <v>0.95330220606218463</v>
      </c>
      <c r="S161" s="118">
        <f t="shared" si="55"/>
        <v>0.51014894025363766</v>
      </c>
      <c r="T161" s="118">
        <f t="shared" si="55"/>
        <v>0.41311541244010047</v>
      </c>
      <c r="U161" s="118">
        <f t="shared" si="55"/>
        <v>0.2153088207411023</v>
      </c>
      <c r="V161" s="118">
        <f t="shared" si="55"/>
        <v>1.7279971022536523E-2</v>
      </c>
      <c r="W161" s="118">
        <f t="shared" ref="W161:Y161" si="56">W162+W164+W166+W175</f>
        <v>1.5030015057580287E-2</v>
      </c>
      <c r="X161" s="118">
        <f t="shared" si="56"/>
        <v>0.29572050957372631</v>
      </c>
      <c r="Y161" s="118">
        <f t="shared" si="56"/>
        <v>0.35089149922410656</v>
      </c>
      <c r="DA161" s="129" t="s">
        <v>4913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X162" s="123">
        <f t="shared" si="57"/>
        <v>0</v>
      </c>
      <c r="Y162" s="123">
        <f t="shared" si="57"/>
        <v>0</v>
      </c>
      <c r="DA162" s="130" t="s">
        <v>4914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X163" s="110">
        <v>0</v>
      </c>
      <c r="Y163" s="110">
        <v>0</v>
      </c>
      <c r="DA163" s="60" t="s">
        <v>4915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X164" s="123">
        <f t="shared" si="58"/>
        <v>0</v>
      </c>
      <c r="Y164" s="123">
        <f t="shared" si="58"/>
        <v>0</v>
      </c>
      <c r="DA164" s="130" t="s">
        <v>4916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X165" s="99">
        <v>0</v>
      </c>
      <c r="Y165" s="99">
        <v>0</v>
      </c>
      <c r="DA165" s="63" t="s">
        <v>4917</v>
      </c>
    </row>
    <row r="166" spans="1:105" ht="12" customHeight="1" x14ac:dyDescent="0.25">
      <c r="A166" s="121" t="s">
        <v>55</v>
      </c>
      <c r="B166" s="122"/>
      <c r="C166" s="123">
        <v>0</v>
      </c>
      <c r="D166" s="123">
        <v>0</v>
      </c>
      <c r="E166" s="123">
        <v>0</v>
      </c>
      <c r="F166" s="123">
        <v>0</v>
      </c>
      <c r="G166" s="123">
        <v>0</v>
      </c>
      <c r="H166" s="123">
        <v>0</v>
      </c>
      <c r="I166" s="123">
        <v>0</v>
      </c>
      <c r="J166" s="123">
        <v>0</v>
      </c>
      <c r="K166" s="123">
        <v>0</v>
      </c>
      <c r="L166" s="123">
        <v>0</v>
      </c>
      <c r="M166" s="123">
        <v>0</v>
      </c>
      <c r="N166" s="123">
        <v>0</v>
      </c>
      <c r="O166" s="123">
        <v>0</v>
      </c>
      <c r="P166" s="123">
        <v>0</v>
      </c>
      <c r="Q166" s="123">
        <v>0</v>
      </c>
      <c r="R166" s="123">
        <v>0</v>
      </c>
      <c r="S166" s="123">
        <v>0</v>
      </c>
      <c r="T166" s="123">
        <v>0</v>
      </c>
      <c r="U166" s="123">
        <v>0</v>
      </c>
      <c r="V166" s="123">
        <v>0</v>
      </c>
      <c r="W166" s="123">
        <v>0</v>
      </c>
      <c r="X166" s="123">
        <v>0</v>
      </c>
      <c r="Y166" s="123">
        <v>0</v>
      </c>
      <c r="DA166" s="130" t="s">
        <v>4918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X167" s="99">
        <v>0</v>
      </c>
      <c r="Y167" s="99">
        <v>0</v>
      </c>
      <c r="DA167" s="63" t="s">
        <v>4919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4920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4921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4922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X171" s="102">
        <v>0</v>
      </c>
      <c r="Y171" s="102">
        <v>0</v>
      </c>
      <c r="DA171" s="131" t="s">
        <v>4923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4924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4925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4926</v>
      </c>
    </row>
    <row r="175" spans="1:105" ht="12" customHeight="1" x14ac:dyDescent="0.25">
      <c r="A175" s="121" t="s">
        <v>54</v>
      </c>
      <c r="B175" s="122"/>
      <c r="C175" s="123">
        <v>0.36128892184178446</v>
      </c>
      <c r="D175" s="123">
        <v>0</v>
      </c>
      <c r="E175" s="123">
        <v>0.44169475323756929</v>
      </c>
      <c r="F175" s="123">
        <v>0.4492676677403537</v>
      </c>
      <c r="G175" s="123">
        <v>0.37748228987440346</v>
      </c>
      <c r="H175" s="123">
        <v>0.38368943822626317</v>
      </c>
      <c r="I175" s="123">
        <v>0.28665663871678476</v>
      </c>
      <c r="J175" s="123">
        <v>0.53272236035698395</v>
      </c>
      <c r="K175" s="123">
        <v>0.50491364714980658</v>
      </c>
      <c r="L175" s="123">
        <v>0.56138286318457808</v>
      </c>
      <c r="M175" s="123">
        <v>0.42818333456843205</v>
      </c>
      <c r="N175" s="123">
        <v>0.22142236409452126</v>
      </c>
      <c r="O175" s="123">
        <v>0.40809272318545653</v>
      </c>
      <c r="P175" s="123">
        <v>0.92537500696746744</v>
      </c>
      <c r="Q175" s="123">
        <v>0.97550360490414223</v>
      </c>
      <c r="R175" s="123">
        <v>0.95330220606218463</v>
      </c>
      <c r="S175" s="123">
        <v>0.51014894025363766</v>
      </c>
      <c r="T175" s="123">
        <v>0.41311541244010047</v>
      </c>
      <c r="U175" s="123">
        <v>0.2153088207411023</v>
      </c>
      <c r="V175" s="123">
        <v>1.7279971022536523E-2</v>
      </c>
      <c r="W175" s="123">
        <v>1.5030015057580287E-2</v>
      </c>
      <c r="X175" s="123">
        <v>0.29572050957372631</v>
      </c>
      <c r="Y175" s="123">
        <v>0.35089149922410656</v>
      </c>
      <c r="DA175" s="130" t="s">
        <v>4927</v>
      </c>
    </row>
    <row r="176" spans="1:105" ht="12" customHeight="1" x14ac:dyDescent="0.25">
      <c r="A176" s="97" t="s">
        <v>50</v>
      </c>
      <c r="B176" s="98"/>
      <c r="C176" s="99">
        <v>5.9411956036204554</v>
      </c>
      <c r="D176" s="99">
        <v>0</v>
      </c>
      <c r="E176" s="99">
        <v>4.344670209118636</v>
      </c>
      <c r="F176" s="99">
        <v>4.6283046525704368</v>
      </c>
      <c r="G176" s="99">
        <v>3.750931614574768</v>
      </c>
      <c r="H176" s="99">
        <v>4.0110055559115239</v>
      </c>
      <c r="I176" s="99">
        <v>2.6891876935972405</v>
      </c>
      <c r="J176" s="99">
        <v>3.5564844902705692</v>
      </c>
      <c r="K176" s="99">
        <v>3.0772843583686438</v>
      </c>
      <c r="L176" s="99">
        <v>3.6268287608372081</v>
      </c>
      <c r="M176" s="99">
        <v>3.5146715379158802</v>
      </c>
      <c r="N176" s="99">
        <v>2.7507470616357832</v>
      </c>
      <c r="O176" s="99">
        <v>2.5811864741480126</v>
      </c>
      <c r="P176" s="99">
        <v>2.8770750216624901</v>
      </c>
      <c r="Q176" s="99">
        <v>2.9874797900189356</v>
      </c>
      <c r="R176" s="99">
        <v>3.7104017235949738</v>
      </c>
      <c r="S176" s="99">
        <v>3.6515924144470904</v>
      </c>
      <c r="T176" s="99">
        <v>3.137709918295049</v>
      </c>
      <c r="U176" s="99">
        <v>3.703795556793569</v>
      </c>
      <c r="V176" s="99">
        <v>2.7845439019173139</v>
      </c>
      <c r="W176" s="99">
        <v>2.890772896074608</v>
      </c>
      <c r="X176" s="99">
        <v>1.8580820457031242</v>
      </c>
      <c r="Y176" s="99">
        <v>3.1454916537589548</v>
      </c>
      <c r="DA176" s="63" t="s">
        <v>4928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X177" s="110">
        <v>0</v>
      </c>
      <c r="Y177" s="110">
        <v>0</v>
      </c>
      <c r="DA177" s="60" t="s">
        <v>4929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18199</v>
      </c>
      <c r="C5" s="120">
        <v>16809</v>
      </c>
      <c r="D5" s="120">
        <v>16354</v>
      </c>
      <c r="E5" s="120">
        <v>15223</v>
      </c>
      <c r="F5" s="120">
        <v>14972</v>
      </c>
      <c r="G5" s="120">
        <v>14465</v>
      </c>
      <c r="H5" s="120">
        <v>12455</v>
      </c>
      <c r="I5" s="120">
        <v>9085</v>
      </c>
      <c r="J5" s="120">
        <v>7292</v>
      </c>
      <c r="K5" s="120">
        <v>5924</v>
      </c>
      <c r="L5" s="120">
        <v>5932</v>
      </c>
      <c r="M5" s="120">
        <v>6438</v>
      </c>
      <c r="N5" s="120">
        <v>6567</v>
      </c>
      <c r="O5" s="120">
        <v>6275</v>
      </c>
      <c r="P5" s="120">
        <v>5094</v>
      </c>
      <c r="Q5" s="120">
        <v>3335</v>
      </c>
      <c r="R5" s="120">
        <v>1719</v>
      </c>
      <c r="S5" s="120">
        <v>991</v>
      </c>
      <c r="T5" s="120">
        <v>755</v>
      </c>
      <c r="U5" s="120">
        <v>745</v>
      </c>
      <c r="V5" s="120">
        <v>603</v>
      </c>
      <c r="W5" s="120">
        <v>414</v>
      </c>
      <c r="X5" s="120">
        <v>0</v>
      </c>
      <c r="Y5" s="120">
        <v>151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51</v>
      </c>
      <c r="B7" s="52">
        <v>18199</v>
      </c>
      <c r="C7" s="52">
        <v>16809</v>
      </c>
      <c r="D7" s="52">
        <v>16354</v>
      </c>
      <c r="E7" s="52">
        <v>15223</v>
      </c>
      <c r="F7" s="52">
        <v>14972</v>
      </c>
      <c r="G7" s="52">
        <v>14465</v>
      </c>
      <c r="H7" s="52">
        <v>12455</v>
      </c>
      <c r="I7" s="52">
        <v>9085</v>
      </c>
      <c r="J7" s="52">
        <v>7292</v>
      </c>
      <c r="K7" s="52">
        <v>5924</v>
      </c>
      <c r="L7" s="52">
        <v>5932</v>
      </c>
      <c r="M7" s="52">
        <v>6438</v>
      </c>
      <c r="N7" s="52">
        <v>6567</v>
      </c>
      <c r="O7" s="52">
        <v>6275</v>
      </c>
      <c r="P7" s="52">
        <v>5094</v>
      </c>
      <c r="Q7" s="52">
        <v>3335</v>
      </c>
      <c r="R7" s="52">
        <v>1719</v>
      </c>
      <c r="S7" s="52">
        <v>991</v>
      </c>
      <c r="T7" s="52">
        <v>755</v>
      </c>
      <c r="U7" s="52">
        <v>745</v>
      </c>
      <c r="V7" s="52">
        <v>603</v>
      </c>
      <c r="W7" s="52">
        <v>414</v>
      </c>
      <c r="X7" s="52">
        <v>0</v>
      </c>
      <c r="Y7" s="52">
        <v>151</v>
      </c>
      <c r="DA7" s="63" t="s">
        <v>1059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6</v>
      </c>
      <c r="C9" s="52">
        <v>6</v>
      </c>
      <c r="D9" s="52">
        <v>8</v>
      </c>
      <c r="E9" s="52">
        <v>8</v>
      </c>
      <c r="F9" s="52">
        <v>11</v>
      </c>
      <c r="G9" s="52">
        <v>17</v>
      </c>
      <c r="H9" s="52">
        <v>18</v>
      </c>
      <c r="I9" s="52">
        <v>19</v>
      </c>
      <c r="J9" s="52">
        <v>17</v>
      </c>
      <c r="K9" s="52">
        <v>15</v>
      </c>
      <c r="L9" s="52">
        <v>12</v>
      </c>
      <c r="M9" s="52">
        <v>12</v>
      </c>
      <c r="N9" s="52">
        <v>20</v>
      </c>
      <c r="O9" s="52">
        <v>34</v>
      </c>
      <c r="P9" s="52">
        <v>41</v>
      </c>
      <c r="Q9" s="52">
        <v>43</v>
      </c>
      <c r="R9" s="52">
        <v>42</v>
      </c>
      <c r="S9" s="52">
        <v>37</v>
      </c>
      <c r="T9" s="52">
        <v>30</v>
      </c>
      <c r="U9" s="52">
        <v>21</v>
      </c>
      <c r="V9" s="52">
        <v>13</v>
      </c>
      <c r="W9" s="52">
        <v>4</v>
      </c>
      <c r="X9" s="52">
        <v>0</v>
      </c>
      <c r="Y9" s="52">
        <v>1</v>
      </c>
      <c r="DA9" s="63" t="s">
        <v>1060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143</v>
      </c>
      <c r="B11" s="52">
        <v>16739</v>
      </c>
      <c r="C11" s="52">
        <v>15613</v>
      </c>
      <c r="D11" s="52">
        <v>15066</v>
      </c>
      <c r="E11" s="52">
        <v>14296</v>
      </c>
      <c r="F11" s="52">
        <v>13958</v>
      </c>
      <c r="G11" s="52">
        <v>13286</v>
      </c>
      <c r="H11" s="52">
        <v>11734</v>
      </c>
      <c r="I11" s="52">
        <v>8585</v>
      </c>
      <c r="J11" s="52">
        <v>6920</v>
      </c>
      <c r="K11" s="52">
        <v>5645</v>
      </c>
      <c r="L11" s="52">
        <v>5675</v>
      </c>
      <c r="M11" s="52">
        <v>5672</v>
      </c>
      <c r="N11" s="52">
        <v>5711</v>
      </c>
      <c r="O11" s="52">
        <v>5540</v>
      </c>
      <c r="P11" s="52">
        <v>4903</v>
      </c>
      <c r="Q11" s="52">
        <v>3206</v>
      </c>
      <c r="R11" s="52">
        <v>1652</v>
      </c>
      <c r="S11" s="52">
        <v>951</v>
      </c>
      <c r="T11" s="52">
        <v>725</v>
      </c>
      <c r="U11" s="52">
        <v>718</v>
      </c>
      <c r="V11" s="52">
        <v>586</v>
      </c>
      <c r="W11" s="52">
        <v>379</v>
      </c>
      <c r="X11" s="52">
        <v>0</v>
      </c>
      <c r="Y11" s="52">
        <v>0</v>
      </c>
      <c r="DA11" s="63" t="s">
        <v>1061</v>
      </c>
    </row>
    <row r="12" spans="1:105" ht="12" customHeight="1" x14ac:dyDescent="0.25">
      <c r="A12" s="97" t="s">
        <v>124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1062</v>
      </c>
    </row>
    <row r="13" spans="1:105" ht="12" customHeight="1" x14ac:dyDescent="0.25">
      <c r="A13" s="97" t="s">
        <v>123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X13" s="52">
        <v>0</v>
      </c>
      <c r="Y13" s="52">
        <v>0</v>
      </c>
      <c r="DA13" s="63" t="s">
        <v>1063</v>
      </c>
    </row>
    <row r="14" spans="1:105" ht="12" customHeight="1" x14ac:dyDescent="0.25">
      <c r="A14" s="97" t="s">
        <v>122</v>
      </c>
      <c r="B14" s="52">
        <v>1460</v>
      </c>
      <c r="C14" s="52">
        <v>1196</v>
      </c>
      <c r="D14" s="52">
        <v>1288</v>
      </c>
      <c r="E14" s="52">
        <v>927</v>
      </c>
      <c r="F14" s="52">
        <v>1014</v>
      </c>
      <c r="G14" s="52">
        <v>1179</v>
      </c>
      <c r="H14" s="52">
        <v>721</v>
      </c>
      <c r="I14" s="52">
        <v>500</v>
      </c>
      <c r="J14" s="52">
        <v>372</v>
      </c>
      <c r="K14" s="52">
        <v>279</v>
      </c>
      <c r="L14" s="52">
        <v>257</v>
      </c>
      <c r="M14" s="52">
        <v>766</v>
      </c>
      <c r="N14" s="52">
        <v>856</v>
      </c>
      <c r="O14" s="52">
        <v>735</v>
      </c>
      <c r="P14" s="52">
        <v>191</v>
      </c>
      <c r="Q14" s="52">
        <v>129</v>
      </c>
      <c r="R14" s="52">
        <v>67</v>
      </c>
      <c r="S14" s="52">
        <v>40</v>
      </c>
      <c r="T14" s="52">
        <v>30</v>
      </c>
      <c r="U14" s="52">
        <v>27</v>
      </c>
      <c r="V14" s="52">
        <v>17</v>
      </c>
      <c r="W14" s="52">
        <v>35</v>
      </c>
      <c r="X14" s="52">
        <v>0</v>
      </c>
      <c r="Y14" s="52">
        <v>151</v>
      </c>
      <c r="DA14" s="63" t="s">
        <v>1064</v>
      </c>
    </row>
    <row r="15" spans="1:105" ht="12" customHeight="1" x14ac:dyDescent="0.25">
      <c r="A15" s="97" t="s">
        <v>121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X15" s="52">
        <v>0</v>
      </c>
      <c r="Y15" s="52">
        <v>0</v>
      </c>
      <c r="DA15" s="63" t="s">
        <v>1065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DA16" s="134"/>
    </row>
    <row r="17" spans="1:105" ht="12" customHeight="1" x14ac:dyDescent="0.25">
      <c r="A17" s="97" t="s">
        <v>51</v>
      </c>
      <c r="B17" s="52">
        <v>6009</v>
      </c>
      <c r="C17" s="52">
        <v>5547</v>
      </c>
      <c r="D17" s="52">
        <v>5418</v>
      </c>
      <c r="E17" s="52">
        <v>5082</v>
      </c>
      <c r="F17" s="52">
        <v>4874</v>
      </c>
      <c r="G17" s="52">
        <v>4756</v>
      </c>
      <c r="H17" s="52">
        <v>4214</v>
      </c>
      <c r="I17" s="52">
        <v>3059</v>
      </c>
      <c r="J17" s="52">
        <v>2436</v>
      </c>
      <c r="K17" s="52">
        <v>1931</v>
      </c>
      <c r="L17" s="52">
        <v>1948</v>
      </c>
      <c r="M17" s="52">
        <v>1914</v>
      </c>
      <c r="N17" s="52">
        <v>1918</v>
      </c>
      <c r="O17" s="52">
        <v>1931</v>
      </c>
      <c r="P17" s="52">
        <v>1828</v>
      </c>
      <c r="Q17" s="52">
        <v>1225</v>
      </c>
      <c r="R17" s="52">
        <v>0</v>
      </c>
      <c r="S17" s="52">
        <v>0</v>
      </c>
      <c r="T17" s="52">
        <v>0</v>
      </c>
      <c r="U17" s="52">
        <v>0</v>
      </c>
      <c r="V17" s="52">
        <v>0</v>
      </c>
      <c r="W17" s="52">
        <v>0</v>
      </c>
      <c r="X17" s="52">
        <v>0</v>
      </c>
      <c r="Y17" s="52">
        <v>0</v>
      </c>
      <c r="DA17" s="63" t="s">
        <v>1066</v>
      </c>
    </row>
    <row r="18" spans="1:105" ht="12" customHeight="1" x14ac:dyDescent="0.25">
      <c r="A18" s="97" t="s">
        <v>50</v>
      </c>
      <c r="B18" s="52">
        <v>1697</v>
      </c>
      <c r="C18" s="52">
        <v>1492</v>
      </c>
      <c r="D18" s="52">
        <v>1208</v>
      </c>
      <c r="E18" s="52">
        <v>1073</v>
      </c>
      <c r="F18" s="52">
        <v>990</v>
      </c>
      <c r="G18" s="52">
        <v>887</v>
      </c>
      <c r="H18" s="52">
        <v>678</v>
      </c>
      <c r="I18" s="52">
        <v>488</v>
      </c>
      <c r="J18" s="52">
        <v>516</v>
      </c>
      <c r="K18" s="52">
        <v>450</v>
      </c>
      <c r="L18" s="52">
        <v>454</v>
      </c>
      <c r="M18" s="52">
        <v>535</v>
      </c>
      <c r="N18" s="52">
        <v>512</v>
      </c>
      <c r="O18" s="52">
        <v>512</v>
      </c>
      <c r="P18" s="52">
        <v>384</v>
      </c>
      <c r="Q18" s="52">
        <v>399</v>
      </c>
      <c r="R18" s="52">
        <v>351</v>
      </c>
      <c r="S18" s="52">
        <v>203</v>
      </c>
      <c r="T18" s="52">
        <v>155</v>
      </c>
      <c r="U18" s="52">
        <v>147</v>
      </c>
      <c r="V18" s="52">
        <v>102</v>
      </c>
      <c r="W18" s="52">
        <v>56</v>
      </c>
      <c r="X18" s="52">
        <v>0</v>
      </c>
      <c r="Y18" s="52">
        <v>15</v>
      </c>
      <c r="DA18" s="63" t="s">
        <v>1067</v>
      </c>
    </row>
    <row r="19" spans="1:105" ht="12" customHeight="1" x14ac:dyDescent="0.25">
      <c r="A19" s="109" t="s">
        <v>120</v>
      </c>
      <c r="B19" s="36">
        <v>10493</v>
      </c>
      <c r="C19" s="36">
        <v>9770</v>
      </c>
      <c r="D19" s="36">
        <v>9728</v>
      </c>
      <c r="E19" s="36">
        <v>9068</v>
      </c>
      <c r="F19" s="36">
        <v>9108</v>
      </c>
      <c r="G19" s="36">
        <v>8822</v>
      </c>
      <c r="H19" s="36">
        <v>7563</v>
      </c>
      <c r="I19" s="36">
        <v>5538</v>
      </c>
      <c r="J19" s="36">
        <v>4340</v>
      </c>
      <c r="K19" s="36">
        <v>3543</v>
      </c>
      <c r="L19" s="36">
        <v>3530</v>
      </c>
      <c r="M19" s="36">
        <v>3989</v>
      </c>
      <c r="N19" s="36">
        <v>4137</v>
      </c>
      <c r="O19" s="36">
        <v>3832</v>
      </c>
      <c r="P19" s="36">
        <v>2882</v>
      </c>
      <c r="Q19" s="36">
        <v>1711</v>
      </c>
      <c r="R19" s="36">
        <v>1368</v>
      </c>
      <c r="S19" s="36">
        <v>788</v>
      </c>
      <c r="T19" s="36">
        <v>600</v>
      </c>
      <c r="U19" s="36">
        <v>598</v>
      </c>
      <c r="V19" s="36">
        <v>501</v>
      </c>
      <c r="W19" s="36">
        <v>358</v>
      </c>
      <c r="X19" s="36">
        <v>0</v>
      </c>
      <c r="Y19" s="36">
        <v>136</v>
      </c>
      <c r="DA19" s="60" t="s">
        <v>1068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DA21" s="129" t="s">
        <v>1137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DA22" s="133"/>
    </row>
    <row r="23" spans="1:105" ht="12" customHeight="1" x14ac:dyDescent="0.25">
      <c r="A23" s="97" t="s">
        <v>51</v>
      </c>
      <c r="B23" s="52"/>
      <c r="C23" s="52">
        <v>1422</v>
      </c>
      <c r="D23" s="52">
        <v>1422</v>
      </c>
      <c r="E23" s="52">
        <v>1421</v>
      </c>
      <c r="F23" s="52">
        <v>1424</v>
      </c>
      <c r="G23" s="52">
        <v>1426</v>
      </c>
      <c r="H23" s="52">
        <v>2010</v>
      </c>
      <c r="I23" s="52">
        <v>3370</v>
      </c>
      <c r="J23" s="52">
        <v>1793</v>
      </c>
      <c r="K23" s="52">
        <v>1368</v>
      </c>
      <c r="L23" s="52">
        <v>281</v>
      </c>
      <c r="M23" s="52">
        <v>1422</v>
      </c>
      <c r="N23" s="52">
        <v>1422</v>
      </c>
      <c r="O23" s="52">
        <v>1143</v>
      </c>
      <c r="P23" s="52">
        <v>1182</v>
      </c>
      <c r="Q23" s="52">
        <v>1759</v>
      </c>
      <c r="R23" s="52">
        <v>1616</v>
      </c>
      <c r="S23" s="52">
        <v>728</v>
      </c>
      <c r="T23" s="52">
        <v>236</v>
      </c>
      <c r="U23" s="52">
        <v>19</v>
      </c>
      <c r="V23" s="52">
        <v>142</v>
      </c>
      <c r="W23" s="52">
        <v>189</v>
      </c>
      <c r="X23" s="52">
        <v>414</v>
      </c>
      <c r="Y23" s="52">
        <v>0</v>
      </c>
      <c r="DA23" s="63" t="s">
        <v>1138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53</v>
      </c>
      <c r="B25" s="52"/>
      <c r="C25" s="52">
        <v>1</v>
      </c>
      <c r="D25" s="52">
        <v>1</v>
      </c>
      <c r="E25" s="52">
        <v>1</v>
      </c>
      <c r="F25" s="52">
        <v>1</v>
      </c>
      <c r="G25" s="52">
        <v>1</v>
      </c>
      <c r="H25" s="52">
        <v>1</v>
      </c>
      <c r="I25" s="52">
        <v>0</v>
      </c>
      <c r="J25" s="52">
        <v>2</v>
      </c>
      <c r="K25" s="52">
        <v>2</v>
      </c>
      <c r="L25" s="52">
        <v>4</v>
      </c>
      <c r="M25" s="52">
        <v>2</v>
      </c>
      <c r="N25" s="52">
        <v>4</v>
      </c>
      <c r="O25" s="52">
        <v>4</v>
      </c>
      <c r="P25" s="52">
        <v>1</v>
      </c>
      <c r="Q25" s="52">
        <v>0</v>
      </c>
      <c r="R25" s="52">
        <v>1</v>
      </c>
      <c r="S25" s="52">
        <v>5</v>
      </c>
      <c r="T25" s="52">
        <v>7</v>
      </c>
      <c r="U25" s="52">
        <v>9</v>
      </c>
      <c r="V25" s="52">
        <v>8</v>
      </c>
      <c r="W25" s="52">
        <v>9</v>
      </c>
      <c r="X25" s="52">
        <v>4</v>
      </c>
      <c r="Y25" s="52">
        <v>0</v>
      </c>
      <c r="DA25" s="63" t="s">
        <v>1139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DA26" s="134"/>
    </row>
    <row r="27" spans="1:105" ht="12" customHeight="1" x14ac:dyDescent="0.25">
      <c r="A27" s="97" t="s">
        <v>143</v>
      </c>
      <c r="B27" s="52"/>
      <c r="C27" s="52">
        <v>1308</v>
      </c>
      <c r="D27" s="52">
        <v>1307</v>
      </c>
      <c r="E27" s="52">
        <v>1308</v>
      </c>
      <c r="F27" s="52">
        <v>1327</v>
      </c>
      <c r="G27" s="52">
        <v>1297</v>
      </c>
      <c r="H27" s="52">
        <v>1798</v>
      </c>
      <c r="I27" s="52">
        <v>4888</v>
      </c>
      <c r="J27" s="52">
        <v>3009</v>
      </c>
      <c r="K27" s="52">
        <v>2319</v>
      </c>
      <c r="L27" s="52">
        <v>282</v>
      </c>
      <c r="M27" s="52">
        <v>1422</v>
      </c>
      <c r="N27" s="52">
        <v>1423</v>
      </c>
      <c r="O27" s="52">
        <v>1146</v>
      </c>
      <c r="P27" s="52">
        <v>1223</v>
      </c>
      <c r="Q27" s="52">
        <v>2787</v>
      </c>
      <c r="R27" s="52">
        <v>2306</v>
      </c>
      <c r="S27" s="52">
        <v>1060</v>
      </c>
      <c r="T27" s="52">
        <v>390</v>
      </c>
      <c r="U27" s="52">
        <v>19</v>
      </c>
      <c r="V27" s="52">
        <v>258</v>
      </c>
      <c r="W27" s="52">
        <v>320</v>
      </c>
      <c r="X27" s="52">
        <v>379</v>
      </c>
      <c r="Y27" s="52">
        <v>0</v>
      </c>
      <c r="DA27" s="63" t="s">
        <v>1140</v>
      </c>
    </row>
    <row r="28" spans="1:105" ht="12" customHeight="1" x14ac:dyDescent="0.25">
      <c r="A28" s="97" t="s">
        <v>124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1141</v>
      </c>
    </row>
    <row r="29" spans="1:105" ht="12" customHeight="1" x14ac:dyDescent="0.25">
      <c r="A29" s="97" t="s">
        <v>123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X29" s="52">
        <v>0</v>
      </c>
      <c r="Y29" s="52">
        <v>0</v>
      </c>
      <c r="DA29" s="63" t="s">
        <v>1142</v>
      </c>
    </row>
    <row r="30" spans="1:105" ht="12" customHeight="1" x14ac:dyDescent="0.25">
      <c r="A30" s="97" t="s">
        <v>122</v>
      </c>
      <c r="B30" s="52"/>
      <c r="C30" s="52">
        <v>264</v>
      </c>
      <c r="D30" s="52">
        <v>192</v>
      </c>
      <c r="E30" s="52">
        <v>361</v>
      </c>
      <c r="F30" s="52">
        <v>101</v>
      </c>
      <c r="G30" s="52">
        <v>238</v>
      </c>
      <c r="H30" s="52">
        <v>458</v>
      </c>
      <c r="I30" s="52">
        <v>221</v>
      </c>
      <c r="J30" s="52">
        <v>128</v>
      </c>
      <c r="K30" s="52">
        <v>93</v>
      </c>
      <c r="L30" s="52">
        <v>22</v>
      </c>
      <c r="M30" s="52">
        <v>23</v>
      </c>
      <c r="N30" s="52">
        <v>102</v>
      </c>
      <c r="O30" s="52">
        <v>140</v>
      </c>
      <c r="P30" s="52">
        <v>544</v>
      </c>
      <c r="Q30" s="52">
        <v>62</v>
      </c>
      <c r="R30" s="52">
        <v>64</v>
      </c>
      <c r="S30" s="52">
        <v>27</v>
      </c>
      <c r="T30" s="52">
        <v>10</v>
      </c>
      <c r="U30" s="52">
        <v>3</v>
      </c>
      <c r="V30" s="52">
        <v>19</v>
      </c>
      <c r="W30" s="52">
        <v>6</v>
      </c>
      <c r="X30" s="52">
        <v>35</v>
      </c>
      <c r="Y30" s="52">
        <v>0</v>
      </c>
      <c r="DA30" s="63" t="s">
        <v>1143</v>
      </c>
    </row>
    <row r="31" spans="1:105" ht="12" customHeight="1" x14ac:dyDescent="0.25">
      <c r="A31" s="97" t="s">
        <v>121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2">
        <v>0</v>
      </c>
      <c r="Y31" s="52">
        <v>0</v>
      </c>
      <c r="DA31" s="63" t="s">
        <v>1144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DA32" s="134"/>
    </row>
    <row r="33" spans="1:105" ht="12" customHeight="1" x14ac:dyDescent="0.25">
      <c r="A33" s="97" t="s">
        <v>51</v>
      </c>
      <c r="B33" s="52"/>
      <c r="C33" s="52">
        <v>939</v>
      </c>
      <c r="D33" s="52">
        <v>940</v>
      </c>
      <c r="E33" s="52">
        <v>946</v>
      </c>
      <c r="F33" s="52">
        <v>969</v>
      </c>
      <c r="G33" s="52">
        <v>1013</v>
      </c>
      <c r="H33" s="52">
        <v>1096</v>
      </c>
      <c r="I33" s="52">
        <v>1386</v>
      </c>
      <c r="J33" s="52">
        <v>863</v>
      </c>
      <c r="K33" s="52">
        <v>682</v>
      </c>
      <c r="L33" s="52">
        <v>256</v>
      </c>
      <c r="M33" s="52">
        <v>583</v>
      </c>
      <c r="N33" s="52">
        <v>591</v>
      </c>
      <c r="O33" s="52">
        <v>513</v>
      </c>
      <c r="P33" s="52">
        <v>375</v>
      </c>
      <c r="Q33" s="52">
        <v>860</v>
      </c>
      <c r="R33" s="52">
        <v>1225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X33" s="52">
        <v>0</v>
      </c>
      <c r="Y33" s="52">
        <v>0</v>
      </c>
      <c r="DA33" s="63" t="s">
        <v>1145</v>
      </c>
    </row>
    <row r="34" spans="1:105" ht="12" customHeight="1" x14ac:dyDescent="0.25">
      <c r="A34" s="97" t="s">
        <v>50</v>
      </c>
      <c r="B34" s="52"/>
      <c r="C34" s="52">
        <v>265</v>
      </c>
      <c r="D34" s="52">
        <v>284</v>
      </c>
      <c r="E34" s="52">
        <v>247</v>
      </c>
      <c r="F34" s="52">
        <v>268</v>
      </c>
      <c r="G34" s="52">
        <v>270</v>
      </c>
      <c r="H34" s="52">
        <v>286</v>
      </c>
      <c r="I34" s="52">
        <v>222</v>
      </c>
      <c r="J34" s="52">
        <v>67</v>
      </c>
      <c r="K34" s="52">
        <v>131</v>
      </c>
      <c r="L34" s="52">
        <v>9</v>
      </c>
      <c r="M34" s="52">
        <v>112</v>
      </c>
      <c r="N34" s="52">
        <v>146</v>
      </c>
      <c r="O34" s="52">
        <v>114</v>
      </c>
      <c r="P34" s="52">
        <v>133</v>
      </c>
      <c r="Q34" s="52">
        <v>233</v>
      </c>
      <c r="R34" s="52">
        <v>85</v>
      </c>
      <c r="S34" s="52">
        <v>148</v>
      </c>
      <c r="T34" s="52">
        <v>48</v>
      </c>
      <c r="U34" s="52">
        <v>8</v>
      </c>
      <c r="V34" s="52">
        <v>46</v>
      </c>
      <c r="W34" s="52">
        <v>46</v>
      </c>
      <c r="X34" s="52">
        <v>56</v>
      </c>
      <c r="Y34" s="52">
        <v>0</v>
      </c>
      <c r="DA34" s="63" t="s">
        <v>1146</v>
      </c>
    </row>
    <row r="35" spans="1:105" ht="12" customHeight="1" x14ac:dyDescent="0.25">
      <c r="A35" s="109" t="s">
        <v>120</v>
      </c>
      <c r="B35" s="36"/>
      <c r="C35" s="36">
        <v>1640</v>
      </c>
      <c r="D35" s="36">
        <v>1641</v>
      </c>
      <c r="E35" s="36">
        <v>1655</v>
      </c>
      <c r="F35" s="36">
        <v>1697</v>
      </c>
      <c r="G35" s="36">
        <v>1782</v>
      </c>
      <c r="H35" s="36">
        <v>1991</v>
      </c>
      <c r="I35" s="36">
        <v>2288</v>
      </c>
      <c r="J35" s="36">
        <v>1734</v>
      </c>
      <c r="K35" s="36">
        <v>1130</v>
      </c>
      <c r="L35" s="36">
        <v>85</v>
      </c>
      <c r="M35" s="36">
        <v>934</v>
      </c>
      <c r="N35" s="36">
        <v>1249</v>
      </c>
      <c r="O35" s="36">
        <v>915</v>
      </c>
      <c r="P35" s="36">
        <v>959</v>
      </c>
      <c r="Q35" s="36">
        <v>1686</v>
      </c>
      <c r="R35" s="36">
        <v>455</v>
      </c>
      <c r="S35" s="36">
        <v>581</v>
      </c>
      <c r="T35" s="36">
        <v>189</v>
      </c>
      <c r="U35" s="36">
        <v>15</v>
      </c>
      <c r="V35" s="36">
        <v>297</v>
      </c>
      <c r="W35" s="36">
        <v>221</v>
      </c>
      <c r="X35" s="36">
        <v>358</v>
      </c>
      <c r="Y35" s="36">
        <v>0</v>
      </c>
      <c r="DA35" s="60" t="s">
        <v>1147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DA37" s="129" t="s">
        <v>1224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DA38" s="133"/>
    </row>
    <row r="39" spans="1:105" ht="12" customHeight="1" x14ac:dyDescent="0.25">
      <c r="A39" s="97" t="s">
        <v>51</v>
      </c>
      <c r="B39" s="52"/>
      <c r="C39" s="52">
        <v>32</v>
      </c>
      <c r="D39" s="52">
        <v>967</v>
      </c>
      <c r="E39" s="52">
        <v>290</v>
      </c>
      <c r="F39" s="52">
        <v>1173</v>
      </c>
      <c r="G39" s="52">
        <v>919</v>
      </c>
      <c r="H39" s="52">
        <v>0</v>
      </c>
      <c r="I39" s="52">
        <v>0</v>
      </c>
      <c r="J39" s="52">
        <v>0</v>
      </c>
      <c r="K39" s="52">
        <v>0</v>
      </c>
      <c r="L39" s="52">
        <v>289</v>
      </c>
      <c r="M39" s="52">
        <v>1928</v>
      </c>
      <c r="N39" s="52">
        <v>1551</v>
      </c>
      <c r="O39" s="52">
        <v>851</v>
      </c>
      <c r="P39" s="52">
        <v>1</v>
      </c>
      <c r="Q39" s="52">
        <v>0</v>
      </c>
      <c r="R39" s="52">
        <v>0</v>
      </c>
      <c r="S39" s="52">
        <v>0</v>
      </c>
      <c r="T39" s="52">
        <v>0</v>
      </c>
      <c r="U39" s="52">
        <v>9</v>
      </c>
      <c r="V39" s="52">
        <v>0</v>
      </c>
      <c r="W39" s="52">
        <v>0</v>
      </c>
      <c r="X39" s="52">
        <v>0</v>
      </c>
      <c r="Y39" s="52">
        <v>151</v>
      </c>
      <c r="DA39" s="63" t="s">
        <v>1225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DA40" s="134"/>
    </row>
    <row r="41" spans="1:105" ht="12" customHeight="1" x14ac:dyDescent="0.25">
      <c r="A41" s="97" t="s">
        <v>53</v>
      </c>
      <c r="B41" s="52"/>
      <c r="C41" s="52">
        <v>1</v>
      </c>
      <c r="D41" s="52">
        <v>3</v>
      </c>
      <c r="E41" s="52">
        <v>1</v>
      </c>
      <c r="F41" s="52">
        <v>4</v>
      </c>
      <c r="G41" s="52">
        <v>7</v>
      </c>
      <c r="H41" s="52">
        <v>2</v>
      </c>
      <c r="I41" s="52">
        <v>1</v>
      </c>
      <c r="J41" s="52">
        <v>0</v>
      </c>
      <c r="K41" s="52">
        <v>0</v>
      </c>
      <c r="L41" s="52">
        <v>1</v>
      </c>
      <c r="M41" s="52">
        <v>2</v>
      </c>
      <c r="N41" s="52">
        <v>12</v>
      </c>
      <c r="O41" s="52">
        <v>18</v>
      </c>
      <c r="P41" s="52">
        <v>8</v>
      </c>
      <c r="Q41" s="52">
        <v>2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X41" s="52">
        <v>0</v>
      </c>
      <c r="Y41" s="52">
        <v>1</v>
      </c>
      <c r="DA41" s="63" t="s">
        <v>1226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DA42" s="134"/>
    </row>
    <row r="43" spans="1:105" ht="12" customHeight="1" x14ac:dyDescent="0.25">
      <c r="A43" s="97" t="s">
        <v>143</v>
      </c>
      <c r="B43" s="52"/>
      <c r="C43" s="52">
        <v>182</v>
      </c>
      <c r="D43" s="52">
        <v>760</v>
      </c>
      <c r="E43" s="52">
        <v>538</v>
      </c>
      <c r="F43" s="52">
        <v>989</v>
      </c>
      <c r="G43" s="52">
        <v>625</v>
      </c>
      <c r="H43" s="52">
        <v>246</v>
      </c>
      <c r="I43" s="52">
        <v>1739</v>
      </c>
      <c r="J43" s="52">
        <v>1344</v>
      </c>
      <c r="K43" s="52">
        <v>1044</v>
      </c>
      <c r="L43" s="52">
        <v>312</v>
      </c>
      <c r="M43" s="52">
        <v>1419</v>
      </c>
      <c r="N43" s="52">
        <v>1462</v>
      </c>
      <c r="O43" s="52">
        <v>975</v>
      </c>
      <c r="P43" s="52">
        <v>586</v>
      </c>
      <c r="Q43" s="52">
        <v>1090</v>
      </c>
      <c r="R43" s="52">
        <v>752</v>
      </c>
      <c r="S43" s="52">
        <v>359</v>
      </c>
      <c r="T43" s="52">
        <v>164</v>
      </c>
      <c r="U43" s="52">
        <v>12</v>
      </c>
      <c r="V43" s="52">
        <v>126</v>
      </c>
      <c r="W43" s="52">
        <v>113</v>
      </c>
      <c r="X43" s="52">
        <v>0</v>
      </c>
      <c r="Y43" s="52">
        <v>0</v>
      </c>
      <c r="DA43" s="63" t="s">
        <v>1227</v>
      </c>
    </row>
    <row r="44" spans="1:105" ht="12" customHeight="1" x14ac:dyDescent="0.25">
      <c r="A44" s="97" t="s">
        <v>124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1228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X45" s="52">
        <v>0</v>
      </c>
      <c r="Y45" s="52">
        <v>0</v>
      </c>
      <c r="DA45" s="63" t="s">
        <v>1229</v>
      </c>
    </row>
    <row r="46" spans="1:105" ht="12" customHeight="1" x14ac:dyDescent="0.25">
      <c r="A46" s="97" t="s">
        <v>122</v>
      </c>
      <c r="B46" s="52"/>
      <c r="C46" s="52">
        <v>0</v>
      </c>
      <c r="D46" s="52">
        <v>284</v>
      </c>
      <c r="E46" s="52">
        <v>0</v>
      </c>
      <c r="F46" s="52">
        <v>188</v>
      </c>
      <c r="G46" s="52">
        <v>403</v>
      </c>
      <c r="H46" s="52">
        <v>0</v>
      </c>
      <c r="I46" s="52">
        <v>0</v>
      </c>
      <c r="J46" s="52">
        <v>0</v>
      </c>
      <c r="K46" s="52">
        <v>0</v>
      </c>
      <c r="L46" s="52">
        <v>0</v>
      </c>
      <c r="M46" s="52">
        <v>532</v>
      </c>
      <c r="N46" s="52">
        <v>192</v>
      </c>
      <c r="O46" s="52">
        <v>19</v>
      </c>
      <c r="P46" s="52">
        <v>0</v>
      </c>
      <c r="Q46" s="52">
        <v>0</v>
      </c>
      <c r="R46" s="52">
        <v>2</v>
      </c>
      <c r="S46" s="52">
        <v>0</v>
      </c>
      <c r="T46" s="52">
        <v>0</v>
      </c>
      <c r="U46" s="52">
        <v>0</v>
      </c>
      <c r="V46" s="52">
        <v>9</v>
      </c>
      <c r="W46" s="52">
        <v>24</v>
      </c>
      <c r="X46" s="52">
        <v>0</v>
      </c>
      <c r="Y46" s="52">
        <v>151</v>
      </c>
      <c r="DA46" s="63" t="s">
        <v>1230</v>
      </c>
    </row>
    <row r="47" spans="1:105" ht="12" customHeight="1" x14ac:dyDescent="0.25">
      <c r="A47" s="97" t="s">
        <v>121</v>
      </c>
      <c r="B47" s="52"/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2">
        <v>0</v>
      </c>
      <c r="K47" s="52">
        <v>0</v>
      </c>
      <c r="L47" s="52">
        <v>0</v>
      </c>
      <c r="M47" s="52">
        <v>0</v>
      </c>
      <c r="N47" s="52">
        <v>0</v>
      </c>
      <c r="O47" s="52">
        <v>0</v>
      </c>
      <c r="P47" s="52">
        <v>0</v>
      </c>
      <c r="Q47" s="52">
        <v>0</v>
      </c>
      <c r="R47" s="52">
        <v>0</v>
      </c>
      <c r="S47" s="52">
        <v>0</v>
      </c>
      <c r="T47" s="52">
        <v>0</v>
      </c>
      <c r="U47" s="52">
        <v>0</v>
      </c>
      <c r="V47" s="52">
        <v>0</v>
      </c>
      <c r="W47" s="52">
        <v>0</v>
      </c>
      <c r="X47" s="52">
        <v>0</v>
      </c>
      <c r="Y47" s="52">
        <v>0</v>
      </c>
      <c r="DA47" s="63" t="s">
        <v>1231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DA48" s="134"/>
    </row>
    <row r="49" spans="1:105" ht="12" customHeight="1" x14ac:dyDescent="0.25">
      <c r="A49" s="97" t="s">
        <v>51</v>
      </c>
      <c r="B49" s="52"/>
      <c r="C49" s="52">
        <v>477</v>
      </c>
      <c r="D49" s="52">
        <v>811</v>
      </c>
      <c r="E49" s="52">
        <v>610</v>
      </c>
      <c r="F49" s="52">
        <v>761</v>
      </c>
      <c r="G49" s="52">
        <v>895</v>
      </c>
      <c r="H49" s="52">
        <v>554</v>
      </c>
      <c r="I49" s="52">
        <v>231</v>
      </c>
      <c r="J49" s="52">
        <v>240</v>
      </c>
      <c r="K49" s="52">
        <v>177</v>
      </c>
      <c r="L49" s="52">
        <v>273</v>
      </c>
      <c r="M49" s="52">
        <v>549</v>
      </c>
      <c r="N49" s="52">
        <v>595</v>
      </c>
      <c r="O49" s="52">
        <v>526</v>
      </c>
      <c r="P49" s="52">
        <v>272</v>
      </c>
      <c r="Q49" s="52">
        <v>257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2">
        <v>0</v>
      </c>
      <c r="Y49" s="52">
        <v>0</v>
      </c>
      <c r="DA49" s="63" t="s">
        <v>1232</v>
      </c>
    </row>
    <row r="50" spans="1:105" ht="12" customHeight="1" x14ac:dyDescent="0.25">
      <c r="A50" s="97" t="s">
        <v>50</v>
      </c>
      <c r="B50" s="52"/>
      <c r="C50" s="52">
        <v>60</v>
      </c>
      <c r="D50" s="52">
        <v>0</v>
      </c>
      <c r="E50" s="52">
        <v>112</v>
      </c>
      <c r="F50" s="52">
        <v>185</v>
      </c>
      <c r="G50" s="52">
        <v>167</v>
      </c>
      <c r="H50" s="52">
        <v>77</v>
      </c>
      <c r="I50" s="52">
        <v>32</v>
      </c>
      <c r="J50" s="52">
        <v>95</v>
      </c>
      <c r="K50" s="52">
        <v>65</v>
      </c>
      <c r="L50" s="52">
        <v>13</v>
      </c>
      <c r="M50" s="52">
        <v>193</v>
      </c>
      <c r="N50" s="52">
        <v>123</v>
      </c>
      <c r="O50" s="52">
        <v>114</v>
      </c>
      <c r="P50" s="52">
        <v>5</v>
      </c>
      <c r="Q50" s="52">
        <v>248</v>
      </c>
      <c r="R50" s="52">
        <v>37</v>
      </c>
      <c r="S50" s="52">
        <v>0</v>
      </c>
      <c r="T50" s="52">
        <v>0</v>
      </c>
      <c r="U50" s="52">
        <v>0</v>
      </c>
      <c r="V50" s="52">
        <v>1</v>
      </c>
      <c r="W50" s="52">
        <v>0</v>
      </c>
      <c r="X50" s="52">
        <v>0</v>
      </c>
      <c r="Y50" s="52">
        <v>15</v>
      </c>
      <c r="DA50" s="63" t="s">
        <v>1233</v>
      </c>
    </row>
    <row r="51" spans="1:105" ht="12" customHeight="1" x14ac:dyDescent="0.25">
      <c r="A51" s="109" t="s">
        <v>120</v>
      </c>
      <c r="B51" s="36"/>
      <c r="C51" s="36">
        <v>917</v>
      </c>
      <c r="D51" s="36">
        <v>1599</v>
      </c>
      <c r="E51" s="36">
        <v>995</v>
      </c>
      <c r="F51" s="36">
        <v>1737</v>
      </c>
      <c r="G51" s="36">
        <v>1496</v>
      </c>
      <c r="H51" s="36">
        <v>732</v>
      </c>
      <c r="I51" s="36">
        <v>263</v>
      </c>
      <c r="J51" s="36">
        <v>536</v>
      </c>
      <c r="K51" s="36">
        <v>333</v>
      </c>
      <c r="L51" s="36">
        <v>72</v>
      </c>
      <c r="M51" s="36">
        <v>1393</v>
      </c>
      <c r="N51" s="36">
        <v>1397</v>
      </c>
      <c r="O51" s="36">
        <v>610</v>
      </c>
      <c r="P51" s="36">
        <v>9</v>
      </c>
      <c r="Q51" s="36">
        <v>515</v>
      </c>
      <c r="R51" s="36">
        <v>112</v>
      </c>
      <c r="S51" s="36">
        <v>1</v>
      </c>
      <c r="T51" s="36">
        <v>1</v>
      </c>
      <c r="U51" s="36">
        <v>13</v>
      </c>
      <c r="V51" s="36">
        <v>200</v>
      </c>
      <c r="W51" s="36">
        <v>78</v>
      </c>
      <c r="X51" s="36">
        <v>0</v>
      </c>
      <c r="Y51" s="36">
        <v>136</v>
      </c>
      <c r="DA51" s="60" t="s">
        <v>1234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DA53" s="129" t="s">
        <v>1311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DA54" s="133"/>
    </row>
    <row r="55" spans="1:105" ht="12" customHeight="1" x14ac:dyDescent="0.25">
      <c r="A55" s="108" t="s">
        <v>51</v>
      </c>
      <c r="B55" s="52"/>
      <c r="C55" s="52">
        <v>11</v>
      </c>
      <c r="D55" s="52">
        <v>357</v>
      </c>
      <c r="E55" s="52">
        <v>108</v>
      </c>
      <c r="F55" s="52">
        <v>438</v>
      </c>
      <c r="G55" s="52">
        <v>302</v>
      </c>
      <c r="H55" s="52">
        <v>0</v>
      </c>
      <c r="I55" s="52">
        <v>0</v>
      </c>
      <c r="J55" s="52">
        <v>0</v>
      </c>
      <c r="K55" s="52">
        <v>0</v>
      </c>
      <c r="L55" s="52">
        <v>80</v>
      </c>
      <c r="M55" s="52">
        <v>494</v>
      </c>
      <c r="N55" s="52">
        <v>361</v>
      </c>
      <c r="O55" s="52">
        <v>212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4</v>
      </c>
      <c r="V55" s="52">
        <v>0</v>
      </c>
      <c r="W55" s="52">
        <v>0</v>
      </c>
      <c r="X55" s="52">
        <v>0</v>
      </c>
      <c r="Y55" s="52">
        <v>63</v>
      </c>
      <c r="DA55" s="63" t="s">
        <v>1312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DA56" s="134"/>
    </row>
    <row r="57" spans="1:105" ht="12" customHeight="1" x14ac:dyDescent="0.25">
      <c r="A57" s="108" t="s">
        <v>53</v>
      </c>
      <c r="B57" s="52"/>
      <c r="C57" s="52">
        <v>0</v>
      </c>
      <c r="D57" s="52">
        <v>1</v>
      </c>
      <c r="E57" s="52">
        <v>0</v>
      </c>
      <c r="F57" s="52">
        <v>3</v>
      </c>
      <c r="G57" s="52">
        <v>3</v>
      </c>
      <c r="H57" s="52">
        <v>0</v>
      </c>
      <c r="I57" s="52">
        <v>0</v>
      </c>
      <c r="J57" s="52">
        <v>0</v>
      </c>
      <c r="K57" s="52">
        <v>0</v>
      </c>
      <c r="L57" s="52">
        <v>1</v>
      </c>
      <c r="M57" s="52">
        <v>1</v>
      </c>
      <c r="N57" s="52">
        <v>4</v>
      </c>
      <c r="O57" s="52">
        <v>4</v>
      </c>
      <c r="P57" s="52">
        <v>0</v>
      </c>
      <c r="Q57" s="52">
        <v>0</v>
      </c>
      <c r="R57" s="52">
        <v>0</v>
      </c>
      <c r="S57" s="52">
        <v>0</v>
      </c>
      <c r="T57" s="52">
        <v>0</v>
      </c>
      <c r="U57" s="52">
        <v>0</v>
      </c>
      <c r="V57" s="52">
        <v>0</v>
      </c>
      <c r="W57" s="52">
        <v>0</v>
      </c>
      <c r="X57" s="52">
        <v>0</v>
      </c>
      <c r="Y57" s="52">
        <v>1</v>
      </c>
      <c r="DA57" s="63" t="s">
        <v>1313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108" t="s">
        <v>143</v>
      </c>
      <c r="B59" s="52"/>
      <c r="C59" s="52">
        <v>11</v>
      </c>
      <c r="D59" s="52">
        <v>252</v>
      </c>
      <c r="E59" s="52">
        <v>108</v>
      </c>
      <c r="F59" s="52">
        <v>368</v>
      </c>
      <c r="G59" s="52">
        <v>169</v>
      </c>
      <c r="H59" s="52">
        <v>0</v>
      </c>
      <c r="I59" s="52">
        <v>0</v>
      </c>
      <c r="J59" s="52">
        <v>0</v>
      </c>
      <c r="K59" s="52">
        <v>0</v>
      </c>
      <c r="L59" s="52">
        <v>80</v>
      </c>
      <c r="M59" s="52">
        <v>358</v>
      </c>
      <c r="N59" s="52">
        <v>316</v>
      </c>
      <c r="O59" s="52">
        <v>207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4</v>
      </c>
      <c r="V59" s="52">
        <v>0</v>
      </c>
      <c r="W59" s="52">
        <v>0</v>
      </c>
      <c r="X59" s="52">
        <v>0</v>
      </c>
      <c r="Y59" s="52">
        <v>0</v>
      </c>
      <c r="DA59" s="63" t="s">
        <v>1314</v>
      </c>
    </row>
    <row r="60" spans="1:105" ht="12" customHeight="1" x14ac:dyDescent="0.25">
      <c r="A60" s="108" t="s">
        <v>124</v>
      </c>
      <c r="B60" s="52"/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52">
        <v>0</v>
      </c>
      <c r="N60" s="52">
        <v>0</v>
      </c>
      <c r="O60" s="52">
        <v>0</v>
      </c>
      <c r="P60" s="52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X60" s="52">
        <v>0</v>
      </c>
      <c r="Y60" s="52">
        <v>0</v>
      </c>
      <c r="DA60" s="63" t="s">
        <v>1315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X61" s="52">
        <v>0</v>
      </c>
      <c r="Y61" s="52">
        <v>0</v>
      </c>
      <c r="DA61" s="63" t="s">
        <v>1316</v>
      </c>
    </row>
    <row r="62" spans="1:105" ht="12" customHeight="1" x14ac:dyDescent="0.25">
      <c r="A62" s="108" t="s">
        <v>122</v>
      </c>
      <c r="B62" s="52"/>
      <c r="C62" s="52">
        <v>0</v>
      </c>
      <c r="D62" s="52">
        <v>105</v>
      </c>
      <c r="E62" s="52">
        <v>0</v>
      </c>
      <c r="F62" s="52">
        <v>70</v>
      </c>
      <c r="G62" s="52">
        <v>133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136</v>
      </c>
      <c r="N62" s="52">
        <v>45</v>
      </c>
      <c r="O62" s="52">
        <v>5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63</v>
      </c>
      <c r="DA62" s="63" t="s">
        <v>1317</v>
      </c>
    </row>
    <row r="63" spans="1:105" ht="12" customHeight="1" x14ac:dyDescent="0.25">
      <c r="A63" s="108" t="s">
        <v>121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DA63" s="63" t="s">
        <v>1318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51</v>
      </c>
      <c r="B65" s="52"/>
      <c r="C65" s="52">
        <v>0</v>
      </c>
      <c r="D65" s="52">
        <v>18</v>
      </c>
      <c r="E65" s="52">
        <v>8</v>
      </c>
      <c r="F65" s="52">
        <v>33</v>
      </c>
      <c r="G65" s="52">
        <v>37</v>
      </c>
      <c r="H65" s="52">
        <v>0</v>
      </c>
      <c r="I65" s="52">
        <v>0</v>
      </c>
      <c r="J65" s="52">
        <v>0</v>
      </c>
      <c r="K65" s="52">
        <v>0</v>
      </c>
      <c r="L65" s="52">
        <v>57</v>
      </c>
      <c r="M65" s="52">
        <v>118</v>
      </c>
      <c r="N65" s="52">
        <v>92</v>
      </c>
      <c r="O65" s="52">
        <v>79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1319</v>
      </c>
    </row>
    <row r="66" spans="1:105" ht="12" customHeight="1" x14ac:dyDescent="0.25">
      <c r="A66" s="108" t="s">
        <v>50</v>
      </c>
      <c r="B66" s="52"/>
      <c r="C66" s="52">
        <v>1</v>
      </c>
      <c r="D66" s="52">
        <v>0</v>
      </c>
      <c r="E66" s="52">
        <v>10</v>
      </c>
      <c r="F66" s="52">
        <v>39</v>
      </c>
      <c r="G66" s="52">
        <v>27</v>
      </c>
      <c r="H66" s="52">
        <v>0</v>
      </c>
      <c r="I66" s="52">
        <v>0</v>
      </c>
      <c r="J66" s="52">
        <v>0</v>
      </c>
      <c r="K66" s="52">
        <v>0</v>
      </c>
      <c r="L66" s="52">
        <v>4</v>
      </c>
      <c r="M66" s="52">
        <v>46</v>
      </c>
      <c r="N66" s="52">
        <v>22</v>
      </c>
      <c r="O66" s="52">
        <v>21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7</v>
      </c>
      <c r="DA66" s="63" t="s">
        <v>1320</v>
      </c>
    </row>
    <row r="67" spans="1:105" ht="12" customHeight="1" x14ac:dyDescent="0.25">
      <c r="A67" s="115" t="s">
        <v>120</v>
      </c>
      <c r="B67" s="36"/>
      <c r="C67" s="36">
        <v>10</v>
      </c>
      <c r="D67" s="36">
        <v>339</v>
      </c>
      <c r="E67" s="36">
        <v>90</v>
      </c>
      <c r="F67" s="36">
        <v>366</v>
      </c>
      <c r="G67" s="36">
        <v>238</v>
      </c>
      <c r="H67" s="36">
        <v>0</v>
      </c>
      <c r="I67" s="36">
        <v>0</v>
      </c>
      <c r="J67" s="36">
        <v>0</v>
      </c>
      <c r="K67" s="36">
        <v>0</v>
      </c>
      <c r="L67" s="36">
        <v>19</v>
      </c>
      <c r="M67" s="36">
        <v>330</v>
      </c>
      <c r="N67" s="36">
        <v>247</v>
      </c>
      <c r="O67" s="36">
        <v>112</v>
      </c>
      <c r="P67" s="36">
        <v>0</v>
      </c>
      <c r="Q67" s="36">
        <v>0</v>
      </c>
      <c r="R67" s="36">
        <v>0</v>
      </c>
      <c r="S67" s="36">
        <v>0</v>
      </c>
      <c r="T67" s="36">
        <v>0</v>
      </c>
      <c r="U67" s="36">
        <v>4</v>
      </c>
      <c r="V67" s="36">
        <v>0</v>
      </c>
      <c r="W67" s="36">
        <v>0</v>
      </c>
      <c r="X67" s="36">
        <v>0</v>
      </c>
      <c r="Y67" s="36">
        <v>56</v>
      </c>
      <c r="DA67" s="60" t="s">
        <v>1321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DA69" s="129" t="s">
        <v>1398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DA70" s="133"/>
    </row>
    <row r="71" spans="1:105" ht="12" customHeight="1" x14ac:dyDescent="0.25">
      <c r="A71" s="108" t="s">
        <v>51</v>
      </c>
      <c r="B71" s="52"/>
      <c r="C71" s="52">
        <v>21</v>
      </c>
      <c r="D71" s="52">
        <v>610</v>
      </c>
      <c r="E71" s="52">
        <v>182</v>
      </c>
      <c r="F71" s="52">
        <v>735</v>
      </c>
      <c r="G71" s="52">
        <v>617</v>
      </c>
      <c r="H71" s="52">
        <v>0</v>
      </c>
      <c r="I71" s="52">
        <v>0</v>
      </c>
      <c r="J71" s="52">
        <v>0</v>
      </c>
      <c r="K71" s="52">
        <v>0</v>
      </c>
      <c r="L71" s="52">
        <v>209</v>
      </c>
      <c r="M71" s="52">
        <v>1434</v>
      </c>
      <c r="N71" s="52">
        <v>1190</v>
      </c>
      <c r="O71" s="52">
        <v>639</v>
      </c>
      <c r="P71" s="52">
        <v>1</v>
      </c>
      <c r="Q71" s="52">
        <v>0</v>
      </c>
      <c r="R71" s="52">
        <v>0</v>
      </c>
      <c r="S71" s="52">
        <v>0</v>
      </c>
      <c r="T71" s="52">
        <v>0</v>
      </c>
      <c r="U71" s="52">
        <v>5</v>
      </c>
      <c r="V71" s="52">
        <v>0</v>
      </c>
      <c r="W71" s="52">
        <v>0</v>
      </c>
      <c r="X71" s="52">
        <v>0</v>
      </c>
      <c r="Y71" s="52">
        <v>88</v>
      </c>
      <c r="DA71" s="63" t="s">
        <v>1399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DA72" s="134"/>
    </row>
    <row r="73" spans="1:105" ht="12" customHeight="1" x14ac:dyDescent="0.25">
      <c r="A73" s="108" t="s">
        <v>53</v>
      </c>
      <c r="B73" s="52"/>
      <c r="C73" s="52">
        <v>1</v>
      </c>
      <c r="D73" s="52">
        <v>2</v>
      </c>
      <c r="E73" s="52">
        <v>1</v>
      </c>
      <c r="F73" s="52">
        <v>1</v>
      </c>
      <c r="G73" s="52">
        <v>4</v>
      </c>
      <c r="H73" s="52">
        <v>2</v>
      </c>
      <c r="I73" s="52">
        <v>1</v>
      </c>
      <c r="J73" s="52">
        <v>0</v>
      </c>
      <c r="K73" s="52">
        <v>0</v>
      </c>
      <c r="L73" s="52">
        <v>0</v>
      </c>
      <c r="M73" s="52">
        <v>1</v>
      </c>
      <c r="N73" s="52">
        <v>8</v>
      </c>
      <c r="O73" s="52">
        <v>14</v>
      </c>
      <c r="P73" s="52">
        <v>8</v>
      </c>
      <c r="Q73" s="52">
        <v>2</v>
      </c>
      <c r="R73" s="52">
        <v>0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X73" s="52">
        <v>0</v>
      </c>
      <c r="Y73" s="52">
        <v>0</v>
      </c>
      <c r="DA73" s="63" t="s">
        <v>1400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171</v>
      </c>
      <c r="D75" s="52">
        <f t="shared" si="0"/>
        <v>508</v>
      </c>
      <c r="E75" s="52">
        <f t="shared" si="0"/>
        <v>430</v>
      </c>
      <c r="F75" s="52">
        <f t="shared" si="0"/>
        <v>621</v>
      </c>
      <c r="G75" s="52">
        <f t="shared" si="0"/>
        <v>456</v>
      </c>
      <c r="H75" s="52">
        <f t="shared" si="0"/>
        <v>246</v>
      </c>
      <c r="I75" s="52">
        <f t="shared" si="0"/>
        <v>1739</v>
      </c>
      <c r="J75" s="52">
        <f t="shared" si="0"/>
        <v>1344</v>
      </c>
      <c r="K75" s="52">
        <f t="shared" si="0"/>
        <v>1044</v>
      </c>
      <c r="L75" s="52">
        <f t="shared" si="0"/>
        <v>232</v>
      </c>
      <c r="M75" s="52">
        <f t="shared" si="0"/>
        <v>1061</v>
      </c>
      <c r="N75" s="52">
        <f t="shared" si="0"/>
        <v>1146</v>
      </c>
      <c r="O75" s="52">
        <f t="shared" si="0"/>
        <v>768</v>
      </c>
      <c r="P75" s="52">
        <f t="shared" si="0"/>
        <v>586</v>
      </c>
      <c r="Q75" s="52">
        <f t="shared" si="0"/>
        <v>1090</v>
      </c>
      <c r="R75" s="52">
        <f t="shared" ref="R75:V75" si="1">R43-R59</f>
        <v>752</v>
      </c>
      <c r="S75" s="52">
        <f t="shared" si="1"/>
        <v>359</v>
      </c>
      <c r="T75" s="52">
        <f t="shared" si="1"/>
        <v>164</v>
      </c>
      <c r="U75" s="52">
        <f t="shared" si="1"/>
        <v>8</v>
      </c>
      <c r="V75" s="52">
        <f t="shared" si="1"/>
        <v>126</v>
      </c>
      <c r="W75" s="52">
        <f t="shared" ref="W75:Y75" si="2">W43-W59</f>
        <v>113</v>
      </c>
      <c r="X75" s="52">
        <f t="shared" si="2"/>
        <v>0</v>
      </c>
      <c r="Y75" s="52">
        <f t="shared" si="2"/>
        <v>0</v>
      </c>
      <c r="DA75" s="63" t="s">
        <v>1401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0</v>
      </c>
      <c r="D76" s="52">
        <f t="shared" si="3"/>
        <v>0</v>
      </c>
      <c r="E76" s="52">
        <f t="shared" si="3"/>
        <v>0</v>
      </c>
      <c r="F76" s="52">
        <f t="shared" si="3"/>
        <v>0</v>
      </c>
      <c r="G76" s="52">
        <f t="shared" si="3"/>
        <v>0</v>
      </c>
      <c r="H76" s="52">
        <f t="shared" si="3"/>
        <v>0</v>
      </c>
      <c r="I76" s="52">
        <f t="shared" si="3"/>
        <v>0</v>
      </c>
      <c r="J76" s="52">
        <f t="shared" si="3"/>
        <v>0</v>
      </c>
      <c r="K76" s="52">
        <f t="shared" si="3"/>
        <v>0</v>
      </c>
      <c r="L76" s="52">
        <f t="shared" si="3"/>
        <v>0</v>
      </c>
      <c r="M76" s="52">
        <f t="shared" si="3"/>
        <v>0</v>
      </c>
      <c r="N76" s="52">
        <f t="shared" si="3"/>
        <v>0</v>
      </c>
      <c r="O76" s="52">
        <f t="shared" si="3"/>
        <v>0</v>
      </c>
      <c r="P76" s="52">
        <f t="shared" si="3"/>
        <v>0</v>
      </c>
      <c r="Q76" s="52">
        <f t="shared" si="3"/>
        <v>0</v>
      </c>
      <c r="R76" s="52">
        <f t="shared" ref="R76:V76" si="4">R44-R60</f>
        <v>0</v>
      </c>
      <c r="S76" s="52">
        <f t="shared" si="4"/>
        <v>0</v>
      </c>
      <c r="T76" s="52">
        <f t="shared" si="4"/>
        <v>0</v>
      </c>
      <c r="U76" s="52">
        <f t="shared" si="4"/>
        <v>0</v>
      </c>
      <c r="V76" s="52">
        <f t="shared" si="4"/>
        <v>0</v>
      </c>
      <c r="W76" s="52">
        <f t="shared" ref="W76:Y76" si="5">W44-W60</f>
        <v>0</v>
      </c>
      <c r="X76" s="52">
        <f t="shared" si="5"/>
        <v>0</v>
      </c>
      <c r="Y76" s="52">
        <f t="shared" si="5"/>
        <v>0</v>
      </c>
      <c r="DA76" s="63" t="s">
        <v>1402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0</v>
      </c>
      <c r="G77" s="52">
        <f t="shared" si="6"/>
        <v>0</v>
      </c>
      <c r="H77" s="52">
        <f t="shared" si="6"/>
        <v>0</v>
      </c>
      <c r="I77" s="52">
        <f t="shared" si="6"/>
        <v>0</v>
      </c>
      <c r="J77" s="52">
        <f t="shared" si="6"/>
        <v>0</v>
      </c>
      <c r="K77" s="52">
        <f t="shared" si="6"/>
        <v>0</v>
      </c>
      <c r="L77" s="52">
        <f t="shared" si="6"/>
        <v>0</v>
      </c>
      <c r="M77" s="52">
        <f t="shared" si="6"/>
        <v>0</v>
      </c>
      <c r="N77" s="52">
        <f t="shared" si="6"/>
        <v>0</v>
      </c>
      <c r="O77" s="52">
        <f t="shared" si="6"/>
        <v>0</v>
      </c>
      <c r="P77" s="52">
        <f t="shared" si="6"/>
        <v>0</v>
      </c>
      <c r="Q77" s="52">
        <f t="shared" si="6"/>
        <v>0</v>
      </c>
      <c r="R77" s="52">
        <f t="shared" ref="R77:V77" si="7">R45-R61</f>
        <v>0</v>
      </c>
      <c r="S77" s="52">
        <f t="shared" si="7"/>
        <v>0</v>
      </c>
      <c r="T77" s="52">
        <f t="shared" si="7"/>
        <v>0</v>
      </c>
      <c r="U77" s="52">
        <f t="shared" si="7"/>
        <v>0</v>
      </c>
      <c r="V77" s="52">
        <f t="shared" si="7"/>
        <v>0</v>
      </c>
      <c r="W77" s="52">
        <f t="shared" ref="W77:Y77" si="8">W45-W61</f>
        <v>0</v>
      </c>
      <c r="X77" s="52">
        <f t="shared" si="8"/>
        <v>0</v>
      </c>
      <c r="Y77" s="52">
        <f t="shared" si="8"/>
        <v>0</v>
      </c>
      <c r="DA77" s="63" t="s">
        <v>1403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0</v>
      </c>
      <c r="D78" s="52">
        <f t="shared" si="9"/>
        <v>179</v>
      </c>
      <c r="E78" s="52">
        <f t="shared" si="9"/>
        <v>0</v>
      </c>
      <c r="F78" s="52">
        <f t="shared" si="9"/>
        <v>118</v>
      </c>
      <c r="G78" s="52">
        <f t="shared" si="9"/>
        <v>270</v>
      </c>
      <c r="H78" s="52">
        <f t="shared" si="9"/>
        <v>0</v>
      </c>
      <c r="I78" s="52">
        <f t="shared" si="9"/>
        <v>0</v>
      </c>
      <c r="J78" s="52">
        <f t="shared" si="9"/>
        <v>0</v>
      </c>
      <c r="K78" s="52">
        <f t="shared" si="9"/>
        <v>0</v>
      </c>
      <c r="L78" s="52">
        <f t="shared" si="9"/>
        <v>0</v>
      </c>
      <c r="M78" s="52">
        <f t="shared" si="9"/>
        <v>396</v>
      </c>
      <c r="N78" s="52">
        <f t="shared" si="9"/>
        <v>147</v>
      </c>
      <c r="O78" s="52">
        <f t="shared" si="9"/>
        <v>14</v>
      </c>
      <c r="P78" s="52">
        <f t="shared" si="9"/>
        <v>0</v>
      </c>
      <c r="Q78" s="52">
        <f t="shared" si="9"/>
        <v>0</v>
      </c>
      <c r="R78" s="52">
        <f t="shared" ref="R78:V78" si="10">R46-R62</f>
        <v>2</v>
      </c>
      <c r="S78" s="52">
        <f t="shared" si="10"/>
        <v>0</v>
      </c>
      <c r="T78" s="52">
        <f t="shared" si="10"/>
        <v>0</v>
      </c>
      <c r="U78" s="52">
        <f t="shared" si="10"/>
        <v>0</v>
      </c>
      <c r="V78" s="52">
        <f t="shared" si="10"/>
        <v>9</v>
      </c>
      <c r="W78" s="52">
        <f t="shared" ref="W78:Y78" si="11">W46-W62</f>
        <v>24</v>
      </c>
      <c r="X78" s="52">
        <f t="shared" si="11"/>
        <v>0</v>
      </c>
      <c r="Y78" s="52">
        <f t="shared" si="11"/>
        <v>88</v>
      </c>
      <c r="DA78" s="63" t="s">
        <v>1404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0</v>
      </c>
      <c r="D79" s="52">
        <f t="shared" si="12"/>
        <v>0</v>
      </c>
      <c r="E79" s="52">
        <f t="shared" si="12"/>
        <v>0</v>
      </c>
      <c r="F79" s="52">
        <f t="shared" si="12"/>
        <v>0</v>
      </c>
      <c r="G79" s="52">
        <f t="shared" si="12"/>
        <v>0</v>
      </c>
      <c r="H79" s="52">
        <f t="shared" si="12"/>
        <v>0</v>
      </c>
      <c r="I79" s="52">
        <f t="shared" si="12"/>
        <v>0</v>
      </c>
      <c r="J79" s="52">
        <f t="shared" si="12"/>
        <v>0</v>
      </c>
      <c r="K79" s="52">
        <f t="shared" si="12"/>
        <v>0</v>
      </c>
      <c r="L79" s="52">
        <f t="shared" si="12"/>
        <v>0</v>
      </c>
      <c r="M79" s="52">
        <f t="shared" si="12"/>
        <v>0</v>
      </c>
      <c r="N79" s="52">
        <f t="shared" si="12"/>
        <v>0</v>
      </c>
      <c r="O79" s="52">
        <f t="shared" si="12"/>
        <v>0</v>
      </c>
      <c r="P79" s="52">
        <f t="shared" si="12"/>
        <v>0</v>
      </c>
      <c r="Q79" s="52">
        <f t="shared" si="12"/>
        <v>0</v>
      </c>
      <c r="R79" s="52">
        <f t="shared" ref="R79:V79" si="13">R47-R63</f>
        <v>0</v>
      </c>
      <c r="S79" s="52">
        <f t="shared" si="13"/>
        <v>0</v>
      </c>
      <c r="T79" s="52">
        <f t="shared" si="13"/>
        <v>0</v>
      </c>
      <c r="U79" s="52">
        <f t="shared" si="13"/>
        <v>0</v>
      </c>
      <c r="V79" s="52">
        <f t="shared" si="13"/>
        <v>0</v>
      </c>
      <c r="W79" s="52">
        <f t="shared" ref="W79:Y79" si="14">W47-W63</f>
        <v>0</v>
      </c>
      <c r="X79" s="52">
        <f t="shared" si="14"/>
        <v>0</v>
      </c>
      <c r="Y79" s="52">
        <f t="shared" si="14"/>
        <v>0</v>
      </c>
      <c r="DA79" s="63" t="s">
        <v>1405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DA80" s="134"/>
    </row>
    <row r="81" spans="1:105" ht="12" customHeight="1" x14ac:dyDescent="0.25">
      <c r="A81" s="108" t="s">
        <v>51</v>
      </c>
      <c r="B81" s="52"/>
      <c r="C81" s="52">
        <v>477</v>
      </c>
      <c r="D81" s="52">
        <v>793</v>
      </c>
      <c r="E81" s="52">
        <v>602</v>
      </c>
      <c r="F81" s="52">
        <v>728</v>
      </c>
      <c r="G81" s="52">
        <v>858</v>
      </c>
      <c r="H81" s="52">
        <v>554</v>
      </c>
      <c r="I81" s="52">
        <v>231</v>
      </c>
      <c r="J81" s="52">
        <v>240</v>
      </c>
      <c r="K81" s="52">
        <v>177</v>
      </c>
      <c r="L81" s="52">
        <v>216</v>
      </c>
      <c r="M81" s="52">
        <v>431</v>
      </c>
      <c r="N81" s="52">
        <v>503</v>
      </c>
      <c r="O81" s="52">
        <v>447</v>
      </c>
      <c r="P81" s="52">
        <v>272</v>
      </c>
      <c r="Q81" s="52">
        <v>257</v>
      </c>
      <c r="R81" s="52">
        <v>0</v>
      </c>
      <c r="S81" s="52">
        <v>0</v>
      </c>
      <c r="T81" s="52">
        <v>0</v>
      </c>
      <c r="U81" s="52">
        <v>0</v>
      </c>
      <c r="V81" s="52">
        <v>0</v>
      </c>
      <c r="W81" s="52">
        <v>0</v>
      </c>
      <c r="X81" s="52">
        <v>0</v>
      </c>
      <c r="Y81" s="52">
        <v>0</v>
      </c>
      <c r="DA81" s="63" t="s">
        <v>1406</v>
      </c>
    </row>
    <row r="82" spans="1:105" ht="12" customHeight="1" x14ac:dyDescent="0.25">
      <c r="A82" s="108" t="s">
        <v>50</v>
      </c>
      <c r="B82" s="52"/>
      <c r="C82" s="52">
        <v>59</v>
      </c>
      <c r="D82" s="52">
        <v>0</v>
      </c>
      <c r="E82" s="52">
        <v>102</v>
      </c>
      <c r="F82" s="52">
        <v>146</v>
      </c>
      <c r="G82" s="52">
        <v>140</v>
      </c>
      <c r="H82" s="52">
        <v>77</v>
      </c>
      <c r="I82" s="52">
        <v>32</v>
      </c>
      <c r="J82" s="52">
        <v>95</v>
      </c>
      <c r="K82" s="52">
        <v>65</v>
      </c>
      <c r="L82" s="52">
        <v>9</v>
      </c>
      <c r="M82" s="52">
        <v>147</v>
      </c>
      <c r="N82" s="52">
        <v>101</v>
      </c>
      <c r="O82" s="52">
        <v>93</v>
      </c>
      <c r="P82" s="52">
        <v>5</v>
      </c>
      <c r="Q82" s="52">
        <v>248</v>
      </c>
      <c r="R82" s="52">
        <v>37</v>
      </c>
      <c r="S82" s="52">
        <v>0</v>
      </c>
      <c r="T82" s="52">
        <v>0</v>
      </c>
      <c r="U82" s="52">
        <v>0</v>
      </c>
      <c r="V82" s="52">
        <v>1</v>
      </c>
      <c r="W82" s="52">
        <v>0</v>
      </c>
      <c r="X82" s="52">
        <v>0</v>
      </c>
      <c r="Y82" s="52">
        <v>8</v>
      </c>
      <c r="DA82" s="63" t="s">
        <v>1407</v>
      </c>
    </row>
    <row r="83" spans="1:105" ht="12" customHeight="1" x14ac:dyDescent="0.25">
      <c r="A83" s="115" t="s">
        <v>120</v>
      </c>
      <c r="B83" s="36"/>
      <c r="C83" s="36">
        <v>907</v>
      </c>
      <c r="D83" s="36">
        <v>1260</v>
      </c>
      <c r="E83" s="36">
        <v>905</v>
      </c>
      <c r="F83" s="36">
        <v>1371</v>
      </c>
      <c r="G83" s="36">
        <v>1258</v>
      </c>
      <c r="H83" s="36">
        <v>732</v>
      </c>
      <c r="I83" s="36">
        <v>263</v>
      </c>
      <c r="J83" s="36">
        <v>536</v>
      </c>
      <c r="K83" s="36">
        <v>333</v>
      </c>
      <c r="L83" s="36">
        <v>53</v>
      </c>
      <c r="M83" s="36">
        <v>1063</v>
      </c>
      <c r="N83" s="36">
        <v>1150</v>
      </c>
      <c r="O83" s="36">
        <v>498</v>
      </c>
      <c r="P83" s="36">
        <v>9</v>
      </c>
      <c r="Q83" s="36">
        <v>515</v>
      </c>
      <c r="R83" s="36">
        <v>112</v>
      </c>
      <c r="S83" s="36">
        <v>1</v>
      </c>
      <c r="T83" s="36">
        <v>1</v>
      </c>
      <c r="U83" s="36">
        <v>9</v>
      </c>
      <c r="V83" s="36">
        <v>200</v>
      </c>
      <c r="W83" s="36">
        <v>78</v>
      </c>
      <c r="X83" s="36">
        <v>0</v>
      </c>
      <c r="Y83" s="36">
        <v>80</v>
      </c>
      <c r="DA83" s="60" t="s">
        <v>1408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X86" s="140">
        <v>2022</v>
      </c>
      <c r="Y86" s="140">
        <v>2023</v>
      </c>
      <c r="DA86" s="143"/>
    </row>
    <row r="87" spans="1:105" ht="12" customHeight="1" x14ac:dyDescent="0.25">
      <c r="A87" s="116" t="s">
        <v>195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DA87" s="129" t="s">
        <v>1485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X88" s="128">
        <f>RES_hhdet_numvin!X4</f>
        <v>0</v>
      </c>
      <c r="Y88" s="128">
        <f>RES_hhdet_numvin!Y4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0</v>
      </c>
      <c r="I89" s="52">
        <f>RES_hhdet_numvin!I5</f>
        <v>0</v>
      </c>
      <c r="J89" s="52">
        <f>RES_hhdet_numvin!J5</f>
        <v>0</v>
      </c>
      <c r="K89" s="52">
        <f>RES_hhdet_numvin!K5</f>
        <v>0</v>
      </c>
      <c r="L89" s="52">
        <f>RES_hhdet_numvin!L5</f>
        <v>0</v>
      </c>
      <c r="M89" s="52">
        <f>RES_hhdet_numvin!M5</f>
        <v>0</v>
      </c>
      <c r="N89" s="52">
        <f>RES_hhdet_numvin!N5</f>
        <v>0</v>
      </c>
      <c r="O89" s="52">
        <f>RES_hhdet_numvin!O5</f>
        <v>0</v>
      </c>
      <c r="P89" s="52">
        <f>RES_hhdet_numvin!P5</f>
        <v>0</v>
      </c>
      <c r="Q89" s="52">
        <f>RES_hhdet_numvin!Q5</f>
        <v>0</v>
      </c>
      <c r="R89" s="52">
        <f>RES_hhdet_numvin!R5</f>
        <v>0</v>
      </c>
      <c r="S89" s="52">
        <f>RES_hhdet_numvin!S5</f>
        <v>0</v>
      </c>
      <c r="T89" s="52">
        <f>RES_hhdet_numvin!T5</f>
        <v>0</v>
      </c>
      <c r="U89" s="52">
        <f>RES_hhdet_numvin!U5</f>
        <v>0</v>
      </c>
      <c r="V89" s="52">
        <f>RES_hhdet_numvin!V5</f>
        <v>0</v>
      </c>
      <c r="W89" s="52">
        <f>RES_hhdet_numvin!W5</f>
        <v>0</v>
      </c>
      <c r="X89" s="52">
        <f>RES_hhdet_numvin!X5</f>
        <v>0</v>
      </c>
      <c r="Y89" s="52">
        <f>RES_hhdet_numvin!Y5</f>
        <v>151</v>
      </c>
      <c r="DA89" s="63" t="s">
        <v>1486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X90" s="138">
        <f>RES_hhdet_numvin!X6</f>
        <v>0</v>
      </c>
      <c r="Y90" s="138">
        <f>RES_hhdet_numvin!Y6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X91" s="126">
        <f>RES_hhdet_numvin!X7</f>
        <v>0</v>
      </c>
      <c r="Y91" s="126">
        <f>RES_hhdet_numvin!Y7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0</v>
      </c>
      <c r="Q92" s="52">
        <f>RES_hhdet_numvin!Q8</f>
        <v>0</v>
      </c>
      <c r="R92" s="52">
        <f>RES_hhdet_numvin!R8</f>
        <v>0</v>
      </c>
      <c r="S92" s="52">
        <f>RES_hhdet_numvin!S8</f>
        <v>0</v>
      </c>
      <c r="T92" s="52">
        <f>RES_hhdet_numvin!T8</f>
        <v>0</v>
      </c>
      <c r="U92" s="52">
        <f>RES_hhdet_numvin!U8</f>
        <v>0</v>
      </c>
      <c r="V92" s="52">
        <f>RES_hhdet_numvin!V8</f>
        <v>0</v>
      </c>
      <c r="W92" s="52">
        <f>RES_hhdet_numvin!W8</f>
        <v>0</v>
      </c>
      <c r="X92" s="52">
        <f>RES_hhdet_numvin!X8</f>
        <v>0</v>
      </c>
      <c r="Y92" s="52">
        <f>RES_hhdet_numvin!Y8</f>
        <v>1</v>
      </c>
      <c r="DA92" s="63" t="s">
        <v>1487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X93" s="126">
        <f>RES_hhdet_numvin!X9</f>
        <v>0</v>
      </c>
      <c r="Y93" s="126">
        <f>RES_hhdet_numvin!Y9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0</v>
      </c>
      <c r="I94" s="52">
        <f>RES_hhdet_numvin!I10</f>
        <v>0</v>
      </c>
      <c r="J94" s="52">
        <f>RES_hhdet_numvin!J10</f>
        <v>0</v>
      </c>
      <c r="K94" s="52">
        <f>RES_hhdet_numvin!K10</f>
        <v>0</v>
      </c>
      <c r="L94" s="52">
        <f>RES_hhdet_numvin!L10</f>
        <v>0</v>
      </c>
      <c r="M94" s="52">
        <f>RES_hhdet_numvin!M10</f>
        <v>0</v>
      </c>
      <c r="N94" s="52">
        <f>RES_hhdet_numvin!N10</f>
        <v>0</v>
      </c>
      <c r="O94" s="52">
        <f>RES_hhdet_numvin!O10</f>
        <v>0</v>
      </c>
      <c r="P94" s="52">
        <f>RES_hhdet_numvin!P10</f>
        <v>0</v>
      </c>
      <c r="Q94" s="52">
        <f>RES_hhdet_numvin!Q10</f>
        <v>0</v>
      </c>
      <c r="R94" s="52">
        <f>RES_hhdet_numvin!R10</f>
        <v>0</v>
      </c>
      <c r="S94" s="52">
        <f>RES_hhdet_numvin!S10</f>
        <v>0</v>
      </c>
      <c r="T94" s="52">
        <f>RES_hhdet_numvin!T10</f>
        <v>0</v>
      </c>
      <c r="U94" s="52">
        <f>RES_hhdet_numvin!U10</f>
        <v>0</v>
      </c>
      <c r="V94" s="52">
        <f>RES_hhdet_numvin!V10</f>
        <v>0</v>
      </c>
      <c r="W94" s="52">
        <f>RES_hhdet_numvin!W10</f>
        <v>0</v>
      </c>
      <c r="X94" s="52">
        <f>RES_hhdet_numvin!X10</f>
        <v>0</v>
      </c>
      <c r="Y94" s="52">
        <f>RES_hhdet_numvin!Y10</f>
        <v>0</v>
      </c>
      <c r="DA94" s="63" t="s">
        <v>1488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0</v>
      </c>
      <c r="Q95" s="52">
        <f>RES_hhdet_numvin!Q11</f>
        <v>0</v>
      </c>
      <c r="R95" s="52">
        <f>RES_hhdet_numvin!R11</f>
        <v>0</v>
      </c>
      <c r="S95" s="52">
        <f>RES_hhdet_numvin!S11</f>
        <v>0</v>
      </c>
      <c r="T95" s="52">
        <f>RES_hhdet_numvin!T11</f>
        <v>0</v>
      </c>
      <c r="U95" s="52">
        <f>RES_hhdet_numvin!U11</f>
        <v>0</v>
      </c>
      <c r="V95" s="52">
        <f>RES_hhdet_numvin!V11</f>
        <v>0</v>
      </c>
      <c r="W95" s="52">
        <f>RES_hhdet_numvin!W11</f>
        <v>0</v>
      </c>
      <c r="X95" s="52">
        <f>RES_hhdet_numvin!X11</f>
        <v>0</v>
      </c>
      <c r="Y95" s="52">
        <f>RES_hhdet_numvin!Y11</f>
        <v>0</v>
      </c>
      <c r="DA95" s="63" t="s">
        <v>1489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0</v>
      </c>
      <c r="S96" s="52">
        <f>RES_hhdet_numvin!S12</f>
        <v>0</v>
      </c>
      <c r="T96" s="52">
        <f>RES_hhdet_numvin!T12</f>
        <v>0</v>
      </c>
      <c r="U96" s="52">
        <f>RES_hhdet_numvin!U12</f>
        <v>0</v>
      </c>
      <c r="V96" s="52">
        <f>RES_hhdet_numvin!V12</f>
        <v>0</v>
      </c>
      <c r="W96" s="52">
        <f>RES_hhdet_numvin!W12</f>
        <v>0</v>
      </c>
      <c r="X96" s="52">
        <f>RES_hhdet_numvin!X12</f>
        <v>0</v>
      </c>
      <c r="Y96" s="52">
        <f>RES_hhdet_numvin!Y12</f>
        <v>0</v>
      </c>
      <c r="DA96" s="63" t="s">
        <v>1490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X97" s="52">
        <f>RES_hhdet_numvin!X13</f>
        <v>0</v>
      </c>
      <c r="Y97" s="52">
        <f>RES_hhdet_numvin!Y13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X98" s="52">
        <f>RES_hhdet_numvin!X14</f>
        <v>0</v>
      </c>
      <c r="Y98" s="52">
        <f>RES_hhdet_numvin!Y14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0</v>
      </c>
      <c r="Q99" s="138">
        <f>RES_hhdet_numvin!Q15</f>
        <v>0</v>
      </c>
      <c r="R99" s="138">
        <f>RES_hhdet_numvin!R15</f>
        <v>0</v>
      </c>
      <c r="S99" s="138">
        <f>RES_hhdet_numvin!S15</f>
        <v>0</v>
      </c>
      <c r="T99" s="138">
        <f>RES_hhdet_numvin!T15</f>
        <v>0</v>
      </c>
      <c r="U99" s="138">
        <f>RES_hhdet_numvin!U15</f>
        <v>0</v>
      </c>
      <c r="V99" s="138">
        <f>RES_hhdet_numvin!V15</f>
        <v>0</v>
      </c>
      <c r="W99" s="138">
        <f>RES_hhdet_numvin!W15</f>
        <v>0</v>
      </c>
      <c r="X99" s="138">
        <f>RES_hhdet_numvin!X15</f>
        <v>0</v>
      </c>
      <c r="Y99" s="138">
        <f>RES_hhdet_numvin!Y15</f>
        <v>151</v>
      </c>
      <c r="DA99" s="63" t="s">
        <v>1491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0</v>
      </c>
      <c r="Q100" s="138">
        <f>RES_hhdet_numvin!Q16</f>
        <v>0</v>
      </c>
      <c r="R100" s="138">
        <f>RES_hhdet_numvin!R16</f>
        <v>0</v>
      </c>
      <c r="S100" s="138">
        <f>RES_hhdet_numvin!S16</f>
        <v>0</v>
      </c>
      <c r="T100" s="138">
        <f>RES_hhdet_numvin!T16</f>
        <v>0</v>
      </c>
      <c r="U100" s="138">
        <f>RES_hhdet_numvin!U16</f>
        <v>0</v>
      </c>
      <c r="V100" s="138">
        <f>RES_hhdet_numvin!V16</f>
        <v>0</v>
      </c>
      <c r="W100" s="138">
        <f>RES_hhdet_numvin!W16</f>
        <v>0</v>
      </c>
      <c r="X100" s="138">
        <f>RES_hhdet_numvin!X16</f>
        <v>0</v>
      </c>
      <c r="Y100" s="138">
        <f>RES_hhdet_numvin!Y16</f>
        <v>0</v>
      </c>
      <c r="DA100" s="63" t="s">
        <v>1492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X101" s="138">
        <f>RES_hhdet_numvin!X17</f>
        <v>0</v>
      </c>
      <c r="Y101" s="138">
        <f>RES_hhdet_numvin!Y17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X102" s="138">
        <f>RES_hhdet_numvin!X18</f>
        <v>0</v>
      </c>
      <c r="Y102" s="138">
        <f>RES_hhdet_numvin!Y18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X103" s="126">
        <f>RES_hhdet_numvin!X19</f>
        <v>0</v>
      </c>
      <c r="Y103" s="126">
        <f>RES_hhdet_numvin!Y19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0</v>
      </c>
      <c r="Q104" s="52">
        <f>RES_hhdet_numvin!Q20</f>
        <v>0</v>
      </c>
      <c r="R104" s="52">
        <f>RES_hhdet_numvin!R20</f>
        <v>0</v>
      </c>
      <c r="S104" s="52">
        <f>RES_hhdet_numvin!S20</f>
        <v>0</v>
      </c>
      <c r="T104" s="52">
        <f>RES_hhdet_numvin!T20</f>
        <v>0</v>
      </c>
      <c r="U104" s="52">
        <f>RES_hhdet_numvin!U20</f>
        <v>0</v>
      </c>
      <c r="V104" s="52">
        <f>RES_hhdet_numvin!V20</f>
        <v>0</v>
      </c>
      <c r="W104" s="52">
        <f>RES_hhdet_numvin!W20</f>
        <v>0</v>
      </c>
      <c r="X104" s="52">
        <f>RES_hhdet_numvin!X20</f>
        <v>0</v>
      </c>
      <c r="Y104" s="52">
        <f>RES_hhdet_numvin!Y20</f>
        <v>0</v>
      </c>
      <c r="DA104" s="63" t="s">
        <v>1493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0</v>
      </c>
      <c r="Q105" s="52">
        <f>RES_hhdet_numvin!Q21</f>
        <v>0</v>
      </c>
      <c r="R105" s="52">
        <f>RES_hhdet_numvin!R21</f>
        <v>0</v>
      </c>
      <c r="S105" s="52">
        <f>RES_hhdet_numvin!S21</f>
        <v>0</v>
      </c>
      <c r="T105" s="52">
        <f>RES_hhdet_numvin!T21</f>
        <v>0</v>
      </c>
      <c r="U105" s="52">
        <f>RES_hhdet_numvin!U21</f>
        <v>0</v>
      </c>
      <c r="V105" s="52">
        <f>RES_hhdet_numvin!V21</f>
        <v>0</v>
      </c>
      <c r="W105" s="52">
        <f>RES_hhdet_numvin!W21</f>
        <v>0</v>
      </c>
      <c r="X105" s="52">
        <f>RES_hhdet_numvin!X21</f>
        <v>0</v>
      </c>
      <c r="Y105" s="52">
        <f>RES_hhdet_numvin!Y21</f>
        <v>15</v>
      </c>
      <c r="DA105" s="63" t="s">
        <v>1494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0</v>
      </c>
      <c r="Q106" s="36">
        <f>RES_hhdet_numvin!Q22</f>
        <v>0</v>
      </c>
      <c r="R106" s="36">
        <f>RES_hhdet_numvin!R22</f>
        <v>0</v>
      </c>
      <c r="S106" s="36">
        <f>RES_hhdet_numvin!S22</f>
        <v>0</v>
      </c>
      <c r="T106" s="36">
        <f>RES_hhdet_numvin!T22</f>
        <v>0</v>
      </c>
      <c r="U106" s="36">
        <f>RES_hhdet_numvin!U22</f>
        <v>0</v>
      </c>
      <c r="V106" s="36">
        <f>RES_hhdet_numvin!V22</f>
        <v>0</v>
      </c>
      <c r="W106" s="36">
        <f>RES_hhdet_numvin!W22</f>
        <v>0</v>
      </c>
      <c r="X106" s="36">
        <f>RES_hhdet_numvin!X22</f>
        <v>0</v>
      </c>
      <c r="Y106" s="36">
        <f>RES_hhdet_numvin!Y22</f>
        <v>136</v>
      </c>
      <c r="DA106" s="60" t="s">
        <v>1495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31.154658832477281</v>
      </c>
      <c r="C110" s="117">
        <f t="shared" si="15"/>
        <v>23.801047200180047</v>
      </c>
      <c r="D110" s="117">
        <f t="shared" si="15"/>
        <v>27.578798352259351</v>
      </c>
      <c r="E110" s="117">
        <f t="shared" si="15"/>
        <v>19.260886797448649</v>
      </c>
      <c r="F110" s="117">
        <f t="shared" si="15"/>
        <v>26.896364145136211</v>
      </c>
      <c r="G110" s="117">
        <f t="shared" si="15"/>
        <v>24.374492988707445</v>
      </c>
      <c r="H110" s="117">
        <f t="shared" si="15"/>
        <v>19.171107511324209</v>
      </c>
      <c r="I110" s="117">
        <f t="shared" si="15"/>
        <v>11.200264651816175</v>
      </c>
      <c r="J110" s="117">
        <f t="shared" si="15"/>
        <v>11.980203407525758</v>
      </c>
      <c r="K110" s="117">
        <f t="shared" si="15"/>
        <v>7.5162649788364568</v>
      </c>
      <c r="L110" s="117">
        <f t="shared" si="15"/>
        <v>8.9584977320127148</v>
      </c>
      <c r="M110" s="117">
        <f t="shared" si="15"/>
        <v>11.130250580117259</v>
      </c>
      <c r="N110" s="117">
        <f t="shared" si="15"/>
        <v>10.284214464756507</v>
      </c>
      <c r="O110" s="117">
        <f t="shared" si="15"/>
        <v>10.215838359998346</v>
      </c>
      <c r="P110" s="117">
        <f t="shared" si="15"/>
        <v>8.4083278400457857</v>
      </c>
      <c r="Q110" s="117">
        <f t="shared" si="15"/>
        <v>4.2913663251494389</v>
      </c>
      <c r="R110" s="117">
        <f t="shared" ref="R110:V110" si="16">R111+R114+R116+R126</f>
        <v>1.0735372424813758</v>
      </c>
      <c r="S110" s="117">
        <f t="shared" si="16"/>
        <v>1.1779778780998096</v>
      </c>
      <c r="T110" s="117">
        <f t="shared" si="16"/>
        <v>1.1067027643187102</v>
      </c>
      <c r="U110" s="117">
        <f t="shared" si="16"/>
        <v>1.2516713808815592</v>
      </c>
      <c r="V110" s="117">
        <f t="shared" si="16"/>
        <v>1.0008360033018273</v>
      </c>
      <c r="W110" s="117">
        <f t="shared" ref="W110:Y110" si="17">W111+W114+W116+W126</f>
        <v>0.62852275306603667</v>
      </c>
      <c r="X110" s="117">
        <f t="shared" si="17"/>
        <v>0</v>
      </c>
      <c r="Y110" s="117">
        <f t="shared" si="17"/>
        <v>0.26521856531017346</v>
      </c>
      <c r="DA110" s="129" t="s">
        <v>1572</v>
      </c>
    </row>
    <row r="111" spans="1:105" ht="12" customHeight="1" x14ac:dyDescent="0.25">
      <c r="A111" s="121" t="s">
        <v>57</v>
      </c>
      <c r="B111" s="122">
        <f t="shared" ref="B111:Q111" si="18">SUM(B112:B113)</f>
        <v>25.954741409790827</v>
      </c>
      <c r="C111" s="122">
        <f t="shared" si="18"/>
        <v>19.567039303187848</v>
      </c>
      <c r="D111" s="122">
        <f t="shared" si="18"/>
        <v>22.97695336585387</v>
      </c>
      <c r="E111" s="122">
        <f t="shared" si="18"/>
        <v>15.943661992247247</v>
      </c>
      <c r="F111" s="122">
        <f t="shared" si="18"/>
        <v>22.514756399619127</v>
      </c>
      <c r="G111" s="122">
        <f t="shared" si="18"/>
        <v>20.313479220065069</v>
      </c>
      <c r="H111" s="122">
        <f t="shared" si="18"/>
        <v>15.847580183379165</v>
      </c>
      <c r="I111" s="122">
        <f t="shared" si="18"/>
        <v>9.5122108245020573</v>
      </c>
      <c r="J111" s="122">
        <f t="shared" si="18"/>
        <v>10.317163076683277</v>
      </c>
      <c r="K111" s="122">
        <f t="shared" si="18"/>
        <v>6.5110665073375529</v>
      </c>
      <c r="L111" s="122">
        <f t="shared" si="18"/>
        <v>7.7777731812234983</v>
      </c>
      <c r="M111" s="122">
        <f t="shared" si="18"/>
        <v>9.6319079055178936</v>
      </c>
      <c r="N111" s="122">
        <f t="shared" si="18"/>
        <v>8.8415176859742957</v>
      </c>
      <c r="O111" s="122">
        <f t="shared" si="18"/>
        <v>8.8178945594982974</v>
      </c>
      <c r="P111" s="122">
        <f t="shared" si="18"/>
        <v>7.3288378830898218</v>
      </c>
      <c r="Q111" s="122">
        <f t="shared" si="18"/>
        <v>3.6868645749821476</v>
      </c>
      <c r="R111" s="122">
        <f t="shared" ref="R111:V111" si="19">SUM(R112:R113)</f>
        <v>0.86541446458572568</v>
      </c>
      <c r="S111" s="122">
        <f t="shared" si="19"/>
        <v>1.0101269375760267</v>
      </c>
      <c r="T111" s="122">
        <f t="shared" si="19"/>
        <v>0.96674723256634343</v>
      </c>
      <c r="U111" s="122">
        <f t="shared" si="19"/>
        <v>1.0919301589972819</v>
      </c>
      <c r="V111" s="122">
        <f t="shared" si="19"/>
        <v>0.87891248183163728</v>
      </c>
      <c r="W111" s="122">
        <f t="shared" ref="W111:Y111" si="20">SUM(W112:W113)</f>
        <v>0.54603237023668827</v>
      </c>
      <c r="X111" s="122">
        <f t="shared" si="20"/>
        <v>0</v>
      </c>
      <c r="Y111" s="122">
        <f t="shared" si="20"/>
        <v>0.23968972184057613</v>
      </c>
      <c r="DA111" s="130" t="s">
        <v>1573</v>
      </c>
    </row>
    <row r="112" spans="1:105" ht="12" customHeight="1" x14ac:dyDescent="0.25">
      <c r="A112" s="97" t="s">
        <v>51</v>
      </c>
      <c r="B112" s="98">
        <v>25.812186811418268</v>
      </c>
      <c r="C112" s="98">
        <v>19.461798473452543</v>
      </c>
      <c r="D112" s="98">
        <v>22.855557801559691</v>
      </c>
      <c r="E112" s="98">
        <v>15.861038136628007</v>
      </c>
      <c r="F112" s="98">
        <v>22.399232721457484</v>
      </c>
      <c r="G112" s="98">
        <v>20.211086393763612</v>
      </c>
      <c r="H112" s="98">
        <v>15.768677835226203</v>
      </c>
      <c r="I112" s="98">
        <v>9.4656818797160618</v>
      </c>
      <c r="J112" s="98">
        <v>10.267642175337064</v>
      </c>
      <c r="K112" s="98">
        <v>6.4804264435635295</v>
      </c>
      <c r="L112" s="98">
        <v>7.7409803128178858</v>
      </c>
      <c r="M112" s="98">
        <v>9.5851924425812474</v>
      </c>
      <c r="N112" s="98">
        <v>8.7975753903324456</v>
      </c>
      <c r="O112" s="98">
        <v>8.7732857601683598</v>
      </c>
      <c r="P112" s="98">
        <v>7.2919958773907139</v>
      </c>
      <c r="Q112" s="98">
        <v>3.6684286549716112</v>
      </c>
      <c r="R112" s="98">
        <v>0.86112150959381528</v>
      </c>
      <c r="S112" s="98">
        <v>1.0051407764035665</v>
      </c>
      <c r="T112" s="98">
        <v>0.96197068921551254</v>
      </c>
      <c r="U112" s="98">
        <v>1.0865326188734561</v>
      </c>
      <c r="V112" s="98">
        <v>0.87453775355326069</v>
      </c>
      <c r="W112" s="98">
        <v>0.54330676405355027</v>
      </c>
      <c r="X112" s="98">
        <v>0</v>
      </c>
      <c r="Y112" s="98">
        <v>0.23826311263972483</v>
      </c>
      <c r="DA112" s="63" t="s">
        <v>1574</v>
      </c>
    </row>
    <row r="113" spans="1:105" ht="12" customHeight="1" x14ac:dyDescent="0.25">
      <c r="A113" s="97" t="s">
        <v>53</v>
      </c>
      <c r="B113" s="98">
        <v>0.14255459837255888</v>
      </c>
      <c r="C113" s="98">
        <v>0.10524082973530427</v>
      </c>
      <c r="D113" s="98">
        <v>0.1213955642941804</v>
      </c>
      <c r="E113" s="98">
        <v>8.2623855619238518E-2</v>
      </c>
      <c r="F113" s="98">
        <v>0.11552367816164431</v>
      </c>
      <c r="G113" s="98">
        <v>0.10239282630145778</v>
      </c>
      <c r="H113" s="98">
        <v>7.890234815296171E-2</v>
      </c>
      <c r="I113" s="98">
        <v>4.6528944785996201E-2</v>
      </c>
      <c r="J113" s="98">
        <v>4.9520901346213404E-2</v>
      </c>
      <c r="K113" s="98">
        <v>3.064006377402376E-2</v>
      </c>
      <c r="L113" s="98">
        <v>3.6792868405612557E-2</v>
      </c>
      <c r="M113" s="98">
        <v>4.6715462936646746E-2</v>
      </c>
      <c r="N113" s="98">
        <v>4.3942295641849878E-2</v>
      </c>
      <c r="O113" s="98">
        <v>4.4608799329938387E-2</v>
      </c>
      <c r="P113" s="98">
        <v>3.6842005699107824E-2</v>
      </c>
      <c r="Q113" s="98">
        <v>1.8435920010536417E-2</v>
      </c>
      <c r="R113" s="98">
        <v>4.2929549919103679E-3</v>
      </c>
      <c r="S113" s="98">
        <v>4.9861611724601029E-3</v>
      </c>
      <c r="T113" s="98">
        <v>4.7765433508308672E-3</v>
      </c>
      <c r="U113" s="98">
        <v>5.3975401238257484E-3</v>
      </c>
      <c r="V113" s="98">
        <v>4.3747282783766208E-3</v>
      </c>
      <c r="W113" s="98">
        <v>2.7256061831379946E-3</v>
      </c>
      <c r="X113" s="98">
        <v>0</v>
      </c>
      <c r="Y113" s="98">
        <v>1.4266092008513153E-3</v>
      </c>
      <c r="DA113" s="63" t="s">
        <v>1575</v>
      </c>
    </row>
    <row r="114" spans="1:105" ht="12" customHeight="1" x14ac:dyDescent="0.25">
      <c r="A114" s="121" t="s">
        <v>92</v>
      </c>
      <c r="B114" s="122">
        <f t="shared" ref="B114:Y114" si="21">B115</f>
        <v>3.3877620723801915E-5</v>
      </c>
      <c r="C114" s="122">
        <f t="shared" si="21"/>
        <v>3.6389585910964528E-5</v>
      </c>
      <c r="D114" s="122">
        <f t="shared" si="21"/>
        <v>4.4056973441408637E-5</v>
      </c>
      <c r="E114" s="122">
        <f t="shared" si="21"/>
        <v>4.1744277228031241E-5</v>
      </c>
      <c r="F114" s="122">
        <f t="shared" si="21"/>
        <v>5.3537055168126143E-5</v>
      </c>
      <c r="G114" s="122">
        <f t="shared" si="21"/>
        <v>7.76428384494068E-5</v>
      </c>
      <c r="H114" s="122">
        <f t="shared" si="21"/>
        <v>8.7761753090489846E-5</v>
      </c>
      <c r="I114" s="122">
        <f t="shared" si="21"/>
        <v>8.6004338196612153E-5</v>
      </c>
      <c r="J114" s="122">
        <f t="shared" si="21"/>
        <v>7.8087986995367109E-5</v>
      </c>
      <c r="K114" s="122">
        <f t="shared" si="21"/>
        <v>6.9397814891810266E-5</v>
      </c>
      <c r="L114" s="122">
        <f t="shared" si="21"/>
        <v>1.0898220906525591E-4</v>
      </c>
      <c r="M114" s="122">
        <f t="shared" si="21"/>
        <v>7.2172509191635524E-5</v>
      </c>
      <c r="N114" s="122">
        <f t="shared" si="21"/>
        <v>8.4207945382646138E-5</v>
      </c>
      <c r="O114" s="122">
        <f t="shared" si="21"/>
        <v>1.2700311890062921E-4</v>
      </c>
      <c r="P114" s="122">
        <f t="shared" si="21"/>
        <v>1.7213441371663238E-4</v>
      </c>
      <c r="Q114" s="122">
        <f t="shared" si="21"/>
        <v>1.6717015042844513E-4</v>
      </c>
      <c r="R114" s="122">
        <f t="shared" si="21"/>
        <v>1.8267400916682975E-4</v>
      </c>
      <c r="S114" s="122">
        <f t="shared" si="21"/>
        <v>1.6587069413861609E-4</v>
      </c>
      <c r="T114" s="122">
        <f t="shared" si="21"/>
        <v>1.879998874877016E-4</v>
      </c>
      <c r="U114" s="122">
        <f t="shared" si="21"/>
        <v>9.128329807070481E-5</v>
      </c>
      <c r="V114" s="122">
        <f t="shared" si="21"/>
        <v>5.9604379612034658E-5</v>
      </c>
      <c r="W114" s="122">
        <f t="shared" si="21"/>
        <v>2.8817536424923021E-5</v>
      </c>
      <c r="X114" s="122">
        <f t="shared" si="21"/>
        <v>0</v>
      </c>
      <c r="Y114" s="122">
        <f t="shared" si="21"/>
        <v>2.4176211121954205E-6</v>
      </c>
      <c r="DA114" s="130" t="s">
        <v>1576</v>
      </c>
    </row>
    <row r="115" spans="1:105" ht="12" customHeight="1" x14ac:dyDescent="0.25">
      <c r="A115" s="97" t="s">
        <v>53</v>
      </c>
      <c r="B115" s="98">
        <v>3.3877620723801915E-5</v>
      </c>
      <c r="C115" s="98">
        <v>3.6389585910964528E-5</v>
      </c>
      <c r="D115" s="98">
        <v>4.4056973441408637E-5</v>
      </c>
      <c r="E115" s="98">
        <v>4.1744277228031241E-5</v>
      </c>
      <c r="F115" s="98">
        <v>5.3537055168126143E-5</v>
      </c>
      <c r="G115" s="98">
        <v>7.76428384494068E-5</v>
      </c>
      <c r="H115" s="98">
        <v>8.7761753090489846E-5</v>
      </c>
      <c r="I115" s="98">
        <v>8.6004338196612153E-5</v>
      </c>
      <c r="J115" s="98">
        <v>7.8087986995367109E-5</v>
      </c>
      <c r="K115" s="98">
        <v>6.9397814891810266E-5</v>
      </c>
      <c r="L115" s="98">
        <v>1.0898220906525591E-4</v>
      </c>
      <c r="M115" s="98">
        <v>7.2172509191635524E-5</v>
      </c>
      <c r="N115" s="98">
        <v>8.4207945382646138E-5</v>
      </c>
      <c r="O115" s="98">
        <v>1.2700311890062921E-4</v>
      </c>
      <c r="P115" s="98">
        <v>1.7213441371663238E-4</v>
      </c>
      <c r="Q115" s="98">
        <v>1.6717015042844513E-4</v>
      </c>
      <c r="R115" s="98">
        <v>1.8267400916682975E-4</v>
      </c>
      <c r="S115" s="98">
        <v>1.6587069413861609E-4</v>
      </c>
      <c r="T115" s="98">
        <v>1.879998874877016E-4</v>
      </c>
      <c r="U115" s="98">
        <v>9.128329807070481E-5</v>
      </c>
      <c r="V115" s="98">
        <v>5.9604379612034658E-5</v>
      </c>
      <c r="W115" s="98">
        <v>2.8817536424923021E-5</v>
      </c>
      <c r="X115" s="98">
        <v>0</v>
      </c>
      <c r="Y115" s="98">
        <v>2.4176211121954205E-6</v>
      </c>
      <c r="DA115" s="63" t="s">
        <v>1577</v>
      </c>
    </row>
    <row r="116" spans="1:105" ht="12" customHeight="1" x14ac:dyDescent="0.25">
      <c r="A116" s="121" t="s">
        <v>55</v>
      </c>
      <c r="B116" s="122">
        <v>3.3279246131743605</v>
      </c>
      <c r="C116" s="122">
        <v>2.5729507135020047</v>
      </c>
      <c r="D116" s="122">
        <v>3.1282616862670514</v>
      </c>
      <c r="E116" s="122">
        <v>2.098945686797252</v>
      </c>
      <c r="F116" s="122">
        <v>2.9856638936544693</v>
      </c>
      <c r="G116" s="122">
        <v>2.8647219079491268</v>
      </c>
      <c r="H116" s="122">
        <v>2.2851996804125125</v>
      </c>
      <c r="I116" s="122">
        <v>1.0986450174151889</v>
      </c>
      <c r="J116" s="122">
        <v>1.14212614612976</v>
      </c>
      <c r="K116" s="122">
        <v>0.6680520772976315</v>
      </c>
      <c r="L116" s="122">
        <v>0.78280902983494038</v>
      </c>
      <c r="M116" s="122">
        <v>1.0502020599607353</v>
      </c>
      <c r="N116" s="122">
        <v>0.99807485726406842</v>
      </c>
      <c r="O116" s="122">
        <v>0.98254212197827973</v>
      </c>
      <c r="P116" s="122">
        <v>0.75181638085714741</v>
      </c>
      <c r="Q116" s="122">
        <v>0.38089157371542159</v>
      </c>
      <c r="R116" s="122">
        <v>9.3022591597698503E-2</v>
      </c>
      <c r="S116" s="122">
        <v>0.10189288707400006</v>
      </c>
      <c r="T116" s="122">
        <v>9.2692877721283276E-2</v>
      </c>
      <c r="U116" s="122">
        <v>0.10854119864505782</v>
      </c>
      <c r="V116" s="122">
        <v>8.6620009997178643E-2</v>
      </c>
      <c r="W116" s="122">
        <v>5.6901144197172904E-2</v>
      </c>
      <c r="X116" s="122">
        <v>0</v>
      </c>
      <c r="Y116" s="122">
        <v>1.73560545579006E-2</v>
      </c>
      <c r="DA116" s="130" t="s">
        <v>1578</v>
      </c>
    </row>
    <row r="117" spans="1:105" ht="12" customHeight="1" x14ac:dyDescent="0.25">
      <c r="A117" s="97" t="s">
        <v>143</v>
      </c>
      <c r="B117" s="98">
        <v>3.1065317531627765</v>
      </c>
      <c r="C117" s="98">
        <v>2.3804949654849623</v>
      </c>
      <c r="D117" s="98">
        <v>2.9261301195636649</v>
      </c>
      <c r="E117" s="98">
        <v>1.9558012937250309</v>
      </c>
      <c r="F117" s="98">
        <v>2.8319671893967744</v>
      </c>
      <c r="G117" s="98">
        <v>2.6908559590213601</v>
      </c>
      <c r="H117" s="98">
        <v>2.1785184041704131</v>
      </c>
      <c r="I117" s="98">
        <v>1.0274485248345322</v>
      </c>
      <c r="J117" s="98">
        <v>1.0904194129581544</v>
      </c>
      <c r="K117" s="98">
        <v>0.63087659797519002</v>
      </c>
      <c r="L117" s="98">
        <v>0.74647072377330503</v>
      </c>
      <c r="M117" s="98">
        <v>0.95240190154792326</v>
      </c>
      <c r="N117" s="98">
        <v>0.88502707455720508</v>
      </c>
      <c r="O117" s="98">
        <v>0.88860876548369028</v>
      </c>
      <c r="P117" s="98">
        <v>0.72934739193191889</v>
      </c>
      <c r="Q117" s="98">
        <v>0.36553045461088812</v>
      </c>
      <c r="R117" s="98">
        <v>8.4278318437138608E-2</v>
      </c>
      <c r="S117" s="98">
        <v>9.6664898574936181E-2</v>
      </c>
      <c r="T117" s="98">
        <v>8.8932148273739381E-2</v>
      </c>
      <c r="U117" s="98">
        <v>0.1048689288479539</v>
      </c>
      <c r="V117" s="98">
        <v>8.4533613600651578E-2</v>
      </c>
      <c r="W117" s="98">
        <v>5.2394009807154876E-2</v>
      </c>
      <c r="X117" s="98">
        <v>0</v>
      </c>
      <c r="Y117" s="98">
        <v>0</v>
      </c>
      <c r="DA117" s="63" t="s">
        <v>1579</v>
      </c>
    </row>
    <row r="118" spans="1:105" ht="12" customHeight="1" x14ac:dyDescent="0.25">
      <c r="A118" s="97" t="s">
        <v>124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1580</v>
      </c>
    </row>
    <row r="119" spans="1:105" ht="12" customHeight="1" x14ac:dyDescent="0.25">
      <c r="A119" s="97" t="s">
        <v>123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1581</v>
      </c>
    </row>
    <row r="120" spans="1:105" ht="12" customHeight="1" x14ac:dyDescent="0.25">
      <c r="A120" s="100" t="s">
        <v>50</v>
      </c>
      <c r="B120" s="101">
        <v>0</v>
      </c>
      <c r="C120" s="101">
        <v>0</v>
      </c>
      <c r="D120" s="101">
        <v>0</v>
      </c>
      <c r="E120" s="101">
        <v>0</v>
      </c>
      <c r="F120" s="101">
        <v>0</v>
      </c>
      <c r="G120" s="101">
        <v>0</v>
      </c>
      <c r="H120" s="101">
        <v>0</v>
      </c>
      <c r="I120" s="101">
        <v>0</v>
      </c>
      <c r="J120" s="101">
        <v>0</v>
      </c>
      <c r="K120" s="101">
        <v>0</v>
      </c>
      <c r="L120" s="101">
        <v>0</v>
      </c>
      <c r="M120" s="101">
        <v>0</v>
      </c>
      <c r="N120" s="101">
        <v>0</v>
      </c>
      <c r="O120" s="101">
        <v>0</v>
      </c>
      <c r="P120" s="101">
        <v>0</v>
      </c>
      <c r="Q120" s="101">
        <v>0</v>
      </c>
      <c r="R120" s="101">
        <v>0</v>
      </c>
      <c r="S120" s="101">
        <v>0</v>
      </c>
      <c r="T120" s="101">
        <v>0</v>
      </c>
      <c r="U120" s="101">
        <v>0</v>
      </c>
      <c r="V120" s="101">
        <v>0</v>
      </c>
      <c r="W120" s="101">
        <v>0</v>
      </c>
      <c r="X120" s="101">
        <v>0</v>
      </c>
      <c r="Y120" s="101">
        <v>0</v>
      </c>
      <c r="DA120" s="131" t="s">
        <v>1582</v>
      </c>
    </row>
    <row r="121" spans="1:105" ht="12" customHeight="1" x14ac:dyDescent="0.25">
      <c r="A121" s="103" t="s">
        <v>52</v>
      </c>
      <c r="B121" s="104">
        <v>0</v>
      </c>
      <c r="C121" s="104">
        <v>0</v>
      </c>
      <c r="D121" s="104">
        <v>0</v>
      </c>
      <c r="E121" s="104">
        <v>0</v>
      </c>
      <c r="F121" s="104">
        <v>0</v>
      </c>
      <c r="G121" s="104">
        <v>0</v>
      </c>
      <c r="H121" s="104">
        <v>0</v>
      </c>
      <c r="I121" s="104">
        <v>0</v>
      </c>
      <c r="J121" s="104">
        <v>0</v>
      </c>
      <c r="K121" s="104">
        <v>0</v>
      </c>
      <c r="L121" s="104">
        <v>0</v>
      </c>
      <c r="M121" s="104">
        <v>0</v>
      </c>
      <c r="N121" s="104">
        <v>0</v>
      </c>
      <c r="O121" s="104">
        <v>0</v>
      </c>
      <c r="P121" s="104">
        <v>0</v>
      </c>
      <c r="Q121" s="104">
        <v>0</v>
      </c>
      <c r="R121" s="104">
        <v>0</v>
      </c>
      <c r="S121" s="104">
        <v>0</v>
      </c>
      <c r="T121" s="104">
        <v>0</v>
      </c>
      <c r="U121" s="104">
        <v>0</v>
      </c>
      <c r="V121" s="104">
        <v>0</v>
      </c>
      <c r="W121" s="104">
        <v>0</v>
      </c>
      <c r="X121" s="104">
        <v>0</v>
      </c>
      <c r="Y121" s="104">
        <v>0</v>
      </c>
      <c r="DA121" s="132" t="s">
        <v>1583</v>
      </c>
    </row>
    <row r="122" spans="1:105" ht="12" customHeight="1" x14ac:dyDescent="0.25">
      <c r="A122" s="106" t="s">
        <v>122</v>
      </c>
      <c r="B122" s="101">
        <v>0.22139286001158384</v>
      </c>
      <c r="C122" s="101">
        <v>0.19245574801704216</v>
      </c>
      <c r="D122" s="101">
        <v>0.20213156670338669</v>
      </c>
      <c r="E122" s="101">
        <v>0.14314439307222124</v>
      </c>
      <c r="F122" s="101">
        <v>0.15369670425769477</v>
      </c>
      <c r="G122" s="101">
        <v>0.17386594892776674</v>
      </c>
      <c r="H122" s="101">
        <v>0.10668127624209925</v>
      </c>
      <c r="I122" s="101">
        <v>7.119649258065669E-2</v>
      </c>
      <c r="J122" s="101">
        <v>5.170673317160572E-2</v>
      </c>
      <c r="K122" s="101">
        <v>3.7175479322441432E-2</v>
      </c>
      <c r="L122" s="101">
        <v>3.6338306061635309E-2</v>
      </c>
      <c r="M122" s="101">
        <v>9.7800158412812116E-2</v>
      </c>
      <c r="N122" s="101">
        <v>0.11304778270686332</v>
      </c>
      <c r="O122" s="101">
        <v>9.3933356494589421E-2</v>
      </c>
      <c r="P122" s="101">
        <v>2.2468988925228497E-2</v>
      </c>
      <c r="Q122" s="101">
        <v>1.5361119104533463E-2</v>
      </c>
      <c r="R122" s="101">
        <v>8.7442731605598956E-3</v>
      </c>
      <c r="S122" s="101">
        <v>5.2279884990638825E-3</v>
      </c>
      <c r="T122" s="101">
        <v>3.7607294475438917E-3</v>
      </c>
      <c r="U122" s="101">
        <v>3.6722697971039164E-3</v>
      </c>
      <c r="V122" s="101">
        <v>2.0863963965270585E-3</v>
      </c>
      <c r="W122" s="101">
        <v>4.5071343900180277E-3</v>
      </c>
      <c r="X122" s="101">
        <v>0</v>
      </c>
      <c r="Y122" s="101">
        <v>1.73560545579006E-2</v>
      </c>
      <c r="DA122" s="131" t="s">
        <v>1584</v>
      </c>
    </row>
    <row r="123" spans="1:105" ht="12" customHeight="1" x14ac:dyDescent="0.25">
      <c r="A123" s="107" t="s">
        <v>121</v>
      </c>
      <c r="B123" s="104">
        <v>0</v>
      </c>
      <c r="C123" s="104">
        <v>0</v>
      </c>
      <c r="D123" s="104">
        <v>0</v>
      </c>
      <c r="E123" s="104">
        <v>0</v>
      </c>
      <c r="F123" s="104">
        <v>0</v>
      </c>
      <c r="G123" s="104">
        <v>0</v>
      </c>
      <c r="H123" s="104">
        <v>0</v>
      </c>
      <c r="I123" s="104">
        <v>0</v>
      </c>
      <c r="J123" s="104">
        <v>0</v>
      </c>
      <c r="K123" s="104">
        <v>0</v>
      </c>
      <c r="L123" s="104">
        <v>0</v>
      </c>
      <c r="M123" s="104">
        <v>0</v>
      </c>
      <c r="N123" s="104">
        <v>0</v>
      </c>
      <c r="O123" s="104">
        <v>0</v>
      </c>
      <c r="P123" s="104">
        <v>0</v>
      </c>
      <c r="Q123" s="104">
        <v>0</v>
      </c>
      <c r="R123" s="104">
        <v>0</v>
      </c>
      <c r="S123" s="104">
        <v>0</v>
      </c>
      <c r="T123" s="104">
        <v>0</v>
      </c>
      <c r="U123" s="104">
        <v>0</v>
      </c>
      <c r="V123" s="104">
        <v>0</v>
      </c>
      <c r="W123" s="104">
        <v>0</v>
      </c>
      <c r="X123" s="104">
        <v>0</v>
      </c>
      <c r="Y123" s="104">
        <v>0</v>
      </c>
      <c r="DA123" s="132" t="s">
        <v>1585</v>
      </c>
    </row>
    <row r="124" spans="1:105" ht="12" customHeight="1" x14ac:dyDescent="0.25">
      <c r="A124" s="108" t="s">
        <v>53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X124" s="98">
        <v>0</v>
      </c>
      <c r="Y124" s="98">
        <v>0</v>
      </c>
      <c r="DA124" s="63" t="s">
        <v>1586</v>
      </c>
    </row>
    <row r="125" spans="1:105" ht="12" customHeight="1" x14ac:dyDescent="0.25">
      <c r="A125" s="108" t="s">
        <v>52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1587</v>
      </c>
    </row>
    <row r="126" spans="1:105" ht="12" customHeight="1" x14ac:dyDescent="0.25">
      <c r="A126" s="121" t="s">
        <v>54</v>
      </c>
      <c r="B126" s="122">
        <v>1.8719589318913714</v>
      </c>
      <c r="C126" s="122">
        <v>1.6610207939042814</v>
      </c>
      <c r="D126" s="122">
        <v>1.4735392431649905</v>
      </c>
      <c r="E126" s="122">
        <v>1.2182373741269208</v>
      </c>
      <c r="F126" s="122">
        <v>1.3958903148074464</v>
      </c>
      <c r="G126" s="122">
        <v>1.1962142178548008</v>
      </c>
      <c r="H126" s="122">
        <v>1.038239885779439</v>
      </c>
      <c r="I126" s="122">
        <v>0.5893228055607318</v>
      </c>
      <c r="J126" s="122">
        <v>0.52083609672572606</v>
      </c>
      <c r="K126" s="122">
        <v>0.3370769963863805</v>
      </c>
      <c r="L126" s="122">
        <v>0.39780653874521132</v>
      </c>
      <c r="M126" s="122">
        <v>0.44806844212943853</v>
      </c>
      <c r="N126" s="122">
        <v>0.44453771357276117</v>
      </c>
      <c r="O126" s="122">
        <v>0.41527467540286844</v>
      </c>
      <c r="P126" s="122">
        <v>0.32750144168510154</v>
      </c>
      <c r="Q126" s="122">
        <v>0.22344300630144093</v>
      </c>
      <c r="R126" s="122">
        <v>0.11491751228878488</v>
      </c>
      <c r="S126" s="122">
        <v>6.5792182755644177E-2</v>
      </c>
      <c r="T126" s="122">
        <v>4.7074654143595782E-2</v>
      </c>
      <c r="U126" s="122">
        <v>5.1108739941149048E-2</v>
      </c>
      <c r="V126" s="122">
        <v>3.524390709339937E-2</v>
      </c>
      <c r="W126" s="122">
        <v>2.5560421095750515E-2</v>
      </c>
      <c r="X126" s="122">
        <v>0</v>
      </c>
      <c r="Y126" s="122">
        <v>8.1703712905845157E-3</v>
      </c>
      <c r="DA126" s="130" t="s">
        <v>1588</v>
      </c>
    </row>
    <row r="127" spans="1:105" ht="12" customHeight="1" x14ac:dyDescent="0.25">
      <c r="A127" s="97" t="s">
        <v>51</v>
      </c>
      <c r="B127" s="98">
        <v>0.74465202871216185</v>
      </c>
      <c r="C127" s="98">
        <v>0.56682092047780241</v>
      </c>
      <c r="D127" s="98">
        <v>0.58632583640028657</v>
      </c>
      <c r="E127" s="98">
        <v>0.41050364789287475</v>
      </c>
      <c r="F127" s="98">
        <v>0.59476741502707819</v>
      </c>
      <c r="G127" s="98">
        <v>0.49358645203016838</v>
      </c>
      <c r="H127" s="98">
        <v>0.41024142182436474</v>
      </c>
      <c r="I127" s="98">
        <v>0.19663743723788571</v>
      </c>
      <c r="J127" s="98">
        <v>0.21175784420692895</v>
      </c>
      <c r="K127" s="98">
        <v>0.10469007969945673</v>
      </c>
      <c r="L127" s="98">
        <v>0.14161173211044237</v>
      </c>
      <c r="M127" s="98">
        <v>0.17392758192414259</v>
      </c>
      <c r="N127" s="98">
        <v>0.16795643450845513</v>
      </c>
      <c r="O127" s="98">
        <v>0.16759816566351399</v>
      </c>
      <c r="P127" s="98">
        <v>0.14899207031623191</v>
      </c>
      <c r="Q127" s="98">
        <v>0.10129454475972118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1589</v>
      </c>
    </row>
    <row r="128" spans="1:105" ht="12" customHeight="1" x14ac:dyDescent="0.25">
      <c r="A128" s="97" t="s">
        <v>50</v>
      </c>
      <c r="B128" s="98">
        <v>0.18794761600995183</v>
      </c>
      <c r="C128" s="98">
        <v>0.21029700331956486</v>
      </c>
      <c r="D128" s="98">
        <v>8.9365561249411016E-2</v>
      </c>
      <c r="E128" s="98">
        <v>0.11079510163714294</v>
      </c>
      <c r="F128" s="98">
        <v>0.10878897029232321</v>
      </c>
      <c r="G128" s="98">
        <v>7.8853714272884651E-2</v>
      </c>
      <c r="H128" s="98">
        <v>6.43739031156709E-2</v>
      </c>
      <c r="I128" s="98">
        <v>3.1055858953912413E-2</v>
      </c>
      <c r="J128" s="98">
        <v>4.3518718362942146E-2</v>
      </c>
      <c r="K128" s="98">
        <v>3.2982185768419693E-2</v>
      </c>
      <c r="L128" s="98">
        <v>3.9502270184754551E-2</v>
      </c>
      <c r="M128" s="98">
        <v>4.5422779506085698E-2</v>
      </c>
      <c r="N128" s="98">
        <v>3.421856830142251E-2</v>
      </c>
      <c r="O128" s="98">
        <v>3.2202309229679482E-2</v>
      </c>
      <c r="P128" s="98">
        <v>2.6981759747767491E-2</v>
      </c>
      <c r="Q128" s="98">
        <v>2.9179158305457593E-2</v>
      </c>
      <c r="R128" s="98">
        <v>3.2216770714850691E-2</v>
      </c>
      <c r="S128" s="98">
        <v>1.8566345906394069E-2</v>
      </c>
      <c r="T128" s="98">
        <v>1.238652404592447E-2</v>
      </c>
      <c r="U128" s="98">
        <v>1.4059340100937925E-2</v>
      </c>
      <c r="V128" s="98">
        <v>7.3828320572908628E-3</v>
      </c>
      <c r="W128" s="98">
        <v>4.2514850725948678E-3</v>
      </c>
      <c r="X128" s="98">
        <v>0</v>
      </c>
      <c r="Y128" s="98">
        <v>1.1763101351516638E-3</v>
      </c>
      <c r="DA128" s="63" t="s">
        <v>1590</v>
      </c>
    </row>
    <row r="129" spans="1:105" ht="12" customHeight="1" x14ac:dyDescent="0.25">
      <c r="A129" s="109" t="s">
        <v>120</v>
      </c>
      <c r="B129" s="33">
        <v>0.93935928716925776</v>
      </c>
      <c r="C129" s="33">
        <v>0.88390287010691404</v>
      </c>
      <c r="D129" s="33">
        <v>0.79784784551529286</v>
      </c>
      <c r="E129" s="33">
        <v>0.69693862459690303</v>
      </c>
      <c r="F129" s="33">
        <v>0.69233392948804506</v>
      </c>
      <c r="G129" s="33">
        <v>0.6237740515517477</v>
      </c>
      <c r="H129" s="33">
        <v>0.56362456083940338</v>
      </c>
      <c r="I129" s="33">
        <v>0.36162950936893373</v>
      </c>
      <c r="J129" s="33">
        <v>0.26555953415585498</v>
      </c>
      <c r="K129" s="33">
        <v>0.19940473091850408</v>
      </c>
      <c r="L129" s="33">
        <v>0.21669253645001441</v>
      </c>
      <c r="M129" s="33">
        <v>0.22871808069921024</v>
      </c>
      <c r="N129" s="33">
        <v>0.24236271076288357</v>
      </c>
      <c r="O129" s="33">
        <v>0.215474200509675</v>
      </c>
      <c r="P129" s="33">
        <v>0.15152761162110218</v>
      </c>
      <c r="Q129" s="33">
        <v>9.2969303236262138E-2</v>
      </c>
      <c r="R129" s="33">
        <v>8.27007415739342E-2</v>
      </c>
      <c r="S129" s="33">
        <v>4.7225836849250108E-2</v>
      </c>
      <c r="T129" s="33">
        <v>3.4688130097671313E-2</v>
      </c>
      <c r="U129" s="33">
        <v>3.7049399840211127E-2</v>
      </c>
      <c r="V129" s="33">
        <v>2.7861075036108504E-2</v>
      </c>
      <c r="W129" s="33">
        <v>2.1308936023155648E-2</v>
      </c>
      <c r="X129" s="33">
        <v>0</v>
      </c>
      <c r="Y129" s="33">
        <v>6.9940611554328517E-3</v>
      </c>
      <c r="DA129" s="60" t="s">
        <v>1591</v>
      </c>
    </row>
    <row r="131" spans="1:105" ht="12" customHeight="1" x14ac:dyDescent="0.25">
      <c r="A131" s="116" t="s">
        <v>99</v>
      </c>
      <c r="B131" s="117">
        <f t="shared" ref="B131:Q131" si="22">B132+B135+B137+B147</f>
        <v>18.333639034676327</v>
      </c>
      <c r="C131" s="117">
        <f t="shared" si="22"/>
        <v>14.030762602973873</v>
      </c>
      <c r="D131" s="117">
        <f t="shared" si="22"/>
        <v>16.283755181594692</v>
      </c>
      <c r="E131" s="117">
        <f t="shared" si="22"/>
        <v>11.412670159729107</v>
      </c>
      <c r="F131" s="117">
        <f t="shared" si="22"/>
        <v>15.987290353749609</v>
      </c>
      <c r="G131" s="117">
        <f t="shared" si="22"/>
        <v>14.566930079350884</v>
      </c>
      <c r="H131" s="117">
        <f t="shared" si="22"/>
        <v>11.488880328469598</v>
      </c>
      <c r="I131" s="117">
        <f t="shared" si="22"/>
        <v>6.7455542885991155</v>
      </c>
      <c r="J131" s="117">
        <f t="shared" si="22"/>
        <v>7.2060617695321767</v>
      </c>
      <c r="K131" s="117">
        <f t="shared" si="22"/>
        <v>4.5317397588613266</v>
      </c>
      <c r="L131" s="117">
        <f t="shared" si="22"/>
        <v>5.426919887772188</v>
      </c>
      <c r="M131" s="117">
        <f t="shared" si="22"/>
        <v>6.9744882524022174</v>
      </c>
      <c r="N131" s="117">
        <f t="shared" si="22"/>
        <v>6.6513333506157499</v>
      </c>
      <c r="O131" s="117">
        <f t="shared" si="22"/>
        <v>6.7681622725034201</v>
      </c>
      <c r="P131" s="117">
        <f t="shared" si="22"/>
        <v>5.5691829032860642</v>
      </c>
      <c r="Q131" s="117">
        <f t="shared" si="22"/>
        <v>2.8450248900214707</v>
      </c>
      <c r="R131" s="117">
        <f t="shared" ref="R131:V131" si="23">R132+R135+R137+R147</f>
        <v>0.72007785805789049</v>
      </c>
      <c r="S131" s="117">
        <f t="shared" si="23"/>
        <v>0.78812417934819468</v>
      </c>
      <c r="T131" s="117">
        <f t="shared" si="23"/>
        <v>0.74403414851477589</v>
      </c>
      <c r="U131" s="117">
        <f t="shared" si="23"/>
        <v>0.84325559683381957</v>
      </c>
      <c r="V131" s="117">
        <f t="shared" si="23"/>
        <v>0.6807211911204164</v>
      </c>
      <c r="W131" s="117">
        <f t="shared" ref="W131:Y131" si="24">W132+W135+W137+W147</f>
        <v>0.43202687668861262</v>
      </c>
      <c r="X131" s="117">
        <f t="shared" si="24"/>
        <v>0</v>
      </c>
      <c r="Y131" s="117">
        <f t="shared" si="24"/>
        <v>0.21550673741742954</v>
      </c>
      <c r="DA131" s="129" t="s">
        <v>1740</v>
      </c>
    </row>
    <row r="132" spans="1:105" ht="12" customHeight="1" x14ac:dyDescent="0.25">
      <c r="A132" s="121" t="s">
        <v>57</v>
      </c>
      <c r="B132" s="122">
        <f t="shared" ref="B132:Q132" si="25">SUM(B133:B134)</f>
        <v>15.236975266739874</v>
      </c>
      <c r="C132" s="122">
        <f t="shared" si="25"/>
        <v>11.487306648610485</v>
      </c>
      <c r="D132" s="122">
        <f t="shared" si="25"/>
        <v>13.538198221931376</v>
      </c>
      <c r="E132" s="122">
        <f t="shared" si="25"/>
        <v>9.4085312564875121</v>
      </c>
      <c r="F132" s="122">
        <f t="shared" si="25"/>
        <v>13.366510095415174</v>
      </c>
      <c r="G132" s="122">
        <f t="shared" si="25"/>
        <v>12.127857819534098</v>
      </c>
      <c r="H132" s="122">
        <f t="shared" si="25"/>
        <v>9.4786114271238482</v>
      </c>
      <c r="I132" s="122">
        <f t="shared" si="25"/>
        <v>5.6984666070940131</v>
      </c>
      <c r="J132" s="122">
        <f t="shared" si="25"/>
        <v>6.1803616779781949</v>
      </c>
      <c r="K132" s="122">
        <f t="shared" si="25"/>
        <v>3.9001475383056956</v>
      </c>
      <c r="L132" s="122">
        <f t="shared" si="25"/>
        <v>4.686256345429662</v>
      </c>
      <c r="M132" s="122">
        <f t="shared" si="25"/>
        <v>6.0239420541192503</v>
      </c>
      <c r="N132" s="122">
        <f t="shared" si="25"/>
        <v>5.715616338722409</v>
      </c>
      <c r="O132" s="122">
        <f t="shared" si="25"/>
        <v>5.8518314201339727</v>
      </c>
      <c r="P132" s="122">
        <f t="shared" si="25"/>
        <v>4.8634349029254231</v>
      </c>
      <c r="Q132" s="122">
        <f t="shared" si="25"/>
        <v>2.4466139401243554</v>
      </c>
      <c r="R132" s="122">
        <f t="shared" ref="R132:V132" si="26">SUM(R133:R134)</f>
        <v>0.57430585024270597</v>
      </c>
      <c r="S132" s="122">
        <f t="shared" si="26"/>
        <v>0.67035941439399505</v>
      </c>
      <c r="T132" s="122">
        <f t="shared" si="26"/>
        <v>0.64488946123751201</v>
      </c>
      <c r="U132" s="122">
        <f t="shared" si="26"/>
        <v>0.73052782728255883</v>
      </c>
      <c r="V132" s="122">
        <f t="shared" si="26"/>
        <v>0.59192500103819501</v>
      </c>
      <c r="W132" s="122">
        <f t="shared" ref="W132:Y132" si="27">SUM(W133:W134)</f>
        <v>0.36985564214910288</v>
      </c>
      <c r="X132" s="122">
        <f t="shared" si="27"/>
        <v>0</v>
      </c>
      <c r="Y132" s="122">
        <f t="shared" si="27"/>
        <v>0.19416354066283703</v>
      </c>
      <c r="DA132" s="130" t="s">
        <v>1741</v>
      </c>
    </row>
    <row r="133" spans="1:105" ht="12" customHeight="1" x14ac:dyDescent="0.25">
      <c r="A133" s="97" t="s">
        <v>51</v>
      </c>
      <c r="B133" s="98">
        <v>15.094420668367315</v>
      </c>
      <c r="C133" s="98">
        <v>11.38206581887518</v>
      </c>
      <c r="D133" s="98">
        <v>13.416802657637195</v>
      </c>
      <c r="E133" s="98">
        <v>9.3259074008682727</v>
      </c>
      <c r="F133" s="98">
        <v>13.250986417253531</v>
      </c>
      <c r="G133" s="98">
        <v>12.025464993232641</v>
      </c>
      <c r="H133" s="98">
        <v>9.3997090789708864</v>
      </c>
      <c r="I133" s="98">
        <v>5.6519376623080166</v>
      </c>
      <c r="J133" s="98">
        <v>6.1308407766319819</v>
      </c>
      <c r="K133" s="98">
        <v>3.8695074745316718</v>
      </c>
      <c r="L133" s="98">
        <v>4.6494634770240495</v>
      </c>
      <c r="M133" s="98">
        <v>5.9772265911826032</v>
      </c>
      <c r="N133" s="98">
        <v>5.671674043080559</v>
      </c>
      <c r="O133" s="98">
        <v>5.8072226208040343</v>
      </c>
      <c r="P133" s="98">
        <v>4.8265928972263152</v>
      </c>
      <c r="Q133" s="98">
        <v>2.428178020113819</v>
      </c>
      <c r="R133" s="98">
        <v>0.57001289525079557</v>
      </c>
      <c r="S133" s="98">
        <v>0.66537325322153495</v>
      </c>
      <c r="T133" s="98">
        <v>0.64011291788668112</v>
      </c>
      <c r="U133" s="98">
        <v>0.72513028715873307</v>
      </c>
      <c r="V133" s="98">
        <v>0.58755027275981841</v>
      </c>
      <c r="W133" s="98">
        <v>0.36713003596596488</v>
      </c>
      <c r="X133" s="98">
        <v>0</v>
      </c>
      <c r="Y133" s="98">
        <v>0.19273693146198573</v>
      </c>
      <c r="DA133" s="63" t="s">
        <v>1742</v>
      </c>
    </row>
    <row r="134" spans="1:105" ht="12" customHeight="1" x14ac:dyDescent="0.25">
      <c r="A134" s="97" t="s">
        <v>53</v>
      </c>
      <c r="B134" s="98">
        <v>0.14255459837255888</v>
      </c>
      <c r="C134" s="98">
        <v>0.10524082973530427</v>
      </c>
      <c r="D134" s="98">
        <v>0.1213955642941804</v>
      </c>
      <c r="E134" s="98">
        <v>8.2623855619238518E-2</v>
      </c>
      <c r="F134" s="98">
        <v>0.11552367816164431</v>
      </c>
      <c r="G134" s="98">
        <v>0.10239282630145778</v>
      </c>
      <c r="H134" s="98">
        <v>7.890234815296171E-2</v>
      </c>
      <c r="I134" s="98">
        <v>4.6528944785996201E-2</v>
      </c>
      <c r="J134" s="98">
        <v>4.9520901346213404E-2</v>
      </c>
      <c r="K134" s="98">
        <v>3.064006377402376E-2</v>
      </c>
      <c r="L134" s="98">
        <v>3.6792868405612557E-2</v>
      </c>
      <c r="M134" s="98">
        <v>4.6715462936646746E-2</v>
      </c>
      <c r="N134" s="98">
        <v>4.3942295641849878E-2</v>
      </c>
      <c r="O134" s="98">
        <v>4.4608799329938387E-2</v>
      </c>
      <c r="P134" s="98">
        <v>3.6842005699107824E-2</v>
      </c>
      <c r="Q134" s="98">
        <v>1.8435920010536417E-2</v>
      </c>
      <c r="R134" s="98">
        <v>4.2929549919103679E-3</v>
      </c>
      <c r="S134" s="98">
        <v>4.9861611724601029E-3</v>
      </c>
      <c r="T134" s="98">
        <v>4.7765433508308672E-3</v>
      </c>
      <c r="U134" s="98">
        <v>5.3975401238257484E-3</v>
      </c>
      <c r="V134" s="98">
        <v>4.3747282783766208E-3</v>
      </c>
      <c r="W134" s="98">
        <v>2.7256061831379946E-3</v>
      </c>
      <c r="X134" s="98">
        <v>0</v>
      </c>
      <c r="Y134" s="98">
        <v>1.4266092008513153E-3</v>
      </c>
      <c r="DA134" s="63" t="s">
        <v>1743</v>
      </c>
    </row>
    <row r="135" spans="1:105" ht="12" customHeight="1" x14ac:dyDescent="0.25">
      <c r="A135" s="121" t="s">
        <v>92</v>
      </c>
      <c r="B135" s="122">
        <f t="shared" ref="B135:Y135" si="28">B136</f>
        <v>6.9048569462125926E-5</v>
      </c>
      <c r="C135" s="122">
        <f t="shared" si="28"/>
        <v>7.7460025511119916E-5</v>
      </c>
      <c r="D135" s="122">
        <f t="shared" si="28"/>
        <v>1.0454331228611925E-4</v>
      </c>
      <c r="E135" s="122">
        <f t="shared" si="28"/>
        <v>1.0397133591099376E-4</v>
      </c>
      <c r="F135" s="122">
        <f t="shared" si="28"/>
        <v>1.4732218754219434E-4</v>
      </c>
      <c r="G135" s="122">
        <f t="shared" si="28"/>
        <v>2.3342589044985447E-4</v>
      </c>
      <c r="H135" s="122">
        <f t="shared" si="28"/>
        <v>2.7441689393797332E-4</v>
      </c>
      <c r="I135" s="122">
        <f t="shared" si="28"/>
        <v>2.7055953505474522E-4</v>
      </c>
      <c r="J135" s="122">
        <f t="shared" si="28"/>
        <v>2.4918676362307253E-4</v>
      </c>
      <c r="K135" s="122">
        <f t="shared" si="28"/>
        <v>2.2348697899420174E-4</v>
      </c>
      <c r="L135" s="122">
        <f t="shared" si="28"/>
        <v>3.6137333991440496E-4</v>
      </c>
      <c r="M135" s="122">
        <f t="shared" si="28"/>
        <v>2.4956890890927302E-4</v>
      </c>
      <c r="N135" s="122">
        <f t="shared" si="28"/>
        <v>3.357958253342898E-4</v>
      </c>
      <c r="O135" s="122">
        <f t="shared" si="28"/>
        <v>5.5711524571232295E-4</v>
      </c>
      <c r="P135" s="122">
        <f t="shared" si="28"/>
        <v>7.7231475129793648E-4</v>
      </c>
      <c r="Q135" s="122">
        <f t="shared" si="28"/>
        <v>7.5323883973089434E-4</v>
      </c>
      <c r="R135" s="122">
        <f t="shared" si="28"/>
        <v>8.238996661439769E-4</v>
      </c>
      <c r="S135" s="122">
        <f t="shared" si="28"/>
        <v>7.5229931749415922E-4</v>
      </c>
      <c r="T135" s="122">
        <f t="shared" si="28"/>
        <v>8.5940083067773609E-4</v>
      </c>
      <c r="U135" s="122">
        <f t="shared" si="28"/>
        <v>4.2129340985756937E-4</v>
      </c>
      <c r="V135" s="122">
        <f t="shared" si="28"/>
        <v>2.7985028235882691E-4</v>
      </c>
      <c r="W135" s="122">
        <f t="shared" si="28"/>
        <v>1.3893134399491259E-4</v>
      </c>
      <c r="X135" s="122">
        <f t="shared" si="28"/>
        <v>0</v>
      </c>
      <c r="Y135" s="122">
        <f t="shared" si="28"/>
        <v>1.2535809813435351E-5</v>
      </c>
      <c r="DA135" s="130" t="s">
        <v>1744</v>
      </c>
    </row>
    <row r="136" spans="1:105" ht="12" customHeight="1" x14ac:dyDescent="0.25">
      <c r="A136" s="97" t="s">
        <v>53</v>
      </c>
      <c r="B136" s="98">
        <v>6.9048569462125926E-5</v>
      </c>
      <c r="C136" s="98">
        <v>7.7460025511119916E-5</v>
      </c>
      <c r="D136" s="98">
        <v>1.0454331228611925E-4</v>
      </c>
      <c r="E136" s="98">
        <v>1.0397133591099376E-4</v>
      </c>
      <c r="F136" s="98">
        <v>1.4732218754219434E-4</v>
      </c>
      <c r="G136" s="98">
        <v>2.3342589044985447E-4</v>
      </c>
      <c r="H136" s="98">
        <v>2.7441689393797332E-4</v>
      </c>
      <c r="I136" s="98">
        <v>2.7055953505474522E-4</v>
      </c>
      <c r="J136" s="98">
        <v>2.4918676362307253E-4</v>
      </c>
      <c r="K136" s="98">
        <v>2.2348697899420174E-4</v>
      </c>
      <c r="L136" s="98">
        <v>3.6137333991440496E-4</v>
      </c>
      <c r="M136" s="98">
        <v>2.4956890890927302E-4</v>
      </c>
      <c r="N136" s="98">
        <v>3.357958253342898E-4</v>
      </c>
      <c r="O136" s="98">
        <v>5.5711524571232295E-4</v>
      </c>
      <c r="P136" s="98">
        <v>7.7231475129793648E-4</v>
      </c>
      <c r="Q136" s="98">
        <v>7.5323883973089434E-4</v>
      </c>
      <c r="R136" s="98">
        <v>8.238996661439769E-4</v>
      </c>
      <c r="S136" s="98">
        <v>7.5229931749415922E-4</v>
      </c>
      <c r="T136" s="98">
        <v>8.5940083067773609E-4</v>
      </c>
      <c r="U136" s="98">
        <v>4.2129340985756937E-4</v>
      </c>
      <c r="V136" s="98">
        <v>2.7985028235882691E-4</v>
      </c>
      <c r="W136" s="98">
        <v>1.3893134399491259E-4</v>
      </c>
      <c r="X136" s="98">
        <v>0</v>
      </c>
      <c r="Y136" s="98">
        <v>1.2535809813435351E-5</v>
      </c>
      <c r="DA136" s="63" t="s">
        <v>1745</v>
      </c>
    </row>
    <row r="137" spans="1:105" ht="12" customHeight="1" x14ac:dyDescent="0.25">
      <c r="A137" s="121" t="s">
        <v>55</v>
      </c>
      <c r="B137" s="122">
        <v>1.8822935957508384</v>
      </c>
      <c r="C137" s="122">
        <v>1.4573589737006385</v>
      </c>
      <c r="D137" s="122">
        <v>1.7763050974428185</v>
      </c>
      <c r="E137" s="122">
        <v>1.1957248347735436</v>
      </c>
      <c r="F137" s="122">
        <v>1.7077542456878678</v>
      </c>
      <c r="G137" s="122">
        <v>1.6487232783385066</v>
      </c>
      <c r="H137" s="122">
        <v>1.3180698716884645</v>
      </c>
      <c r="I137" s="122">
        <v>0.64628357641379941</v>
      </c>
      <c r="J137" s="122">
        <v>0.68000042824723916</v>
      </c>
      <c r="K137" s="122">
        <v>0.40304643981901461</v>
      </c>
      <c r="L137" s="122">
        <v>0.47383706112068313</v>
      </c>
      <c r="M137" s="122">
        <v>0.65167085218311593</v>
      </c>
      <c r="N137" s="122">
        <v>0.63503312700989434</v>
      </c>
      <c r="O137" s="122">
        <v>0.63618726167024398</v>
      </c>
      <c r="P137" s="122">
        <v>0.48760610781354402</v>
      </c>
      <c r="Q137" s="122">
        <v>0.2503766629684524</v>
      </c>
      <c r="R137" s="122">
        <v>6.2538113477980606E-2</v>
      </c>
      <c r="S137" s="122">
        <v>6.985187017995384E-2</v>
      </c>
      <c r="T137" s="122">
        <v>6.441876543366859E-2</v>
      </c>
      <c r="U137" s="122">
        <v>7.5610124246015709E-2</v>
      </c>
      <c r="V137" s="122">
        <v>6.1636531760617994E-2</v>
      </c>
      <c r="W137" s="122">
        <v>4.1761176986699081E-2</v>
      </c>
      <c r="X137" s="122">
        <v>0</v>
      </c>
      <c r="Y137" s="122">
        <v>1.4392728446395681E-2</v>
      </c>
      <c r="DA137" s="130" t="s">
        <v>1746</v>
      </c>
    </row>
    <row r="138" spans="1:105" ht="12" customHeight="1" x14ac:dyDescent="0.25">
      <c r="A138" s="97" t="s">
        <v>143</v>
      </c>
      <c r="B138" s="98">
        <v>1.7452934192012146</v>
      </c>
      <c r="C138" s="98">
        <v>1.338265379377203</v>
      </c>
      <c r="D138" s="98">
        <v>1.650307191788811</v>
      </c>
      <c r="E138" s="98">
        <v>1.1062408001869213</v>
      </c>
      <c r="F138" s="98">
        <v>1.6110822957903947</v>
      </c>
      <c r="G138" s="98">
        <v>1.538072110461143</v>
      </c>
      <c r="H138" s="98">
        <v>1.2493923504497961</v>
      </c>
      <c r="I138" s="98">
        <v>0.60036773592232118</v>
      </c>
      <c r="J138" s="98">
        <v>0.64663359267650022</v>
      </c>
      <c r="K138" s="98">
        <v>0.37905580840602571</v>
      </c>
      <c r="L138" s="98">
        <v>0.45038668676677901</v>
      </c>
      <c r="M138" s="98">
        <v>0.58728170755462739</v>
      </c>
      <c r="N138" s="98">
        <v>0.56002305720364376</v>
      </c>
      <c r="O138" s="98">
        <v>0.57347643375863189</v>
      </c>
      <c r="P138" s="98">
        <v>0.47241872394728751</v>
      </c>
      <c r="Q138" s="98">
        <v>0.23998544290231028</v>
      </c>
      <c r="R138" s="98">
        <v>5.6591126135267462E-2</v>
      </c>
      <c r="S138" s="98">
        <v>6.627645633961203E-2</v>
      </c>
      <c r="T138" s="98">
        <v>6.1836839701683868E-2</v>
      </c>
      <c r="U138" s="98">
        <v>7.3090406130370225E-2</v>
      </c>
      <c r="V138" s="98">
        <v>6.0074902826710609E-2</v>
      </c>
      <c r="W138" s="98">
        <v>3.8161084079679629E-2</v>
      </c>
      <c r="X138" s="98">
        <v>0</v>
      </c>
      <c r="Y138" s="98">
        <v>0</v>
      </c>
      <c r="DA138" s="63" t="s">
        <v>1747</v>
      </c>
    </row>
    <row r="139" spans="1:105" ht="12" customHeight="1" x14ac:dyDescent="0.25">
      <c r="A139" s="97" t="s">
        <v>124</v>
      </c>
      <c r="B139" s="98">
        <v>0</v>
      </c>
      <c r="C139" s="98">
        <v>0</v>
      </c>
      <c r="D139" s="98">
        <v>0</v>
      </c>
      <c r="E139" s="98">
        <v>0</v>
      </c>
      <c r="F139" s="98">
        <v>0</v>
      </c>
      <c r="G139" s="98">
        <v>0</v>
      </c>
      <c r="H139" s="98">
        <v>0</v>
      </c>
      <c r="I139" s="98">
        <v>0</v>
      </c>
      <c r="J139" s="98">
        <v>0</v>
      </c>
      <c r="K139" s="98">
        <v>0</v>
      </c>
      <c r="L139" s="98">
        <v>0</v>
      </c>
      <c r="M139" s="98">
        <v>0</v>
      </c>
      <c r="N139" s="98">
        <v>0</v>
      </c>
      <c r="O139" s="98">
        <v>0</v>
      </c>
      <c r="P139" s="98">
        <v>0</v>
      </c>
      <c r="Q139" s="98">
        <v>0</v>
      </c>
      <c r="R139" s="98">
        <v>0</v>
      </c>
      <c r="S139" s="98">
        <v>0</v>
      </c>
      <c r="T139" s="98">
        <v>0</v>
      </c>
      <c r="U139" s="98">
        <v>0</v>
      </c>
      <c r="V139" s="98">
        <v>0</v>
      </c>
      <c r="W139" s="98">
        <v>0</v>
      </c>
      <c r="X139" s="98">
        <v>0</v>
      </c>
      <c r="Y139" s="98">
        <v>0</v>
      </c>
      <c r="DA139" s="63" t="s">
        <v>1748</v>
      </c>
    </row>
    <row r="140" spans="1:105" ht="12" customHeight="1" x14ac:dyDescent="0.25">
      <c r="A140" s="97" t="s">
        <v>123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1749</v>
      </c>
    </row>
    <row r="141" spans="1:105" ht="12" customHeight="1" x14ac:dyDescent="0.25">
      <c r="A141" s="100" t="s">
        <v>50</v>
      </c>
      <c r="B141" s="101">
        <v>0</v>
      </c>
      <c r="C141" s="101">
        <v>0</v>
      </c>
      <c r="D141" s="101">
        <v>0</v>
      </c>
      <c r="E141" s="101">
        <v>0</v>
      </c>
      <c r="F141" s="101">
        <v>0</v>
      </c>
      <c r="G141" s="101">
        <v>0</v>
      </c>
      <c r="H141" s="101">
        <v>0</v>
      </c>
      <c r="I141" s="101">
        <v>0</v>
      </c>
      <c r="J141" s="101">
        <v>0</v>
      </c>
      <c r="K141" s="101">
        <v>0</v>
      </c>
      <c r="L141" s="101">
        <v>0</v>
      </c>
      <c r="M141" s="101">
        <v>0</v>
      </c>
      <c r="N141" s="101">
        <v>0</v>
      </c>
      <c r="O141" s="101">
        <v>0</v>
      </c>
      <c r="P141" s="101">
        <v>0</v>
      </c>
      <c r="Q141" s="101">
        <v>0</v>
      </c>
      <c r="R141" s="101">
        <v>0</v>
      </c>
      <c r="S141" s="101">
        <v>0</v>
      </c>
      <c r="T141" s="101">
        <v>0</v>
      </c>
      <c r="U141" s="101">
        <v>0</v>
      </c>
      <c r="V141" s="101">
        <v>0</v>
      </c>
      <c r="W141" s="101">
        <v>0</v>
      </c>
      <c r="X141" s="101">
        <v>0</v>
      </c>
      <c r="Y141" s="101">
        <v>0</v>
      </c>
      <c r="DA141" s="131" t="s">
        <v>1750</v>
      </c>
    </row>
    <row r="142" spans="1:105" ht="12" customHeight="1" x14ac:dyDescent="0.25">
      <c r="A142" s="103" t="s">
        <v>52</v>
      </c>
      <c r="B142" s="104">
        <v>0</v>
      </c>
      <c r="C142" s="104">
        <v>0</v>
      </c>
      <c r="D142" s="104">
        <v>0</v>
      </c>
      <c r="E142" s="104">
        <v>0</v>
      </c>
      <c r="F142" s="104">
        <v>0</v>
      </c>
      <c r="G142" s="104">
        <v>0</v>
      </c>
      <c r="H142" s="104">
        <v>0</v>
      </c>
      <c r="I142" s="104">
        <v>0</v>
      </c>
      <c r="J142" s="104">
        <v>0</v>
      </c>
      <c r="K142" s="104">
        <v>0</v>
      </c>
      <c r="L142" s="104">
        <v>0</v>
      </c>
      <c r="M142" s="104">
        <v>0</v>
      </c>
      <c r="N142" s="104">
        <v>0</v>
      </c>
      <c r="O142" s="104">
        <v>0</v>
      </c>
      <c r="P142" s="104">
        <v>0</v>
      </c>
      <c r="Q142" s="104">
        <v>0</v>
      </c>
      <c r="R142" s="104">
        <v>0</v>
      </c>
      <c r="S142" s="104">
        <v>0</v>
      </c>
      <c r="T142" s="104">
        <v>0</v>
      </c>
      <c r="U142" s="104">
        <v>0</v>
      </c>
      <c r="V142" s="104">
        <v>0</v>
      </c>
      <c r="W142" s="104">
        <v>0</v>
      </c>
      <c r="X142" s="104">
        <v>0</v>
      </c>
      <c r="Y142" s="104">
        <v>0</v>
      </c>
      <c r="DA142" s="132" t="s">
        <v>1751</v>
      </c>
    </row>
    <row r="143" spans="1:105" ht="12" customHeight="1" x14ac:dyDescent="0.25">
      <c r="A143" s="106" t="s">
        <v>122</v>
      </c>
      <c r="B143" s="101">
        <v>0.1370001765496239</v>
      </c>
      <c r="C143" s="101">
        <v>0.11909359432343547</v>
      </c>
      <c r="D143" s="101">
        <v>0.12599790565400745</v>
      </c>
      <c r="E143" s="101">
        <v>8.9484034586622324E-2</v>
      </c>
      <c r="F143" s="101">
        <v>9.6671949897472978E-2</v>
      </c>
      <c r="G143" s="101">
        <v>0.11065116787736359</v>
      </c>
      <c r="H143" s="101">
        <v>6.8677521238668382E-2</v>
      </c>
      <c r="I143" s="101">
        <v>4.5915840491478198E-2</v>
      </c>
      <c r="J143" s="101">
        <v>3.3366835570738926E-2</v>
      </c>
      <c r="K143" s="101">
        <v>2.3990631412988898E-2</v>
      </c>
      <c r="L143" s="101">
        <v>2.3450374353904107E-2</v>
      </c>
      <c r="M143" s="101">
        <v>6.438914462848859E-2</v>
      </c>
      <c r="N143" s="101">
        <v>7.5010069806250565E-2</v>
      </c>
      <c r="O143" s="101">
        <v>6.2710827911612047E-2</v>
      </c>
      <c r="P143" s="101">
        <v>1.5187383866256487E-2</v>
      </c>
      <c r="Q143" s="101">
        <v>1.0391220066142138E-2</v>
      </c>
      <c r="R143" s="101">
        <v>5.9469873427131434E-3</v>
      </c>
      <c r="S143" s="101">
        <v>3.5754138403418052E-3</v>
      </c>
      <c r="T143" s="101">
        <v>2.5819257319847251E-3</v>
      </c>
      <c r="U143" s="101">
        <v>2.5197181156454869E-3</v>
      </c>
      <c r="V143" s="101">
        <v>1.5616289339073855E-3</v>
      </c>
      <c r="W143" s="101">
        <v>3.60009290701945E-3</v>
      </c>
      <c r="X143" s="101">
        <v>0</v>
      </c>
      <c r="Y143" s="101">
        <v>1.4392728446395681E-2</v>
      </c>
      <c r="DA143" s="131" t="s">
        <v>1752</v>
      </c>
    </row>
    <row r="144" spans="1:105" ht="12" customHeight="1" x14ac:dyDescent="0.25">
      <c r="A144" s="107" t="s">
        <v>121</v>
      </c>
      <c r="B144" s="104">
        <v>0</v>
      </c>
      <c r="C144" s="104">
        <v>0</v>
      </c>
      <c r="D144" s="104">
        <v>0</v>
      </c>
      <c r="E144" s="104">
        <v>0</v>
      </c>
      <c r="F144" s="104">
        <v>0</v>
      </c>
      <c r="G144" s="104">
        <v>0</v>
      </c>
      <c r="H144" s="104">
        <v>0</v>
      </c>
      <c r="I144" s="104">
        <v>0</v>
      </c>
      <c r="J144" s="104">
        <v>0</v>
      </c>
      <c r="K144" s="104">
        <v>0</v>
      </c>
      <c r="L144" s="104">
        <v>0</v>
      </c>
      <c r="M144" s="104">
        <v>0</v>
      </c>
      <c r="N144" s="104">
        <v>0</v>
      </c>
      <c r="O144" s="104">
        <v>0</v>
      </c>
      <c r="P144" s="104">
        <v>0</v>
      </c>
      <c r="Q144" s="104">
        <v>0</v>
      </c>
      <c r="R144" s="104">
        <v>0</v>
      </c>
      <c r="S144" s="104">
        <v>0</v>
      </c>
      <c r="T144" s="104">
        <v>0</v>
      </c>
      <c r="U144" s="104">
        <v>0</v>
      </c>
      <c r="V144" s="104">
        <v>0</v>
      </c>
      <c r="W144" s="104">
        <v>0</v>
      </c>
      <c r="X144" s="104">
        <v>0</v>
      </c>
      <c r="Y144" s="104">
        <v>0</v>
      </c>
      <c r="DA144" s="132" t="s">
        <v>1753</v>
      </c>
    </row>
    <row r="145" spans="1:105" ht="12" customHeight="1" x14ac:dyDescent="0.25">
      <c r="A145" s="108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1754</v>
      </c>
    </row>
    <row r="146" spans="1:105" ht="12" customHeight="1" x14ac:dyDescent="0.25">
      <c r="A146" s="108" t="s">
        <v>52</v>
      </c>
      <c r="B146" s="98">
        <v>0</v>
      </c>
      <c r="C146" s="98">
        <v>0</v>
      </c>
      <c r="D146" s="98">
        <v>0</v>
      </c>
      <c r="E146" s="98">
        <v>0</v>
      </c>
      <c r="F146" s="98">
        <v>0</v>
      </c>
      <c r="G146" s="98">
        <v>0</v>
      </c>
      <c r="H146" s="98">
        <v>0</v>
      </c>
      <c r="I146" s="98">
        <v>0</v>
      </c>
      <c r="J146" s="98">
        <v>0</v>
      </c>
      <c r="K146" s="98">
        <v>0</v>
      </c>
      <c r="L146" s="98">
        <v>0</v>
      </c>
      <c r="M146" s="98">
        <v>0</v>
      </c>
      <c r="N146" s="98">
        <v>0</v>
      </c>
      <c r="O146" s="98">
        <v>0</v>
      </c>
      <c r="P146" s="98">
        <v>0</v>
      </c>
      <c r="Q146" s="98">
        <v>0</v>
      </c>
      <c r="R146" s="98">
        <v>0</v>
      </c>
      <c r="S146" s="98">
        <v>0</v>
      </c>
      <c r="T146" s="98">
        <v>0</v>
      </c>
      <c r="U146" s="98">
        <v>0</v>
      </c>
      <c r="V146" s="98">
        <v>0</v>
      </c>
      <c r="W146" s="98">
        <v>0</v>
      </c>
      <c r="X146" s="98">
        <v>0</v>
      </c>
      <c r="Y146" s="98">
        <v>0</v>
      </c>
      <c r="DA146" s="63" t="s">
        <v>1755</v>
      </c>
    </row>
    <row r="147" spans="1:105" ht="12" customHeight="1" x14ac:dyDescent="0.25">
      <c r="A147" s="121" t="s">
        <v>54</v>
      </c>
      <c r="B147" s="122">
        <v>1.2143011236161538</v>
      </c>
      <c r="C147" s="122">
        <v>1.0860195206372401</v>
      </c>
      <c r="D147" s="122">
        <v>0.96914731890821004</v>
      </c>
      <c r="E147" s="122">
        <v>0.80831009713214153</v>
      </c>
      <c r="F147" s="122">
        <v>0.91287869045902403</v>
      </c>
      <c r="G147" s="122">
        <v>0.79011555558783053</v>
      </c>
      <c r="H147" s="122">
        <v>0.69192461276334771</v>
      </c>
      <c r="I147" s="122">
        <v>0.40053354555624782</v>
      </c>
      <c r="J147" s="122">
        <v>0.34545047654311911</v>
      </c>
      <c r="K147" s="122">
        <v>0.22832229375762236</v>
      </c>
      <c r="L147" s="122">
        <v>0.26646510788192818</v>
      </c>
      <c r="M147" s="122">
        <v>0.29862577719094119</v>
      </c>
      <c r="N147" s="122">
        <v>0.30034808905811222</v>
      </c>
      <c r="O147" s="122">
        <v>0.27958647545349063</v>
      </c>
      <c r="P147" s="122">
        <v>0.21736957779579857</v>
      </c>
      <c r="Q147" s="122">
        <v>0.14728104808893178</v>
      </c>
      <c r="R147" s="122">
        <v>8.2409994671060069E-2</v>
      </c>
      <c r="S147" s="122">
        <v>4.7160595456751594E-2</v>
      </c>
      <c r="T147" s="122">
        <v>3.3866521012917622E-2</v>
      </c>
      <c r="U147" s="122">
        <v>3.6696351895387599E-2</v>
      </c>
      <c r="V147" s="122">
        <v>2.6879808039244581E-2</v>
      </c>
      <c r="W147" s="122">
        <v>2.0271126208815764E-2</v>
      </c>
      <c r="X147" s="122">
        <v>0</v>
      </c>
      <c r="Y147" s="122">
        <v>6.9379324983833719E-3</v>
      </c>
      <c r="DA147" s="130" t="s">
        <v>1756</v>
      </c>
    </row>
    <row r="148" spans="1:105" ht="12" customHeight="1" x14ac:dyDescent="0.25">
      <c r="A148" s="97" t="s">
        <v>51</v>
      </c>
      <c r="B148" s="98">
        <v>0.42681952808097434</v>
      </c>
      <c r="C148" s="98">
        <v>0.32518378565830819</v>
      </c>
      <c r="D148" s="98">
        <v>0.33693500889445183</v>
      </c>
      <c r="E148" s="98">
        <v>0.23626114110579122</v>
      </c>
      <c r="F148" s="98">
        <v>0.34299377617412286</v>
      </c>
      <c r="G148" s="98">
        <v>0.28531262769607285</v>
      </c>
      <c r="H148" s="98">
        <v>0.23770445643407073</v>
      </c>
      <c r="I148" s="98">
        <v>0.11407838493947493</v>
      </c>
      <c r="J148" s="98">
        <v>0.12287845705035363</v>
      </c>
      <c r="K148" s="98">
        <v>6.0769189628735204E-2</v>
      </c>
      <c r="L148" s="98">
        <v>8.2244848742425339E-2</v>
      </c>
      <c r="M148" s="98">
        <v>0.10109967109976045</v>
      </c>
      <c r="N148" s="98">
        <v>9.77100346872877E-2</v>
      </c>
      <c r="O148" s="98">
        <v>9.7563167273388901E-2</v>
      </c>
      <c r="P148" s="98">
        <v>8.674087842246031E-2</v>
      </c>
      <c r="Q148" s="98">
        <v>5.8997507507439519E-2</v>
      </c>
      <c r="R148" s="98">
        <v>0</v>
      </c>
      <c r="S148" s="98">
        <v>0</v>
      </c>
      <c r="T148" s="98">
        <v>0</v>
      </c>
      <c r="U148" s="98">
        <v>0</v>
      </c>
      <c r="V148" s="98">
        <v>0</v>
      </c>
      <c r="W148" s="98">
        <v>0</v>
      </c>
      <c r="X148" s="98">
        <v>0</v>
      </c>
      <c r="Y148" s="98">
        <v>0</v>
      </c>
      <c r="DA148" s="63" t="s">
        <v>1757</v>
      </c>
    </row>
    <row r="149" spans="1:105" ht="12" customHeight="1" x14ac:dyDescent="0.25">
      <c r="A149" s="97" t="s">
        <v>50</v>
      </c>
      <c r="B149" s="98">
        <v>0.10542381438708634</v>
      </c>
      <c r="C149" s="98">
        <v>0.11801266263929179</v>
      </c>
      <c r="D149" s="98">
        <v>5.015419428337118E-2</v>
      </c>
      <c r="E149" s="98">
        <v>6.2271367139442237E-2</v>
      </c>
      <c r="F149" s="98">
        <v>6.131714745489146E-2</v>
      </c>
      <c r="G149" s="98">
        <v>4.4596652893227139E-2</v>
      </c>
      <c r="H149" s="98">
        <v>3.6554581300350081E-2</v>
      </c>
      <c r="I149" s="98">
        <v>1.7684504459732558E-2</v>
      </c>
      <c r="J149" s="98">
        <v>2.4798844128411778E-2</v>
      </c>
      <c r="K149" s="98">
        <v>1.881279305675811E-2</v>
      </c>
      <c r="L149" s="98">
        <v>2.2535548620211478E-2</v>
      </c>
      <c r="M149" s="98">
        <v>2.5963714130330148E-2</v>
      </c>
      <c r="N149" s="98">
        <v>1.9591006527301155E-2</v>
      </c>
      <c r="O149" s="98">
        <v>1.8458112172206234E-2</v>
      </c>
      <c r="P149" s="98">
        <v>1.5471508076488734E-2</v>
      </c>
      <c r="Q149" s="98">
        <v>1.6779561289214828E-2</v>
      </c>
      <c r="R149" s="98">
        <v>1.8546861164207829E-2</v>
      </c>
      <c r="S149" s="98">
        <v>1.0687907329750279E-2</v>
      </c>
      <c r="T149" s="98">
        <v>7.1251822673936774E-3</v>
      </c>
      <c r="U149" s="98">
        <v>8.0876092488421786E-3</v>
      </c>
      <c r="V149" s="98">
        <v>4.2518042492074503E-3</v>
      </c>
      <c r="W149" s="98">
        <v>2.452113945470328E-3</v>
      </c>
      <c r="X149" s="98">
        <v>0</v>
      </c>
      <c r="Y149" s="98">
        <v>7.1590460051622719E-4</v>
      </c>
      <c r="DA149" s="63" t="s">
        <v>1758</v>
      </c>
    </row>
    <row r="150" spans="1:105" ht="12" customHeight="1" x14ac:dyDescent="0.25">
      <c r="A150" s="109" t="s">
        <v>120</v>
      </c>
      <c r="B150" s="33">
        <v>0.68205778114809312</v>
      </c>
      <c r="C150" s="33">
        <v>0.64282307233964009</v>
      </c>
      <c r="D150" s="33">
        <v>0.58205811573038702</v>
      </c>
      <c r="E150" s="33">
        <v>0.50977758888690805</v>
      </c>
      <c r="F150" s="33">
        <v>0.5085677668300097</v>
      </c>
      <c r="G150" s="33">
        <v>0.46020627499853062</v>
      </c>
      <c r="H150" s="33">
        <v>0.41766557502892687</v>
      </c>
      <c r="I150" s="33">
        <v>0.26877065615704032</v>
      </c>
      <c r="J150" s="33">
        <v>0.19777317536435371</v>
      </c>
      <c r="K150" s="33">
        <v>0.14874031107212907</v>
      </c>
      <c r="L150" s="33">
        <v>0.16168471051929137</v>
      </c>
      <c r="M150" s="33">
        <v>0.17156239196085063</v>
      </c>
      <c r="N150" s="33">
        <v>0.18304704784352338</v>
      </c>
      <c r="O150" s="33">
        <v>0.16356519600789551</v>
      </c>
      <c r="P150" s="33">
        <v>0.11515719129684952</v>
      </c>
      <c r="Q150" s="33">
        <v>7.1503979292277434E-2</v>
      </c>
      <c r="R150" s="33">
        <v>6.3863133506852243E-2</v>
      </c>
      <c r="S150" s="33">
        <v>3.6472688127001315E-2</v>
      </c>
      <c r="T150" s="33">
        <v>2.6741338745523941E-2</v>
      </c>
      <c r="U150" s="33">
        <v>2.8608742646545424E-2</v>
      </c>
      <c r="V150" s="33">
        <v>2.262800379003713E-2</v>
      </c>
      <c r="W150" s="33">
        <v>1.7819012263345434E-2</v>
      </c>
      <c r="X150" s="33">
        <v>0</v>
      </c>
      <c r="Y150" s="33">
        <v>6.222027897867145E-3</v>
      </c>
      <c r="DA150" s="60" t="s">
        <v>1759</v>
      </c>
    </row>
    <row r="152" spans="1:105" ht="12" customHeight="1" x14ac:dyDescent="0.25">
      <c r="A152" s="116" t="s">
        <v>171</v>
      </c>
      <c r="B152" s="119">
        <f t="shared" ref="B152:Q152" si="29">IF(B131=0,"",B131/B110)</f>
        <v>0.5884718280260659</v>
      </c>
      <c r="C152" s="119">
        <f t="shared" si="29"/>
        <v>0.5895019023729231</v>
      </c>
      <c r="D152" s="119">
        <f t="shared" si="29"/>
        <v>0.59044469500103036</v>
      </c>
      <c r="E152" s="119">
        <f t="shared" si="29"/>
        <v>0.59253087771850987</v>
      </c>
      <c r="F152" s="119">
        <f t="shared" si="29"/>
        <v>0.5944034021654433</v>
      </c>
      <c r="G152" s="119">
        <f t="shared" si="29"/>
        <v>0.59763007526349998</v>
      </c>
      <c r="H152" s="119">
        <f t="shared" si="29"/>
        <v>0.59928099207013552</v>
      </c>
      <c r="I152" s="119">
        <f t="shared" si="29"/>
        <v>0.60226740155691705</v>
      </c>
      <c r="J152" s="119">
        <f t="shared" si="29"/>
        <v>0.60149744744779976</v>
      </c>
      <c r="K152" s="119">
        <f t="shared" si="29"/>
        <v>0.60292442744120167</v>
      </c>
      <c r="L152" s="119">
        <f t="shared" si="29"/>
        <v>0.60578459135836793</v>
      </c>
      <c r="M152" s="119">
        <f t="shared" si="29"/>
        <v>0.62662454921376443</v>
      </c>
      <c r="N152" s="119">
        <f t="shared" si="29"/>
        <v>0.64675171578826363</v>
      </c>
      <c r="O152" s="119">
        <f t="shared" si="29"/>
        <v>0.66251657808185171</v>
      </c>
      <c r="P152" s="119">
        <f t="shared" si="29"/>
        <v>0.66234131318739575</v>
      </c>
      <c r="Q152" s="119">
        <f t="shared" si="29"/>
        <v>0.66296481690418219</v>
      </c>
      <c r="R152" s="119">
        <f t="shared" ref="R152:V152" si="30">IF(R131=0,"",R131/R110)</f>
        <v>0.67075256410620765</v>
      </c>
      <c r="S152" s="119">
        <f t="shared" si="30"/>
        <v>0.66904837009292062</v>
      </c>
      <c r="T152" s="119">
        <f t="shared" si="30"/>
        <v>0.67229808445703643</v>
      </c>
      <c r="U152" s="119">
        <f t="shared" si="30"/>
        <v>0.67370366512647273</v>
      </c>
      <c r="V152" s="119">
        <f t="shared" si="30"/>
        <v>0.68015258131668932</v>
      </c>
      <c r="W152" s="119">
        <f t="shared" ref="W152:Y152" si="31">IF(W131=0,"",W131/W110)</f>
        <v>0.6873687143084557</v>
      </c>
      <c r="X152" s="119" t="str">
        <f t="shared" si="31"/>
        <v/>
      </c>
      <c r="Y152" s="119">
        <f t="shared" si="31"/>
        <v>0.81256279011008947</v>
      </c>
      <c r="DA152" s="129" t="s">
        <v>1908</v>
      </c>
    </row>
    <row r="153" spans="1:105" ht="12" customHeight="1" x14ac:dyDescent="0.25">
      <c r="A153" s="121" t="s">
        <v>57</v>
      </c>
      <c r="B153" s="124">
        <f t="shared" ref="B153:Q153" si="32">IF(B132=0,"",B132/B111)</f>
        <v>0.58705941339072931</v>
      </c>
      <c r="C153" s="124">
        <f t="shared" si="32"/>
        <v>0.58707433815697307</v>
      </c>
      <c r="D153" s="124">
        <f t="shared" si="32"/>
        <v>0.58920771637420566</v>
      </c>
      <c r="E153" s="124">
        <f t="shared" si="32"/>
        <v>0.59011105861768132</v>
      </c>
      <c r="F153" s="124">
        <f t="shared" si="32"/>
        <v>0.59367775774119813</v>
      </c>
      <c r="G153" s="124">
        <f t="shared" si="32"/>
        <v>0.59703498785941844</v>
      </c>
      <c r="H153" s="124">
        <f t="shared" si="32"/>
        <v>0.59811096189088553</v>
      </c>
      <c r="I153" s="124">
        <f t="shared" si="32"/>
        <v>0.59906857745578979</v>
      </c>
      <c r="J153" s="124">
        <f t="shared" si="32"/>
        <v>0.59903692827593014</v>
      </c>
      <c r="K153" s="124">
        <f t="shared" si="32"/>
        <v>0.59900287209637315</v>
      </c>
      <c r="L153" s="124">
        <f t="shared" si="32"/>
        <v>0.60251902906385357</v>
      </c>
      <c r="M153" s="124">
        <f t="shared" si="32"/>
        <v>0.62541524620145872</v>
      </c>
      <c r="N153" s="124">
        <f t="shared" si="32"/>
        <v>0.64645194883106472</v>
      </c>
      <c r="O153" s="124">
        <f t="shared" si="32"/>
        <v>0.66363136694922309</v>
      </c>
      <c r="P153" s="124">
        <f t="shared" si="32"/>
        <v>0.66360246747264795</v>
      </c>
      <c r="Q153" s="124">
        <f t="shared" si="32"/>
        <v>0.66360287728664469</v>
      </c>
      <c r="R153" s="124">
        <f t="shared" ref="R153:V153" si="33">IF(R132=0,"",R132/R111)</f>
        <v>0.66361942600257606</v>
      </c>
      <c r="S153" s="124">
        <f t="shared" si="33"/>
        <v>0.6636387858367957</v>
      </c>
      <c r="T153" s="124">
        <f t="shared" si="33"/>
        <v>0.66707143244214684</v>
      </c>
      <c r="U153" s="124">
        <f t="shared" si="33"/>
        <v>0.66902431557838982</v>
      </c>
      <c r="V153" s="124">
        <f t="shared" si="33"/>
        <v>0.67347433706326976</v>
      </c>
      <c r="W153" s="124">
        <f t="shared" ref="W153:Y153" si="34">IF(W132=0,"",W132/W111)</f>
        <v>0.67735112844826728</v>
      </c>
      <c r="X153" s="124" t="str">
        <f t="shared" si="34"/>
        <v/>
      </c>
      <c r="Y153" s="124">
        <f t="shared" si="34"/>
        <v>0.81006202173316488</v>
      </c>
      <c r="DA153" s="130" t="s">
        <v>1909</v>
      </c>
    </row>
    <row r="154" spans="1:105" ht="12" customHeight="1" x14ac:dyDescent="0.25">
      <c r="A154" s="97" t="s">
        <v>51</v>
      </c>
      <c r="B154" s="111">
        <f t="shared" ref="B154:Q154" si="35">IF(B133=0,"",B133/B112)</f>
        <v>0.58477884026820048</v>
      </c>
      <c r="C154" s="111">
        <f t="shared" si="35"/>
        <v>0.58484141814546242</v>
      </c>
      <c r="D154" s="111">
        <f t="shared" si="35"/>
        <v>0.58702582427113703</v>
      </c>
      <c r="E154" s="111">
        <f t="shared" si="35"/>
        <v>0.58797585129890639</v>
      </c>
      <c r="F154" s="111">
        <f t="shared" si="35"/>
        <v>0.59158215739058173</v>
      </c>
      <c r="G154" s="111">
        <f t="shared" si="35"/>
        <v>0.59499349807060598</v>
      </c>
      <c r="H154" s="111">
        <f t="shared" si="35"/>
        <v>0.59610001404001967</v>
      </c>
      <c r="I154" s="111">
        <f t="shared" si="35"/>
        <v>0.59709778271964864</v>
      </c>
      <c r="J154" s="111">
        <f t="shared" si="35"/>
        <v>0.59710308091552866</v>
      </c>
      <c r="K154" s="111">
        <f t="shared" si="35"/>
        <v>0.59710692008161481</v>
      </c>
      <c r="L154" s="111">
        <f t="shared" si="35"/>
        <v>0.60062980257490717</v>
      </c>
      <c r="M154" s="111">
        <f t="shared" si="35"/>
        <v>0.62358962816744079</v>
      </c>
      <c r="N154" s="111">
        <f t="shared" si="35"/>
        <v>0.64468604035074217</v>
      </c>
      <c r="O154" s="111">
        <f t="shared" si="35"/>
        <v>0.6619210612253662</v>
      </c>
      <c r="P154" s="111">
        <f t="shared" si="35"/>
        <v>0.66190285600564669</v>
      </c>
      <c r="Q154" s="111">
        <f t="shared" si="35"/>
        <v>0.66191229228979243</v>
      </c>
      <c r="R154" s="111">
        <f t="shared" ref="R154:V154" si="36">IF(R133=0,"",R133/R112)</f>
        <v>0.66194246561053438</v>
      </c>
      <c r="S154" s="111">
        <f t="shared" si="36"/>
        <v>0.6619702123738993</v>
      </c>
      <c r="T154" s="111">
        <f t="shared" si="36"/>
        <v>0.66541831789978279</v>
      </c>
      <c r="U154" s="111">
        <f t="shared" si="36"/>
        <v>0.66738013619008152</v>
      </c>
      <c r="V154" s="111">
        <f t="shared" si="36"/>
        <v>0.67184094725767118</v>
      </c>
      <c r="W154" s="111">
        <f t="shared" ref="W154:Y154" si="37">IF(W133=0,"",W133/W112)</f>
        <v>0.67573249636512756</v>
      </c>
      <c r="X154" s="111" t="str">
        <f t="shared" si="37"/>
        <v/>
      </c>
      <c r="Y154" s="111">
        <f t="shared" si="37"/>
        <v>0.80892476106203326</v>
      </c>
      <c r="DA154" s="63" t="s">
        <v>1910</v>
      </c>
    </row>
    <row r="155" spans="1:105" ht="12" customHeight="1" x14ac:dyDescent="0.25">
      <c r="A155" s="97" t="s">
        <v>53</v>
      </c>
      <c r="B155" s="111">
        <f t="shared" ref="B155:Q155" si="38">IF(B134=0,"",B134/B113)</f>
        <v>1</v>
      </c>
      <c r="C155" s="111">
        <f t="shared" si="38"/>
        <v>1</v>
      </c>
      <c r="D155" s="111">
        <f t="shared" si="38"/>
        <v>1</v>
      </c>
      <c r="E155" s="111">
        <f t="shared" si="38"/>
        <v>1</v>
      </c>
      <c r="F155" s="111">
        <f t="shared" si="38"/>
        <v>1</v>
      </c>
      <c r="G155" s="111">
        <f t="shared" si="38"/>
        <v>1</v>
      </c>
      <c r="H155" s="111">
        <f t="shared" si="38"/>
        <v>1</v>
      </c>
      <c r="I155" s="111">
        <f t="shared" si="38"/>
        <v>1</v>
      </c>
      <c r="J155" s="111">
        <f t="shared" si="38"/>
        <v>1</v>
      </c>
      <c r="K155" s="111">
        <f t="shared" si="38"/>
        <v>1</v>
      </c>
      <c r="L155" s="111">
        <f t="shared" si="38"/>
        <v>1</v>
      </c>
      <c r="M155" s="111">
        <f t="shared" si="38"/>
        <v>1</v>
      </c>
      <c r="N155" s="111">
        <f t="shared" si="38"/>
        <v>1</v>
      </c>
      <c r="O155" s="111">
        <f t="shared" si="38"/>
        <v>1</v>
      </c>
      <c r="P155" s="111">
        <f t="shared" si="38"/>
        <v>1</v>
      </c>
      <c r="Q155" s="111">
        <f t="shared" si="38"/>
        <v>1</v>
      </c>
      <c r="R155" s="111">
        <f t="shared" ref="R155:V155" si="39">IF(R134=0,"",R134/R113)</f>
        <v>1</v>
      </c>
      <c r="S155" s="111">
        <f t="shared" si="39"/>
        <v>1</v>
      </c>
      <c r="T155" s="111">
        <f t="shared" si="39"/>
        <v>1</v>
      </c>
      <c r="U155" s="111">
        <f t="shared" si="39"/>
        <v>1</v>
      </c>
      <c r="V155" s="111">
        <f t="shared" si="39"/>
        <v>1</v>
      </c>
      <c r="W155" s="111">
        <f t="shared" ref="W155:Y155" si="40">IF(W134=0,"",W134/W113)</f>
        <v>1</v>
      </c>
      <c r="X155" s="111" t="str">
        <f t="shared" si="40"/>
        <v/>
      </c>
      <c r="Y155" s="111">
        <f t="shared" si="40"/>
        <v>1</v>
      </c>
      <c r="DA155" s="63" t="s">
        <v>1911</v>
      </c>
    </row>
    <row r="156" spans="1:105" ht="12" customHeight="1" x14ac:dyDescent="0.25">
      <c r="A156" s="121" t="s">
        <v>92</v>
      </c>
      <c r="B156" s="124">
        <f t="shared" ref="B156:Q156" si="41">IF(B135=0,"",B135/B114)</f>
        <v>2.0381764712777901</v>
      </c>
      <c r="C156" s="124">
        <f t="shared" si="41"/>
        <v>2.128631683269044</v>
      </c>
      <c r="D156" s="124">
        <f t="shared" si="41"/>
        <v>2.3729118030577245</v>
      </c>
      <c r="E156" s="124">
        <f t="shared" si="41"/>
        <v>2.4906728015206143</v>
      </c>
      <c r="F156" s="124">
        <f t="shared" si="41"/>
        <v>2.7517798108160454</v>
      </c>
      <c r="G156" s="124">
        <f t="shared" si="41"/>
        <v>3.0064059366139499</v>
      </c>
      <c r="H156" s="124">
        <f t="shared" si="41"/>
        <v>3.1268392468758699</v>
      </c>
      <c r="I156" s="124">
        <f t="shared" si="41"/>
        <v>3.1458824139338937</v>
      </c>
      <c r="J156" s="124">
        <f t="shared" si="41"/>
        <v>3.1911024116661704</v>
      </c>
      <c r="K156" s="124">
        <f t="shared" si="41"/>
        <v>3.2203748683242153</v>
      </c>
      <c r="L156" s="124">
        <f t="shared" si="41"/>
        <v>3.3158929610063543</v>
      </c>
      <c r="M156" s="124">
        <f t="shared" si="41"/>
        <v>3.4579497332787339</v>
      </c>
      <c r="N156" s="124">
        <f t="shared" si="41"/>
        <v>3.9876976431192173</v>
      </c>
      <c r="O156" s="124">
        <f t="shared" si="41"/>
        <v>4.3866264902378145</v>
      </c>
      <c r="P156" s="124">
        <f t="shared" si="41"/>
        <v>4.4866958013946059</v>
      </c>
      <c r="Q156" s="124">
        <f t="shared" si="41"/>
        <v>4.5058213909624243</v>
      </c>
      <c r="R156" s="124">
        <f t="shared" ref="R156:V156" si="42">IF(R135=0,"",R135/R114)</f>
        <v>4.5102183386774977</v>
      </c>
      <c r="S156" s="124">
        <f t="shared" si="42"/>
        <v>4.5354564976105545</v>
      </c>
      <c r="T156" s="124">
        <f t="shared" si="42"/>
        <v>4.5712837500179653</v>
      </c>
      <c r="U156" s="124">
        <f t="shared" si="42"/>
        <v>4.6152299353957433</v>
      </c>
      <c r="V156" s="124">
        <f t="shared" si="42"/>
        <v>4.6951295220313414</v>
      </c>
      <c r="W156" s="124">
        <f t="shared" ref="W156:Y156" si="43">IF(W135=0,"",W135/W114)</f>
        <v>4.8210694330816208</v>
      </c>
      <c r="X156" s="124" t="str">
        <f t="shared" si="43"/>
        <v/>
      </c>
      <c r="Y156" s="124">
        <f t="shared" si="43"/>
        <v>5.1851837950123176</v>
      </c>
      <c r="DA156" s="130" t="s">
        <v>1912</v>
      </c>
    </row>
    <row r="157" spans="1:105" ht="12" customHeight="1" x14ac:dyDescent="0.25">
      <c r="A157" s="97" t="s">
        <v>53</v>
      </c>
      <c r="B157" s="111">
        <f t="shared" ref="B157:Q157" si="44">IF(B136=0,"",B136/B115)</f>
        <v>2.0381764712777901</v>
      </c>
      <c r="C157" s="111">
        <f t="shared" si="44"/>
        <v>2.128631683269044</v>
      </c>
      <c r="D157" s="111">
        <f t="shared" si="44"/>
        <v>2.3729118030577245</v>
      </c>
      <c r="E157" s="111">
        <f t="shared" si="44"/>
        <v>2.4906728015206143</v>
      </c>
      <c r="F157" s="111">
        <f t="shared" si="44"/>
        <v>2.7517798108160454</v>
      </c>
      <c r="G157" s="111">
        <f t="shared" si="44"/>
        <v>3.0064059366139499</v>
      </c>
      <c r="H157" s="111">
        <f t="shared" si="44"/>
        <v>3.1268392468758699</v>
      </c>
      <c r="I157" s="111">
        <f t="shared" si="44"/>
        <v>3.1458824139338937</v>
      </c>
      <c r="J157" s="111">
        <f t="shared" si="44"/>
        <v>3.1911024116661704</v>
      </c>
      <c r="K157" s="111">
        <f t="shared" si="44"/>
        <v>3.2203748683242153</v>
      </c>
      <c r="L157" s="111">
        <f t="shared" si="44"/>
        <v>3.3158929610063543</v>
      </c>
      <c r="M157" s="111">
        <f t="shared" si="44"/>
        <v>3.4579497332787339</v>
      </c>
      <c r="N157" s="111">
        <f t="shared" si="44"/>
        <v>3.9876976431192173</v>
      </c>
      <c r="O157" s="111">
        <f t="shared" si="44"/>
        <v>4.3866264902378145</v>
      </c>
      <c r="P157" s="111">
        <f t="shared" si="44"/>
        <v>4.4866958013946059</v>
      </c>
      <c r="Q157" s="111">
        <f t="shared" si="44"/>
        <v>4.5058213909624243</v>
      </c>
      <c r="R157" s="111">
        <f t="shared" ref="R157:V157" si="45">IF(R136=0,"",R136/R115)</f>
        <v>4.5102183386774977</v>
      </c>
      <c r="S157" s="111">
        <f t="shared" si="45"/>
        <v>4.5354564976105545</v>
      </c>
      <c r="T157" s="111">
        <f t="shared" si="45"/>
        <v>4.5712837500179653</v>
      </c>
      <c r="U157" s="111">
        <f t="shared" si="45"/>
        <v>4.6152299353957433</v>
      </c>
      <c r="V157" s="111">
        <f t="shared" si="45"/>
        <v>4.6951295220313414</v>
      </c>
      <c r="W157" s="111">
        <f t="shared" ref="W157:Y157" si="46">IF(W136=0,"",W136/W115)</f>
        <v>4.8210694330816208</v>
      </c>
      <c r="X157" s="111" t="str">
        <f t="shared" si="46"/>
        <v/>
      </c>
      <c r="Y157" s="111">
        <f t="shared" si="46"/>
        <v>5.1851837950123176</v>
      </c>
      <c r="DA157" s="63" t="s">
        <v>1913</v>
      </c>
    </row>
    <row r="158" spans="1:105" ht="12" customHeight="1" x14ac:dyDescent="0.25">
      <c r="A158" s="121" t="s">
        <v>55</v>
      </c>
      <c r="B158" s="124">
        <f t="shared" ref="B158:Q158" si="47">IF(B137=0,"",B137/B116)</f>
        <v>0.56560583983764035</v>
      </c>
      <c r="C158" s="124">
        <f t="shared" si="47"/>
        <v>0.5664154257028301</v>
      </c>
      <c r="D158" s="124">
        <f t="shared" si="47"/>
        <v>0.56782496977178398</v>
      </c>
      <c r="E158" s="124">
        <f t="shared" si="47"/>
        <v>0.56967878792427507</v>
      </c>
      <c r="F158" s="124">
        <f t="shared" si="47"/>
        <v>0.57198476001180665</v>
      </c>
      <c r="G158" s="124">
        <f t="shared" si="47"/>
        <v>0.57552646690192644</v>
      </c>
      <c r="H158" s="124">
        <f t="shared" si="47"/>
        <v>0.5767854262304698</v>
      </c>
      <c r="I158" s="124">
        <f t="shared" si="47"/>
        <v>0.58825513807392293</v>
      </c>
      <c r="J158" s="124">
        <f t="shared" si="47"/>
        <v>0.59538119370746156</v>
      </c>
      <c r="K158" s="124">
        <f t="shared" si="47"/>
        <v>0.60331589933736374</v>
      </c>
      <c r="L158" s="124">
        <f t="shared" si="47"/>
        <v>0.60530351983879682</v>
      </c>
      <c r="M158" s="124">
        <f t="shared" si="47"/>
        <v>0.62051949527453831</v>
      </c>
      <c r="N158" s="124">
        <f t="shared" si="47"/>
        <v>0.63625801450469632</v>
      </c>
      <c r="O158" s="124">
        <f t="shared" si="47"/>
        <v>0.64749108199995076</v>
      </c>
      <c r="P158" s="124">
        <f t="shared" si="47"/>
        <v>0.64857074177822949</v>
      </c>
      <c r="Q158" s="124">
        <f t="shared" si="47"/>
        <v>0.6573436648286638</v>
      </c>
      <c r="R158" s="124">
        <f t="shared" ref="R158:V158" si="48">IF(R137=0,"",R137/R116)</f>
        <v>0.67228952025378619</v>
      </c>
      <c r="S158" s="124">
        <f t="shared" si="48"/>
        <v>0.68554216281283387</v>
      </c>
      <c r="T158" s="124">
        <f t="shared" si="48"/>
        <v>0.69496995904440839</v>
      </c>
      <c r="U158" s="124">
        <f t="shared" si="48"/>
        <v>0.69660299674107617</v>
      </c>
      <c r="V158" s="124">
        <f t="shared" si="48"/>
        <v>0.71157382413862102</v>
      </c>
      <c r="W158" s="124">
        <f t="shared" ref="W158:Y158" si="49">IF(W137=0,"",W137/W116)</f>
        <v>0.73392508315806337</v>
      </c>
      <c r="X158" s="124" t="str">
        <f t="shared" si="49"/>
        <v/>
      </c>
      <c r="Y158" s="124">
        <f t="shared" si="49"/>
        <v>0.82926268746049825</v>
      </c>
      <c r="DA158" s="130" t="s">
        <v>1914</v>
      </c>
    </row>
    <row r="159" spans="1:105" ht="12" customHeight="1" x14ac:dyDescent="0.25">
      <c r="A159" s="97" t="s">
        <v>143</v>
      </c>
      <c r="B159" s="111">
        <f t="shared" ref="B159:Q159" si="50">IF(B138=0,"",B138/B117)</f>
        <v>0.56181412516524964</v>
      </c>
      <c r="C159" s="111">
        <f t="shared" si="50"/>
        <v>0.5621794621626377</v>
      </c>
      <c r="D159" s="111">
        <f t="shared" si="50"/>
        <v>0.56398968068955846</v>
      </c>
      <c r="E159" s="111">
        <f t="shared" si="50"/>
        <v>0.5656202415532553</v>
      </c>
      <c r="F159" s="111">
        <f t="shared" si="50"/>
        <v>0.56889158243869509</v>
      </c>
      <c r="G159" s="111">
        <f t="shared" si="50"/>
        <v>0.57159213792347541</v>
      </c>
      <c r="H159" s="111">
        <f t="shared" si="50"/>
        <v>0.57350552928909904</v>
      </c>
      <c r="I159" s="111">
        <f t="shared" si="50"/>
        <v>0.58432877308282549</v>
      </c>
      <c r="J159" s="111">
        <f t="shared" si="50"/>
        <v>0.59301364685197078</v>
      </c>
      <c r="K159" s="111">
        <f t="shared" si="50"/>
        <v>0.60083986253827171</v>
      </c>
      <c r="L159" s="111">
        <f t="shared" si="50"/>
        <v>0.60335478997774672</v>
      </c>
      <c r="M159" s="111">
        <f t="shared" si="50"/>
        <v>0.6166322291042553</v>
      </c>
      <c r="N159" s="111">
        <f t="shared" si="50"/>
        <v>0.63277505660923805</v>
      </c>
      <c r="O159" s="111">
        <f t="shared" si="50"/>
        <v>0.64536436735065905</v>
      </c>
      <c r="P159" s="111">
        <f t="shared" si="50"/>
        <v>0.64772799515458546</v>
      </c>
      <c r="Q159" s="111">
        <f t="shared" si="50"/>
        <v>0.65654021402341944</v>
      </c>
      <c r="R159" s="111">
        <f t="shared" ref="R159:V159" si="51">IF(R138=0,"",R138/R117)</f>
        <v>0.67147906110012823</v>
      </c>
      <c r="S159" s="111">
        <f t="shared" si="51"/>
        <v>0.68563105446423722</v>
      </c>
      <c r="T159" s="111">
        <f t="shared" si="51"/>
        <v>0.69532605364874067</v>
      </c>
      <c r="U159" s="111">
        <f t="shared" si="51"/>
        <v>0.69696913025917961</v>
      </c>
      <c r="V159" s="111">
        <f t="shared" si="51"/>
        <v>0.71066289808114336</v>
      </c>
      <c r="W159" s="111">
        <f t="shared" ref="W159:Y159" si="52">IF(W138=0,"",W138/W117)</f>
        <v>0.7283482256872118</v>
      </c>
      <c r="X159" s="111" t="str">
        <f t="shared" si="52"/>
        <v/>
      </c>
      <c r="Y159" s="111" t="str">
        <f t="shared" si="52"/>
        <v/>
      </c>
      <c r="DA159" s="63" t="s">
        <v>1915</v>
      </c>
    </row>
    <row r="160" spans="1:105" ht="12" customHeight="1" x14ac:dyDescent="0.25">
      <c r="A160" s="97" t="s">
        <v>124</v>
      </c>
      <c r="B160" s="111" t="str">
        <f t="shared" ref="B160:Q160" si="53">IF(B139=0,"",B139/B118)</f>
        <v/>
      </c>
      <c r="C160" s="111" t="str">
        <f t="shared" si="53"/>
        <v/>
      </c>
      <c r="D160" s="111" t="str">
        <f t="shared" si="53"/>
        <v/>
      </c>
      <c r="E160" s="111" t="str">
        <f t="shared" si="53"/>
        <v/>
      </c>
      <c r="F160" s="111" t="str">
        <f t="shared" si="53"/>
        <v/>
      </c>
      <c r="G160" s="111" t="str">
        <f t="shared" si="53"/>
        <v/>
      </c>
      <c r="H160" s="111" t="str">
        <f t="shared" si="53"/>
        <v/>
      </c>
      <c r="I160" s="111" t="str">
        <f t="shared" si="53"/>
        <v/>
      </c>
      <c r="J160" s="111" t="str">
        <f t="shared" si="53"/>
        <v/>
      </c>
      <c r="K160" s="111" t="str">
        <f t="shared" si="53"/>
        <v/>
      </c>
      <c r="L160" s="111" t="str">
        <f t="shared" si="53"/>
        <v/>
      </c>
      <c r="M160" s="111" t="str">
        <f t="shared" si="53"/>
        <v/>
      </c>
      <c r="N160" s="111" t="str">
        <f t="shared" si="53"/>
        <v/>
      </c>
      <c r="O160" s="111" t="str">
        <f t="shared" si="53"/>
        <v/>
      </c>
      <c r="P160" s="111" t="str">
        <f t="shared" si="53"/>
        <v/>
      </c>
      <c r="Q160" s="111" t="str">
        <f t="shared" si="53"/>
        <v/>
      </c>
      <c r="R160" s="111" t="str">
        <f t="shared" ref="R160:V160" si="54">IF(R139=0,"",R139/R118)</f>
        <v/>
      </c>
      <c r="S160" s="111" t="str">
        <f t="shared" si="54"/>
        <v/>
      </c>
      <c r="T160" s="111" t="str">
        <f t="shared" si="54"/>
        <v/>
      </c>
      <c r="U160" s="111" t="str">
        <f t="shared" si="54"/>
        <v/>
      </c>
      <c r="V160" s="111" t="str">
        <f t="shared" si="54"/>
        <v/>
      </c>
      <c r="W160" s="111" t="str">
        <f t="shared" ref="W160:Y160" si="55">IF(W139=0,"",W139/W118)</f>
        <v/>
      </c>
      <c r="X160" s="111" t="str">
        <f t="shared" si="55"/>
        <v/>
      </c>
      <c r="Y160" s="111" t="str">
        <f t="shared" si="55"/>
        <v/>
      </c>
      <c r="DA160" s="63" t="s">
        <v>1916</v>
      </c>
    </row>
    <row r="161" spans="1:105" ht="12" customHeight="1" x14ac:dyDescent="0.25">
      <c r="A161" s="97" t="s">
        <v>123</v>
      </c>
      <c r="B161" s="111" t="str">
        <f t="shared" ref="B161:Q161" si="56">IF(B140=0,"",B140/B119)</f>
        <v/>
      </c>
      <c r="C161" s="111" t="str">
        <f t="shared" si="56"/>
        <v/>
      </c>
      <c r="D161" s="111" t="str">
        <f t="shared" si="56"/>
        <v/>
      </c>
      <c r="E161" s="111" t="str">
        <f t="shared" si="56"/>
        <v/>
      </c>
      <c r="F161" s="111" t="str">
        <f t="shared" si="56"/>
        <v/>
      </c>
      <c r="G161" s="111" t="str">
        <f t="shared" si="56"/>
        <v/>
      </c>
      <c r="H161" s="111" t="str">
        <f t="shared" si="56"/>
        <v/>
      </c>
      <c r="I161" s="111" t="str">
        <f t="shared" si="56"/>
        <v/>
      </c>
      <c r="J161" s="111" t="str">
        <f t="shared" si="56"/>
        <v/>
      </c>
      <c r="K161" s="111" t="str">
        <f t="shared" si="56"/>
        <v/>
      </c>
      <c r="L161" s="111" t="str">
        <f t="shared" si="56"/>
        <v/>
      </c>
      <c r="M161" s="111" t="str">
        <f t="shared" si="56"/>
        <v/>
      </c>
      <c r="N161" s="111" t="str">
        <f t="shared" si="56"/>
        <v/>
      </c>
      <c r="O161" s="111" t="str">
        <f t="shared" si="56"/>
        <v/>
      </c>
      <c r="P161" s="111" t="str">
        <f t="shared" si="56"/>
        <v/>
      </c>
      <c r="Q161" s="111" t="str">
        <f t="shared" si="56"/>
        <v/>
      </c>
      <c r="R161" s="111" t="str">
        <f t="shared" ref="R161:V161" si="57">IF(R140=0,"",R140/R119)</f>
        <v/>
      </c>
      <c r="S161" s="111" t="str">
        <f t="shared" si="57"/>
        <v/>
      </c>
      <c r="T161" s="111" t="str">
        <f t="shared" si="57"/>
        <v/>
      </c>
      <c r="U161" s="111" t="str">
        <f t="shared" si="57"/>
        <v/>
      </c>
      <c r="V161" s="111" t="str">
        <f t="shared" si="57"/>
        <v/>
      </c>
      <c r="W161" s="111" t="str">
        <f t="shared" ref="W161:Y161" si="58">IF(W140=0,"",W140/W119)</f>
        <v/>
      </c>
      <c r="X161" s="111" t="str">
        <f t="shared" si="58"/>
        <v/>
      </c>
      <c r="Y161" s="111" t="str">
        <f t="shared" si="58"/>
        <v/>
      </c>
      <c r="DA161" s="63" t="s">
        <v>1917</v>
      </c>
    </row>
    <row r="162" spans="1:105" ht="12" customHeight="1" x14ac:dyDescent="0.25">
      <c r="A162" s="100" t="s">
        <v>50</v>
      </c>
      <c r="B162" s="112" t="str">
        <f t="shared" ref="B162:Q162" si="59">IF(B141=0,"",B141/B120)</f>
        <v/>
      </c>
      <c r="C162" s="112" t="str">
        <f t="shared" si="59"/>
        <v/>
      </c>
      <c r="D162" s="112" t="str">
        <f t="shared" si="59"/>
        <v/>
      </c>
      <c r="E162" s="112" t="str">
        <f t="shared" si="59"/>
        <v/>
      </c>
      <c r="F162" s="112" t="str">
        <f t="shared" si="59"/>
        <v/>
      </c>
      <c r="G162" s="112" t="str">
        <f t="shared" si="59"/>
        <v/>
      </c>
      <c r="H162" s="112" t="str">
        <f t="shared" si="59"/>
        <v/>
      </c>
      <c r="I162" s="112" t="str">
        <f t="shared" si="59"/>
        <v/>
      </c>
      <c r="J162" s="112" t="str">
        <f t="shared" si="59"/>
        <v/>
      </c>
      <c r="K162" s="112" t="str">
        <f t="shared" si="59"/>
        <v/>
      </c>
      <c r="L162" s="112" t="str">
        <f t="shared" si="59"/>
        <v/>
      </c>
      <c r="M162" s="112" t="str">
        <f t="shared" si="59"/>
        <v/>
      </c>
      <c r="N162" s="112" t="str">
        <f t="shared" si="59"/>
        <v/>
      </c>
      <c r="O162" s="112" t="str">
        <f t="shared" si="59"/>
        <v/>
      </c>
      <c r="P162" s="112" t="str">
        <f t="shared" si="59"/>
        <v/>
      </c>
      <c r="Q162" s="112" t="str">
        <f t="shared" si="59"/>
        <v/>
      </c>
      <c r="R162" s="112" t="str">
        <f t="shared" ref="R162:V162" si="60">IF(R141=0,"",R141/R120)</f>
        <v/>
      </c>
      <c r="S162" s="112" t="str">
        <f t="shared" si="60"/>
        <v/>
      </c>
      <c r="T162" s="112" t="str">
        <f t="shared" si="60"/>
        <v/>
      </c>
      <c r="U162" s="112" t="str">
        <f t="shared" si="60"/>
        <v/>
      </c>
      <c r="V162" s="112" t="str">
        <f t="shared" si="60"/>
        <v/>
      </c>
      <c r="W162" s="112" t="str">
        <f t="shared" ref="W162:Y162" si="61">IF(W141=0,"",W141/W120)</f>
        <v/>
      </c>
      <c r="X162" s="112" t="str">
        <f t="shared" si="61"/>
        <v/>
      </c>
      <c r="Y162" s="112" t="str">
        <f t="shared" si="61"/>
        <v/>
      </c>
      <c r="DA162" s="131" t="s">
        <v>1918</v>
      </c>
    </row>
    <row r="163" spans="1:105" ht="12" customHeight="1" x14ac:dyDescent="0.25">
      <c r="A163" s="103" t="s">
        <v>52</v>
      </c>
      <c r="B163" s="113" t="str">
        <f t="shared" ref="B163:Q163" si="62">IF(B142=0,"",B142/B121)</f>
        <v/>
      </c>
      <c r="C163" s="113" t="str">
        <f t="shared" si="62"/>
        <v/>
      </c>
      <c r="D163" s="113" t="str">
        <f t="shared" si="62"/>
        <v/>
      </c>
      <c r="E163" s="113" t="str">
        <f t="shared" si="62"/>
        <v/>
      </c>
      <c r="F163" s="113" t="str">
        <f t="shared" si="62"/>
        <v/>
      </c>
      <c r="G163" s="113" t="str">
        <f t="shared" si="62"/>
        <v/>
      </c>
      <c r="H163" s="113" t="str">
        <f t="shared" si="62"/>
        <v/>
      </c>
      <c r="I163" s="113" t="str">
        <f t="shared" si="62"/>
        <v/>
      </c>
      <c r="J163" s="113" t="str">
        <f t="shared" si="62"/>
        <v/>
      </c>
      <c r="K163" s="113" t="str">
        <f t="shared" si="62"/>
        <v/>
      </c>
      <c r="L163" s="113" t="str">
        <f t="shared" si="62"/>
        <v/>
      </c>
      <c r="M163" s="113" t="str">
        <f t="shared" si="62"/>
        <v/>
      </c>
      <c r="N163" s="113" t="str">
        <f t="shared" si="62"/>
        <v/>
      </c>
      <c r="O163" s="113" t="str">
        <f t="shared" si="62"/>
        <v/>
      </c>
      <c r="P163" s="113" t="str">
        <f t="shared" si="62"/>
        <v/>
      </c>
      <c r="Q163" s="113" t="str">
        <f t="shared" si="62"/>
        <v/>
      </c>
      <c r="R163" s="113" t="str">
        <f t="shared" ref="R163:V163" si="63">IF(R142=0,"",R142/R121)</f>
        <v/>
      </c>
      <c r="S163" s="113" t="str">
        <f t="shared" si="63"/>
        <v/>
      </c>
      <c r="T163" s="113" t="str">
        <f t="shared" si="63"/>
        <v/>
      </c>
      <c r="U163" s="113" t="str">
        <f t="shared" si="63"/>
        <v/>
      </c>
      <c r="V163" s="113" t="str">
        <f t="shared" si="63"/>
        <v/>
      </c>
      <c r="W163" s="113" t="str">
        <f t="shared" ref="W163:Y163" si="64">IF(W142=0,"",W142/W121)</f>
        <v/>
      </c>
      <c r="X163" s="113" t="str">
        <f t="shared" si="64"/>
        <v/>
      </c>
      <c r="Y163" s="113" t="str">
        <f t="shared" si="64"/>
        <v/>
      </c>
      <c r="DA163" s="132" t="s">
        <v>1919</v>
      </c>
    </row>
    <row r="164" spans="1:105" ht="12" customHeight="1" x14ac:dyDescent="0.25">
      <c r="A164" s="106" t="s">
        <v>122</v>
      </c>
      <c r="B164" s="112">
        <f t="shared" ref="B164:Q164" si="65">IF(B143=0,"",B143/B122)</f>
        <v>0.61881027483205964</v>
      </c>
      <c r="C164" s="112">
        <f t="shared" si="65"/>
        <v>0.61881027483205964</v>
      </c>
      <c r="D164" s="112">
        <f t="shared" si="65"/>
        <v>0.62334601026914405</v>
      </c>
      <c r="E164" s="112">
        <f t="shared" si="65"/>
        <v>0.62513125848718765</v>
      </c>
      <c r="F164" s="112">
        <f t="shared" si="65"/>
        <v>0.62897867826357856</v>
      </c>
      <c r="G164" s="112">
        <f t="shared" si="65"/>
        <v>0.63641655286587506</v>
      </c>
      <c r="H164" s="112">
        <f t="shared" si="65"/>
        <v>0.6437635886808637</v>
      </c>
      <c r="I164" s="112">
        <f t="shared" si="65"/>
        <v>0.64491716975328961</v>
      </c>
      <c r="J164" s="112">
        <f t="shared" si="65"/>
        <v>0.6453092957932608</v>
      </c>
      <c r="K164" s="112">
        <f t="shared" si="65"/>
        <v>0.64533482419705246</v>
      </c>
      <c r="L164" s="112">
        <f t="shared" si="65"/>
        <v>0.64533482419705246</v>
      </c>
      <c r="M164" s="112">
        <f t="shared" si="65"/>
        <v>0.65837464553690761</v>
      </c>
      <c r="N164" s="112">
        <f t="shared" si="65"/>
        <v>0.66352535193683704</v>
      </c>
      <c r="O164" s="112">
        <f t="shared" si="65"/>
        <v>0.66760978476505528</v>
      </c>
      <c r="P164" s="112">
        <f t="shared" si="65"/>
        <v>0.67592644763841059</v>
      </c>
      <c r="Q164" s="112">
        <f t="shared" si="65"/>
        <v>0.67646243710690457</v>
      </c>
      <c r="R164" s="112">
        <f t="shared" ref="R164:V164" si="66">IF(R143=0,"",R143/R122)</f>
        <v>0.68010081953253598</v>
      </c>
      <c r="S164" s="112">
        <f t="shared" si="66"/>
        <v>0.68389856652936687</v>
      </c>
      <c r="T164" s="112">
        <f t="shared" si="66"/>
        <v>0.68654918360877148</v>
      </c>
      <c r="U164" s="112">
        <f t="shared" si="66"/>
        <v>0.68614732981564341</v>
      </c>
      <c r="V164" s="112">
        <f t="shared" si="66"/>
        <v>0.74848141825149705</v>
      </c>
      <c r="W164" s="112">
        <f t="shared" ref="W164:Y164" si="67">IF(W143=0,"",W143/W122)</f>
        <v>0.79875428498262513</v>
      </c>
      <c r="X164" s="112" t="str">
        <f t="shared" si="67"/>
        <v/>
      </c>
      <c r="Y164" s="112">
        <f t="shared" si="67"/>
        <v>0.82926268746049825</v>
      </c>
      <c r="DA164" s="131" t="s">
        <v>1920</v>
      </c>
    </row>
    <row r="165" spans="1:105" ht="12" customHeight="1" x14ac:dyDescent="0.25">
      <c r="A165" s="107" t="s">
        <v>121</v>
      </c>
      <c r="B165" s="113" t="str">
        <f t="shared" ref="B165:Q165" si="68">IF(B144=0,"",B144/B123)</f>
        <v/>
      </c>
      <c r="C165" s="113" t="str">
        <f t="shared" si="68"/>
        <v/>
      </c>
      <c r="D165" s="113" t="str">
        <f t="shared" si="68"/>
        <v/>
      </c>
      <c r="E165" s="113" t="str">
        <f t="shared" si="68"/>
        <v/>
      </c>
      <c r="F165" s="113" t="str">
        <f t="shared" si="68"/>
        <v/>
      </c>
      <c r="G165" s="113" t="str">
        <f t="shared" si="68"/>
        <v/>
      </c>
      <c r="H165" s="113" t="str">
        <f t="shared" si="68"/>
        <v/>
      </c>
      <c r="I165" s="113" t="str">
        <f t="shared" si="68"/>
        <v/>
      </c>
      <c r="J165" s="113" t="str">
        <f t="shared" si="68"/>
        <v/>
      </c>
      <c r="K165" s="113" t="str">
        <f t="shared" si="68"/>
        <v/>
      </c>
      <c r="L165" s="113" t="str">
        <f t="shared" si="68"/>
        <v/>
      </c>
      <c r="M165" s="113" t="str">
        <f t="shared" si="68"/>
        <v/>
      </c>
      <c r="N165" s="113" t="str">
        <f t="shared" si="68"/>
        <v/>
      </c>
      <c r="O165" s="113" t="str">
        <f t="shared" si="68"/>
        <v/>
      </c>
      <c r="P165" s="113" t="str">
        <f t="shared" si="68"/>
        <v/>
      </c>
      <c r="Q165" s="113" t="str">
        <f t="shared" si="68"/>
        <v/>
      </c>
      <c r="R165" s="113" t="str">
        <f t="shared" ref="R165:V165" si="69">IF(R144=0,"",R144/R123)</f>
        <v/>
      </c>
      <c r="S165" s="113" t="str">
        <f t="shared" si="69"/>
        <v/>
      </c>
      <c r="T165" s="113" t="str">
        <f t="shared" si="69"/>
        <v/>
      </c>
      <c r="U165" s="113" t="str">
        <f t="shared" si="69"/>
        <v/>
      </c>
      <c r="V165" s="113" t="str">
        <f t="shared" si="69"/>
        <v/>
      </c>
      <c r="W165" s="113" t="str">
        <f t="shared" ref="W165:Y165" si="70">IF(W144=0,"",W144/W123)</f>
        <v/>
      </c>
      <c r="X165" s="113" t="str">
        <f t="shared" si="70"/>
        <v/>
      </c>
      <c r="Y165" s="113" t="str">
        <f t="shared" si="70"/>
        <v/>
      </c>
      <c r="DA165" s="132" t="s">
        <v>1921</v>
      </c>
    </row>
    <row r="166" spans="1:105" ht="12" customHeight="1" x14ac:dyDescent="0.25">
      <c r="A166" s="108" t="s">
        <v>53</v>
      </c>
      <c r="B166" s="111" t="str">
        <f t="shared" ref="B166:Q166" si="71">IF(B145=0,"",B145/B124)</f>
        <v/>
      </c>
      <c r="C166" s="111" t="str">
        <f t="shared" si="71"/>
        <v/>
      </c>
      <c r="D166" s="111" t="str">
        <f t="shared" si="71"/>
        <v/>
      </c>
      <c r="E166" s="111" t="str">
        <f t="shared" si="71"/>
        <v/>
      </c>
      <c r="F166" s="111" t="str">
        <f t="shared" si="71"/>
        <v/>
      </c>
      <c r="G166" s="111" t="str">
        <f t="shared" si="71"/>
        <v/>
      </c>
      <c r="H166" s="111" t="str">
        <f t="shared" si="71"/>
        <v/>
      </c>
      <c r="I166" s="111" t="str">
        <f t="shared" si="71"/>
        <v/>
      </c>
      <c r="J166" s="111" t="str">
        <f t="shared" si="71"/>
        <v/>
      </c>
      <c r="K166" s="111" t="str">
        <f t="shared" si="71"/>
        <v/>
      </c>
      <c r="L166" s="111" t="str">
        <f t="shared" si="71"/>
        <v/>
      </c>
      <c r="M166" s="111" t="str">
        <f t="shared" si="71"/>
        <v/>
      </c>
      <c r="N166" s="111" t="str">
        <f t="shared" si="71"/>
        <v/>
      </c>
      <c r="O166" s="111" t="str">
        <f t="shared" si="71"/>
        <v/>
      </c>
      <c r="P166" s="111" t="str">
        <f t="shared" si="71"/>
        <v/>
      </c>
      <c r="Q166" s="111" t="str">
        <f t="shared" si="71"/>
        <v/>
      </c>
      <c r="R166" s="111" t="str">
        <f t="shared" ref="R166:V166" si="72">IF(R145=0,"",R145/R124)</f>
        <v/>
      </c>
      <c r="S166" s="111" t="str">
        <f t="shared" si="72"/>
        <v/>
      </c>
      <c r="T166" s="111" t="str">
        <f t="shared" si="72"/>
        <v/>
      </c>
      <c r="U166" s="111" t="str">
        <f t="shared" si="72"/>
        <v/>
      </c>
      <c r="V166" s="111" t="str">
        <f t="shared" si="72"/>
        <v/>
      </c>
      <c r="W166" s="111" t="str">
        <f t="shared" ref="W166:Y166" si="73">IF(W145=0,"",W145/W124)</f>
        <v/>
      </c>
      <c r="X166" s="111" t="str">
        <f t="shared" si="73"/>
        <v/>
      </c>
      <c r="Y166" s="111" t="str">
        <f t="shared" si="73"/>
        <v/>
      </c>
      <c r="DA166" s="63" t="s">
        <v>1922</v>
      </c>
    </row>
    <row r="167" spans="1:105" ht="12" customHeight="1" x14ac:dyDescent="0.25">
      <c r="A167" s="108" t="s">
        <v>52</v>
      </c>
      <c r="B167" s="111" t="str">
        <f t="shared" ref="B167:Q167" si="74">IF(B146=0,"",B146/B125)</f>
        <v/>
      </c>
      <c r="C167" s="111" t="str">
        <f t="shared" si="74"/>
        <v/>
      </c>
      <c r="D167" s="111" t="str">
        <f t="shared" si="74"/>
        <v/>
      </c>
      <c r="E167" s="111" t="str">
        <f t="shared" si="74"/>
        <v/>
      </c>
      <c r="F167" s="111" t="str">
        <f t="shared" si="74"/>
        <v/>
      </c>
      <c r="G167" s="111" t="str">
        <f t="shared" si="74"/>
        <v/>
      </c>
      <c r="H167" s="111" t="str">
        <f t="shared" si="74"/>
        <v/>
      </c>
      <c r="I167" s="111" t="str">
        <f t="shared" si="74"/>
        <v/>
      </c>
      <c r="J167" s="111" t="str">
        <f t="shared" si="74"/>
        <v/>
      </c>
      <c r="K167" s="111" t="str">
        <f t="shared" si="74"/>
        <v/>
      </c>
      <c r="L167" s="111" t="str">
        <f t="shared" si="74"/>
        <v/>
      </c>
      <c r="M167" s="111" t="str">
        <f t="shared" si="74"/>
        <v/>
      </c>
      <c r="N167" s="111" t="str">
        <f t="shared" si="74"/>
        <v/>
      </c>
      <c r="O167" s="111" t="str">
        <f t="shared" si="74"/>
        <v/>
      </c>
      <c r="P167" s="111" t="str">
        <f t="shared" si="74"/>
        <v/>
      </c>
      <c r="Q167" s="111" t="str">
        <f t="shared" si="74"/>
        <v/>
      </c>
      <c r="R167" s="111" t="str">
        <f t="shared" ref="R167:V167" si="75">IF(R146=0,"",R146/R125)</f>
        <v/>
      </c>
      <c r="S167" s="111" t="str">
        <f t="shared" si="75"/>
        <v/>
      </c>
      <c r="T167" s="111" t="str">
        <f t="shared" si="75"/>
        <v/>
      </c>
      <c r="U167" s="111" t="str">
        <f t="shared" si="75"/>
        <v/>
      </c>
      <c r="V167" s="111" t="str">
        <f t="shared" si="75"/>
        <v/>
      </c>
      <c r="W167" s="111" t="str">
        <f t="shared" ref="W167:Y167" si="76">IF(W146=0,"",W146/W125)</f>
        <v/>
      </c>
      <c r="X167" s="111" t="str">
        <f t="shared" si="76"/>
        <v/>
      </c>
      <c r="Y167" s="111" t="str">
        <f t="shared" si="76"/>
        <v/>
      </c>
      <c r="DA167" s="63" t="s">
        <v>1923</v>
      </c>
    </row>
    <row r="168" spans="1:105" ht="12" customHeight="1" x14ac:dyDescent="0.25">
      <c r="A168" s="121" t="s">
        <v>54</v>
      </c>
      <c r="B168" s="124">
        <f t="shared" ref="B168:Q168" si="77">IF(B147=0,"",B147/B126)</f>
        <v>0.64867936092447298</v>
      </c>
      <c r="C168" s="124">
        <f t="shared" si="77"/>
        <v>0.65382656534029127</v>
      </c>
      <c r="D168" s="124">
        <f t="shared" si="77"/>
        <v>0.65770037914062918</v>
      </c>
      <c r="E168" s="124">
        <f t="shared" si="77"/>
        <v>0.66350787974423819</v>
      </c>
      <c r="F168" s="124">
        <f t="shared" si="77"/>
        <v>0.65397594694605321</v>
      </c>
      <c r="G168" s="124">
        <f t="shared" si="77"/>
        <v>0.66051342961360504</v>
      </c>
      <c r="H168" s="124">
        <f t="shared" si="77"/>
        <v>0.66644002242689637</v>
      </c>
      <c r="I168" s="124">
        <f t="shared" si="77"/>
        <v>0.679650510343217</v>
      </c>
      <c r="J168" s="124">
        <f t="shared" si="77"/>
        <v>0.66326139588791677</v>
      </c>
      <c r="K168" s="124">
        <f t="shared" si="77"/>
        <v>0.67735946447055639</v>
      </c>
      <c r="L168" s="124">
        <f t="shared" si="77"/>
        <v>0.66983591753526905</v>
      </c>
      <c r="M168" s="124">
        <f t="shared" si="77"/>
        <v>0.66647357660746354</v>
      </c>
      <c r="N168" s="124">
        <f t="shared" si="77"/>
        <v>0.67564141328799043</v>
      </c>
      <c r="O168" s="124">
        <f t="shared" si="77"/>
        <v>0.67325674309962857</v>
      </c>
      <c r="P168" s="124">
        <f t="shared" si="77"/>
        <v>0.66372097990580237</v>
      </c>
      <c r="Q168" s="124">
        <f t="shared" si="77"/>
        <v>0.65914369183808286</v>
      </c>
      <c r="R168" s="124">
        <f t="shared" ref="R168:V168" si="78">IF(R147=0,"",R147/R126)</f>
        <v>0.71712303050875115</v>
      </c>
      <c r="S168" s="124">
        <f t="shared" si="78"/>
        <v>0.71681153415913657</v>
      </c>
      <c r="T168" s="124">
        <f t="shared" si="78"/>
        <v>0.71942155771578742</v>
      </c>
      <c r="U168" s="124">
        <f t="shared" si="78"/>
        <v>0.71800541233540294</v>
      </c>
      <c r="V168" s="124">
        <f t="shared" si="78"/>
        <v>0.7626795737490395</v>
      </c>
      <c r="W168" s="124">
        <f t="shared" ref="W168:Y168" si="79">IF(W147=0,"",W147/W126)</f>
        <v>0.79306698950221477</v>
      </c>
      <c r="X168" s="124" t="str">
        <f t="shared" si="79"/>
        <v/>
      </c>
      <c r="Y168" s="124">
        <f t="shared" si="79"/>
        <v>0.84915755375506641</v>
      </c>
      <c r="DA168" s="130" t="s">
        <v>1924</v>
      </c>
    </row>
    <row r="169" spans="1:105" ht="12" customHeight="1" x14ac:dyDescent="0.25">
      <c r="A169" s="97" t="s">
        <v>51</v>
      </c>
      <c r="B169" s="111">
        <f t="shared" ref="B169:Q169" si="80">IF(B148=0,"",B148/B127)</f>
        <v>0.57317983651926285</v>
      </c>
      <c r="C169" s="111">
        <f t="shared" si="80"/>
        <v>0.57369757168488789</v>
      </c>
      <c r="D169" s="111">
        <f t="shared" si="80"/>
        <v>0.5746548897845688</v>
      </c>
      <c r="E169" s="111">
        <f t="shared" si="80"/>
        <v>0.57553968720747162</v>
      </c>
      <c r="F169" s="111">
        <f t="shared" si="80"/>
        <v>0.57668555389589937</v>
      </c>
      <c r="G169" s="111">
        <f t="shared" si="80"/>
        <v>0.57803982771924689</v>
      </c>
      <c r="H169" s="111">
        <f t="shared" si="80"/>
        <v>0.57942578147517809</v>
      </c>
      <c r="I169" s="111">
        <f t="shared" si="80"/>
        <v>0.58014580815283179</v>
      </c>
      <c r="J169" s="111">
        <f t="shared" si="80"/>
        <v>0.58027818289591804</v>
      </c>
      <c r="K169" s="111">
        <f t="shared" si="80"/>
        <v>0.58046750755363641</v>
      </c>
      <c r="L169" s="111">
        <f t="shared" si="80"/>
        <v>0.58077708334421718</v>
      </c>
      <c r="M169" s="111">
        <f t="shared" si="80"/>
        <v>0.58127451656203921</v>
      </c>
      <c r="N169" s="111">
        <f t="shared" si="80"/>
        <v>0.58175820993847582</v>
      </c>
      <c r="O169" s="111">
        <f t="shared" si="80"/>
        <v>0.58212550768166516</v>
      </c>
      <c r="P169" s="111">
        <f t="shared" si="80"/>
        <v>0.58218452994414394</v>
      </c>
      <c r="Q169" s="111">
        <f t="shared" si="80"/>
        <v>0.58243519083269846</v>
      </c>
      <c r="R169" s="111" t="str">
        <f t="shared" ref="R169:V169" si="81">IF(R148=0,"",R148/R127)</f>
        <v/>
      </c>
      <c r="S169" s="111" t="str">
        <f t="shared" si="81"/>
        <v/>
      </c>
      <c r="T169" s="111" t="str">
        <f t="shared" si="81"/>
        <v/>
      </c>
      <c r="U169" s="111" t="str">
        <f t="shared" si="81"/>
        <v/>
      </c>
      <c r="V169" s="111" t="str">
        <f t="shared" si="81"/>
        <v/>
      </c>
      <c r="W169" s="111" t="str">
        <f t="shared" ref="W169:Y169" si="82">IF(W148=0,"",W148/W127)</f>
        <v/>
      </c>
      <c r="X169" s="111" t="str">
        <f t="shared" si="82"/>
        <v/>
      </c>
      <c r="Y169" s="111" t="str">
        <f t="shared" si="82"/>
        <v/>
      </c>
      <c r="DA169" s="63" t="s">
        <v>1925</v>
      </c>
    </row>
    <row r="170" spans="1:105" ht="12" customHeight="1" x14ac:dyDescent="0.25">
      <c r="A170" s="97" t="s">
        <v>50</v>
      </c>
      <c r="B170" s="111">
        <f t="shared" ref="B170:Q170" si="83">IF(B149=0,"",B149/B128)</f>
        <v>0.56092126426069777</v>
      </c>
      <c r="C170" s="111">
        <f t="shared" si="83"/>
        <v>0.56117139462972343</v>
      </c>
      <c r="D170" s="111">
        <f t="shared" si="83"/>
        <v>0.56122508024534712</v>
      </c>
      <c r="E170" s="111">
        <f t="shared" si="83"/>
        <v>0.56204079620218872</v>
      </c>
      <c r="F170" s="111">
        <f t="shared" si="83"/>
        <v>0.56363386187155007</v>
      </c>
      <c r="G170" s="111">
        <f t="shared" si="83"/>
        <v>0.56556185468821407</v>
      </c>
      <c r="H170" s="111">
        <f t="shared" si="83"/>
        <v>0.56784783166971575</v>
      </c>
      <c r="I170" s="111">
        <f t="shared" si="83"/>
        <v>0.56944180761436214</v>
      </c>
      <c r="J170" s="111">
        <f t="shared" si="83"/>
        <v>0.56984316315548811</v>
      </c>
      <c r="K170" s="111">
        <f t="shared" si="83"/>
        <v>0.57039255035581304</v>
      </c>
      <c r="L170" s="111">
        <f t="shared" si="83"/>
        <v>0.5704874305909845</v>
      </c>
      <c r="M170" s="111">
        <f t="shared" si="83"/>
        <v>0.57160117484337469</v>
      </c>
      <c r="N170" s="111">
        <f t="shared" si="83"/>
        <v>0.57252560524242424</v>
      </c>
      <c r="O170" s="111">
        <f t="shared" si="83"/>
        <v>0.57319219067662974</v>
      </c>
      <c r="P170" s="111">
        <f t="shared" si="83"/>
        <v>0.57340619074220567</v>
      </c>
      <c r="Q170" s="111">
        <f t="shared" si="83"/>
        <v>0.57505295778447529</v>
      </c>
      <c r="R170" s="111">
        <f t="shared" ref="R170:V170" si="84">IF(R149=0,"",R149/R128)</f>
        <v>0.57568964091296837</v>
      </c>
      <c r="S170" s="111">
        <f t="shared" si="84"/>
        <v>0.57566025019869249</v>
      </c>
      <c r="T170" s="111">
        <f t="shared" si="84"/>
        <v>0.57523662336392678</v>
      </c>
      <c r="U170" s="111">
        <f t="shared" si="84"/>
        <v>0.57524814043744765</v>
      </c>
      <c r="V170" s="111">
        <f t="shared" si="84"/>
        <v>0.57590423515168698</v>
      </c>
      <c r="W170" s="111">
        <f t="shared" ref="W170:Y170" si="85">IF(W149=0,"",W149/W128)</f>
        <v>0.57676644833512147</v>
      </c>
      <c r="X170" s="111" t="str">
        <f t="shared" si="85"/>
        <v/>
      </c>
      <c r="Y170" s="111">
        <f t="shared" si="85"/>
        <v>0.60860191468462044</v>
      </c>
      <c r="DA170" s="63" t="s">
        <v>1926</v>
      </c>
    </row>
    <row r="171" spans="1:105" ht="12" customHeight="1" x14ac:dyDescent="0.25">
      <c r="A171" s="109" t="s">
        <v>120</v>
      </c>
      <c r="B171" s="45">
        <f t="shared" ref="B171:Q171" si="86">IF(B150=0,"",B150/B129)</f>
        <v>0.72608829280164133</v>
      </c>
      <c r="C171" s="45">
        <f t="shared" si="86"/>
        <v>0.72725532870131571</v>
      </c>
      <c r="D171" s="45">
        <f t="shared" si="86"/>
        <v>0.72953523532355058</v>
      </c>
      <c r="E171" s="45">
        <f t="shared" si="86"/>
        <v>0.73145262853203807</v>
      </c>
      <c r="F171" s="45">
        <f t="shared" si="86"/>
        <v>0.73457004657575642</v>
      </c>
      <c r="G171" s="45">
        <f t="shared" si="86"/>
        <v>0.73777720290494053</v>
      </c>
      <c r="H171" s="45">
        <f t="shared" si="86"/>
        <v>0.74103508620507863</v>
      </c>
      <c r="I171" s="45">
        <f t="shared" si="86"/>
        <v>0.74322102924084388</v>
      </c>
      <c r="J171" s="45">
        <f t="shared" si="86"/>
        <v>0.74474138536589707</v>
      </c>
      <c r="K171" s="45">
        <f t="shared" si="86"/>
        <v>0.74592167591509473</v>
      </c>
      <c r="L171" s="45">
        <f t="shared" si="86"/>
        <v>0.7461480361442353</v>
      </c>
      <c r="M171" s="45">
        <f t="shared" si="86"/>
        <v>0.75010419568216946</v>
      </c>
      <c r="N171" s="45">
        <f t="shared" si="86"/>
        <v>0.75526077121083246</v>
      </c>
      <c r="O171" s="45">
        <f t="shared" si="86"/>
        <v>0.75909410788393328</v>
      </c>
      <c r="P171" s="45">
        <f t="shared" si="86"/>
        <v>0.75997496472657655</v>
      </c>
      <c r="Q171" s="45">
        <f t="shared" si="86"/>
        <v>0.76911385589891912</v>
      </c>
      <c r="R171" s="45">
        <f t="shared" ref="R171:V171" si="87">IF(R150=0,"",R150/R129)</f>
        <v>0.77221959914058091</v>
      </c>
      <c r="S171" s="45">
        <f t="shared" si="87"/>
        <v>0.77230369137610022</v>
      </c>
      <c r="T171" s="45">
        <f t="shared" si="87"/>
        <v>0.77090747383120384</v>
      </c>
      <c r="U171" s="45">
        <f t="shared" si="87"/>
        <v>0.77217830167103718</v>
      </c>
      <c r="V171" s="45">
        <f t="shared" si="87"/>
        <v>0.81217267319049213</v>
      </c>
      <c r="W171" s="45">
        <f t="shared" ref="W171:Y171" si="88">IF(W150=0,"",W150/W129)</f>
        <v>0.83622252392058238</v>
      </c>
      <c r="X171" s="45" t="str">
        <f t="shared" si="88"/>
        <v/>
      </c>
      <c r="Y171" s="45">
        <f t="shared" si="88"/>
        <v>0.88961588404670922</v>
      </c>
      <c r="DA171" s="60" t="s">
        <v>1927</v>
      </c>
    </row>
    <row r="173" spans="1:105" ht="12" customHeight="1" x14ac:dyDescent="0.25">
      <c r="A173" s="116" t="s">
        <v>101</v>
      </c>
      <c r="B173" s="117">
        <f t="shared" ref="B173:Q173" si="89">B174+B177+B179+B189</f>
        <v>123.306827895596</v>
      </c>
      <c r="C173" s="117">
        <f t="shared" si="89"/>
        <v>92.91925260748512</v>
      </c>
      <c r="D173" s="117">
        <f t="shared" si="89"/>
        <v>108.71894459986507</v>
      </c>
      <c r="E173" s="117">
        <f t="shared" si="89"/>
        <v>75.727402616830929</v>
      </c>
      <c r="F173" s="117">
        <f t="shared" si="89"/>
        <v>105.55165290162124</v>
      </c>
      <c r="G173" s="117">
        <f t="shared" si="89"/>
        <v>95.790595511316113</v>
      </c>
      <c r="H173" s="117">
        <f t="shared" si="89"/>
        <v>75.135349935162836</v>
      </c>
      <c r="I173" s="117">
        <f t="shared" si="89"/>
        <v>44.649240057895554</v>
      </c>
      <c r="J173" s="117">
        <f t="shared" si="89"/>
        <v>49.302435704504887</v>
      </c>
      <c r="K173" s="117">
        <f t="shared" si="89"/>
        <v>30.092928832289775</v>
      </c>
      <c r="L173" s="117">
        <f t="shared" si="89"/>
        <v>36.099728569030781</v>
      </c>
      <c r="M173" s="117">
        <f t="shared" si="89"/>
        <v>44.744124509086141</v>
      </c>
      <c r="N173" s="117">
        <f t="shared" si="89"/>
        <v>41.149160993339699</v>
      </c>
      <c r="O173" s="117">
        <f t="shared" si="89"/>
        <v>41.111744347505621</v>
      </c>
      <c r="P173" s="117">
        <f t="shared" si="89"/>
        <v>34.012446822505716</v>
      </c>
      <c r="Q173" s="117">
        <f t="shared" si="89"/>
        <v>17.549698405305335</v>
      </c>
      <c r="R173" s="117">
        <f t="shared" ref="R173:V173" si="90">R174+R177+R179+R189</f>
        <v>3.8143865705551616</v>
      </c>
      <c r="S173" s="117">
        <f t="shared" si="90"/>
        <v>4.3950771913009792</v>
      </c>
      <c r="T173" s="117">
        <f t="shared" si="90"/>
        <v>4.1796979560204983</v>
      </c>
      <c r="U173" s="117">
        <f t="shared" si="90"/>
        <v>4.7458590271859133</v>
      </c>
      <c r="V173" s="117">
        <f t="shared" si="90"/>
        <v>3.8129300549631169</v>
      </c>
      <c r="W173" s="117">
        <f t="shared" ref="W173:Y173" si="91">W174+W177+W179+W189</f>
        <v>2.3658024597869378</v>
      </c>
      <c r="X173" s="117">
        <f t="shared" si="91"/>
        <v>0</v>
      </c>
      <c r="Y173" s="117">
        <f t="shared" si="91"/>
        <v>0.9470086650067594</v>
      </c>
      <c r="DA173" s="129" t="s">
        <v>2076</v>
      </c>
    </row>
    <row r="174" spans="1:105" ht="12" customHeight="1" x14ac:dyDescent="0.25">
      <c r="A174" s="121" t="s">
        <v>57</v>
      </c>
      <c r="B174" s="122">
        <f t="shared" ref="B174:Q174" si="92">SUM(B175:B176)</f>
        <v>106.86588214967536</v>
      </c>
      <c r="C174" s="122">
        <f t="shared" si="92"/>
        <v>80.215719467413393</v>
      </c>
      <c r="D174" s="122">
        <f t="shared" si="92"/>
        <v>94.031963301338493</v>
      </c>
      <c r="E174" s="122">
        <f t="shared" si="92"/>
        <v>65.641634618678822</v>
      </c>
      <c r="F174" s="122">
        <f t="shared" si="92"/>
        <v>91.297194207579508</v>
      </c>
      <c r="G174" s="122">
        <f t="shared" si="92"/>
        <v>82.572256323191709</v>
      </c>
      <c r="H174" s="122">
        <f t="shared" si="92"/>
        <v>64.393702912757504</v>
      </c>
      <c r="I174" s="122">
        <f t="shared" si="92"/>
        <v>39.46380235440607</v>
      </c>
      <c r="J174" s="122">
        <f t="shared" si="92"/>
        <v>43.651440869621474</v>
      </c>
      <c r="K174" s="122">
        <f t="shared" si="92"/>
        <v>26.947135156549127</v>
      </c>
      <c r="L174" s="122">
        <f t="shared" si="92"/>
        <v>32.290811613474524</v>
      </c>
      <c r="M174" s="122">
        <f t="shared" si="92"/>
        <v>39.931842857461866</v>
      </c>
      <c r="N174" s="122">
        <f t="shared" si="92"/>
        <v>36.669750401339563</v>
      </c>
      <c r="O174" s="122">
        <f t="shared" si="92"/>
        <v>36.618237691764826</v>
      </c>
      <c r="P174" s="122">
        <f t="shared" si="92"/>
        <v>30.292371281500213</v>
      </c>
      <c r="Q174" s="122">
        <f t="shared" si="92"/>
        <v>15.500143796907171</v>
      </c>
      <c r="R174" s="122">
        <f t="shared" ref="R174:V174" si="93">SUM(R175:R176)</f>
        <v>3.3968253247473612</v>
      </c>
      <c r="S174" s="122">
        <f t="shared" si="93"/>
        <v>3.96473657561079</v>
      </c>
      <c r="T174" s="122">
        <f t="shared" si="93"/>
        <v>3.7960386448434096</v>
      </c>
      <c r="U174" s="122">
        <f t="shared" si="93"/>
        <v>4.2942479046707698</v>
      </c>
      <c r="V174" s="122">
        <f t="shared" si="93"/>
        <v>3.4590688314146676</v>
      </c>
      <c r="W174" s="122">
        <f t="shared" ref="W174:Y174" si="94">SUM(W175:W176)</f>
        <v>2.1474776963309004</v>
      </c>
      <c r="X174" s="122">
        <f t="shared" si="94"/>
        <v>0</v>
      </c>
      <c r="Y174" s="122">
        <f t="shared" si="94"/>
        <v>0.94390100560895818</v>
      </c>
      <c r="DA174" s="130" t="s">
        <v>2077</v>
      </c>
    </row>
    <row r="175" spans="1:105" ht="12" customHeight="1" x14ac:dyDescent="0.25">
      <c r="A175" s="97" t="s">
        <v>51</v>
      </c>
      <c r="B175" s="98">
        <v>106.86588214967536</v>
      </c>
      <c r="C175" s="98">
        <v>80.215719467413393</v>
      </c>
      <c r="D175" s="98">
        <v>94.031963301338493</v>
      </c>
      <c r="E175" s="98">
        <v>65.641634618678822</v>
      </c>
      <c r="F175" s="98">
        <v>91.297194207579508</v>
      </c>
      <c r="G175" s="98">
        <v>82.572256323191709</v>
      </c>
      <c r="H175" s="98">
        <v>64.393702912757504</v>
      </c>
      <c r="I175" s="98">
        <v>39.46380235440607</v>
      </c>
      <c r="J175" s="98">
        <v>43.651440869621474</v>
      </c>
      <c r="K175" s="98">
        <v>26.947135156549127</v>
      </c>
      <c r="L175" s="98">
        <v>32.290811613474524</v>
      </c>
      <c r="M175" s="98">
        <v>39.931842857461866</v>
      </c>
      <c r="N175" s="98">
        <v>36.669750401339563</v>
      </c>
      <c r="O175" s="98">
        <v>36.618237691764826</v>
      </c>
      <c r="P175" s="98">
        <v>30.292371281500213</v>
      </c>
      <c r="Q175" s="98">
        <v>15.500143796907171</v>
      </c>
      <c r="R175" s="98">
        <v>3.3968253247473612</v>
      </c>
      <c r="S175" s="98">
        <v>3.96473657561079</v>
      </c>
      <c r="T175" s="98">
        <v>3.7960386448434096</v>
      </c>
      <c r="U175" s="98">
        <v>4.2942479046707698</v>
      </c>
      <c r="V175" s="98">
        <v>3.4590688314146676</v>
      </c>
      <c r="W175" s="98">
        <v>2.1474776963309004</v>
      </c>
      <c r="X175" s="98">
        <v>0</v>
      </c>
      <c r="Y175" s="98">
        <v>0.94390100560895818</v>
      </c>
      <c r="DA175" s="63" t="s">
        <v>2078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2079</v>
      </c>
    </row>
    <row r="177" spans="1:105" ht="12" customHeight="1" x14ac:dyDescent="0.25">
      <c r="A177" s="121" t="s">
        <v>92</v>
      </c>
      <c r="B177" s="122">
        <f t="shared" ref="B177:Y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X177" s="122">
        <f t="shared" si="95"/>
        <v>0</v>
      </c>
      <c r="Y177" s="122">
        <f t="shared" si="95"/>
        <v>0</v>
      </c>
      <c r="DA177" s="130" t="s">
        <v>2080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X178" s="98">
        <v>0</v>
      </c>
      <c r="Y178" s="98">
        <v>0</v>
      </c>
      <c r="DA178" s="63" t="s">
        <v>2081</v>
      </c>
    </row>
    <row r="179" spans="1:105" ht="12" customHeight="1" x14ac:dyDescent="0.25">
      <c r="A179" s="121" t="s">
        <v>55</v>
      </c>
      <c r="B179" s="122">
        <v>12.861454112863546</v>
      </c>
      <c r="C179" s="122">
        <v>9.8116891203763661</v>
      </c>
      <c r="D179" s="122">
        <v>12.038636834274735</v>
      </c>
      <c r="E179" s="122">
        <v>8.0941734584802738</v>
      </c>
      <c r="F179" s="122">
        <v>11.542835493296616</v>
      </c>
      <c r="G179" s="122">
        <v>10.993473762284207</v>
      </c>
      <c r="H179" s="122">
        <v>8.8962986227508143</v>
      </c>
      <c r="I179" s="122">
        <v>4.2835821051924396</v>
      </c>
      <c r="J179" s="122">
        <v>4.6357652238954934</v>
      </c>
      <c r="K179" s="122">
        <v>2.6233330631545639</v>
      </c>
      <c r="L179" s="122">
        <v>3.1138363026740907</v>
      </c>
      <c r="M179" s="122">
        <v>3.9676994799613983</v>
      </c>
      <c r="N179" s="122">
        <v>3.6889393364111971</v>
      </c>
      <c r="O179" s="122">
        <v>3.7089054065922782</v>
      </c>
      <c r="P179" s="122">
        <v>3.029851135557867</v>
      </c>
      <c r="Q179" s="122">
        <v>1.5444690742285845</v>
      </c>
      <c r="R179" s="122">
        <v>0.33244869998594095</v>
      </c>
      <c r="S179" s="122">
        <v>0.38129072857738749</v>
      </c>
      <c r="T179" s="122">
        <v>0.35093571498666293</v>
      </c>
      <c r="U179" s="122">
        <v>0.41446816243520668</v>
      </c>
      <c r="V179" s="122">
        <v>0.33435673511498876</v>
      </c>
      <c r="W179" s="122">
        <v>0.20709288918611304</v>
      </c>
      <c r="X179" s="122">
        <v>0</v>
      </c>
      <c r="Y179" s="122">
        <v>0</v>
      </c>
      <c r="DA179" s="130" t="s">
        <v>2082</v>
      </c>
    </row>
    <row r="180" spans="1:105" ht="12" customHeight="1" x14ac:dyDescent="0.25">
      <c r="A180" s="97" t="s">
        <v>143</v>
      </c>
      <c r="B180" s="98">
        <v>12.861454112863546</v>
      </c>
      <c r="C180" s="98">
        <v>9.8116891203763661</v>
      </c>
      <c r="D180" s="98">
        <v>12.038636834274735</v>
      </c>
      <c r="E180" s="98">
        <v>8.0941734584802738</v>
      </c>
      <c r="F180" s="98">
        <v>11.542835493296616</v>
      </c>
      <c r="G180" s="98">
        <v>10.993473762284207</v>
      </c>
      <c r="H180" s="98">
        <v>8.8962986227508143</v>
      </c>
      <c r="I180" s="98">
        <v>4.2835821051924396</v>
      </c>
      <c r="J180" s="98">
        <v>4.6357652238954934</v>
      </c>
      <c r="K180" s="98">
        <v>2.6233330631545639</v>
      </c>
      <c r="L180" s="98">
        <v>3.1138363026740907</v>
      </c>
      <c r="M180" s="98">
        <v>3.9676994799613983</v>
      </c>
      <c r="N180" s="98">
        <v>3.6889393364111971</v>
      </c>
      <c r="O180" s="98">
        <v>3.7089054065922782</v>
      </c>
      <c r="P180" s="98">
        <v>3.029851135557867</v>
      </c>
      <c r="Q180" s="98">
        <v>1.5444690742285845</v>
      </c>
      <c r="R180" s="98">
        <v>0.33244869998594095</v>
      </c>
      <c r="S180" s="98">
        <v>0.38129072857738749</v>
      </c>
      <c r="T180" s="98">
        <v>0.35093571498666293</v>
      </c>
      <c r="U180" s="98">
        <v>0.41446816243520668</v>
      </c>
      <c r="V180" s="98">
        <v>0.33435673511498876</v>
      </c>
      <c r="W180" s="98">
        <v>0.20709288918611304</v>
      </c>
      <c r="X180" s="98">
        <v>0</v>
      </c>
      <c r="Y180" s="98">
        <v>0</v>
      </c>
      <c r="DA180" s="63" t="s">
        <v>2083</v>
      </c>
    </row>
    <row r="181" spans="1:105" ht="12" customHeight="1" x14ac:dyDescent="0.25">
      <c r="A181" s="97" t="s">
        <v>124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X181" s="98">
        <v>0</v>
      </c>
      <c r="Y181" s="98">
        <v>0</v>
      </c>
      <c r="DA181" s="63" t="s">
        <v>2084</v>
      </c>
    </row>
    <row r="182" spans="1:105" ht="12" customHeight="1" x14ac:dyDescent="0.25">
      <c r="A182" s="97" t="s">
        <v>123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2085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2086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2087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X185" s="101">
        <v>0</v>
      </c>
      <c r="Y185" s="101">
        <v>0</v>
      </c>
      <c r="DA185" s="131" t="s">
        <v>2088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2089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2090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2091</v>
      </c>
    </row>
    <row r="189" spans="1:105" ht="12" customHeight="1" x14ac:dyDescent="0.25">
      <c r="A189" s="121" t="s">
        <v>54</v>
      </c>
      <c r="B189" s="122">
        <v>3.5794916330571067</v>
      </c>
      <c r="C189" s="122">
        <v>2.8918440196953545</v>
      </c>
      <c r="D189" s="122">
        <v>2.6483444642518279</v>
      </c>
      <c r="E189" s="122">
        <v>1.9915945396718349</v>
      </c>
      <c r="F189" s="122">
        <v>2.7116232007451138</v>
      </c>
      <c r="G189" s="122">
        <v>2.2248654258401932</v>
      </c>
      <c r="H189" s="122">
        <v>1.8453483996545146</v>
      </c>
      <c r="I189" s="122">
        <v>0.90185559829704565</v>
      </c>
      <c r="J189" s="122">
        <v>1.0152296109879175</v>
      </c>
      <c r="K189" s="122">
        <v>0.52246061258608467</v>
      </c>
      <c r="L189" s="122">
        <v>0.69508065288216825</v>
      </c>
      <c r="M189" s="122">
        <v>0.84458217166287797</v>
      </c>
      <c r="N189" s="122">
        <v>0.79047125558894338</v>
      </c>
      <c r="O189" s="122">
        <v>0.78460124914851592</v>
      </c>
      <c r="P189" s="122">
        <v>0.69022440544763386</v>
      </c>
      <c r="Q189" s="122">
        <v>0.50508553416958257</v>
      </c>
      <c r="R189" s="122">
        <v>8.5112545821859176E-2</v>
      </c>
      <c r="S189" s="122">
        <v>4.9049887112802032E-2</v>
      </c>
      <c r="T189" s="122">
        <v>3.2723596190425724E-2</v>
      </c>
      <c r="U189" s="122">
        <v>3.7142960079936962E-2</v>
      </c>
      <c r="V189" s="122">
        <v>1.950448843346066E-2</v>
      </c>
      <c r="W189" s="122">
        <v>1.1231874269924263E-2</v>
      </c>
      <c r="X189" s="122">
        <v>0</v>
      </c>
      <c r="Y189" s="122">
        <v>3.1076593978012351E-3</v>
      </c>
      <c r="DA189" s="130" t="s">
        <v>2092</v>
      </c>
    </row>
    <row r="190" spans="1:105" ht="12" customHeight="1" x14ac:dyDescent="0.25">
      <c r="A190" s="97" t="s">
        <v>51</v>
      </c>
      <c r="B190" s="98">
        <v>3.0829583143908024</v>
      </c>
      <c r="C190" s="98">
        <v>2.3362665072978932</v>
      </c>
      <c r="D190" s="98">
        <v>2.4122521974613975</v>
      </c>
      <c r="E190" s="98">
        <v>1.6988881958736346</v>
      </c>
      <c r="F190" s="98">
        <v>2.4242167967677575</v>
      </c>
      <c r="G190" s="98">
        <v>2.016544100631116</v>
      </c>
      <c r="H190" s="98">
        <v>1.6752808647311945</v>
      </c>
      <c r="I190" s="98">
        <v>0.81981003135778585</v>
      </c>
      <c r="J190" s="98">
        <v>0.90025877969143675</v>
      </c>
      <c r="K190" s="98">
        <v>0.43532593908432105</v>
      </c>
      <c r="L190" s="98">
        <v>0.59072075874735464</v>
      </c>
      <c r="M190" s="98">
        <v>0.72458105683091167</v>
      </c>
      <c r="N190" s="98">
        <v>0.70007021917560963</v>
      </c>
      <c r="O190" s="98">
        <v>0.69952690870205514</v>
      </c>
      <c r="P190" s="98">
        <v>0.61894208223739156</v>
      </c>
      <c r="Q190" s="98">
        <v>0.42799796787381661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X190" s="98">
        <v>0</v>
      </c>
      <c r="Y190" s="98">
        <v>0</v>
      </c>
      <c r="DA190" s="63" t="s">
        <v>2093</v>
      </c>
    </row>
    <row r="191" spans="1:105" ht="12" customHeight="1" x14ac:dyDescent="0.25">
      <c r="A191" s="97" t="s">
        <v>50</v>
      </c>
      <c r="B191" s="98">
        <v>0.49653331866630435</v>
      </c>
      <c r="C191" s="98">
        <v>0.55557751239746156</v>
      </c>
      <c r="D191" s="98">
        <v>0.23609226679043055</v>
      </c>
      <c r="E191" s="98">
        <v>0.29270634379820021</v>
      </c>
      <c r="F191" s="98">
        <v>0.28740640397735617</v>
      </c>
      <c r="G191" s="98">
        <v>0.20832132520907726</v>
      </c>
      <c r="H191" s="98">
        <v>0.17006753492332002</v>
      </c>
      <c r="I191" s="98">
        <v>8.2045566939259768E-2</v>
      </c>
      <c r="J191" s="98">
        <v>0.1149708312964807</v>
      </c>
      <c r="K191" s="98">
        <v>8.7134673501763571E-2</v>
      </c>
      <c r="L191" s="98">
        <v>0.10435989413481367</v>
      </c>
      <c r="M191" s="98">
        <v>0.12000111483196625</v>
      </c>
      <c r="N191" s="98">
        <v>9.040103641333376E-2</v>
      </c>
      <c r="O191" s="98">
        <v>8.5074340446460742E-2</v>
      </c>
      <c r="P191" s="98">
        <v>7.1282323210242318E-2</v>
      </c>
      <c r="Q191" s="98">
        <v>7.7087566295765908E-2</v>
      </c>
      <c r="R191" s="98">
        <v>8.5112545821859176E-2</v>
      </c>
      <c r="S191" s="98">
        <v>4.9049887112802032E-2</v>
      </c>
      <c r="T191" s="98">
        <v>3.2723596190425724E-2</v>
      </c>
      <c r="U191" s="98">
        <v>3.7142960079936962E-2</v>
      </c>
      <c r="V191" s="98">
        <v>1.950448843346066E-2</v>
      </c>
      <c r="W191" s="98">
        <v>1.1231874269924263E-2</v>
      </c>
      <c r="X191" s="98">
        <v>0</v>
      </c>
      <c r="Y191" s="98">
        <v>3.1076593978012351E-3</v>
      </c>
      <c r="DA191" s="63" t="s">
        <v>2094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X192" s="33">
        <v>0</v>
      </c>
      <c r="Y192" s="33">
        <v>0</v>
      </c>
      <c r="DA192" s="60" t="s">
        <v>2095</v>
      </c>
    </row>
    <row r="194" spans="1:105" ht="12" customHeight="1" x14ac:dyDescent="0.25">
      <c r="A194" s="116" t="s">
        <v>170</v>
      </c>
      <c r="B194" s="117">
        <f t="shared" ref="B194:Q194" si="96">B195+B198+B200+B210</f>
        <v>19909.263268405455</v>
      </c>
      <c r="C194" s="117">
        <f t="shared" si="96"/>
        <v>16467.736268552202</v>
      </c>
      <c r="D194" s="117">
        <f t="shared" si="96"/>
        <v>19612.414384051379</v>
      </c>
      <c r="E194" s="117">
        <f t="shared" si="96"/>
        <v>14714.846840591723</v>
      </c>
      <c r="F194" s="117">
        <f t="shared" si="96"/>
        <v>20892.647275443102</v>
      </c>
      <c r="G194" s="117">
        <f t="shared" si="96"/>
        <v>19597.328272289502</v>
      </c>
      <c r="H194" s="117">
        <f t="shared" si="96"/>
        <v>17901.242902986793</v>
      </c>
      <c r="I194" s="117">
        <f t="shared" si="96"/>
        <v>14337.818150866497</v>
      </c>
      <c r="J194" s="117">
        <f t="shared" si="96"/>
        <v>19107.208671081258</v>
      </c>
      <c r="K194" s="117">
        <f t="shared" si="96"/>
        <v>14755.935466554354</v>
      </c>
      <c r="L194" s="117">
        <f t="shared" si="96"/>
        <v>17563.609005952101</v>
      </c>
      <c r="M194" s="117">
        <f t="shared" si="96"/>
        <v>20106.370650320554</v>
      </c>
      <c r="N194" s="117">
        <f t="shared" si="96"/>
        <v>18213.097948091698</v>
      </c>
      <c r="O194" s="117">
        <f t="shared" si="96"/>
        <v>18933.896434546736</v>
      </c>
      <c r="P194" s="117">
        <f t="shared" si="96"/>
        <v>19196.869411019339</v>
      </c>
      <c r="Q194" s="117">
        <f t="shared" si="96"/>
        <v>14965.094561165808</v>
      </c>
      <c r="R194" s="117">
        <f t="shared" ref="R194:V194" si="97">R195+R198+R200+R210</f>
        <v>7263.082100092146</v>
      </c>
      <c r="S194" s="117">
        <f t="shared" si="97"/>
        <v>13824.301435217742</v>
      </c>
      <c r="T194" s="117">
        <f t="shared" si="97"/>
        <v>17047.620064935891</v>
      </c>
      <c r="U194" s="117">
        <f t="shared" si="97"/>
        <v>19539.51430825844</v>
      </c>
      <c r="V194" s="117">
        <f t="shared" si="97"/>
        <v>19303.022750249173</v>
      </c>
      <c r="W194" s="117">
        <f t="shared" ref="W194:Y194" si="98">W195+W198+W200+W210</f>
        <v>17656.327580091805</v>
      </c>
      <c r="X194" s="117">
        <f t="shared" si="98"/>
        <v>0</v>
      </c>
      <c r="Y194" s="117">
        <f t="shared" si="98"/>
        <v>20427.098771902762</v>
      </c>
      <c r="DA194" s="129" t="s">
        <v>2244</v>
      </c>
    </row>
    <row r="195" spans="1:105" ht="12" customHeight="1" x14ac:dyDescent="0.25">
      <c r="A195" s="121" t="s">
        <v>57</v>
      </c>
      <c r="B195" s="122">
        <f t="shared" ref="B195:Q195" si="99">SUM(B196:B197)</f>
        <v>16586.276311658188</v>
      </c>
      <c r="C195" s="122">
        <f t="shared" si="99"/>
        <v>13538.263257545046</v>
      </c>
      <c r="D195" s="122">
        <f t="shared" si="99"/>
        <v>16339.853714374494</v>
      </c>
      <c r="E195" s="122">
        <f t="shared" si="99"/>
        <v>12180.568151470505</v>
      </c>
      <c r="F195" s="122">
        <f t="shared" si="99"/>
        <v>17489.087425031423</v>
      </c>
      <c r="G195" s="122">
        <f t="shared" si="99"/>
        <v>16332.233897639599</v>
      </c>
      <c r="H195" s="122">
        <f t="shared" si="99"/>
        <v>14797.860901862679</v>
      </c>
      <c r="I195" s="122">
        <f t="shared" si="99"/>
        <v>12176.886283869999</v>
      </c>
      <c r="J195" s="122">
        <f t="shared" si="99"/>
        <v>16454.828110508297</v>
      </c>
      <c r="K195" s="122">
        <f t="shared" si="99"/>
        <v>12782.529284324062</v>
      </c>
      <c r="L195" s="122">
        <f t="shared" si="99"/>
        <v>15248.736024549777</v>
      </c>
      <c r="M195" s="122">
        <f t="shared" si="99"/>
        <v>17399.672094000169</v>
      </c>
      <c r="N195" s="122">
        <f t="shared" si="99"/>
        <v>15658.116444020261</v>
      </c>
      <c r="O195" s="122">
        <f t="shared" si="99"/>
        <v>16342.966330990472</v>
      </c>
      <c r="P195" s="122">
        <f t="shared" si="99"/>
        <v>16732.30949751367</v>
      </c>
      <c r="Q195" s="122">
        <f t="shared" si="99"/>
        <v>12857.041981122153</v>
      </c>
      <c r="R195" s="122">
        <f t="shared" ref="R195:V195" si="100">SUM(R196:R197)</f>
        <v>5855.0146731425175</v>
      </c>
      <c r="S195" s="122">
        <f t="shared" si="100"/>
        <v>11854.466482350341</v>
      </c>
      <c r="T195" s="122">
        <f t="shared" si="100"/>
        <v>14891.748761253739</v>
      </c>
      <c r="U195" s="122">
        <f t="shared" si="100"/>
        <v>17045.835904883741</v>
      </c>
      <c r="V195" s="122">
        <f t="shared" si="100"/>
        <v>16951.496125542191</v>
      </c>
      <c r="W195" s="122">
        <f t="shared" ref="W195:Y195" si="101">SUM(W196:W197)</f>
        <v>15339.025279837404</v>
      </c>
      <c r="X195" s="122">
        <f t="shared" si="101"/>
        <v>0</v>
      </c>
      <c r="Y195" s="122">
        <f t="shared" si="101"/>
        <v>18460.870629178145</v>
      </c>
      <c r="DA195" s="130" t="s">
        <v>2245</v>
      </c>
    </row>
    <row r="196" spans="1:105" ht="12" customHeight="1" x14ac:dyDescent="0.25">
      <c r="A196" s="97" t="s">
        <v>51</v>
      </c>
      <c r="B196" s="98">
        <v>16495.177351326693</v>
      </c>
      <c r="C196" s="98">
        <v>13465.448048441494</v>
      </c>
      <c r="D196" s="98">
        <v>16253.52435074839</v>
      </c>
      <c r="E196" s="98">
        <v>12117.445544832408</v>
      </c>
      <c r="F196" s="98">
        <v>17399.350557744492</v>
      </c>
      <c r="G196" s="98">
        <v>16249.909074280735</v>
      </c>
      <c r="H196" s="98">
        <v>14724.184923619488</v>
      </c>
      <c r="I196" s="98">
        <v>12117.323088728432</v>
      </c>
      <c r="J196" s="98">
        <v>16375.847298295399</v>
      </c>
      <c r="K196" s="98">
        <v>12722.376694571885</v>
      </c>
      <c r="L196" s="98">
        <v>15176.601658474714</v>
      </c>
      <c r="M196" s="98">
        <v>17315.282402488334</v>
      </c>
      <c r="N196" s="98">
        <v>15580.295688985281</v>
      </c>
      <c r="O196" s="98">
        <v>16260.288986574984</v>
      </c>
      <c r="P196" s="98">
        <v>16648.196319994899</v>
      </c>
      <c r="Q196" s="98">
        <v>12792.751201595154</v>
      </c>
      <c r="R196" s="98">
        <v>5825.9704226736885</v>
      </c>
      <c r="S196" s="98">
        <v>11795.950786653357</v>
      </c>
      <c r="T196" s="98">
        <v>14818.171014008491</v>
      </c>
      <c r="U196" s="98">
        <v>16961.576318789655</v>
      </c>
      <c r="V196" s="98">
        <v>16867.121183788426</v>
      </c>
      <c r="W196" s="98">
        <v>15262.458130296594</v>
      </c>
      <c r="X196" s="98">
        <v>0</v>
      </c>
      <c r="Y196" s="98">
        <v>18350.993377483439</v>
      </c>
      <c r="DA196" s="63" t="s">
        <v>2246</v>
      </c>
    </row>
    <row r="197" spans="1:105" ht="12" customHeight="1" x14ac:dyDescent="0.25">
      <c r="A197" s="97" t="s">
        <v>53</v>
      </c>
      <c r="B197" s="98">
        <v>91.098960331494027</v>
      </c>
      <c r="C197" s="98">
        <v>72.815209103550998</v>
      </c>
      <c r="D197" s="98">
        <v>86.329363626104808</v>
      </c>
      <c r="E197" s="98">
        <v>63.122606638096556</v>
      </c>
      <c r="F197" s="98">
        <v>89.736867286930504</v>
      </c>
      <c r="G197" s="98">
        <v>82.324823358863057</v>
      </c>
      <c r="H197" s="98">
        <v>73.675978243191068</v>
      </c>
      <c r="I197" s="98">
        <v>59.563195141566965</v>
      </c>
      <c r="J197" s="98">
        <v>78.980812212899338</v>
      </c>
      <c r="K197" s="98">
        <v>60.152589752176965</v>
      </c>
      <c r="L197" s="98">
        <v>72.134366075063056</v>
      </c>
      <c r="M197" s="98">
        <v>84.389691511836233</v>
      </c>
      <c r="N197" s="98">
        <v>77.820755034980067</v>
      </c>
      <c r="O197" s="98">
        <v>82.677344415487411</v>
      </c>
      <c r="P197" s="98">
        <v>84.113177518771877</v>
      </c>
      <c r="Q197" s="98">
        <v>64.290779526998051</v>
      </c>
      <c r="R197" s="98">
        <v>29.044250468829304</v>
      </c>
      <c r="S197" s="98">
        <v>58.515695696983855</v>
      </c>
      <c r="T197" s="98">
        <v>73.577747245248986</v>
      </c>
      <c r="U197" s="98">
        <v>84.259586094085179</v>
      </c>
      <c r="V197" s="98">
        <v>84.374941753764688</v>
      </c>
      <c r="W197" s="98">
        <v>76.567149540808884</v>
      </c>
      <c r="X197" s="98">
        <v>0</v>
      </c>
      <c r="Y197" s="98">
        <v>109.87725169470727</v>
      </c>
      <c r="DA197" s="63" t="s">
        <v>2247</v>
      </c>
    </row>
    <row r="198" spans="1:105" ht="12" customHeight="1" x14ac:dyDescent="0.25">
      <c r="A198" s="121" t="s">
        <v>92</v>
      </c>
      <c r="B198" s="122">
        <f t="shared" ref="B198:Y198" si="102">B199</f>
        <v>2.1649361449410206E-2</v>
      </c>
      <c r="C198" s="122">
        <f t="shared" si="102"/>
        <v>2.517763603691579E-2</v>
      </c>
      <c r="D198" s="122">
        <f t="shared" si="102"/>
        <v>3.1330720381777089E-2</v>
      </c>
      <c r="E198" s="122">
        <f t="shared" si="102"/>
        <v>3.189160770951871E-2</v>
      </c>
      <c r="F198" s="122">
        <f t="shared" si="102"/>
        <v>4.1586691931960129E-2</v>
      </c>
      <c r="G198" s="122">
        <f t="shared" si="102"/>
        <v>6.2425593582205396E-2</v>
      </c>
      <c r="H198" s="122">
        <f t="shared" si="102"/>
        <v>8.1948549854869282E-2</v>
      </c>
      <c r="I198" s="122">
        <f t="shared" si="102"/>
        <v>0.11009691284827731</v>
      </c>
      <c r="J198" s="122">
        <f t="shared" si="102"/>
        <v>0.12454241480473388</v>
      </c>
      <c r="K198" s="122">
        <f t="shared" si="102"/>
        <v>0.13624182768260523</v>
      </c>
      <c r="L198" s="122">
        <f t="shared" si="102"/>
        <v>0.2136653896542357</v>
      </c>
      <c r="M198" s="122">
        <f t="shared" si="102"/>
        <v>0.13037686888765473</v>
      </c>
      <c r="N198" s="122">
        <f t="shared" si="102"/>
        <v>0.14913025807829675</v>
      </c>
      <c r="O198" s="122">
        <f t="shared" si="102"/>
        <v>0.23538586020945301</v>
      </c>
      <c r="P198" s="122">
        <f t="shared" si="102"/>
        <v>0.39299631557213088</v>
      </c>
      <c r="Q198" s="122">
        <f t="shared" si="102"/>
        <v>0.58296517225871569</v>
      </c>
      <c r="R198" s="122">
        <f t="shared" si="102"/>
        <v>1.2358922202502791</v>
      </c>
      <c r="S198" s="122">
        <f t="shared" si="102"/>
        <v>1.9465955326257365</v>
      </c>
      <c r="T198" s="122">
        <f t="shared" si="102"/>
        <v>2.8959452867310858</v>
      </c>
      <c r="U198" s="122">
        <f t="shared" si="102"/>
        <v>1.4249996732379826</v>
      </c>
      <c r="V198" s="122">
        <f t="shared" si="102"/>
        <v>1.1495836399468708</v>
      </c>
      <c r="W198" s="122">
        <f t="shared" si="102"/>
        <v>0.80953610778225793</v>
      </c>
      <c r="X198" s="122">
        <f t="shared" si="102"/>
        <v>0</v>
      </c>
      <c r="Y198" s="122">
        <f t="shared" si="102"/>
        <v>0.18620485784657442</v>
      </c>
      <c r="DA198" s="130" t="s">
        <v>2248</v>
      </c>
    </row>
    <row r="199" spans="1:105" ht="12" customHeight="1" x14ac:dyDescent="0.25">
      <c r="A199" s="97" t="s">
        <v>53</v>
      </c>
      <c r="B199" s="98">
        <f>RES_hhdet_fech!B8</f>
        <v>2.1649361449410206E-2</v>
      </c>
      <c r="C199" s="98">
        <f>RES_hhdet_fech!C8</f>
        <v>2.517763603691579E-2</v>
      </c>
      <c r="D199" s="98">
        <f>RES_hhdet_fech!D8</f>
        <v>3.1330720381777089E-2</v>
      </c>
      <c r="E199" s="98">
        <f>RES_hhdet_fech!E8</f>
        <v>3.189160770951871E-2</v>
      </c>
      <c r="F199" s="98">
        <f>RES_hhdet_fech!F8</f>
        <v>4.1586691931960129E-2</v>
      </c>
      <c r="G199" s="98">
        <f>RES_hhdet_fech!G8</f>
        <v>6.2425593582205396E-2</v>
      </c>
      <c r="H199" s="98">
        <f>RES_hhdet_fech!H8</f>
        <v>8.1948549854869282E-2</v>
      </c>
      <c r="I199" s="98">
        <f>RES_hhdet_fech!I8</f>
        <v>0.11009691284827731</v>
      </c>
      <c r="J199" s="98">
        <f>RES_hhdet_fech!J8</f>
        <v>0.12454241480473388</v>
      </c>
      <c r="K199" s="98">
        <f>RES_hhdet_fech!K8</f>
        <v>0.13624182768260523</v>
      </c>
      <c r="L199" s="98">
        <f>RES_hhdet_fech!L8</f>
        <v>0.2136653896542357</v>
      </c>
      <c r="M199" s="98">
        <f>RES_hhdet_fech!M8</f>
        <v>0.13037686888765473</v>
      </c>
      <c r="N199" s="98">
        <f>RES_hhdet_fech!N8</f>
        <v>0.14913025807829675</v>
      </c>
      <c r="O199" s="98">
        <f>RES_hhdet_fech!O8</f>
        <v>0.23538586020945301</v>
      </c>
      <c r="P199" s="98">
        <f>RES_hhdet_fech!P8</f>
        <v>0.39299631557213088</v>
      </c>
      <c r="Q199" s="98">
        <f>RES_hhdet_fech!Q8</f>
        <v>0.58296517225871569</v>
      </c>
      <c r="R199" s="98">
        <f>RES_hhdet_fech!R8</f>
        <v>1.2358922202502791</v>
      </c>
      <c r="S199" s="98">
        <f>RES_hhdet_fech!S8</f>
        <v>1.9465955326257365</v>
      </c>
      <c r="T199" s="98">
        <f>RES_hhdet_fech!T8</f>
        <v>2.8959452867310858</v>
      </c>
      <c r="U199" s="98">
        <f>RES_hhdet_fech!U8</f>
        <v>1.4249996732379826</v>
      </c>
      <c r="V199" s="98">
        <f>RES_hhdet_fech!V8</f>
        <v>1.1495836399468708</v>
      </c>
      <c r="W199" s="98">
        <f>RES_hhdet_fech!W8</f>
        <v>0.80953610778225793</v>
      </c>
      <c r="X199" s="98">
        <f>RES_hhdet_fech!X8</f>
        <v>0</v>
      </c>
      <c r="Y199" s="98">
        <f>RES_hhdet_fech!Y8</f>
        <v>0.18620485784657442</v>
      </c>
      <c r="DA199" s="63" t="s">
        <v>2249</v>
      </c>
    </row>
    <row r="200" spans="1:105" ht="12" customHeight="1" x14ac:dyDescent="0.25">
      <c r="A200" s="121" t="s">
        <v>55</v>
      </c>
      <c r="B200" s="122">
        <v>2126.6972499158092</v>
      </c>
      <c r="C200" s="122">
        <v>1780.2020821005599</v>
      </c>
      <c r="D200" s="122">
        <v>2224.6351602840773</v>
      </c>
      <c r="E200" s="122">
        <v>1603.5432133910556</v>
      </c>
      <c r="F200" s="122">
        <v>2319.2139382314635</v>
      </c>
      <c r="G200" s="122">
        <v>2303.2641403006114</v>
      </c>
      <c r="H200" s="122">
        <v>2133.8315763305918</v>
      </c>
      <c r="I200" s="122">
        <v>1406.4107377587945</v>
      </c>
      <c r="J200" s="122">
        <v>1821.5752988877</v>
      </c>
      <c r="K200" s="122">
        <v>1311.5201990161133</v>
      </c>
      <c r="L200" s="122">
        <v>1534.7385396123327</v>
      </c>
      <c r="M200" s="122">
        <v>1897.1497293170787</v>
      </c>
      <c r="N200" s="122">
        <v>1767.5667108239861</v>
      </c>
      <c r="O200" s="122">
        <v>1821.0302595390269</v>
      </c>
      <c r="P200" s="122">
        <v>1716.4555377637662</v>
      </c>
      <c r="Q200" s="122">
        <v>1328.2665674094012</v>
      </c>
      <c r="R200" s="122">
        <v>629.350052519624</v>
      </c>
      <c r="S200" s="122">
        <v>1195.7762630379623</v>
      </c>
      <c r="T200" s="122">
        <v>1427.8386329781781</v>
      </c>
      <c r="U200" s="122">
        <v>1694.4082419356007</v>
      </c>
      <c r="V200" s="122">
        <v>1670.631370260676</v>
      </c>
      <c r="W200" s="122">
        <v>1598.4548478577799</v>
      </c>
      <c r="X200" s="122">
        <v>0</v>
      </c>
      <c r="Y200" s="122">
        <v>1336.7610232343309</v>
      </c>
      <c r="DA200" s="130" t="s">
        <v>2250</v>
      </c>
    </row>
    <row r="201" spans="1:105" ht="12" customHeight="1" x14ac:dyDescent="0.25">
      <c r="A201" s="97" t="s">
        <v>143</v>
      </c>
      <c r="B201" s="98">
        <v>2158.3705292599971</v>
      </c>
      <c r="C201" s="98">
        <v>1773.2118394024283</v>
      </c>
      <c r="D201" s="98">
        <v>2258.7875541301892</v>
      </c>
      <c r="E201" s="98">
        <v>1591.0722611934884</v>
      </c>
      <c r="F201" s="98">
        <v>2359.6345044192926</v>
      </c>
      <c r="G201" s="98">
        <v>2355.4609967950037</v>
      </c>
      <c r="H201" s="98">
        <v>2159.2099062980997</v>
      </c>
      <c r="I201" s="98">
        <v>1391.8726084828897</v>
      </c>
      <c r="J201" s="98">
        <v>1832.5979440322737</v>
      </c>
      <c r="K201" s="98">
        <v>1299.7510778479116</v>
      </c>
      <c r="L201" s="98">
        <v>1529.7717211424736</v>
      </c>
      <c r="M201" s="98">
        <v>1952.8268891047865</v>
      </c>
      <c r="N201" s="98">
        <v>1802.2876689021707</v>
      </c>
      <c r="O201" s="98">
        <v>1865.4368127392272</v>
      </c>
      <c r="P201" s="98">
        <v>1730.0245091103848</v>
      </c>
      <c r="Q201" s="98">
        <v>1325.9885175061227</v>
      </c>
      <c r="R201" s="98">
        <v>593.31528052295528</v>
      </c>
      <c r="S201" s="98">
        <v>1182.1375083349187</v>
      </c>
      <c r="T201" s="98">
        <v>1426.5943233428814</v>
      </c>
      <c r="U201" s="98">
        <v>1698.6429561305069</v>
      </c>
      <c r="V201" s="98">
        <v>1677.6892938149795</v>
      </c>
      <c r="W201" s="98">
        <v>1607.7634143989744</v>
      </c>
      <c r="X201" s="98">
        <v>0</v>
      </c>
      <c r="Y201" s="98">
        <v>0</v>
      </c>
      <c r="DA201" s="63" t="s">
        <v>2251</v>
      </c>
    </row>
    <row r="202" spans="1:105" ht="12" customHeight="1" x14ac:dyDescent="0.25">
      <c r="A202" s="97" t="s">
        <v>124</v>
      </c>
      <c r="B202" s="98">
        <v>0</v>
      </c>
      <c r="C202" s="98">
        <v>0</v>
      </c>
      <c r="D202" s="98">
        <v>0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98">
        <v>0</v>
      </c>
      <c r="P202" s="98">
        <v>0</v>
      </c>
      <c r="Q202" s="98">
        <v>0</v>
      </c>
      <c r="R202" s="98">
        <v>0</v>
      </c>
      <c r="S202" s="98">
        <v>0</v>
      </c>
      <c r="T202" s="98">
        <v>0</v>
      </c>
      <c r="U202" s="98">
        <v>0</v>
      </c>
      <c r="V202" s="98">
        <v>0</v>
      </c>
      <c r="W202" s="98">
        <v>0</v>
      </c>
      <c r="X202" s="98">
        <v>0</v>
      </c>
      <c r="Y202" s="98">
        <v>0</v>
      </c>
      <c r="DA202" s="63" t="s">
        <v>2252</v>
      </c>
    </row>
    <row r="203" spans="1:105" ht="12" customHeight="1" x14ac:dyDescent="0.25">
      <c r="A203" s="97" t="s">
        <v>123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X203" s="98">
        <v>0</v>
      </c>
      <c r="Y203" s="98">
        <v>0</v>
      </c>
      <c r="DA203" s="63" t="s">
        <v>2253</v>
      </c>
    </row>
    <row r="204" spans="1:105" ht="12" customHeight="1" x14ac:dyDescent="0.25">
      <c r="A204" s="100" t="s">
        <v>50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X204" s="101">
        <v>0</v>
      </c>
      <c r="Y204" s="101">
        <v>0</v>
      </c>
      <c r="DA204" s="131" t="s">
        <v>2254</v>
      </c>
    </row>
    <row r="205" spans="1:105" ht="12" customHeight="1" x14ac:dyDescent="0.25">
      <c r="A205" s="103" t="s">
        <v>52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2255</v>
      </c>
    </row>
    <row r="206" spans="1:105" ht="12" customHeight="1" x14ac:dyDescent="0.25">
      <c r="A206" s="106" t="s">
        <v>122</v>
      </c>
      <c r="B206" s="101">
        <v>1763.5609328320002</v>
      </c>
      <c r="C206" s="101">
        <v>1871.4551416707359</v>
      </c>
      <c r="D206" s="101">
        <v>1825.147609286015</v>
      </c>
      <c r="E206" s="101">
        <v>1795.8676282955048</v>
      </c>
      <c r="F206" s="101">
        <v>1762.813284533521</v>
      </c>
      <c r="G206" s="101">
        <v>1715.0644495588867</v>
      </c>
      <c r="H206" s="101">
        <v>1720.8089357775509</v>
      </c>
      <c r="I206" s="101">
        <v>1656.0304174260746</v>
      </c>
      <c r="J206" s="101">
        <v>1616.5303945854155</v>
      </c>
      <c r="K206" s="101">
        <v>1549.6445323297271</v>
      </c>
      <c r="L206" s="101">
        <v>1644.4143949292556</v>
      </c>
      <c r="M206" s="101">
        <v>1484.8770787741578</v>
      </c>
      <c r="N206" s="101">
        <v>1535.9178888794629</v>
      </c>
      <c r="O206" s="101">
        <v>1486.3196408599661</v>
      </c>
      <c r="P206" s="101">
        <v>1368.1379120440176</v>
      </c>
      <c r="Q206" s="101">
        <v>1384.8822882614277</v>
      </c>
      <c r="R206" s="101">
        <v>1517.8492068255462</v>
      </c>
      <c r="S206" s="101">
        <v>1520.0376561028238</v>
      </c>
      <c r="T206" s="101">
        <v>1457.9094491645153</v>
      </c>
      <c r="U206" s="101">
        <v>1581.7962126043906</v>
      </c>
      <c r="V206" s="101">
        <v>1427.3405936240995</v>
      </c>
      <c r="W206" s="101">
        <v>1497.6563701688474</v>
      </c>
      <c r="X206" s="101">
        <v>0</v>
      </c>
      <c r="Y206" s="101">
        <v>1336.7610232343309</v>
      </c>
      <c r="DA206" s="131" t="s">
        <v>2256</v>
      </c>
    </row>
    <row r="207" spans="1:105" ht="12" customHeight="1" x14ac:dyDescent="0.25">
      <c r="A207" s="107" t="s">
        <v>121</v>
      </c>
      <c r="B207" s="104">
        <v>0</v>
      </c>
      <c r="C207" s="104">
        <v>0</v>
      </c>
      <c r="D207" s="104">
        <v>0</v>
      </c>
      <c r="E207" s="104">
        <v>0</v>
      </c>
      <c r="F207" s="104">
        <v>0</v>
      </c>
      <c r="G207" s="104">
        <v>0</v>
      </c>
      <c r="H207" s="104">
        <v>0</v>
      </c>
      <c r="I207" s="104">
        <v>0</v>
      </c>
      <c r="J207" s="104">
        <v>0</v>
      </c>
      <c r="K207" s="104">
        <v>0</v>
      </c>
      <c r="L207" s="104">
        <v>0</v>
      </c>
      <c r="M207" s="104">
        <v>0</v>
      </c>
      <c r="N207" s="104">
        <v>0</v>
      </c>
      <c r="O207" s="104">
        <v>0</v>
      </c>
      <c r="P207" s="104">
        <v>0</v>
      </c>
      <c r="Q207" s="104">
        <v>0</v>
      </c>
      <c r="R207" s="104">
        <v>0</v>
      </c>
      <c r="S207" s="104">
        <v>0</v>
      </c>
      <c r="T207" s="104">
        <v>0</v>
      </c>
      <c r="U207" s="104">
        <v>0</v>
      </c>
      <c r="V207" s="104">
        <v>0</v>
      </c>
      <c r="W207" s="104">
        <v>0</v>
      </c>
      <c r="X207" s="104">
        <v>0</v>
      </c>
      <c r="Y207" s="104">
        <v>0</v>
      </c>
      <c r="DA207" s="132" t="s">
        <v>2257</v>
      </c>
    </row>
    <row r="208" spans="1:105" ht="12" customHeight="1" x14ac:dyDescent="0.25">
      <c r="A208" s="108" t="s">
        <v>53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X208" s="98">
        <v>0</v>
      </c>
      <c r="Y208" s="98">
        <v>0</v>
      </c>
      <c r="DA208" s="63" t="s">
        <v>2258</v>
      </c>
    </row>
    <row r="209" spans="1:105" ht="12" customHeight="1" x14ac:dyDescent="0.25">
      <c r="A209" s="108" t="s">
        <v>52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2259</v>
      </c>
    </row>
    <row r="210" spans="1:105" ht="12" customHeight="1" x14ac:dyDescent="0.25">
      <c r="A210" s="121" t="s">
        <v>54</v>
      </c>
      <c r="B210" s="122">
        <v>1196.2680574700066</v>
      </c>
      <c r="C210" s="122">
        <v>1149.2457512705571</v>
      </c>
      <c r="D210" s="122">
        <v>1047.8941786724249</v>
      </c>
      <c r="E210" s="122">
        <v>930.70358412245207</v>
      </c>
      <c r="F210" s="122">
        <v>1084.3043254882848</v>
      </c>
      <c r="G210" s="122">
        <v>961.76780875570921</v>
      </c>
      <c r="H210" s="122">
        <v>969.46847624366717</v>
      </c>
      <c r="I210" s="122">
        <v>754.41103232485546</v>
      </c>
      <c r="J210" s="122">
        <v>830.68071927045992</v>
      </c>
      <c r="K210" s="122">
        <v>661.74974138649645</v>
      </c>
      <c r="L210" s="122">
        <v>779.92077640033847</v>
      </c>
      <c r="M210" s="122">
        <v>809.41845013441605</v>
      </c>
      <c r="N210" s="122">
        <v>787.26566298937303</v>
      </c>
      <c r="O210" s="122">
        <v>769.66445815702934</v>
      </c>
      <c r="P210" s="122">
        <v>747.71137942633118</v>
      </c>
      <c r="Q210" s="122">
        <v>779.20304746199633</v>
      </c>
      <c r="R210" s="122">
        <v>777.48148220975463</v>
      </c>
      <c r="S210" s="122">
        <v>772.1120942968131</v>
      </c>
      <c r="T210" s="122">
        <v>725.13672541724361</v>
      </c>
      <c r="U210" s="122">
        <v>797.84516176585691</v>
      </c>
      <c r="V210" s="122">
        <v>679.74567080635939</v>
      </c>
      <c r="W210" s="122">
        <v>718.03791628883698</v>
      </c>
      <c r="X210" s="122">
        <v>0</v>
      </c>
      <c r="Y210" s="122">
        <v>629.28091463243652</v>
      </c>
      <c r="DA210" s="130" t="s">
        <v>2260</v>
      </c>
    </row>
    <row r="211" spans="1:105" ht="12" customHeight="1" x14ac:dyDescent="0.25">
      <c r="A211" s="97" t="s">
        <v>51</v>
      </c>
      <c r="B211" s="98">
        <v>1441.222015963129</v>
      </c>
      <c r="C211" s="98">
        <v>1188.4130710576603</v>
      </c>
      <c r="D211" s="98">
        <v>1258.5768692017964</v>
      </c>
      <c r="E211" s="98">
        <v>939.42491637035289</v>
      </c>
      <c r="F211" s="98">
        <v>1419.1926624466394</v>
      </c>
      <c r="G211" s="98">
        <v>1206.9828505279347</v>
      </c>
      <c r="H211" s="98">
        <v>1132.204018940997</v>
      </c>
      <c r="I211" s="98">
        <v>747.59509482726742</v>
      </c>
      <c r="J211" s="98">
        <v>1010.9785419238849</v>
      </c>
      <c r="K211" s="98">
        <v>630.52595903919303</v>
      </c>
      <c r="L211" s="98">
        <v>845.45402692219955</v>
      </c>
      <c r="M211" s="98">
        <v>1056.8326947637295</v>
      </c>
      <c r="N211" s="98">
        <v>1018.4219673270767</v>
      </c>
      <c r="O211" s="98">
        <v>1009.4079060935617</v>
      </c>
      <c r="P211" s="98">
        <v>947.90906880622379</v>
      </c>
      <c r="Q211" s="98">
        <v>961.67800453514872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X211" s="98">
        <v>0</v>
      </c>
      <c r="Y211" s="98">
        <v>0</v>
      </c>
      <c r="DA211" s="63" t="s">
        <v>2261</v>
      </c>
    </row>
    <row r="212" spans="1:105" ht="12" customHeight="1" x14ac:dyDescent="0.25">
      <c r="A212" s="97" t="s">
        <v>50</v>
      </c>
      <c r="B212" s="98">
        <v>1288.0558480823449</v>
      </c>
      <c r="C212" s="98">
        <v>1639.2454079132301</v>
      </c>
      <c r="D212" s="98">
        <v>860.36546136643233</v>
      </c>
      <c r="E212" s="98">
        <v>1200.8826020875792</v>
      </c>
      <c r="F212" s="98">
        <v>1277.9956813128472</v>
      </c>
      <c r="G212" s="98">
        <v>1033.8993201732226</v>
      </c>
      <c r="H212" s="98">
        <v>1104.2308159811985</v>
      </c>
      <c r="I212" s="98">
        <v>740.12221236475693</v>
      </c>
      <c r="J212" s="98">
        <v>980.85793519576964</v>
      </c>
      <c r="K212" s="98">
        <v>852.40626774826887</v>
      </c>
      <c r="L212" s="98">
        <v>1011.9193882129855</v>
      </c>
      <c r="M212" s="98">
        <v>987.41481430986289</v>
      </c>
      <c r="N212" s="98">
        <v>777.26943231551525</v>
      </c>
      <c r="O212" s="98">
        <v>731.47042254135226</v>
      </c>
      <c r="P212" s="98">
        <v>817.18194236077068</v>
      </c>
      <c r="Q212" s="98">
        <v>850.51030348990423</v>
      </c>
      <c r="R212" s="98">
        <v>1067.4673601530301</v>
      </c>
      <c r="S212" s="98">
        <v>1063.677846755483</v>
      </c>
      <c r="T212" s="98">
        <v>929.38886873613922</v>
      </c>
      <c r="U212" s="98">
        <v>1112.3137780537963</v>
      </c>
      <c r="V212" s="98">
        <v>841.78761594404648</v>
      </c>
      <c r="W212" s="98">
        <v>882.94234632639848</v>
      </c>
      <c r="X212" s="98">
        <v>0</v>
      </c>
      <c r="Y212" s="98">
        <v>912.03245812092325</v>
      </c>
      <c r="DA212" s="63" t="s">
        <v>2262</v>
      </c>
    </row>
    <row r="213" spans="1:105" ht="12" customHeight="1" x14ac:dyDescent="0.25">
      <c r="A213" s="109" t="s">
        <v>120</v>
      </c>
      <c r="B213" s="33">
        <v>1041.1463365842435</v>
      </c>
      <c r="C213" s="33">
        <v>1052.1791585817207</v>
      </c>
      <c r="D213" s="33">
        <v>953.84153406073756</v>
      </c>
      <c r="E213" s="33">
        <v>893.84607455469586</v>
      </c>
      <c r="F213" s="33">
        <v>884.04079929138823</v>
      </c>
      <c r="G213" s="33">
        <v>822.31832005745025</v>
      </c>
      <c r="H213" s="33">
        <v>866.71342622798636</v>
      </c>
      <c r="I213" s="33">
        <v>759.43502960648232</v>
      </c>
      <c r="J213" s="33">
        <v>711.6261249383856</v>
      </c>
      <c r="K213" s="33">
        <v>654.55179807569925</v>
      </c>
      <c r="L213" s="33">
        <v>713.91903651945267</v>
      </c>
      <c r="M213" s="33">
        <v>666.83160655096901</v>
      </c>
      <c r="N213" s="33">
        <v>681.33389561816193</v>
      </c>
      <c r="O213" s="33">
        <v>653.9574509205429</v>
      </c>
      <c r="P213" s="33">
        <v>611.47332517467669</v>
      </c>
      <c r="Q213" s="33">
        <v>631.93044806413138</v>
      </c>
      <c r="R213" s="33">
        <v>703.07721089536165</v>
      </c>
      <c r="S213" s="33">
        <v>697.00061238169906</v>
      </c>
      <c r="T213" s="33">
        <v>672.37158839319557</v>
      </c>
      <c r="U213" s="33">
        <v>720.54267582216619</v>
      </c>
      <c r="V213" s="33">
        <v>646.75509514958469</v>
      </c>
      <c r="W213" s="33">
        <v>692.24280991424632</v>
      </c>
      <c r="X213" s="33">
        <v>0</v>
      </c>
      <c r="Y213" s="33">
        <v>598.09508263002976</v>
      </c>
      <c r="DA213" s="60" t="s">
        <v>2263</v>
      </c>
    </row>
    <row r="215" spans="1:105" ht="12" customHeight="1" x14ac:dyDescent="0.25">
      <c r="A215" s="116" t="s">
        <v>66</v>
      </c>
      <c r="B215" s="117">
        <f t="shared" ref="B215:Q215" si="103">B216+B219+B221+B231</f>
        <v>11716.040550210764</v>
      </c>
      <c r="C215" s="117">
        <f t="shared" si="103"/>
        <v>9707.7618580871058</v>
      </c>
      <c r="D215" s="117">
        <f t="shared" si="103"/>
        <v>11580.046029225034</v>
      </c>
      <c r="E215" s="117">
        <f t="shared" si="103"/>
        <v>8719.0011139492563</v>
      </c>
      <c r="F215" s="117">
        <f t="shared" si="103"/>
        <v>12418.660620765957</v>
      </c>
      <c r="G215" s="117">
        <f t="shared" si="103"/>
        <v>11711.952770331891</v>
      </c>
      <c r="H215" s="117">
        <f t="shared" si="103"/>
        <v>10727.874606190398</v>
      </c>
      <c r="I215" s="117">
        <f t="shared" si="103"/>
        <v>8635.2004817179641</v>
      </c>
      <c r="J215" s="117">
        <f t="shared" si="103"/>
        <v>11492.937243507846</v>
      </c>
      <c r="K215" s="117">
        <f t="shared" si="103"/>
        <v>8896.7139425316054</v>
      </c>
      <c r="L215" s="117">
        <f t="shared" si="103"/>
        <v>10639.763704448844</v>
      </c>
      <c r="M215" s="117">
        <f t="shared" si="103"/>
        <v>12599.145445081978</v>
      </c>
      <c r="N215" s="117">
        <f t="shared" si="103"/>
        <v>11779.352347748008</v>
      </c>
      <c r="O215" s="117">
        <f t="shared" si="103"/>
        <v>12544.020275572077</v>
      </c>
      <c r="P215" s="117">
        <f t="shared" si="103"/>
        <v>12714.879694781492</v>
      </c>
      <c r="Q215" s="117">
        <f t="shared" si="103"/>
        <v>9921.3311756970652</v>
      </c>
      <c r="R215" s="117">
        <f t="shared" ref="R215:V215" si="104">R216+R219+R221+R231</f>
        <v>4871.7309419507083</v>
      </c>
      <c r="S215" s="117">
        <f t="shared" si="104"/>
        <v>9249.1263429056544</v>
      </c>
      <c r="T215" s="117">
        <f t="shared" si="104"/>
        <v>11461.082314207741</v>
      </c>
      <c r="U215" s="117">
        <f t="shared" si="104"/>
        <v>13163.842404264866</v>
      </c>
      <c r="V215" s="117">
        <f t="shared" si="104"/>
        <v>13129.000750796753</v>
      </c>
      <c r="W215" s="117">
        <f t="shared" ref="W215:Y215" si="105">W216+W219+W221+W231</f>
        <v>12136.407188136631</v>
      </c>
      <c r="X215" s="117">
        <f t="shared" si="105"/>
        <v>0</v>
      </c>
      <c r="Y215" s="117">
        <f t="shared" si="105"/>
        <v>16598.300371951693</v>
      </c>
      <c r="DA215" s="129" t="s">
        <v>2412</v>
      </c>
    </row>
    <row r="216" spans="1:105" ht="12" customHeight="1" x14ac:dyDescent="0.25">
      <c r="A216" s="121" t="s">
        <v>57</v>
      </c>
      <c r="B216" s="122">
        <f t="shared" ref="B216:Q216" si="106">SUM(B217:B218)</f>
        <v>9737.1296418586026</v>
      </c>
      <c r="C216" s="122">
        <f t="shared" si="106"/>
        <v>7947.966941718124</v>
      </c>
      <c r="D216" s="122">
        <f t="shared" si="106"/>
        <v>9627.5678929351761</v>
      </c>
      <c r="E216" s="122">
        <f t="shared" si="106"/>
        <v>7187.8879664290725</v>
      </c>
      <c r="F216" s="122">
        <f t="shared" si="106"/>
        <v>10382.882207432438</v>
      </c>
      <c r="G216" s="122">
        <f t="shared" si="106"/>
        <v>9750.9150667944396</v>
      </c>
      <c r="H216" s="122">
        <f t="shared" si="106"/>
        <v>8850.7628179406147</v>
      </c>
      <c r="I216" s="122">
        <f t="shared" si="106"/>
        <v>7294.7899439189177</v>
      </c>
      <c r="J216" s="122">
        <f t="shared" si="106"/>
        <v>9857.0496866273188</v>
      </c>
      <c r="K216" s="122">
        <f t="shared" si="106"/>
        <v>7656.7717539661116</v>
      </c>
      <c r="L216" s="122">
        <f t="shared" si="106"/>
        <v>9187.6536239627385</v>
      </c>
      <c r="M216" s="122">
        <f t="shared" si="106"/>
        <v>10882.020206493768</v>
      </c>
      <c r="N216" s="122">
        <f t="shared" si="106"/>
        <v>10122.21989026064</v>
      </c>
      <c r="O216" s="122">
        <f t="shared" si="106"/>
        <v>10845.705086240338</v>
      </c>
      <c r="P216" s="122">
        <f t="shared" si="106"/>
        <v>11103.601869066091</v>
      </c>
      <c r="Q216" s="122">
        <f t="shared" si="106"/>
        <v>8531.9700520678434</v>
      </c>
      <c r="R216" s="122">
        <f t="shared" ref="R216:V216" si="107">SUM(R217:R218)</f>
        <v>3885.5014766274985</v>
      </c>
      <c r="S216" s="122">
        <f t="shared" si="107"/>
        <v>7867.0837430899728</v>
      </c>
      <c r="T216" s="122">
        <f t="shared" si="107"/>
        <v>9933.8601777380973</v>
      </c>
      <c r="U216" s="122">
        <f t="shared" si="107"/>
        <v>11404.078699726389</v>
      </c>
      <c r="V216" s="122">
        <f t="shared" si="107"/>
        <v>11416.397615380112</v>
      </c>
      <c r="W216" s="122">
        <f t="shared" ref="W216:Y216" si="108">SUM(W217:W218)</f>
        <v>10389.906082594363</v>
      </c>
      <c r="X216" s="122">
        <f t="shared" si="108"/>
        <v>0</v>
      </c>
      <c r="Y216" s="122">
        <f t="shared" si="108"/>
        <v>14954.450184826455</v>
      </c>
      <c r="DA216" s="130" t="s">
        <v>2413</v>
      </c>
    </row>
    <row r="217" spans="1:105" ht="12" customHeight="1" x14ac:dyDescent="0.25">
      <c r="A217" s="97" t="s">
        <v>51</v>
      </c>
      <c r="B217" s="98">
        <v>9646.0306815271088</v>
      </c>
      <c r="C217" s="98">
        <v>7875.1517326145731</v>
      </c>
      <c r="D217" s="98">
        <v>9541.238529309072</v>
      </c>
      <c r="E217" s="98">
        <v>7124.7653597909757</v>
      </c>
      <c r="F217" s="98">
        <v>10293.145340145507</v>
      </c>
      <c r="G217" s="98">
        <v>9668.5902434355758</v>
      </c>
      <c r="H217" s="98">
        <v>8777.0868396974238</v>
      </c>
      <c r="I217" s="98">
        <v>7235.2267487773506</v>
      </c>
      <c r="J217" s="98">
        <v>9778.068874414419</v>
      </c>
      <c r="K217" s="98">
        <v>7596.6191642139347</v>
      </c>
      <c r="L217" s="98">
        <v>9115.5192578876758</v>
      </c>
      <c r="M217" s="98">
        <v>10797.630514981931</v>
      </c>
      <c r="N217" s="98">
        <v>10044.39913522566</v>
      </c>
      <c r="O217" s="98">
        <v>10763.02774182485</v>
      </c>
      <c r="P217" s="98">
        <v>11019.48869154732</v>
      </c>
      <c r="Q217" s="98">
        <v>8467.679272540845</v>
      </c>
      <c r="R217" s="98">
        <v>3856.4572261586691</v>
      </c>
      <c r="S217" s="98">
        <v>7808.5680473929888</v>
      </c>
      <c r="T217" s="98">
        <v>9860.282430492849</v>
      </c>
      <c r="U217" s="98">
        <v>11319.819113632304</v>
      </c>
      <c r="V217" s="98">
        <v>11332.022673626348</v>
      </c>
      <c r="W217" s="98">
        <v>10313.338933053554</v>
      </c>
      <c r="X217" s="98">
        <v>0</v>
      </c>
      <c r="Y217" s="98">
        <v>14844.572933131749</v>
      </c>
      <c r="DA217" s="63" t="s">
        <v>2414</v>
      </c>
    </row>
    <row r="218" spans="1:105" ht="12" customHeight="1" x14ac:dyDescent="0.25">
      <c r="A218" s="97" t="s">
        <v>53</v>
      </c>
      <c r="B218" s="98">
        <v>91.098960331494027</v>
      </c>
      <c r="C218" s="98">
        <v>72.815209103550998</v>
      </c>
      <c r="D218" s="98">
        <v>86.329363626104808</v>
      </c>
      <c r="E218" s="98">
        <v>63.122606638096556</v>
      </c>
      <c r="F218" s="98">
        <v>89.736867286930504</v>
      </c>
      <c r="G218" s="98">
        <v>82.324823358863057</v>
      </c>
      <c r="H218" s="98">
        <v>73.675978243191068</v>
      </c>
      <c r="I218" s="98">
        <v>59.563195141566965</v>
      </c>
      <c r="J218" s="98">
        <v>78.980812212899338</v>
      </c>
      <c r="K218" s="98">
        <v>60.152589752176965</v>
      </c>
      <c r="L218" s="98">
        <v>72.134366075063056</v>
      </c>
      <c r="M218" s="98">
        <v>84.389691511836233</v>
      </c>
      <c r="N218" s="98">
        <v>77.820755034980067</v>
      </c>
      <c r="O218" s="98">
        <v>82.677344415487411</v>
      </c>
      <c r="P218" s="98">
        <v>84.113177518771877</v>
      </c>
      <c r="Q218" s="98">
        <v>64.290779526998051</v>
      </c>
      <c r="R218" s="98">
        <v>29.044250468829304</v>
      </c>
      <c r="S218" s="98">
        <v>58.515695696983855</v>
      </c>
      <c r="T218" s="98">
        <v>73.577747245248986</v>
      </c>
      <c r="U218" s="98">
        <v>84.259586094085179</v>
      </c>
      <c r="V218" s="98">
        <v>84.374941753764688</v>
      </c>
      <c r="W218" s="98">
        <v>76.567149540808884</v>
      </c>
      <c r="X218" s="98">
        <v>0</v>
      </c>
      <c r="Y218" s="98">
        <v>109.87725169470727</v>
      </c>
      <c r="DA218" s="63" t="s">
        <v>2415</v>
      </c>
    </row>
    <row r="219" spans="1:105" ht="12" customHeight="1" x14ac:dyDescent="0.25">
      <c r="A219" s="121" t="s">
        <v>92</v>
      </c>
      <c r="B219" s="122">
        <f t="shared" ref="B219:Y219" si="109">B220</f>
        <v>4.4125219124376308E-2</v>
      </c>
      <c r="C219" s="122">
        <f t="shared" si="109"/>
        <v>5.3593913777995397E-2</v>
      </c>
      <c r="D219" s="122">
        <f t="shared" si="109"/>
        <v>7.4345036192220063E-2</v>
      </c>
      <c r="E219" s="122">
        <f t="shared" si="109"/>
        <v>7.9431559918863401E-2</v>
      </c>
      <c r="F219" s="122">
        <f t="shared" si="109"/>
        <v>0.11443741925699441</v>
      </c>
      <c r="G219" s="122">
        <f t="shared" si="109"/>
        <v>0.18767667514219202</v>
      </c>
      <c r="H219" s="122">
        <f t="shared" si="109"/>
        <v>0.25623994191076915</v>
      </c>
      <c r="I219" s="122">
        <f t="shared" si="109"/>
        <v>0.34635194195780816</v>
      </c>
      <c r="J219" s="122">
        <f t="shared" si="109"/>
        <v>0.3974276002381148</v>
      </c>
      <c r="K219" s="122">
        <f t="shared" si="109"/>
        <v>0.43874975788362031</v>
      </c>
      <c r="L219" s="122">
        <f t="shared" si="109"/>
        <v>0.70849156156516013</v>
      </c>
      <c r="M219" s="122">
        <f t="shared" si="109"/>
        <v>0.45083665899578212</v>
      </c>
      <c r="N219" s="122">
        <f t="shared" si="109"/>
        <v>0.59468637865658447</v>
      </c>
      <c r="O219" s="122">
        <f t="shared" si="109"/>
        <v>1.0325498498222019</v>
      </c>
      <c r="P219" s="122">
        <f t="shared" si="109"/>
        <v>1.7632549190410287</v>
      </c>
      <c r="Q219" s="122">
        <f t="shared" si="109"/>
        <v>2.6267369433494157</v>
      </c>
      <c r="R219" s="122">
        <f t="shared" si="109"/>
        <v>5.5741437564016589</v>
      </c>
      <c r="S219" s="122">
        <f t="shared" si="109"/>
        <v>8.8286993566670748</v>
      </c>
      <c r="T219" s="122">
        <f t="shared" si="109"/>
        <v>13.238187630174927</v>
      </c>
      <c r="U219" s="122">
        <f t="shared" si="109"/>
        <v>6.5767011498570893</v>
      </c>
      <c r="V219" s="122">
        <f t="shared" si="109"/>
        <v>5.3974440859588011</v>
      </c>
      <c r="W219" s="122">
        <f t="shared" si="109"/>
        <v>3.9028297842049113</v>
      </c>
      <c r="X219" s="122">
        <f t="shared" si="109"/>
        <v>0</v>
      </c>
      <c r="Y219" s="122">
        <f t="shared" si="109"/>
        <v>0.96550641145862992</v>
      </c>
      <c r="DA219" s="130" t="s">
        <v>2416</v>
      </c>
    </row>
    <row r="220" spans="1:105" ht="12" customHeight="1" x14ac:dyDescent="0.25">
      <c r="A220" s="97" t="s">
        <v>53</v>
      </c>
      <c r="B220" s="98">
        <f>RES_hhdet_tesh!B8</f>
        <v>4.4125219124376308E-2</v>
      </c>
      <c r="C220" s="98">
        <f>RES_hhdet_tesh!C8</f>
        <v>5.3593913777995397E-2</v>
      </c>
      <c r="D220" s="98">
        <f>RES_hhdet_tesh!D8</f>
        <v>7.4345036192220063E-2</v>
      </c>
      <c r="E220" s="98">
        <f>RES_hhdet_tesh!E8</f>
        <v>7.9431559918863401E-2</v>
      </c>
      <c r="F220" s="98">
        <f>RES_hhdet_tesh!F8</f>
        <v>0.11443741925699441</v>
      </c>
      <c r="G220" s="98">
        <f>RES_hhdet_tesh!G8</f>
        <v>0.18767667514219202</v>
      </c>
      <c r="H220" s="98">
        <f>RES_hhdet_tesh!H8</f>
        <v>0.25623994191076915</v>
      </c>
      <c r="I220" s="98">
        <f>RES_hhdet_tesh!I8</f>
        <v>0.34635194195780816</v>
      </c>
      <c r="J220" s="98">
        <f>RES_hhdet_tesh!J8</f>
        <v>0.3974276002381148</v>
      </c>
      <c r="K220" s="98">
        <f>RES_hhdet_tesh!K8</f>
        <v>0.43874975788362031</v>
      </c>
      <c r="L220" s="98">
        <f>RES_hhdet_tesh!L8</f>
        <v>0.70849156156516013</v>
      </c>
      <c r="M220" s="98">
        <f>RES_hhdet_tesh!M8</f>
        <v>0.45083665899578212</v>
      </c>
      <c r="N220" s="98">
        <f>RES_hhdet_tesh!N8</f>
        <v>0.59468637865658447</v>
      </c>
      <c r="O220" s="98">
        <f>RES_hhdet_tesh!O8</f>
        <v>1.0325498498222019</v>
      </c>
      <c r="P220" s="98">
        <f>RES_hhdet_tesh!P8</f>
        <v>1.7632549190410287</v>
      </c>
      <c r="Q220" s="98">
        <f>RES_hhdet_tesh!Q8</f>
        <v>2.6267369433494157</v>
      </c>
      <c r="R220" s="98">
        <f>RES_hhdet_tesh!R8</f>
        <v>5.5741437564016589</v>
      </c>
      <c r="S220" s="98">
        <f>RES_hhdet_tesh!S8</f>
        <v>8.8286993566670748</v>
      </c>
      <c r="T220" s="98">
        <f>RES_hhdet_tesh!T8</f>
        <v>13.238187630174927</v>
      </c>
      <c r="U220" s="98">
        <f>RES_hhdet_tesh!U8</f>
        <v>6.5767011498570893</v>
      </c>
      <c r="V220" s="98">
        <f>RES_hhdet_tesh!V8</f>
        <v>5.3974440859588011</v>
      </c>
      <c r="W220" s="98">
        <f>RES_hhdet_tesh!W8</f>
        <v>3.9028297842049113</v>
      </c>
      <c r="X220" s="98">
        <f>RES_hhdet_tesh!X8</f>
        <v>0</v>
      </c>
      <c r="Y220" s="98">
        <f>RES_hhdet_tesh!Y8</f>
        <v>0.96550641145862992</v>
      </c>
      <c r="DA220" s="63" t="s">
        <v>2417</v>
      </c>
    </row>
    <row r="221" spans="1:105" ht="12" customHeight="1" x14ac:dyDescent="0.25">
      <c r="A221" s="121" t="s">
        <v>55</v>
      </c>
      <c r="B221" s="122">
        <v>1202.8723841190313</v>
      </c>
      <c r="C221" s="122">
        <v>1008.3339201700533</v>
      </c>
      <c r="D221" s="122">
        <v>1263.203392641554</v>
      </c>
      <c r="E221" s="122">
        <v>913.50455418881381</v>
      </c>
      <c r="F221" s="122">
        <v>1326.5550278753608</v>
      </c>
      <c r="G221" s="122">
        <v>1325.5894730091138</v>
      </c>
      <c r="H221" s="122">
        <v>1230.7629552578755</v>
      </c>
      <c r="I221" s="122">
        <v>827.3283427289474</v>
      </c>
      <c r="J221" s="122">
        <v>1084.5316758797849</v>
      </c>
      <c r="K221" s="122">
        <v>791.26098836852464</v>
      </c>
      <c r="L221" s="122">
        <v>928.98264005959959</v>
      </c>
      <c r="M221" s="122">
        <v>1177.2183924960607</v>
      </c>
      <c r="N221" s="122">
        <v>1124.628485933466</v>
      </c>
      <c r="O221" s="122">
        <v>1179.1008531035757</v>
      </c>
      <c r="P221" s="122">
        <v>1113.2428413567955</v>
      </c>
      <c r="Q221" s="122">
        <v>873.12761329028524</v>
      </c>
      <c r="R221" s="122">
        <v>423.10544488011311</v>
      </c>
      <c r="S221" s="122">
        <v>819.75504560329284</v>
      </c>
      <c r="T221" s="122">
        <v>992.30495628286849</v>
      </c>
      <c r="U221" s="122">
        <v>1180.3298590351178</v>
      </c>
      <c r="V221" s="122">
        <v>1188.7775528623338</v>
      </c>
      <c r="W221" s="122">
        <v>1173.1461071384306</v>
      </c>
      <c r="X221" s="122">
        <v>0</v>
      </c>
      <c r="Y221" s="122">
        <v>1108.5260386197469</v>
      </c>
      <c r="DA221" s="130" t="s">
        <v>2418</v>
      </c>
    </row>
    <row r="222" spans="1:105" ht="12" customHeight="1" x14ac:dyDescent="0.25">
      <c r="A222" s="97" t="s">
        <v>143</v>
      </c>
      <c r="B222" s="98">
        <v>1212.6030506786622</v>
      </c>
      <c r="C222" s="98">
        <v>996.86327817567872</v>
      </c>
      <c r="D222" s="98">
        <v>1273.9328713994339</v>
      </c>
      <c r="E222" s="98">
        <v>899.94267670494503</v>
      </c>
      <c r="F222" s="98">
        <v>1342.3762071960375</v>
      </c>
      <c r="G222" s="98">
        <v>1346.3629869534166</v>
      </c>
      <c r="H222" s="98">
        <v>1238.3188201577575</v>
      </c>
      <c r="I222" s="98">
        <v>813.31121360239899</v>
      </c>
      <c r="J222" s="98">
        <v>1086.7555900040024</v>
      </c>
      <c r="K222" s="98">
        <v>780.94225894810961</v>
      </c>
      <c r="L222" s="98">
        <v>922.99509552381323</v>
      </c>
      <c r="M222" s="98">
        <v>1204.1759976834128</v>
      </c>
      <c r="N222" s="98">
        <v>1140.4426817157025</v>
      </c>
      <c r="O222" s="98">
        <v>1203.886448486081</v>
      </c>
      <c r="P222" s="98">
        <v>1120.5853068543654</v>
      </c>
      <c r="Q222" s="98">
        <v>870.56478507606619</v>
      </c>
      <c r="R222" s="98">
        <v>398.39878750191315</v>
      </c>
      <c r="S222" s="98">
        <v>810.51018636139634</v>
      </c>
      <c r="T222" s="98">
        <v>991.94820100770119</v>
      </c>
      <c r="U222" s="98">
        <v>1183.9017037551612</v>
      </c>
      <c r="V222" s="98">
        <v>1192.2715356222602</v>
      </c>
      <c r="W222" s="98">
        <v>1171.0116302023064</v>
      </c>
      <c r="X222" s="98">
        <v>0</v>
      </c>
      <c r="Y222" s="98">
        <v>0</v>
      </c>
      <c r="DA222" s="63" t="s">
        <v>2419</v>
      </c>
    </row>
    <row r="223" spans="1:105" ht="12" customHeight="1" x14ac:dyDescent="0.25">
      <c r="A223" s="97" t="s">
        <v>124</v>
      </c>
      <c r="B223" s="98">
        <v>0</v>
      </c>
      <c r="C223" s="98">
        <v>0</v>
      </c>
      <c r="D223" s="98">
        <v>0</v>
      </c>
      <c r="E223" s="98">
        <v>0</v>
      </c>
      <c r="F223" s="98">
        <v>0</v>
      </c>
      <c r="G223" s="98">
        <v>0</v>
      </c>
      <c r="H223" s="98">
        <v>0</v>
      </c>
      <c r="I223" s="98">
        <v>0</v>
      </c>
      <c r="J223" s="98">
        <v>0</v>
      </c>
      <c r="K223" s="98">
        <v>0</v>
      </c>
      <c r="L223" s="98">
        <v>0</v>
      </c>
      <c r="M223" s="98">
        <v>0</v>
      </c>
      <c r="N223" s="98">
        <v>0</v>
      </c>
      <c r="O223" s="98">
        <v>0</v>
      </c>
      <c r="P223" s="98">
        <v>0</v>
      </c>
      <c r="Q223" s="98">
        <v>0</v>
      </c>
      <c r="R223" s="98">
        <v>0</v>
      </c>
      <c r="S223" s="98">
        <v>0</v>
      </c>
      <c r="T223" s="98">
        <v>0</v>
      </c>
      <c r="U223" s="98">
        <v>0</v>
      </c>
      <c r="V223" s="98">
        <v>0</v>
      </c>
      <c r="W223" s="98">
        <v>0</v>
      </c>
      <c r="X223" s="98">
        <v>0</v>
      </c>
      <c r="Y223" s="98">
        <v>0</v>
      </c>
      <c r="DA223" s="63" t="s">
        <v>2420</v>
      </c>
    </row>
    <row r="224" spans="1:105" ht="12" customHeight="1" x14ac:dyDescent="0.25">
      <c r="A224" s="97" t="s">
        <v>123</v>
      </c>
      <c r="B224" s="98">
        <v>0</v>
      </c>
      <c r="C224" s="98">
        <v>0</v>
      </c>
      <c r="D224" s="98">
        <v>0</v>
      </c>
      <c r="E224" s="98">
        <v>0</v>
      </c>
      <c r="F224" s="98">
        <v>0</v>
      </c>
      <c r="G224" s="98">
        <v>0</v>
      </c>
      <c r="H224" s="98">
        <v>0</v>
      </c>
      <c r="I224" s="98">
        <v>0</v>
      </c>
      <c r="J224" s="98">
        <v>0</v>
      </c>
      <c r="K224" s="98">
        <v>0</v>
      </c>
      <c r="L224" s="98">
        <v>0</v>
      </c>
      <c r="M224" s="98">
        <v>0</v>
      </c>
      <c r="N224" s="98">
        <v>0</v>
      </c>
      <c r="O224" s="98">
        <v>0</v>
      </c>
      <c r="P224" s="98">
        <v>0</v>
      </c>
      <c r="Q224" s="98">
        <v>0</v>
      </c>
      <c r="R224" s="98">
        <v>0</v>
      </c>
      <c r="S224" s="98">
        <v>0</v>
      </c>
      <c r="T224" s="98">
        <v>0</v>
      </c>
      <c r="U224" s="98">
        <v>0</v>
      </c>
      <c r="V224" s="98">
        <v>0</v>
      </c>
      <c r="W224" s="98">
        <v>0</v>
      </c>
      <c r="X224" s="98">
        <v>0</v>
      </c>
      <c r="Y224" s="98">
        <v>0</v>
      </c>
      <c r="DA224" s="63" t="s">
        <v>2421</v>
      </c>
    </row>
    <row r="225" spans="1:105" ht="12" customHeight="1" x14ac:dyDescent="0.25">
      <c r="A225" s="100" t="s">
        <v>50</v>
      </c>
      <c r="B225" s="101">
        <v>0</v>
      </c>
      <c r="C225" s="101">
        <v>0</v>
      </c>
      <c r="D225" s="101">
        <v>0</v>
      </c>
      <c r="E225" s="101">
        <v>0</v>
      </c>
      <c r="F225" s="101">
        <v>0</v>
      </c>
      <c r="G225" s="101">
        <v>0</v>
      </c>
      <c r="H225" s="101">
        <v>0</v>
      </c>
      <c r="I225" s="101">
        <v>0</v>
      </c>
      <c r="J225" s="101">
        <v>0</v>
      </c>
      <c r="K225" s="101">
        <v>0</v>
      </c>
      <c r="L225" s="101">
        <v>0</v>
      </c>
      <c r="M225" s="101">
        <v>0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X225" s="101">
        <v>0</v>
      </c>
      <c r="Y225" s="101">
        <v>0</v>
      </c>
      <c r="DA225" s="131" t="s">
        <v>2422</v>
      </c>
    </row>
    <row r="226" spans="1:105" ht="12" customHeight="1" x14ac:dyDescent="0.25">
      <c r="A226" s="103" t="s">
        <v>52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X226" s="104">
        <v>0</v>
      </c>
      <c r="Y226" s="104">
        <v>0</v>
      </c>
      <c r="DA226" s="132" t="s">
        <v>2423</v>
      </c>
    </row>
    <row r="227" spans="1:105" ht="12" customHeight="1" x14ac:dyDescent="0.25">
      <c r="A227" s="106" t="s">
        <v>122</v>
      </c>
      <c r="B227" s="101">
        <v>1091.3096255288535</v>
      </c>
      <c r="C227" s="101">
        <v>1158.0756705531392</v>
      </c>
      <c r="D227" s="101">
        <v>1137.6984804007038</v>
      </c>
      <c r="E227" s="101">
        <v>1122.6529905527698</v>
      </c>
      <c r="F227" s="101">
        <v>1108.7719697313714</v>
      </c>
      <c r="G227" s="101">
        <v>1091.4954049310759</v>
      </c>
      <c r="H227" s="101">
        <v>1107.7941359302542</v>
      </c>
      <c r="I227" s="101">
        <v>1068.0024498317828</v>
      </c>
      <c r="J227" s="101">
        <v>1043.1620905583163</v>
      </c>
      <c r="K227" s="101">
        <v>1000.039581838928</v>
      </c>
      <c r="L227" s="101">
        <v>1061.1978744587734</v>
      </c>
      <c r="M227" s="101">
        <v>977.60542040381506</v>
      </c>
      <c r="N227" s="101">
        <v>1019.1204577648296</v>
      </c>
      <c r="O227" s="101">
        <v>992.28153552659592</v>
      </c>
      <c r="P227" s="101">
        <v>924.76059876734519</v>
      </c>
      <c r="Q227" s="101">
        <v>936.82084782351217</v>
      </c>
      <c r="R227" s="101">
        <v>1032.2904894888636</v>
      </c>
      <c r="S227" s="101">
        <v>1039.5515740793799</v>
      </c>
      <c r="T227" s="101">
        <v>1000.9265420994118</v>
      </c>
      <c r="U227" s="101">
        <v>1085.3452475910005</v>
      </c>
      <c r="V227" s="101">
        <v>1068.3379118436994</v>
      </c>
      <c r="W227" s="101">
        <v>1196.2594431038915</v>
      </c>
      <c r="X227" s="101">
        <v>0</v>
      </c>
      <c r="Y227" s="101">
        <v>1108.5260386197469</v>
      </c>
      <c r="DA227" s="131" t="s">
        <v>2424</v>
      </c>
    </row>
    <row r="228" spans="1:105" ht="12" customHeight="1" x14ac:dyDescent="0.25">
      <c r="A228" s="107" t="s">
        <v>121</v>
      </c>
      <c r="B228" s="104">
        <v>0</v>
      </c>
      <c r="C228" s="104">
        <v>0</v>
      </c>
      <c r="D228" s="104">
        <v>0</v>
      </c>
      <c r="E228" s="104">
        <v>0</v>
      </c>
      <c r="F228" s="104">
        <v>0</v>
      </c>
      <c r="G228" s="104">
        <v>0</v>
      </c>
      <c r="H228" s="104">
        <v>0</v>
      </c>
      <c r="I228" s="104">
        <v>0</v>
      </c>
      <c r="J228" s="104">
        <v>0</v>
      </c>
      <c r="K228" s="104">
        <v>0</v>
      </c>
      <c r="L228" s="104">
        <v>0</v>
      </c>
      <c r="M228" s="104">
        <v>0</v>
      </c>
      <c r="N228" s="104">
        <v>0</v>
      </c>
      <c r="O228" s="104">
        <v>0</v>
      </c>
      <c r="P228" s="104">
        <v>0</v>
      </c>
      <c r="Q228" s="104">
        <v>0</v>
      </c>
      <c r="R228" s="104">
        <v>0</v>
      </c>
      <c r="S228" s="104">
        <v>0</v>
      </c>
      <c r="T228" s="104">
        <v>0</v>
      </c>
      <c r="U228" s="104">
        <v>0</v>
      </c>
      <c r="V228" s="104">
        <v>0</v>
      </c>
      <c r="W228" s="104">
        <v>0</v>
      </c>
      <c r="X228" s="104">
        <v>0</v>
      </c>
      <c r="Y228" s="104">
        <v>0</v>
      </c>
      <c r="DA228" s="132" t="s">
        <v>2425</v>
      </c>
    </row>
    <row r="229" spans="1:105" ht="12" customHeight="1" x14ac:dyDescent="0.25">
      <c r="A229" s="108" t="s">
        <v>53</v>
      </c>
      <c r="B229" s="98">
        <v>0</v>
      </c>
      <c r="C229" s="98">
        <v>0</v>
      </c>
      <c r="D229" s="98">
        <v>0</v>
      </c>
      <c r="E229" s="98">
        <v>0</v>
      </c>
      <c r="F229" s="98">
        <v>0</v>
      </c>
      <c r="G229" s="98">
        <v>0</v>
      </c>
      <c r="H229" s="98">
        <v>0</v>
      </c>
      <c r="I229" s="98">
        <v>0</v>
      </c>
      <c r="J229" s="98">
        <v>0</v>
      </c>
      <c r="K229" s="98">
        <v>0</v>
      </c>
      <c r="L229" s="98">
        <v>0</v>
      </c>
      <c r="M229" s="98">
        <v>0</v>
      </c>
      <c r="N229" s="98">
        <v>0</v>
      </c>
      <c r="O229" s="98">
        <v>0</v>
      </c>
      <c r="P229" s="98">
        <v>0</v>
      </c>
      <c r="Q229" s="98">
        <v>0</v>
      </c>
      <c r="R229" s="98">
        <v>0</v>
      </c>
      <c r="S229" s="98">
        <v>0</v>
      </c>
      <c r="T229" s="98">
        <v>0</v>
      </c>
      <c r="U229" s="98">
        <v>0</v>
      </c>
      <c r="V229" s="98">
        <v>0</v>
      </c>
      <c r="W229" s="98">
        <v>0</v>
      </c>
      <c r="X229" s="98">
        <v>0</v>
      </c>
      <c r="Y229" s="98">
        <v>0</v>
      </c>
      <c r="DA229" s="63" t="s">
        <v>2426</v>
      </c>
    </row>
    <row r="230" spans="1:105" ht="12" customHeight="1" x14ac:dyDescent="0.25">
      <c r="A230" s="108" t="s">
        <v>52</v>
      </c>
      <c r="B230" s="98">
        <v>0</v>
      </c>
      <c r="C230" s="98">
        <v>0</v>
      </c>
      <c r="D230" s="98">
        <v>0</v>
      </c>
      <c r="E230" s="98">
        <v>0</v>
      </c>
      <c r="F230" s="98">
        <v>0</v>
      </c>
      <c r="G230" s="98">
        <v>0</v>
      </c>
      <c r="H230" s="98">
        <v>0</v>
      </c>
      <c r="I230" s="98">
        <v>0</v>
      </c>
      <c r="J230" s="98">
        <v>0</v>
      </c>
      <c r="K230" s="98">
        <v>0</v>
      </c>
      <c r="L230" s="98">
        <v>0</v>
      </c>
      <c r="M230" s="98">
        <v>0</v>
      </c>
      <c r="N230" s="98">
        <v>0</v>
      </c>
      <c r="O230" s="98">
        <v>0</v>
      </c>
      <c r="P230" s="98">
        <v>0</v>
      </c>
      <c r="Q230" s="98">
        <v>0</v>
      </c>
      <c r="R230" s="98">
        <v>0</v>
      </c>
      <c r="S230" s="98">
        <v>0</v>
      </c>
      <c r="T230" s="98">
        <v>0</v>
      </c>
      <c r="U230" s="98">
        <v>0</v>
      </c>
      <c r="V230" s="98">
        <v>0</v>
      </c>
      <c r="W230" s="98">
        <v>0</v>
      </c>
      <c r="X230" s="98">
        <v>0</v>
      </c>
      <c r="Y230" s="98">
        <v>0</v>
      </c>
      <c r="DA230" s="63" t="s">
        <v>2427</v>
      </c>
    </row>
    <row r="231" spans="1:105" ht="12" customHeight="1" x14ac:dyDescent="0.25">
      <c r="A231" s="121" t="s">
        <v>54</v>
      </c>
      <c r="B231" s="122">
        <v>775.99439901400456</v>
      </c>
      <c r="C231" s="122">
        <v>751.40740228515097</v>
      </c>
      <c r="D231" s="122">
        <v>689.20039861211205</v>
      </c>
      <c r="E231" s="122">
        <v>617.52916177145141</v>
      </c>
      <c r="F231" s="122">
        <v>709.10894803890267</v>
      </c>
      <c r="G231" s="122">
        <v>635.26055385319523</v>
      </c>
      <c r="H231" s="122">
        <v>646.09259304999875</v>
      </c>
      <c r="I231" s="122">
        <v>512.73584312814114</v>
      </c>
      <c r="J231" s="122">
        <v>550.95845340050403</v>
      </c>
      <c r="K231" s="122">
        <v>448.24245043908644</v>
      </c>
      <c r="L231" s="122">
        <v>522.41894886494003</v>
      </c>
      <c r="M231" s="122">
        <v>539.45600943315412</v>
      </c>
      <c r="N231" s="122">
        <v>531.90928517524674</v>
      </c>
      <c r="O231" s="122">
        <v>518.18178637834194</v>
      </c>
      <c r="P231" s="122">
        <v>496.27172943956373</v>
      </c>
      <c r="Q231" s="122">
        <v>513.60677339558515</v>
      </c>
      <c r="R231" s="122">
        <v>557.54987668669492</v>
      </c>
      <c r="S231" s="122">
        <v>553.45885485572251</v>
      </c>
      <c r="T231" s="122">
        <v>521.67899255659859</v>
      </c>
      <c r="U231" s="122">
        <v>572.85714435350042</v>
      </c>
      <c r="V231" s="122">
        <v>518.42813846834906</v>
      </c>
      <c r="W231" s="122">
        <v>569.45216861963127</v>
      </c>
      <c r="X231" s="122">
        <v>0</v>
      </c>
      <c r="Y231" s="122">
        <v>534.35864209403053</v>
      </c>
      <c r="DA231" s="130" t="s">
        <v>2428</v>
      </c>
    </row>
    <row r="232" spans="1:105" ht="12" customHeight="1" x14ac:dyDescent="0.25">
      <c r="A232" s="97" t="s">
        <v>51</v>
      </c>
      <c r="B232" s="98">
        <v>826.07939949770866</v>
      </c>
      <c r="C232" s="98">
        <v>681.78969302435985</v>
      </c>
      <c r="D232" s="98">
        <v>723.247352056566</v>
      </c>
      <c r="E232" s="98">
        <v>540.67632252269811</v>
      </c>
      <c r="F232" s="98">
        <v>818.42790662803634</v>
      </c>
      <c r="G232" s="98">
        <v>697.68415897925297</v>
      </c>
      <c r="H232" s="98">
        <v>656.0281984642246</v>
      </c>
      <c r="I232" s="98">
        <v>433.71416045965788</v>
      </c>
      <c r="J232" s="98">
        <v>586.64879125435664</v>
      </c>
      <c r="K232" s="98">
        <v>365.99983189134667</v>
      </c>
      <c r="L232" s="98">
        <v>491.02032385749828</v>
      </c>
      <c r="M232" s="98">
        <v>614.30991373574409</v>
      </c>
      <c r="N232" s="98">
        <v>592.47534067422112</v>
      </c>
      <c r="O232" s="98">
        <v>587.60208979260119</v>
      </c>
      <c r="P232" s="98">
        <v>551.8579956527426</v>
      </c>
      <c r="Q232" s="98">
        <v>560.1151120910381</v>
      </c>
      <c r="R232" s="98">
        <v>0</v>
      </c>
      <c r="S232" s="98">
        <v>0</v>
      </c>
      <c r="T232" s="98">
        <v>0</v>
      </c>
      <c r="U232" s="98">
        <v>0</v>
      </c>
      <c r="V232" s="98">
        <v>0</v>
      </c>
      <c r="W232" s="98">
        <v>0</v>
      </c>
      <c r="X232" s="98">
        <v>0</v>
      </c>
      <c r="Y232" s="98">
        <v>0</v>
      </c>
      <c r="DA232" s="63" t="s">
        <v>2429</v>
      </c>
    </row>
    <row r="233" spans="1:105" ht="12" customHeight="1" x14ac:dyDescent="0.25">
      <c r="A233" s="97" t="s">
        <v>50</v>
      </c>
      <c r="B233" s="98">
        <v>722.49791474473432</v>
      </c>
      <c r="C233" s="98">
        <v>919.89763169903722</v>
      </c>
      <c r="D233" s="98">
        <v>482.85867509570102</v>
      </c>
      <c r="E233" s="98">
        <v>674.94501382265912</v>
      </c>
      <c r="F233" s="98">
        <v>720.32164131352295</v>
      </c>
      <c r="G233" s="98">
        <v>584.73401707805147</v>
      </c>
      <c r="H233" s="98">
        <v>627.03507451780445</v>
      </c>
      <c r="I233" s="98">
        <v>421.45653046452793</v>
      </c>
      <c r="J233" s="98">
        <v>558.93518839811827</v>
      </c>
      <c r="K233" s="98">
        <v>486.2061850002151</v>
      </c>
      <c r="L233" s="98">
        <v>577.28729174682712</v>
      </c>
      <c r="M233" s="98">
        <v>564.40746791727031</v>
      </c>
      <c r="N233" s="98">
        <v>445.00665217287582</v>
      </c>
      <c r="O233" s="98">
        <v>419.27313391163767</v>
      </c>
      <c r="P233" s="98">
        <v>468.57718471240622</v>
      </c>
      <c r="Q233" s="98">
        <v>489.08846564804116</v>
      </c>
      <c r="R233" s="98">
        <v>614.52990125281212</v>
      </c>
      <c r="S233" s="98">
        <v>612.31705539406767</v>
      </c>
      <c r="T233" s="98">
        <v>534.61851464379663</v>
      </c>
      <c r="U233" s="98">
        <v>639.85643240839818</v>
      </c>
      <c r="V233" s="98">
        <v>484.78905312041809</v>
      </c>
      <c r="W233" s="98">
        <v>509.25152117535561</v>
      </c>
      <c r="X233" s="98">
        <v>0</v>
      </c>
      <c r="Y233" s="98">
        <v>555.06470026691488</v>
      </c>
      <c r="DA233" s="63" t="s">
        <v>2430</v>
      </c>
    </row>
    <row r="234" spans="1:105" ht="12" customHeight="1" x14ac:dyDescent="0.25">
      <c r="A234" s="109" t="s">
        <v>120</v>
      </c>
      <c r="B234" s="33">
        <v>755.9641660871365</v>
      </c>
      <c r="C234" s="33">
        <v>765.20289982702297</v>
      </c>
      <c r="D234" s="33">
        <v>695.86100801237671</v>
      </c>
      <c r="E234" s="33">
        <v>653.80606073607635</v>
      </c>
      <c r="F234" s="33">
        <v>649.38989111034391</v>
      </c>
      <c r="G234" s="33">
        <v>606.68771006947532</v>
      </c>
      <c r="H234" s="33">
        <v>642.26505851995501</v>
      </c>
      <c r="I234" s="33">
        <v>564.42808434568053</v>
      </c>
      <c r="J234" s="33">
        <v>529.97742614917831</v>
      </c>
      <c r="K234" s="33">
        <v>488.24437419386425</v>
      </c>
      <c r="L234" s="33">
        <v>532.68928706497411</v>
      </c>
      <c r="M234" s="33">
        <v>500.19318588736343</v>
      </c>
      <c r="N234" s="33">
        <v>514.58476345665372</v>
      </c>
      <c r="O234" s="33">
        <v>496.41524780058063</v>
      </c>
      <c r="P234" s="33">
        <v>464.70441873086742</v>
      </c>
      <c r="Q234" s="33">
        <v>486.02646357053573</v>
      </c>
      <c r="R234" s="33">
        <v>542.93000196249386</v>
      </c>
      <c r="S234" s="33">
        <v>538.29614583378839</v>
      </c>
      <c r="T234" s="33">
        <v>518.33628268407244</v>
      </c>
      <c r="U234" s="33">
        <v>556.38741969786508</v>
      </c>
      <c r="V234" s="33">
        <v>525.27681452720935</v>
      </c>
      <c r="W234" s="33">
        <v>578.86902967236699</v>
      </c>
      <c r="X234" s="33">
        <v>0</v>
      </c>
      <c r="Y234" s="33">
        <v>532.07488567790369</v>
      </c>
      <c r="DA234" s="60" t="s">
        <v>2431</v>
      </c>
    </row>
    <row r="236" spans="1:105" ht="12" customHeight="1" x14ac:dyDescent="0.25">
      <c r="A236" s="116" t="s">
        <v>169</v>
      </c>
      <c r="B236" s="117">
        <f t="shared" ref="B236:Q236" si="110">B237+B240+B242+B252</f>
        <v>6775.472712544426</v>
      </c>
      <c r="C236" s="117">
        <f t="shared" si="110"/>
        <v>5527.9464933955087</v>
      </c>
      <c r="D236" s="117">
        <f t="shared" si="110"/>
        <v>6647.8503485303327</v>
      </c>
      <c r="E236" s="117">
        <f t="shared" si="110"/>
        <v>4974.5386991283531</v>
      </c>
      <c r="F236" s="117">
        <f t="shared" si="110"/>
        <v>7049.9367420265316</v>
      </c>
      <c r="G236" s="117">
        <f t="shared" si="110"/>
        <v>6622.232665835887</v>
      </c>
      <c r="H236" s="117">
        <f t="shared" si="110"/>
        <v>6032.5451573795926</v>
      </c>
      <c r="I236" s="117">
        <f t="shared" si="110"/>
        <v>4914.6109034557576</v>
      </c>
      <c r="J236" s="117">
        <f t="shared" si="110"/>
        <v>6761.1678146605718</v>
      </c>
      <c r="K236" s="117">
        <f t="shared" si="110"/>
        <v>5079.8326860718726</v>
      </c>
      <c r="L236" s="117">
        <f t="shared" si="110"/>
        <v>6085.5914647725531</v>
      </c>
      <c r="M236" s="117">
        <f t="shared" si="110"/>
        <v>6950.0038069409984</v>
      </c>
      <c r="N236" s="117">
        <f t="shared" si="110"/>
        <v>6266.051620730882</v>
      </c>
      <c r="O236" s="117">
        <f t="shared" si="110"/>
        <v>6551.6724059769913</v>
      </c>
      <c r="P236" s="117">
        <f t="shared" si="110"/>
        <v>6676.9624700639406</v>
      </c>
      <c r="Q236" s="117">
        <f t="shared" si="110"/>
        <v>5262.2783824004018</v>
      </c>
      <c r="R236" s="117">
        <f t="shared" ref="R236:V236" si="111">R237+R240+R242+R252</f>
        <v>2218.9567018936368</v>
      </c>
      <c r="S236" s="117">
        <f t="shared" si="111"/>
        <v>4434.9921203844387</v>
      </c>
      <c r="T236" s="117">
        <f t="shared" si="111"/>
        <v>5536.0237828086065</v>
      </c>
      <c r="U236" s="117">
        <f t="shared" si="111"/>
        <v>6370.2805734039102</v>
      </c>
      <c r="V236" s="117">
        <f t="shared" si="111"/>
        <v>6323.2670894910734</v>
      </c>
      <c r="W236" s="117">
        <f t="shared" ref="W236:Y236" si="112">W237+W240+W242+W252</f>
        <v>5714.4986951375304</v>
      </c>
      <c r="X236" s="117">
        <f t="shared" si="112"/>
        <v>0</v>
      </c>
      <c r="Y236" s="117">
        <f t="shared" si="112"/>
        <v>6271.5805629586721</v>
      </c>
      <c r="DA236" s="129" t="s">
        <v>2580</v>
      </c>
    </row>
    <row r="237" spans="1:105" ht="12" customHeight="1" x14ac:dyDescent="0.25">
      <c r="A237" s="121" t="s">
        <v>57</v>
      </c>
      <c r="B237" s="122">
        <f t="shared" ref="B237:Q237" si="113">SUM(B238:B239)</f>
        <v>5872.0744079166634</v>
      </c>
      <c r="C237" s="122">
        <f t="shared" si="113"/>
        <v>4772.188676745398</v>
      </c>
      <c r="D237" s="122">
        <f t="shared" si="113"/>
        <v>5749.7837410626453</v>
      </c>
      <c r="E237" s="122">
        <f t="shared" si="113"/>
        <v>4312.0038506653627</v>
      </c>
      <c r="F237" s="122">
        <f t="shared" si="113"/>
        <v>6097.8622901135122</v>
      </c>
      <c r="G237" s="122">
        <f t="shared" si="113"/>
        <v>5708.4173054401454</v>
      </c>
      <c r="H237" s="122">
        <f t="shared" si="113"/>
        <v>5170.1086240672421</v>
      </c>
      <c r="I237" s="122">
        <f t="shared" si="113"/>
        <v>4343.8417561261504</v>
      </c>
      <c r="J237" s="122">
        <f t="shared" si="113"/>
        <v>5986.2096639634501</v>
      </c>
      <c r="K237" s="122">
        <f t="shared" si="113"/>
        <v>4548.8074200791907</v>
      </c>
      <c r="L237" s="122">
        <f t="shared" si="113"/>
        <v>5443.4948775243638</v>
      </c>
      <c r="M237" s="122">
        <f t="shared" si="113"/>
        <v>6202.522966365621</v>
      </c>
      <c r="N237" s="122">
        <f t="shared" si="113"/>
        <v>5583.9425005846751</v>
      </c>
      <c r="O237" s="122">
        <f t="shared" si="113"/>
        <v>5835.5757277712864</v>
      </c>
      <c r="P237" s="122">
        <f t="shared" si="113"/>
        <v>5946.6767337063629</v>
      </c>
      <c r="Q237" s="122">
        <f t="shared" si="113"/>
        <v>4647.7192794324355</v>
      </c>
      <c r="R237" s="122">
        <f t="shared" ref="R237:V237" si="114">SUM(R238:R239)</f>
        <v>1976.0473093352887</v>
      </c>
      <c r="S237" s="122">
        <f t="shared" si="114"/>
        <v>4000.7432649957518</v>
      </c>
      <c r="T237" s="122">
        <f t="shared" si="114"/>
        <v>5027.865754759483</v>
      </c>
      <c r="U237" s="122">
        <f t="shared" si="114"/>
        <v>5764.0911472090866</v>
      </c>
      <c r="V237" s="122">
        <f t="shared" si="114"/>
        <v>5736.4325562432296</v>
      </c>
      <c r="W237" s="122">
        <f t="shared" ref="W237:Y237" si="115">SUM(W238:W239)</f>
        <v>5187.1441940359909</v>
      </c>
      <c r="X237" s="122">
        <f t="shared" si="115"/>
        <v>0</v>
      </c>
      <c r="Y237" s="122">
        <f t="shared" si="115"/>
        <v>6251.0000371454189</v>
      </c>
      <c r="DA237" s="130" t="s">
        <v>2581</v>
      </c>
    </row>
    <row r="238" spans="1:105" ht="12" customHeight="1" x14ac:dyDescent="0.25">
      <c r="A238" s="97" t="s">
        <v>51</v>
      </c>
      <c r="B238" s="98">
        <v>5872.0744079166634</v>
      </c>
      <c r="C238" s="98">
        <v>4772.188676745398</v>
      </c>
      <c r="D238" s="98">
        <v>5749.7837410626453</v>
      </c>
      <c r="E238" s="98">
        <v>4312.0038506653627</v>
      </c>
      <c r="F238" s="98">
        <v>6097.8622901135122</v>
      </c>
      <c r="G238" s="98">
        <v>5708.4173054401454</v>
      </c>
      <c r="H238" s="98">
        <v>5170.1086240672421</v>
      </c>
      <c r="I238" s="98">
        <v>4343.8417561261504</v>
      </c>
      <c r="J238" s="98">
        <v>5986.2096639634501</v>
      </c>
      <c r="K238" s="98">
        <v>4548.8074200791907</v>
      </c>
      <c r="L238" s="98">
        <v>5443.4948775243638</v>
      </c>
      <c r="M238" s="98">
        <v>6202.522966365621</v>
      </c>
      <c r="N238" s="98">
        <v>5583.9425005846751</v>
      </c>
      <c r="O238" s="98">
        <v>5835.5757277712864</v>
      </c>
      <c r="P238" s="98">
        <v>5946.6767337063629</v>
      </c>
      <c r="Q238" s="98">
        <v>4647.7192794324355</v>
      </c>
      <c r="R238" s="98">
        <v>1976.0473093352887</v>
      </c>
      <c r="S238" s="98">
        <v>4000.7432649957518</v>
      </c>
      <c r="T238" s="98">
        <v>5027.865754759483</v>
      </c>
      <c r="U238" s="98">
        <v>5764.0911472090866</v>
      </c>
      <c r="V238" s="98">
        <v>5736.4325562432296</v>
      </c>
      <c r="W238" s="98">
        <v>5187.1441940359909</v>
      </c>
      <c r="X238" s="98">
        <v>0</v>
      </c>
      <c r="Y238" s="98">
        <v>6251.0000371454189</v>
      </c>
      <c r="DA238" s="63" t="s">
        <v>2582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X239" s="98">
        <v>0</v>
      </c>
      <c r="Y239" s="98">
        <v>0</v>
      </c>
      <c r="DA239" s="63" t="s">
        <v>2583</v>
      </c>
    </row>
    <row r="240" spans="1:105" ht="12" customHeight="1" x14ac:dyDescent="0.25">
      <c r="A240" s="121" t="s">
        <v>92</v>
      </c>
      <c r="B240" s="122">
        <f t="shared" ref="B240:Y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X240" s="122">
        <f t="shared" si="116"/>
        <v>0</v>
      </c>
      <c r="Y240" s="122">
        <f t="shared" si="116"/>
        <v>0</v>
      </c>
      <c r="DA240" s="130" t="s">
        <v>2584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X241" s="98">
        <v>0</v>
      </c>
      <c r="Y241" s="98">
        <v>0</v>
      </c>
      <c r="DA241" s="63" t="s">
        <v>2585</v>
      </c>
    </row>
    <row r="242" spans="1:105" ht="12" customHeight="1" x14ac:dyDescent="0.25">
      <c r="A242" s="121" t="s">
        <v>55</v>
      </c>
      <c r="B242" s="122">
        <v>706.7121332415818</v>
      </c>
      <c r="C242" s="122">
        <v>583.71640908896222</v>
      </c>
      <c r="D242" s="122">
        <v>736.12797078847598</v>
      </c>
      <c r="E242" s="122">
        <v>531.70685531631568</v>
      </c>
      <c r="F242" s="122">
        <v>770.9614943425471</v>
      </c>
      <c r="G242" s="122">
        <v>760.00509936289018</v>
      </c>
      <c r="H242" s="122">
        <v>714.27528083105699</v>
      </c>
      <c r="I242" s="122">
        <v>471.50050690065376</v>
      </c>
      <c r="J242" s="122">
        <v>635.73302576734682</v>
      </c>
      <c r="K242" s="122">
        <v>442.83137460407897</v>
      </c>
      <c r="L242" s="122">
        <v>524.92183119927358</v>
      </c>
      <c r="M242" s="122">
        <v>616.29379931056201</v>
      </c>
      <c r="N242" s="122">
        <v>561.73889697140203</v>
      </c>
      <c r="O242" s="122">
        <v>591.0606225645065</v>
      </c>
      <c r="P242" s="122">
        <v>594.7882087863893</v>
      </c>
      <c r="Q242" s="122">
        <v>463.10916768473299</v>
      </c>
      <c r="R242" s="122">
        <v>193.3965677637818</v>
      </c>
      <c r="S242" s="122">
        <v>384.75351016890767</v>
      </c>
      <c r="T242" s="122">
        <v>464.81551653862635</v>
      </c>
      <c r="U242" s="122">
        <v>556.33310393987472</v>
      </c>
      <c r="V242" s="122">
        <v>554.48878128522176</v>
      </c>
      <c r="W242" s="122">
        <v>500.22437001476584</v>
      </c>
      <c r="X242" s="122">
        <v>0</v>
      </c>
      <c r="Y242" s="122">
        <v>0</v>
      </c>
      <c r="DA242" s="130" t="s">
        <v>2586</v>
      </c>
    </row>
    <row r="243" spans="1:105" ht="12" customHeight="1" x14ac:dyDescent="0.25">
      <c r="A243" s="97" t="s">
        <v>143</v>
      </c>
      <c r="B243" s="98">
        <v>768.35259650298985</v>
      </c>
      <c r="C243" s="98">
        <v>628.43073851126405</v>
      </c>
      <c r="D243" s="98">
        <v>799.0599252804152</v>
      </c>
      <c r="E243" s="98">
        <v>566.18448926135102</v>
      </c>
      <c r="F243" s="98">
        <v>826.96915699216333</v>
      </c>
      <c r="G243" s="98">
        <v>827.44797247359679</v>
      </c>
      <c r="H243" s="98">
        <v>758.16419147356532</v>
      </c>
      <c r="I243" s="98">
        <v>498.9612236683098</v>
      </c>
      <c r="J243" s="98">
        <v>669.90826934905965</v>
      </c>
      <c r="K243" s="98">
        <v>464.7179917014285</v>
      </c>
      <c r="L243" s="98">
        <v>548.69362161657989</v>
      </c>
      <c r="M243" s="98">
        <v>699.52388574777819</v>
      </c>
      <c r="N243" s="98">
        <v>645.93579695520873</v>
      </c>
      <c r="O243" s="98">
        <v>669.47751021521265</v>
      </c>
      <c r="P243" s="98">
        <v>617.95862442542671</v>
      </c>
      <c r="Q243" s="98">
        <v>481.74331697710062</v>
      </c>
      <c r="R243" s="98">
        <v>201.2401331634025</v>
      </c>
      <c r="S243" s="98">
        <v>400.93662310976606</v>
      </c>
      <c r="T243" s="98">
        <v>484.0492620505695</v>
      </c>
      <c r="U243" s="98">
        <v>577.25370812702886</v>
      </c>
      <c r="V243" s="98">
        <v>570.57463330202859</v>
      </c>
      <c r="W243" s="98">
        <v>546.4192326810371</v>
      </c>
      <c r="X243" s="98">
        <v>0</v>
      </c>
      <c r="Y243" s="98">
        <v>0</v>
      </c>
      <c r="DA243" s="63" t="s">
        <v>2587</v>
      </c>
    </row>
    <row r="244" spans="1:105" ht="12" customHeight="1" x14ac:dyDescent="0.25">
      <c r="A244" s="97" t="s">
        <v>124</v>
      </c>
      <c r="B244" s="98">
        <v>0</v>
      </c>
      <c r="C244" s="98">
        <v>0</v>
      </c>
      <c r="D244" s="98">
        <v>0</v>
      </c>
      <c r="E244" s="98">
        <v>0</v>
      </c>
      <c r="F244" s="98">
        <v>0</v>
      </c>
      <c r="G244" s="98">
        <v>0</v>
      </c>
      <c r="H244" s="98">
        <v>0</v>
      </c>
      <c r="I244" s="98">
        <v>0</v>
      </c>
      <c r="J244" s="98">
        <v>0</v>
      </c>
      <c r="K244" s="98">
        <v>0</v>
      </c>
      <c r="L244" s="98">
        <v>0</v>
      </c>
      <c r="M244" s="98">
        <v>0</v>
      </c>
      <c r="N244" s="98">
        <v>0</v>
      </c>
      <c r="O244" s="98">
        <v>0</v>
      </c>
      <c r="P244" s="98">
        <v>0</v>
      </c>
      <c r="Q244" s="98">
        <v>0</v>
      </c>
      <c r="R244" s="98">
        <v>0</v>
      </c>
      <c r="S244" s="98">
        <v>0</v>
      </c>
      <c r="T244" s="98">
        <v>0</v>
      </c>
      <c r="U244" s="98">
        <v>0</v>
      </c>
      <c r="V244" s="98">
        <v>0</v>
      </c>
      <c r="W244" s="98">
        <v>0</v>
      </c>
      <c r="X244" s="98">
        <v>0</v>
      </c>
      <c r="Y244" s="98">
        <v>0</v>
      </c>
      <c r="DA244" s="63" t="s">
        <v>2588</v>
      </c>
    </row>
    <row r="245" spans="1:105" ht="12" customHeight="1" x14ac:dyDescent="0.25">
      <c r="A245" s="97" t="s">
        <v>123</v>
      </c>
      <c r="B245" s="98">
        <v>0</v>
      </c>
      <c r="C245" s="98">
        <v>0</v>
      </c>
      <c r="D245" s="98">
        <v>0</v>
      </c>
      <c r="E245" s="98">
        <v>0</v>
      </c>
      <c r="F245" s="98">
        <v>0</v>
      </c>
      <c r="G245" s="98">
        <v>0</v>
      </c>
      <c r="H245" s="98">
        <v>0</v>
      </c>
      <c r="I245" s="98">
        <v>0</v>
      </c>
      <c r="J245" s="98">
        <v>0</v>
      </c>
      <c r="K245" s="98">
        <v>0</v>
      </c>
      <c r="L245" s="98">
        <v>0</v>
      </c>
      <c r="M245" s="98">
        <v>0</v>
      </c>
      <c r="N245" s="98">
        <v>0</v>
      </c>
      <c r="O245" s="98">
        <v>0</v>
      </c>
      <c r="P245" s="98">
        <v>0</v>
      </c>
      <c r="Q245" s="98">
        <v>0</v>
      </c>
      <c r="R245" s="98">
        <v>0</v>
      </c>
      <c r="S245" s="98">
        <v>0</v>
      </c>
      <c r="T245" s="98">
        <v>0</v>
      </c>
      <c r="U245" s="98">
        <v>0</v>
      </c>
      <c r="V245" s="98">
        <v>0</v>
      </c>
      <c r="W245" s="98">
        <v>0</v>
      </c>
      <c r="X245" s="98">
        <v>0</v>
      </c>
      <c r="Y245" s="98">
        <v>0</v>
      </c>
      <c r="DA245" s="63" t="s">
        <v>2589</v>
      </c>
    </row>
    <row r="246" spans="1:105" ht="12" customHeight="1" x14ac:dyDescent="0.25">
      <c r="A246" s="100" t="s">
        <v>50</v>
      </c>
      <c r="B246" s="101">
        <v>0</v>
      </c>
      <c r="C246" s="101">
        <v>0</v>
      </c>
      <c r="D246" s="101">
        <v>0</v>
      </c>
      <c r="E246" s="101">
        <v>0</v>
      </c>
      <c r="F246" s="101">
        <v>0</v>
      </c>
      <c r="G246" s="101">
        <v>0</v>
      </c>
      <c r="H246" s="101">
        <v>0</v>
      </c>
      <c r="I246" s="101">
        <v>0</v>
      </c>
      <c r="J246" s="101">
        <v>0</v>
      </c>
      <c r="K246" s="101">
        <v>0</v>
      </c>
      <c r="L246" s="101">
        <v>0</v>
      </c>
      <c r="M246" s="101">
        <v>0</v>
      </c>
      <c r="N246" s="101">
        <v>0</v>
      </c>
      <c r="O246" s="101">
        <v>0</v>
      </c>
      <c r="P246" s="101">
        <v>0</v>
      </c>
      <c r="Q246" s="101">
        <v>0</v>
      </c>
      <c r="R246" s="101">
        <v>0</v>
      </c>
      <c r="S246" s="101">
        <v>0</v>
      </c>
      <c r="T246" s="101">
        <v>0</v>
      </c>
      <c r="U246" s="101">
        <v>0</v>
      </c>
      <c r="V246" s="101">
        <v>0</v>
      </c>
      <c r="W246" s="101">
        <v>0</v>
      </c>
      <c r="X246" s="101">
        <v>0</v>
      </c>
      <c r="Y246" s="101">
        <v>0</v>
      </c>
      <c r="DA246" s="131" t="s">
        <v>2590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X247" s="104">
        <v>0</v>
      </c>
      <c r="Y247" s="104">
        <v>0</v>
      </c>
      <c r="DA247" s="132" t="s">
        <v>2591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X248" s="101">
        <v>0</v>
      </c>
      <c r="Y248" s="101">
        <v>0</v>
      </c>
      <c r="DA248" s="131" t="s">
        <v>2592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X249" s="104">
        <v>0</v>
      </c>
      <c r="Y249" s="104">
        <v>0</v>
      </c>
      <c r="DA249" s="132" t="s">
        <v>2593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X250" s="98">
        <v>0</v>
      </c>
      <c r="Y250" s="98">
        <v>0</v>
      </c>
      <c r="DA250" s="63" t="s">
        <v>2594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X251" s="98">
        <v>0</v>
      </c>
      <c r="Y251" s="98">
        <v>0</v>
      </c>
      <c r="DA251" s="63" t="s">
        <v>2595</v>
      </c>
    </row>
    <row r="252" spans="1:105" ht="12" customHeight="1" x14ac:dyDescent="0.25">
      <c r="A252" s="121" t="s">
        <v>54</v>
      </c>
      <c r="B252" s="122">
        <v>196.68617138618092</v>
      </c>
      <c r="C252" s="122">
        <v>172.04140756114907</v>
      </c>
      <c r="D252" s="122">
        <v>161.9386366792117</v>
      </c>
      <c r="E252" s="122">
        <v>130.82799314667508</v>
      </c>
      <c r="F252" s="122">
        <v>181.11295757047245</v>
      </c>
      <c r="G252" s="122">
        <v>153.81026103285126</v>
      </c>
      <c r="H252" s="122">
        <v>148.16125248129381</v>
      </c>
      <c r="I252" s="122">
        <v>99.268640428953844</v>
      </c>
      <c r="J252" s="122">
        <v>139.22512492977475</v>
      </c>
      <c r="K252" s="122">
        <v>88.193891388603092</v>
      </c>
      <c r="L252" s="122">
        <v>117.17475604891577</v>
      </c>
      <c r="M252" s="122">
        <v>131.18704126481484</v>
      </c>
      <c r="N252" s="122">
        <v>120.37022317480483</v>
      </c>
      <c r="O252" s="122">
        <v>125.03605564119775</v>
      </c>
      <c r="P252" s="122">
        <v>135.49752757118841</v>
      </c>
      <c r="Q252" s="122">
        <v>151.44993528323317</v>
      </c>
      <c r="R252" s="122">
        <v>49.512824794566129</v>
      </c>
      <c r="S252" s="122">
        <v>49.495345219780056</v>
      </c>
      <c r="T252" s="122">
        <v>43.342511510497644</v>
      </c>
      <c r="U252" s="122">
        <v>49.85632225494895</v>
      </c>
      <c r="V252" s="122">
        <v>32.345751962621328</v>
      </c>
      <c r="W252" s="122">
        <v>27.130131086773581</v>
      </c>
      <c r="X252" s="122">
        <v>0</v>
      </c>
      <c r="Y252" s="122">
        <v>20.580525813253214</v>
      </c>
      <c r="DA252" s="130" t="s">
        <v>2596</v>
      </c>
    </row>
    <row r="253" spans="1:105" ht="12" customHeight="1" x14ac:dyDescent="0.25">
      <c r="A253" s="97" t="s">
        <v>51</v>
      </c>
      <c r="B253" s="98">
        <v>513.05680053100389</v>
      </c>
      <c r="C253" s="98">
        <v>421.17658325182856</v>
      </c>
      <c r="D253" s="98">
        <v>445.2292723258393</v>
      </c>
      <c r="E253" s="98">
        <v>334.29519792869633</v>
      </c>
      <c r="F253" s="98">
        <v>497.37726646855913</v>
      </c>
      <c r="G253" s="98">
        <v>424.00002115877123</v>
      </c>
      <c r="H253" s="98">
        <v>397.55122561252836</v>
      </c>
      <c r="I253" s="98">
        <v>267.99935644255828</v>
      </c>
      <c r="J253" s="98">
        <v>369.56435947924336</v>
      </c>
      <c r="K253" s="98">
        <v>225.44067275210824</v>
      </c>
      <c r="L253" s="98">
        <v>303.24474268344693</v>
      </c>
      <c r="M253" s="98">
        <v>378.56899520946274</v>
      </c>
      <c r="N253" s="98">
        <v>365.00011427299773</v>
      </c>
      <c r="O253" s="98">
        <v>362.26147524705078</v>
      </c>
      <c r="P253" s="98">
        <v>338.58976052373714</v>
      </c>
      <c r="Q253" s="98">
        <v>349.38609622352374</v>
      </c>
      <c r="R253" s="98">
        <v>0</v>
      </c>
      <c r="S253" s="98">
        <v>0</v>
      </c>
      <c r="T253" s="98">
        <v>0</v>
      </c>
      <c r="U253" s="98">
        <v>0</v>
      </c>
      <c r="V253" s="98">
        <v>0</v>
      </c>
      <c r="W253" s="98">
        <v>0</v>
      </c>
      <c r="X253" s="98">
        <v>0</v>
      </c>
      <c r="Y253" s="98">
        <v>0</v>
      </c>
      <c r="DA253" s="63" t="s">
        <v>2597</v>
      </c>
    </row>
    <row r="254" spans="1:105" ht="12" customHeight="1" x14ac:dyDescent="0.25">
      <c r="A254" s="97" t="s">
        <v>50</v>
      </c>
      <c r="B254" s="98">
        <v>292.59476645038558</v>
      </c>
      <c r="C254" s="98">
        <v>372.37098686156941</v>
      </c>
      <c r="D254" s="98">
        <v>195.44061820399881</v>
      </c>
      <c r="E254" s="98">
        <v>272.79249189021454</v>
      </c>
      <c r="F254" s="98">
        <v>290.3094989670264</v>
      </c>
      <c r="G254" s="98">
        <v>234.86056957054933</v>
      </c>
      <c r="H254" s="98">
        <v>250.83707215828912</v>
      </c>
      <c r="I254" s="98">
        <v>168.12616176077819</v>
      </c>
      <c r="J254" s="98">
        <v>222.81168855907111</v>
      </c>
      <c r="K254" s="98">
        <v>193.63260778169681</v>
      </c>
      <c r="L254" s="98">
        <v>229.86760822646184</v>
      </c>
      <c r="M254" s="98">
        <v>224.3011492186285</v>
      </c>
      <c r="N254" s="98">
        <v>176.56452424479249</v>
      </c>
      <c r="O254" s="98">
        <v>166.16082118449364</v>
      </c>
      <c r="P254" s="98">
        <v>185.63105002667271</v>
      </c>
      <c r="Q254" s="98">
        <v>193.20192054076668</v>
      </c>
      <c r="R254" s="98">
        <v>242.48588553236235</v>
      </c>
      <c r="S254" s="98">
        <v>241.62505966897552</v>
      </c>
      <c r="T254" s="98">
        <v>211.11997542210145</v>
      </c>
      <c r="U254" s="98">
        <v>252.67319782270044</v>
      </c>
      <c r="V254" s="98">
        <v>191.22047483784962</v>
      </c>
      <c r="W254" s="98">
        <v>200.56918339150471</v>
      </c>
      <c r="X254" s="98">
        <v>0</v>
      </c>
      <c r="Y254" s="98">
        <v>207.17729318674901</v>
      </c>
      <c r="DA254" s="63" t="s">
        <v>2598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X255" s="33">
        <v>0</v>
      </c>
      <c r="Y255" s="33">
        <v>0</v>
      </c>
      <c r="DA255" s="60" t="s">
        <v>2599</v>
      </c>
    </row>
    <row r="257" spans="1:105" ht="12" customHeight="1" x14ac:dyDescent="0.25">
      <c r="A257" s="116" t="s">
        <v>168</v>
      </c>
      <c r="B257" s="118">
        <f t="shared" ref="B257:Q257" si="117">B258+B261+B263+B273</f>
        <v>349.72610564351226</v>
      </c>
      <c r="C257" s="118">
        <f t="shared" si="117"/>
        <v>288.4512648376143</v>
      </c>
      <c r="D257" s="118">
        <f t="shared" si="117"/>
        <v>342.57410357592278</v>
      </c>
      <c r="E257" s="118">
        <f t="shared" si="117"/>
        <v>256.29335144425085</v>
      </c>
      <c r="F257" s="118">
        <f t="shared" si="117"/>
        <v>362.86549922493384</v>
      </c>
      <c r="G257" s="118">
        <f t="shared" si="117"/>
        <v>339.62390236792919</v>
      </c>
      <c r="H257" s="118">
        <f t="shared" si="117"/>
        <v>309.31740112290294</v>
      </c>
      <c r="I257" s="118">
        <f t="shared" si="117"/>
        <v>247.01094174643555</v>
      </c>
      <c r="J257" s="118">
        <f t="shared" si="117"/>
        <v>328.03684309759046</v>
      </c>
      <c r="K257" s="118">
        <f t="shared" si="117"/>
        <v>252.7408689926792</v>
      </c>
      <c r="L257" s="118">
        <f t="shared" si="117"/>
        <v>300.07815505572842</v>
      </c>
      <c r="M257" s="118">
        <f t="shared" si="117"/>
        <v>342.58653588561452</v>
      </c>
      <c r="N257" s="118">
        <f t="shared" si="117"/>
        <v>309.45066649425678</v>
      </c>
      <c r="O257" s="118">
        <f t="shared" si="117"/>
        <v>320.76070150164827</v>
      </c>
      <c r="P257" s="118">
        <f t="shared" si="117"/>
        <v>324.20999216631338</v>
      </c>
      <c r="Q257" s="118">
        <f t="shared" si="117"/>
        <v>251.93112363032972</v>
      </c>
      <c r="R257" s="118">
        <f t="shared" ref="R257:V257" si="118">R258+R261+R263+R273</f>
        <v>121.81494750952429</v>
      </c>
      <c r="S257" s="118">
        <f t="shared" si="118"/>
        <v>230.76813712304488</v>
      </c>
      <c r="T257" s="118">
        <f t="shared" si="118"/>
        <v>283.46025741227709</v>
      </c>
      <c r="U257" s="118">
        <f t="shared" si="118"/>
        <v>323.24544387229707</v>
      </c>
      <c r="V257" s="118">
        <f t="shared" si="118"/>
        <v>318.04047552369485</v>
      </c>
      <c r="W257" s="118">
        <f t="shared" ref="W257:Y257" si="119">W258+W261+W263+W273</f>
        <v>289.85988596019683</v>
      </c>
      <c r="X257" s="118">
        <f t="shared" si="119"/>
        <v>0</v>
      </c>
      <c r="Y257" s="118">
        <f t="shared" si="119"/>
        <v>332.39709011859691</v>
      </c>
      <c r="DA257" s="129" t="s">
        <v>2748</v>
      </c>
    </row>
    <row r="258" spans="1:105" ht="12.95" customHeight="1" x14ac:dyDescent="0.25">
      <c r="A258" s="121" t="s">
        <v>57</v>
      </c>
      <c r="B258" s="123">
        <f t="shared" ref="B258:Q258" si="120">SUM(B259:B260)</f>
        <v>291.35451891927465</v>
      </c>
      <c r="C258" s="123">
        <f t="shared" si="120"/>
        <v>237.13818928476184</v>
      </c>
      <c r="D258" s="123">
        <f t="shared" si="120"/>
        <v>285.41160864495481</v>
      </c>
      <c r="E258" s="123">
        <f t="shared" si="120"/>
        <v>212.15298180500417</v>
      </c>
      <c r="F258" s="123">
        <f t="shared" si="120"/>
        <v>303.75214570973736</v>
      </c>
      <c r="G258" s="123">
        <f t="shared" si="120"/>
        <v>283.03944974710146</v>
      </c>
      <c r="H258" s="123">
        <f t="shared" si="120"/>
        <v>255.69374714080195</v>
      </c>
      <c r="I258" s="123">
        <f t="shared" si="120"/>
        <v>209.78255665323852</v>
      </c>
      <c r="J258" s="123">
        <f t="shared" si="120"/>
        <v>282.50017885941548</v>
      </c>
      <c r="K258" s="123">
        <f t="shared" si="120"/>
        <v>218.94020657429883</v>
      </c>
      <c r="L258" s="123">
        <f t="shared" si="120"/>
        <v>260.5280367849245</v>
      </c>
      <c r="M258" s="123">
        <f t="shared" si="120"/>
        <v>296.46789527050134</v>
      </c>
      <c r="N258" s="123">
        <f t="shared" si="120"/>
        <v>266.04010934638586</v>
      </c>
      <c r="O258" s="123">
        <f t="shared" si="120"/>
        <v>276.86754087137882</v>
      </c>
      <c r="P258" s="123">
        <f t="shared" si="120"/>
        <v>282.58680178338443</v>
      </c>
      <c r="Q258" s="123">
        <f t="shared" si="120"/>
        <v>216.44293790644068</v>
      </c>
      <c r="R258" s="123">
        <f t="shared" ref="R258:V258" si="121">SUM(R259:R260)</f>
        <v>98.199124730712001</v>
      </c>
      <c r="S258" s="123">
        <f t="shared" si="121"/>
        <v>197.88581430599245</v>
      </c>
      <c r="T258" s="123">
        <f t="shared" si="121"/>
        <v>247.61338656686075</v>
      </c>
      <c r="U258" s="123">
        <f t="shared" si="121"/>
        <v>281.99210616610208</v>
      </c>
      <c r="V258" s="123">
        <f t="shared" si="121"/>
        <v>279.29625107735603</v>
      </c>
      <c r="W258" s="123">
        <f t="shared" ref="W258:Y258" si="122">SUM(W259:W260)</f>
        <v>251.81726484093295</v>
      </c>
      <c r="X258" s="123">
        <f t="shared" si="122"/>
        <v>0</v>
      </c>
      <c r="Y258" s="123">
        <f t="shared" si="122"/>
        <v>300.40191936777398</v>
      </c>
      <c r="DA258" s="130" t="s">
        <v>2749</v>
      </c>
    </row>
    <row r="259" spans="1:105" ht="12" customHeight="1" x14ac:dyDescent="0.25">
      <c r="A259" s="97" t="s">
        <v>51</v>
      </c>
      <c r="B259" s="99">
        <v>289.75427464125232</v>
      </c>
      <c r="C259" s="99">
        <v>235.86274748615565</v>
      </c>
      <c r="D259" s="99">
        <v>283.90367577257263</v>
      </c>
      <c r="E259" s="99">
        <v>211.05355449988625</v>
      </c>
      <c r="F259" s="99">
        <v>302.1935872026387</v>
      </c>
      <c r="G259" s="99">
        <v>281.61275130216995</v>
      </c>
      <c r="H259" s="99">
        <v>254.42069240159336</v>
      </c>
      <c r="I259" s="99">
        <v>208.75640603739632</v>
      </c>
      <c r="J259" s="99">
        <v>281.14421856455482</v>
      </c>
      <c r="K259" s="99">
        <v>217.90990809945225</v>
      </c>
      <c r="L259" s="99">
        <v>259.29560514285231</v>
      </c>
      <c r="M259" s="99">
        <v>295.03000413727312</v>
      </c>
      <c r="N259" s="99">
        <v>264.71789142490456</v>
      </c>
      <c r="O259" s="99">
        <v>275.46689715894058</v>
      </c>
      <c r="P259" s="99">
        <v>281.16624033450614</v>
      </c>
      <c r="Q259" s="99">
        <v>215.36062945465602</v>
      </c>
      <c r="R259" s="99">
        <v>97.712000422111799</v>
      </c>
      <c r="S259" s="99">
        <v>196.90901572041972</v>
      </c>
      <c r="T259" s="99">
        <v>246.38996845368661</v>
      </c>
      <c r="U259" s="99">
        <v>280.59818578109196</v>
      </c>
      <c r="V259" s="99">
        <v>277.9060726092037</v>
      </c>
      <c r="W259" s="99">
        <v>250.56027948350106</v>
      </c>
      <c r="X259" s="99">
        <v>0</v>
      </c>
      <c r="Y259" s="99">
        <v>298.61395725228323</v>
      </c>
      <c r="DA259" s="63" t="s">
        <v>2750</v>
      </c>
    </row>
    <row r="260" spans="1:105" ht="12" customHeight="1" x14ac:dyDescent="0.25">
      <c r="A260" s="97" t="s">
        <v>53</v>
      </c>
      <c r="B260" s="99">
        <v>1.600244278022342</v>
      </c>
      <c r="C260" s="99">
        <v>1.275441798606193</v>
      </c>
      <c r="D260" s="99">
        <v>1.5079328723822083</v>
      </c>
      <c r="E260" s="99">
        <v>1.0994273051179326</v>
      </c>
      <c r="F260" s="99">
        <v>1.5585585070986692</v>
      </c>
      <c r="G260" s="99">
        <v>1.4266984449314986</v>
      </c>
      <c r="H260" s="99">
        <v>1.2730547392085858</v>
      </c>
      <c r="I260" s="99">
        <v>1.0261506158422029</v>
      </c>
      <c r="J260" s="99">
        <v>1.3559602948606393</v>
      </c>
      <c r="K260" s="99">
        <v>1.030298474846568</v>
      </c>
      <c r="L260" s="99">
        <v>1.2324316420721899</v>
      </c>
      <c r="M260" s="99">
        <v>1.4378911332281992</v>
      </c>
      <c r="N260" s="99">
        <v>1.3222179214812853</v>
      </c>
      <c r="O260" s="99">
        <v>1.4006437124382627</v>
      </c>
      <c r="P260" s="99">
        <v>1.4205614488782796</v>
      </c>
      <c r="Q260" s="99">
        <v>1.0823084517846611</v>
      </c>
      <c r="R260" s="99">
        <v>0.48712430860020584</v>
      </c>
      <c r="S260" s="99">
        <v>0.97679858557274346</v>
      </c>
      <c r="T260" s="99">
        <v>1.2234181131741551</v>
      </c>
      <c r="U260" s="99">
        <v>1.3939203850101325</v>
      </c>
      <c r="V260" s="99">
        <v>1.390178468152351</v>
      </c>
      <c r="W260" s="99">
        <v>1.2569853574318883</v>
      </c>
      <c r="X260" s="99">
        <v>0</v>
      </c>
      <c r="Y260" s="99">
        <v>1.7879621154907308</v>
      </c>
      <c r="DA260" s="63" t="s">
        <v>2751</v>
      </c>
    </row>
    <row r="261" spans="1:105" ht="12.95" customHeight="1" x14ac:dyDescent="0.25">
      <c r="A261" s="121" t="s">
        <v>92</v>
      </c>
      <c r="B261" s="123">
        <f t="shared" ref="B261:Y261" si="123">B262</f>
        <v>3.8029266916100261E-4</v>
      </c>
      <c r="C261" s="123">
        <f t="shared" si="123"/>
        <v>4.4101513663043142E-4</v>
      </c>
      <c r="D261" s="123">
        <f t="shared" si="123"/>
        <v>5.4726018117908144E-4</v>
      </c>
      <c r="E261" s="123">
        <f t="shared" si="123"/>
        <v>5.5546667331055793E-4</v>
      </c>
      <c r="F261" s="123">
        <f t="shared" si="123"/>
        <v>7.2228164913985024E-4</v>
      </c>
      <c r="G261" s="123">
        <f t="shared" si="123"/>
        <v>1.081842555548827E-3</v>
      </c>
      <c r="H261" s="123">
        <f t="shared" si="123"/>
        <v>1.4159973474618078E-3</v>
      </c>
      <c r="I261" s="123">
        <f t="shared" si="123"/>
        <v>1.8967420175003892E-3</v>
      </c>
      <c r="J261" s="123">
        <f t="shared" si="123"/>
        <v>2.1381721049673124E-3</v>
      </c>
      <c r="K261" s="123">
        <f t="shared" si="123"/>
        <v>2.3335611625369302E-3</v>
      </c>
      <c r="L261" s="123">
        <f t="shared" si="123"/>
        <v>3.6505205681234484E-3</v>
      </c>
      <c r="M261" s="123">
        <f t="shared" si="123"/>
        <v>2.2214531229246236E-3</v>
      </c>
      <c r="N261" s="123">
        <f t="shared" si="123"/>
        <v>2.5338060492682249E-3</v>
      </c>
      <c r="O261" s="123">
        <f t="shared" si="123"/>
        <v>3.9876912766139017E-3</v>
      </c>
      <c r="P261" s="123">
        <f t="shared" si="123"/>
        <v>6.6371932665173572E-3</v>
      </c>
      <c r="Q261" s="123">
        <f t="shared" si="123"/>
        <v>9.8139754669913527E-3</v>
      </c>
      <c r="R261" s="123">
        <f t="shared" si="123"/>
        <v>2.0728134951869422E-2</v>
      </c>
      <c r="S261" s="123">
        <f t="shared" si="123"/>
        <v>3.2494388732851529E-2</v>
      </c>
      <c r="T261" s="123">
        <f t="shared" si="123"/>
        <v>4.8152492447733994E-2</v>
      </c>
      <c r="U261" s="123">
        <f t="shared" si="123"/>
        <v>2.3574007246383068E-2</v>
      </c>
      <c r="V261" s="123">
        <f t="shared" si="123"/>
        <v>1.8940770688271779E-2</v>
      </c>
      <c r="W261" s="123">
        <f t="shared" si="123"/>
        <v>1.3289968869121246E-2</v>
      </c>
      <c r="X261" s="123">
        <f t="shared" si="123"/>
        <v>0</v>
      </c>
      <c r="Y261" s="123">
        <f t="shared" si="123"/>
        <v>3.0299923452312646E-3</v>
      </c>
      <c r="DA261" s="130" t="s">
        <v>2752</v>
      </c>
    </row>
    <row r="262" spans="1:105" ht="12" customHeight="1" x14ac:dyDescent="0.25">
      <c r="A262" s="97" t="s">
        <v>53</v>
      </c>
      <c r="B262" s="99">
        <f>RES_hhdet_fecs!B8</f>
        <v>3.8029266916100261E-4</v>
      </c>
      <c r="C262" s="99">
        <f>RES_hhdet_fecs!C8</f>
        <v>4.4101513663043142E-4</v>
      </c>
      <c r="D262" s="99">
        <f>RES_hhdet_fecs!D8</f>
        <v>5.4726018117908144E-4</v>
      </c>
      <c r="E262" s="99">
        <f>RES_hhdet_fecs!E8</f>
        <v>5.5546667331055793E-4</v>
      </c>
      <c r="F262" s="99">
        <f>RES_hhdet_fecs!F8</f>
        <v>7.2228164913985024E-4</v>
      </c>
      <c r="G262" s="99">
        <f>RES_hhdet_fecs!G8</f>
        <v>1.081842555548827E-3</v>
      </c>
      <c r="H262" s="99">
        <f>RES_hhdet_fecs!H8</f>
        <v>1.4159973474618078E-3</v>
      </c>
      <c r="I262" s="99">
        <f>RES_hhdet_fecs!I8</f>
        <v>1.8967420175003892E-3</v>
      </c>
      <c r="J262" s="99">
        <f>RES_hhdet_fecs!J8</f>
        <v>2.1381721049673124E-3</v>
      </c>
      <c r="K262" s="99">
        <f>RES_hhdet_fecs!K8</f>
        <v>2.3335611625369302E-3</v>
      </c>
      <c r="L262" s="99">
        <f>RES_hhdet_fecs!L8</f>
        <v>3.6505205681234484E-3</v>
      </c>
      <c r="M262" s="99">
        <f>RES_hhdet_fecs!M8</f>
        <v>2.2214531229246236E-3</v>
      </c>
      <c r="N262" s="99">
        <f>RES_hhdet_fecs!N8</f>
        <v>2.5338060492682249E-3</v>
      </c>
      <c r="O262" s="99">
        <f>RES_hhdet_fecs!O8</f>
        <v>3.9876912766139017E-3</v>
      </c>
      <c r="P262" s="99">
        <f>RES_hhdet_fecs!P8</f>
        <v>6.6371932665173572E-3</v>
      </c>
      <c r="Q262" s="99">
        <f>RES_hhdet_fecs!Q8</f>
        <v>9.8139754669913527E-3</v>
      </c>
      <c r="R262" s="99">
        <f>RES_hhdet_fecs!R8</f>
        <v>2.0728134951869422E-2</v>
      </c>
      <c r="S262" s="99">
        <f>RES_hhdet_fecs!S8</f>
        <v>3.2494388732851529E-2</v>
      </c>
      <c r="T262" s="99">
        <f>RES_hhdet_fecs!T8</f>
        <v>4.8152492447733994E-2</v>
      </c>
      <c r="U262" s="99">
        <f>RES_hhdet_fecs!U8</f>
        <v>2.3574007246383068E-2</v>
      </c>
      <c r="V262" s="99">
        <f>RES_hhdet_fecs!V8</f>
        <v>1.8940770688271779E-2</v>
      </c>
      <c r="W262" s="99">
        <f>RES_hhdet_fecs!W8</f>
        <v>1.3289968869121246E-2</v>
      </c>
      <c r="X262" s="99">
        <f>RES_hhdet_fecs!X8</f>
        <v>0</v>
      </c>
      <c r="Y262" s="99">
        <f>RES_hhdet_fecs!Y8</f>
        <v>3.0299923452312646E-3</v>
      </c>
      <c r="DA262" s="63" t="s">
        <v>2753</v>
      </c>
    </row>
    <row r="263" spans="1:105" ht="12" customHeight="1" x14ac:dyDescent="0.25">
      <c r="A263" s="121" t="s">
        <v>55</v>
      </c>
      <c r="B263" s="123">
        <v>37.357562510920161</v>
      </c>
      <c r="C263" s="123">
        <v>31.182278722126195</v>
      </c>
      <c r="D263" s="123">
        <v>38.858163043787783</v>
      </c>
      <c r="E263" s="123">
        <v>27.929442202006001</v>
      </c>
      <c r="F263" s="123">
        <v>40.28032984096491</v>
      </c>
      <c r="G263" s="123">
        <v>39.915826516979592</v>
      </c>
      <c r="H263" s="123">
        <v>36.870693348026734</v>
      </c>
      <c r="I263" s="123">
        <v>24.229547143133786</v>
      </c>
      <c r="J263" s="123">
        <v>31.273213204399269</v>
      </c>
      <c r="K263" s="123">
        <v>22.463825187640673</v>
      </c>
      <c r="L263" s="123">
        <v>26.221348317633336</v>
      </c>
      <c r="M263" s="123">
        <v>32.324976253867447</v>
      </c>
      <c r="N263" s="123">
        <v>30.031941754030573</v>
      </c>
      <c r="O263" s="123">
        <v>30.85022385776297</v>
      </c>
      <c r="P263" s="123">
        <v>28.988686881037992</v>
      </c>
      <c r="Q263" s="123">
        <v>22.360813521113034</v>
      </c>
      <c r="R263" s="123">
        <v>10.555332096799749</v>
      </c>
      <c r="S263" s="123">
        <v>19.961012998041614</v>
      </c>
      <c r="T263" s="123">
        <v>23.741466838509705</v>
      </c>
      <c r="U263" s="123">
        <v>28.030878128524442</v>
      </c>
      <c r="V263" s="123">
        <v>27.525657628707332</v>
      </c>
      <c r="W263" s="123">
        <v>26.241467134705871</v>
      </c>
      <c r="X263" s="123">
        <v>0</v>
      </c>
      <c r="Y263" s="123">
        <v>21.752255632024852</v>
      </c>
      <c r="DA263" s="130" t="s">
        <v>2754</v>
      </c>
    </row>
    <row r="264" spans="1:105" ht="12" customHeight="1" x14ac:dyDescent="0.25">
      <c r="A264" s="97" t="s">
        <v>143</v>
      </c>
      <c r="B264" s="99">
        <v>37.913935315311186</v>
      </c>
      <c r="C264" s="99">
        <v>31.059836613817204</v>
      </c>
      <c r="D264" s="99">
        <v>39.454709979708007</v>
      </c>
      <c r="E264" s="99">
        <v>27.712231505283114</v>
      </c>
      <c r="F264" s="99">
        <v>40.982358106475367</v>
      </c>
      <c r="G264" s="99">
        <v>40.820403908737156</v>
      </c>
      <c r="H264" s="99">
        <v>37.309208098814189</v>
      </c>
      <c r="I264" s="99">
        <v>23.979085255147318</v>
      </c>
      <c r="J264" s="99">
        <v>31.462452447977718</v>
      </c>
      <c r="K264" s="99">
        <v>22.262242718127062</v>
      </c>
      <c r="L264" s="99">
        <v>26.136489122554067</v>
      </c>
      <c r="M264" s="99">
        <v>33.2736430038916</v>
      </c>
      <c r="N264" s="99">
        <v>30.621870147829121</v>
      </c>
      <c r="O264" s="99">
        <v>31.602518938968611</v>
      </c>
      <c r="P264" s="99">
        <v>29.217849042836466</v>
      </c>
      <c r="Q264" s="99">
        <v>22.322463501373885</v>
      </c>
      <c r="R264" s="99">
        <v>9.9509641716132506</v>
      </c>
      <c r="S264" s="99">
        <v>19.733342180080317</v>
      </c>
      <c r="T264" s="99">
        <v>23.720777010359015</v>
      </c>
      <c r="U264" s="99">
        <v>28.100933711688359</v>
      </c>
      <c r="V264" s="99">
        <v>27.641945393191865</v>
      </c>
      <c r="W264" s="99">
        <v>26.394283739622391</v>
      </c>
      <c r="X264" s="99">
        <v>0</v>
      </c>
      <c r="Y264" s="99">
        <v>0</v>
      </c>
      <c r="DA264" s="63" t="s">
        <v>2755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X265" s="99">
        <v>0</v>
      </c>
      <c r="Y265" s="99">
        <v>0</v>
      </c>
      <c r="DA265" s="63" t="s">
        <v>2756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2757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X267" s="102">
        <v>0</v>
      </c>
      <c r="Y267" s="102">
        <v>0</v>
      </c>
      <c r="DA267" s="131" t="s">
        <v>2758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2759</v>
      </c>
    </row>
    <row r="269" spans="1:105" ht="12" customHeight="1" x14ac:dyDescent="0.25">
      <c r="A269" s="106" t="s">
        <v>122</v>
      </c>
      <c r="B269" s="102">
        <v>30.978710200850752</v>
      </c>
      <c r="C269" s="102">
        <v>32.780680592551192</v>
      </c>
      <c r="D269" s="102">
        <v>31.880231260733556</v>
      </c>
      <c r="E269" s="102">
        <v>31.279220109611718</v>
      </c>
      <c r="F269" s="102">
        <v>30.616709988898965</v>
      </c>
      <c r="G269" s="102">
        <v>29.722259742687079</v>
      </c>
      <c r="H269" s="102">
        <v>29.734033034933624</v>
      </c>
      <c r="I269" s="102">
        <v>28.529977759861342</v>
      </c>
      <c r="J269" s="102">
        <v>27.752956307724961</v>
      </c>
      <c r="K269" s="102">
        <v>26.542438235684759</v>
      </c>
      <c r="L269" s="102">
        <v>28.095184629208479</v>
      </c>
      <c r="M269" s="102">
        <v>25.300383817657284</v>
      </c>
      <c r="N269" s="102">
        <v>26.096099397741433</v>
      </c>
      <c r="O269" s="102">
        <v>25.179863653845629</v>
      </c>
      <c r="P269" s="102">
        <v>23.106058193614309</v>
      </c>
      <c r="Q269" s="102">
        <v>23.313915562072072</v>
      </c>
      <c r="R269" s="102">
        <v>25.457060640204137</v>
      </c>
      <c r="S269" s="102">
        <v>25.37388669507142</v>
      </c>
      <c r="T269" s="102">
        <v>24.241471018818054</v>
      </c>
      <c r="U269" s="102">
        <v>26.167918546609858</v>
      </c>
      <c r="V269" s="102">
        <v>23.517149982358159</v>
      </c>
      <c r="W269" s="102">
        <v>24.586681612895593</v>
      </c>
      <c r="X269" s="102">
        <v>0</v>
      </c>
      <c r="Y269" s="102">
        <v>21.752255632024852</v>
      </c>
      <c r="DA269" s="131" t="s">
        <v>2760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X270" s="105">
        <v>0</v>
      </c>
      <c r="Y270" s="105">
        <v>0</v>
      </c>
      <c r="DA270" s="132" t="s">
        <v>2761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2762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2763</v>
      </c>
    </row>
    <row r="273" spans="1:105" ht="12" customHeight="1" x14ac:dyDescent="0.25">
      <c r="A273" s="121" t="s">
        <v>54</v>
      </c>
      <c r="B273" s="123">
        <v>21.013643920648303</v>
      </c>
      <c r="C273" s="123">
        <v>20.13035581558966</v>
      </c>
      <c r="D273" s="123">
        <v>18.303784626999008</v>
      </c>
      <c r="E273" s="123">
        <v>16.210371970567344</v>
      </c>
      <c r="F273" s="123">
        <v>18.83230139258248</v>
      </c>
      <c r="G273" s="123">
        <v>16.667544261292605</v>
      </c>
      <c r="H273" s="123">
        <v>16.751544636726788</v>
      </c>
      <c r="I273" s="123">
        <v>12.996941208045756</v>
      </c>
      <c r="J273" s="123">
        <v>14.261312861670714</v>
      </c>
      <c r="K273" s="123">
        <v>11.334503669577142</v>
      </c>
      <c r="L273" s="123">
        <v>13.325119432602515</v>
      </c>
      <c r="M273" s="123">
        <v>13.791442908122841</v>
      </c>
      <c r="N273" s="123">
        <v>13.376081587791054</v>
      </c>
      <c r="O273" s="123">
        <v>13.038949081229875</v>
      </c>
      <c r="P273" s="123">
        <v>12.627866308624439</v>
      </c>
      <c r="Q273" s="123">
        <v>13.11755822730901</v>
      </c>
      <c r="R273" s="123">
        <v>13.039762547060681</v>
      </c>
      <c r="S273" s="123">
        <v>12.888815430277971</v>
      </c>
      <c r="T273" s="123">
        <v>12.05725151445886</v>
      </c>
      <c r="U273" s="123">
        <v>13.19888557042418</v>
      </c>
      <c r="V273" s="123">
        <v>11.199626046943184</v>
      </c>
      <c r="W273" s="123">
        <v>11.787864015688902</v>
      </c>
      <c r="X273" s="123">
        <v>0</v>
      </c>
      <c r="Y273" s="123">
        <v>10.239885126452887</v>
      </c>
      <c r="DA273" s="130" t="s">
        <v>2764</v>
      </c>
    </row>
    <row r="274" spans="1:105" ht="12" customHeight="1" x14ac:dyDescent="0.25">
      <c r="A274" s="97" t="s">
        <v>51</v>
      </c>
      <c r="B274" s="99">
        <v>25.316504996462655</v>
      </c>
      <c r="C274" s="99">
        <v>20.816416288543937</v>
      </c>
      <c r="D274" s="99">
        <v>21.98382281269809</v>
      </c>
      <c r="E274" s="99">
        <v>16.362274297182619</v>
      </c>
      <c r="F274" s="99">
        <v>24.648674108443782</v>
      </c>
      <c r="G274" s="99">
        <v>20.917148505752632</v>
      </c>
      <c r="H274" s="99">
        <v>19.563468669614171</v>
      </c>
      <c r="I274" s="99">
        <v>12.879516707159453</v>
      </c>
      <c r="J274" s="99">
        <v>17.356706311270372</v>
      </c>
      <c r="K274" s="99">
        <v>10.799700172937936</v>
      </c>
      <c r="L274" s="99">
        <v>14.444769551478462</v>
      </c>
      <c r="M274" s="99">
        <v>18.007061453629021</v>
      </c>
      <c r="N274" s="99">
        <v>17.303555795941701</v>
      </c>
      <c r="O274" s="99">
        <v>17.100462611019442</v>
      </c>
      <c r="P274" s="99">
        <v>16.008943187144631</v>
      </c>
      <c r="Q274" s="99">
        <v>16.189448002675334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2765</v>
      </c>
    </row>
    <row r="275" spans="1:105" ht="12" customHeight="1" x14ac:dyDescent="0.25">
      <c r="A275" s="97" t="s">
        <v>50</v>
      </c>
      <c r="B275" s="99">
        <v>22.625988190936621</v>
      </c>
      <c r="C275" s="99">
        <v>28.713261105279614</v>
      </c>
      <c r="D275" s="99">
        <v>15.028181686542865</v>
      </c>
      <c r="E275" s="99">
        <v>20.916169234673585</v>
      </c>
      <c r="F275" s="99">
        <v>22.196351414594041</v>
      </c>
      <c r="G275" s="99">
        <v>17.91759146420404</v>
      </c>
      <c r="H275" s="99">
        <v>19.0801168438499</v>
      </c>
      <c r="I275" s="99">
        <v>12.750774403748835</v>
      </c>
      <c r="J275" s="99">
        <v>16.8395889806668</v>
      </c>
      <c r="K275" s="99">
        <v>14.600084239580275</v>
      </c>
      <c r="L275" s="99">
        <v>17.288867167173276</v>
      </c>
      <c r="M275" s="99">
        <v>16.824270605553579</v>
      </c>
      <c r="N275" s="99">
        <v>13.206240067514173</v>
      </c>
      <c r="O275" s="99">
        <v>12.39190077294241</v>
      </c>
      <c r="P275" s="99">
        <v>13.801133167013099</v>
      </c>
      <c r="Q275" s="99">
        <v>14.317986133773703</v>
      </c>
      <c r="R275" s="99">
        <v>17.903347181428956</v>
      </c>
      <c r="S275" s="99">
        <v>17.755902990475281</v>
      </c>
      <c r="T275" s="99">
        <v>15.453465467001637</v>
      </c>
      <c r="U275" s="99">
        <v>18.401192334668526</v>
      </c>
      <c r="V275" s="99">
        <v>13.869461644878704</v>
      </c>
      <c r="W275" s="99">
        <v>14.495062274681008</v>
      </c>
      <c r="X275" s="99">
        <v>0</v>
      </c>
      <c r="Y275" s="99">
        <v>14.840919827053213</v>
      </c>
      <c r="DA275" s="63" t="s">
        <v>2766</v>
      </c>
    </row>
    <row r="276" spans="1:105" ht="12" customHeight="1" x14ac:dyDescent="0.25">
      <c r="A276" s="109" t="s">
        <v>120</v>
      </c>
      <c r="B276" s="110">
        <v>18.288775872306765</v>
      </c>
      <c r="C276" s="110">
        <v>18.430123253082513</v>
      </c>
      <c r="D276" s="110">
        <v>16.660947606229417</v>
      </c>
      <c r="E276" s="110">
        <v>15.568412543103204</v>
      </c>
      <c r="F276" s="110">
        <v>15.354105285983954</v>
      </c>
      <c r="G276" s="110">
        <v>14.250868943265584</v>
      </c>
      <c r="H276" s="110">
        <v>14.976029651797937</v>
      </c>
      <c r="I276" s="110">
        <v>13.083494286541258</v>
      </c>
      <c r="J276" s="110">
        <v>12.217356889176072</v>
      </c>
      <c r="K276" s="110">
        <v>11.211216708106326</v>
      </c>
      <c r="L276" s="110">
        <v>12.19746506912788</v>
      </c>
      <c r="M276" s="110">
        <v>11.361947617517606</v>
      </c>
      <c r="N276" s="110">
        <v>11.57624192792855</v>
      </c>
      <c r="O276" s="110">
        <v>11.078747126067961</v>
      </c>
      <c r="P276" s="110">
        <v>10.326983932650757</v>
      </c>
      <c r="Q276" s="110">
        <v>10.638285457289628</v>
      </c>
      <c r="R276" s="110">
        <v>11.791869121137243</v>
      </c>
      <c r="S276" s="110">
        <v>11.634984497892118</v>
      </c>
      <c r="T276" s="110">
        <v>11.17989624338531</v>
      </c>
      <c r="U276" s="110">
        <v>11.920057653461106</v>
      </c>
      <c r="V276" s="110">
        <v>10.65606670365092</v>
      </c>
      <c r="W276" s="110">
        <v>11.364391662327007</v>
      </c>
      <c r="X276" s="110">
        <v>0</v>
      </c>
      <c r="Y276" s="110">
        <v>9.7324180638866729</v>
      </c>
      <c r="DA276" s="60" t="s">
        <v>2767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205.80396069647466</v>
      </c>
      <c r="C278" s="118">
        <f t="shared" si="124"/>
        <v>170.04256936364953</v>
      </c>
      <c r="D278" s="118">
        <f t="shared" si="124"/>
        <v>202.27106210113709</v>
      </c>
      <c r="E278" s="118">
        <f t="shared" si="124"/>
        <v>151.86172448468048</v>
      </c>
      <c r="F278" s="118">
        <f t="shared" si="124"/>
        <v>215.6884872677627</v>
      </c>
      <c r="G278" s="118">
        <f t="shared" si="124"/>
        <v>202.96945833342906</v>
      </c>
      <c r="H278" s="118">
        <f t="shared" si="124"/>
        <v>185.36803900948934</v>
      </c>
      <c r="I278" s="118">
        <f t="shared" si="124"/>
        <v>148.76663804175271</v>
      </c>
      <c r="J278" s="118">
        <f t="shared" si="124"/>
        <v>197.31332379203499</v>
      </c>
      <c r="K278" s="118">
        <f t="shared" si="124"/>
        <v>152.38364372840286</v>
      </c>
      <c r="L278" s="118">
        <f t="shared" si="124"/>
        <v>181.78272253600738</v>
      </c>
      <c r="M278" s="118">
        <f t="shared" si="124"/>
        <v>214.67313361602831</v>
      </c>
      <c r="N278" s="118">
        <f t="shared" si="124"/>
        <v>200.13774950698229</v>
      </c>
      <c r="O278" s="118">
        <f t="shared" si="124"/>
        <v>212.50928234200632</v>
      </c>
      <c r="P278" s="118">
        <f t="shared" si="124"/>
        <v>214.73767195991121</v>
      </c>
      <c r="Q278" s="118">
        <f t="shared" si="124"/>
        <v>167.02147125004643</v>
      </c>
      <c r="R278" s="118">
        <f t="shared" ref="R278:V278" si="125">R279+R282+R284+R294</f>
        <v>81.707688388476527</v>
      </c>
      <c r="S278" s="118">
        <f t="shared" si="125"/>
        <v>154.39504601155284</v>
      </c>
      <c r="T278" s="118">
        <f t="shared" si="125"/>
        <v>190.56978807797236</v>
      </c>
      <c r="U278" s="118">
        <f t="shared" si="125"/>
        <v>217.77164027220005</v>
      </c>
      <c r="V278" s="118">
        <f t="shared" si="125"/>
        <v>216.31605039062839</v>
      </c>
      <c r="W278" s="118">
        <f t="shared" ref="W278:Y278" si="126">W279+W282+W284+W294</f>
        <v>199.2406171420561</v>
      </c>
      <c r="X278" s="118">
        <f t="shared" si="126"/>
        <v>0</v>
      </c>
      <c r="Y278" s="118">
        <f t="shared" si="126"/>
        <v>270.09350697124205</v>
      </c>
      <c r="DA278" s="129" t="s">
        <v>2916</v>
      </c>
    </row>
    <row r="279" spans="1:105" ht="12" customHeight="1" x14ac:dyDescent="0.25">
      <c r="A279" s="121" t="s">
        <v>57</v>
      </c>
      <c r="B279" s="123">
        <f t="shared" ref="B279:Q279" si="127">SUM(B280:B281)</f>
        <v>171.04241296548747</v>
      </c>
      <c r="C279" s="123">
        <f t="shared" si="127"/>
        <v>139.21774552609455</v>
      </c>
      <c r="D279" s="123">
        <f t="shared" si="127"/>
        <v>168.16672215638232</v>
      </c>
      <c r="E279" s="123">
        <f t="shared" si="127"/>
        <v>125.19382068184868</v>
      </c>
      <c r="F279" s="123">
        <f t="shared" si="127"/>
        <v>180.33089277403454</v>
      </c>
      <c r="G279" s="123">
        <f t="shared" si="127"/>
        <v>168.98445444349716</v>
      </c>
      <c r="H279" s="123">
        <f t="shared" si="127"/>
        <v>152.93323305186993</v>
      </c>
      <c r="I279" s="123">
        <f t="shared" si="127"/>
        <v>125.67413778929421</v>
      </c>
      <c r="J279" s="123">
        <f t="shared" si="127"/>
        <v>169.22803938134507</v>
      </c>
      <c r="K279" s="123">
        <f t="shared" si="127"/>
        <v>131.14581255537826</v>
      </c>
      <c r="L279" s="123">
        <f t="shared" si="127"/>
        <v>156.97309976756463</v>
      </c>
      <c r="M279" s="123">
        <f t="shared" si="127"/>
        <v>185.41554171142886</v>
      </c>
      <c r="N279" s="123">
        <f t="shared" si="127"/>
        <v>171.9821471542007</v>
      </c>
      <c r="O279" s="123">
        <f t="shared" si="127"/>
        <v>183.73798461234307</v>
      </c>
      <c r="P279" s="123">
        <f t="shared" si="127"/>
        <v>187.52529893865795</v>
      </c>
      <c r="Q279" s="123">
        <f t="shared" si="127"/>
        <v>143.6321563630886</v>
      </c>
      <c r="R279" s="123">
        <f t="shared" ref="R279:V279" si="128">SUM(R280:R281)</f>
        <v>65.166846787750472</v>
      </c>
      <c r="S279" s="123">
        <f t="shared" si="128"/>
        <v>131.32470154035448</v>
      </c>
      <c r="T279" s="123">
        <f t="shared" si="128"/>
        <v>165.17581646900686</v>
      </c>
      <c r="U279" s="123">
        <f t="shared" si="128"/>
        <v>188.65957582628508</v>
      </c>
      <c r="V279" s="123">
        <f t="shared" si="128"/>
        <v>188.09885753857893</v>
      </c>
      <c r="W279" s="123">
        <f t="shared" ref="W279:Y279" si="129">SUM(W280:W281)</f>
        <v>170.56870850276209</v>
      </c>
      <c r="X279" s="123">
        <f t="shared" si="129"/>
        <v>0</v>
      </c>
      <c r="Y279" s="123">
        <f t="shared" si="129"/>
        <v>243.34418613558222</v>
      </c>
      <c r="DA279" s="130" t="s">
        <v>2917</v>
      </c>
    </row>
    <row r="280" spans="1:105" ht="12" customHeight="1" x14ac:dyDescent="0.25">
      <c r="A280" s="97" t="s">
        <v>51</v>
      </c>
      <c r="B280" s="99">
        <v>169.44216868746514</v>
      </c>
      <c r="C280" s="99">
        <v>137.94230372748837</v>
      </c>
      <c r="D280" s="99">
        <v>166.65878928400011</v>
      </c>
      <c r="E280" s="99">
        <v>124.09439337673075</v>
      </c>
      <c r="F280" s="99">
        <v>178.77233426693587</v>
      </c>
      <c r="G280" s="99">
        <v>167.55775599856565</v>
      </c>
      <c r="H280" s="99">
        <v>151.66017831266134</v>
      </c>
      <c r="I280" s="99">
        <v>124.64798717345201</v>
      </c>
      <c r="J280" s="99">
        <v>167.87207908648443</v>
      </c>
      <c r="K280" s="99">
        <v>130.11551408053168</v>
      </c>
      <c r="L280" s="99">
        <v>155.74066812549245</v>
      </c>
      <c r="M280" s="99">
        <v>183.97765057820067</v>
      </c>
      <c r="N280" s="99">
        <v>170.65992923271941</v>
      </c>
      <c r="O280" s="99">
        <v>182.3373408999048</v>
      </c>
      <c r="P280" s="99">
        <v>186.10473748977967</v>
      </c>
      <c r="Q280" s="99">
        <v>142.54984791130394</v>
      </c>
      <c r="R280" s="99">
        <v>64.679722479150271</v>
      </c>
      <c r="S280" s="99">
        <v>130.34790295478174</v>
      </c>
      <c r="T280" s="99">
        <v>163.95239835583271</v>
      </c>
      <c r="U280" s="99">
        <v>187.26565544127496</v>
      </c>
      <c r="V280" s="99">
        <v>186.70867907042657</v>
      </c>
      <c r="W280" s="99">
        <v>169.31172314533021</v>
      </c>
      <c r="X280" s="99">
        <v>0</v>
      </c>
      <c r="Y280" s="99">
        <v>241.55622402009149</v>
      </c>
      <c r="DA280" s="63" t="s">
        <v>2918</v>
      </c>
    </row>
    <row r="281" spans="1:105" ht="12" customHeight="1" x14ac:dyDescent="0.25">
      <c r="A281" s="97" t="s">
        <v>53</v>
      </c>
      <c r="B281" s="99">
        <v>1.600244278022342</v>
      </c>
      <c r="C281" s="99">
        <v>1.275441798606193</v>
      </c>
      <c r="D281" s="99">
        <v>1.5079328723822083</v>
      </c>
      <c r="E281" s="99">
        <v>1.0994273051179326</v>
      </c>
      <c r="F281" s="99">
        <v>1.5585585070986692</v>
      </c>
      <c r="G281" s="99">
        <v>1.4266984449314986</v>
      </c>
      <c r="H281" s="99">
        <v>1.2730547392085858</v>
      </c>
      <c r="I281" s="99">
        <v>1.0261506158422029</v>
      </c>
      <c r="J281" s="99">
        <v>1.3559602948606393</v>
      </c>
      <c r="K281" s="99">
        <v>1.030298474846568</v>
      </c>
      <c r="L281" s="99">
        <v>1.2324316420721899</v>
      </c>
      <c r="M281" s="99">
        <v>1.4378911332281992</v>
      </c>
      <c r="N281" s="99">
        <v>1.3222179214812853</v>
      </c>
      <c r="O281" s="99">
        <v>1.4006437124382627</v>
      </c>
      <c r="P281" s="99">
        <v>1.4205614488782796</v>
      </c>
      <c r="Q281" s="99">
        <v>1.0823084517846611</v>
      </c>
      <c r="R281" s="99">
        <v>0.48712430860020584</v>
      </c>
      <c r="S281" s="99">
        <v>0.97679858557274346</v>
      </c>
      <c r="T281" s="99">
        <v>1.2234181131741551</v>
      </c>
      <c r="U281" s="99">
        <v>1.3939203850101325</v>
      </c>
      <c r="V281" s="99">
        <v>1.390178468152351</v>
      </c>
      <c r="W281" s="99">
        <v>1.2569853574318883</v>
      </c>
      <c r="X281" s="99">
        <v>0</v>
      </c>
      <c r="Y281" s="99">
        <v>1.7879621154907308</v>
      </c>
      <c r="DA281" s="63" t="s">
        <v>2919</v>
      </c>
    </row>
    <row r="282" spans="1:105" ht="12" customHeight="1" x14ac:dyDescent="0.25">
      <c r="A282" s="121" t="s">
        <v>92</v>
      </c>
      <c r="B282" s="123">
        <f t="shared" ref="B282:Y282" si="130">B283</f>
        <v>7.7510357048338424E-4</v>
      </c>
      <c r="C282" s="123">
        <f t="shared" si="130"/>
        <v>9.3875879263276263E-4</v>
      </c>
      <c r="D282" s="123">
        <f t="shared" si="130"/>
        <v>1.2986001432633511E-3</v>
      </c>
      <c r="E282" s="123">
        <f t="shared" si="130"/>
        <v>1.3834857353657436E-3</v>
      </c>
      <c r="F282" s="123">
        <f t="shared" si="130"/>
        <v>1.9875600598259586E-3</v>
      </c>
      <c r="G282" s="123">
        <f t="shared" si="130"/>
        <v>3.2524578814836008E-3</v>
      </c>
      <c r="H282" s="123">
        <f t="shared" si="130"/>
        <v>4.4275960795157089E-3</v>
      </c>
      <c r="I282" s="123">
        <f t="shared" si="130"/>
        <v>5.9669273566239685E-3</v>
      </c>
      <c r="J282" s="123">
        <f t="shared" si="130"/>
        <v>6.8231261607185215E-3</v>
      </c>
      <c r="K282" s="123">
        <f t="shared" si="130"/>
        <v>7.5149417215313701E-3</v>
      </c>
      <c r="L282" s="123">
        <f t="shared" si="130"/>
        <v>1.2104735455849461E-2</v>
      </c>
      <c r="M282" s="123">
        <f t="shared" si="130"/>
        <v>7.6816732339084126E-3</v>
      </c>
      <c r="N282" s="123">
        <f t="shared" si="130"/>
        <v>1.0104052410788114E-2</v>
      </c>
      <c r="O282" s="123">
        <f t="shared" si="130"/>
        <v>1.7492512188884791E-2</v>
      </c>
      <c r="P282" s="123">
        <f t="shared" si="130"/>
        <v>2.9779067161927967E-2</v>
      </c>
      <c r="Q282" s="123">
        <f t="shared" si="130"/>
        <v>4.4220020589550081E-2</v>
      </c>
      <c r="R282" s="123">
        <f t="shared" si="130"/>
        <v>9.3488414386503502E-2</v>
      </c>
      <c r="S282" s="123">
        <f t="shared" si="130"/>
        <v>0.14737688651429465</v>
      </c>
      <c r="T282" s="123">
        <f t="shared" si="130"/>
        <v>0.22011870624918917</v>
      </c>
      <c r="U282" s="123">
        <f t="shared" si="130"/>
        <v>0.1087994639407433</v>
      </c>
      <c r="V282" s="123">
        <f t="shared" si="130"/>
        <v>8.8929371628530707E-2</v>
      </c>
      <c r="W282" s="123">
        <f t="shared" si="130"/>
        <v>6.4071862681526745E-2</v>
      </c>
      <c r="X282" s="123">
        <f t="shared" si="130"/>
        <v>0</v>
      </c>
      <c r="Y282" s="123">
        <f t="shared" si="130"/>
        <v>1.5711067207504523E-2</v>
      </c>
      <c r="DA282" s="130" t="s">
        <v>2920</v>
      </c>
    </row>
    <row r="283" spans="1:105" ht="12" customHeight="1" x14ac:dyDescent="0.25">
      <c r="A283" s="97" t="s">
        <v>53</v>
      </c>
      <c r="B283" s="99">
        <f>RES_hhdet_tess!B8</f>
        <v>7.7510357048338424E-4</v>
      </c>
      <c r="C283" s="99">
        <f>RES_hhdet_tess!C8</f>
        <v>9.3875879263276263E-4</v>
      </c>
      <c r="D283" s="99">
        <f>RES_hhdet_tess!D8</f>
        <v>1.2986001432633511E-3</v>
      </c>
      <c r="E283" s="99">
        <f>RES_hhdet_tess!E8</f>
        <v>1.3834857353657436E-3</v>
      </c>
      <c r="F283" s="99">
        <f>RES_hhdet_tess!F8</f>
        <v>1.9875600598259586E-3</v>
      </c>
      <c r="G283" s="99">
        <f>RES_hhdet_tess!G8</f>
        <v>3.2524578814836008E-3</v>
      </c>
      <c r="H283" s="99">
        <f>RES_hhdet_tess!H8</f>
        <v>4.4275960795157089E-3</v>
      </c>
      <c r="I283" s="99">
        <f>RES_hhdet_tess!I8</f>
        <v>5.9669273566239685E-3</v>
      </c>
      <c r="J283" s="99">
        <f>RES_hhdet_tess!J8</f>
        <v>6.8231261607185215E-3</v>
      </c>
      <c r="K283" s="99">
        <f>RES_hhdet_tess!K8</f>
        <v>7.5149417215313701E-3</v>
      </c>
      <c r="L283" s="99">
        <f>RES_hhdet_tess!L8</f>
        <v>1.2104735455849461E-2</v>
      </c>
      <c r="M283" s="99">
        <f>RES_hhdet_tess!M8</f>
        <v>7.6816732339084126E-3</v>
      </c>
      <c r="N283" s="99">
        <f>RES_hhdet_tess!N8</f>
        <v>1.0104052410788114E-2</v>
      </c>
      <c r="O283" s="99">
        <f>RES_hhdet_tess!O8</f>
        <v>1.7492512188884791E-2</v>
      </c>
      <c r="P283" s="99">
        <f>RES_hhdet_tess!P8</f>
        <v>2.9779067161927967E-2</v>
      </c>
      <c r="Q283" s="99">
        <f>RES_hhdet_tess!Q8</f>
        <v>4.4220020589550081E-2</v>
      </c>
      <c r="R283" s="99">
        <f>RES_hhdet_tess!R8</f>
        <v>9.3488414386503502E-2</v>
      </c>
      <c r="S283" s="99">
        <f>RES_hhdet_tess!S8</f>
        <v>0.14737688651429465</v>
      </c>
      <c r="T283" s="99">
        <f>RES_hhdet_tess!T8</f>
        <v>0.22011870624918917</v>
      </c>
      <c r="U283" s="99">
        <f>RES_hhdet_tess!U8</f>
        <v>0.1087994639407433</v>
      </c>
      <c r="V283" s="99">
        <f>RES_hhdet_tess!V8</f>
        <v>8.8929371628530707E-2</v>
      </c>
      <c r="W283" s="99">
        <f>RES_hhdet_tess!W8</f>
        <v>6.4071862681526745E-2</v>
      </c>
      <c r="X283" s="99">
        <f>RES_hhdet_tess!X8</f>
        <v>0</v>
      </c>
      <c r="Y283" s="99">
        <f>RES_hhdet_tess!Y8</f>
        <v>1.5711067207504523E-2</v>
      </c>
      <c r="DA283" s="63" t="s">
        <v>2921</v>
      </c>
    </row>
    <row r="284" spans="1:105" ht="12" customHeight="1" x14ac:dyDescent="0.25">
      <c r="A284" s="121" t="s">
        <v>55</v>
      </c>
      <c r="B284" s="123">
        <v>21.129655518276145</v>
      </c>
      <c r="C284" s="123">
        <v>17.662123676777412</v>
      </c>
      <c r="D284" s="123">
        <v>22.06463525572585</v>
      </c>
      <c r="E284" s="123">
        <v>15.910810781039876</v>
      </c>
      <c r="F284" s="123">
        <v>23.03973479728073</v>
      </c>
      <c r="G284" s="123">
        <v>22.972614608787495</v>
      </c>
      <c r="H284" s="123">
        <v>21.266478578154544</v>
      </c>
      <c r="I284" s="123">
        <v>14.253155600152787</v>
      </c>
      <c r="J284" s="123">
        <v>18.619483008703185</v>
      </c>
      <c r="K284" s="123">
        <v>13.552782895638755</v>
      </c>
      <c r="L284" s="123">
        <v>15.871874431582569</v>
      </c>
      <c r="M284" s="123">
        <v>20.058277949811266</v>
      </c>
      <c r="N284" s="123">
        <v>19.108063632140176</v>
      </c>
      <c r="O284" s="123">
        <v>19.975244825603639</v>
      </c>
      <c r="P284" s="123">
        <v>18.801214153611639</v>
      </c>
      <c r="Q284" s="123">
        <v>14.698739108518781</v>
      </c>
      <c r="R284" s="123">
        <v>7.096239151476893</v>
      </c>
      <c r="S284" s="123">
        <v>13.684116022612537</v>
      </c>
      <c r="T284" s="123">
        <v>16.499606236413271</v>
      </c>
      <c r="U284" s="123">
        <v>19.526393705614012</v>
      </c>
      <c r="V284" s="123">
        <v>19.586537460789685</v>
      </c>
      <c r="W284" s="123">
        <v>19.259270949028593</v>
      </c>
      <c r="X284" s="123">
        <v>0</v>
      </c>
      <c r="Y284" s="123">
        <v>18.038333963740691</v>
      </c>
      <c r="DA284" s="130" t="s">
        <v>2922</v>
      </c>
    </row>
    <row r="285" spans="1:105" ht="12" customHeight="1" x14ac:dyDescent="0.25">
      <c r="A285" s="97" t="s">
        <v>143</v>
      </c>
      <c r="B285" s="99">
        <v>21.300584400743418</v>
      </c>
      <c r="C285" s="99">
        <v>17.461202242415158</v>
      </c>
      <c r="D285" s="99">
        <v>22.252049283154651</v>
      </c>
      <c r="E285" s="99">
        <v>15.674599077997966</v>
      </c>
      <c r="F285" s="99">
        <v>23.314518555262058</v>
      </c>
      <c r="G285" s="99">
        <v>23.33262194109486</v>
      </c>
      <c r="H285" s="99">
        <v>21.397037138067571</v>
      </c>
      <c r="I285" s="99">
        <v>14.011669466788705</v>
      </c>
      <c r="J285" s="99">
        <v>18.65766366508198</v>
      </c>
      <c r="K285" s="99">
        <v>13.376042854553104</v>
      </c>
      <c r="L285" s="99">
        <v>15.769575905294271</v>
      </c>
      <c r="M285" s="99">
        <v>20.517600655908886</v>
      </c>
      <c r="N285" s="99">
        <v>19.376755616273304</v>
      </c>
      <c r="O285" s="99">
        <v>20.395139641734694</v>
      </c>
      <c r="P285" s="99">
        <v>18.925218783245786</v>
      </c>
      <c r="Q285" s="99">
        <v>14.655594964721976</v>
      </c>
      <c r="R285" s="99">
        <v>6.6818640789958801</v>
      </c>
      <c r="S285" s="99">
        <v>13.529792207032079</v>
      </c>
      <c r="T285" s="99">
        <v>16.493674268094708</v>
      </c>
      <c r="U285" s="99">
        <v>19.585483328506296</v>
      </c>
      <c r="V285" s="99">
        <v>19.644105021726443</v>
      </c>
      <c r="W285" s="99">
        <v>19.224229730038793</v>
      </c>
      <c r="X285" s="99">
        <v>0</v>
      </c>
      <c r="Y285" s="99">
        <v>0</v>
      </c>
      <c r="DA285" s="63" t="s">
        <v>2923</v>
      </c>
    </row>
    <row r="286" spans="1:105" ht="12" customHeight="1" x14ac:dyDescent="0.25">
      <c r="A286" s="97" t="s">
        <v>124</v>
      </c>
      <c r="B286" s="99">
        <v>0</v>
      </c>
      <c r="C286" s="99">
        <v>0</v>
      </c>
      <c r="D286" s="99">
        <v>0</v>
      </c>
      <c r="E286" s="99">
        <v>0</v>
      </c>
      <c r="F286" s="99">
        <v>0</v>
      </c>
      <c r="G286" s="99">
        <v>0</v>
      </c>
      <c r="H286" s="99">
        <v>0</v>
      </c>
      <c r="I286" s="99">
        <v>0</v>
      </c>
      <c r="J286" s="99">
        <v>0</v>
      </c>
      <c r="K286" s="99">
        <v>0</v>
      </c>
      <c r="L286" s="99">
        <v>0</v>
      </c>
      <c r="M286" s="99">
        <v>0</v>
      </c>
      <c r="N286" s="99">
        <v>0</v>
      </c>
      <c r="O286" s="99">
        <v>0</v>
      </c>
      <c r="P286" s="99">
        <v>0</v>
      </c>
      <c r="Q286" s="99">
        <v>0</v>
      </c>
      <c r="R286" s="99">
        <v>0</v>
      </c>
      <c r="S286" s="99">
        <v>0</v>
      </c>
      <c r="T286" s="99">
        <v>0</v>
      </c>
      <c r="U286" s="99">
        <v>0</v>
      </c>
      <c r="V286" s="99">
        <v>0</v>
      </c>
      <c r="W286" s="99">
        <v>0</v>
      </c>
      <c r="X286" s="99">
        <v>0</v>
      </c>
      <c r="Y286" s="99">
        <v>0</v>
      </c>
      <c r="DA286" s="63" t="s">
        <v>2924</v>
      </c>
    </row>
    <row r="287" spans="1:105" ht="12" customHeight="1" x14ac:dyDescent="0.25">
      <c r="A287" s="97" t="s">
        <v>123</v>
      </c>
      <c r="B287" s="99">
        <v>0</v>
      </c>
      <c r="C287" s="99">
        <v>0</v>
      </c>
      <c r="D287" s="99">
        <v>0</v>
      </c>
      <c r="E287" s="99">
        <v>0</v>
      </c>
      <c r="F287" s="99">
        <v>0</v>
      </c>
      <c r="G287" s="99">
        <v>0</v>
      </c>
      <c r="H287" s="99">
        <v>0</v>
      </c>
      <c r="I287" s="99">
        <v>0</v>
      </c>
      <c r="J287" s="99">
        <v>0</v>
      </c>
      <c r="K287" s="99">
        <v>0</v>
      </c>
      <c r="L287" s="99">
        <v>0</v>
      </c>
      <c r="M287" s="99">
        <v>0</v>
      </c>
      <c r="N287" s="99">
        <v>0</v>
      </c>
      <c r="O287" s="99">
        <v>0</v>
      </c>
      <c r="P287" s="99">
        <v>0</v>
      </c>
      <c r="Q287" s="99">
        <v>0</v>
      </c>
      <c r="R287" s="99">
        <v>0</v>
      </c>
      <c r="S287" s="99">
        <v>0</v>
      </c>
      <c r="T287" s="99">
        <v>0</v>
      </c>
      <c r="U287" s="99">
        <v>0</v>
      </c>
      <c r="V287" s="99">
        <v>0</v>
      </c>
      <c r="W287" s="99">
        <v>0</v>
      </c>
      <c r="X287" s="99">
        <v>0</v>
      </c>
      <c r="Y287" s="99">
        <v>0</v>
      </c>
      <c r="DA287" s="63" t="s">
        <v>2925</v>
      </c>
    </row>
    <row r="288" spans="1:105" ht="12" customHeight="1" x14ac:dyDescent="0.25">
      <c r="A288" s="100" t="s">
        <v>50</v>
      </c>
      <c r="B288" s="102">
        <v>0</v>
      </c>
      <c r="C288" s="102">
        <v>0</v>
      </c>
      <c r="D288" s="102">
        <v>0</v>
      </c>
      <c r="E288" s="102">
        <v>0</v>
      </c>
      <c r="F288" s="102">
        <v>0</v>
      </c>
      <c r="G288" s="102">
        <v>0</v>
      </c>
      <c r="H288" s="102">
        <v>0</v>
      </c>
      <c r="I288" s="102">
        <v>0</v>
      </c>
      <c r="J288" s="102">
        <v>0</v>
      </c>
      <c r="K288" s="102">
        <v>0</v>
      </c>
      <c r="L288" s="102">
        <v>0</v>
      </c>
      <c r="M288" s="102">
        <v>0</v>
      </c>
      <c r="N288" s="102">
        <v>0</v>
      </c>
      <c r="O288" s="102">
        <v>0</v>
      </c>
      <c r="P288" s="102">
        <v>0</v>
      </c>
      <c r="Q288" s="102">
        <v>0</v>
      </c>
      <c r="R288" s="102">
        <v>0</v>
      </c>
      <c r="S288" s="102">
        <v>0</v>
      </c>
      <c r="T288" s="102">
        <v>0</v>
      </c>
      <c r="U288" s="102">
        <v>0</v>
      </c>
      <c r="V288" s="102">
        <v>0</v>
      </c>
      <c r="W288" s="102">
        <v>0</v>
      </c>
      <c r="X288" s="102">
        <v>0</v>
      </c>
      <c r="Y288" s="102">
        <v>0</v>
      </c>
      <c r="DA288" s="131" t="s">
        <v>2926</v>
      </c>
    </row>
    <row r="289" spans="1:105" ht="12" customHeight="1" x14ac:dyDescent="0.25">
      <c r="A289" s="103" t="s">
        <v>52</v>
      </c>
      <c r="B289" s="105">
        <v>0</v>
      </c>
      <c r="C289" s="105">
        <v>0</v>
      </c>
      <c r="D289" s="105">
        <v>0</v>
      </c>
      <c r="E289" s="105">
        <v>0</v>
      </c>
      <c r="F289" s="105">
        <v>0</v>
      </c>
      <c r="G289" s="105">
        <v>0</v>
      </c>
      <c r="H289" s="105">
        <v>0</v>
      </c>
      <c r="I289" s="105">
        <v>0</v>
      </c>
      <c r="J289" s="105">
        <v>0</v>
      </c>
      <c r="K289" s="105">
        <v>0</v>
      </c>
      <c r="L289" s="105">
        <v>0</v>
      </c>
      <c r="M289" s="105">
        <v>0</v>
      </c>
      <c r="N289" s="105">
        <v>0</v>
      </c>
      <c r="O289" s="105">
        <v>0</v>
      </c>
      <c r="P289" s="105">
        <v>0</v>
      </c>
      <c r="Q289" s="105">
        <v>0</v>
      </c>
      <c r="R289" s="105">
        <v>0</v>
      </c>
      <c r="S289" s="105">
        <v>0</v>
      </c>
      <c r="T289" s="105">
        <v>0</v>
      </c>
      <c r="U289" s="105">
        <v>0</v>
      </c>
      <c r="V289" s="105">
        <v>0</v>
      </c>
      <c r="W289" s="105">
        <v>0</v>
      </c>
      <c r="X289" s="105">
        <v>0</v>
      </c>
      <c r="Y289" s="105">
        <v>0</v>
      </c>
      <c r="DA289" s="132" t="s">
        <v>2927</v>
      </c>
    </row>
    <row r="290" spans="1:105" ht="12" customHeight="1" x14ac:dyDescent="0.25">
      <c r="A290" s="106" t="s">
        <v>122</v>
      </c>
      <c r="B290" s="102">
        <v>19.169944173331185</v>
      </c>
      <c r="C290" s="102">
        <v>20.285021966658569</v>
      </c>
      <c r="D290" s="102">
        <v>19.872414962835904</v>
      </c>
      <c r="E290" s="102">
        <v>19.553618231619321</v>
      </c>
      <c r="F290" s="102">
        <v>19.257257781596969</v>
      </c>
      <c r="G290" s="102">
        <v>18.915738088825076</v>
      </c>
      <c r="H290" s="102">
        <v>19.141687812524225</v>
      </c>
      <c r="I290" s="102">
        <v>18.399472510014075</v>
      </c>
      <c r="J290" s="102">
        <v>17.909240691119127</v>
      </c>
      <c r="K290" s="102">
        <v>17.128759712586749</v>
      </c>
      <c r="L290" s="102">
        <v>18.130801033473979</v>
      </c>
      <c r="M290" s="102">
        <v>16.657131227897828</v>
      </c>
      <c r="N290" s="102">
        <v>17.315423537065069</v>
      </c>
      <c r="O290" s="102">
        <v>16.810323354357312</v>
      </c>
      <c r="P290" s="102">
        <v>15.617995833736112</v>
      </c>
      <c r="Q290" s="102">
        <v>15.770988139623864</v>
      </c>
      <c r="R290" s="102">
        <v>17.313367804292298</v>
      </c>
      <c r="S290" s="102">
        <v>17.353164738037918</v>
      </c>
      <c r="T290" s="102">
        <v>16.642962137445231</v>
      </c>
      <c r="U290" s="102">
        <v>17.955047437589609</v>
      </c>
      <c r="V290" s="102">
        <v>17.6021497720286</v>
      </c>
      <c r="W290" s="102">
        <v>19.638717291803879</v>
      </c>
      <c r="X290" s="102">
        <v>0</v>
      </c>
      <c r="Y290" s="102">
        <v>18.038333963740691</v>
      </c>
      <c r="DA290" s="131" t="s">
        <v>2928</v>
      </c>
    </row>
    <row r="291" spans="1:105" ht="12" customHeight="1" x14ac:dyDescent="0.25">
      <c r="A291" s="107" t="s">
        <v>121</v>
      </c>
      <c r="B291" s="105">
        <v>0</v>
      </c>
      <c r="C291" s="105">
        <v>0</v>
      </c>
      <c r="D291" s="105">
        <v>0</v>
      </c>
      <c r="E291" s="105">
        <v>0</v>
      </c>
      <c r="F291" s="105">
        <v>0</v>
      </c>
      <c r="G291" s="105">
        <v>0</v>
      </c>
      <c r="H291" s="105">
        <v>0</v>
      </c>
      <c r="I291" s="105">
        <v>0</v>
      </c>
      <c r="J291" s="105">
        <v>0</v>
      </c>
      <c r="K291" s="105">
        <v>0</v>
      </c>
      <c r="L291" s="105">
        <v>0</v>
      </c>
      <c r="M291" s="105">
        <v>0</v>
      </c>
      <c r="N291" s="105">
        <v>0</v>
      </c>
      <c r="O291" s="105">
        <v>0</v>
      </c>
      <c r="P291" s="105">
        <v>0</v>
      </c>
      <c r="Q291" s="105">
        <v>0</v>
      </c>
      <c r="R291" s="105">
        <v>0</v>
      </c>
      <c r="S291" s="105">
        <v>0</v>
      </c>
      <c r="T291" s="105">
        <v>0</v>
      </c>
      <c r="U291" s="105">
        <v>0</v>
      </c>
      <c r="V291" s="105">
        <v>0</v>
      </c>
      <c r="W291" s="105">
        <v>0</v>
      </c>
      <c r="X291" s="105">
        <v>0</v>
      </c>
      <c r="Y291" s="105">
        <v>0</v>
      </c>
      <c r="DA291" s="132" t="s">
        <v>2929</v>
      </c>
    </row>
    <row r="292" spans="1:105" ht="12" customHeight="1" x14ac:dyDescent="0.25">
      <c r="A292" s="108" t="s">
        <v>53</v>
      </c>
      <c r="B292" s="99">
        <v>0</v>
      </c>
      <c r="C292" s="99">
        <v>0</v>
      </c>
      <c r="D292" s="99">
        <v>0</v>
      </c>
      <c r="E292" s="99">
        <v>0</v>
      </c>
      <c r="F292" s="99">
        <v>0</v>
      </c>
      <c r="G292" s="99">
        <v>0</v>
      </c>
      <c r="H292" s="99">
        <v>0</v>
      </c>
      <c r="I292" s="99">
        <v>0</v>
      </c>
      <c r="J292" s="99">
        <v>0</v>
      </c>
      <c r="K292" s="99">
        <v>0</v>
      </c>
      <c r="L292" s="99">
        <v>0</v>
      </c>
      <c r="M292" s="99">
        <v>0</v>
      </c>
      <c r="N292" s="99">
        <v>0</v>
      </c>
      <c r="O292" s="99">
        <v>0</v>
      </c>
      <c r="P292" s="99">
        <v>0</v>
      </c>
      <c r="Q292" s="99">
        <v>0</v>
      </c>
      <c r="R292" s="99">
        <v>0</v>
      </c>
      <c r="S292" s="99">
        <v>0</v>
      </c>
      <c r="T292" s="99">
        <v>0</v>
      </c>
      <c r="U292" s="99">
        <v>0</v>
      </c>
      <c r="V292" s="99">
        <v>0</v>
      </c>
      <c r="W292" s="99">
        <v>0</v>
      </c>
      <c r="X292" s="99">
        <v>0</v>
      </c>
      <c r="Y292" s="99">
        <v>0</v>
      </c>
      <c r="DA292" s="63" t="s">
        <v>2930</v>
      </c>
    </row>
    <row r="293" spans="1:105" ht="12" customHeight="1" x14ac:dyDescent="0.25">
      <c r="A293" s="108" t="s">
        <v>52</v>
      </c>
      <c r="B293" s="99">
        <v>0</v>
      </c>
      <c r="C293" s="99">
        <v>0</v>
      </c>
      <c r="D293" s="99">
        <v>0</v>
      </c>
      <c r="E293" s="99">
        <v>0</v>
      </c>
      <c r="F293" s="99">
        <v>0</v>
      </c>
      <c r="G293" s="99">
        <v>0</v>
      </c>
      <c r="H293" s="99">
        <v>0</v>
      </c>
      <c r="I293" s="99">
        <v>0</v>
      </c>
      <c r="J293" s="99">
        <v>0</v>
      </c>
      <c r="K293" s="99">
        <v>0</v>
      </c>
      <c r="L293" s="99">
        <v>0</v>
      </c>
      <c r="M293" s="99">
        <v>0</v>
      </c>
      <c r="N293" s="99">
        <v>0</v>
      </c>
      <c r="O293" s="99">
        <v>0</v>
      </c>
      <c r="P293" s="99">
        <v>0</v>
      </c>
      <c r="Q293" s="99">
        <v>0</v>
      </c>
      <c r="R293" s="99">
        <v>0</v>
      </c>
      <c r="S293" s="99">
        <v>0</v>
      </c>
      <c r="T293" s="99">
        <v>0</v>
      </c>
      <c r="U293" s="99">
        <v>0</v>
      </c>
      <c r="V293" s="99">
        <v>0</v>
      </c>
      <c r="W293" s="99">
        <v>0</v>
      </c>
      <c r="X293" s="99">
        <v>0</v>
      </c>
      <c r="Y293" s="99">
        <v>0</v>
      </c>
      <c r="DA293" s="63" t="s">
        <v>2931</v>
      </c>
    </row>
    <row r="294" spans="1:105" ht="12" customHeight="1" x14ac:dyDescent="0.25">
      <c r="A294" s="121" t="s">
        <v>54</v>
      </c>
      <c r="B294" s="123">
        <v>13.631117109140575</v>
      </c>
      <c r="C294" s="123">
        <v>13.161761401984943</v>
      </c>
      <c r="D294" s="123">
        <v>12.038406088885667</v>
      </c>
      <c r="E294" s="123">
        <v>10.755709536056566</v>
      </c>
      <c r="F294" s="123">
        <v>12.315872136387606</v>
      </c>
      <c r="G294" s="123">
        <v>11.009136823262939</v>
      </c>
      <c r="H294" s="123">
        <v>11.163899783385359</v>
      </c>
      <c r="I294" s="123">
        <v>8.8333777249490844</v>
      </c>
      <c r="J294" s="123">
        <v>9.4589782758260199</v>
      </c>
      <c r="K294" s="123">
        <v>7.6775333356643287</v>
      </c>
      <c r="L294" s="123">
        <v>8.9256436014043476</v>
      </c>
      <c r="M294" s="123">
        <v>9.1916322815542681</v>
      </c>
      <c r="N294" s="123">
        <v>9.0374346682306133</v>
      </c>
      <c r="O294" s="123">
        <v>8.7785603918707196</v>
      </c>
      <c r="P294" s="123">
        <v>8.3813798004796798</v>
      </c>
      <c r="Q294" s="123">
        <v>8.646355757849479</v>
      </c>
      <c r="R294" s="123">
        <v>9.3511140348626665</v>
      </c>
      <c r="S294" s="123">
        <v>9.2388515620715044</v>
      </c>
      <c r="T294" s="123">
        <v>8.6742466663030307</v>
      </c>
      <c r="U294" s="123">
        <v>9.4768712763602139</v>
      </c>
      <c r="V294" s="123">
        <v>8.5417260196312661</v>
      </c>
      <c r="W294" s="123">
        <v>9.3485658275838865</v>
      </c>
      <c r="X294" s="123">
        <v>0</v>
      </c>
      <c r="Y294" s="123">
        <v>8.6952758047116223</v>
      </c>
      <c r="DA294" s="130" t="s">
        <v>2932</v>
      </c>
    </row>
    <row r="295" spans="1:105" ht="12" customHeight="1" x14ac:dyDescent="0.25">
      <c r="A295" s="97" t="s">
        <v>51</v>
      </c>
      <c r="B295" s="99">
        <v>14.510910195111563</v>
      </c>
      <c r="C295" s="99">
        <v>11.942327475919404</v>
      </c>
      <c r="D295" s="99">
        <v>12.63311127547451</v>
      </c>
      <c r="E295" s="99">
        <v>9.4171382310033369</v>
      </c>
      <c r="F295" s="99">
        <v>14.214534281027415</v>
      </c>
      <c r="G295" s="99">
        <v>12.090944918643155</v>
      </c>
      <c r="H295" s="99">
        <v>11.335578122256354</v>
      </c>
      <c r="I295" s="99">
        <v>7.4719976286929191</v>
      </c>
      <c r="J295" s="99">
        <v>10.071717999362084</v>
      </c>
      <c r="K295" s="99">
        <v>6.2688750417118602</v>
      </c>
      <c r="L295" s="99">
        <v>8.389191129687017</v>
      </c>
      <c r="M295" s="99">
        <v>10.467045941161143</v>
      </c>
      <c r="N295" s="99">
        <v>10.066485645417584</v>
      </c>
      <c r="O295" s="99">
        <v>9.9546154790310268</v>
      </c>
      <c r="P295" s="99">
        <v>9.3201590643103032</v>
      </c>
      <c r="Q295" s="99">
        <v>9.4293042369142608</v>
      </c>
      <c r="R295" s="99">
        <v>0</v>
      </c>
      <c r="S295" s="99">
        <v>0</v>
      </c>
      <c r="T295" s="99">
        <v>0</v>
      </c>
      <c r="U295" s="99">
        <v>0</v>
      </c>
      <c r="V295" s="99">
        <v>0</v>
      </c>
      <c r="W295" s="99">
        <v>0</v>
      </c>
      <c r="X295" s="99">
        <v>0</v>
      </c>
      <c r="Y295" s="99">
        <v>0</v>
      </c>
      <c r="DA295" s="63" t="s">
        <v>2933</v>
      </c>
    </row>
    <row r="296" spans="1:105" ht="12" customHeight="1" x14ac:dyDescent="0.25">
      <c r="A296" s="97" t="s">
        <v>50</v>
      </c>
      <c r="B296" s="99">
        <v>12.69139790120779</v>
      </c>
      <c r="C296" s="99">
        <v>16.113060778817154</v>
      </c>
      <c r="D296" s="99">
        <v>8.4341924729716755</v>
      </c>
      <c r="E296" s="99">
        <v>11.755740410155665</v>
      </c>
      <c r="F296" s="99">
        <v>12.510615267265685</v>
      </c>
      <c r="G296" s="99">
        <v>10.133506260040951</v>
      </c>
      <c r="H296" s="99">
        <v>10.834602977784986</v>
      </c>
      <c r="I296" s="99">
        <v>7.260824024953676</v>
      </c>
      <c r="J296" s="99">
        <v>9.5959246509814733</v>
      </c>
      <c r="K296" s="99">
        <v>8.3277792848239027</v>
      </c>
      <c r="L296" s="99">
        <v>9.8630814080295153</v>
      </c>
      <c r="M296" s="99">
        <v>9.6167728440172802</v>
      </c>
      <c r="N296" s="99">
        <v>7.5609105876303042</v>
      </c>
      <c r="O296" s="99">
        <v>7.1029407506902809</v>
      </c>
      <c r="P296" s="99">
        <v>7.9136551972228943</v>
      </c>
      <c r="Q296" s="99">
        <v>8.2336002757436724</v>
      </c>
      <c r="R296" s="99">
        <v>10.306771510017038</v>
      </c>
      <c r="S296" s="99">
        <v>10.22136755800071</v>
      </c>
      <c r="T296" s="99">
        <v>8.8893992945090723</v>
      </c>
      <c r="U296" s="99">
        <v>10.585251672349886</v>
      </c>
      <c r="V296" s="99">
        <v>7.9874817005595284</v>
      </c>
      <c r="W296" s="99">
        <v>8.3602655865641715</v>
      </c>
      <c r="X296" s="99">
        <v>0</v>
      </c>
      <c r="Y296" s="99">
        <v>9.0322122224255335</v>
      </c>
      <c r="DA296" s="63" t="s">
        <v>2934</v>
      </c>
    </row>
    <row r="297" spans="1:105" ht="12" customHeight="1" x14ac:dyDescent="0.25">
      <c r="A297" s="109" t="s">
        <v>120</v>
      </c>
      <c r="B297" s="110">
        <v>13.279266050555069</v>
      </c>
      <c r="C297" s="110">
        <v>13.403405344426282</v>
      </c>
      <c r="D297" s="110">
        <v>12.154748332623926</v>
      </c>
      <c r="E297" s="110">
        <v>11.38755627672399</v>
      </c>
      <c r="F297" s="110">
        <v>11.2786658350543</v>
      </c>
      <c r="G297" s="110">
        <v>10.513966227927368</v>
      </c>
      <c r="H297" s="110">
        <v>11.0977634240299</v>
      </c>
      <c r="I297" s="110">
        <v>9.7239280897098954</v>
      </c>
      <c r="J297" s="110">
        <v>9.0987712951545756</v>
      </c>
      <c r="K297" s="110">
        <v>8.3626895559579815</v>
      </c>
      <c r="L297" s="110">
        <v>9.1011146072676752</v>
      </c>
      <c r="M297" s="110">
        <v>8.5226445790209855</v>
      </c>
      <c r="N297" s="110">
        <v>8.7430814062104893</v>
      </c>
      <c r="O297" s="110">
        <v>8.4098116661342495</v>
      </c>
      <c r="P297" s="110">
        <v>7.8482492499481831</v>
      </c>
      <c r="Q297" s="110">
        <v>8.1820527482094221</v>
      </c>
      <c r="R297" s="110">
        <v>9.1059124458427956</v>
      </c>
      <c r="S297" s="110">
        <v>8.9857414768257815</v>
      </c>
      <c r="T297" s="110">
        <v>8.6186655706831363</v>
      </c>
      <c r="U297" s="110">
        <v>9.2044098746704481</v>
      </c>
      <c r="V297" s="110">
        <v>8.654566180400364</v>
      </c>
      <c r="W297" s="110">
        <v>9.5031602786931124</v>
      </c>
      <c r="X297" s="110">
        <v>0</v>
      </c>
      <c r="Y297" s="110">
        <v>8.6581136998167061</v>
      </c>
      <c r="DA297" s="60" t="s">
        <v>2935</v>
      </c>
    </row>
    <row r="299" spans="1:105" ht="12" customHeight="1" x14ac:dyDescent="0.25">
      <c r="A299" s="116" t="s">
        <v>167</v>
      </c>
      <c r="B299" s="118">
        <f t="shared" ref="B299:Q299" si="131">B300+B303+B305+B315</f>
        <v>119.01794926848774</v>
      </c>
      <c r="C299" s="118">
        <f t="shared" si="131"/>
        <v>96.828315195915962</v>
      </c>
      <c r="D299" s="118">
        <f t="shared" si="131"/>
        <v>116.11937873934629</v>
      </c>
      <c r="E299" s="118">
        <f t="shared" si="131"/>
        <v>86.643184866303429</v>
      </c>
      <c r="F299" s="118">
        <f t="shared" si="131"/>
        <v>122.4439766618999</v>
      </c>
      <c r="G299" s="118">
        <f t="shared" si="131"/>
        <v>114.76403666410627</v>
      </c>
      <c r="H299" s="118">
        <f t="shared" si="131"/>
        <v>104.23696278239288</v>
      </c>
      <c r="I299" s="118">
        <f t="shared" si="131"/>
        <v>84.668577520390855</v>
      </c>
      <c r="J299" s="118">
        <f t="shared" si="131"/>
        <v>116.07724517768497</v>
      </c>
      <c r="K299" s="118">
        <f t="shared" si="131"/>
        <v>87.007789531558501</v>
      </c>
      <c r="L299" s="118">
        <f t="shared" si="131"/>
        <v>103.9736798144945</v>
      </c>
      <c r="M299" s="118">
        <f t="shared" si="131"/>
        <v>118.41907075227374</v>
      </c>
      <c r="N299" s="118">
        <f t="shared" si="131"/>
        <v>106.46370298171891</v>
      </c>
      <c r="O299" s="118">
        <f t="shared" si="131"/>
        <v>110.992422727936</v>
      </c>
      <c r="P299" s="118">
        <f t="shared" si="131"/>
        <v>112.76515476380753</v>
      </c>
      <c r="Q299" s="118">
        <f t="shared" si="131"/>
        <v>88.588261191077308</v>
      </c>
      <c r="R299" s="118">
        <f t="shared" ref="R299:V299" si="132">R300+R303+R305+R315</f>
        <v>37.215894084916258</v>
      </c>
      <c r="S299" s="118">
        <f t="shared" si="132"/>
        <v>74.033026158502594</v>
      </c>
      <c r="T299" s="118">
        <f t="shared" si="132"/>
        <v>92.05054550359705</v>
      </c>
      <c r="U299" s="118">
        <f t="shared" si="132"/>
        <v>105.38461391902182</v>
      </c>
      <c r="V299" s="118">
        <f t="shared" si="132"/>
        <v>104.18341717900691</v>
      </c>
      <c r="W299" s="118">
        <f t="shared" ref="W299:Y299" si="133">W300+W303+W305+W315</f>
        <v>93.81361625618672</v>
      </c>
      <c r="X299" s="118">
        <f t="shared" si="133"/>
        <v>0</v>
      </c>
      <c r="Y299" s="118">
        <f t="shared" si="133"/>
        <v>102.05341212914846</v>
      </c>
      <c r="DA299" s="129" t="s">
        <v>3084</v>
      </c>
    </row>
    <row r="300" spans="1:105" ht="12" customHeight="1" x14ac:dyDescent="0.25">
      <c r="A300" s="121" t="s">
        <v>57</v>
      </c>
      <c r="B300" s="123">
        <f t="shared" ref="B300:Q300" si="134">SUM(B301:B302)</f>
        <v>103.14885523607342</v>
      </c>
      <c r="C300" s="123">
        <f t="shared" si="134"/>
        <v>83.590351302849299</v>
      </c>
      <c r="D300" s="123">
        <f t="shared" si="134"/>
        <v>100.43266332633243</v>
      </c>
      <c r="E300" s="123">
        <f t="shared" si="134"/>
        <v>75.103596408421765</v>
      </c>
      <c r="F300" s="123">
        <f t="shared" si="134"/>
        <v>105.90825638011496</v>
      </c>
      <c r="G300" s="123">
        <f t="shared" si="134"/>
        <v>98.927513724385179</v>
      </c>
      <c r="H300" s="123">
        <f t="shared" si="134"/>
        <v>89.334833999306397</v>
      </c>
      <c r="I300" s="123">
        <f t="shared" si="134"/>
        <v>74.835406035148111</v>
      </c>
      <c r="J300" s="123">
        <f t="shared" si="134"/>
        <v>102.77258986860342</v>
      </c>
      <c r="K300" s="123">
        <f t="shared" si="134"/>
        <v>77.91234536346343</v>
      </c>
      <c r="L300" s="123">
        <f t="shared" si="134"/>
        <v>93.003317219670194</v>
      </c>
      <c r="M300" s="123">
        <f t="shared" si="134"/>
        <v>105.68296455652414</v>
      </c>
      <c r="N300" s="123">
        <f t="shared" si="134"/>
        <v>94.874289557784039</v>
      </c>
      <c r="O300" s="123">
        <f t="shared" si="134"/>
        <v>98.860969826083235</v>
      </c>
      <c r="P300" s="123">
        <f t="shared" si="134"/>
        <v>100.43158475328525</v>
      </c>
      <c r="Q300" s="123">
        <f t="shared" si="134"/>
        <v>78.242415081307996</v>
      </c>
      <c r="R300" s="123">
        <f t="shared" ref="R300:V300" si="135">SUM(R301:R302)</f>
        <v>33.141866764794109</v>
      </c>
      <c r="S300" s="123">
        <f t="shared" si="135"/>
        <v>66.784139126093663</v>
      </c>
      <c r="T300" s="123">
        <f t="shared" si="135"/>
        <v>83.601119431907946</v>
      </c>
      <c r="U300" s="123">
        <f t="shared" si="135"/>
        <v>95.356321145223404</v>
      </c>
      <c r="V300" s="123">
        <f t="shared" si="135"/>
        <v>94.514613674879016</v>
      </c>
      <c r="W300" s="123">
        <f t="shared" ref="W300:Y300" si="136">SUM(W301:W302)</f>
        <v>85.156158194395715</v>
      </c>
      <c r="X300" s="123">
        <f t="shared" si="136"/>
        <v>0</v>
      </c>
      <c r="Y300" s="123">
        <f t="shared" si="136"/>
        <v>101.71851841909083</v>
      </c>
      <c r="DA300" s="130" t="s">
        <v>3085</v>
      </c>
    </row>
    <row r="301" spans="1:105" ht="12" customHeight="1" x14ac:dyDescent="0.25">
      <c r="A301" s="97" t="s">
        <v>51</v>
      </c>
      <c r="B301" s="99">
        <v>103.14885523607342</v>
      </c>
      <c r="C301" s="99">
        <v>83.590351302849299</v>
      </c>
      <c r="D301" s="99">
        <v>100.43266332633243</v>
      </c>
      <c r="E301" s="99">
        <v>75.103596408421765</v>
      </c>
      <c r="F301" s="99">
        <v>105.90825638011496</v>
      </c>
      <c r="G301" s="99">
        <v>98.927513724385179</v>
      </c>
      <c r="H301" s="99">
        <v>89.334833999306397</v>
      </c>
      <c r="I301" s="99">
        <v>74.835406035148111</v>
      </c>
      <c r="J301" s="99">
        <v>102.77258986860342</v>
      </c>
      <c r="K301" s="99">
        <v>77.91234536346343</v>
      </c>
      <c r="L301" s="99">
        <v>93.003317219670194</v>
      </c>
      <c r="M301" s="99">
        <v>105.68296455652414</v>
      </c>
      <c r="N301" s="99">
        <v>94.874289557784039</v>
      </c>
      <c r="O301" s="99">
        <v>98.860969826083235</v>
      </c>
      <c r="P301" s="99">
        <v>100.43158475328525</v>
      </c>
      <c r="Q301" s="99">
        <v>78.242415081307996</v>
      </c>
      <c r="R301" s="99">
        <v>33.141866764794109</v>
      </c>
      <c r="S301" s="99">
        <v>66.784139126093663</v>
      </c>
      <c r="T301" s="99">
        <v>83.601119431907946</v>
      </c>
      <c r="U301" s="99">
        <v>95.356321145223404</v>
      </c>
      <c r="V301" s="99">
        <v>94.514613674879016</v>
      </c>
      <c r="W301" s="99">
        <v>85.156158194395715</v>
      </c>
      <c r="X301" s="99">
        <v>0</v>
      </c>
      <c r="Y301" s="99">
        <v>101.71851841909083</v>
      </c>
      <c r="DA301" s="63" t="s">
        <v>3086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X302" s="99">
        <v>0</v>
      </c>
      <c r="Y302" s="99">
        <v>0</v>
      </c>
      <c r="DA302" s="63" t="s">
        <v>3087</v>
      </c>
    </row>
    <row r="303" spans="1:105" ht="12" customHeight="1" x14ac:dyDescent="0.25">
      <c r="A303" s="121" t="s">
        <v>92</v>
      </c>
      <c r="B303" s="123">
        <f t="shared" ref="B303:Y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X303" s="123">
        <f t="shared" si="137"/>
        <v>0</v>
      </c>
      <c r="Y303" s="123">
        <f t="shared" si="137"/>
        <v>0</v>
      </c>
      <c r="DA303" s="130" t="s">
        <v>3088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X304" s="99">
        <v>0</v>
      </c>
      <c r="Y304" s="99">
        <v>0</v>
      </c>
      <c r="DA304" s="63" t="s">
        <v>3089</v>
      </c>
    </row>
    <row r="305" spans="1:105" ht="12" customHeight="1" x14ac:dyDescent="0.25">
      <c r="A305" s="121" t="s">
        <v>55</v>
      </c>
      <c r="B305" s="123">
        <v>12.414104873574875</v>
      </c>
      <c r="C305" s="123">
        <v>10.22446156304545</v>
      </c>
      <c r="D305" s="123">
        <v>12.858099710308702</v>
      </c>
      <c r="E305" s="123">
        <v>9.2609140557946876</v>
      </c>
      <c r="F305" s="123">
        <v>13.390133085558263</v>
      </c>
      <c r="G305" s="123">
        <v>13.170973822494201</v>
      </c>
      <c r="H305" s="123">
        <v>12.342035396666848</v>
      </c>
      <c r="I305" s="123">
        <v>8.1229781977959927</v>
      </c>
      <c r="J305" s="123">
        <v>10.914407144212039</v>
      </c>
      <c r="K305" s="123">
        <v>7.5848519863981396</v>
      </c>
      <c r="L305" s="123">
        <v>8.9684059011659656</v>
      </c>
      <c r="M305" s="123">
        <v>10.500848783976013</v>
      </c>
      <c r="N305" s="123">
        <v>9.544256367531494</v>
      </c>
      <c r="O305" s="123">
        <v>10.013206768041071</v>
      </c>
      <c r="P305" s="123">
        <v>10.045194160697861</v>
      </c>
      <c r="Q305" s="123">
        <v>7.7962496328678483</v>
      </c>
      <c r="R305" s="123">
        <v>3.2436082128781596</v>
      </c>
      <c r="S305" s="123">
        <v>6.4226645526579444</v>
      </c>
      <c r="T305" s="123">
        <v>7.7287460340731746</v>
      </c>
      <c r="U305" s="123">
        <v>9.2035113200275909</v>
      </c>
      <c r="V305" s="123">
        <v>9.1358684053889725</v>
      </c>
      <c r="W305" s="123">
        <v>8.2120689134969851</v>
      </c>
      <c r="X305" s="123">
        <v>0</v>
      </c>
      <c r="Y305" s="123">
        <v>0</v>
      </c>
      <c r="DA305" s="130" t="s">
        <v>3090</v>
      </c>
    </row>
    <row r="306" spans="1:105" ht="12" customHeight="1" x14ac:dyDescent="0.25">
      <c r="A306" s="97" t="s">
        <v>143</v>
      </c>
      <c r="B306" s="99">
        <v>13.496881211194763</v>
      </c>
      <c r="C306" s="99">
        <v>11.007684263961504</v>
      </c>
      <c r="D306" s="99">
        <v>13.957345191981183</v>
      </c>
      <c r="E306" s="99">
        <v>9.8614224028653137</v>
      </c>
      <c r="F306" s="99">
        <v>14.362879535533626</v>
      </c>
      <c r="G306" s="99">
        <v>14.339766396385565</v>
      </c>
      <c r="H306" s="99">
        <v>13.100396358060815</v>
      </c>
      <c r="I306" s="99">
        <v>8.5960695313892383</v>
      </c>
      <c r="J306" s="99">
        <v>11.501135389536731</v>
      </c>
      <c r="K306" s="99">
        <v>7.959727753307809</v>
      </c>
      <c r="L306" s="99">
        <v>9.3745522124610599</v>
      </c>
      <c r="M306" s="99">
        <v>11.918981747397314</v>
      </c>
      <c r="N306" s="99">
        <v>10.97480853888624</v>
      </c>
      <c r="O306" s="99">
        <v>11.341673730949047</v>
      </c>
      <c r="P306" s="99">
        <v>10.436512146562288</v>
      </c>
      <c r="Q306" s="99">
        <v>8.1099477622003349</v>
      </c>
      <c r="R306" s="99">
        <v>3.37515890916317</v>
      </c>
      <c r="S306" s="99">
        <v>6.692808172117795</v>
      </c>
      <c r="T306" s="99">
        <v>8.0485562147934431</v>
      </c>
      <c r="U306" s="99">
        <v>9.5496043640954813</v>
      </c>
      <c r="V306" s="99">
        <v>9.4009021304599845</v>
      </c>
      <c r="W306" s="99">
        <v>8.97043939363523</v>
      </c>
      <c r="X306" s="99">
        <v>0</v>
      </c>
      <c r="Y306" s="99">
        <v>0</v>
      </c>
      <c r="DA306" s="63" t="s">
        <v>3091</v>
      </c>
    </row>
    <row r="307" spans="1:105" ht="12" customHeight="1" x14ac:dyDescent="0.25">
      <c r="A307" s="97" t="s">
        <v>124</v>
      </c>
      <c r="B307" s="99">
        <v>0</v>
      </c>
      <c r="C307" s="99">
        <v>0</v>
      </c>
      <c r="D307" s="99">
        <v>0</v>
      </c>
      <c r="E307" s="99">
        <v>0</v>
      </c>
      <c r="F307" s="99">
        <v>0</v>
      </c>
      <c r="G307" s="99">
        <v>0</v>
      </c>
      <c r="H307" s="99">
        <v>0</v>
      </c>
      <c r="I307" s="99">
        <v>0</v>
      </c>
      <c r="J307" s="99">
        <v>0</v>
      </c>
      <c r="K307" s="99">
        <v>0</v>
      </c>
      <c r="L307" s="99">
        <v>0</v>
      </c>
      <c r="M307" s="99">
        <v>0</v>
      </c>
      <c r="N307" s="99">
        <v>0</v>
      </c>
      <c r="O307" s="99">
        <v>0</v>
      </c>
      <c r="P307" s="99">
        <v>0</v>
      </c>
      <c r="Q307" s="99">
        <v>0</v>
      </c>
      <c r="R307" s="99">
        <v>0</v>
      </c>
      <c r="S307" s="99">
        <v>0</v>
      </c>
      <c r="T307" s="99">
        <v>0</v>
      </c>
      <c r="U307" s="99">
        <v>0</v>
      </c>
      <c r="V307" s="99">
        <v>0</v>
      </c>
      <c r="W307" s="99">
        <v>0</v>
      </c>
      <c r="X307" s="99">
        <v>0</v>
      </c>
      <c r="Y307" s="99">
        <v>0</v>
      </c>
      <c r="DA307" s="63" t="s">
        <v>3092</v>
      </c>
    </row>
    <row r="308" spans="1:105" ht="12" customHeight="1" x14ac:dyDescent="0.25">
      <c r="A308" s="97" t="s">
        <v>123</v>
      </c>
      <c r="B308" s="99">
        <v>0</v>
      </c>
      <c r="C308" s="99">
        <v>0</v>
      </c>
      <c r="D308" s="99">
        <v>0</v>
      </c>
      <c r="E308" s="99">
        <v>0</v>
      </c>
      <c r="F308" s="99">
        <v>0</v>
      </c>
      <c r="G308" s="99">
        <v>0</v>
      </c>
      <c r="H308" s="99">
        <v>0</v>
      </c>
      <c r="I308" s="99">
        <v>0</v>
      </c>
      <c r="J308" s="99">
        <v>0</v>
      </c>
      <c r="K308" s="99">
        <v>0</v>
      </c>
      <c r="L308" s="99">
        <v>0</v>
      </c>
      <c r="M308" s="99">
        <v>0</v>
      </c>
      <c r="N308" s="99">
        <v>0</v>
      </c>
      <c r="O308" s="99">
        <v>0</v>
      </c>
      <c r="P308" s="99">
        <v>0</v>
      </c>
      <c r="Q308" s="99">
        <v>0</v>
      </c>
      <c r="R308" s="99">
        <v>0</v>
      </c>
      <c r="S308" s="99">
        <v>0</v>
      </c>
      <c r="T308" s="99">
        <v>0</v>
      </c>
      <c r="U308" s="99">
        <v>0</v>
      </c>
      <c r="V308" s="99">
        <v>0</v>
      </c>
      <c r="W308" s="99">
        <v>0</v>
      </c>
      <c r="X308" s="99">
        <v>0</v>
      </c>
      <c r="Y308" s="99">
        <v>0</v>
      </c>
      <c r="DA308" s="63" t="s">
        <v>3093</v>
      </c>
    </row>
    <row r="309" spans="1:105" ht="12" customHeight="1" x14ac:dyDescent="0.25">
      <c r="A309" s="100" t="s">
        <v>50</v>
      </c>
      <c r="B309" s="102">
        <v>0</v>
      </c>
      <c r="C309" s="102">
        <v>0</v>
      </c>
      <c r="D309" s="102">
        <v>0</v>
      </c>
      <c r="E309" s="102">
        <v>0</v>
      </c>
      <c r="F309" s="102">
        <v>0</v>
      </c>
      <c r="G309" s="102">
        <v>0</v>
      </c>
      <c r="H309" s="102">
        <v>0</v>
      </c>
      <c r="I309" s="102">
        <v>0</v>
      </c>
      <c r="J309" s="102">
        <v>0</v>
      </c>
      <c r="K309" s="102">
        <v>0</v>
      </c>
      <c r="L309" s="102">
        <v>0</v>
      </c>
      <c r="M309" s="102">
        <v>0</v>
      </c>
      <c r="N309" s="102">
        <v>0</v>
      </c>
      <c r="O309" s="102">
        <v>0</v>
      </c>
      <c r="P309" s="102">
        <v>0</v>
      </c>
      <c r="Q309" s="102">
        <v>0</v>
      </c>
      <c r="R309" s="102">
        <v>0</v>
      </c>
      <c r="S309" s="102">
        <v>0</v>
      </c>
      <c r="T309" s="102">
        <v>0</v>
      </c>
      <c r="U309" s="102">
        <v>0</v>
      </c>
      <c r="V309" s="102">
        <v>0</v>
      </c>
      <c r="W309" s="102">
        <v>0</v>
      </c>
      <c r="X309" s="102">
        <v>0</v>
      </c>
      <c r="Y309" s="102">
        <v>0</v>
      </c>
      <c r="DA309" s="131" t="s">
        <v>3094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X310" s="105">
        <v>0</v>
      </c>
      <c r="Y310" s="105">
        <v>0</v>
      </c>
      <c r="DA310" s="132" t="s">
        <v>3095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X311" s="102">
        <v>0</v>
      </c>
      <c r="Y311" s="102">
        <v>0</v>
      </c>
      <c r="DA311" s="131" t="s">
        <v>3096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X312" s="105">
        <v>0</v>
      </c>
      <c r="Y312" s="105">
        <v>0</v>
      </c>
      <c r="DA312" s="132" t="s">
        <v>3097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X313" s="99">
        <v>0</v>
      </c>
      <c r="Y313" s="99">
        <v>0</v>
      </c>
      <c r="DA313" s="63" t="s">
        <v>3098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X314" s="99">
        <v>0</v>
      </c>
      <c r="Y314" s="99">
        <v>0</v>
      </c>
      <c r="DA314" s="63" t="s">
        <v>3099</v>
      </c>
    </row>
    <row r="315" spans="1:105" ht="12" customHeight="1" x14ac:dyDescent="0.25">
      <c r="A315" s="121" t="s">
        <v>54</v>
      </c>
      <c r="B315" s="123">
        <v>3.4549891588394579</v>
      </c>
      <c r="C315" s="123">
        <v>3.0135023300212169</v>
      </c>
      <c r="D315" s="123">
        <v>2.8286157027051457</v>
      </c>
      <c r="E315" s="123">
        <v>2.2786744020869807</v>
      </c>
      <c r="F315" s="123">
        <v>3.1455871962266659</v>
      </c>
      <c r="G315" s="123">
        <v>2.6655491172268864</v>
      </c>
      <c r="H315" s="123">
        <v>2.5600933864196427</v>
      </c>
      <c r="I315" s="123">
        <v>1.7101932874467582</v>
      </c>
      <c r="J315" s="123">
        <v>2.3902481648695186</v>
      </c>
      <c r="K315" s="123">
        <v>1.5105921816969341</v>
      </c>
      <c r="L315" s="123">
        <v>2.0019566936583395</v>
      </c>
      <c r="M315" s="123">
        <v>2.2352574117735946</v>
      </c>
      <c r="N315" s="123">
        <v>2.045157056403387</v>
      </c>
      <c r="O315" s="123">
        <v>2.1182461338116982</v>
      </c>
      <c r="P315" s="123">
        <v>2.2883758498244218</v>
      </c>
      <c r="Q315" s="123">
        <v>2.549596476901467</v>
      </c>
      <c r="R315" s="123">
        <v>0.83041910724399293</v>
      </c>
      <c r="S315" s="123">
        <v>0.82622247975098106</v>
      </c>
      <c r="T315" s="123">
        <v>0.72068003761593946</v>
      </c>
      <c r="U315" s="123">
        <v>0.82478145377082634</v>
      </c>
      <c r="V315" s="123">
        <v>0.53293509873891542</v>
      </c>
      <c r="W315" s="123">
        <v>0.44538914829402443</v>
      </c>
      <c r="X315" s="123">
        <v>0</v>
      </c>
      <c r="Y315" s="123">
        <v>0.33489371005762347</v>
      </c>
      <c r="DA315" s="130" t="s">
        <v>3100</v>
      </c>
    </row>
    <row r="316" spans="1:105" ht="12" customHeight="1" x14ac:dyDescent="0.25">
      <c r="A316" s="97" t="s">
        <v>51</v>
      </c>
      <c r="B316" s="99">
        <v>9.0123554249427986</v>
      </c>
      <c r="C316" s="99">
        <v>7.3773903211564917</v>
      </c>
      <c r="D316" s="99">
        <v>7.7769119021274529</v>
      </c>
      <c r="E316" s="99">
        <v>5.8225299642615544</v>
      </c>
      <c r="F316" s="99">
        <v>8.6384960087073956</v>
      </c>
      <c r="G316" s="99">
        <v>7.3479680387679318</v>
      </c>
      <c r="H316" s="99">
        <v>6.8693281570507514</v>
      </c>
      <c r="I316" s="99">
        <v>4.6170744199537985</v>
      </c>
      <c r="J316" s="99">
        <v>6.3447637952704525</v>
      </c>
      <c r="K316" s="99">
        <v>3.8613662730369032</v>
      </c>
      <c r="L316" s="99">
        <v>5.1810036811887583</v>
      </c>
      <c r="M316" s="99">
        <v>6.4503257658009989</v>
      </c>
      <c r="N316" s="99">
        <v>6.2015549992742152</v>
      </c>
      <c r="O316" s="99">
        <v>6.1371015379195368</v>
      </c>
      <c r="P316" s="99">
        <v>5.718337779803953</v>
      </c>
      <c r="Q316" s="99">
        <v>5.8817691690916929</v>
      </c>
      <c r="R316" s="99">
        <v>0</v>
      </c>
      <c r="S316" s="99">
        <v>0</v>
      </c>
      <c r="T316" s="99">
        <v>0</v>
      </c>
      <c r="U316" s="99">
        <v>0</v>
      </c>
      <c r="V316" s="99">
        <v>0</v>
      </c>
      <c r="W316" s="99">
        <v>0</v>
      </c>
      <c r="X316" s="99">
        <v>0</v>
      </c>
      <c r="Y316" s="99">
        <v>0</v>
      </c>
      <c r="DA316" s="63" t="s">
        <v>3101</v>
      </c>
    </row>
    <row r="317" spans="1:105" ht="12" customHeight="1" x14ac:dyDescent="0.25">
      <c r="A317" s="97" t="s">
        <v>50</v>
      </c>
      <c r="B317" s="99">
        <v>5.1397194774531645</v>
      </c>
      <c r="C317" s="99">
        <v>6.5225043926753177</v>
      </c>
      <c r="D317" s="99">
        <v>3.4138017519150781</v>
      </c>
      <c r="E317" s="99">
        <v>4.7513170033484524</v>
      </c>
      <c r="F317" s="99">
        <v>5.0421231873391825</v>
      </c>
      <c r="G317" s="99">
        <v>4.0701600770085919</v>
      </c>
      <c r="H317" s="99">
        <v>4.334239342248944</v>
      </c>
      <c r="I317" s="99">
        <v>2.8964659135555855</v>
      </c>
      <c r="J317" s="99">
        <v>3.825281032848272</v>
      </c>
      <c r="K317" s="99">
        <v>3.3165551358630556</v>
      </c>
      <c r="L317" s="99">
        <v>3.9273390656950822</v>
      </c>
      <c r="M317" s="99">
        <v>3.8218013107575515</v>
      </c>
      <c r="N317" s="99">
        <v>2.9999294937365204</v>
      </c>
      <c r="O317" s="99">
        <v>2.814944179581599</v>
      </c>
      <c r="P317" s="99">
        <v>3.1350654102186963</v>
      </c>
      <c r="Q317" s="99">
        <v>3.2524737301480351</v>
      </c>
      <c r="R317" s="99">
        <v>4.0669243457334021</v>
      </c>
      <c r="S317" s="99">
        <v>4.0334309233163648</v>
      </c>
      <c r="T317" s="99">
        <v>3.5104092154840929</v>
      </c>
      <c r="U317" s="99">
        <v>4.1800148507433033</v>
      </c>
      <c r="V317" s="99">
        <v>3.1505869072506472</v>
      </c>
      <c r="W317" s="99">
        <v>3.2926983463165382</v>
      </c>
      <c r="X317" s="99">
        <v>0</v>
      </c>
      <c r="Y317" s="99">
        <v>3.3712633479134091</v>
      </c>
      <c r="DA317" s="63" t="s">
        <v>3102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X318" s="110">
        <v>0</v>
      </c>
      <c r="Y318" s="110">
        <v>0</v>
      </c>
      <c r="DA318" s="60" t="s">
        <v>3103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X320" s="137"/>
      <c r="Y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1.5430965878712783E-2</v>
      </c>
      <c r="D322" s="117">
        <f t="shared" si="138"/>
        <v>0.58550355856881708</v>
      </c>
      <c r="E322" s="117">
        <f t="shared" si="138"/>
        <v>0.13164095828048675</v>
      </c>
      <c r="F322" s="117">
        <f t="shared" si="138"/>
        <v>0.74200135906531695</v>
      </c>
      <c r="G322" s="117">
        <f t="shared" si="138"/>
        <v>0.46982201375263033</v>
      </c>
      <c r="H322" s="117">
        <f t="shared" si="138"/>
        <v>0</v>
      </c>
      <c r="I322" s="117">
        <f t="shared" si="138"/>
        <v>0</v>
      </c>
      <c r="J322" s="117">
        <f t="shared" si="138"/>
        <v>0</v>
      </c>
      <c r="K322" s="117">
        <f t="shared" si="138"/>
        <v>0</v>
      </c>
      <c r="L322" s="117">
        <f t="shared" si="138"/>
        <v>0.10089265165256849</v>
      </c>
      <c r="M322" s="117">
        <f t="shared" si="138"/>
        <v>0.71640518576349976</v>
      </c>
      <c r="N322" s="117">
        <f t="shared" si="138"/>
        <v>0.47823001828500172</v>
      </c>
      <c r="O322" s="117">
        <f t="shared" si="138"/>
        <v>0.29066156379759878</v>
      </c>
      <c r="P322" s="117">
        <f t="shared" si="138"/>
        <v>0</v>
      </c>
      <c r="Q322" s="117">
        <f t="shared" si="138"/>
        <v>0</v>
      </c>
      <c r="R322" s="117">
        <f t="shared" ref="R322:V322" si="139">R323+R326+R328+R338</f>
        <v>0</v>
      </c>
      <c r="S322" s="117">
        <f t="shared" si="139"/>
        <v>0</v>
      </c>
      <c r="T322" s="117">
        <f t="shared" si="139"/>
        <v>0</v>
      </c>
      <c r="U322" s="117">
        <f t="shared" si="139"/>
        <v>3.7597072118381192E-3</v>
      </c>
      <c r="V322" s="117">
        <f t="shared" si="139"/>
        <v>0</v>
      </c>
      <c r="W322" s="117">
        <f t="shared" ref="W322:Y322" si="140">W323+W326+W328+W338</f>
        <v>0</v>
      </c>
      <c r="X322" s="117">
        <f t="shared" si="140"/>
        <v>0</v>
      </c>
      <c r="Y322" s="117">
        <f t="shared" si="140"/>
        <v>4.4013530855483596E-2</v>
      </c>
      <c r="DA322" s="129" t="s">
        <v>3252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1.2819334713357588E-2</v>
      </c>
      <c r="D323" s="122">
        <f t="shared" si="141"/>
        <v>0.49433913906399535</v>
      </c>
      <c r="E323" s="122">
        <f t="shared" si="141"/>
        <v>0.10942708958082119</v>
      </c>
      <c r="F323" s="122">
        <f t="shared" si="141"/>
        <v>0.62693928144345878</v>
      </c>
      <c r="G323" s="122">
        <f t="shared" si="141"/>
        <v>0.39636545083115088</v>
      </c>
      <c r="H323" s="122">
        <f t="shared" si="141"/>
        <v>0</v>
      </c>
      <c r="I323" s="122">
        <f t="shared" si="141"/>
        <v>0</v>
      </c>
      <c r="J323" s="122">
        <f t="shared" si="141"/>
        <v>0</v>
      </c>
      <c r="K323" s="122">
        <f t="shared" si="141"/>
        <v>0</v>
      </c>
      <c r="L323" s="122">
        <f t="shared" si="141"/>
        <v>8.5705695711968219E-2</v>
      </c>
      <c r="M323" s="122">
        <f t="shared" si="141"/>
        <v>0.61131041158507238</v>
      </c>
      <c r="N323" s="122">
        <f t="shared" si="141"/>
        <v>0.40322014166393316</v>
      </c>
      <c r="O323" s="122">
        <f t="shared" si="141"/>
        <v>0.24456470407697894</v>
      </c>
      <c r="P323" s="122">
        <f t="shared" si="141"/>
        <v>0</v>
      </c>
      <c r="Q323" s="122">
        <f t="shared" si="141"/>
        <v>0</v>
      </c>
      <c r="R323" s="122">
        <f t="shared" ref="R323:V323" si="142">SUM(R324:R325)</f>
        <v>0</v>
      </c>
      <c r="S323" s="122">
        <f t="shared" si="142"/>
        <v>0</v>
      </c>
      <c r="T323" s="122">
        <f t="shared" si="142"/>
        <v>0</v>
      </c>
      <c r="U323" s="122">
        <f t="shared" si="142"/>
        <v>3.0409738216505811E-3</v>
      </c>
      <c r="V323" s="122">
        <f t="shared" si="142"/>
        <v>0</v>
      </c>
      <c r="W323" s="122">
        <f t="shared" ref="W323:Y323" si="143">SUM(W324:W325)</f>
        <v>0</v>
      </c>
      <c r="X323" s="122">
        <f t="shared" si="143"/>
        <v>0</v>
      </c>
      <c r="Y323" s="122">
        <f t="shared" si="143"/>
        <v>3.4005693100011079E-2</v>
      </c>
      <c r="DA323" s="130" t="s">
        <v>3253</v>
      </c>
    </row>
    <row r="324" spans="1:105" ht="12" customHeight="1" x14ac:dyDescent="0.25">
      <c r="A324" s="97" t="s">
        <v>51</v>
      </c>
      <c r="B324" s="98"/>
      <c r="C324" s="98">
        <v>1.2746397194808695E-2</v>
      </c>
      <c r="D324" s="98">
        <v>0.49156670009140874</v>
      </c>
      <c r="E324" s="98">
        <v>0.10882160791361001</v>
      </c>
      <c r="F324" s="98">
        <v>0.62349928214886097</v>
      </c>
      <c r="G324" s="98">
        <v>0.3942243464541248</v>
      </c>
      <c r="H324" s="98">
        <v>0</v>
      </c>
      <c r="I324" s="98">
        <v>0</v>
      </c>
      <c r="J324" s="98">
        <v>0</v>
      </c>
      <c r="K324" s="98">
        <v>0</v>
      </c>
      <c r="L324" s="98">
        <v>8.525683067733858E-2</v>
      </c>
      <c r="M324" s="98">
        <v>0.6081209258199668</v>
      </c>
      <c r="N324" s="98">
        <v>0.40111790448416768</v>
      </c>
      <c r="O324" s="98">
        <v>0.24329151563517976</v>
      </c>
      <c r="P324" s="98">
        <v>0</v>
      </c>
      <c r="Q324" s="98">
        <v>0</v>
      </c>
      <c r="R324" s="98">
        <v>0</v>
      </c>
      <c r="S324" s="98">
        <v>0</v>
      </c>
      <c r="T324" s="98">
        <v>0</v>
      </c>
      <c r="U324" s="98">
        <v>3.0236664843670069E-3</v>
      </c>
      <c r="V324" s="98">
        <v>0</v>
      </c>
      <c r="W324" s="98">
        <v>0</v>
      </c>
      <c r="X324" s="98">
        <v>0</v>
      </c>
      <c r="Y324" s="98">
        <v>3.3803294622991406E-2</v>
      </c>
      <c r="DA324" s="63" t="s">
        <v>3254</v>
      </c>
    </row>
    <row r="325" spans="1:105" ht="12" customHeight="1" x14ac:dyDescent="0.25">
      <c r="A325" s="97" t="s">
        <v>53</v>
      </c>
      <c r="B325" s="98"/>
      <c r="C325" s="98">
        <v>7.2937518548893559E-5</v>
      </c>
      <c r="D325" s="98">
        <v>2.7724389725866088E-3</v>
      </c>
      <c r="E325" s="98">
        <v>6.0548166721117438E-4</v>
      </c>
      <c r="F325" s="98">
        <v>3.4399992945978292E-3</v>
      </c>
      <c r="G325" s="98">
        <v>2.1411043770260588E-3</v>
      </c>
      <c r="H325" s="98">
        <v>0</v>
      </c>
      <c r="I325" s="98">
        <v>0</v>
      </c>
      <c r="J325" s="98">
        <v>0</v>
      </c>
      <c r="K325" s="98">
        <v>0</v>
      </c>
      <c r="L325" s="98">
        <v>4.4886503462964242E-4</v>
      </c>
      <c r="M325" s="98">
        <v>3.1894857651056175E-3</v>
      </c>
      <c r="N325" s="98">
        <v>2.1022371797654901E-3</v>
      </c>
      <c r="O325" s="98">
        <v>1.2731884417991829E-3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1.7307337283574122E-5</v>
      </c>
      <c r="V325" s="98">
        <v>0</v>
      </c>
      <c r="W325" s="98">
        <v>0</v>
      </c>
      <c r="X325" s="98">
        <v>0</v>
      </c>
      <c r="Y325" s="98">
        <v>2.0239847701967399E-4</v>
      </c>
      <c r="DA325" s="63" t="s">
        <v>3255</v>
      </c>
    </row>
    <row r="326" spans="1:105" ht="12" customHeight="1" x14ac:dyDescent="0.25">
      <c r="A326" s="121" t="s">
        <v>92</v>
      </c>
      <c r="B326" s="122"/>
      <c r="C326" s="122">
        <f t="shared" ref="C326:Y326" si="144">C327</f>
        <v>0</v>
      </c>
      <c r="D326" s="122">
        <f t="shared" si="144"/>
        <v>4.7667106000634546E-6</v>
      </c>
      <c r="E326" s="122">
        <f t="shared" si="144"/>
        <v>0</v>
      </c>
      <c r="F326" s="122">
        <f t="shared" si="144"/>
        <v>1.2938843186578564E-5</v>
      </c>
      <c r="G326" s="122">
        <f t="shared" si="144"/>
        <v>1.2524858796784743E-5</v>
      </c>
      <c r="H326" s="122">
        <f t="shared" si="144"/>
        <v>0</v>
      </c>
      <c r="I326" s="122">
        <f t="shared" si="144"/>
        <v>0</v>
      </c>
      <c r="J326" s="122">
        <f t="shared" si="144"/>
        <v>0</v>
      </c>
      <c r="K326" s="122">
        <f t="shared" si="144"/>
        <v>0</v>
      </c>
      <c r="L326" s="122">
        <f t="shared" si="144"/>
        <v>6.9979892108895991E-6</v>
      </c>
      <c r="M326" s="122">
        <f t="shared" si="144"/>
        <v>4.6370338754139806E-6</v>
      </c>
      <c r="N326" s="122">
        <f t="shared" si="144"/>
        <v>1.4817535615580916E-5</v>
      </c>
      <c r="O326" s="122">
        <f t="shared" si="144"/>
        <v>1.3829956396499456E-5</v>
      </c>
      <c r="P326" s="122">
        <f t="shared" si="144"/>
        <v>0</v>
      </c>
      <c r="Q326" s="122">
        <f t="shared" si="144"/>
        <v>0</v>
      </c>
      <c r="R326" s="122">
        <f t="shared" si="144"/>
        <v>0</v>
      </c>
      <c r="S326" s="122">
        <f t="shared" si="144"/>
        <v>0</v>
      </c>
      <c r="T326" s="122">
        <f t="shared" si="144"/>
        <v>0</v>
      </c>
      <c r="U326" s="122">
        <f t="shared" si="144"/>
        <v>0</v>
      </c>
      <c r="V326" s="122">
        <f t="shared" si="144"/>
        <v>0</v>
      </c>
      <c r="W326" s="122">
        <f t="shared" si="144"/>
        <v>0</v>
      </c>
      <c r="X326" s="122">
        <f t="shared" si="144"/>
        <v>0</v>
      </c>
      <c r="Y326" s="122">
        <f t="shared" si="144"/>
        <v>2.4176211121954205E-6</v>
      </c>
      <c r="DA326" s="130" t="s">
        <v>3256</v>
      </c>
    </row>
    <row r="327" spans="1:105" ht="12" customHeight="1" x14ac:dyDescent="0.25">
      <c r="A327" s="97" t="s">
        <v>53</v>
      </c>
      <c r="B327" s="98"/>
      <c r="C327" s="98">
        <v>0</v>
      </c>
      <c r="D327" s="98">
        <v>4.7667106000634546E-6</v>
      </c>
      <c r="E327" s="98">
        <v>0</v>
      </c>
      <c r="F327" s="98">
        <v>1.2938843186578564E-5</v>
      </c>
      <c r="G327" s="98">
        <v>1.2524858796784743E-5</v>
      </c>
      <c r="H327" s="98">
        <v>0</v>
      </c>
      <c r="I327" s="98">
        <v>0</v>
      </c>
      <c r="J327" s="98">
        <v>0</v>
      </c>
      <c r="K327" s="98">
        <v>0</v>
      </c>
      <c r="L327" s="98">
        <v>6.9979892108895991E-6</v>
      </c>
      <c r="M327" s="98">
        <v>4.6370338754139806E-6</v>
      </c>
      <c r="N327" s="98">
        <v>1.4817535615580916E-5</v>
      </c>
      <c r="O327" s="98">
        <v>1.3829956396499456E-5</v>
      </c>
      <c r="P327" s="98">
        <v>0</v>
      </c>
      <c r="Q327" s="98">
        <v>0</v>
      </c>
      <c r="R327" s="98">
        <v>0</v>
      </c>
      <c r="S327" s="98">
        <v>0</v>
      </c>
      <c r="T327" s="98">
        <v>0</v>
      </c>
      <c r="U327" s="98">
        <v>0</v>
      </c>
      <c r="V327" s="98">
        <v>0</v>
      </c>
      <c r="W327" s="98">
        <v>0</v>
      </c>
      <c r="X327" s="98">
        <v>0</v>
      </c>
      <c r="Y327" s="98">
        <v>2.4176211121954205E-6</v>
      </c>
      <c r="DA327" s="63" t="s">
        <v>3257</v>
      </c>
    </row>
    <row r="328" spans="1:105" ht="12" customHeight="1" x14ac:dyDescent="0.25">
      <c r="A328" s="121" t="s">
        <v>55</v>
      </c>
      <c r="B328" s="122"/>
      <c r="C328" s="122">
        <v>1.5815089716037253E-3</v>
      </c>
      <c r="D328" s="122">
        <v>6.1822587524113369E-2</v>
      </c>
      <c r="E328" s="122">
        <v>1.3728972094408497E-2</v>
      </c>
      <c r="F328" s="122">
        <v>7.9298638312700828E-2</v>
      </c>
      <c r="G328" s="122">
        <v>5.0563223878035093E-2</v>
      </c>
      <c r="H328" s="122">
        <v>0</v>
      </c>
      <c r="I328" s="122">
        <v>0</v>
      </c>
      <c r="J328" s="122">
        <v>0</v>
      </c>
      <c r="K328" s="122">
        <v>0</v>
      </c>
      <c r="L328" s="122">
        <v>9.5427785519129841E-3</v>
      </c>
      <c r="M328" s="122">
        <v>7.1733096966148754E-2</v>
      </c>
      <c r="N328" s="122">
        <v>5.1114376919395903E-2</v>
      </c>
      <c r="O328" s="122">
        <v>3.1673102913584737E-2</v>
      </c>
      <c r="P328" s="122">
        <v>0</v>
      </c>
      <c r="Q328" s="122">
        <v>0</v>
      </c>
      <c r="R328" s="122">
        <v>0</v>
      </c>
      <c r="S328" s="122">
        <v>0</v>
      </c>
      <c r="T328" s="122">
        <v>0</v>
      </c>
      <c r="U328" s="122">
        <v>4.9357777209755053E-4</v>
      </c>
      <c r="V328" s="122">
        <v>0</v>
      </c>
      <c r="W328" s="122">
        <v>0</v>
      </c>
      <c r="X328" s="122">
        <v>0</v>
      </c>
      <c r="Y328" s="122">
        <v>6.5765678700328819E-3</v>
      </c>
      <c r="DA328" s="130" t="s">
        <v>3258</v>
      </c>
    </row>
    <row r="329" spans="1:105" ht="12" customHeight="1" x14ac:dyDescent="0.25">
      <c r="A329" s="97" t="s">
        <v>143</v>
      </c>
      <c r="B329" s="98"/>
      <c r="C329" s="98">
        <v>1.5815089716037253E-3</v>
      </c>
      <c r="D329" s="98">
        <v>4.583498826500787E-2</v>
      </c>
      <c r="E329" s="98">
        <v>1.3728972094408497E-2</v>
      </c>
      <c r="F329" s="98">
        <v>6.9015279452325329E-2</v>
      </c>
      <c r="G329" s="98">
        <v>3.1421487195088117E-2</v>
      </c>
      <c r="H329" s="98">
        <v>0</v>
      </c>
      <c r="I329" s="98">
        <v>0</v>
      </c>
      <c r="J329" s="98">
        <v>0</v>
      </c>
      <c r="K329" s="98">
        <v>0</v>
      </c>
      <c r="L329" s="98">
        <v>9.5427785519129841E-3</v>
      </c>
      <c r="M329" s="98">
        <v>5.5039352296471514E-2</v>
      </c>
      <c r="N329" s="98">
        <v>4.5470093205957275E-2</v>
      </c>
      <c r="O329" s="98">
        <v>3.1079377598886782E-2</v>
      </c>
      <c r="P329" s="98">
        <v>0</v>
      </c>
      <c r="Q329" s="98">
        <v>0</v>
      </c>
      <c r="R329" s="98">
        <v>0</v>
      </c>
      <c r="S329" s="98">
        <v>0</v>
      </c>
      <c r="T329" s="98">
        <v>0</v>
      </c>
      <c r="U329" s="98">
        <v>4.9357777209755053E-4</v>
      </c>
      <c r="V329" s="98">
        <v>0</v>
      </c>
      <c r="W329" s="98">
        <v>0</v>
      </c>
      <c r="X329" s="98">
        <v>0</v>
      </c>
      <c r="Y329" s="98">
        <v>0</v>
      </c>
      <c r="DA329" s="63" t="s">
        <v>3259</v>
      </c>
    </row>
    <row r="330" spans="1:105" ht="12" customHeight="1" x14ac:dyDescent="0.25">
      <c r="A330" s="97" t="s">
        <v>124</v>
      </c>
      <c r="B330" s="98"/>
      <c r="C330" s="98">
        <v>0</v>
      </c>
      <c r="D330" s="98">
        <v>0</v>
      </c>
      <c r="E330" s="98">
        <v>0</v>
      </c>
      <c r="F330" s="98">
        <v>0</v>
      </c>
      <c r="G330" s="98">
        <v>0</v>
      </c>
      <c r="H330" s="98">
        <v>0</v>
      </c>
      <c r="I330" s="98">
        <v>0</v>
      </c>
      <c r="J330" s="98">
        <v>0</v>
      </c>
      <c r="K330" s="98">
        <v>0</v>
      </c>
      <c r="L330" s="98">
        <v>0</v>
      </c>
      <c r="M330" s="98">
        <v>0</v>
      </c>
      <c r="N330" s="98">
        <v>0</v>
      </c>
      <c r="O330" s="98">
        <v>0</v>
      </c>
      <c r="P330" s="98">
        <v>0</v>
      </c>
      <c r="Q330" s="98">
        <v>0</v>
      </c>
      <c r="R330" s="98">
        <v>0</v>
      </c>
      <c r="S330" s="98">
        <v>0</v>
      </c>
      <c r="T330" s="98">
        <v>0</v>
      </c>
      <c r="U330" s="98">
        <v>0</v>
      </c>
      <c r="V330" s="98">
        <v>0</v>
      </c>
      <c r="W330" s="98">
        <v>0</v>
      </c>
      <c r="X330" s="98">
        <v>0</v>
      </c>
      <c r="Y330" s="98">
        <v>0</v>
      </c>
      <c r="DA330" s="63" t="s">
        <v>3260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98">
        <v>0</v>
      </c>
      <c r="K331" s="98">
        <v>0</v>
      </c>
      <c r="L331" s="98">
        <v>0</v>
      </c>
      <c r="M331" s="98">
        <v>0</v>
      </c>
      <c r="N331" s="98">
        <v>0</v>
      </c>
      <c r="O331" s="98">
        <v>0</v>
      </c>
      <c r="P331" s="98">
        <v>0</v>
      </c>
      <c r="Q331" s="98">
        <v>0</v>
      </c>
      <c r="R331" s="98">
        <v>0</v>
      </c>
      <c r="S331" s="98">
        <v>0</v>
      </c>
      <c r="T331" s="98">
        <v>0</v>
      </c>
      <c r="U331" s="98">
        <v>0</v>
      </c>
      <c r="V331" s="98">
        <v>0</v>
      </c>
      <c r="W331" s="98">
        <v>0</v>
      </c>
      <c r="X331" s="98">
        <v>0</v>
      </c>
      <c r="Y331" s="98">
        <v>0</v>
      </c>
      <c r="DA331" s="63" t="s">
        <v>3261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0</v>
      </c>
      <c r="J332" s="101">
        <v>0</v>
      </c>
      <c r="K332" s="101">
        <v>0</v>
      </c>
      <c r="L332" s="101">
        <v>0</v>
      </c>
      <c r="M332" s="101">
        <v>0</v>
      </c>
      <c r="N332" s="101">
        <v>0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0</v>
      </c>
      <c r="U332" s="101">
        <v>0</v>
      </c>
      <c r="V332" s="101">
        <v>0</v>
      </c>
      <c r="W332" s="101">
        <v>0</v>
      </c>
      <c r="X332" s="101">
        <v>0</v>
      </c>
      <c r="Y332" s="101">
        <v>0</v>
      </c>
      <c r="DA332" s="131" t="s">
        <v>3262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0</v>
      </c>
      <c r="K333" s="104">
        <v>0</v>
      </c>
      <c r="L333" s="104">
        <v>0</v>
      </c>
      <c r="M333" s="104">
        <v>0</v>
      </c>
      <c r="N333" s="104">
        <v>0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4">
        <v>0</v>
      </c>
      <c r="U333" s="104">
        <v>0</v>
      </c>
      <c r="V333" s="104">
        <v>0</v>
      </c>
      <c r="W333" s="104">
        <v>0</v>
      </c>
      <c r="X333" s="104">
        <v>0</v>
      </c>
      <c r="Y333" s="104">
        <v>0</v>
      </c>
      <c r="DA333" s="132" t="s">
        <v>3263</v>
      </c>
    </row>
    <row r="334" spans="1:105" ht="12" customHeight="1" x14ac:dyDescent="0.25">
      <c r="A334" s="106" t="s">
        <v>122</v>
      </c>
      <c r="B334" s="101"/>
      <c r="C334" s="101">
        <v>0</v>
      </c>
      <c r="D334" s="101">
        <v>1.5987599259105499E-2</v>
      </c>
      <c r="E334" s="101">
        <v>0</v>
      </c>
      <c r="F334" s="101">
        <v>1.0283358860375503E-2</v>
      </c>
      <c r="G334" s="101">
        <v>1.9141736682946973E-2</v>
      </c>
      <c r="H334" s="101">
        <v>0</v>
      </c>
      <c r="I334" s="101">
        <v>0</v>
      </c>
      <c r="J334" s="101">
        <v>0</v>
      </c>
      <c r="K334" s="101">
        <v>0</v>
      </c>
      <c r="L334" s="101">
        <v>0</v>
      </c>
      <c r="M334" s="101">
        <v>1.6693744669677237E-2</v>
      </c>
      <c r="N334" s="101">
        <v>5.6442837134386267E-3</v>
      </c>
      <c r="O334" s="101">
        <v>5.9372531469795717E-4</v>
      </c>
      <c r="P334" s="101">
        <v>0</v>
      </c>
      <c r="Q334" s="101">
        <v>0</v>
      </c>
      <c r="R334" s="101">
        <v>0</v>
      </c>
      <c r="S334" s="101">
        <v>0</v>
      </c>
      <c r="T334" s="101">
        <v>0</v>
      </c>
      <c r="U334" s="101">
        <v>0</v>
      </c>
      <c r="V334" s="101">
        <v>0</v>
      </c>
      <c r="W334" s="101">
        <v>0</v>
      </c>
      <c r="X334" s="101">
        <v>0</v>
      </c>
      <c r="Y334" s="101">
        <v>6.5765678700328819E-3</v>
      </c>
      <c r="DA334" s="131" t="s">
        <v>3264</v>
      </c>
    </row>
    <row r="335" spans="1:105" ht="12" customHeight="1" x14ac:dyDescent="0.25">
      <c r="A335" s="107" t="s">
        <v>121</v>
      </c>
      <c r="B335" s="104"/>
      <c r="C335" s="104">
        <v>0</v>
      </c>
      <c r="D335" s="104">
        <v>0</v>
      </c>
      <c r="E335" s="104">
        <v>0</v>
      </c>
      <c r="F335" s="104">
        <v>0</v>
      </c>
      <c r="G335" s="104">
        <v>0</v>
      </c>
      <c r="H335" s="104">
        <v>0</v>
      </c>
      <c r="I335" s="104">
        <v>0</v>
      </c>
      <c r="J335" s="104">
        <v>0</v>
      </c>
      <c r="K335" s="104">
        <v>0</v>
      </c>
      <c r="L335" s="104">
        <v>0</v>
      </c>
      <c r="M335" s="104">
        <v>0</v>
      </c>
      <c r="N335" s="104">
        <v>0</v>
      </c>
      <c r="O335" s="104">
        <v>0</v>
      </c>
      <c r="P335" s="104">
        <v>0</v>
      </c>
      <c r="Q335" s="104">
        <v>0</v>
      </c>
      <c r="R335" s="104">
        <v>0</v>
      </c>
      <c r="S335" s="104">
        <v>0</v>
      </c>
      <c r="T335" s="104">
        <v>0</v>
      </c>
      <c r="U335" s="104">
        <v>0</v>
      </c>
      <c r="V335" s="104">
        <v>0</v>
      </c>
      <c r="W335" s="104">
        <v>0</v>
      </c>
      <c r="X335" s="104">
        <v>0</v>
      </c>
      <c r="Y335" s="104">
        <v>0</v>
      </c>
      <c r="DA335" s="132" t="s">
        <v>3265</v>
      </c>
    </row>
    <row r="336" spans="1:105" ht="12" customHeight="1" x14ac:dyDescent="0.25">
      <c r="A336" s="108" t="s">
        <v>53</v>
      </c>
      <c r="B336" s="98"/>
      <c r="C336" s="98">
        <v>0</v>
      </c>
      <c r="D336" s="98">
        <v>0</v>
      </c>
      <c r="E336" s="98">
        <v>0</v>
      </c>
      <c r="F336" s="98">
        <v>0</v>
      </c>
      <c r="G336" s="98">
        <v>0</v>
      </c>
      <c r="H336" s="98">
        <v>0</v>
      </c>
      <c r="I336" s="98">
        <v>0</v>
      </c>
      <c r="J336" s="98">
        <v>0</v>
      </c>
      <c r="K336" s="98">
        <v>0</v>
      </c>
      <c r="L336" s="98">
        <v>0</v>
      </c>
      <c r="M336" s="98">
        <v>0</v>
      </c>
      <c r="N336" s="98">
        <v>0</v>
      </c>
      <c r="O336" s="98">
        <v>0</v>
      </c>
      <c r="P336" s="98">
        <v>0</v>
      </c>
      <c r="Q336" s="98">
        <v>0</v>
      </c>
      <c r="R336" s="98">
        <v>0</v>
      </c>
      <c r="S336" s="98">
        <v>0</v>
      </c>
      <c r="T336" s="98">
        <v>0</v>
      </c>
      <c r="U336" s="98">
        <v>0</v>
      </c>
      <c r="V336" s="98">
        <v>0</v>
      </c>
      <c r="W336" s="98">
        <v>0</v>
      </c>
      <c r="X336" s="98">
        <v>0</v>
      </c>
      <c r="Y336" s="98">
        <v>0</v>
      </c>
      <c r="DA336" s="63" t="s">
        <v>3266</v>
      </c>
    </row>
    <row r="337" spans="1:105" ht="12" customHeight="1" x14ac:dyDescent="0.25">
      <c r="A337" s="108" t="s">
        <v>52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3267</v>
      </c>
    </row>
    <row r="338" spans="1:105" ht="12" customHeight="1" x14ac:dyDescent="0.25">
      <c r="A338" s="121" t="s">
        <v>54</v>
      </c>
      <c r="B338" s="122"/>
      <c r="C338" s="122">
        <v>1.03012219375147E-3</v>
      </c>
      <c r="D338" s="122">
        <v>2.9337065270108306E-2</v>
      </c>
      <c r="E338" s="122">
        <v>8.4848966052570689E-3</v>
      </c>
      <c r="F338" s="122">
        <v>3.575050046597085E-2</v>
      </c>
      <c r="G338" s="122">
        <v>2.2880814184647574E-2</v>
      </c>
      <c r="H338" s="122">
        <v>0</v>
      </c>
      <c r="I338" s="122">
        <v>0</v>
      </c>
      <c r="J338" s="122">
        <v>0</v>
      </c>
      <c r="K338" s="122">
        <v>0</v>
      </c>
      <c r="L338" s="122">
        <v>5.6371793994763834E-3</v>
      </c>
      <c r="M338" s="122">
        <v>3.335704017840322E-2</v>
      </c>
      <c r="N338" s="122">
        <v>2.3880682166057019E-2</v>
      </c>
      <c r="O338" s="122">
        <v>1.4409926850638551E-2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2.2515561808998744E-4</v>
      </c>
      <c r="V338" s="122">
        <v>0</v>
      </c>
      <c r="W338" s="122">
        <v>0</v>
      </c>
      <c r="X338" s="122">
        <v>0</v>
      </c>
      <c r="Y338" s="122">
        <v>3.428852264327441E-3</v>
      </c>
      <c r="DA338" s="130" t="s">
        <v>3268</v>
      </c>
    </row>
    <row r="339" spans="1:105" ht="12" customHeight="1" x14ac:dyDescent="0.25">
      <c r="A339" s="97" t="s">
        <v>51</v>
      </c>
      <c r="B339" s="98"/>
      <c r="C339" s="98">
        <v>0</v>
      </c>
      <c r="D339" s="98">
        <v>1.931479131402979E-3</v>
      </c>
      <c r="E339" s="98">
        <v>6.4141806535696663E-4</v>
      </c>
      <c r="F339" s="98">
        <v>4.0030545722439127E-3</v>
      </c>
      <c r="G339" s="98">
        <v>3.8242045159347076E-3</v>
      </c>
      <c r="H339" s="98">
        <v>0</v>
      </c>
      <c r="I339" s="98">
        <v>0</v>
      </c>
      <c r="J339" s="98">
        <v>0</v>
      </c>
      <c r="K339" s="98">
        <v>0</v>
      </c>
      <c r="L339" s="98">
        <v>4.1359279322438778E-3</v>
      </c>
      <c r="M339" s="98">
        <v>1.0707892739915278E-2</v>
      </c>
      <c r="N339" s="98">
        <v>8.050092269329779E-3</v>
      </c>
      <c r="O339" s="98">
        <v>6.8548563712041597E-3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X339" s="98">
        <v>0</v>
      </c>
      <c r="Y339" s="98">
        <v>0</v>
      </c>
      <c r="DA339" s="63" t="s">
        <v>3269</v>
      </c>
    </row>
    <row r="340" spans="1:105" ht="12" customHeight="1" x14ac:dyDescent="0.25">
      <c r="A340" s="97" t="s">
        <v>50</v>
      </c>
      <c r="B340" s="98"/>
      <c r="C340" s="98">
        <v>1.3944963296383525E-4</v>
      </c>
      <c r="D340" s="98">
        <v>0</v>
      </c>
      <c r="E340" s="98">
        <v>1.020930983062182E-3</v>
      </c>
      <c r="F340" s="98">
        <v>4.2446791615464502E-3</v>
      </c>
      <c r="G340" s="98">
        <v>2.3828802068849267E-3</v>
      </c>
      <c r="H340" s="98">
        <v>0</v>
      </c>
      <c r="I340" s="98">
        <v>0</v>
      </c>
      <c r="J340" s="98">
        <v>0</v>
      </c>
      <c r="K340" s="98">
        <v>0</v>
      </c>
      <c r="L340" s="98">
        <v>3.4663333513794143E-4</v>
      </c>
      <c r="M340" s="98">
        <v>3.8941365143227761E-3</v>
      </c>
      <c r="N340" s="98">
        <v>1.4677427266595398E-3</v>
      </c>
      <c r="O340" s="98">
        <v>1.3196467409721281E-3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X340" s="98">
        <v>0</v>
      </c>
      <c r="Y340" s="98">
        <v>5.489447297374431E-4</v>
      </c>
      <c r="DA340" s="63" t="s">
        <v>3270</v>
      </c>
    </row>
    <row r="341" spans="1:105" ht="12" customHeight="1" x14ac:dyDescent="0.25">
      <c r="A341" s="109" t="s">
        <v>120</v>
      </c>
      <c r="B341" s="33"/>
      <c r="C341" s="33">
        <v>8.9067256078763477E-4</v>
      </c>
      <c r="D341" s="33">
        <v>2.7405586138705328E-2</v>
      </c>
      <c r="E341" s="33">
        <v>6.8225475568379204E-3</v>
      </c>
      <c r="F341" s="33">
        <v>2.7502766732180484E-2</v>
      </c>
      <c r="G341" s="33">
        <v>1.6673729461827942E-2</v>
      </c>
      <c r="H341" s="33">
        <v>0</v>
      </c>
      <c r="I341" s="33">
        <v>0</v>
      </c>
      <c r="J341" s="33">
        <v>0</v>
      </c>
      <c r="K341" s="33">
        <v>0</v>
      </c>
      <c r="L341" s="33">
        <v>1.1546181320945643E-3</v>
      </c>
      <c r="M341" s="33">
        <v>1.8755010924165164E-2</v>
      </c>
      <c r="N341" s="33">
        <v>1.4362847170067701E-2</v>
      </c>
      <c r="O341" s="33">
        <v>6.2354237384622622E-3</v>
      </c>
      <c r="P341" s="33">
        <v>0</v>
      </c>
      <c r="Q341" s="33">
        <v>0</v>
      </c>
      <c r="R341" s="33">
        <v>0</v>
      </c>
      <c r="S341" s="33">
        <v>0</v>
      </c>
      <c r="T341" s="33">
        <v>0</v>
      </c>
      <c r="U341" s="33">
        <v>2.2515561808998744E-4</v>
      </c>
      <c r="V341" s="33">
        <v>0</v>
      </c>
      <c r="W341" s="33">
        <v>0</v>
      </c>
      <c r="X341" s="33">
        <v>0</v>
      </c>
      <c r="Y341" s="33">
        <v>2.8799075345899978E-3</v>
      </c>
      <c r="DA341" s="60" t="s">
        <v>3271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9.6393488980460497E-3</v>
      </c>
      <c r="D343" s="117">
        <f t="shared" si="145"/>
        <v>0.36832207201530492</v>
      </c>
      <c r="E343" s="117">
        <f t="shared" si="145"/>
        <v>8.3260569023043712E-2</v>
      </c>
      <c r="F343" s="117">
        <f t="shared" si="145"/>
        <v>0.47193596919795266</v>
      </c>
      <c r="G343" s="117">
        <f t="shared" si="145"/>
        <v>0.30131495883563214</v>
      </c>
      <c r="H343" s="117">
        <f t="shared" si="145"/>
        <v>0</v>
      </c>
      <c r="I343" s="117">
        <f t="shared" si="145"/>
        <v>0</v>
      </c>
      <c r="J343" s="117">
        <f t="shared" si="145"/>
        <v>0</v>
      </c>
      <c r="K343" s="117">
        <f t="shared" si="145"/>
        <v>0</v>
      </c>
      <c r="L343" s="117">
        <f t="shared" si="145"/>
        <v>6.6821232393829033E-2</v>
      </c>
      <c r="M343" s="117">
        <f t="shared" si="145"/>
        <v>0.48083835598875208</v>
      </c>
      <c r="N343" s="117">
        <f t="shared" si="145"/>
        <v>0.32359381014423544</v>
      </c>
      <c r="O343" s="117">
        <f t="shared" si="145"/>
        <v>0.19756382091700678</v>
      </c>
      <c r="P343" s="117">
        <f t="shared" si="145"/>
        <v>0</v>
      </c>
      <c r="Q343" s="117">
        <f t="shared" si="145"/>
        <v>0</v>
      </c>
      <c r="R343" s="117">
        <f t="shared" ref="R343:V343" si="146">R344+R347+R349+R359</f>
        <v>0</v>
      </c>
      <c r="S343" s="117">
        <f t="shared" si="146"/>
        <v>0</v>
      </c>
      <c r="T343" s="117">
        <f t="shared" si="146"/>
        <v>0</v>
      </c>
      <c r="U343" s="117">
        <f t="shared" si="146"/>
        <v>2.9058911078408854E-3</v>
      </c>
      <c r="V343" s="117">
        <f t="shared" si="146"/>
        <v>0</v>
      </c>
      <c r="W343" s="117">
        <f t="shared" ref="W343:Y343" si="147">W344+W347+W349+W359</f>
        <v>0</v>
      </c>
      <c r="X343" s="117">
        <f t="shared" si="147"/>
        <v>0</v>
      </c>
      <c r="Y343" s="117">
        <f t="shared" si="147"/>
        <v>3.5909058959947081E-2</v>
      </c>
      <c r="DA343" s="129" t="s">
        <v>3420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7.9613173315640148E-3</v>
      </c>
      <c r="D344" s="122">
        <f t="shared" si="148"/>
        <v>0.30918616003241078</v>
      </c>
      <c r="E344" s="122">
        <f t="shared" si="148"/>
        <v>6.8947317315219317E-2</v>
      </c>
      <c r="F344" s="122">
        <f t="shared" si="148"/>
        <v>0.39802044075436399</v>
      </c>
      <c r="G344" s="122">
        <f t="shared" si="148"/>
        <v>0.2536018430129463</v>
      </c>
      <c r="H344" s="122">
        <f t="shared" si="148"/>
        <v>0</v>
      </c>
      <c r="I344" s="122">
        <f t="shared" si="148"/>
        <v>0</v>
      </c>
      <c r="J344" s="122">
        <f t="shared" si="148"/>
        <v>0</v>
      </c>
      <c r="K344" s="122">
        <f t="shared" si="148"/>
        <v>0</v>
      </c>
      <c r="L344" s="122">
        <f t="shared" si="148"/>
        <v>5.7171313570479561E-2</v>
      </c>
      <c r="M344" s="122">
        <f t="shared" si="148"/>
        <v>0.41128303614352635</v>
      </c>
      <c r="N344" s="122">
        <f t="shared" si="148"/>
        <v>0.27343999663717872</v>
      </c>
      <c r="O344" s="122">
        <f t="shared" si="148"/>
        <v>0.1670182618538136</v>
      </c>
      <c r="P344" s="122">
        <f t="shared" si="148"/>
        <v>0</v>
      </c>
      <c r="Q344" s="122">
        <f t="shared" si="148"/>
        <v>0</v>
      </c>
      <c r="R344" s="122">
        <f t="shared" ref="R344:V344" si="149">SUM(R345:R346)</f>
        <v>0</v>
      </c>
      <c r="S344" s="122">
        <f t="shared" si="149"/>
        <v>0</v>
      </c>
      <c r="T344" s="122">
        <f t="shared" si="149"/>
        <v>0</v>
      </c>
      <c r="U344" s="122">
        <f t="shared" si="149"/>
        <v>2.3424543795432106E-3</v>
      </c>
      <c r="V344" s="122">
        <f t="shared" si="149"/>
        <v>0</v>
      </c>
      <c r="W344" s="122">
        <f t="shared" ref="W344:Y344" si="150">SUM(W345:W346)</f>
        <v>0</v>
      </c>
      <c r="X344" s="122">
        <f t="shared" si="150"/>
        <v>0</v>
      </c>
      <c r="Y344" s="122">
        <f t="shared" si="150"/>
        <v>2.7546720503032512E-2</v>
      </c>
      <c r="DA344" s="130" t="s">
        <v>3421</v>
      </c>
    </row>
    <row r="345" spans="1:105" ht="12" customHeight="1" x14ac:dyDescent="0.25">
      <c r="A345" s="97" t="s">
        <v>51</v>
      </c>
      <c r="B345" s="98"/>
      <c r="C345" s="98">
        <v>7.8883798130151214E-3</v>
      </c>
      <c r="D345" s="98">
        <v>0.30641372105982417</v>
      </c>
      <c r="E345" s="98">
        <v>6.8341835648008137E-2</v>
      </c>
      <c r="F345" s="98">
        <v>0.39458044145976617</v>
      </c>
      <c r="G345" s="98">
        <v>0.25146073863592022</v>
      </c>
      <c r="H345" s="98">
        <v>0</v>
      </c>
      <c r="I345" s="98">
        <v>0</v>
      </c>
      <c r="J345" s="98">
        <v>0</v>
      </c>
      <c r="K345" s="98">
        <v>0</v>
      </c>
      <c r="L345" s="98">
        <v>5.6722448535849922E-2</v>
      </c>
      <c r="M345" s="98">
        <v>0.40809355037842071</v>
      </c>
      <c r="N345" s="98">
        <v>0.27133775945741323</v>
      </c>
      <c r="O345" s="98">
        <v>0.16574507341201442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2.3251470422596364E-3</v>
      </c>
      <c r="V345" s="98">
        <v>0</v>
      </c>
      <c r="W345" s="98">
        <v>0</v>
      </c>
      <c r="X345" s="98">
        <v>0</v>
      </c>
      <c r="Y345" s="98">
        <v>2.7344322026012838E-2</v>
      </c>
      <c r="DA345" s="63" t="s">
        <v>3422</v>
      </c>
    </row>
    <row r="346" spans="1:105" ht="12" customHeight="1" x14ac:dyDescent="0.25">
      <c r="A346" s="97" t="s">
        <v>53</v>
      </c>
      <c r="B346" s="98"/>
      <c r="C346" s="98">
        <v>7.2937518548893559E-5</v>
      </c>
      <c r="D346" s="98">
        <v>2.7724389725866088E-3</v>
      </c>
      <c r="E346" s="98">
        <v>6.0548166721117438E-4</v>
      </c>
      <c r="F346" s="98">
        <v>3.4399992945978292E-3</v>
      </c>
      <c r="G346" s="98">
        <v>2.1411043770260588E-3</v>
      </c>
      <c r="H346" s="98">
        <v>0</v>
      </c>
      <c r="I346" s="98">
        <v>0</v>
      </c>
      <c r="J346" s="98">
        <v>0</v>
      </c>
      <c r="K346" s="98">
        <v>0</v>
      </c>
      <c r="L346" s="98">
        <v>4.4886503462964242E-4</v>
      </c>
      <c r="M346" s="98">
        <v>3.1894857651056175E-3</v>
      </c>
      <c r="N346" s="98">
        <v>2.1022371797654901E-3</v>
      </c>
      <c r="O346" s="98">
        <v>1.2731884417991829E-3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1.7307337283574122E-5</v>
      </c>
      <c r="V346" s="98">
        <v>0</v>
      </c>
      <c r="W346" s="98">
        <v>0</v>
      </c>
      <c r="X346" s="98">
        <v>0</v>
      </c>
      <c r="Y346" s="98">
        <v>2.0239847701967399E-4</v>
      </c>
      <c r="DA346" s="63" t="s">
        <v>3423</v>
      </c>
    </row>
    <row r="347" spans="1:105" ht="12" customHeight="1" x14ac:dyDescent="0.25">
      <c r="A347" s="121" t="s">
        <v>92</v>
      </c>
      <c r="B347" s="122"/>
      <c r="C347" s="122">
        <f t="shared" ref="C347:Y347" si="151">C348</f>
        <v>0</v>
      </c>
      <c r="D347" s="122">
        <f t="shared" si="151"/>
        <v>1.3657357613288693E-5</v>
      </c>
      <c r="E347" s="122">
        <f t="shared" si="151"/>
        <v>0</v>
      </c>
      <c r="F347" s="122">
        <f t="shared" si="151"/>
        <v>4.0485950943663694E-5</v>
      </c>
      <c r="G347" s="122">
        <f t="shared" si="151"/>
        <v>4.0872494025542552E-5</v>
      </c>
      <c r="H347" s="122">
        <f t="shared" si="151"/>
        <v>0</v>
      </c>
      <c r="I347" s="122">
        <f t="shared" si="151"/>
        <v>0</v>
      </c>
      <c r="J347" s="122">
        <f t="shared" si="151"/>
        <v>0</v>
      </c>
      <c r="K347" s="122">
        <f t="shared" si="151"/>
        <v>0</v>
      </c>
      <c r="L347" s="122">
        <f t="shared" si="151"/>
        <v>2.7767986029326904E-5</v>
      </c>
      <c r="M347" s="122">
        <f t="shared" si="151"/>
        <v>1.9179889711509904E-5</v>
      </c>
      <c r="N347" s="122">
        <f t="shared" si="151"/>
        <v>6.4179386519802286E-5</v>
      </c>
      <c r="O347" s="122">
        <f t="shared" si="151"/>
        <v>6.2965901151140814E-5</v>
      </c>
      <c r="P347" s="122">
        <f t="shared" si="151"/>
        <v>0</v>
      </c>
      <c r="Q347" s="122">
        <f t="shared" si="151"/>
        <v>0</v>
      </c>
      <c r="R347" s="122">
        <f t="shared" si="151"/>
        <v>0</v>
      </c>
      <c r="S347" s="122">
        <f t="shared" si="151"/>
        <v>0</v>
      </c>
      <c r="T347" s="122">
        <f t="shared" si="151"/>
        <v>0</v>
      </c>
      <c r="U347" s="122">
        <f t="shared" si="151"/>
        <v>0</v>
      </c>
      <c r="V347" s="122">
        <f t="shared" si="151"/>
        <v>0</v>
      </c>
      <c r="W347" s="122">
        <f t="shared" si="151"/>
        <v>0</v>
      </c>
      <c r="X347" s="122">
        <f t="shared" si="151"/>
        <v>0</v>
      </c>
      <c r="Y347" s="122">
        <f t="shared" si="151"/>
        <v>1.2535809813435351E-5</v>
      </c>
      <c r="DA347" s="130" t="s">
        <v>3424</v>
      </c>
    </row>
    <row r="348" spans="1:105" ht="12" customHeight="1" x14ac:dyDescent="0.25">
      <c r="A348" s="97" t="s">
        <v>53</v>
      </c>
      <c r="B348" s="98"/>
      <c r="C348" s="98">
        <v>0</v>
      </c>
      <c r="D348" s="98">
        <v>1.3657357613288693E-5</v>
      </c>
      <c r="E348" s="98">
        <v>0</v>
      </c>
      <c r="F348" s="98">
        <v>4.0485950943663694E-5</v>
      </c>
      <c r="G348" s="98">
        <v>4.0872494025542552E-5</v>
      </c>
      <c r="H348" s="98">
        <v>0</v>
      </c>
      <c r="I348" s="98">
        <v>0</v>
      </c>
      <c r="J348" s="98">
        <v>0</v>
      </c>
      <c r="K348" s="98">
        <v>0</v>
      </c>
      <c r="L348" s="98">
        <v>2.7767986029326904E-5</v>
      </c>
      <c r="M348" s="98">
        <v>1.9179889711509904E-5</v>
      </c>
      <c r="N348" s="98">
        <v>6.4179386519802286E-5</v>
      </c>
      <c r="O348" s="98">
        <v>6.2965901151140814E-5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0</v>
      </c>
      <c r="X348" s="98">
        <v>0</v>
      </c>
      <c r="Y348" s="98">
        <v>1.2535809813435351E-5</v>
      </c>
      <c r="DA348" s="63" t="s">
        <v>3425</v>
      </c>
    </row>
    <row r="349" spans="1:105" ht="12" customHeight="1" x14ac:dyDescent="0.25">
      <c r="A349" s="121" t="s">
        <v>55</v>
      </c>
      <c r="B349" s="122"/>
      <c r="C349" s="122">
        <v>9.4097854584839196E-4</v>
      </c>
      <c r="D349" s="122">
        <v>3.7719388412622762E-2</v>
      </c>
      <c r="E349" s="122">
        <v>8.3014369026089951E-3</v>
      </c>
      <c r="F349" s="122">
        <v>4.8700720474043266E-2</v>
      </c>
      <c r="G349" s="122">
        <v>3.1679654563408779E-2</v>
      </c>
      <c r="H349" s="122">
        <v>0</v>
      </c>
      <c r="I349" s="122">
        <v>0</v>
      </c>
      <c r="J349" s="122">
        <v>0</v>
      </c>
      <c r="K349" s="122">
        <v>0</v>
      </c>
      <c r="L349" s="122">
        <v>6.1467936506392094E-3</v>
      </c>
      <c r="M349" s="122">
        <v>4.6877922871434961E-2</v>
      </c>
      <c r="N349" s="122">
        <v>3.3632169437508061E-2</v>
      </c>
      <c r="O349" s="122">
        <v>2.095346086114562E-2</v>
      </c>
      <c r="P349" s="122">
        <v>0</v>
      </c>
      <c r="Q349" s="122">
        <v>0</v>
      </c>
      <c r="R349" s="122">
        <v>0</v>
      </c>
      <c r="S349" s="122">
        <v>0</v>
      </c>
      <c r="T349" s="122">
        <v>0</v>
      </c>
      <c r="U349" s="122">
        <v>3.7207390123048146E-4</v>
      </c>
      <c r="V349" s="122">
        <v>0</v>
      </c>
      <c r="W349" s="122">
        <v>0</v>
      </c>
      <c r="X349" s="122">
        <v>0</v>
      </c>
      <c r="Y349" s="122">
        <v>5.4537023461698328E-3</v>
      </c>
      <c r="DA349" s="130" t="s">
        <v>3426</v>
      </c>
    </row>
    <row r="350" spans="1:105" ht="12" customHeight="1" x14ac:dyDescent="0.25">
      <c r="A350" s="97" t="s">
        <v>143</v>
      </c>
      <c r="B350" s="98"/>
      <c r="C350" s="98">
        <v>9.4097854584839196E-4</v>
      </c>
      <c r="D350" s="98">
        <v>2.7488046381110024E-2</v>
      </c>
      <c r="E350" s="98">
        <v>8.3014369026089951E-3</v>
      </c>
      <c r="F350" s="98">
        <v>4.2083978879654413E-2</v>
      </c>
      <c r="G350" s="98">
        <v>1.9326825286292919E-2</v>
      </c>
      <c r="H350" s="98">
        <v>0</v>
      </c>
      <c r="I350" s="98">
        <v>0</v>
      </c>
      <c r="J350" s="98">
        <v>0</v>
      </c>
      <c r="K350" s="98">
        <v>0</v>
      </c>
      <c r="L350" s="98">
        <v>6.1467936506392094E-3</v>
      </c>
      <c r="M350" s="98">
        <v>3.5788007433984977E-2</v>
      </c>
      <c r="N350" s="98">
        <v>2.982472680025449E-2</v>
      </c>
      <c r="O350" s="98">
        <v>2.0543673534857244E-2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3.7207390123048146E-4</v>
      </c>
      <c r="V350" s="98">
        <v>0</v>
      </c>
      <c r="W350" s="98">
        <v>0</v>
      </c>
      <c r="X350" s="98">
        <v>0</v>
      </c>
      <c r="Y350" s="98">
        <v>0</v>
      </c>
      <c r="DA350" s="63" t="s">
        <v>3427</v>
      </c>
    </row>
    <row r="351" spans="1:105" ht="12" customHeight="1" x14ac:dyDescent="0.25">
      <c r="A351" s="97" t="s">
        <v>124</v>
      </c>
      <c r="B351" s="98"/>
      <c r="C351" s="98">
        <v>0</v>
      </c>
      <c r="D351" s="98">
        <v>0</v>
      </c>
      <c r="E351" s="98">
        <v>0</v>
      </c>
      <c r="F351" s="98">
        <v>0</v>
      </c>
      <c r="G351" s="98">
        <v>0</v>
      </c>
      <c r="H351" s="98">
        <v>0</v>
      </c>
      <c r="I351" s="98">
        <v>0</v>
      </c>
      <c r="J351" s="98">
        <v>0</v>
      </c>
      <c r="K351" s="98">
        <v>0</v>
      </c>
      <c r="L351" s="98">
        <v>0</v>
      </c>
      <c r="M351" s="98">
        <v>0</v>
      </c>
      <c r="N351" s="98">
        <v>0</v>
      </c>
      <c r="O351" s="98">
        <v>0</v>
      </c>
      <c r="P351" s="98">
        <v>0</v>
      </c>
      <c r="Q351" s="98">
        <v>0</v>
      </c>
      <c r="R351" s="98">
        <v>0</v>
      </c>
      <c r="S351" s="98">
        <v>0</v>
      </c>
      <c r="T351" s="98">
        <v>0</v>
      </c>
      <c r="U351" s="98">
        <v>0</v>
      </c>
      <c r="V351" s="98">
        <v>0</v>
      </c>
      <c r="W351" s="98">
        <v>0</v>
      </c>
      <c r="X351" s="98">
        <v>0</v>
      </c>
      <c r="Y351" s="98">
        <v>0</v>
      </c>
      <c r="DA351" s="63" t="s">
        <v>3428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3429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0</v>
      </c>
      <c r="J353" s="101">
        <v>0</v>
      </c>
      <c r="K353" s="101">
        <v>0</v>
      </c>
      <c r="L353" s="101">
        <v>0</v>
      </c>
      <c r="M353" s="101">
        <v>0</v>
      </c>
      <c r="N353" s="101">
        <v>0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0</v>
      </c>
      <c r="U353" s="101">
        <v>0</v>
      </c>
      <c r="V353" s="101">
        <v>0</v>
      </c>
      <c r="W353" s="101">
        <v>0</v>
      </c>
      <c r="X353" s="101">
        <v>0</v>
      </c>
      <c r="Y353" s="101">
        <v>0</v>
      </c>
      <c r="DA353" s="131" t="s">
        <v>3430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0</v>
      </c>
      <c r="J354" s="104">
        <v>0</v>
      </c>
      <c r="K354" s="104">
        <v>0</v>
      </c>
      <c r="L354" s="104">
        <v>0</v>
      </c>
      <c r="M354" s="104">
        <v>0</v>
      </c>
      <c r="N354" s="104">
        <v>0</v>
      </c>
      <c r="O354" s="104">
        <v>0</v>
      </c>
      <c r="P354" s="104">
        <v>0</v>
      </c>
      <c r="Q354" s="104">
        <v>0</v>
      </c>
      <c r="R354" s="104">
        <v>0</v>
      </c>
      <c r="S354" s="104">
        <v>0</v>
      </c>
      <c r="T354" s="104">
        <v>0</v>
      </c>
      <c r="U354" s="104">
        <v>0</v>
      </c>
      <c r="V354" s="104">
        <v>0</v>
      </c>
      <c r="W354" s="104">
        <v>0</v>
      </c>
      <c r="X354" s="104">
        <v>0</v>
      </c>
      <c r="Y354" s="104">
        <v>0</v>
      </c>
      <c r="DA354" s="132" t="s">
        <v>3431</v>
      </c>
    </row>
    <row r="355" spans="1:105" ht="12" customHeight="1" x14ac:dyDescent="0.25">
      <c r="A355" s="106" t="s">
        <v>122</v>
      </c>
      <c r="B355" s="101"/>
      <c r="C355" s="101">
        <v>0</v>
      </c>
      <c r="D355" s="101">
        <v>1.0231342031512738E-2</v>
      </c>
      <c r="E355" s="101">
        <v>0</v>
      </c>
      <c r="F355" s="101">
        <v>6.616741594388853E-3</v>
      </c>
      <c r="G355" s="101">
        <v>1.2352829277115857E-2</v>
      </c>
      <c r="H355" s="101">
        <v>0</v>
      </c>
      <c r="I355" s="101">
        <v>0</v>
      </c>
      <c r="J355" s="101">
        <v>0</v>
      </c>
      <c r="K355" s="101">
        <v>0</v>
      </c>
      <c r="L355" s="101">
        <v>0</v>
      </c>
      <c r="M355" s="101">
        <v>1.1089915437449986E-2</v>
      </c>
      <c r="N355" s="101">
        <v>3.8074426372535675E-3</v>
      </c>
      <c r="O355" s="101">
        <v>4.0978732628837566E-4</v>
      </c>
      <c r="P355" s="101">
        <v>0</v>
      </c>
      <c r="Q355" s="101">
        <v>0</v>
      </c>
      <c r="R355" s="101">
        <v>0</v>
      </c>
      <c r="S355" s="101">
        <v>0</v>
      </c>
      <c r="T355" s="101">
        <v>0</v>
      </c>
      <c r="U355" s="101">
        <v>0</v>
      </c>
      <c r="V355" s="101">
        <v>0</v>
      </c>
      <c r="W355" s="101">
        <v>0</v>
      </c>
      <c r="X355" s="101">
        <v>0</v>
      </c>
      <c r="Y355" s="101">
        <v>5.4537023461698328E-3</v>
      </c>
      <c r="DA355" s="131" t="s">
        <v>3432</v>
      </c>
    </row>
    <row r="356" spans="1:105" ht="12" customHeight="1" x14ac:dyDescent="0.25">
      <c r="A356" s="107" t="s">
        <v>121</v>
      </c>
      <c r="B356" s="104"/>
      <c r="C356" s="104">
        <v>0</v>
      </c>
      <c r="D356" s="104">
        <v>0</v>
      </c>
      <c r="E356" s="104">
        <v>0</v>
      </c>
      <c r="F356" s="104">
        <v>0</v>
      </c>
      <c r="G356" s="104">
        <v>0</v>
      </c>
      <c r="H356" s="104">
        <v>0</v>
      </c>
      <c r="I356" s="104">
        <v>0</v>
      </c>
      <c r="J356" s="104">
        <v>0</v>
      </c>
      <c r="K356" s="104">
        <v>0</v>
      </c>
      <c r="L356" s="104">
        <v>0</v>
      </c>
      <c r="M356" s="104">
        <v>0</v>
      </c>
      <c r="N356" s="104">
        <v>0</v>
      </c>
      <c r="O356" s="104">
        <v>0</v>
      </c>
      <c r="P356" s="104">
        <v>0</v>
      </c>
      <c r="Q356" s="104">
        <v>0</v>
      </c>
      <c r="R356" s="104">
        <v>0</v>
      </c>
      <c r="S356" s="104">
        <v>0</v>
      </c>
      <c r="T356" s="104">
        <v>0</v>
      </c>
      <c r="U356" s="104">
        <v>0</v>
      </c>
      <c r="V356" s="104">
        <v>0</v>
      </c>
      <c r="W356" s="104">
        <v>0</v>
      </c>
      <c r="X356" s="104">
        <v>0</v>
      </c>
      <c r="Y356" s="104">
        <v>0</v>
      </c>
      <c r="DA356" s="132" t="s">
        <v>3433</v>
      </c>
    </row>
    <row r="357" spans="1:105" ht="12" customHeight="1" x14ac:dyDescent="0.25">
      <c r="A357" s="108" t="s">
        <v>53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X357" s="98">
        <v>0</v>
      </c>
      <c r="Y357" s="98">
        <v>0</v>
      </c>
      <c r="DA357" s="63" t="s">
        <v>3434</v>
      </c>
    </row>
    <row r="358" spans="1:105" ht="12" customHeight="1" x14ac:dyDescent="0.25">
      <c r="A358" s="108" t="s">
        <v>52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X358" s="98">
        <v>0</v>
      </c>
      <c r="Y358" s="98">
        <v>0</v>
      </c>
      <c r="DA358" s="63" t="s">
        <v>3435</v>
      </c>
    </row>
    <row r="359" spans="1:105" ht="12" customHeight="1" x14ac:dyDescent="0.25">
      <c r="A359" s="121" t="s">
        <v>54</v>
      </c>
      <c r="B359" s="122"/>
      <c r="C359" s="122">
        <v>7.3705302063364279E-4</v>
      </c>
      <c r="D359" s="122">
        <v>2.1402866212658113E-2</v>
      </c>
      <c r="E359" s="122">
        <v>6.0118148052153951E-3</v>
      </c>
      <c r="F359" s="122">
        <v>2.5174322018601761E-2</v>
      </c>
      <c r="G359" s="122">
        <v>1.5992588765251489E-2</v>
      </c>
      <c r="H359" s="122">
        <v>0</v>
      </c>
      <c r="I359" s="122">
        <v>0</v>
      </c>
      <c r="J359" s="122">
        <v>0</v>
      </c>
      <c r="K359" s="122">
        <v>0</v>
      </c>
      <c r="L359" s="122">
        <v>3.4753571866809291E-3</v>
      </c>
      <c r="M359" s="122">
        <v>2.2658217084079297E-2</v>
      </c>
      <c r="N359" s="122">
        <v>1.6457464683028816E-2</v>
      </c>
      <c r="O359" s="122">
        <v>9.5291323008963834E-3</v>
      </c>
      <c r="P359" s="122">
        <v>0</v>
      </c>
      <c r="Q359" s="122">
        <v>0</v>
      </c>
      <c r="R359" s="122">
        <v>0</v>
      </c>
      <c r="S359" s="122">
        <v>0</v>
      </c>
      <c r="T359" s="122">
        <v>0</v>
      </c>
      <c r="U359" s="122">
        <v>1.9136282706719358E-4</v>
      </c>
      <c r="V359" s="122">
        <v>0</v>
      </c>
      <c r="W359" s="122">
        <v>0</v>
      </c>
      <c r="X359" s="122">
        <v>0</v>
      </c>
      <c r="Y359" s="122">
        <v>2.8961003009312985E-3</v>
      </c>
      <c r="DA359" s="130" t="s">
        <v>3436</v>
      </c>
    </row>
    <row r="360" spans="1:105" ht="12" customHeight="1" x14ac:dyDescent="0.25">
      <c r="A360" s="97" t="s">
        <v>51</v>
      </c>
      <c r="B360" s="98"/>
      <c r="C360" s="98">
        <v>0</v>
      </c>
      <c r="D360" s="98">
        <v>1.1193854116094742E-3</v>
      </c>
      <c r="E360" s="98">
        <v>3.7191836458999009E-4</v>
      </c>
      <c r="F360" s="98">
        <v>2.3222803885404306E-3</v>
      </c>
      <c r="G360" s="98">
        <v>2.2196314602091457E-3</v>
      </c>
      <c r="H360" s="98">
        <v>0</v>
      </c>
      <c r="I360" s="98">
        <v>0</v>
      </c>
      <c r="J360" s="98">
        <v>0</v>
      </c>
      <c r="K360" s="98">
        <v>0</v>
      </c>
      <c r="L360" s="98">
        <v>2.4065484488286666E-3</v>
      </c>
      <c r="M360" s="98">
        <v>6.2328950834753078E-3</v>
      </c>
      <c r="N360" s="98">
        <v>4.6868212675862716E-3</v>
      </c>
      <c r="O360" s="98">
        <v>3.9914501370262676E-3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3437</v>
      </c>
    </row>
    <row r="361" spans="1:105" ht="12" customHeight="1" x14ac:dyDescent="0.25">
      <c r="A361" s="97" t="s">
        <v>50</v>
      </c>
      <c r="B361" s="98"/>
      <c r="C361" s="98">
        <v>7.9096958873519976E-5</v>
      </c>
      <c r="D361" s="98">
        <v>0</v>
      </c>
      <c r="E361" s="98">
        <v>5.803482492026306E-4</v>
      </c>
      <c r="F361" s="98">
        <v>2.4155239906472393E-3</v>
      </c>
      <c r="G361" s="98">
        <v>1.357508036208718E-3</v>
      </c>
      <c r="H361" s="98">
        <v>0</v>
      </c>
      <c r="I361" s="98">
        <v>0</v>
      </c>
      <c r="J361" s="98">
        <v>0</v>
      </c>
      <c r="K361" s="98">
        <v>0</v>
      </c>
      <c r="L361" s="98">
        <v>1.9855108916485889E-4</v>
      </c>
      <c r="M361" s="98">
        <v>2.232394112140536E-3</v>
      </c>
      <c r="N361" s="98">
        <v>8.4180106171997135E-4</v>
      </c>
      <c r="O361" s="98">
        <v>7.570710070631464E-4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3.3408881357423935E-4</v>
      </c>
      <c r="DA361" s="63" t="s">
        <v>3438</v>
      </c>
    </row>
    <row r="362" spans="1:105" ht="12" customHeight="1" x14ac:dyDescent="0.25">
      <c r="A362" s="109" t="s">
        <v>120</v>
      </c>
      <c r="B362" s="33"/>
      <c r="C362" s="33">
        <v>6.5795606176012285E-4</v>
      </c>
      <c r="D362" s="33">
        <v>2.028348080104864E-2</v>
      </c>
      <c r="E362" s="33">
        <v>5.059548191422774E-3</v>
      </c>
      <c r="F362" s="33">
        <v>2.0436517639414092E-2</v>
      </c>
      <c r="G362" s="33">
        <v>1.2415449268833626E-2</v>
      </c>
      <c r="H362" s="33">
        <v>0</v>
      </c>
      <c r="I362" s="33">
        <v>0</v>
      </c>
      <c r="J362" s="33">
        <v>0</v>
      </c>
      <c r="K362" s="33">
        <v>0</v>
      </c>
      <c r="L362" s="33">
        <v>8.7025764868740342E-4</v>
      </c>
      <c r="M362" s="33">
        <v>1.4192927888463453E-2</v>
      </c>
      <c r="N362" s="33">
        <v>1.0928842353722573E-2</v>
      </c>
      <c r="O362" s="33">
        <v>4.780611156806969E-3</v>
      </c>
      <c r="P362" s="33">
        <v>0</v>
      </c>
      <c r="Q362" s="33">
        <v>0</v>
      </c>
      <c r="R362" s="33">
        <v>0</v>
      </c>
      <c r="S362" s="33">
        <v>0</v>
      </c>
      <c r="T362" s="33">
        <v>0</v>
      </c>
      <c r="U362" s="33">
        <v>1.9136282706719358E-4</v>
      </c>
      <c r="V362" s="33">
        <v>0</v>
      </c>
      <c r="W362" s="33">
        <v>0</v>
      </c>
      <c r="X362" s="33">
        <v>0</v>
      </c>
      <c r="Y362" s="33">
        <v>2.5620114873570591E-3</v>
      </c>
      <c r="DA362" s="60" t="s">
        <v>3439</v>
      </c>
    </row>
    <row r="364" spans="1:105" ht="12" customHeight="1" x14ac:dyDescent="0.25">
      <c r="A364" s="116" t="s">
        <v>163</v>
      </c>
      <c r="B364" s="119"/>
      <c r="C364" s="119">
        <f t="shared" ref="C364:Q364" si="152">IF(C343=0,"",C343/C322)</f>
        <v>0.62467566669586483</v>
      </c>
      <c r="D364" s="119">
        <f t="shared" si="152"/>
        <v>0.62906888715692444</v>
      </c>
      <c r="E364" s="119">
        <f t="shared" si="152"/>
        <v>0.63248224648775975</v>
      </c>
      <c r="F364" s="119">
        <f t="shared" si="152"/>
        <v>0.63603113853112103</v>
      </c>
      <c r="G364" s="119">
        <f t="shared" si="152"/>
        <v>0.64133852824163284</v>
      </c>
      <c r="H364" s="119" t="str">
        <f t="shared" si="152"/>
        <v/>
      </c>
      <c r="I364" s="119" t="str">
        <f t="shared" si="152"/>
        <v/>
      </c>
      <c r="J364" s="119" t="str">
        <f t="shared" si="152"/>
        <v/>
      </c>
      <c r="K364" s="119" t="str">
        <f t="shared" si="152"/>
        <v/>
      </c>
      <c r="L364" s="119">
        <f t="shared" si="152"/>
        <v>0.66230028945946451</v>
      </c>
      <c r="M364" s="119">
        <f t="shared" si="152"/>
        <v>0.67118212646144471</v>
      </c>
      <c r="N364" s="119">
        <f t="shared" si="152"/>
        <v>0.67664888813271717</v>
      </c>
      <c r="O364" s="119">
        <f t="shared" si="152"/>
        <v>0.67970397714704267</v>
      </c>
      <c r="P364" s="119" t="str">
        <f t="shared" si="152"/>
        <v/>
      </c>
      <c r="Q364" s="119" t="str">
        <f t="shared" si="152"/>
        <v/>
      </c>
      <c r="R364" s="119" t="str">
        <f t="shared" ref="R364:V364" si="153">IF(R343=0,"",R343/R322)</f>
        <v/>
      </c>
      <c r="S364" s="119" t="str">
        <f t="shared" si="153"/>
        <v/>
      </c>
      <c r="T364" s="119" t="str">
        <f t="shared" si="153"/>
        <v/>
      </c>
      <c r="U364" s="119">
        <f t="shared" si="153"/>
        <v>0.7729035651210181</v>
      </c>
      <c r="V364" s="119" t="str">
        <f t="shared" si="153"/>
        <v/>
      </c>
      <c r="W364" s="119" t="str">
        <f t="shared" ref="W364:Y364" si="154">IF(W343=0,"",W343/W322)</f>
        <v/>
      </c>
      <c r="X364" s="119" t="str">
        <f t="shared" si="154"/>
        <v/>
      </c>
      <c r="Y364" s="119">
        <f t="shared" si="154"/>
        <v>0.81586408229443863</v>
      </c>
      <c r="DA364" s="129" t="s">
        <v>3588</v>
      </c>
    </row>
    <row r="365" spans="1:105" ht="12" customHeight="1" x14ac:dyDescent="0.25">
      <c r="A365" s="121" t="s">
        <v>57</v>
      </c>
      <c r="B365" s="124"/>
      <c r="C365" s="124">
        <f t="shared" ref="C365:Q365" si="155">IF(C344=0,"",C344/C323)</f>
        <v>0.62103982067559405</v>
      </c>
      <c r="D365" s="124">
        <f t="shared" si="155"/>
        <v>0.62545353098651701</v>
      </c>
      <c r="E365" s="124">
        <f t="shared" si="155"/>
        <v>0.63007540070135815</v>
      </c>
      <c r="F365" s="124">
        <f t="shared" si="155"/>
        <v>0.63486282090662061</v>
      </c>
      <c r="G365" s="124">
        <f t="shared" si="155"/>
        <v>0.63981823461444687</v>
      </c>
      <c r="H365" s="124" t="str">
        <f t="shared" si="155"/>
        <v/>
      </c>
      <c r="I365" s="124" t="str">
        <f t="shared" si="155"/>
        <v/>
      </c>
      <c r="J365" s="124" t="str">
        <f t="shared" si="155"/>
        <v/>
      </c>
      <c r="K365" s="124" t="str">
        <f t="shared" si="155"/>
        <v/>
      </c>
      <c r="L365" s="124">
        <f t="shared" si="155"/>
        <v>0.66706550942209986</v>
      </c>
      <c r="M365" s="124">
        <f t="shared" si="155"/>
        <v>0.67278918917331509</v>
      </c>
      <c r="N365" s="124">
        <f t="shared" si="155"/>
        <v>0.67814071863770964</v>
      </c>
      <c r="O365" s="124">
        <f t="shared" si="155"/>
        <v>0.68292054850745387</v>
      </c>
      <c r="P365" s="124" t="str">
        <f t="shared" si="155"/>
        <v/>
      </c>
      <c r="Q365" s="124" t="str">
        <f t="shared" si="155"/>
        <v/>
      </c>
      <c r="R365" s="124" t="str">
        <f t="shared" ref="R365:V365" si="156">IF(R344=0,"",R344/R323)</f>
        <v/>
      </c>
      <c r="S365" s="124" t="str">
        <f t="shared" si="156"/>
        <v/>
      </c>
      <c r="T365" s="124" t="str">
        <f t="shared" si="156"/>
        <v/>
      </c>
      <c r="U365" s="124">
        <f t="shared" si="156"/>
        <v>0.77029744973989023</v>
      </c>
      <c r="V365" s="124" t="str">
        <f t="shared" si="156"/>
        <v/>
      </c>
      <c r="W365" s="124" t="str">
        <f t="shared" ref="W365:Y365" si="157">IF(W344=0,"",W344/W323)</f>
        <v/>
      </c>
      <c r="X365" s="124" t="str">
        <f t="shared" si="157"/>
        <v/>
      </c>
      <c r="Y365" s="124">
        <f t="shared" si="157"/>
        <v>0.81006202173316488</v>
      </c>
      <c r="DA365" s="130" t="s">
        <v>3589</v>
      </c>
    </row>
    <row r="366" spans="1:105" ht="12" customHeight="1" x14ac:dyDescent="0.25">
      <c r="A366" s="97" t="s">
        <v>51</v>
      </c>
      <c r="B366" s="111"/>
      <c r="C366" s="111">
        <f t="shared" ref="C366:Q366" si="158">IF(C345=0,"",C345/C324)</f>
        <v>0.61887133222459689</v>
      </c>
      <c r="D366" s="111">
        <f t="shared" si="158"/>
        <v>0.6233410867799738</v>
      </c>
      <c r="E366" s="111">
        <f t="shared" si="158"/>
        <v>0.62801714621109561</v>
      </c>
      <c r="F366" s="111">
        <f t="shared" si="158"/>
        <v>0.63284826904669922</v>
      </c>
      <c r="G366" s="111">
        <f t="shared" si="158"/>
        <v>0.63786202170844941</v>
      </c>
      <c r="H366" s="111" t="str">
        <f t="shared" si="158"/>
        <v/>
      </c>
      <c r="I366" s="111" t="str">
        <f t="shared" si="158"/>
        <v/>
      </c>
      <c r="J366" s="111" t="str">
        <f t="shared" si="158"/>
        <v/>
      </c>
      <c r="K366" s="111" t="str">
        <f t="shared" si="158"/>
        <v/>
      </c>
      <c r="L366" s="111">
        <f t="shared" si="158"/>
        <v>0.66531265688869723</v>
      </c>
      <c r="M366" s="111">
        <f t="shared" si="158"/>
        <v>0.67107302684603909</v>
      </c>
      <c r="N366" s="111">
        <f t="shared" si="158"/>
        <v>0.67645387160254045</v>
      </c>
      <c r="O366" s="111">
        <f t="shared" si="158"/>
        <v>0.6812612144705954</v>
      </c>
      <c r="P366" s="111" t="str">
        <f t="shared" si="158"/>
        <v/>
      </c>
      <c r="Q366" s="111" t="str">
        <f t="shared" si="158"/>
        <v/>
      </c>
      <c r="R366" s="111" t="str">
        <f t="shared" ref="R366:V366" si="159">IF(R345=0,"",R345/R324)</f>
        <v/>
      </c>
      <c r="S366" s="111" t="str">
        <f t="shared" si="159"/>
        <v/>
      </c>
      <c r="T366" s="111" t="str">
        <f t="shared" si="159"/>
        <v/>
      </c>
      <c r="U366" s="111">
        <f t="shared" si="159"/>
        <v>0.76898264219322354</v>
      </c>
      <c r="V366" s="111" t="str">
        <f t="shared" si="159"/>
        <v/>
      </c>
      <c r="W366" s="111" t="str">
        <f t="shared" ref="W366:Y366" si="160">IF(W345=0,"",W345/W324)</f>
        <v/>
      </c>
      <c r="X366" s="111" t="str">
        <f t="shared" si="160"/>
        <v/>
      </c>
      <c r="Y366" s="111">
        <f t="shared" si="160"/>
        <v>0.80892476106203326</v>
      </c>
      <c r="DA366" s="63" t="s">
        <v>3590</v>
      </c>
    </row>
    <row r="367" spans="1:105" ht="12" customHeight="1" x14ac:dyDescent="0.25">
      <c r="A367" s="97" t="s">
        <v>53</v>
      </c>
      <c r="B367" s="111"/>
      <c r="C367" s="111">
        <f t="shared" ref="C367:Q367" si="161">IF(C346=0,"",C346/C325)</f>
        <v>1</v>
      </c>
      <c r="D367" s="111">
        <f t="shared" si="161"/>
        <v>1</v>
      </c>
      <c r="E367" s="111">
        <f t="shared" si="161"/>
        <v>1</v>
      </c>
      <c r="F367" s="111">
        <f t="shared" si="161"/>
        <v>1</v>
      </c>
      <c r="G367" s="111">
        <f t="shared" si="161"/>
        <v>1</v>
      </c>
      <c r="H367" s="111" t="str">
        <f t="shared" si="161"/>
        <v/>
      </c>
      <c r="I367" s="111" t="str">
        <f t="shared" si="161"/>
        <v/>
      </c>
      <c r="J367" s="111" t="str">
        <f t="shared" si="161"/>
        <v/>
      </c>
      <c r="K367" s="111" t="str">
        <f t="shared" si="161"/>
        <v/>
      </c>
      <c r="L367" s="111">
        <f t="shared" si="161"/>
        <v>1</v>
      </c>
      <c r="M367" s="111">
        <f t="shared" si="161"/>
        <v>1</v>
      </c>
      <c r="N367" s="111">
        <f t="shared" si="161"/>
        <v>1</v>
      </c>
      <c r="O367" s="111">
        <f t="shared" si="161"/>
        <v>1</v>
      </c>
      <c r="P367" s="111" t="str">
        <f t="shared" si="161"/>
        <v/>
      </c>
      <c r="Q367" s="111" t="str">
        <f t="shared" si="161"/>
        <v/>
      </c>
      <c r="R367" s="111" t="str">
        <f t="shared" ref="R367:V367" si="162">IF(R346=0,"",R346/R325)</f>
        <v/>
      </c>
      <c r="S367" s="111" t="str">
        <f t="shared" si="162"/>
        <v/>
      </c>
      <c r="T367" s="111" t="str">
        <f t="shared" si="162"/>
        <v/>
      </c>
      <c r="U367" s="111">
        <f t="shared" si="162"/>
        <v>1</v>
      </c>
      <c r="V367" s="111" t="str">
        <f t="shared" si="162"/>
        <v/>
      </c>
      <c r="W367" s="111" t="str">
        <f t="shared" ref="W367:Y367" si="163">IF(W346=0,"",W346/W325)</f>
        <v/>
      </c>
      <c r="X367" s="111" t="str">
        <f t="shared" si="163"/>
        <v/>
      </c>
      <c r="Y367" s="111">
        <f t="shared" si="163"/>
        <v>1</v>
      </c>
      <c r="DA367" s="63" t="s">
        <v>3591</v>
      </c>
    </row>
    <row r="368" spans="1:105" ht="12" customHeight="1" x14ac:dyDescent="0.25">
      <c r="A368" s="121" t="s">
        <v>92</v>
      </c>
      <c r="B368" s="124"/>
      <c r="C368" s="124" t="str">
        <f t="shared" ref="C368:Q368" si="164">IF(C347=0,"",C347/C326)</f>
        <v/>
      </c>
      <c r="D368" s="124">
        <f t="shared" si="164"/>
        <v>2.8651535113348157</v>
      </c>
      <c r="E368" s="124" t="str">
        <f t="shared" si="164"/>
        <v/>
      </c>
      <c r="F368" s="124">
        <f t="shared" si="164"/>
        <v>3.1290240062310737</v>
      </c>
      <c r="G368" s="124">
        <f t="shared" si="164"/>
        <v>3.2633097656985108</v>
      </c>
      <c r="H368" s="124" t="str">
        <f t="shared" si="164"/>
        <v/>
      </c>
      <c r="I368" s="124" t="str">
        <f t="shared" si="164"/>
        <v/>
      </c>
      <c r="J368" s="124" t="str">
        <f t="shared" si="164"/>
        <v/>
      </c>
      <c r="K368" s="124" t="str">
        <f t="shared" si="164"/>
        <v/>
      </c>
      <c r="L368" s="124">
        <f t="shared" si="164"/>
        <v>3.9679949757734736</v>
      </c>
      <c r="M368" s="124">
        <f t="shared" si="164"/>
        <v>4.1362410167421046</v>
      </c>
      <c r="N368" s="124">
        <f t="shared" si="164"/>
        <v>4.3313131268816703</v>
      </c>
      <c r="O368" s="124">
        <f t="shared" si="164"/>
        <v>4.5528633168415711</v>
      </c>
      <c r="P368" s="124" t="str">
        <f t="shared" si="164"/>
        <v/>
      </c>
      <c r="Q368" s="124" t="str">
        <f t="shared" si="164"/>
        <v/>
      </c>
      <c r="R368" s="124" t="str">
        <f t="shared" ref="R368:V368" si="165">IF(R347=0,"",R347/R326)</f>
        <v/>
      </c>
      <c r="S368" s="124" t="str">
        <f t="shared" si="165"/>
        <v/>
      </c>
      <c r="T368" s="124" t="str">
        <f t="shared" si="165"/>
        <v/>
      </c>
      <c r="U368" s="124" t="str">
        <f t="shared" si="165"/>
        <v/>
      </c>
      <c r="V368" s="124" t="str">
        <f t="shared" si="165"/>
        <v/>
      </c>
      <c r="W368" s="124" t="str">
        <f t="shared" ref="W368:Y368" si="166">IF(W347=0,"",W347/W326)</f>
        <v/>
      </c>
      <c r="X368" s="124" t="str">
        <f t="shared" si="166"/>
        <v/>
      </c>
      <c r="Y368" s="124">
        <f t="shared" si="166"/>
        <v>5.1851837950123176</v>
      </c>
      <c r="DA368" s="130" t="s">
        <v>3592</v>
      </c>
    </row>
    <row r="369" spans="1:105" ht="12" customHeight="1" x14ac:dyDescent="0.25">
      <c r="A369" s="97" t="s">
        <v>53</v>
      </c>
      <c r="B369" s="111"/>
      <c r="C369" s="111" t="str">
        <f t="shared" ref="C369:Q369" si="167">IF(C348=0,"",C348/C327)</f>
        <v/>
      </c>
      <c r="D369" s="111">
        <f t="shared" si="167"/>
        <v>2.8651535113348157</v>
      </c>
      <c r="E369" s="111" t="str">
        <f t="shared" si="167"/>
        <v/>
      </c>
      <c r="F369" s="111">
        <f t="shared" si="167"/>
        <v>3.1290240062310737</v>
      </c>
      <c r="G369" s="111">
        <f t="shared" si="167"/>
        <v>3.2633097656985108</v>
      </c>
      <c r="H369" s="111" t="str">
        <f t="shared" si="167"/>
        <v/>
      </c>
      <c r="I369" s="111" t="str">
        <f t="shared" si="167"/>
        <v/>
      </c>
      <c r="J369" s="111" t="str">
        <f t="shared" si="167"/>
        <v/>
      </c>
      <c r="K369" s="111" t="str">
        <f t="shared" si="167"/>
        <v/>
      </c>
      <c r="L369" s="111">
        <f t="shared" si="167"/>
        <v>3.9679949757734736</v>
      </c>
      <c r="M369" s="111">
        <f t="shared" si="167"/>
        <v>4.1362410167421046</v>
      </c>
      <c r="N369" s="111">
        <f t="shared" si="167"/>
        <v>4.3313131268816703</v>
      </c>
      <c r="O369" s="111">
        <f t="shared" si="167"/>
        <v>4.5528633168415711</v>
      </c>
      <c r="P369" s="111" t="str">
        <f t="shared" si="167"/>
        <v/>
      </c>
      <c r="Q369" s="111" t="str">
        <f t="shared" si="167"/>
        <v/>
      </c>
      <c r="R369" s="111" t="str">
        <f t="shared" ref="R369:V369" si="168">IF(R348=0,"",R348/R327)</f>
        <v/>
      </c>
      <c r="S369" s="111" t="str">
        <f t="shared" si="168"/>
        <v/>
      </c>
      <c r="T369" s="111" t="str">
        <f t="shared" si="168"/>
        <v/>
      </c>
      <c r="U369" s="111" t="str">
        <f t="shared" si="168"/>
        <v/>
      </c>
      <c r="V369" s="111" t="str">
        <f t="shared" si="168"/>
        <v/>
      </c>
      <c r="W369" s="111" t="str">
        <f t="shared" ref="W369:Y369" si="169">IF(W348=0,"",W348/W327)</f>
        <v/>
      </c>
      <c r="X369" s="111" t="str">
        <f t="shared" si="169"/>
        <v/>
      </c>
      <c r="Y369" s="111">
        <f t="shared" si="169"/>
        <v>5.1851837950123176</v>
      </c>
      <c r="DA369" s="63" t="s">
        <v>3593</v>
      </c>
    </row>
    <row r="370" spans="1:105" ht="12" customHeight="1" x14ac:dyDescent="0.25">
      <c r="A370" s="121" t="s">
        <v>55</v>
      </c>
      <c r="B370" s="124"/>
      <c r="C370" s="124">
        <f t="shared" ref="C370:Q370" si="170">IF(C349=0,"",C349/C328)</f>
        <v>0.59498780136175577</v>
      </c>
      <c r="D370" s="124">
        <f t="shared" si="170"/>
        <v>0.61012309453904112</v>
      </c>
      <c r="E370" s="124">
        <f t="shared" si="170"/>
        <v>0.60466558206422349</v>
      </c>
      <c r="F370" s="124">
        <f t="shared" si="170"/>
        <v>0.61414321242188519</v>
      </c>
      <c r="G370" s="124">
        <f t="shared" si="170"/>
        <v>0.62653549622991056</v>
      </c>
      <c r="H370" s="124" t="str">
        <f t="shared" si="170"/>
        <v/>
      </c>
      <c r="I370" s="124" t="str">
        <f t="shared" si="170"/>
        <v/>
      </c>
      <c r="J370" s="124" t="str">
        <f t="shared" si="170"/>
        <v/>
      </c>
      <c r="K370" s="124" t="str">
        <f t="shared" si="170"/>
        <v/>
      </c>
      <c r="L370" s="124">
        <f t="shared" si="170"/>
        <v>0.64413038793685495</v>
      </c>
      <c r="M370" s="124">
        <f t="shared" si="170"/>
        <v>0.65350479561138863</v>
      </c>
      <c r="N370" s="124">
        <f t="shared" si="170"/>
        <v>0.65797866401744143</v>
      </c>
      <c r="O370" s="124">
        <f t="shared" si="170"/>
        <v>0.66155377697960205</v>
      </c>
      <c r="P370" s="124" t="str">
        <f t="shared" si="170"/>
        <v/>
      </c>
      <c r="Q370" s="124" t="str">
        <f t="shared" si="170"/>
        <v/>
      </c>
      <c r="R370" s="124" t="str">
        <f t="shared" ref="R370:V370" si="171">IF(R349=0,"",R349/R328)</f>
        <v/>
      </c>
      <c r="S370" s="124" t="str">
        <f t="shared" si="171"/>
        <v/>
      </c>
      <c r="T370" s="124" t="str">
        <f t="shared" si="171"/>
        <v/>
      </c>
      <c r="U370" s="124">
        <f t="shared" si="171"/>
        <v>0.75383034298583629</v>
      </c>
      <c r="V370" s="124" t="str">
        <f t="shared" si="171"/>
        <v/>
      </c>
      <c r="W370" s="124" t="str">
        <f t="shared" ref="W370:Y370" si="172">IF(W349=0,"",W349/W328)</f>
        <v/>
      </c>
      <c r="X370" s="124" t="str">
        <f t="shared" si="172"/>
        <v/>
      </c>
      <c r="Y370" s="124">
        <f t="shared" si="172"/>
        <v>0.82926268746049836</v>
      </c>
      <c r="DA370" s="130" t="s">
        <v>3594</v>
      </c>
    </row>
    <row r="371" spans="1:105" ht="12" customHeight="1" x14ac:dyDescent="0.25">
      <c r="A371" s="97" t="s">
        <v>143</v>
      </c>
      <c r="B371" s="111"/>
      <c r="C371" s="111">
        <f t="shared" ref="C371:Q371" si="173">IF(C350=0,"",C350/C329)</f>
        <v>0.59498780136175577</v>
      </c>
      <c r="D371" s="111">
        <f t="shared" si="173"/>
        <v>0.59971753940854433</v>
      </c>
      <c r="E371" s="111">
        <f t="shared" si="173"/>
        <v>0.60466558206422349</v>
      </c>
      <c r="F371" s="111">
        <f t="shared" si="173"/>
        <v>0.60977770739485837</v>
      </c>
      <c r="G371" s="111">
        <f t="shared" si="173"/>
        <v>0.61508308522437272</v>
      </c>
      <c r="H371" s="111" t="str">
        <f t="shared" si="173"/>
        <v/>
      </c>
      <c r="I371" s="111" t="str">
        <f t="shared" si="173"/>
        <v/>
      </c>
      <c r="J371" s="111" t="str">
        <f t="shared" si="173"/>
        <v/>
      </c>
      <c r="K371" s="111" t="str">
        <f t="shared" si="173"/>
        <v/>
      </c>
      <c r="L371" s="111">
        <f t="shared" si="173"/>
        <v>0.64413038793685495</v>
      </c>
      <c r="M371" s="111">
        <f t="shared" si="173"/>
        <v>0.65022581009332281</v>
      </c>
      <c r="N371" s="111">
        <f t="shared" si="173"/>
        <v>0.65591963194715852</v>
      </c>
      <c r="O371" s="111">
        <f t="shared" si="173"/>
        <v>0.66100659414727425</v>
      </c>
      <c r="P371" s="111" t="str">
        <f t="shared" si="173"/>
        <v/>
      </c>
      <c r="Q371" s="111" t="str">
        <f t="shared" si="173"/>
        <v/>
      </c>
      <c r="R371" s="111" t="str">
        <f t="shared" ref="R371:V371" si="174">IF(R350=0,"",R350/R329)</f>
        <v/>
      </c>
      <c r="S371" s="111" t="str">
        <f t="shared" si="174"/>
        <v/>
      </c>
      <c r="T371" s="111" t="str">
        <f t="shared" si="174"/>
        <v/>
      </c>
      <c r="U371" s="111">
        <f t="shared" si="174"/>
        <v>0.75383034298583629</v>
      </c>
      <c r="V371" s="111" t="str">
        <f t="shared" si="174"/>
        <v/>
      </c>
      <c r="W371" s="111" t="str">
        <f t="shared" ref="W371:Y371" si="175">IF(W350=0,"",W350/W329)</f>
        <v/>
      </c>
      <c r="X371" s="111" t="str">
        <f t="shared" si="175"/>
        <v/>
      </c>
      <c r="Y371" s="111" t="str">
        <f t="shared" si="175"/>
        <v/>
      </c>
      <c r="DA371" s="63" t="s">
        <v>3595</v>
      </c>
    </row>
    <row r="372" spans="1:105" ht="12" customHeight="1" x14ac:dyDescent="0.25">
      <c r="A372" s="97" t="s">
        <v>124</v>
      </c>
      <c r="B372" s="111"/>
      <c r="C372" s="111" t="str">
        <f t="shared" ref="C372:Q372" si="176">IF(C351=0,"",C351/C330)</f>
        <v/>
      </c>
      <c r="D372" s="111" t="str">
        <f t="shared" si="176"/>
        <v/>
      </c>
      <c r="E372" s="111" t="str">
        <f t="shared" si="176"/>
        <v/>
      </c>
      <c r="F372" s="111" t="str">
        <f t="shared" si="176"/>
        <v/>
      </c>
      <c r="G372" s="111" t="str">
        <f t="shared" si="176"/>
        <v/>
      </c>
      <c r="H372" s="111" t="str">
        <f t="shared" si="176"/>
        <v/>
      </c>
      <c r="I372" s="111" t="str">
        <f t="shared" si="176"/>
        <v/>
      </c>
      <c r="J372" s="111" t="str">
        <f t="shared" si="176"/>
        <v/>
      </c>
      <c r="K372" s="111" t="str">
        <f t="shared" si="176"/>
        <v/>
      </c>
      <c r="L372" s="111" t="str">
        <f t="shared" si="176"/>
        <v/>
      </c>
      <c r="M372" s="111" t="str">
        <f t="shared" si="176"/>
        <v/>
      </c>
      <c r="N372" s="111" t="str">
        <f t="shared" si="176"/>
        <v/>
      </c>
      <c r="O372" s="111" t="str">
        <f t="shared" si="176"/>
        <v/>
      </c>
      <c r="P372" s="111" t="str">
        <f t="shared" si="176"/>
        <v/>
      </c>
      <c r="Q372" s="111" t="str">
        <f t="shared" si="176"/>
        <v/>
      </c>
      <c r="R372" s="111" t="str">
        <f t="shared" ref="R372:V372" si="177">IF(R351=0,"",R351/R330)</f>
        <v/>
      </c>
      <c r="S372" s="111" t="str">
        <f t="shared" si="177"/>
        <v/>
      </c>
      <c r="T372" s="111" t="str">
        <f t="shared" si="177"/>
        <v/>
      </c>
      <c r="U372" s="111" t="str">
        <f t="shared" si="177"/>
        <v/>
      </c>
      <c r="V372" s="111" t="str">
        <f t="shared" si="177"/>
        <v/>
      </c>
      <c r="W372" s="111" t="str">
        <f t="shared" ref="W372:Y372" si="178">IF(W351=0,"",W351/W330)</f>
        <v/>
      </c>
      <c r="X372" s="111" t="str">
        <f t="shared" si="178"/>
        <v/>
      </c>
      <c r="Y372" s="111" t="str">
        <f t="shared" si="178"/>
        <v/>
      </c>
      <c r="DA372" s="63" t="s">
        <v>3596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 t="str">
        <f t="shared" si="179"/>
        <v/>
      </c>
      <c r="J373" s="111" t="str">
        <f t="shared" si="179"/>
        <v/>
      </c>
      <c r="K373" s="111" t="str">
        <f t="shared" si="179"/>
        <v/>
      </c>
      <c r="L373" s="111" t="str">
        <f t="shared" si="179"/>
        <v/>
      </c>
      <c r="M373" s="111" t="str">
        <f t="shared" si="179"/>
        <v/>
      </c>
      <c r="N373" s="111" t="str">
        <f t="shared" si="179"/>
        <v/>
      </c>
      <c r="O373" s="111" t="str">
        <f t="shared" si="179"/>
        <v/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 t="str">
        <f t="shared" si="180"/>
        <v/>
      </c>
      <c r="U373" s="111" t="str">
        <f t="shared" si="180"/>
        <v/>
      </c>
      <c r="V373" s="111" t="str">
        <f t="shared" si="180"/>
        <v/>
      </c>
      <c r="W373" s="111" t="str">
        <f t="shared" ref="W373:Y373" si="181">IF(W352=0,"",W352/W331)</f>
        <v/>
      </c>
      <c r="X373" s="111" t="str">
        <f t="shared" si="181"/>
        <v/>
      </c>
      <c r="Y373" s="111" t="str">
        <f t="shared" si="181"/>
        <v/>
      </c>
      <c r="DA373" s="63" t="s">
        <v>3597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 t="str">
        <f t="shared" si="182"/>
        <v/>
      </c>
      <c r="J374" s="112" t="str">
        <f t="shared" si="182"/>
        <v/>
      </c>
      <c r="K374" s="112" t="str">
        <f t="shared" si="182"/>
        <v/>
      </c>
      <c r="L374" s="112" t="str">
        <f t="shared" si="182"/>
        <v/>
      </c>
      <c r="M374" s="112" t="str">
        <f t="shared" si="182"/>
        <v/>
      </c>
      <c r="N374" s="112" t="str">
        <f t="shared" si="182"/>
        <v/>
      </c>
      <c r="O374" s="112" t="str">
        <f t="shared" si="182"/>
        <v/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 t="str">
        <f t="shared" si="183"/>
        <v/>
      </c>
      <c r="U374" s="112" t="str">
        <f t="shared" si="183"/>
        <v/>
      </c>
      <c r="V374" s="112" t="str">
        <f t="shared" si="183"/>
        <v/>
      </c>
      <c r="W374" s="112" t="str">
        <f t="shared" ref="W374:Y374" si="184">IF(W353=0,"",W353/W332)</f>
        <v/>
      </c>
      <c r="X374" s="112" t="str">
        <f t="shared" si="184"/>
        <v/>
      </c>
      <c r="Y374" s="112" t="str">
        <f t="shared" si="184"/>
        <v/>
      </c>
      <c r="DA374" s="131" t="s">
        <v>3598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 t="str">
        <f t="shared" si="185"/>
        <v/>
      </c>
      <c r="J375" s="113" t="str">
        <f t="shared" si="185"/>
        <v/>
      </c>
      <c r="K375" s="113" t="str">
        <f t="shared" si="185"/>
        <v/>
      </c>
      <c r="L375" s="113" t="str">
        <f t="shared" si="185"/>
        <v/>
      </c>
      <c r="M375" s="113" t="str">
        <f t="shared" si="185"/>
        <v/>
      </c>
      <c r="N375" s="113" t="str">
        <f t="shared" si="185"/>
        <v/>
      </c>
      <c r="O375" s="113" t="str">
        <f t="shared" si="185"/>
        <v/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 t="str">
        <f t="shared" si="186"/>
        <v/>
      </c>
      <c r="U375" s="113" t="str">
        <f t="shared" si="186"/>
        <v/>
      </c>
      <c r="V375" s="113" t="str">
        <f t="shared" si="186"/>
        <v/>
      </c>
      <c r="W375" s="113" t="str">
        <f t="shared" ref="W375:Y375" si="187">IF(W354=0,"",W354/W333)</f>
        <v/>
      </c>
      <c r="X375" s="113" t="str">
        <f t="shared" si="187"/>
        <v/>
      </c>
      <c r="Y375" s="113" t="str">
        <f t="shared" si="187"/>
        <v/>
      </c>
      <c r="DA375" s="132" t="s">
        <v>3599</v>
      </c>
    </row>
    <row r="376" spans="1:105" ht="12" customHeight="1" x14ac:dyDescent="0.25">
      <c r="A376" s="106" t="s">
        <v>122</v>
      </c>
      <c r="B376" s="112"/>
      <c r="C376" s="112" t="str">
        <f t="shared" ref="C376:Q376" si="188">IF(C355=0,"",C355/C334)</f>
        <v/>
      </c>
      <c r="D376" s="112">
        <f t="shared" si="188"/>
        <v>0.63995487162874876</v>
      </c>
      <c r="E376" s="112" t="str">
        <f t="shared" si="188"/>
        <v/>
      </c>
      <c r="F376" s="112">
        <f t="shared" si="188"/>
        <v>0.64344166961681226</v>
      </c>
      <c r="G376" s="112">
        <f t="shared" si="188"/>
        <v>0.64533482419705257</v>
      </c>
      <c r="H376" s="112" t="str">
        <f t="shared" si="188"/>
        <v/>
      </c>
      <c r="I376" s="112" t="str">
        <f t="shared" si="188"/>
        <v/>
      </c>
      <c r="J376" s="112" t="str">
        <f t="shared" si="188"/>
        <v/>
      </c>
      <c r="K376" s="112" t="str">
        <f t="shared" si="188"/>
        <v/>
      </c>
      <c r="L376" s="112" t="str">
        <f t="shared" si="188"/>
        <v/>
      </c>
      <c r="M376" s="112">
        <f t="shared" si="188"/>
        <v>0.66431562581605019</v>
      </c>
      <c r="N376" s="112">
        <f t="shared" si="188"/>
        <v>0.67456613284486833</v>
      </c>
      <c r="O376" s="112">
        <f t="shared" si="188"/>
        <v>0.69019682358810097</v>
      </c>
      <c r="P376" s="112" t="str">
        <f t="shared" si="188"/>
        <v/>
      </c>
      <c r="Q376" s="112" t="str">
        <f t="shared" si="188"/>
        <v/>
      </c>
      <c r="R376" s="112" t="str">
        <f t="shared" ref="R376:V376" si="189">IF(R355=0,"",R355/R334)</f>
        <v/>
      </c>
      <c r="S376" s="112" t="str">
        <f t="shared" si="189"/>
        <v/>
      </c>
      <c r="T376" s="112" t="str">
        <f t="shared" si="189"/>
        <v/>
      </c>
      <c r="U376" s="112" t="str">
        <f t="shared" si="189"/>
        <v/>
      </c>
      <c r="V376" s="112" t="str">
        <f t="shared" si="189"/>
        <v/>
      </c>
      <c r="W376" s="112" t="str">
        <f t="shared" ref="W376:Y376" si="190">IF(W355=0,"",W355/W334)</f>
        <v/>
      </c>
      <c r="X376" s="112" t="str">
        <f t="shared" si="190"/>
        <v/>
      </c>
      <c r="Y376" s="112">
        <f t="shared" si="190"/>
        <v>0.82926268746049836</v>
      </c>
      <c r="DA376" s="131" t="s">
        <v>3600</v>
      </c>
    </row>
    <row r="377" spans="1:105" ht="12" customHeight="1" x14ac:dyDescent="0.25">
      <c r="A377" s="107" t="s">
        <v>121</v>
      </c>
      <c r="B377" s="113"/>
      <c r="C377" s="113" t="str">
        <f t="shared" ref="C377:Q377" si="191">IF(C356=0,"",C356/C335)</f>
        <v/>
      </c>
      <c r="D377" s="113" t="str">
        <f t="shared" si="191"/>
        <v/>
      </c>
      <c r="E377" s="113" t="str">
        <f t="shared" si="191"/>
        <v/>
      </c>
      <c r="F377" s="113" t="str">
        <f t="shared" si="191"/>
        <v/>
      </c>
      <c r="G377" s="113" t="str">
        <f t="shared" si="191"/>
        <v/>
      </c>
      <c r="H377" s="113" t="str">
        <f t="shared" si="191"/>
        <v/>
      </c>
      <c r="I377" s="113" t="str">
        <f t="shared" si="191"/>
        <v/>
      </c>
      <c r="J377" s="113" t="str">
        <f t="shared" si="191"/>
        <v/>
      </c>
      <c r="K377" s="113" t="str">
        <f t="shared" si="191"/>
        <v/>
      </c>
      <c r="L377" s="113" t="str">
        <f t="shared" si="191"/>
        <v/>
      </c>
      <c r="M377" s="113" t="str">
        <f t="shared" si="191"/>
        <v/>
      </c>
      <c r="N377" s="113" t="str">
        <f t="shared" si="191"/>
        <v/>
      </c>
      <c r="O377" s="113" t="str">
        <f t="shared" si="191"/>
        <v/>
      </c>
      <c r="P377" s="113" t="str">
        <f t="shared" si="191"/>
        <v/>
      </c>
      <c r="Q377" s="113" t="str">
        <f t="shared" si="191"/>
        <v/>
      </c>
      <c r="R377" s="113" t="str">
        <f t="shared" ref="R377:V377" si="192">IF(R356=0,"",R356/R335)</f>
        <v/>
      </c>
      <c r="S377" s="113" t="str">
        <f t="shared" si="192"/>
        <v/>
      </c>
      <c r="T377" s="113" t="str">
        <f t="shared" si="192"/>
        <v/>
      </c>
      <c r="U377" s="113" t="str">
        <f t="shared" si="192"/>
        <v/>
      </c>
      <c r="V377" s="113" t="str">
        <f t="shared" si="192"/>
        <v/>
      </c>
      <c r="W377" s="113" t="str">
        <f t="shared" ref="W377:Y377" si="193">IF(W356=0,"",W356/W335)</f>
        <v/>
      </c>
      <c r="X377" s="113" t="str">
        <f t="shared" si="193"/>
        <v/>
      </c>
      <c r="Y377" s="113" t="str">
        <f t="shared" si="193"/>
        <v/>
      </c>
      <c r="DA377" s="132" t="s">
        <v>3601</v>
      </c>
    </row>
    <row r="378" spans="1:105" ht="12" customHeight="1" x14ac:dyDescent="0.25">
      <c r="A378" s="108" t="s">
        <v>53</v>
      </c>
      <c r="B378" s="111"/>
      <c r="C378" s="111" t="str">
        <f t="shared" ref="C378:Q378" si="194">IF(C357=0,"",C357/C336)</f>
        <v/>
      </c>
      <c r="D378" s="111" t="str">
        <f t="shared" si="194"/>
        <v/>
      </c>
      <c r="E378" s="111" t="str">
        <f t="shared" si="194"/>
        <v/>
      </c>
      <c r="F378" s="111" t="str">
        <f t="shared" si="194"/>
        <v/>
      </c>
      <c r="G378" s="111" t="str">
        <f t="shared" si="194"/>
        <v/>
      </c>
      <c r="H378" s="111" t="str">
        <f t="shared" si="194"/>
        <v/>
      </c>
      <c r="I378" s="111" t="str">
        <f t="shared" si="194"/>
        <v/>
      </c>
      <c r="J378" s="111" t="str">
        <f t="shared" si="194"/>
        <v/>
      </c>
      <c r="K378" s="111" t="str">
        <f t="shared" si="194"/>
        <v/>
      </c>
      <c r="L378" s="111" t="str">
        <f t="shared" si="194"/>
        <v/>
      </c>
      <c r="M378" s="111" t="str">
        <f t="shared" si="194"/>
        <v/>
      </c>
      <c r="N378" s="111" t="str">
        <f t="shared" si="194"/>
        <v/>
      </c>
      <c r="O378" s="111" t="str">
        <f t="shared" si="194"/>
        <v/>
      </c>
      <c r="P378" s="111" t="str">
        <f t="shared" si="194"/>
        <v/>
      </c>
      <c r="Q378" s="111" t="str">
        <f t="shared" si="194"/>
        <v/>
      </c>
      <c r="R378" s="111" t="str">
        <f t="shared" ref="R378:V378" si="195">IF(R357=0,"",R357/R336)</f>
        <v/>
      </c>
      <c r="S378" s="111" t="str">
        <f t="shared" si="195"/>
        <v/>
      </c>
      <c r="T378" s="111" t="str">
        <f t="shared" si="195"/>
        <v/>
      </c>
      <c r="U378" s="111" t="str">
        <f t="shared" si="195"/>
        <v/>
      </c>
      <c r="V378" s="111" t="str">
        <f t="shared" si="195"/>
        <v/>
      </c>
      <c r="W378" s="111" t="str">
        <f t="shared" ref="W378:Y378" si="196">IF(W357=0,"",W357/W336)</f>
        <v/>
      </c>
      <c r="X378" s="111" t="str">
        <f t="shared" si="196"/>
        <v/>
      </c>
      <c r="Y378" s="111" t="str">
        <f t="shared" si="196"/>
        <v/>
      </c>
      <c r="DA378" s="63" t="s">
        <v>3602</v>
      </c>
    </row>
    <row r="379" spans="1:105" ht="12" customHeight="1" x14ac:dyDescent="0.25">
      <c r="A379" s="108" t="s">
        <v>52</v>
      </c>
      <c r="B379" s="111"/>
      <c r="C379" s="111" t="str">
        <f t="shared" ref="C379:Q379" si="197">IF(C358=0,"",C358/C337)</f>
        <v/>
      </c>
      <c r="D379" s="111" t="str">
        <f t="shared" si="197"/>
        <v/>
      </c>
      <c r="E379" s="111" t="str">
        <f t="shared" si="197"/>
        <v/>
      </c>
      <c r="F379" s="111" t="str">
        <f t="shared" si="197"/>
        <v/>
      </c>
      <c r="G379" s="111" t="str">
        <f t="shared" si="197"/>
        <v/>
      </c>
      <c r="H379" s="111" t="str">
        <f t="shared" si="197"/>
        <v/>
      </c>
      <c r="I379" s="111" t="str">
        <f t="shared" si="197"/>
        <v/>
      </c>
      <c r="J379" s="111" t="str">
        <f t="shared" si="197"/>
        <v/>
      </c>
      <c r="K379" s="111" t="str">
        <f t="shared" si="197"/>
        <v/>
      </c>
      <c r="L379" s="111" t="str">
        <f t="shared" si="197"/>
        <v/>
      </c>
      <c r="M379" s="111" t="str">
        <f t="shared" si="197"/>
        <v/>
      </c>
      <c r="N379" s="111" t="str">
        <f t="shared" si="197"/>
        <v/>
      </c>
      <c r="O379" s="111" t="str">
        <f t="shared" si="197"/>
        <v/>
      </c>
      <c r="P379" s="111" t="str">
        <f t="shared" si="197"/>
        <v/>
      </c>
      <c r="Q379" s="111" t="str">
        <f t="shared" si="197"/>
        <v/>
      </c>
      <c r="R379" s="111" t="str">
        <f t="shared" ref="R379:V379" si="198">IF(R358=0,"",R358/R337)</f>
        <v/>
      </c>
      <c r="S379" s="111" t="str">
        <f t="shared" si="198"/>
        <v/>
      </c>
      <c r="T379" s="111" t="str">
        <f t="shared" si="198"/>
        <v/>
      </c>
      <c r="U379" s="111" t="str">
        <f t="shared" si="198"/>
        <v/>
      </c>
      <c r="V379" s="111" t="str">
        <f t="shared" si="198"/>
        <v/>
      </c>
      <c r="W379" s="111" t="str">
        <f t="shared" ref="W379:Y379" si="199">IF(W358=0,"",W358/W337)</f>
        <v/>
      </c>
      <c r="X379" s="111" t="str">
        <f t="shared" si="199"/>
        <v/>
      </c>
      <c r="Y379" s="111" t="str">
        <f t="shared" si="199"/>
        <v/>
      </c>
      <c r="DA379" s="63" t="s">
        <v>3603</v>
      </c>
    </row>
    <row r="380" spans="1:105" ht="12" customHeight="1" x14ac:dyDescent="0.25">
      <c r="A380" s="121" t="s">
        <v>54</v>
      </c>
      <c r="B380" s="124"/>
      <c r="C380" s="124">
        <f t="shared" ref="C380:Q380" si="200">IF(C359=0,"",C359/C338)</f>
        <v>0.71550057372268028</v>
      </c>
      <c r="D380" s="124">
        <f t="shared" si="200"/>
        <v>0.72955034921184192</v>
      </c>
      <c r="E380" s="124">
        <f t="shared" si="200"/>
        <v>0.70853129801140979</v>
      </c>
      <c r="F380" s="124">
        <f t="shared" si="200"/>
        <v>0.70416698201369143</v>
      </c>
      <c r="G380" s="124">
        <f t="shared" si="200"/>
        <v>0.69895190949901143</v>
      </c>
      <c r="H380" s="124" t="str">
        <f t="shared" si="200"/>
        <v/>
      </c>
      <c r="I380" s="124" t="str">
        <f t="shared" si="200"/>
        <v/>
      </c>
      <c r="J380" s="124" t="str">
        <f t="shared" si="200"/>
        <v/>
      </c>
      <c r="K380" s="124" t="str">
        <f t="shared" si="200"/>
        <v/>
      </c>
      <c r="L380" s="124">
        <f t="shared" si="200"/>
        <v>0.61650640158866366</v>
      </c>
      <c r="M380" s="124">
        <f t="shared" si="200"/>
        <v>0.67926341674490653</v>
      </c>
      <c r="N380" s="124">
        <f t="shared" si="200"/>
        <v>0.68915387628334812</v>
      </c>
      <c r="O380" s="124">
        <f t="shared" si="200"/>
        <v>0.66128942913225941</v>
      </c>
      <c r="P380" s="124" t="str">
        <f t="shared" si="200"/>
        <v/>
      </c>
      <c r="Q380" s="124" t="str">
        <f t="shared" si="200"/>
        <v/>
      </c>
      <c r="R380" s="124" t="str">
        <f t="shared" ref="R380:V380" si="201">IF(R359=0,"",R359/R338)</f>
        <v/>
      </c>
      <c r="S380" s="124" t="str">
        <f t="shared" si="201"/>
        <v/>
      </c>
      <c r="T380" s="124" t="str">
        <f t="shared" si="201"/>
        <v/>
      </c>
      <c r="U380" s="124">
        <f t="shared" si="201"/>
        <v>0.84991362281136607</v>
      </c>
      <c r="V380" s="124" t="str">
        <f t="shared" si="201"/>
        <v/>
      </c>
      <c r="W380" s="124" t="str">
        <f t="shared" ref="W380:Y380" si="202">IF(W359=0,"",W359/W338)</f>
        <v/>
      </c>
      <c r="X380" s="124" t="str">
        <f t="shared" si="202"/>
        <v/>
      </c>
      <c r="Y380" s="124">
        <f t="shared" si="202"/>
        <v>0.84462673736669724</v>
      </c>
      <c r="DA380" s="130" t="s">
        <v>3604</v>
      </c>
    </row>
    <row r="381" spans="1:105" ht="12" customHeight="1" x14ac:dyDescent="0.25">
      <c r="A381" s="97" t="s">
        <v>51</v>
      </c>
      <c r="B381" s="111"/>
      <c r="C381" s="111" t="str">
        <f t="shared" ref="C381:Q381" si="203">IF(C360=0,"",C360/C339)</f>
        <v/>
      </c>
      <c r="D381" s="111">
        <f t="shared" si="203"/>
        <v>0.57954828163034833</v>
      </c>
      <c r="E381" s="111">
        <f t="shared" si="203"/>
        <v>0.57983768259318891</v>
      </c>
      <c r="F381" s="111">
        <f t="shared" si="203"/>
        <v>0.58012708711055017</v>
      </c>
      <c r="G381" s="111">
        <f t="shared" si="203"/>
        <v>0.58041651563361174</v>
      </c>
      <c r="H381" s="111" t="str">
        <f t="shared" si="203"/>
        <v/>
      </c>
      <c r="I381" s="111" t="str">
        <f t="shared" si="203"/>
        <v/>
      </c>
      <c r="J381" s="111" t="str">
        <f t="shared" si="203"/>
        <v/>
      </c>
      <c r="K381" s="111" t="str">
        <f t="shared" si="203"/>
        <v/>
      </c>
      <c r="L381" s="111">
        <f t="shared" si="203"/>
        <v>0.58186421239768427</v>
      </c>
      <c r="M381" s="111">
        <f t="shared" si="203"/>
        <v>0.58208419106041798</v>
      </c>
      <c r="N381" s="111">
        <f t="shared" si="203"/>
        <v>0.58220714878544855</v>
      </c>
      <c r="O381" s="111">
        <f t="shared" si="203"/>
        <v>0.58228063738775448</v>
      </c>
      <c r="P381" s="111" t="str">
        <f t="shared" si="203"/>
        <v/>
      </c>
      <c r="Q381" s="111" t="str">
        <f t="shared" si="203"/>
        <v/>
      </c>
      <c r="R381" s="111" t="str">
        <f t="shared" ref="R381:V381" si="204">IF(R360=0,"",R360/R339)</f>
        <v/>
      </c>
      <c r="S381" s="111" t="str">
        <f t="shared" si="204"/>
        <v/>
      </c>
      <c r="T381" s="111" t="str">
        <f t="shared" si="204"/>
        <v/>
      </c>
      <c r="U381" s="111" t="str">
        <f t="shared" si="204"/>
        <v/>
      </c>
      <c r="V381" s="111" t="str">
        <f t="shared" si="204"/>
        <v/>
      </c>
      <c r="W381" s="111" t="str">
        <f t="shared" ref="W381:Y381" si="205">IF(W360=0,"",W360/W339)</f>
        <v/>
      </c>
      <c r="X381" s="111" t="str">
        <f t="shared" si="205"/>
        <v/>
      </c>
      <c r="Y381" s="111" t="str">
        <f t="shared" si="205"/>
        <v/>
      </c>
      <c r="DA381" s="63" t="s">
        <v>3605</v>
      </c>
    </row>
    <row r="382" spans="1:105" ht="12" customHeight="1" x14ac:dyDescent="0.25">
      <c r="A382" s="97" t="s">
        <v>50</v>
      </c>
      <c r="B382" s="111"/>
      <c r="C382" s="111">
        <f t="shared" ref="C382:Q382" si="206">IF(C361=0,"",C361/C340)</f>
        <v>0.56720808217568353</v>
      </c>
      <c r="D382" s="111" t="str">
        <f t="shared" si="206"/>
        <v/>
      </c>
      <c r="E382" s="111">
        <f t="shared" si="206"/>
        <v>0.56845003122731486</v>
      </c>
      <c r="F382" s="111">
        <f t="shared" si="206"/>
        <v>0.56907104134749242</v>
      </c>
      <c r="G382" s="111">
        <f t="shared" si="206"/>
        <v>0.5696921029795915</v>
      </c>
      <c r="H382" s="111" t="str">
        <f t="shared" si="206"/>
        <v/>
      </c>
      <c r="I382" s="111" t="str">
        <f t="shared" si="206"/>
        <v/>
      </c>
      <c r="J382" s="111" t="str">
        <f t="shared" si="206"/>
        <v/>
      </c>
      <c r="K382" s="111" t="str">
        <f t="shared" si="206"/>
        <v/>
      </c>
      <c r="L382" s="111">
        <f t="shared" si="206"/>
        <v>0.57279860024381735</v>
      </c>
      <c r="M382" s="111">
        <f t="shared" si="206"/>
        <v>0.57327063494813524</v>
      </c>
      <c r="N382" s="111">
        <f t="shared" si="206"/>
        <v>0.57353448014410569</v>
      </c>
      <c r="O382" s="111">
        <f t="shared" si="206"/>
        <v>0.57369217348685608</v>
      </c>
      <c r="P382" s="111" t="str">
        <f t="shared" si="206"/>
        <v/>
      </c>
      <c r="Q382" s="111" t="str">
        <f t="shared" si="206"/>
        <v/>
      </c>
      <c r="R382" s="111" t="str">
        <f t="shared" ref="R382:V382" si="207">IF(R361=0,"",R361/R340)</f>
        <v/>
      </c>
      <c r="S382" s="111" t="str">
        <f t="shared" si="207"/>
        <v/>
      </c>
      <c r="T382" s="111" t="str">
        <f t="shared" si="207"/>
        <v/>
      </c>
      <c r="U382" s="111" t="str">
        <f t="shared" si="207"/>
        <v/>
      </c>
      <c r="V382" s="111" t="str">
        <f t="shared" si="207"/>
        <v/>
      </c>
      <c r="W382" s="111" t="str">
        <f t="shared" ref="W382:Y382" si="208">IF(W361=0,"",W361/W340)</f>
        <v/>
      </c>
      <c r="X382" s="111" t="str">
        <f t="shared" si="208"/>
        <v/>
      </c>
      <c r="Y382" s="111">
        <f t="shared" si="208"/>
        <v>0.60860191468462044</v>
      </c>
      <c r="DA382" s="63" t="s">
        <v>3606</v>
      </c>
    </row>
    <row r="383" spans="1:105" ht="12" customHeight="1" x14ac:dyDescent="0.25">
      <c r="A383" s="109" t="s">
        <v>120</v>
      </c>
      <c r="B383" s="45"/>
      <c r="C383" s="45">
        <f t="shared" ref="C383:Q383" si="209">IF(C362=0,"",C362/C341)</f>
        <v>0.73871823465436359</v>
      </c>
      <c r="D383" s="45">
        <f t="shared" si="209"/>
        <v>0.7401221305171054</v>
      </c>
      <c r="E383" s="45">
        <f t="shared" si="209"/>
        <v>0.74159222039453954</v>
      </c>
      <c r="F383" s="45">
        <f t="shared" si="209"/>
        <v>0.74307133672852255</v>
      </c>
      <c r="G383" s="45">
        <f t="shared" si="209"/>
        <v>0.74461141385656859</v>
      </c>
      <c r="H383" s="45" t="str">
        <f t="shared" si="209"/>
        <v/>
      </c>
      <c r="I383" s="45" t="str">
        <f t="shared" si="209"/>
        <v/>
      </c>
      <c r="J383" s="45" t="str">
        <f t="shared" si="209"/>
        <v/>
      </c>
      <c r="K383" s="45" t="str">
        <f t="shared" si="209"/>
        <v/>
      </c>
      <c r="L383" s="45">
        <f t="shared" si="209"/>
        <v>0.75371902146443037</v>
      </c>
      <c r="M383" s="45">
        <f t="shared" si="209"/>
        <v>0.7567539121065705</v>
      </c>
      <c r="N383" s="45">
        <f t="shared" si="209"/>
        <v>0.76091057882300495</v>
      </c>
      <c r="O383" s="45">
        <f t="shared" si="209"/>
        <v>0.76668585124672395</v>
      </c>
      <c r="P383" s="45" t="str">
        <f t="shared" si="209"/>
        <v/>
      </c>
      <c r="Q383" s="45" t="str">
        <f t="shared" si="209"/>
        <v/>
      </c>
      <c r="R383" s="45" t="str">
        <f t="shared" ref="R383:V383" si="210">IF(R362=0,"",R362/R341)</f>
        <v/>
      </c>
      <c r="S383" s="45" t="str">
        <f t="shared" si="210"/>
        <v/>
      </c>
      <c r="T383" s="45" t="str">
        <f t="shared" si="210"/>
        <v/>
      </c>
      <c r="U383" s="45">
        <f t="shared" si="210"/>
        <v>0.84991362281136607</v>
      </c>
      <c r="V383" s="45" t="str">
        <f t="shared" si="210"/>
        <v/>
      </c>
      <c r="W383" s="45" t="str">
        <f t="shared" ref="W383:Y383" si="211">IF(W362=0,"",W362/W341)</f>
        <v/>
      </c>
      <c r="X383" s="45" t="str">
        <f t="shared" si="211"/>
        <v/>
      </c>
      <c r="Y383" s="45">
        <f t="shared" si="211"/>
        <v>0.88961588404670899</v>
      </c>
      <c r="DA383" s="60" t="s">
        <v>3607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5.9423756943351634E-2</v>
      </c>
      <c r="D385" s="117">
        <f t="shared" si="212"/>
        <v>2.2189157251260996</v>
      </c>
      <c r="E385" s="117">
        <f t="shared" si="212"/>
        <v>0.51253290837849619</v>
      </c>
      <c r="F385" s="117">
        <f t="shared" si="212"/>
        <v>2.8501550694426783</v>
      </c>
      <c r="G385" s="117">
        <f t="shared" si="212"/>
        <v>1.7608921884739213</v>
      </c>
      <c r="H385" s="117">
        <f t="shared" si="212"/>
        <v>0</v>
      </c>
      <c r="I385" s="117">
        <f t="shared" si="212"/>
        <v>0</v>
      </c>
      <c r="J385" s="117">
        <f t="shared" si="212"/>
        <v>0</v>
      </c>
      <c r="K385" s="117">
        <f t="shared" si="212"/>
        <v>0</v>
      </c>
      <c r="L385" s="117">
        <f t="shared" si="212"/>
        <v>0.41361656364822486</v>
      </c>
      <c r="M385" s="117">
        <f t="shared" si="212"/>
        <v>2.8176177643859077</v>
      </c>
      <c r="N385" s="117">
        <f t="shared" si="212"/>
        <v>1.8988843972864873</v>
      </c>
      <c r="O385" s="117">
        <f t="shared" si="212"/>
        <v>1.177275908946859</v>
      </c>
      <c r="P385" s="117">
        <f t="shared" si="212"/>
        <v>0</v>
      </c>
      <c r="Q385" s="117">
        <f t="shared" si="212"/>
        <v>0</v>
      </c>
      <c r="R385" s="117">
        <f t="shared" ref="R385:V385" si="213">R386+R389+R391+R401</f>
        <v>0</v>
      </c>
      <c r="S385" s="117">
        <f t="shared" si="213"/>
        <v>0</v>
      </c>
      <c r="T385" s="117">
        <f t="shared" si="213"/>
        <v>0</v>
      </c>
      <c r="U385" s="117">
        <f t="shared" si="213"/>
        <v>1.3901026546444914E-2</v>
      </c>
      <c r="V385" s="117">
        <f t="shared" si="213"/>
        <v>0</v>
      </c>
      <c r="W385" s="117">
        <f t="shared" ref="W385:Y385" si="214">W386+W389+W391+W401</f>
        <v>0</v>
      </c>
      <c r="X385" s="117">
        <f t="shared" si="214"/>
        <v>0</v>
      </c>
      <c r="Y385" s="117">
        <f t="shared" si="214"/>
        <v>0.13536506921869515</v>
      </c>
      <c r="DA385" s="129" t="s">
        <v>3756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5.253684149456788E-2</v>
      </c>
      <c r="D386" s="122">
        <f t="shared" si="215"/>
        <v>2.0223957036831148</v>
      </c>
      <c r="E386" s="122">
        <f t="shared" si="215"/>
        <v>0.4503632211050807</v>
      </c>
      <c r="F386" s="122">
        <f t="shared" si="215"/>
        <v>2.5413252212028015</v>
      </c>
      <c r="G386" s="122">
        <f t="shared" si="215"/>
        <v>1.6106008925030897</v>
      </c>
      <c r="H386" s="122">
        <f t="shared" si="215"/>
        <v>0</v>
      </c>
      <c r="I386" s="122">
        <f t="shared" si="215"/>
        <v>0</v>
      </c>
      <c r="J386" s="122">
        <f t="shared" si="215"/>
        <v>0</v>
      </c>
      <c r="K386" s="122">
        <f t="shared" si="215"/>
        <v>0</v>
      </c>
      <c r="L386" s="122">
        <f t="shared" si="215"/>
        <v>0.35564129437266057</v>
      </c>
      <c r="M386" s="122">
        <f t="shared" si="215"/>
        <v>2.5334274083325274</v>
      </c>
      <c r="N386" s="122">
        <f t="shared" si="215"/>
        <v>1.6719258189144053</v>
      </c>
      <c r="O386" s="122">
        <f t="shared" si="215"/>
        <v>1.0154583802987591</v>
      </c>
      <c r="P386" s="122">
        <f t="shared" si="215"/>
        <v>0</v>
      </c>
      <c r="Q386" s="122">
        <f t="shared" si="215"/>
        <v>0</v>
      </c>
      <c r="R386" s="122">
        <f t="shared" ref="R386:V386" si="216">SUM(R387:R388)</f>
        <v>0</v>
      </c>
      <c r="S386" s="122">
        <f t="shared" si="216"/>
        <v>0</v>
      </c>
      <c r="T386" s="122">
        <f t="shared" si="216"/>
        <v>0</v>
      </c>
      <c r="U386" s="122">
        <f t="shared" si="216"/>
        <v>1.1950284086619299E-2</v>
      </c>
      <c r="V386" s="122">
        <f t="shared" si="216"/>
        <v>0</v>
      </c>
      <c r="W386" s="122">
        <f t="shared" ref="W386:Y386" si="217">SUM(W387:W388)</f>
        <v>0</v>
      </c>
      <c r="X386" s="122">
        <f t="shared" si="217"/>
        <v>0</v>
      </c>
      <c r="Y386" s="122">
        <f t="shared" si="217"/>
        <v>0.13391482816638792</v>
      </c>
      <c r="DA386" s="130" t="s">
        <v>3757</v>
      </c>
    </row>
    <row r="387" spans="1:105" ht="12" customHeight="1" x14ac:dyDescent="0.25">
      <c r="A387" s="97" t="s">
        <v>51</v>
      </c>
      <c r="B387" s="98"/>
      <c r="C387" s="98">
        <v>5.253684149456788E-2</v>
      </c>
      <c r="D387" s="98">
        <v>2.0223957036831148</v>
      </c>
      <c r="E387" s="98">
        <v>0.4503632211050807</v>
      </c>
      <c r="F387" s="98">
        <v>2.5413252212028015</v>
      </c>
      <c r="G387" s="98">
        <v>1.6106008925030897</v>
      </c>
      <c r="H387" s="98">
        <v>0</v>
      </c>
      <c r="I387" s="98">
        <v>0</v>
      </c>
      <c r="J387" s="98">
        <v>0</v>
      </c>
      <c r="K387" s="98">
        <v>0</v>
      </c>
      <c r="L387" s="98">
        <v>0.35564129437266057</v>
      </c>
      <c r="M387" s="98">
        <v>2.5334274083325274</v>
      </c>
      <c r="N387" s="98">
        <v>1.6719258189144053</v>
      </c>
      <c r="O387" s="98">
        <v>1.0154583802987591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1.1950284086619299E-2</v>
      </c>
      <c r="V387" s="98">
        <v>0</v>
      </c>
      <c r="W387" s="98">
        <v>0</v>
      </c>
      <c r="X387" s="98">
        <v>0</v>
      </c>
      <c r="Y387" s="98">
        <v>0.13391482816638792</v>
      </c>
      <c r="DA387" s="63" t="s">
        <v>3758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X388" s="98">
        <v>0</v>
      </c>
      <c r="Y388" s="98">
        <v>0</v>
      </c>
      <c r="DA388" s="63" t="s">
        <v>3759</v>
      </c>
    </row>
    <row r="389" spans="1:105" ht="12" customHeight="1" x14ac:dyDescent="0.25">
      <c r="A389" s="121" t="s">
        <v>92</v>
      </c>
      <c r="B389" s="122"/>
      <c r="C389" s="122">
        <f t="shared" ref="C389:Y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X389" s="122">
        <f t="shared" si="218"/>
        <v>0</v>
      </c>
      <c r="Y389" s="122">
        <f t="shared" si="218"/>
        <v>0</v>
      </c>
      <c r="DA389" s="130" t="s">
        <v>3760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X390" s="98">
        <v>0</v>
      </c>
      <c r="Y390" s="98">
        <v>0</v>
      </c>
      <c r="DA390" s="63" t="s">
        <v>3761</v>
      </c>
    </row>
    <row r="391" spans="1:105" ht="12" customHeight="1" x14ac:dyDescent="0.25">
      <c r="A391" s="121" t="s">
        <v>55</v>
      </c>
      <c r="B391" s="122"/>
      <c r="C391" s="122">
        <v>6.5185075353858838E-3</v>
      </c>
      <c r="D391" s="122">
        <v>0.18857356148876769</v>
      </c>
      <c r="E391" s="122">
        <v>5.6817981405017301E-2</v>
      </c>
      <c r="F391" s="122">
        <v>0.28129987530391293</v>
      </c>
      <c r="G391" s="122">
        <v>0.12837227273093452</v>
      </c>
      <c r="H391" s="122">
        <v>0</v>
      </c>
      <c r="I391" s="122">
        <v>0</v>
      </c>
      <c r="J391" s="122">
        <v>0</v>
      </c>
      <c r="K391" s="122">
        <v>0</v>
      </c>
      <c r="L391" s="122">
        <v>3.9806852883825024E-2</v>
      </c>
      <c r="M391" s="122">
        <v>0.22929354627410278</v>
      </c>
      <c r="N391" s="122">
        <v>0.18952687469099277</v>
      </c>
      <c r="O391" s="122">
        <v>0.12972016042098092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1.9507424598256152E-3</v>
      </c>
      <c r="V391" s="122">
        <v>0</v>
      </c>
      <c r="W391" s="122">
        <v>0</v>
      </c>
      <c r="X391" s="122">
        <v>0</v>
      </c>
      <c r="Y391" s="122">
        <v>0</v>
      </c>
      <c r="DA391" s="130" t="s">
        <v>3762</v>
      </c>
    </row>
    <row r="392" spans="1:105" ht="12" customHeight="1" x14ac:dyDescent="0.25">
      <c r="A392" s="97" t="s">
        <v>143</v>
      </c>
      <c r="B392" s="98"/>
      <c r="C392" s="98">
        <v>6.5185075353858838E-3</v>
      </c>
      <c r="D392" s="98">
        <v>0.18857356148876769</v>
      </c>
      <c r="E392" s="98">
        <v>5.6817981405017301E-2</v>
      </c>
      <c r="F392" s="98">
        <v>0.28129987530391293</v>
      </c>
      <c r="G392" s="98">
        <v>0.12837227273093452</v>
      </c>
      <c r="H392" s="98">
        <v>0</v>
      </c>
      <c r="I392" s="98">
        <v>0</v>
      </c>
      <c r="J392" s="98">
        <v>0</v>
      </c>
      <c r="K392" s="98">
        <v>0</v>
      </c>
      <c r="L392" s="98">
        <v>3.9806852883825024E-2</v>
      </c>
      <c r="M392" s="98">
        <v>0.22929354627410278</v>
      </c>
      <c r="N392" s="98">
        <v>0.18952687469099277</v>
      </c>
      <c r="O392" s="98">
        <v>0.12972016042098092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1.9507424598256152E-3</v>
      </c>
      <c r="V392" s="98">
        <v>0</v>
      </c>
      <c r="W392" s="98">
        <v>0</v>
      </c>
      <c r="X392" s="98">
        <v>0</v>
      </c>
      <c r="Y392" s="98">
        <v>0</v>
      </c>
      <c r="DA392" s="63" t="s">
        <v>3763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3764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X394" s="98">
        <v>0</v>
      </c>
      <c r="Y394" s="98">
        <v>0</v>
      </c>
      <c r="DA394" s="63" t="s">
        <v>3765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X395" s="101">
        <v>0</v>
      </c>
      <c r="Y395" s="101">
        <v>0</v>
      </c>
      <c r="DA395" s="131" t="s">
        <v>3766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3767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3768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3769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3770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3771</v>
      </c>
    </row>
    <row r="401" spans="1:105" ht="12" customHeight="1" x14ac:dyDescent="0.25">
      <c r="A401" s="121" t="s">
        <v>54</v>
      </c>
      <c r="B401" s="122"/>
      <c r="C401" s="122">
        <v>3.6840791339787384E-4</v>
      </c>
      <c r="D401" s="122">
        <v>7.9464599542170035E-3</v>
      </c>
      <c r="E401" s="122">
        <v>5.3517058683981555E-3</v>
      </c>
      <c r="F401" s="122">
        <v>2.7529972935963817E-2</v>
      </c>
      <c r="G401" s="122">
        <v>2.1919023239897233E-2</v>
      </c>
      <c r="H401" s="122">
        <v>0</v>
      </c>
      <c r="I401" s="122">
        <v>0</v>
      </c>
      <c r="J401" s="122">
        <v>0</v>
      </c>
      <c r="K401" s="122">
        <v>0</v>
      </c>
      <c r="L401" s="122">
        <v>1.8168416391739287E-2</v>
      </c>
      <c r="M401" s="122">
        <v>5.4896809779277682E-2</v>
      </c>
      <c r="N401" s="122">
        <v>3.7431703681089272E-2</v>
      </c>
      <c r="O401" s="122">
        <v>3.2097368227118783E-2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0</v>
      </c>
      <c r="X401" s="122">
        <v>0</v>
      </c>
      <c r="Y401" s="122">
        <v>1.4502410523072431E-3</v>
      </c>
      <c r="DA401" s="130" t="s">
        <v>3772</v>
      </c>
    </row>
    <row r="402" spans="1:105" ht="12" customHeight="1" x14ac:dyDescent="0.25">
      <c r="A402" s="97" t="s">
        <v>51</v>
      </c>
      <c r="B402" s="98"/>
      <c r="C402" s="98">
        <v>0</v>
      </c>
      <c r="D402" s="98">
        <v>7.9464599542170035E-3</v>
      </c>
      <c r="E402" s="98">
        <v>2.654538115430882E-3</v>
      </c>
      <c r="F402" s="98">
        <v>1.6316079003705766E-2</v>
      </c>
      <c r="G402" s="98">
        <v>1.5623761601429984E-2</v>
      </c>
      <c r="H402" s="98">
        <v>0</v>
      </c>
      <c r="I402" s="98">
        <v>0</v>
      </c>
      <c r="J402" s="98">
        <v>0</v>
      </c>
      <c r="K402" s="98">
        <v>0</v>
      </c>
      <c r="L402" s="98">
        <v>1.7252655905331746E-2</v>
      </c>
      <c r="M402" s="98">
        <v>4.4609004230874556E-2</v>
      </c>
      <c r="N402" s="98">
        <v>3.3554117029615048E-2</v>
      </c>
      <c r="O402" s="98">
        <v>2.8611032035829351E-2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X402" s="98">
        <v>0</v>
      </c>
      <c r="Y402" s="98">
        <v>0</v>
      </c>
      <c r="DA402" s="63" t="s">
        <v>3773</v>
      </c>
    </row>
    <row r="403" spans="1:105" ht="12" customHeight="1" x14ac:dyDescent="0.25">
      <c r="A403" s="97" t="s">
        <v>50</v>
      </c>
      <c r="B403" s="98"/>
      <c r="C403" s="98">
        <v>3.6840791339787384E-4</v>
      </c>
      <c r="D403" s="98">
        <v>0</v>
      </c>
      <c r="E403" s="98">
        <v>2.6971677529672735E-3</v>
      </c>
      <c r="F403" s="98">
        <v>1.1213893932258051E-2</v>
      </c>
      <c r="G403" s="98">
        <v>6.2952616384672486E-3</v>
      </c>
      <c r="H403" s="98">
        <v>0</v>
      </c>
      <c r="I403" s="98">
        <v>0</v>
      </c>
      <c r="J403" s="98">
        <v>0</v>
      </c>
      <c r="K403" s="98">
        <v>0</v>
      </c>
      <c r="L403" s="98">
        <v>9.1576048640754158E-4</v>
      </c>
      <c r="M403" s="98">
        <v>1.0287805548403126E-2</v>
      </c>
      <c r="N403" s="98">
        <v>3.8775866514742211E-3</v>
      </c>
      <c r="O403" s="98">
        <v>3.4863361912894301E-3</v>
      </c>
      <c r="P403" s="98">
        <v>0</v>
      </c>
      <c r="Q403" s="98">
        <v>0</v>
      </c>
      <c r="R403" s="98">
        <v>0</v>
      </c>
      <c r="S403" s="98">
        <v>0</v>
      </c>
      <c r="T403" s="98">
        <v>0</v>
      </c>
      <c r="U403" s="98">
        <v>0</v>
      </c>
      <c r="V403" s="98">
        <v>0</v>
      </c>
      <c r="W403" s="98">
        <v>0</v>
      </c>
      <c r="X403" s="98">
        <v>0</v>
      </c>
      <c r="Y403" s="98">
        <v>1.4502410523072431E-3</v>
      </c>
      <c r="DA403" s="63" t="s">
        <v>3774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X404" s="33">
        <v>0</v>
      </c>
      <c r="Y404" s="33">
        <v>0</v>
      </c>
      <c r="DA404" s="60" t="s">
        <v>3775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16314.739379039062</v>
      </c>
      <c r="D406" s="117">
        <f t="shared" si="219"/>
        <v>19073.967468222247</v>
      </c>
      <c r="E406" s="117">
        <f t="shared" si="219"/>
        <v>14175.780970389453</v>
      </c>
      <c r="F406" s="117">
        <f t="shared" si="219"/>
        <v>19701.999556916981</v>
      </c>
      <c r="G406" s="117">
        <f t="shared" si="219"/>
        <v>18092.814635573148</v>
      </c>
      <c r="H406" s="117">
        <f t="shared" si="219"/>
        <v>0</v>
      </c>
      <c r="I406" s="117">
        <f t="shared" si="219"/>
        <v>0</v>
      </c>
      <c r="J406" s="117">
        <f t="shared" si="219"/>
        <v>0</v>
      </c>
      <c r="K406" s="117">
        <f t="shared" si="219"/>
        <v>0</v>
      </c>
      <c r="L406" s="117">
        <f t="shared" si="219"/>
        <v>14667.269233992143</v>
      </c>
      <c r="M406" s="117">
        <f t="shared" si="219"/>
        <v>16865.976336901829</v>
      </c>
      <c r="N406" s="117">
        <f t="shared" si="219"/>
        <v>15406.690062755039</v>
      </c>
      <c r="O406" s="117">
        <f t="shared" si="219"/>
        <v>15945.254655500346</v>
      </c>
      <c r="P406" s="117">
        <f t="shared" si="219"/>
        <v>0</v>
      </c>
      <c r="Q406" s="117">
        <f t="shared" si="219"/>
        <v>0</v>
      </c>
      <c r="R406" s="117">
        <f t="shared" ref="R406:V406" si="220">R407+R410+R412+R422</f>
        <v>0</v>
      </c>
      <c r="S406" s="117">
        <f t="shared" si="220"/>
        <v>0</v>
      </c>
      <c r="T406" s="117">
        <f t="shared" si="220"/>
        <v>0</v>
      </c>
      <c r="U406" s="117">
        <f t="shared" si="220"/>
        <v>10931.348718419329</v>
      </c>
      <c r="V406" s="117">
        <f t="shared" si="220"/>
        <v>0</v>
      </c>
      <c r="W406" s="117">
        <f t="shared" ref="W406:Y406" si="221">W407+W410+W412+W422</f>
        <v>0</v>
      </c>
      <c r="X406" s="117">
        <f t="shared" si="221"/>
        <v>0</v>
      </c>
      <c r="Y406" s="117">
        <f t="shared" si="221"/>
        <v>8125.0375214170499</v>
      </c>
      <c r="DA406" s="129" t="s">
        <v>3924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13553.532974213524</v>
      </c>
      <c r="D407" s="122">
        <f t="shared" si="222"/>
        <v>16104.101365025954</v>
      </c>
      <c r="E407" s="122">
        <f t="shared" si="222"/>
        <v>11783.676405786577</v>
      </c>
      <c r="F407" s="122">
        <f t="shared" si="222"/>
        <v>16646.81242736855</v>
      </c>
      <c r="G407" s="122">
        <f t="shared" si="222"/>
        <v>15264.007262140016</v>
      </c>
      <c r="H407" s="122">
        <f t="shared" si="222"/>
        <v>0</v>
      </c>
      <c r="I407" s="122">
        <f t="shared" si="222"/>
        <v>0</v>
      </c>
      <c r="J407" s="122">
        <f t="shared" si="222"/>
        <v>0</v>
      </c>
      <c r="K407" s="122">
        <f t="shared" si="222"/>
        <v>0</v>
      </c>
      <c r="L407" s="122">
        <f t="shared" si="222"/>
        <v>12459.46551412738</v>
      </c>
      <c r="M407" s="122">
        <f t="shared" si="222"/>
        <v>14391.781552093911</v>
      </c>
      <c r="N407" s="122">
        <f t="shared" si="222"/>
        <v>12990.166890724495</v>
      </c>
      <c r="O407" s="122">
        <f t="shared" si="222"/>
        <v>13416.450511392761</v>
      </c>
      <c r="P407" s="122">
        <f t="shared" si="222"/>
        <v>0</v>
      </c>
      <c r="Q407" s="122">
        <f t="shared" si="222"/>
        <v>0</v>
      </c>
      <c r="R407" s="122">
        <f t="shared" ref="R407:V407" si="223">SUM(R408:R409)</f>
        <v>0</v>
      </c>
      <c r="S407" s="122">
        <f t="shared" si="223"/>
        <v>0</v>
      </c>
      <c r="T407" s="122">
        <f t="shared" si="223"/>
        <v>0</v>
      </c>
      <c r="U407" s="122">
        <f t="shared" si="223"/>
        <v>8841.6313864490639</v>
      </c>
      <c r="V407" s="122">
        <f t="shared" si="223"/>
        <v>0</v>
      </c>
      <c r="W407" s="122">
        <f t="shared" ref="W407:Y407" si="224">SUM(W408:W409)</f>
        <v>0</v>
      </c>
      <c r="X407" s="122">
        <f t="shared" si="224"/>
        <v>0</v>
      </c>
      <c r="Y407" s="122">
        <f t="shared" si="224"/>
        <v>6277.5589008433144</v>
      </c>
      <c r="DA407" s="130" t="s">
        <v>3925</v>
      </c>
    </row>
    <row r="408" spans="1:105" ht="12" customHeight="1" x14ac:dyDescent="0.25">
      <c r="A408" s="97" t="s">
        <v>51</v>
      </c>
      <c r="B408" s="98"/>
      <c r="C408" s="98">
        <v>13476.418125056829</v>
      </c>
      <c r="D408" s="98">
        <v>16013.783535190709</v>
      </c>
      <c r="E408" s="98">
        <v>11718.475000326707</v>
      </c>
      <c r="F408" s="98">
        <v>16555.471806829344</v>
      </c>
      <c r="G408" s="98">
        <v>15181.553474375734</v>
      </c>
      <c r="H408" s="98">
        <v>0</v>
      </c>
      <c r="I408" s="98">
        <v>0</v>
      </c>
      <c r="J408" s="98">
        <v>0</v>
      </c>
      <c r="K408" s="98">
        <v>0</v>
      </c>
      <c r="L408" s="98">
        <v>12394.211759718095</v>
      </c>
      <c r="M408" s="98">
        <v>14316.693051186667</v>
      </c>
      <c r="N408" s="98">
        <v>12922.441077980249</v>
      </c>
      <c r="O408" s="98">
        <v>13346.605315269531</v>
      </c>
      <c r="P408" s="98">
        <v>0</v>
      </c>
      <c r="Q408" s="98">
        <v>0</v>
      </c>
      <c r="R408" s="98">
        <v>0</v>
      </c>
      <c r="S408" s="98">
        <v>0</v>
      </c>
      <c r="T408" s="98">
        <v>0</v>
      </c>
      <c r="U408" s="98">
        <v>8791.3103032970721</v>
      </c>
      <c r="V408" s="98">
        <v>0</v>
      </c>
      <c r="W408" s="98">
        <v>0</v>
      </c>
      <c r="X408" s="98">
        <v>0</v>
      </c>
      <c r="Y408" s="98">
        <v>6240.195499450635</v>
      </c>
      <c r="DA408" s="63" t="s">
        <v>3926</v>
      </c>
    </row>
    <row r="409" spans="1:105" ht="12" customHeight="1" x14ac:dyDescent="0.25">
      <c r="A409" s="97" t="s">
        <v>53</v>
      </c>
      <c r="B409" s="98"/>
      <c r="C409" s="98">
        <v>77.114849156693822</v>
      </c>
      <c r="D409" s="98">
        <v>90.317829835244424</v>
      </c>
      <c r="E409" s="98">
        <v>65.201405459869989</v>
      </c>
      <c r="F409" s="98">
        <v>91.340620539207194</v>
      </c>
      <c r="G409" s="98">
        <v>82.453787764281671</v>
      </c>
      <c r="H409" s="98">
        <v>0</v>
      </c>
      <c r="I409" s="98">
        <v>0</v>
      </c>
      <c r="J409" s="98">
        <v>0</v>
      </c>
      <c r="K409" s="98">
        <v>0</v>
      </c>
      <c r="L409" s="98">
        <v>65.253754409284269</v>
      </c>
      <c r="M409" s="98">
        <v>75.088500907243585</v>
      </c>
      <c r="N409" s="98">
        <v>67.725812744245559</v>
      </c>
      <c r="O409" s="98">
        <v>69.84519612322876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50.321083151991758</v>
      </c>
      <c r="V409" s="98">
        <v>0</v>
      </c>
      <c r="W409" s="98">
        <v>0</v>
      </c>
      <c r="X409" s="98">
        <v>0</v>
      </c>
      <c r="Y409" s="98">
        <v>37.363401392679499</v>
      </c>
      <c r="DA409" s="63" t="s">
        <v>3927</v>
      </c>
    </row>
    <row r="410" spans="1:105" ht="12" customHeight="1" x14ac:dyDescent="0.25">
      <c r="A410" s="121" t="s">
        <v>92</v>
      </c>
      <c r="B410" s="122"/>
      <c r="C410" s="122">
        <f t="shared" ref="C410:Y410" si="225">C411</f>
        <v>0</v>
      </c>
      <c r="D410" s="122">
        <f t="shared" si="225"/>
        <v>0.15528527809170301</v>
      </c>
      <c r="E410" s="122">
        <f t="shared" si="225"/>
        <v>0</v>
      </c>
      <c r="F410" s="122">
        <f t="shared" si="225"/>
        <v>0.34355878141531665</v>
      </c>
      <c r="G410" s="122">
        <f t="shared" si="225"/>
        <v>0.48233148280333304</v>
      </c>
      <c r="H410" s="122">
        <f t="shared" si="225"/>
        <v>0</v>
      </c>
      <c r="I410" s="122">
        <f t="shared" si="225"/>
        <v>0</v>
      </c>
      <c r="J410" s="122">
        <f t="shared" si="225"/>
        <v>0</v>
      </c>
      <c r="K410" s="122">
        <f t="shared" si="225"/>
        <v>0</v>
      </c>
      <c r="L410" s="122">
        <f t="shared" si="225"/>
        <v>1.0173326815330754</v>
      </c>
      <c r="M410" s="122">
        <f t="shared" si="225"/>
        <v>0.10916741694547488</v>
      </c>
      <c r="N410" s="122">
        <f t="shared" si="225"/>
        <v>0.47736271249087547</v>
      </c>
      <c r="O410" s="122">
        <f t="shared" si="225"/>
        <v>0.75869053250607865</v>
      </c>
      <c r="P410" s="122">
        <f t="shared" si="225"/>
        <v>0</v>
      </c>
      <c r="Q410" s="122">
        <f t="shared" si="225"/>
        <v>0</v>
      </c>
      <c r="R410" s="122">
        <f t="shared" si="225"/>
        <v>0</v>
      </c>
      <c r="S410" s="122">
        <f t="shared" si="225"/>
        <v>0</v>
      </c>
      <c r="T410" s="122">
        <f t="shared" si="225"/>
        <v>0</v>
      </c>
      <c r="U410" s="122">
        <f t="shared" si="225"/>
        <v>0</v>
      </c>
      <c r="V410" s="122">
        <f t="shared" si="225"/>
        <v>0</v>
      </c>
      <c r="W410" s="122">
        <f t="shared" si="225"/>
        <v>0</v>
      </c>
      <c r="X410" s="122">
        <f t="shared" si="225"/>
        <v>0</v>
      </c>
      <c r="Y410" s="122">
        <f t="shared" si="225"/>
        <v>0.44630053229893235</v>
      </c>
      <c r="DA410" s="130" t="s">
        <v>3928</v>
      </c>
    </row>
    <row r="411" spans="1:105" ht="12" customHeight="1" x14ac:dyDescent="0.25">
      <c r="A411" s="97" t="s">
        <v>53</v>
      </c>
      <c r="B411" s="98"/>
      <c r="C411" s="98">
        <f>RES_hhdet_in_fech!C8</f>
        <v>0</v>
      </c>
      <c r="D411" s="98">
        <f>RES_hhdet_in_fech!D8</f>
        <v>0.15528527809170301</v>
      </c>
      <c r="E411" s="98">
        <f>RES_hhdet_in_fech!E8</f>
        <v>0</v>
      </c>
      <c r="F411" s="98">
        <f>RES_hhdet_in_fech!F8</f>
        <v>0.34355878141531665</v>
      </c>
      <c r="G411" s="98">
        <f>RES_hhdet_in_fech!G8</f>
        <v>0.48233148280333304</v>
      </c>
      <c r="H411" s="98">
        <f>RES_hhdet_in_fech!H8</f>
        <v>0</v>
      </c>
      <c r="I411" s="98">
        <f>RES_hhdet_in_fech!I8</f>
        <v>0</v>
      </c>
      <c r="J411" s="98">
        <f>RES_hhdet_in_fech!J8</f>
        <v>0</v>
      </c>
      <c r="K411" s="98">
        <f>RES_hhdet_in_fech!K8</f>
        <v>0</v>
      </c>
      <c r="L411" s="98">
        <f>RES_hhdet_in_fech!L8</f>
        <v>1.0173326815330754</v>
      </c>
      <c r="M411" s="98">
        <f>RES_hhdet_in_fech!M8</f>
        <v>0.10916741694547488</v>
      </c>
      <c r="N411" s="98">
        <f>RES_hhdet_in_fech!N8</f>
        <v>0.47736271249087547</v>
      </c>
      <c r="O411" s="98">
        <f>RES_hhdet_in_fech!O8</f>
        <v>0.75869053250607865</v>
      </c>
      <c r="P411" s="98">
        <f>RES_hhdet_in_fech!P8</f>
        <v>0</v>
      </c>
      <c r="Q411" s="98">
        <f>RES_hhdet_in_fech!Q8</f>
        <v>0</v>
      </c>
      <c r="R411" s="98">
        <f>RES_hhdet_in_fech!R8</f>
        <v>0</v>
      </c>
      <c r="S411" s="98">
        <f>RES_hhdet_in_fech!S8</f>
        <v>0</v>
      </c>
      <c r="T411" s="98">
        <f>RES_hhdet_in_fech!T8</f>
        <v>0</v>
      </c>
      <c r="U411" s="98">
        <f>RES_hhdet_in_fech!U8</f>
        <v>0</v>
      </c>
      <c r="V411" s="98">
        <f>RES_hhdet_in_fech!V8</f>
        <v>0</v>
      </c>
      <c r="W411" s="98">
        <f>RES_hhdet_in_fech!W8</f>
        <v>0</v>
      </c>
      <c r="X411" s="98">
        <f>RES_hhdet_in_fech!X8</f>
        <v>0</v>
      </c>
      <c r="Y411" s="98">
        <f>RES_hhdet_in_fech!Y8</f>
        <v>0.44630053229893235</v>
      </c>
      <c r="DA411" s="63" t="s">
        <v>3929</v>
      </c>
    </row>
    <row r="412" spans="1:105" ht="12" customHeight="1" x14ac:dyDescent="0.25">
      <c r="A412" s="121" t="s">
        <v>55</v>
      </c>
      <c r="B412" s="122"/>
      <c r="C412" s="122">
        <v>1672.0863036137569</v>
      </c>
      <c r="D412" s="122">
        <v>2013.9963386706961</v>
      </c>
      <c r="E412" s="122">
        <v>1478.4069023886188</v>
      </c>
      <c r="F412" s="122">
        <v>2105.5779990335864</v>
      </c>
      <c r="G412" s="122">
        <v>1947.1864029852586</v>
      </c>
      <c r="H412" s="122">
        <v>0</v>
      </c>
      <c r="I412" s="122">
        <v>0</v>
      </c>
      <c r="J412" s="122">
        <v>0</v>
      </c>
      <c r="K412" s="122">
        <v>0</v>
      </c>
      <c r="L412" s="122">
        <v>1387.2814319843501</v>
      </c>
      <c r="M412" s="122">
        <v>1688.7771613690486</v>
      </c>
      <c r="N412" s="122">
        <v>1646.7041650209815</v>
      </c>
      <c r="O412" s="122">
        <v>1737.5386173820309</v>
      </c>
      <c r="P412" s="122">
        <v>0</v>
      </c>
      <c r="Q412" s="122">
        <v>0</v>
      </c>
      <c r="R412" s="122">
        <v>0</v>
      </c>
      <c r="S412" s="122">
        <v>0</v>
      </c>
      <c r="T412" s="122">
        <v>0</v>
      </c>
      <c r="U412" s="122">
        <v>1435.0773723736281</v>
      </c>
      <c r="V412" s="122">
        <v>0</v>
      </c>
      <c r="W412" s="122">
        <v>0</v>
      </c>
      <c r="X412" s="122">
        <v>0</v>
      </c>
      <c r="Y412" s="122">
        <v>1214.0553068013082</v>
      </c>
      <c r="DA412" s="130" t="s">
        <v>3930</v>
      </c>
    </row>
    <row r="413" spans="1:105" ht="12" customHeight="1" x14ac:dyDescent="0.25">
      <c r="A413" s="97" t="s">
        <v>143</v>
      </c>
      <c r="B413" s="98"/>
      <c r="C413" s="98">
        <v>1672.0863036137569</v>
      </c>
      <c r="D413" s="98">
        <v>2115.3210854049266</v>
      </c>
      <c r="E413" s="98">
        <v>1478.4069023886188</v>
      </c>
      <c r="F413" s="98">
        <v>2181.1078805177813</v>
      </c>
      <c r="G413" s="98">
        <v>2162.3189117093179</v>
      </c>
      <c r="H413" s="98">
        <v>0</v>
      </c>
      <c r="I413" s="98">
        <v>0</v>
      </c>
      <c r="J413" s="98">
        <v>0</v>
      </c>
      <c r="K413" s="98">
        <v>0</v>
      </c>
      <c r="L413" s="98">
        <v>1387.2814319843501</v>
      </c>
      <c r="M413" s="98">
        <v>1788.0102435976639</v>
      </c>
      <c r="N413" s="98">
        <v>1673.4721012192504</v>
      </c>
      <c r="O413" s="98">
        <v>1746.1505385268274</v>
      </c>
      <c r="P413" s="98">
        <v>0</v>
      </c>
      <c r="Q413" s="98">
        <v>0</v>
      </c>
      <c r="R413" s="98">
        <v>0</v>
      </c>
      <c r="S413" s="98">
        <v>0</v>
      </c>
      <c r="T413" s="98">
        <v>0</v>
      </c>
      <c r="U413" s="98">
        <v>1435.0773723736281</v>
      </c>
      <c r="V413" s="98">
        <v>0</v>
      </c>
      <c r="W413" s="98">
        <v>0</v>
      </c>
      <c r="X413" s="98">
        <v>0</v>
      </c>
      <c r="Y413" s="98">
        <v>0</v>
      </c>
      <c r="DA413" s="63" t="s">
        <v>3931</v>
      </c>
    </row>
    <row r="414" spans="1:105" ht="12" customHeight="1" x14ac:dyDescent="0.25">
      <c r="A414" s="97" t="s">
        <v>124</v>
      </c>
      <c r="B414" s="98"/>
      <c r="C414" s="98">
        <v>0</v>
      </c>
      <c r="D414" s="98">
        <v>0</v>
      </c>
      <c r="E414" s="98">
        <v>0</v>
      </c>
      <c r="F414" s="98">
        <v>0</v>
      </c>
      <c r="G414" s="98">
        <v>0</v>
      </c>
      <c r="H414" s="98">
        <v>0</v>
      </c>
      <c r="I414" s="98">
        <v>0</v>
      </c>
      <c r="J414" s="98">
        <v>0</v>
      </c>
      <c r="K414" s="98">
        <v>0</v>
      </c>
      <c r="L414" s="98">
        <v>0</v>
      </c>
      <c r="M414" s="98">
        <v>0</v>
      </c>
      <c r="N414" s="98">
        <v>0</v>
      </c>
      <c r="O414" s="98">
        <v>0</v>
      </c>
      <c r="P414" s="98">
        <v>0</v>
      </c>
      <c r="Q414" s="98">
        <v>0</v>
      </c>
      <c r="R414" s="98">
        <v>0</v>
      </c>
      <c r="S414" s="98">
        <v>0</v>
      </c>
      <c r="T414" s="98">
        <v>0</v>
      </c>
      <c r="U414" s="98">
        <v>0</v>
      </c>
      <c r="V414" s="98">
        <v>0</v>
      </c>
      <c r="W414" s="98">
        <v>0</v>
      </c>
      <c r="X414" s="98">
        <v>0</v>
      </c>
      <c r="Y414" s="98">
        <v>0</v>
      </c>
      <c r="DA414" s="63" t="s">
        <v>3932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98">
        <v>0</v>
      </c>
      <c r="K415" s="98">
        <v>0</v>
      </c>
      <c r="L415" s="98">
        <v>0</v>
      </c>
      <c r="M415" s="98">
        <v>0</v>
      </c>
      <c r="N415" s="98">
        <v>0</v>
      </c>
      <c r="O415" s="98">
        <v>0</v>
      </c>
      <c r="P415" s="98">
        <v>0</v>
      </c>
      <c r="Q415" s="98">
        <v>0</v>
      </c>
      <c r="R415" s="98">
        <v>0</v>
      </c>
      <c r="S415" s="98">
        <v>0</v>
      </c>
      <c r="T415" s="98">
        <v>0</v>
      </c>
      <c r="U415" s="98">
        <v>0</v>
      </c>
      <c r="V415" s="98">
        <v>0</v>
      </c>
      <c r="W415" s="98">
        <v>0</v>
      </c>
      <c r="X415" s="98">
        <v>0</v>
      </c>
      <c r="Y415" s="98">
        <v>0</v>
      </c>
      <c r="DA415" s="63" t="s">
        <v>3933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0</v>
      </c>
      <c r="J416" s="101">
        <v>0</v>
      </c>
      <c r="K416" s="101">
        <v>0</v>
      </c>
      <c r="L416" s="101">
        <v>0</v>
      </c>
      <c r="M416" s="101">
        <v>0</v>
      </c>
      <c r="N416" s="101">
        <v>0</v>
      </c>
      <c r="O416" s="101">
        <v>0</v>
      </c>
      <c r="P416" s="101">
        <v>0</v>
      </c>
      <c r="Q416" s="101">
        <v>0</v>
      </c>
      <c r="R416" s="101">
        <v>0</v>
      </c>
      <c r="S416" s="101">
        <v>0</v>
      </c>
      <c r="T416" s="101">
        <v>0</v>
      </c>
      <c r="U416" s="101">
        <v>0</v>
      </c>
      <c r="V416" s="101">
        <v>0</v>
      </c>
      <c r="W416" s="101">
        <v>0</v>
      </c>
      <c r="X416" s="101">
        <v>0</v>
      </c>
      <c r="Y416" s="101">
        <v>0</v>
      </c>
      <c r="DA416" s="131" t="s">
        <v>3934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0</v>
      </c>
      <c r="K417" s="104">
        <v>0</v>
      </c>
      <c r="L417" s="104">
        <v>0</v>
      </c>
      <c r="M417" s="104">
        <v>0</v>
      </c>
      <c r="N417" s="104">
        <v>0</v>
      </c>
      <c r="O417" s="104">
        <v>0</v>
      </c>
      <c r="P417" s="104">
        <v>0</v>
      </c>
      <c r="Q417" s="104">
        <v>0</v>
      </c>
      <c r="R417" s="104">
        <v>0</v>
      </c>
      <c r="S417" s="104">
        <v>0</v>
      </c>
      <c r="T417" s="104">
        <v>0</v>
      </c>
      <c r="U417" s="104">
        <v>0</v>
      </c>
      <c r="V417" s="104">
        <v>0</v>
      </c>
      <c r="W417" s="104">
        <v>0</v>
      </c>
      <c r="X417" s="104">
        <v>0</v>
      </c>
      <c r="Y417" s="104">
        <v>0</v>
      </c>
      <c r="DA417" s="132" t="s">
        <v>3935</v>
      </c>
    </row>
    <row r="418" spans="1:105" ht="12" customHeight="1" x14ac:dyDescent="0.25">
      <c r="A418" s="106" t="s">
        <v>122</v>
      </c>
      <c r="B418" s="101"/>
      <c r="C418" s="101">
        <v>0</v>
      </c>
      <c r="D418" s="101">
        <v>1770.8169465085425</v>
      </c>
      <c r="E418" s="101">
        <v>0</v>
      </c>
      <c r="F418" s="101">
        <v>1708.5066220881015</v>
      </c>
      <c r="G418" s="101">
        <v>1673.8225385163405</v>
      </c>
      <c r="H418" s="101">
        <v>0</v>
      </c>
      <c r="I418" s="101">
        <v>0</v>
      </c>
      <c r="J418" s="101">
        <v>0</v>
      </c>
      <c r="K418" s="101">
        <v>0</v>
      </c>
      <c r="L418" s="101">
        <v>0</v>
      </c>
      <c r="M418" s="101">
        <v>1427.560665502546</v>
      </c>
      <c r="N418" s="101">
        <v>1458.7337686064718</v>
      </c>
      <c r="O418" s="101">
        <v>1381.0050819874482</v>
      </c>
      <c r="P418" s="101">
        <v>0</v>
      </c>
      <c r="Q418" s="101">
        <v>0</v>
      </c>
      <c r="R418" s="101">
        <v>0</v>
      </c>
      <c r="S418" s="101">
        <v>0</v>
      </c>
      <c r="T418" s="101">
        <v>0</v>
      </c>
      <c r="U418" s="101">
        <v>0</v>
      </c>
      <c r="V418" s="101">
        <v>0</v>
      </c>
      <c r="W418" s="101">
        <v>0</v>
      </c>
      <c r="X418" s="101">
        <v>0</v>
      </c>
      <c r="Y418" s="101">
        <v>1214.0553068013082</v>
      </c>
      <c r="DA418" s="131" t="s">
        <v>3936</v>
      </c>
    </row>
    <row r="419" spans="1:105" ht="12" customHeight="1" x14ac:dyDescent="0.25">
      <c r="A419" s="107" t="s">
        <v>121</v>
      </c>
      <c r="B419" s="104"/>
      <c r="C419" s="104">
        <v>0</v>
      </c>
      <c r="D419" s="104">
        <v>0</v>
      </c>
      <c r="E419" s="104">
        <v>0</v>
      </c>
      <c r="F419" s="104">
        <v>0</v>
      </c>
      <c r="G419" s="104">
        <v>0</v>
      </c>
      <c r="H419" s="104">
        <v>0</v>
      </c>
      <c r="I419" s="104">
        <v>0</v>
      </c>
      <c r="J419" s="104">
        <v>0</v>
      </c>
      <c r="K419" s="104">
        <v>0</v>
      </c>
      <c r="L419" s="104">
        <v>0</v>
      </c>
      <c r="M419" s="104">
        <v>0</v>
      </c>
      <c r="N419" s="104">
        <v>0</v>
      </c>
      <c r="O419" s="104">
        <v>0</v>
      </c>
      <c r="P419" s="104">
        <v>0</v>
      </c>
      <c r="Q419" s="104">
        <v>0</v>
      </c>
      <c r="R419" s="104">
        <v>0</v>
      </c>
      <c r="S419" s="104">
        <v>0</v>
      </c>
      <c r="T419" s="104">
        <v>0</v>
      </c>
      <c r="U419" s="104">
        <v>0</v>
      </c>
      <c r="V419" s="104">
        <v>0</v>
      </c>
      <c r="W419" s="104">
        <v>0</v>
      </c>
      <c r="X419" s="104">
        <v>0</v>
      </c>
      <c r="Y419" s="104">
        <v>0</v>
      </c>
      <c r="DA419" s="132" t="s">
        <v>3937</v>
      </c>
    </row>
    <row r="420" spans="1:105" ht="12" customHeight="1" x14ac:dyDescent="0.25">
      <c r="A420" s="108" t="s">
        <v>53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X420" s="98">
        <v>0</v>
      </c>
      <c r="Y420" s="98">
        <v>0</v>
      </c>
      <c r="DA420" s="63" t="s">
        <v>3938</v>
      </c>
    </row>
    <row r="421" spans="1:105" ht="12" customHeight="1" x14ac:dyDescent="0.25">
      <c r="A421" s="108" t="s">
        <v>52</v>
      </c>
      <c r="B421" s="98"/>
      <c r="C421" s="98">
        <v>0</v>
      </c>
      <c r="D421" s="98">
        <v>0</v>
      </c>
      <c r="E421" s="98">
        <v>0</v>
      </c>
      <c r="F421" s="98">
        <v>0</v>
      </c>
      <c r="G421" s="98">
        <v>0</v>
      </c>
      <c r="H421" s="98">
        <v>0</v>
      </c>
      <c r="I421" s="98">
        <v>0</v>
      </c>
      <c r="J421" s="98">
        <v>0</v>
      </c>
      <c r="K421" s="98">
        <v>0</v>
      </c>
      <c r="L421" s="98">
        <v>0</v>
      </c>
      <c r="M421" s="98">
        <v>0</v>
      </c>
      <c r="N421" s="98">
        <v>0</v>
      </c>
      <c r="O421" s="98">
        <v>0</v>
      </c>
      <c r="P421" s="98">
        <v>0</v>
      </c>
      <c r="Q421" s="98">
        <v>0</v>
      </c>
      <c r="R421" s="98">
        <v>0</v>
      </c>
      <c r="S421" s="98">
        <v>0</v>
      </c>
      <c r="T421" s="98">
        <v>0</v>
      </c>
      <c r="U421" s="98">
        <v>0</v>
      </c>
      <c r="V421" s="98">
        <v>0</v>
      </c>
      <c r="W421" s="98">
        <v>0</v>
      </c>
      <c r="X421" s="98">
        <v>0</v>
      </c>
      <c r="Y421" s="98">
        <v>0</v>
      </c>
      <c r="DA421" s="63" t="s">
        <v>3939</v>
      </c>
    </row>
    <row r="422" spans="1:105" ht="12" customHeight="1" x14ac:dyDescent="0.25">
      <c r="A422" s="121" t="s">
        <v>54</v>
      </c>
      <c r="B422" s="122"/>
      <c r="C422" s="122">
        <v>1089.1201012117815</v>
      </c>
      <c r="D422" s="122">
        <v>955.71447924750578</v>
      </c>
      <c r="E422" s="122">
        <v>913.69766221425664</v>
      </c>
      <c r="F422" s="122">
        <v>949.2655717334269</v>
      </c>
      <c r="G422" s="122">
        <v>881.13863896507041</v>
      </c>
      <c r="H422" s="122">
        <v>0</v>
      </c>
      <c r="I422" s="122">
        <v>0</v>
      </c>
      <c r="J422" s="122">
        <v>0</v>
      </c>
      <c r="K422" s="122">
        <v>0</v>
      </c>
      <c r="L422" s="122">
        <v>819.5049551988792</v>
      </c>
      <c r="M422" s="122">
        <v>785.30845602192187</v>
      </c>
      <c r="N422" s="122">
        <v>769.34164429707221</v>
      </c>
      <c r="O422" s="122">
        <v>790.5068361930488</v>
      </c>
      <c r="P422" s="122">
        <v>0</v>
      </c>
      <c r="Q422" s="122">
        <v>0</v>
      </c>
      <c r="R422" s="122">
        <v>0</v>
      </c>
      <c r="S422" s="122">
        <v>0</v>
      </c>
      <c r="T422" s="122">
        <v>0</v>
      </c>
      <c r="U422" s="122">
        <v>654.6399595966385</v>
      </c>
      <c r="V422" s="122">
        <v>0</v>
      </c>
      <c r="W422" s="122">
        <v>0</v>
      </c>
      <c r="X422" s="122">
        <v>0</v>
      </c>
      <c r="Y422" s="122">
        <v>632.97701324012928</v>
      </c>
      <c r="DA422" s="130" t="s">
        <v>3940</v>
      </c>
    </row>
    <row r="423" spans="1:105" ht="12" customHeight="1" x14ac:dyDescent="0.25">
      <c r="A423" s="97" t="s">
        <v>51</v>
      </c>
      <c r="B423" s="98"/>
      <c r="C423" s="98">
        <v>0</v>
      </c>
      <c r="D423" s="98">
        <v>1247.9501276787025</v>
      </c>
      <c r="E423" s="98">
        <v>932.46151251269032</v>
      </c>
      <c r="F423" s="98">
        <v>1410.7734750059608</v>
      </c>
      <c r="G423" s="98">
        <v>1202.0405005492066</v>
      </c>
      <c r="H423" s="98">
        <v>0</v>
      </c>
      <c r="I423" s="98">
        <v>0</v>
      </c>
      <c r="J423" s="98">
        <v>0</v>
      </c>
      <c r="K423" s="98">
        <v>0</v>
      </c>
      <c r="L423" s="98">
        <v>843.87441845607543</v>
      </c>
      <c r="M423" s="98">
        <v>1055.3626488577518</v>
      </c>
      <c r="N423" s="98">
        <v>1017.6366640467971</v>
      </c>
      <c r="O423" s="98">
        <v>1009.1389822418275</v>
      </c>
      <c r="P423" s="98">
        <v>0</v>
      </c>
      <c r="Q423" s="98">
        <v>0</v>
      </c>
      <c r="R423" s="98">
        <v>0</v>
      </c>
      <c r="S423" s="98">
        <v>0</v>
      </c>
      <c r="T423" s="98">
        <v>0</v>
      </c>
      <c r="U423" s="98">
        <v>0</v>
      </c>
      <c r="V423" s="98">
        <v>0</v>
      </c>
      <c r="W423" s="98">
        <v>0</v>
      </c>
      <c r="X423" s="98">
        <v>0</v>
      </c>
      <c r="Y423" s="98">
        <v>0</v>
      </c>
      <c r="DA423" s="63" t="s">
        <v>3941</v>
      </c>
    </row>
    <row r="424" spans="1:105" ht="12" customHeight="1" x14ac:dyDescent="0.25">
      <c r="A424" s="97" t="s">
        <v>50</v>
      </c>
      <c r="B424" s="98"/>
      <c r="C424" s="98">
        <v>1621.7992313694037</v>
      </c>
      <c r="D424" s="98">
        <v>0</v>
      </c>
      <c r="E424" s="98">
        <v>1187.3427333013176</v>
      </c>
      <c r="F424" s="98">
        <v>1265.7850935585952</v>
      </c>
      <c r="G424" s="98">
        <v>1026.403585410063</v>
      </c>
      <c r="H424" s="98">
        <v>0</v>
      </c>
      <c r="I424" s="98">
        <v>0</v>
      </c>
      <c r="J424" s="98">
        <v>0</v>
      </c>
      <c r="K424" s="98">
        <v>0</v>
      </c>
      <c r="L424" s="98">
        <v>1007.8364219135647</v>
      </c>
      <c r="M424" s="98">
        <v>984.5392969907366</v>
      </c>
      <c r="N424" s="98">
        <v>775.90217777502039</v>
      </c>
      <c r="O424" s="98">
        <v>730.83293321456426</v>
      </c>
      <c r="P424" s="98">
        <v>0</v>
      </c>
      <c r="Q424" s="98">
        <v>0</v>
      </c>
      <c r="R424" s="98">
        <v>0</v>
      </c>
      <c r="S424" s="98">
        <v>0</v>
      </c>
      <c r="T424" s="98">
        <v>0</v>
      </c>
      <c r="U424" s="98">
        <v>0</v>
      </c>
      <c r="V424" s="98">
        <v>0</v>
      </c>
      <c r="W424" s="98">
        <v>0</v>
      </c>
      <c r="X424" s="98">
        <v>0</v>
      </c>
      <c r="Y424" s="98">
        <v>912.03245812092337</v>
      </c>
      <c r="DA424" s="63" t="s">
        <v>3942</v>
      </c>
    </row>
    <row r="425" spans="1:105" ht="12" customHeight="1" x14ac:dyDescent="0.25">
      <c r="A425" s="109" t="s">
        <v>120</v>
      </c>
      <c r="B425" s="33"/>
      <c r="C425" s="33">
        <v>1035.8521881960191</v>
      </c>
      <c r="D425" s="33">
        <v>940.19754216266358</v>
      </c>
      <c r="E425" s="33">
        <v>881.62475651138891</v>
      </c>
      <c r="F425" s="33">
        <v>873.92671337502463</v>
      </c>
      <c r="G425" s="33">
        <v>814.77089765150834</v>
      </c>
      <c r="H425" s="33">
        <v>0</v>
      </c>
      <c r="I425" s="33">
        <v>0</v>
      </c>
      <c r="J425" s="33">
        <v>0</v>
      </c>
      <c r="K425" s="33">
        <v>0</v>
      </c>
      <c r="L425" s="33">
        <v>706.74783559262016</v>
      </c>
      <c r="M425" s="33">
        <v>660.9720516607299</v>
      </c>
      <c r="N425" s="33">
        <v>676.27494974853175</v>
      </c>
      <c r="O425" s="33">
        <v>647.48194712782242</v>
      </c>
      <c r="P425" s="33">
        <v>0</v>
      </c>
      <c r="Q425" s="33">
        <v>0</v>
      </c>
      <c r="R425" s="33">
        <v>0</v>
      </c>
      <c r="S425" s="33">
        <v>0</v>
      </c>
      <c r="T425" s="33">
        <v>0</v>
      </c>
      <c r="U425" s="33">
        <v>654.6399595966385</v>
      </c>
      <c r="V425" s="33">
        <v>0</v>
      </c>
      <c r="W425" s="33">
        <v>0</v>
      </c>
      <c r="X425" s="33">
        <v>0</v>
      </c>
      <c r="Y425" s="33">
        <v>598.09508263002988</v>
      </c>
      <c r="DA425" s="60" t="s">
        <v>3943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10191.420698570506</v>
      </c>
      <c r="D427" s="117">
        <f t="shared" si="226"/>
        <v>11998.839488901951</v>
      </c>
      <c r="E427" s="117">
        <f t="shared" si="226"/>
        <v>8965.9297938703548</v>
      </c>
      <c r="F427" s="117">
        <f t="shared" si="226"/>
        <v>12531.085209525549</v>
      </c>
      <c r="G427" s="117">
        <f t="shared" si="226"/>
        <v>11603.619110127158</v>
      </c>
      <c r="H427" s="117">
        <f t="shared" si="226"/>
        <v>0</v>
      </c>
      <c r="I427" s="117">
        <f t="shared" si="226"/>
        <v>0</v>
      </c>
      <c r="J427" s="117">
        <f t="shared" si="226"/>
        <v>0</v>
      </c>
      <c r="K427" s="117">
        <f t="shared" si="226"/>
        <v>0</v>
      </c>
      <c r="L427" s="117">
        <f t="shared" si="226"/>
        <v>9714.1366592528939</v>
      </c>
      <c r="M427" s="117">
        <f t="shared" si="226"/>
        <v>11320.141862650176</v>
      </c>
      <c r="N427" s="117">
        <f t="shared" si="226"/>
        <v>10424.919700768582</v>
      </c>
      <c r="O427" s="117">
        <f t="shared" si="226"/>
        <v>10838.053005965983</v>
      </c>
      <c r="P427" s="117">
        <f t="shared" si="226"/>
        <v>0</v>
      </c>
      <c r="Q427" s="117">
        <f t="shared" si="226"/>
        <v>0</v>
      </c>
      <c r="R427" s="117">
        <f t="shared" ref="R427:V427" si="227">R428+R431+R433+R443</f>
        <v>0</v>
      </c>
      <c r="S427" s="117">
        <f t="shared" si="227"/>
        <v>0</v>
      </c>
      <c r="T427" s="117">
        <f t="shared" si="227"/>
        <v>0</v>
      </c>
      <c r="U427" s="117">
        <f t="shared" si="227"/>
        <v>8448.8783960473738</v>
      </c>
      <c r="V427" s="117">
        <f t="shared" si="227"/>
        <v>0</v>
      </c>
      <c r="W427" s="117">
        <f t="shared" ref="W427:Y427" si="228">W428+W431+W433+W443</f>
        <v>0</v>
      </c>
      <c r="X427" s="117">
        <f t="shared" si="228"/>
        <v>0</v>
      </c>
      <c r="Y427" s="117">
        <f t="shared" si="228"/>
        <v>6628.926281018802</v>
      </c>
      <c r="DA427" s="129" t="s">
        <v>4092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8417.2836878263188</v>
      </c>
      <c r="D428" s="122">
        <f t="shared" si="229"/>
        <v>10072.367062120275</v>
      </c>
      <c r="E428" s="122">
        <f t="shared" si="229"/>
        <v>7424.6046331111174</v>
      </c>
      <c r="F428" s="122">
        <f t="shared" si="229"/>
        <v>10568.442296742589</v>
      </c>
      <c r="G428" s="122">
        <f t="shared" si="229"/>
        <v>9766.1901796045204</v>
      </c>
      <c r="H428" s="122">
        <f t="shared" si="229"/>
        <v>0</v>
      </c>
      <c r="I428" s="122">
        <f t="shared" si="229"/>
        <v>0</v>
      </c>
      <c r="J428" s="122">
        <f t="shared" si="229"/>
        <v>0</v>
      </c>
      <c r="K428" s="122">
        <f t="shared" si="229"/>
        <v>0</v>
      </c>
      <c r="L428" s="122">
        <f t="shared" si="229"/>
        <v>8311.2797103084667</v>
      </c>
      <c r="M428" s="122">
        <f t="shared" si="229"/>
        <v>9682.635041192736</v>
      </c>
      <c r="N428" s="122">
        <f t="shared" si="229"/>
        <v>8809.1611104996919</v>
      </c>
      <c r="O428" s="122">
        <f t="shared" si="229"/>
        <v>9162.3697422634541</v>
      </c>
      <c r="P428" s="122">
        <f t="shared" si="229"/>
        <v>0</v>
      </c>
      <c r="Q428" s="122">
        <f t="shared" si="229"/>
        <v>0</v>
      </c>
      <c r="R428" s="122">
        <f t="shared" ref="R428:V428" si="230">SUM(R429:R430)</f>
        <v>0</v>
      </c>
      <c r="S428" s="122">
        <f t="shared" si="230"/>
        <v>0</v>
      </c>
      <c r="T428" s="122">
        <f t="shared" si="230"/>
        <v>0</v>
      </c>
      <c r="U428" s="122">
        <f t="shared" si="230"/>
        <v>6810.6861085218843</v>
      </c>
      <c r="V428" s="122">
        <f t="shared" si="230"/>
        <v>0</v>
      </c>
      <c r="W428" s="122">
        <f t="shared" ref="W428:Y428" si="231">SUM(W429:W430)</f>
        <v>0</v>
      </c>
      <c r="X428" s="122">
        <f t="shared" si="231"/>
        <v>0</v>
      </c>
      <c r="Y428" s="122">
        <f t="shared" si="231"/>
        <v>5085.2120547661607</v>
      </c>
      <c r="DA428" s="130" t="s">
        <v>4093</v>
      </c>
    </row>
    <row r="429" spans="1:105" ht="12" customHeight="1" x14ac:dyDescent="0.25">
      <c r="A429" s="97" t="s">
        <v>51</v>
      </c>
      <c r="B429" s="98"/>
      <c r="C429" s="98">
        <v>8340.1688386696242</v>
      </c>
      <c r="D429" s="98">
        <v>9982.0492322850296</v>
      </c>
      <c r="E429" s="98">
        <v>7359.4032276512471</v>
      </c>
      <c r="F429" s="98">
        <v>10477.101676203381</v>
      </c>
      <c r="G429" s="98">
        <v>9683.7363918402389</v>
      </c>
      <c r="H429" s="98">
        <v>0</v>
      </c>
      <c r="I429" s="98">
        <v>0</v>
      </c>
      <c r="J429" s="98">
        <v>0</v>
      </c>
      <c r="K429" s="98">
        <v>0</v>
      </c>
      <c r="L429" s="98">
        <v>8246.025955899182</v>
      </c>
      <c r="M429" s="98">
        <v>9607.5465402854916</v>
      </c>
      <c r="N429" s="98">
        <v>8741.4352977554463</v>
      </c>
      <c r="O429" s="98">
        <v>9092.5245461402246</v>
      </c>
      <c r="P429" s="98">
        <v>0</v>
      </c>
      <c r="Q429" s="98">
        <v>0</v>
      </c>
      <c r="R429" s="98">
        <v>0</v>
      </c>
      <c r="S429" s="98">
        <v>0</v>
      </c>
      <c r="T429" s="98">
        <v>0</v>
      </c>
      <c r="U429" s="98">
        <v>6760.3650253698925</v>
      </c>
      <c r="V429" s="98">
        <v>0</v>
      </c>
      <c r="W429" s="98">
        <v>0</v>
      </c>
      <c r="X429" s="98">
        <v>0</v>
      </c>
      <c r="Y429" s="98">
        <v>5047.8486533734813</v>
      </c>
      <c r="DA429" s="63" t="s">
        <v>4094</v>
      </c>
    </row>
    <row r="430" spans="1:105" ht="12" customHeight="1" x14ac:dyDescent="0.25">
      <c r="A430" s="97" t="s">
        <v>53</v>
      </c>
      <c r="B430" s="98"/>
      <c r="C430" s="98">
        <v>77.114849156693822</v>
      </c>
      <c r="D430" s="98">
        <v>90.317829835244424</v>
      </c>
      <c r="E430" s="98">
        <v>65.201405459869989</v>
      </c>
      <c r="F430" s="98">
        <v>91.340620539207194</v>
      </c>
      <c r="G430" s="98">
        <v>82.453787764281671</v>
      </c>
      <c r="H430" s="98">
        <v>0</v>
      </c>
      <c r="I430" s="98">
        <v>0</v>
      </c>
      <c r="J430" s="98">
        <v>0</v>
      </c>
      <c r="K430" s="98">
        <v>0</v>
      </c>
      <c r="L430" s="98">
        <v>65.253754409284269</v>
      </c>
      <c r="M430" s="98">
        <v>75.088500907243585</v>
      </c>
      <c r="N430" s="98">
        <v>67.725812744245559</v>
      </c>
      <c r="O430" s="98">
        <v>69.84519612322876</v>
      </c>
      <c r="P430" s="98">
        <v>0</v>
      </c>
      <c r="Q430" s="98">
        <v>0</v>
      </c>
      <c r="R430" s="98">
        <v>0</v>
      </c>
      <c r="S430" s="98">
        <v>0</v>
      </c>
      <c r="T430" s="98">
        <v>0</v>
      </c>
      <c r="U430" s="98">
        <v>50.321083151991758</v>
      </c>
      <c r="V430" s="98">
        <v>0</v>
      </c>
      <c r="W430" s="98">
        <v>0</v>
      </c>
      <c r="X430" s="98">
        <v>0</v>
      </c>
      <c r="Y430" s="98">
        <v>37.363401392679499</v>
      </c>
      <c r="DA430" s="63" t="s">
        <v>4095</v>
      </c>
    </row>
    <row r="431" spans="1:105" ht="12" customHeight="1" x14ac:dyDescent="0.25">
      <c r="A431" s="121" t="s">
        <v>92</v>
      </c>
      <c r="B431" s="122"/>
      <c r="C431" s="122">
        <f t="shared" ref="C431:Y431" si="232">C432</f>
        <v>0</v>
      </c>
      <c r="D431" s="122">
        <f t="shared" si="232"/>
        <v>0.44491615978304622</v>
      </c>
      <c r="E431" s="122">
        <f t="shared" si="232"/>
        <v>0</v>
      </c>
      <c r="F431" s="122">
        <f t="shared" si="232"/>
        <v>1.07500367460002</v>
      </c>
      <c r="G431" s="122">
        <f t="shared" si="232"/>
        <v>1.5739970381359598</v>
      </c>
      <c r="H431" s="122">
        <f t="shared" si="232"/>
        <v>0</v>
      </c>
      <c r="I431" s="122">
        <f t="shared" si="232"/>
        <v>0</v>
      </c>
      <c r="J431" s="122">
        <f t="shared" si="232"/>
        <v>0</v>
      </c>
      <c r="K431" s="122">
        <f t="shared" si="232"/>
        <v>0</v>
      </c>
      <c r="L431" s="122">
        <f t="shared" si="232"/>
        <v>4.0367709690133982</v>
      </c>
      <c r="M431" s="122">
        <f t="shared" si="232"/>
        <v>0.4515427476616603</v>
      </c>
      <c r="N431" s="122">
        <f t="shared" si="232"/>
        <v>2.0676073828955697</v>
      </c>
      <c r="O431" s="122">
        <f t="shared" si="232"/>
        <v>3.4542142942819232</v>
      </c>
      <c r="P431" s="122">
        <f t="shared" si="232"/>
        <v>0</v>
      </c>
      <c r="Q431" s="122">
        <f t="shared" si="232"/>
        <v>0</v>
      </c>
      <c r="R431" s="122">
        <f t="shared" si="232"/>
        <v>0</v>
      </c>
      <c r="S431" s="122">
        <f t="shared" si="232"/>
        <v>0</v>
      </c>
      <c r="T431" s="122">
        <f t="shared" si="232"/>
        <v>0</v>
      </c>
      <c r="U431" s="122">
        <f t="shared" si="232"/>
        <v>0</v>
      </c>
      <c r="V431" s="122">
        <f t="shared" si="232"/>
        <v>0</v>
      </c>
      <c r="W431" s="122">
        <f t="shared" si="232"/>
        <v>0</v>
      </c>
      <c r="X431" s="122">
        <f t="shared" si="232"/>
        <v>0</v>
      </c>
      <c r="Y431" s="122">
        <f t="shared" si="232"/>
        <v>2.3141502877817954</v>
      </c>
      <c r="DA431" s="130" t="s">
        <v>4096</v>
      </c>
    </row>
    <row r="432" spans="1:105" ht="12" customHeight="1" x14ac:dyDescent="0.25">
      <c r="A432" s="97" t="s">
        <v>53</v>
      </c>
      <c r="B432" s="98"/>
      <c r="C432" s="98">
        <f>RES_hhdet_in_tesh!C8</f>
        <v>0</v>
      </c>
      <c r="D432" s="98">
        <f>RES_hhdet_in_tesh!D8</f>
        <v>0.44491615978304622</v>
      </c>
      <c r="E432" s="98">
        <f>RES_hhdet_in_tesh!E8</f>
        <v>0</v>
      </c>
      <c r="F432" s="98">
        <f>RES_hhdet_in_tesh!F8</f>
        <v>1.07500367460002</v>
      </c>
      <c r="G432" s="98">
        <f>RES_hhdet_in_tesh!G8</f>
        <v>1.5739970381359598</v>
      </c>
      <c r="H432" s="98">
        <f>RES_hhdet_in_tesh!H8</f>
        <v>0</v>
      </c>
      <c r="I432" s="98">
        <f>RES_hhdet_in_tesh!I8</f>
        <v>0</v>
      </c>
      <c r="J432" s="98">
        <f>RES_hhdet_in_tesh!J8</f>
        <v>0</v>
      </c>
      <c r="K432" s="98">
        <f>RES_hhdet_in_tesh!K8</f>
        <v>0</v>
      </c>
      <c r="L432" s="98">
        <f>RES_hhdet_in_tesh!L8</f>
        <v>4.0367709690133982</v>
      </c>
      <c r="M432" s="98">
        <f>RES_hhdet_in_tesh!M8</f>
        <v>0.4515427476616603</v>
      </c>
      <c r="N432" s="98">
        <f>RES_hhdet_in_tesh!N8</f>
        <v>2.0676073828955697</v>
      </c>
      <c r="O432" s="98">
        <f>RES_hhdet_in_tesh!O8</f>
        <v>3.4542142942819232</v>
      </c>
      <c r="P432" s="98">
        <f>RES_hhdet_in_tesh!P8</f>
        <v>0</v>
      </c>
      <c r="Q432" s="98">
        <f>RES_hhdet_in_tesh!Q8</f>
        <v>0</v>
      </c>
      <c r="R432" s="98">
        <f>RES_hhdet_in_tesh!R8</f>
        <v>0</v>
      </c>
      <c r="S432" s="98">
        <f>RES_hhdet_in_tesh!S8</f>
        <v>0</v>
      </c>
      <c r="T432" s="98">
        <f>RES_hhdet_in_tesh!T8</f>
        <v>0</v>
      </c>
      <c r="U432" s="98">
        <f>RES_hhdet_in_tesh!U8</f>
        <v>0</v>
      </c>
      <c r="V432" s="98">
        <f>RES_hhdet_in_tesh!V8</f>
        <v>0</v>
      </c>
      <c r="W432" s="98">
        <f>RES_hhdet_in_tesh!W8</f>
        <v>0</v>
      </c>
      <c r="X432" s="98">
        <f>RES_hhdet_in_tesh!X8</f>
        <v>0</v>
      </c>
      <c r="Y432" s="98">
        <f>RES_hhdet_in_tesh!Y8</f>
        <v>2.3141502877817954</v>
      </c>
      <c r="DA432" s="63" t="s">
        <v>4097</v>
      </c>
    </row>
    <row r="433" spans="1:105" ht="12" customHeight="1" x14ac:dyDescent="0.25">
      <c r="A433" s="121" t="s">
        <v>55</v>
      </c>
      <c r="B433" s="122"/>
      <c r="C433" s="122">
        <v>994.87095347425452</v>
      </c>
      <c r="D433" s="122">
        <v>1228.7856785400636</v>
      </c>
      <c r="E433" s="122">
        <v>893.94177016057972</v>
      </c>
      <c r="F433" s="122">
        <v>1293.1264363313314</v>
      </c>
      <c r="G433" s="122">
        <v>1219.9813992465035</v>
      </c>
      <c r="H433" s="122">
        <v>0</v>
      </c>
      <c r="I433" s="122">
        <v>0</v>
      </c>
      <c r="J433" s="122">
        <v>0</v>
      </c>
      <c r="K433" s="122">
        <v>0</v>
      </c>
      <c r="L433" s="122">
        <v>893.5901269616752</v>
      </c>
      <c r="M433" s="122">
        <v>1103.6239736736611</v>
      </c>
      <c r="N433" s="122">
        <v>1083.4962065324619</v>
      </c>
      <c r="O433" s="122">
        <v>1149.4752349769979</v>
      </c>
      <c r="P433" s="122">
        <v>0</v>
      </c>
      <c r="Q433" s="122">
        <v>0</v>
      </c>
      <c r="R433" s="122">
        <v>0</v>
      </c>
      <c r="S433" s="122">
        <v>0</v>
      </c>
      <c r="T433" s="122">
        <v>0</v>
      </c>
      <c r="U433" s="122">
        <v>1081.8048678276248</v>
      </c>
      <c r="V433" s="122">
        <v>0</v>
      </c>
      <c r="W433" s="122">
        <v>0</v>
      </c>
      <c r="X433" s="122">
        <v>0</v>
      </c>
      <c r="Y433" s="122">
        <v>1006.7707664437326</v>
      </c>
      <c r="DA433" s="130" t="s">
        <v>4098</v>
      </c>
    </row>
    <row r="434" spans="1:105" ht="12" customHeight="1" x14ac:dyDescent="0.25">
      <c r="A434" s="97" t="s">
        <v>143</v>
      </c>
      <c r="B434" s="98"/>
      <c r="C434" s="98">
        <v>994.87095347425452</v>
      </c>
      <c r="D434" s="98">
        <v>1268.5951563980539</v>
      </c>
      <c r="E434" s="98">
        <v>893.94177016057972</v>
      </c>
      <c r="F434" s="98">
        <v>1329.9909629629913</v>
      </c>
      <c r="G434" s="98">
        <v>1330.0057874531756</v>
      </c>
      <c r="H434" s="98">
        <v>0</v>
      </c>
      <c r="I434" s="98">
        <v>0</v>
      </c>
      <c r="J434" s="98">
        <v>0</v>
      </c>
      <c r="K434" s="98">
        <v>0</v>
      </c>
      <c r="L434" s="98">
        <v>893.5901269616752</v>
      </c>
      <c r="M434" s="98">
        <v>1162.6104090984504</v>
      </c>
      <c r="N434" s="98">
        <v>1097.6632047055689</v>
      </c>
      <c r="O434" s="98">
        <v>1154.2170203400469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1081.8048678276248</v>
      </c>
      <c r="V434" s="98">
        <v>0</v>
      </c>
      <c r="W434" s="98">
        <v>0</v>
      </c>
      <c r="X434" s="98">
        <v>0</v>
      </c>
      <c r="Y434" s="98">
        <v>0</v>
      </c>
      <c r="DA434" s="63" t="s">
        <v>4099</v>
      </c>
    </row>
    <row r="435" spans="1:105" ht="12" customHeight="1" x14ac:dyDescent="0.25">
      <c r="A435" s="97" t="s">
        <v>124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X435" s="98">
        <v>0</v>
      </c>
      <c r="Y435" s="98">
        <v>0</v>
      </c>
      <c r="DA435" s="63" t="s">
        <v>4100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98">
        <v>0</v>
      </c>
      <c r="K436" s="98">
        <v>0</v>
      </c>
      <c r="L436" s="98">
        <v>0</v>
      </c>
      <c r="M436" s="98">
        <v>0</v>
      </c>
      <c r="N436" s="98">
        <v>0</v>
      </c>
      <c r="O436" s="98">
        <v>0</v>
      </c>
      <c r="P436" s="98">
        <v>0</v>
      </c>
      <c r="Q436" s="98">
        <v>0</v>
      </c>
      <c r="R436" s="98">
        <v>0</v>
      </c>
      <c r="S436" s="98">
        <v>0</v>
      </c>
      <c r="T436" s="98">
        <v>0</v>
      </c>
      <c r="U436" s="98">
        <v>0</v>
      </c>
      <c r="V436" s="98">
        <v>0</v>
      </c>
      <c r="W436" s="98">
        <v>0</v>
      </c>
      <c r="X436" s="98">
        <v>0</v>
      </c>
      <c r="Y436" s="98">
        <v>0</v>
      </c>
      <c r="DA436" s="63" t="s">
        <v>4101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0</v>
      </c>
      <c r="J437" s="101">
        <v>0</v>
      </c>
      <c r="K437" s="101">
        <v>0</v>
      </c>
      <c r="L437" s="101">
        <v>0</v>
      </c>
      <c r="M437" s="101">
        <v>0</v>
      </c>
      <c r="N437" s="101">
        <v>0</v>
      </c>
      <c r="O437" s="101">
        <v>0</v>
      </c>
      <c r="P437" s="101">
        <v>0</v>
      </c>
      <c r="Q437" s="101">
        <v>0</v>
      </c>
      <c r="R437" s="101">
        <v>0</v>
      </c>
      <c r="S437" s="101">
        <v>0</v>
      </c>
      <c r="T437" s="101">
        <v>0</v>
      </c>
      <c r="U437" s="101">
        <v>0</v>
      </c>
      <c r="V437" s="101">
        <v>0</v>
      </c>
      <c r="W437" s="101">
        <v>0</v>
      </c>
      <c r="X437" s="101">
        <v>0</v>
      </c>
      <c r="Y437" s="101">
        <v>0</v>
      </c>
      <c r="DA437" s="131" t="s">
        <v>4102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0</v>
      </c>
      <c r="J438" s="104">
        <v>0</v>
      </c>
      <c r="K438" s="104">
        <v>0</v>
      </c>
      <c r="L438" s="104">
        <v>0</v>
      </c>
      <c r="M438" s="104">
        <v>0</v>
      </c>
      <c r="N438" s="104">
        <v>0</v>
      </c>
      <c r="O438" s="104">
        <v>0</v>
      </c>
      <c r="P438" s="104">
        <v>0</v>
      </c>
      <c r="Q438" s="104">
        <v>0</v>
      </c>
      <c r="R438" s="104">
        <v>0</v>
      </c>
      <c r="S438" s="104">
        <v>0</v>
      </c>
      <c r="T438" s="104">
        <v>0</v>
      </c>
      <c r="U438" s="104">
        <v>0</v>
      </c>
      <c r="V438" s="104">
        <v>0</v>
      </c>
      <c r="W438" s="104">
        <v>0</v>
      </c>
      <c r="X438" s="104">
        <v>0</v>
      </c>
      <c r="Y438" s="104">
        <v>0</v>
      </c>
      <c r="DA438" s="132" t="s">
        <v>4103</v>
      </c>
    </row>
    <row r="439" spans="1:105" ht="12" customHeight="1" x14ac:dyDescent="0.25">
      <c r="A439" s="106" t="s">
        <v>122</v>
      </c>
      <c r="B439" s="101"/>
      <c r="C439" s="101">
        <v>0</v>
      </c>
      <c r="D439" s="101">
        <v>1133.2429316808871</v>
      </c>
      <c r="E439" s="101">
        <v>0</v>
      </c>
      <c r="F439" s="101">
        <v>1099.3243534677479</v>
      </c>
      <c r="G439" s="101">
        <v>1080.1759736305069</v>
      </c>
      <c r="H439" s="101">
        <v>0</v>
      </c>
      <c r="I439" s="101">
        <v>0</v>
      </c>
      <c r="J439" s="101">
        <v>0</v>
      </c>
      <c r="K439" s="101">
        <v>0</v>
      </c>
      <c r="L439" s="101">
        <v>0</v>
      </c>
      <c r="M439" s="101">
        <v>948.35085689370112</v>
      </c>
      <c r="N439" s="101">
        <v>984.01239713908876</v>
      </c>
      <c r="O439" s="101">
        <v>953.16532094676165</v>
      </c>
      <c r="P439" s="101">
        <v>0</v>
      </c>
      <c r="Q439" s="101">
        <v>0</v>
      </c>
      <c r="R439" s="101">
        <v>0</v>
      </c>
      <c r="S439" s="101">
        <v>0</v>
      </c>
      <c r="T439" s="101">
        <v>0</v>
      </c>
      <c r="U439" s="101">
        <v>0</v>
      </c>
      <c r="V439" s="101">
        <v>0</v>
      </c>
      <c r="W439" s="101">
        <v>0</v>
      </c>
      <c r="X439" s="101">
        <v>0</v>
      </c>
      <c r="Y439" s="101">
        <v>1006.7707664437326</v>
      </c>
      <c r="DA439" s="131" t="s">
        <v>4104</v>
      </c>
    </row>
    <row r="440" spans="1:105" ht="12" customHeight="1" x14ac:dyDescent="0.25">
      <c r="A440" s="107" t="s">
        <v>121</v>
      </c>
      <c r="B440" s="104"/>
      <c r="C440" s="104">
        <v>0</v>
      </c>
      <c r="D440" s="104">
        <v>0</v>
      </c>
      <c r="E440" s="104">
        <v>0</v>
      </c>
      <c r="F440" s="104">
        <v>0</v>
      </c>
      <c r="G440" s="104">
        <v>0</v>
      </c>
      <c r="H440" s="104">
        <v>0</v>
      </c>
      <c r="I440" s="104">
        <v>0</v>
      </c>
      <c r="J440" s="104">
        <v>0</v>
      </c>
      <c r="K440" s="104">
        <v>0</v>
      </c>
      <c r="L440" s="104">
        <v>0</v>
      </c>
      <c r="M440" s="104">
        <v>0</v>
      </c>
      <c r="N440" s="104">
        <v>0</v>
      </c>
      <c r="O440" s="104">
        <v>0</v>
      </c>
      <c r="P440" s="104">
        <v>0</v>
      </c>
      <c r="Q440" s="104">
        <v>0</v>
      </c>
      <c r="R440" s="104">
        <v>0</v>
      </c>
      <c r="S440" s="104">
        <v>0</v>
      </c>
      <c r="T440" s="104">
        <v>0</v>
      </c>
      <c r="U440" s="104">
        <v>0</v>
      </c>
      <c r="V440" s="104">
        <v>0</v>
      </c>
      <c r="W440" s="104">
        <v>0</v>
      </c>
      <c r="X440" s="104">
        <v>0</v>
      </c>
      <c r="Y440" s="104">
        <v>0</v>
      </c>
      <c r="DA440" s="132" t="s">
        <v>4105</v>
      </c>
    </row>
    <row r="441" spans="1:105" ht="12" customHeight="1" x14ac:dyDescent="0.25">
      <c r="A441" s="108" t="s">
        <v>53</v>
      </c>
      <c r="B441" s="98"/>
      <c r="C441" s="98">
        <v>0</v>
      </c>
      <c r="D441" s="98">
        <v>0</v>
      </c>
      <c r="E441" s="98">
        <v>0</v>
      </c>
      <c r="F441" s="98">
        <v>0</v>
      </c>
      <c r="G441" s="98">
        <v>0</v>
      </c>
      <c r="H441" s="98">
        <v>0</v>
      </c>
      <c r="I441" s="98">
        <v>0</v>
      </c>
      <c r="J441" s="98">
        <v>0</v>
      </c>
      <c r="K441" s="98">
        <v>0</v>
      </c>
      <c r="L441" s="98">
        <v>0</v>
      </c>
      <c r="M441" s="98">
        <v>0</v>
      </c>
      <c r="N441" s="98">
        <v>0</v>
      </c>
      <c r="O441" s="98">
        <v>0</v>
      </c>
      <c r="P441" s="98">
        <v>0</v>
      </c>
      <c r="Q441" s="98">
        <v>0</v>
      </c>
      <c r="R441" s="98">
        <v>0</v>
      </c>
      <c r="S441" s="98">
        <v>0</v>
      </c>
      <c r="T441" s="98">
        <v>0</v>
      </c>
      <c r="U441" s="98">
        <v>0</v>
      </c>
      <c r="V441" s="98">
        <v>0</v>
      </c>
      <c r="W441" s="98">
        <v>0</v>
      </c>
      <c r="X441" s="98">
        <v>0</v>
      </c>
      <c r="Y441" s="98">
        <v>0</v>
      </c>
      <c r="DA441" s="63" t="s">
        <v>4106</v>
      </c>
    </row>
    <row r="442" spans="1:105" ht="12" customHeight="1" x14ac:dyDescent="0.25">
      <c r="A442" s="108" t="s">
        <v>52</v>
      </c>
      <c r="B442" s="98"/>
      <c r="C442" s="98">
        <v>0</v>
      </c>
      <c r="D442" s="98">
        <v>0</v>
      </c>
      <c r="E442" s="98">
        <v>0</v>
      </c>
      <c r="F442" s="98">
        <v>0</v>
      </c>
      <c r="G442" s="98">
        <v>0</v>
      </c>
      <c r="H442" s="98">
        <v>0</v>
      </c>
      <c r="I442" s="98">
        <v>0</v>
      </c>
      <c r="J442" s="98">
        <v>0</v>
      </c>
      <c r="K442" s="98">
        <v>0</v>
      </c>
      <c r="L442" s="98">
        <v>0</v>
      </c>
      <c r="M442" s="98">
        <v>0</v>
      </c>
      <c r="N442" s="98">
        <v>0</v>
      </c>
      <c r="O442" s="98">
        <v>0</v>
      </c>
      <c r="P442" s="98">
        <v>0</v>
      </c>
      <c r="Q442" s="98">
        <v>0</v>
      </c>
      <c r="R442" s="98">
        <v>0</v>
      </c>
      <c r="S442" s="98">
        <v>0</v>
      </c>
      <c r="T442" s="98">
        <v>0</v>
      </c>
      <c r="U442" s="98">
        <v>0</v>
      </c>
      <c r="V442" s="98">
        <v>0</v>
      </c>
      <c r="W442" s="98">
        <v>0</v>
      </c>
      <c r="X442" s="98">
        <v>0</v>
      </c>
      <c r="Y442" s="98">
        <v>0</v>
      </c>
      <c r="DA442" s="63" t="s">
        <v>4107</v>
      </c>
    </row>
    <row r="443" spans="1:105" ht="12" customHeight="1" x14ac:dyDescent="0.25">
      <c r="A443" s="121" t="s">
        <v>54</v>
      </c>
      <c r="B443" s="122"/>
      <c r="C443" s="122">
        <v>779.2660572699333</v>
      </c>
      <c r="D443" s="122">
        <v>697.24183208183149</v>
      </c>
      <c r="E443" s="122">
        <v>647.3833905986578</v>
      </c>
      <c r="F443" s="122">
        <v>668.44147277702848</v>
      </c>
      <c r="G443" s="122">
        <v>615.87353423799607</v>
      </c>
      <c r="H443" s="122">
        <v>0</v>
      </c>
      <c r="I443" s="122">
        <v>0</v>
      </c>
      <c r="J443" s="122">
        <v>0</v>
      </c>
      <c r="K443" s="122">
        <v>0</v>
      </c>
      <c r="L443" s="122">
        <v>505.23005101374002</v>
      </c>
      <c r="M443" s="122">
        <v>533.43130503611781</v>
      </c>
      <c r="N443" s="122">
        <v>530.19477635353223</v>
      </c>
      <c r="O443" s="122">
        <v>522.75381443124979</v>
      </c>
      <c r="P443" s="122">
        <v>0</v>
      </c>
      <c r="Q443" s="122">
        <v>0</v>
      </c>
      <c r="R443" s="122">
        <v>0</v>
      </c>
      <c r="S443" s="122">
        <v>0</v>
      </c>
      <c r="T443" s="122">
        <v>0</v>
      </c>
      <c r="U443" s="122">
        <v>556.38741969786531</v>
      </c>
      <c r="V443" s="122">
        <v>0</v>
      </c>
      <c r="W443" s="122">
        <v>0</v>
      </c>
      <c r="X443" s="122">
        <v>0</v>
      </c>
      <c r="Y443" s="122">
        <v>534.62930952112708</v>
      </c>
      <c r="DA443" s="130" t="s">
        <v>4108</v>
      </c>
    </row>
    <row r="444" spans="1:105" ht="12" customHeight="1" x14ac:dyDescent="0.25">
      <c r="A444" s="97" t="s">
        <v>51</v>
      </c>
      <c r="B444" s="98"/>
      <c r="C444" s="98">
        <v>0</v>
      </c>
      <c r="D444" s="98">
        <v>723.24735205656589</v>
      </c>
      <c r="E444" s="98">
        <v>540.676322522698</v>
      </c>
      <c r="F444" s="98">
        <v>818.42790662803657</v>
      </c>
      <c r="G444" s="98">
        <v>697.6841589792532</v>
      </c>
      <c r="H444" s="98">
        <v>0</v>
      </c>
      <c r="I444" s="98">
        <v>0</v>
      </c>
      <c r="J444" s="98">
        <v>0</v>
      </c>
      <c r="K444" s="98">
        <v>0</v>
      </c>
      <c r="L444" s="98">
        <v>491.02032385749811</v>
      </c>
      <c r="M444" s="98">
        <v>614.30991373574443</v>
      </c>
      <c r="N444" s="98">
        <v>592.47534067422112</v>
      </c>
      <c r="O444" s="98">
        <v>587.60208979260119</v>
      </c>
      <c r="P444" s="98">
        <v>0</v>
      </c>
      <c r="Q444" s="98">
        <v>0</v>
      </c>
      <c r="R444" s="98">
        <v>0</v>
      </c>
      <c r="S444" s="98">
        <v>0</v>
      </c>
      <c r="T444" s="98">
        <v>0</v>
      </c>
      <c r="U444" s="98">
        <v>0</v>
      </c>
      <c r="V444" s="98">
        <v>0</v>
      </c>
      <c r="W444" s="98">
        <v>0</v>
      </c>
      <c r="X444" s="98">
        <v>0</v>
      </c>
      <c r="Y444" s="98">
        <v>0</v>
      </c>
      <c r="DA444" s="63" t="s">
        <v>4109</v>
      </c>
    </row>
    <row r="445" spans="1:105" ht="12" customHeight="1" x14ac:dyDescent="0.25">
      <c r="A445" s="97" t="s">
        <v>50</v>
      </c>
      <c r="B445" s="98"/>
      <c r="C445" s="98">
        <v>919.89763169903733</v>
      </c>
      <c r="D445" s="98">
        <v>0</v>
      </c>
      <c r="E445" s="98">
        <v>674.94501382265946</v>
      </c>
      <c r="F445" s="98">
        <v>720.32164131352295</v>
      </c>
      <c r="G445" s="98">
        <v>584.73401707805147</v>
      </c>
      <c r="H445" s="98">
        <v>0</v>
      </c>
      <c r="I445" s="98">
        <v>0</v>
      </c>
      <c r="J445" s="98">
        <v>0</v>
      </c>
      <c r="K445" s="98">
        <v>0</v>
      </c>
      <c r="L445" s="98">
        <v>577.28729174682724</v>
      </c>
      <c r="M445" s="98">
        <v>564.40746791727031</v>
      </c>
      <c r="N445" s="98">
        <v>445.00665217287582</v>
      </c>
      <c r="O445" s="98">
        <v>419.27313391163779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X445" s="98">
        <v>0</v>
      </c>
      <c r="Y445" s="98">
        <v>555.06470026691488</v>
      </c>
      <c r="DA445" s="63" t="s">
        <v>4110</v>
      </c>
    </row>
    <row r="446" spans="1:105" ht="12" customHeight="1" x14ac:dyDescent="0.25">
      <c r="A446" s="109" t="s">
        <v>120</v>
      </c>
      <c r="B446" s="33"/>
      <c r="C446" s="33">
        <v>765.20289982702286</v>
      </c>
      <c r="D446" s="33">
        <v>695.8610080123766</v>
      </c>
      <c r="E446" s="33">
        <v>653.80606073607623</v>
      </c>
      <c r="F446" s="33">
        <v>649.38989111034391</v>
      </c>
      <c r="G446" s="33">
        <v>606.68771006947509</v>
      </c>
      <c r="H446" s="33">
        <v>0</v>
      </c>
      <c r="I446" s="33">
        <v>0</v>
      </c>
      <c r="J446" s="33">
        <v>0</v>
      </c>
      <c r="K446" s="33">
        <v>0</v>
      </c>
      <c r="L446" s="33">
        <v>532.68928706497388</v>
      </c>
      <c r="M446" s="33">
        <v>500.19318588736348</v>
      </c>
      <c r="N446" s="33">
        <v>514.58476345665395</v>
      </c>
      <c r="O446" s="33">
        <v>496.4152478005808</v>
      </c>
      <c r="P446" s="33">
        <v>0</v>
      </c>
      <c r="Q446" s="33">
        <v>0</v>
      </c>
      <c r="R446" s="33">
        <v>0</v>
      </c>
      <c r="S446" s="33">
        <v>0</v>
      </c>
      <c r="T446" s="33">
        <v>0</v>
      </c>
      <c r="U446" s="33">
        <v>556.38741969786531</v>
      </c>
      <c r="V446" s="33">
        <v>0</v>
      </c>
      <c r="W446" s="33">
        <v>0</v>
      </c>
      <c r="X446" s="33">
        <v>0</v>
      </c>
      <c r="Y446" s="33">
        <v>532.07488567790358</v>
      </c>
      <c r="DA446" s="60" t="s">
        <v>4111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5402.1597221228758</v>
      </c>
      <c r="D448" s="117">
        <f t="shared" si="233"/>
        <v>6215.4502104372532</v>
      </c>
      <c r="E448" s="117">
        <f t="shared" si="233"/>
        <v>4745.6750775786677</v>
      </c>
      <c r="F448" s="117">
        <f t="shared" si="233"/>
        <v>6507.203354891959</v>
      </c>
      <c r="G448" s="117">
        <f t="shared" si="233"/>
        <v>5830.7688360063621</v>
      </c>
      <c r="H448" s="117">
        <f t="shared" si="233"/>
        <v>0</v>
      </c>
      <c r="I448" s="117">
        <f t="shared" si="233"/>
        <v>0</v>
      </c>
      <c r="J448" s="117">
        <f t="shared" si="233"/>
        <v>0</v>
      </c>
      <c r="K448" s="117">
        <f t="shared" si="233"/>
        <v>0</v>
      </c>
      <c r="L448" s="117">
        <f t="shared" si="233"/>
        <v>5170.2070456028114</v>
      </c>
      <c r="M448" s="117">
        <f t="shared" si="233"/>
        <v>5703.6796849917173</v>
      </c>
      <c r="N448" s="117">
        <f t="shared" si="233"/>
        <v>5260.0675825110447</v>
      </c>
      <c r="O448" s="117">
        <f t="shared" si="233"/>
        <v>5553.1882497493334</v>
      </c>
      <c r="P448" s="117">
        <f t="shared" si="233"/>
        <v>0</v>
      </c>
      <c r="Q448" s="117">
        <f t="shared" si="233"/>
        <v>0</v>
      </c>
      <c r="R448" s="117">
        <f t="shared" ref="R448:V448" si="234">R449+R452+R454+R464</f>
        <v>0</v>
      </c>
      <c r="S448" s="117">
        <f t="shared" si="234"/>
        <v>0</v>
      </c>
      <c r="T448" s="117">
        <f t="shared" si="234"/>
        <v>0</v>
      </c>
      <c r="U448" s="117">
        <f t="shared" si="234"/>
        <v>3475.2566366112283</v>
      </c>
      <c r="V448" s="117">
        <f t="shared" si="234"/>
        <v>0</v>
      </c>
      <c r="W448" s="117">
        <f t="shared" ref="W448:Y448" si="235">W449+W452+W454+W464</f>
        <v>0</v>
      </c>
      <c r="X448" s="117">
        <f t="shared" si="235"/>
        <v>0</v>
      </c>
      <c r="Y448" s="117">
        <f t="shared" si="235"/>
        <v>2148.6518923602403</v>
      </c>
      <c r="DA448" s="129" t="s">
        <v>4259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4776.0764995061709</v>
      </c>
      <c r="D449" s="122">
        <f t="shared" si="236"/>
        <v>5664.9739598966798</v>
      </c>
      <c r="E449" s="122">
        <f t="shared" si="236"/>
        <v>4170.0298250470432</v>
      </c>
      <c r="F449" s="122">
        <f t="shared" si="236"/>
        <v>5802.1123771753455</v>
      </c>
      <c r="G449" s="122">
        <f t="shared" si="236"/>
        <v>5333.1155380897007</v>
      </c>
      <c r="H449" s="122">
        <f t="shared" si="236"/>
        <v>0</v>
      </c>
      <c r="I449" s="122">
        <f t="shared" si="236"/>
        <v>0</v>
      </c>
      <c r="J449" s="122">
        <f t="shared" si="236"/>
        <v>0</v>
      </c>
      <c r="K449" s="122">
        <f t="shared" si="236"/>
        <v>0</v>
      </c>
      <c r="L449" s="122">
        <f t="shared" si="236"/>
        <v>4445.516179658257</v>
      </c>
      <c r="M449" s="122">
        <f t="shared" si="236"/>
        <v>5128.3955634261692</v>
      </c>
      <c r="N449" s="122">
        <f t="shared" si="236"/>
        <v>4631.3734595966907</v>
      </c>
      <c r="O449" s="122">
        <f t="shared" si="236"/>
        <v>4789.8980202771654</v>
      </c>
      <c r="P449" s="122">
        <f t="shared" si="236"/>
        <v>0</v>
      </c>
      <c r="Q449" s="122">
        <f t="shared" si="236"/>
        <v>0</v>
      </c>
      <c r="R449" s="122">
        <f t="shared" ref="R449:V449" si="237">SUM(R450:R451)</f>
        <v>0</v>
      </c>
      <c r="S449" s="122">
        <f t="shared" si="237"/>
        <v>0</v>
      </c>
      <c r="T449" s="122">
        <f t="shared" si="237"/>
        <v>0</v>
      </c>
      <c r="U449" s="122">
        <f t="shared" si="237"/>
        <v>2987.5710216548246</v>
      </c>
      <c r="V449" s="122">
        <f t="shared" si="237"/>
        <v>0</v>
      </c>
      <c r="W449" s="122">
        <f t="shared" ref="W449:Y449" si="238">SUM(W450:W451)</f>
        <v>0</v>
      </c>
      <c r="X449" s="122">
        <f t="shared" si="238"/>
        <v>0</v>
      </c>
      <c r="Y449" s="122">
        <f t="shared" si="238"/>
        <v>2125.6321931172683</v>
      </c>
      <c r="DA449" s="130" t="s">
        <v>4260</v>
      </c>
    </row>
    <row r="450" spans="1:105" ht="12" customHeight="1" x14ac:dyDescent="0.25">
      <c r="A450" s="97" t="s">
        <v>51</v>
      </c>
      <c r="B450" s="98"/>
      <c r="C450" s="98">
        <v>4776.0764995061709</v>
      </c>
      <c r="D450" s="98">
        <v>5664.9739598966798</v>
      </c>
      <c r="E450" s="98">
        <v>4170.0298250470432</v>
      </c>
      <c r="F450" s="98">
        <v>5802.1123771753455</v>
      </c>
      <c r="G450" s="98">
        <v>5333.1155380897007</v>
      </c>
      <c r="H450" s="98">
        <v>0</v>
      </c>
      <c r="I450" s="98">
        <v>0</v>
      </c>
      <c r="J450" s="98">
        <v>0</v>
      </c>
      <c r="K450" s="98">
        <v>0</v>
      </c>
      <c r="L450" s="98">
        <v>4445.516179658257</v>
      </c>
      <c r="M450" s="98">
        <v>5128.3955634261692</v>
      </c>
      <c r="N450" s="98">
        <v>4631.3734595966907</v>
      </c>
      <c r="O450" s="98">
        <v>4789.8980202771654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2987.5710216548246</v>
      </c>
      <c r="V450" s="98">
        <v>0</v>
      </c>
      <c r="W450" s="98">
        <v>0</v>
      </c>
      <c r="X450" s="98">
        <v>0</v>
      </c>
      <c r="Y450" s="98">
        <v>2125.6321931172683</v>
      </c>
      <c r="DA450" s="63" t="s">
        <v>4261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X451" s="98">
        <v>0</v>
      </c>
      <c r="Y451" s="98">
        <v>0</v>
      </c>
      <c r="DA451" s="63" t="s">
        <v>4262</v>
      </c>
    </row>
    <row r="452" spans="1:105" ht="12" customHeight="1" x14ac:dyDescent="0.25">
      <c r="A452" s="121" t="s">
        <v>92</v>
      </c>
      <c r="B452" s="122"/>
      <c r="C452" s="122">
        <f t="shared" ref="C452:Y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X452" s="122">
        <f t="shared" si="239"/>
        <v>0</v>
      </c>
      <c r="Y452" s="122">
        <f t="shared" si="239"/>
        <v>0</v>
      </c>
      <c r="DA452" s="130" t="s">
        <v>4263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X453" s="98">
        <v>0</v>
      </c>
      <c r="Y453" s="98">
        <v>0</v>
      </c>
      <c r="DA453" s="63" t="s">
        <v>4264</v>
      </c>
    </row>
    <row r="454" spans="1:105" ht="12" customHeight="1" x14ac:dyDescent="0.25">
      <c r="A454" s="121" t="s">
        <v>55</v>
      </c>
      <c r="B454" s="122"/>
      <c r="C454" s="122">
        <v>592.59159412598945</v>
      </c>
      <c r="D454" s="122">
        <v>528.21725907217842</v>
      </c>
      <c r="E454" s="122">
        <v>526.09242041682683</v>
      </c>
      <c r="F454" s="122">
        <v>642.23715822811164</v>
      </c>
      <c r="G454" s="122">
        <v>425.07375076468384</v>
      </c>
      <c r="H454" s="122">
        <v>0</v>
      </c>
      <c r="I454" s="122">
        <v>0</v>
      </c>
      <c r="J454" s="122">
        <v>0</v>
      </c>
      <c r="K454" s="122">
        <v>0</v>
      </c>
      <c r="L454" s="122">
        <v>497.58566104781278</v>
      </c>
      <c r="M454" s="122">
        <v>464.15697626336595</v>
      </c>
      <c r="N454" s="122">
        <v>525.00519304984152</v>
      </c>
      <c r="O454" s="122">
        <v>611.88754915557035</v>
      </c>
      <c r="P454" s="122">
        <v>0</v>
      </c>
      <c r="Q454" s="122">
        <v>0</v>
      </c>
      <c r="R454" s="122">
        <v>0</v>
      </c>
      <c r="S454" s="122">
        <v>0</v>
      </c>
      <c r="T454" s="122">
        <v>0</v>
      </c>
      <c r="U454" s="122">
        <v>487.68561495640381</v>
      </c>
      <c r="V454" s="122">
        <v>0</v>
      </c>
      <c r="W454" s="122">
        <v>0</v>
      </c>
      <c r="X454" s="122">
        <v>0</v>
      </c>
      <c r="Y454" s="122">
        <v>0</v>
      </c>
      <c r="DA454" s="130" t="s">
        <v>4265</v>
      </c>
    </row>
    <row r="455" spans="1:105" ht="12" customHeight="1" x14ac:dyDescent="0.25">
      <c r="A455" s="97" t="s">
        <v>143</v>
      </c>
      <c r="B455" s="98"/>
      <c r="C455" s="98">
        <v>592.59159412598945</v>
      </c>
      <c r="D455" s="98">
        <v>748.30778368558617</v>
      </c>
      <c r="E455" s="98">
        <v>526.09242041682683</v>
      </c>
      <c r="F455" s="98">
        <v>764.40183506498067</v>
      </c>
      <c r="G455" s="98">
        <v>759.59924692860659</v>
      </c>
      <c r="H455" s="98">
        <v>0</v>
      </c>
      <c r="I455" s="98">
        <v>0</v>
      </c>
      <c r="J455" s="98">
        <v>0</v>
      </c>
      <c r="K455" s="98">
        <v>0</v>
      </c>
      <c r="L455" s="98">
        <v>497.58566104781278</v>
      </c>
      <c r="M455" s="98">
        <v>640.48476612877869</v>
      </c>
      <c r="N455" s="98">
        <v>599.76859079428095</v>
      </c>
      <c r="O455" s="98">
        <v>626.66744164725083</v>
      </c>
      <c r="P455" s="98">
        <v>0</v>
      </c>
      <c r="Q455" s="98">
        <v>0</v>
      </c>
      <c r="R455" s="98">
        <v>0</v>
      </c>
      <c r="S455" s="98">
        <v>0</v>
      </c>
      <c r="T455" s="98">
        <v>0</v>
      </c>
      <c r="U455" s="98">
        <v>487.68561495640381</v>
      </c>
      <c r="V455" s="98">
        <v>0</v>
      </c>
      <c r="W455" s="98">
        <v>0</v>
      </c>
      <c r="X455" s="98">
        <v>0</v>
      </c>
      <c r="Y455" s="98">
        <v>0</v>
      </c>
      <c r="DA455" s="63" t="s">
        <v>4266</v>
      </c>
    </row>
    <row r="456" spans="1:105" ht="12" customHeight="1" x14ac:dyDescent="0.25">
      <c r="A456" s="97" t="s">
        <v>124</v>
      </c>
      <c r="B456" s="98"/>
      <c r="C456" s="98">
        <v>0</v>
      </c>
      <c r="D456" s="98">
        <v>0</v>
      </c>
      <c r="E456" s="98">
        <v>0</v>
      </c>
      <c r="F456" s="98">
        <v>0</v>
      </c>
      <c r="G456" s="98">
        <v>0</v>
      </c>
      <c r="H456" s="98">
        <v>0</v>
      </c>
      <c r="I456" s="98">
        <v>0</v>
      </c>
      <c r="J456" s="98">
        <v>0</v>
      </c>
      <c r="K456" s="98">
        <v>0</v>
      </c>
      <c r="L456" s="98">
        <v>0</v>
      </c>
      <c r="M456" s="98">
        <v>0</v>
      </c>
      <c r="N456" s="98">
        <v>0</v>
      </c>
      <c r="O456" s="98">
        <v>0</v>
      </c>
      <c r="P456" s="98">
        <v>0</v>
      </c>
      <c r="Q456" s="98">
        <v>0</v>
      </c>
      <c r="R456" s="98">
        <v>0</v>
      </c>
      <c r="S456" s="98">
        <v>0</v>
      </c>
      <c r="T456" s="98">
        <v>0</v>
      </c>
      <c r="U456" s="98">
        <v>0</v>
      </c>
      <c r="V456" s="98">
        <v>0</v>
      </c>
      <c r="W456" s="98">
        <v>0</v>
      </c>
      <c r="X456" s="98">
        <v>0</v>
      </c>
      <c r="Y456" s="98">
        <v>0</v>
      </c>
      <c r="DA456" s="63" t="s">
        <v>4267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98">
        <v>0</v>
      </c>
      <c r="K457" s="98">
        <v>0</v>
      </c>
      <c r="L457" s="98">
        <v>0</v>
      </c>
      <c r="M457" s="98">
        <v>0</v>
      </c>
      <c r="N457" s="98">
        <v>0</v>
      </c>
      <c r="O457" s="98">
        <v>0</v>
      </c>
      <c r="P457" s="98">
        <v>0</v>
      </c>
      <c r="Q457" s="98">
        <v>0</v>
      </c>
      <c r="R457" s="98">
        <v>0</v>
      </c>
      <c r="S457" s="98">
        <v>0</v>
      </c>
      <c r="T457" s="98">
        <v>0</v>
      </c>
      <c r="U457" s="98">
        <v>0</v>
      </c>
      <c r="V457" s="98">
        <v>0</v>
      </c>
      <c r="W457" s="98">
        <v>0</v>
      </c>
      <c r="X457" s="98">
        <v>0</v>
      </c>
      <c r="Y457" s="98">
        <v>0</v>
      </c>
      <c r="DA457" s="63" t="s">
        <v>4268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0</v>
      </c>
      <c r="J458" s="101">
        <v>0</v>
      </c>
      <c r="K458" s="101">
        <v>0</v>
      </c>
      <c r="L458" s="101">
        <v>0</v>
      </c>
      <c r="M458" s="101">
        <v>0</v>
      </c>
      <c r="N458" s="101">
        <v>0</v>
      </c>
      <c r="O458" s="101">
        <v>0</v>
      </c>
      <c r="P458" s="101">
        <v>0</v>
      </c>
      <c r="Q458" s="101">
        <v>0</v>
      </c>
      <c r="R458" s="101">
        <v>0</v>
      </c>
      <c r="S458" s="101">
        <v>0</v>
      </c>
      <c r="T458" s="101">
        <v>0</v>
      </c>
      <c r="U458" s="101">
        <v>0</v>
      </c>
      <c r="V458" s="101">
        <v>0</v>
      </c>
      <c r="W458" s="101">
        <v>0</v>
      </c>
      <c r="X458" s="101">
        <v>0</v>
      </c>
      <c r="Y458" s="101">
        <v>0</v>
      </c>
      <c r="DA458" s="131" t="s">
        <v>4269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X459" s="104">
        <v>0</v>
      </c>
      <c r="Y459" s="104">
        <v>0</v>
      </c>
      <c r="DA459" s="132" t="s">
        <v>4270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X460" s="101">
        <v>0</v>
      </c>
      <c r="Y460" s="101">
        <v>0</v>
      </c>
      <c r="DA460" s="131" t="s">
        <v>4271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X461" s="104">
        <v>0</v>
      </c>
      <c r="Y461" s="104">
        <v>0</v>
      </c>
      <c r="DA461" s="132" t="s">
        <v>4272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X462" s="98">
        <v>0</v>
      </c>
      <c r="Y462" s="98">
        <v>0</v>
      </c>
      <c r="DA462" s="63" t="s">
        <v>4273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X463" s="98">
        <v>0</v>
      </c>
      <c r="Y463" s="98">
        <v>0</v>
      </c>
      <c r="DA463" s="63" t="s">
        <v>4274</v>
      </c>
    </row>
    <row r="464" spans="1:105" ht="12" customHeight="1" x14ac:dyDescent="0.25">
      <c r="A464" s="121" t="s">
        <v>54</v>
      </c>
      <c r="B464" s="122"/>
      <c r="C464" s="122">
        <v>33.491628490715804</v>
      </c>
      <c r="D464" s="122">
        <v>22.258991468394967</v>
      </c>
      <c r="E464" s="122">
        <v>49.552832114797738</v>
      </c>
      <c r="F464" s="122">
        <v>62.853819488501863</v>
      </c>
      <c r="G464" s="122">
        <v>72.579547151977593</v>
      </c>
      <c r="H464" s="122">
        <v>0</v>
      </c>
      <c r="I464" s="122">
        <v>0</v>
      </c>
      <c r="J464" s="122">
        <v>0</v>
      </c>
      <c r="K464" s="122">
        <v>0</v>
      </c>
      <c r="L464" s="122">
        <v>227.1052048967411</v>
      </c>
      <c r="M464" s="122">
        <v>111.12714530218155</v>
      </c>
      <c r="N464" s="122">
        <v>103.68892986451323</v>
      </c>
      <c r="O464" s="122">
        <v>151.40268031659804</v>
      </c>
      <c r="P464" s="122">
        <v>0</v>
      </c>
      <c r="Q464" s="122">
        <v>0</v>
      </c>
      <c r="R464" s="122">
        <v>0</v>
      </c>
      <c r="S464" s="122">
        <v>0</v>
      </c>
      <c r="T464" s="122">
        <v>0</v>
      </c>
      <c r="U464" s="122">
        <v>0</v>
      </c>
      <c r="V464" s="122">
        <v>0</v>
      </c>
      <c r="W464" s="122">
        <v>0</v>
      </c>
      <c r="X464" s="122">
        <v>0</v>
      </c>
      <c r="Y464" s="122">
        <v>23.019699242972113</v>
      </c>
      <c r="DA464" s="130" t="s">
        <v>4275</v>
      </c>
    </row>
    <row r="465" spans="1:105" ht="12" customHeight="1" x14ac:dyDescent="0.25">
      <c r="A465" s="97" t="s">
        <v>51</v>
      </c>
      <c r="B465" s="98"/>
      <c r="C465" s="98">
        <v>0</v>
      </c>
      <c r="D465" s="98">
        <v>441.46999745650021</v>
      </c>
      <c r="E465" s="98">
        <v>331.81726442886026</v>
      </c>
      <c r="F465" s="98">
        <v>494.4266364759323</v>
      </c>
      <c r="G465" s="98">
        <v>422.26382706567523</v>
      </c>
      <c r="H465" s="98">
        <v>0</v>
      </c>
      <c r="I465" s="98">
        <v>0</v>
      </c>
      <c r="J465" s="98">
        <v>0</v>
      </c>
      <c r="K465" s="98">
        <v>0</v>
      </c>
      <c r="L465" s="98">
        <v>302.67817377774992</v>
      </c>
      <c r="M465" s="98">
        <v>378.04240873622501</v>
      </c>
      <c r="N465" s="98">
        <v>364.71866336538091</v>
      </c>
      <c r="O465" s="98">
        <v>362.16496247885254</v>
      </c>
      <c r="P465" s="98">
        <v>0</v>
      </c>
      <c r="Q465" s="98">
        <v>0</v>
      </c>
      <c r="R465" s="98">
        <v>0</v>
      </c>
      <c r="S465" s="98">
        <v>0</v>
      </c>
      <c r="T465" s="98">
        <v>0</v>
      </c>
      <c r="U465" s="98">
        <v>0</v>
      </c>
      <c r="V465" s="98">
        <v>0</v>
      </c>
      <c r="W465" s="98">
        <v>0</v>
      </c>
      <c r="X465" s="98">
        <v>0</v>
      </c>
      <c r="Y465" s="98">
        <v>0</v>
      </c>
      <c r="DA465" s="63" t="s">
        <v>4276</v>
      </c>
    </row>
    <row r="466" spans="1:105" ht="12" customHeight="1" x14ac:dyDescent="0.25">
      <c r="A466" s="97" t="s">
        <v>50</v>
      </c>
      <c r="B466" s="98"/>
      <c r="C466" s="98">
        <v>368.40791339787381</v>
      </c>
      <c r="D466" s="98">
        <v>0</v>
      </c>
      <c r="E466" s="98">
        <v>269.71677529672735</v>
      </c>
      <c r="F466" s="98">
        <v>287.53574185277057</v>
      </c>
      <c r="G466" s="98">
        <v>233.15783846174995</v>
      </c>
      <c r="H466" s="98">
        <v>0</v>
      </c>
      <c r="I466" s="98">
        <v>0</v>
      </c>
      <c r="J466" s="98">
        <v>0</v>
      </c>
      <c r="K466" s="98">
        <v>0</v>
      </c>
      <c r="L466" s="98">
        <v>228.94012160188541</v>
      </c>
      <c r="M466" s="98">
        <v>223.64794670441574</v>
      </c>
      <c r="N466" s="98">
        <v>176.25393870337368</v>
      </c>
      <c r="O466" s="98">
        <v>166.01600910902047</v>
      </c>
      <c r="P466" s="98">
        <v>0</v>
      </c>
      <c r="Q466" s="98">
        <v>0</v>
      </c>
      <c r="R466" s="98">
        <v>0</v>
      </c>
      <c r="S466" s="98">
        <v>0</v>
      </c>
      <c r="T466" s="98">
        <v>0</v>
      </c>
      <c r="U466" s="98">
        <v>0</v>
      </c>
      <c r="V466" s="98">
        <v>0</v>
      </c>
      <c r="W466" s="98">
        <v>0</v>
      </c>
      <c r="X466" s="98">
        <v>0</v>
      </c>
      <c r="Y466" s="98">
        <v>207.17729318674901</v>
      </c>
      <c r="DA466" s="63" t="s">
        <v>4277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X467" s="33">
        <v>0</v>
      </c>
      <c r="Y467" s="33">
        <v>0</v>
      </c>
      <c r="DA467" s="60" t="s">
        <v>4278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263.10254027654065</v>
      </c>
      <c r="D469" s="118">
        <f t="shared" si="240"/>
        <v>307.47554506862934</v>
      </c>
      <c r="E469" s="118">
        <f t="shared" si="240"/>
        <v>228.34728468514811</v>
      </c>
      <c r="F469" s="118">
        <f t="shared" si="240"/>
        <v>317.13224806991383</v>
      </c>
      <c r="G469" s="118">
        <f t="shared" si="240"/>
        <v>291.06853477862279</v>
      </c>
      <c r="H469" s="118">
        <f t="shared" si="240"/>
        <v>0</v>
      </c>
      <c r="I469" s="118">
        <f t="shared" si="240"/>
        <v>0</v>
      </c>
      <c r="J469" s="118">
        <f t="shared" si="240"/>
        <v>0</v>
      </c>
      <c r="K469" s="118">
        <f t="shared" si="240"/>
        <v>0</v>
      </c>
      <c r="L469" s="118">
        <f t="shared" si="240"/>
        <v>232.35627520671051</v>
      </c>
      <c r="M469" s="118">
        <f t="shared" si="240"/>
        <v>265.05214049121946</v>
      </c>
      <c r="N469" s="118">
        <f t="shared" si="240"/>
        <v>240.44800207829596</v>
      </c>
      <c r="O469" s="118">
        <f t="shared" si="240"/>
        <v>247.91389616284192</v>
      </c>
      <c r="P469" s="118">
        <f t="shared" si="240"/>
        <v>0</v>
      </c>
      <c r="Q469" s="118">
        <f t="shared" si="240"/>
        <v>0</v>
      </c>
      <c r="R469" s="118">
        <f t="shared" ref="R469:V469" si="241">R470+R473+R475+R485</f>
        <v>0</v>
      </c>
      <c r="S469" s="118">
        <f t="shared" si="241"/>
        <v>0</v>
      </c>
      <c r="T469" s="118">
        <f t="shared" si="241"/>
        <v>0</v>
      </c>
      <c r="U469" s="118">
        <f t="shared" si="241"/>
        <v>167.46113789857912</v>
      </c>
      <c r="V469" s="118">
        <f t="shared" si="241"/>
        <v>0</v>
      </c>
      <c r="W469" s="118">
        <f t="shared" ref="W469:Y469" si="242">W470+W473+W475+W485</f>
        <v>0</v>
      </c>
      <c r="X469" s="118">
        <f t="shared" si="242"/>
        <v>0</v>
      </c>
      <c r="Y469" s="118">
        <f t="shared" si="242"/>
        <v>123.35926064570435</v>
      </c>
      <c r="DA469" s="129" t="s">
        <v>4427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218.57345510642602</v>
      </c>
      <c r="D470" s="123">
        <f t="shared" si="243"/>
        <v>259.60080687467581</v>
      </c>
      <c r="E470" s="123">
        <f t="shared" si="243"/>
        <v>189.81462231183772</v>
      </c>
      <c r="F470" s="123">
        <f t="shared" si="243"/>
        <v>267.95458161687611</v>
      </c>
      <c r="G470" s="123">
        <f t="shared" si="243"/>
        <v>245.56003685054114</v>
      </c>
      <c r="H470" s="123">
        <f t="shared" si="243"/>
        <v>0</v>
      </c>
      <c r="I470" s="123">
        <f t="shared" si="243"/>
        <v>0</v>
      </c>
      <c r="J470" s="123">
        <f t="shared" si="243"/>
        <v>0</v>
      </c>
      <c r="K470" s="123">
        <f t="shared" si="243"/>
        <v>0</v>
      </c>
      <c r="L470" s="123">
        <f t="shared" si="243"/>
        <v>197.38064064575221</v>
      </c>
      <c r="M470" s="123">
        <f t="shared" si="243"/>
        <v>226.16968206687574</v>
      </c>
      <c r="N470" s="123">
        <f t="shared" si="243"/>
        <v>202.73398522432498</v>
      </c>
      <c r="O470" s="123">
        <f t="shared" si="243"/>
        <v>208.59651293232741</v>
      </c>
      <c r="P470" s="123">
        <f t="shared" si="243"/>
        <v>0</v>
      </c>
      <c r="Q470" s="123">
        <f t="shared" si="243"/>
        <v>0</v>
      </c>
      <c r="R470" s="123">
        <f t="shared" ref="R470:V470" si="244">SUM(R471:R472)</f>
        <v>0</v>
      </c>
      <c r="S470" s="123">
        <f t="shared" si="244"/>
        <v>0</v>
      </c>
      <c r="T470" s="123">
        <f t="shared" si="244"/>
        <v>0</v>
      </c>
      <c r="U470" s="123">
        <f t="shared" si="244"/>
        <v>135.4480303386251</v>
      </c>
      <c r="V470" s="123">
        <f t="shared" si="244"/>
        <v>0</v>
      </c>
      <c r="W470" s="123">
        <f t="shared" ref="W470:Y470" si="245">SUM(W471:W472)</f>
        <v>0</v>
      </c>
      <c r="X470" s="123">
        <f t="shared" si="245"/>
        <v>0</v>
      </c>
      <c r="Y470" s="123">
        <f t="shared" si="245"/>
        <v>95.309716739970582</v>
      </c>
      <c r="DA470" s="130" t="s">
        <v>4428</v>
      </c>
    </row>
    <row r="471" spans="1:105" ht="12" customHeight="1" x14ac:dyDescent="0.25">
      <c r="A471" s="97" t="s">
        <v>51</v>
      </c>
      <c r="B471" s="99"/>
      <c r="C471" s="99">
        <v>217.32984880449297</v>
      </c>
      <c r="D471" s="99">
        <v>258.14486835510593</v>
      </c>
      <c r="E471" s="99">
        <v>188.76434057247423</v>
      </c>
      <c r="F471" s="99">
        <v>266.48432189790611</v>
      </c>
      <c r="G471" s="99">
        <v>244.23355981118044</v>
      </c>
      <c r="H471" s="99">
        <v>0</v>
      </c>
      <c r="I471" s="99">
        <v>0</v>
      </c>
      <c r="J471" s="99">
        <v>0</v>
      </c>
      <c r="K471" s="99">
        <v>0</v>
      </c>
      <c r="L471" s="99">
        <v>196.34690225342382</v>
      </c>
      <c r="M471" s="99">
        <v>224.98965148375459</v>
      </c>
      <c r="N471" s="99">
        <v>201.67700697025796</v>
      </c>
      <c r="O471" s="99">
        <v>207.51057262762401</v>
      </c>
      <c r="P471" s="99">
        <v>0</v>
      </c>
      <c r="Q471" s="99">
        <v>0</v>
      </c>
      <c r="R471" s="99">
        <v>0</v>
      </c>
      <c r="S471" s="99">
        <v>0</v>
      </c>
      <c r="T471" s="99">
        <v>0</v>
      </c>
      <c r="U471" s="99">
        <v>134.67714414132337</v>
      </c>
      <c r="V471" s="99">
        <v>0</v>
      </c>
      <c r="W471" s="99">
        <v>0</v>
      </c>
      <c r="X471" s="99">
        <v>0</v>
      </c>
      <c r="Y471" s="99">
        <v>94.742442858605685</v>
      </c>
      <c r="DA471" s="63" t="s">
        <v>4429</v>
      </c>
    </row>
    <row r="472" spans="1:105" ht="12" customHeight="1" x14ac:dyDescent="0.25">
      <c r="A472" s="97" t="s">
        <v>53</v>
      </c>
      <c r="B472" s="99"/>
      <c r="C472" s="99">
        <v>1.2436063019330574</v>
      </c>
      <c r="D472" s="99">
        <v>1.4559385195698769</v>
      </c>
      <c r="E472" s="99">
        <v>1.0502817393635047</v>
      </c>
      <c r="F472" s="99">
        <v>1.4702597189699949</v>
      </c>
      <c r="G472" s="99">
        <v>1.3264770393606995</v>
      </c>
      <c r="H472" s="99">
        <v>0</v>
      </c>
      <c r="I472" s="99">
        <v>0</v>
      </c>
      <c r="J472" s="99">
        <v>0</v>
      </c>
      <c r="K472" s="99">
        <v>0</v>
      </c>
      <c r="L472" s="99">
        <v>1.0337383923283943</v>
      </c>
      <c r="M472" s="99">
        <v>1.1800305831211504</v>
      </c>
      <c r="N472" s="99">
        <v>1.0569782540670272</v>
      </c>
      <c r="O472" s="99">
        <v>1.0859403047034069</v>
      </c>
      <c r="P472" s="99">
        <v>0</v>
      </c>
      <c r="Q472" s="99">
        <v>0</v>
      </c>
      <c r="R472" s="99">
        <v>0</v>
      </c>
      <c r="S472" s="99">
        <v>0</v>
      </c>
      <c r="T472" s="99">
        <v>0</v>
      </c>
      <c r="U472" s="99">
        <v>0.7708861973017429</v>
      </c>
      <c r="V472" s="99">
        <v>0</v>
      </c>
      <c r="W472" s="99">
        <v>0</v>
      </c>
      <c r="X472" s="99">
        <v>0</v>
      </c>
      <c r="Y472" s="99">
        <v>0.56727388136489088</v>
      </c>
      <c r="DA472" s="63" t="s">
        <v>4430</v>
      </c>
    </row>
    <row r="473" spans="1:105" ht="12" customHeight="1" x14ac:dyDescent="0.25">
      <c r="A473" s="121" t="s">
        <v>92</v>
      </c>
      <c r="B473" s="123"/>
      <c r="C473" s="123">
        <f t="shared" ref="C473:Y473" si="246">C474</f>
        <v>0</v>
      </c>
      <c r="D473" s="123">
        <f t="shared" si="246"/>
        <v>2.5032246490892321E-3</v>
      </c>
      <c r="E473" s="123">
        <f t="shared" si="246"/>
        <v>0</v>
      </c>
      <c r="F473" s="123">
        <f t="shared" si="246"/>
        <v>5.5300767000650997E-3</v>
      </c>
      <c r="G473" s="123">
        <f t="shared" si="246"/>
        <v>7.759517842024213E-3</v>
      </c>
      <c r="H473" s="123">
        <f t="shared" si="246"/>
        <v>0</v>
      </c>
      <c r="I473" s="123">
        <f t="shared" si="246"/>
        <v>0</v>
      </c>
      <c r="J473" s="123">
        <f t="shared" si="246"/>
        <v>0</v>
      </c>
      <c r="K473" s="123">
        <f t="shared" si="246"/>
        <v>0</v>
      </c>
      <c r="L473" s="123">
        <f t="shared" si="246"/>
        <v>1.6116403725599377E-2</v>
      </c>
      <c r="M473" s="123">
        <f t="shared" si="246"/>
        <v>1.7155874617224044E-3</v>
      </c>
      <c r="N473" s="123">
        <f t="shared" si="246"/>
        <v>7.4500694190366406E-3</v>
      </c>
      <c r="O473" s="123">
        <f t="shared" si="246"/>
        <v>1.1795981309747301E-2</v>
      </c>
      <c r="P473" s="123">
        <f t="shared" si="246"/>
        <v>0</v>
      </c>
      <c r="Q473" s="123">
        <f t="shared" si="246"/>
        <v>0</v>
      </c>
      <c r="R473" s="123">
        <f t="shared" si="246"/>
        <v>0</v>
      </c>
      <c r="S473" s="123">
        <f t="shared" si="246"/>
        <v>0</v>
      </c>
      <c r="T473" s="123">
        <f t="shared" si="246"/>
        <v>0</v>
      </c>
      <c r="U473" s="123">
        <f t="shared" si="246"/>
        <v>0</v>
      </c>
      <c r="V473" s="123">
        <f t="shared" si="246"/>
        <v>0</v>
      </c>
      <c r="W473" s="123">
        <f t="shared" si="246"/>
        <v>0</v>
      </c>
      <c r="X473" s="123">
        <f t="shared" si="246"/>
        <v>0</v>
      </c>
      <c r="Y473" s="123">
        <f t="shared" si="246"/>
        <v>6.7760060855175776E-3</v>
      </c>
      <c r="DA473" s="130" t="s">
        <v>4431</v>
      </c>
    </row>
    <row r="474" spans="1:105" ht="12" customHeight="1" x14ac:dyDescent="0.25">
      <c r="A474" s="97" t="s">
        <v>53</v>
      </c>
      <c r="B474" s="99"/>
      <c r="C474" s="99">
        <f>RES_hhdet_in_fecs!C8</f>
        <v>0</v>
      </c>
      <c r="D474" s="99">
        <f>RES_hhdet_in_fecs!D8</f>
        <v>2.5032246490892321E-3</v>
      </c>
      <c r="E474" s="99">
        <f>RES_hhdet_in_fecs!E8</f>
        <v>0</v>
      </c>
      <c r="F474" s="99">
        <f>RES_hhdet_in_fecs!F8</f>
        <v>5.5300767000650997E-3</v>
      </c>
      <c r="G474" s="99">
        <f>RES_hhdet_in_fecs!G8</f>
        <v>7.759517842024213E-3</v>
      </c>
      <c r="H474" s="99">
        <f>RES_hhdet_in_fecs!H8</f>
        <v>0</v>
      </c>
      <c r="I474" s="99">
        <f>RES_hhdet_in_fecs!I8</f>
        <v>0</v>
      </c>
      <c r="J474" s="99">
        <f>RES_hhdet_in_fecs!J8</f>
        <v>0</v>
      </c>
      <c r="K474" s="99">
        <f>RES_hhdet_in_fecs!K8</f>
        <v>0</v>
      </c>
      <c r="L474" s="99">
        <f>RES_hhdet_in_fecs!L8</f>
        <v>1.6116403725599377E-2</v>
      </c>
      <c r="M474" s="99">
        <f>RES_hhdet_in_fecs!M8</f>
        <v>1.7155874617224044E-3</v>
      </c>
      <c r="N474" s="99">
        <f>RES_hhdet_in_fecs!N8</f>
        <v>7.4500694190366406E-3</v>
      </c>
      <c r="O474" s="99">
        <f>RES_hhdet_in_fecs!O8</f>
        <v>1.1795981309747301E-2</v>
      </c>
      <c r="P474" s="99">
        <f>RES_hhdet_in_fecs!P8</f>
        <v>0</v>
      </c>
      <c r="Q474" s="99">
        <f>RES_hhdet_in_fecs!Q8</f>
        <v>0</v>
      </c>
      <c r="R474" s="99">
        <f>RES_hhdet_in_fecs!R8</f>
        <v>0</v>
      </c>
      <c r="S474" s="99">
        <f>RES_hhdet_in_fecs!S8</f>
        <v>0</v>
      </c>
      <c r="T474" s="99">
        <f>RES_hhdet_in_fecs!T8</f>
        <v>0</v>
      </c>
      <c r="U474" s="99">
        <f>RES_hhdet_in_fecs!U8</f>
        <v>0</v>
      </c>
      <c r="V474" s="99">
        <f>RES_hhdet_in_fecs!V8</f>
        <v>0</v>
      </c>
      <c r="W474" s="99">
        <f>RES_hhdet_in_fecs!W8</f>
        <v>0</v>
      </c>
      <c r="X474" s="99">
        <f>RES_hhdet_in_fecs!X8</f>
        <v>0</v>
      </c>
      <c r="Y474" s="99">
        <f>RES_hhdet_in_fecs!Y8</f>
        <v>6.7760060855175776E-3</v>
      </c>
      <c r="DA474" s="63" t="s">
        <v>4432</v>
      </c>
    </row>
    <row r="475" spans="1:105" ht="12" customHeight="1" x14ac:dyDescent="0.25">
      <c r="A475" s="121" t="s">
        <v>55</v>
      </c>
      <c r="B475" s="123"/>
      <c r="C475" s="123">
        <v>26.965196551506441</v>
      </c>
      <c r="D475" s="123">
        <v>32.465957752664266</v>
      </c>
      <c r="E475" s="123">
        <v>23.814575191686764</v>
      </c>
      <c r="F475" s="123">
        <v>33.892330694203046</v>
      </c>
      <c r="G475" s="123">
        <v>31.325402082185324</v>
      </c>
      <c r="H475" s="123">
        <v>0</v>
      </c>
      <c r="I475" s="123">
        <v>0</v>
      </c>
      <c r="J475" s="123">
        <v>0</v>
      </c>
      <c r="K475" s="123">
        <v>0</v>
      </c>
      <c r="L475" s="123">
        <v>21.977066150273394</v>
      </c>
      <c r="M475" s="123">
        <v>26.539465755931193</v>
      </c>
      <c r="N475" s="123">
        <v>25.699661957274422</v>
      </c>
      <c r="O475" s="123">
        <v>27.014931882570171</v>
      </c>
      <c r="P475" s="123">
        <v>0</v>
      </c>
      <c r="Q475" s="123">
        <v>0</v>
      </c>
      <c r="R475" s="123">
        <v>0</v>
      </c>
      <c r="S475" s="123">
        <v>0</v>
      </c>
      <c r="T475" s="123">
        <v>0</v>
      </c>
      <c r="U475" s="123">
        <v>21.984450038196282</v>
      </c>
      <c r="V475" s="123">
        <v>0</v>
      </c>
      <c r="W475" s="123">
        <v>0</v>
      </c>
      <c r="X475" s="123">
        <v>0</v>
      </c>
      <c r="Y475" s="123">
        <v>18.432525958831921</v>
      </c>
      <c r="DA475" s="130" t="s">
        <v>4433</v>
      </c>
    </row>
    <row r="476" spans="1:105" ht="12" customHeight="1" x14ac:dyDescent="0.25">
      <c r="A476" s="97" t="s">
        <v>143</v>
      </c>
      <c r="B476" s="99"/>
      <c r="C476" s="99">
        <v>26.965196551506441</v>
      </c>
      <c r="D476" s="99">
        <v>34.09932961318323</v>
      </c>
      <c r="E476" s="99">
        <v>23.814575191686764</v>
      </c>
      <c r="F476" s="99">
        <v>35.108093644676131</v>
      </c>
      <c r="G476" s="99">
        <v>34.78635082669102</v>
      </c>
      <c r="H476" s="99">
        <v>0</v>
      </c>
      <c r="I476" s="99">
        <v>0</v>
      </c>
      <c r="J476" s="99">
        <v>0</v>
      </c>
      <c r="K476" s="99">
        <v>0</v>
      </c>
      <c r="L476" s="99">
        <v>21.977066150273394</v>
      </c>
      <c r="M476" s="99">
        <v>28.098933190655888</v>
      </c>
      <c r="N476" s="99">
        <v>26.117421823437532</v>
      </c>
      <c r="O476" s="99">
        <v>27.148828453718199</v>
      </c>
      <c r="P476" s="99">
        <v>0</v>
      </c>
      <c r="Q476" s="99">
        <v>0</v>
      </c>
      <c r="R476" s="99">
        <v>0</v>
      </c>
      <c r="S476" s="99">
        <v>0</v>
      </c>
      <c r="T476" s="99">
        <v>0</v>
      </c>
      <c r="U476" s="99">
        <v>21.984450038196282</v>
      </c>
      <c r="V476" s="99">
        <v>0</v>
      </c>
      <c r="W476" s="99">
        <v>0</v>
      </c>
      <c r="X476" s="99">
        <v>0</v>
      </c>
      <c r="Y476" s="99">
        <v>0</v>
      </c>
      <c r="DA476" s="63" t="s">
        <v>4434</v>
      </c>
    </row>
    <row r="477" spans="1:105" ht="12" customHeight="1" x14ac:dyDescent="0.25">
      <c r="A477" s="97" t="s">
        <v>124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0</v>
      </c>
      <c r="DA477" s="63" t="s">
        <v>4435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0</v>
      </c>
      <c r="J478" s="99">
        <v>0</v>
      </c>
      <c r="K478" s="99">
        <v>0</v>
      </c>
      <c r="L478" s="99">
        <v>0</v>
      </c>
      <c r="M478" s="99">
        <v>0</v>
      </c>
      <c r="N478" s="99">
        <v>0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  <c r="V478" s="99">
        <v>0</v>
      </c>
      <c r="W478" s="99">
        <v>0</v>
      </c>
      <c r="X478" s="99">
        <v>0</v>
      </c>
      <c r="Y478" s="99">
        <v>0</v>
      </c>
      <c r="DA478" s="63" t="s">
        <v>4436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0</v>
      </c>
      <c r="J479" s="102">
        <v>0</v>
      </c>
      <c r="K479" s="102">
        <v>0</v>
      </c>
      <c r="L479" s="102">
        <v>0</v>
      </c>
      <c r="M479" s="102">
        <v>0</v>
      </c>
      <c r="N479" s="102">
        <v>0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0</v>
      </c>
      <c r="U479" s="102">
        <v>0</v>
      </c>
      <c r="V479" s="102">
        <v>0</v>
      </c>
      <c r="W479" s="102">
        <v>0</v>
      </c>
      <c r="X479" s="102">
        <v>0</v>
      </c>
      <c r="Y479" s="102">
        <v>0</v>
      </c>
      <c r="DA479" s="131" t="s">
        <v>4437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0</v>
      </c>
      <c r="J480" s="105">
        <v>0</v>
      </c>
      <c r="K480" s="105">
        <v>0</v>
      </c>
      <c r="L480" s="105">
        <v>0</v>
      </c>
      <c r="M480" s="105">
        <v>0</v>
      </c>
      <c r="N480" s="105">
        <v>0</v>
      </c>
      <c r="O480" s="105">
        <v>0</v>
      </c>
      <c r="P480" s="105">
        <v>0</v>
      </c>
      <c r="Q480" s="105">
        <v>0</v>
      </c>
      <c r="R480" s="105">
        <v>0</v>
      </c>
      <c r="S480" s="105">
        <v>0</v>
      </c>
      <c r="T480" s="105">
        <v>0</v>
      </c>
      <c r="U480" s="105">
        <v>0</v>
      </c>
      <c r="V480" s="105">
        <v>0</v>
      </c>
      <c r="W480" s="105">
        <v>0</v>
      </c>
      <c r="X480" s="105">
        <v>0</v>
      </c>
      <c r="Y480" s="105">
        <v>0</v>
      </c>
      <c r="DA480" s="132" t="s">
        <v>4438</v>
      </c>
    </row>
    <row r="481" spans="1:105" ht="12" customHeight="1" x14ac:dyDescent="0.25">
      <c r="A481" s="106" t="s">
        <v>122</v>
      </c>
      <c r="B481" s="102"/>
      <c r="C481" s="102">
        <v>0</v>
      </c>
      <c r="D481" s="102">
        <v>28.545865287418746</v>
      </c>
      <c r="E481" s="102">
        <v>0</v>
      </c>
      <c r="F481" s="102">
        <v>27.500891183144464</v>
      </c>
      <c r="G481" s="102">
        <v>26.927655181272055</v>
      </c>
      <c r="H481" s="102">
        <v>0</v>
      </c>
      <c r="I481" s="102">
        <v>0</v>
      </c>
      <c r="J481" s="102">
        <v>0</v>
      </c>
      <c r="K481" s="102">
        <v>0</v>
      </c>
      <c r="L481" s="102">
        <v>0</v>
      </c>
      <c r="M481" s="102">
        <v>22.434397067464712</v>
      </c>
      <c r="N481" s="102">
        <v>22.766059341551266</v>
      </c>
      <c r="O481" s="102">
        <v>21.471613837041602</v>
      </c>
      <c r="P481" s="102">
        <v>0</v>
      </c>
      <c r="Q481" s="102">
        <v>0</v>
      </c>
      <c r="R481" s="102">
        <v>0</v>
      </c>
      <c r="S481" s="102">
        <v>0</v>
      </c>
      <c r="T481" s="102">
        <v>0</v>
      </c>
      <c r="U481" s="102">
        <v>0</v>
      </c>
      <c r="V481" s="102">
        <v>0</v>
      </c>
      <c r="W481" s="102">
        <v>0</v>
      </c>
      <c r="X481" s="102">
        <v>0</v>
      </c>
      <c r="Y481" s="102">
        <v>18.432525958831921</v>
      </c>
      <c r="DA481" s="131" t="s">
        <v>4439</v>
      </c>
    </row>
    <row r="482" spans="1:105" ht="12" customHeight="1" x14ac:dyDescent="0.25">
      <c r="A482" s="107" t="s">
        <v>121</v>
      </c>
      <c r="B482" s="105"/>
      <c r="C482" s="105">
        <v>0</v>
      </c>
      <c r="D482" s="105">
        <v>0</v>
      </c>
      <c r="E482" s="105">
        <v>0</v>
      </c>
      <c r="F482" s="105">
        <v>0</v>
      </c>
      <c r="G482" s="105">
        <v>0</v>
      </c>
      <c r="H482" s="105">
        <v>0</v>
      </c>
      <c r="I482" s="105">
        <v>0</v>
      </c>
      <c r="J482" s="105">
        <v>0</v>
      </c>
      <c r="K482" s="105">
        <v>0</v>
      </c>
      <c r="L482" s="105">
        <v>0</v>
      </c>
      <c r="M482" s="105">
        <v>0</v>
      </c>
      <c r="N482" s="105">
        <v>0</v>
      </c>
      <c r="O482" s="105">
        <v>0</v>
      </c>
      <c r="P482" s="105">
        <v>0</v>
      </c>
      <c r="Q482" s="105">
        <v>0</v>
      </c>
      <c r="R482" s="105">
        <v>0</v>
      </c>
      <c r="S482" s="105">
        <v>0</v>
      </c>
      <c r="T482" s="105">
        <v>0</v>
      </c>
      <c r="U482" s="105">
        <v>0</v>
      </c>
      <c r="V482" s="105">
        <v>0</v>
      </c>
      <c r="W482" s="105">
        <v>0</v>
      </c>
      <c r="X482" s="105">
        <v>0</v>
      </c>
      <c r="Y482" s="105">
        <v>0</v>
      </c>
      <c r="DA482" s="132" t="s">
        <v>4440</v>
      </c>
    </row>
    <row r="483" spans="1:105" ht="12" customHeight="1" x14ac:dyDescent="0.25">
      <c r="A483" s="108" t="s">
        <v>53</v>
      </c>
      <c r="B483" s="99"/>
      <c r="C483" s="99">
        <v>0</v>
      </c>
      <c r="D483" s="99">
        <v>0</v>
      </c>
      <c r="E483" s="99">
        <v>0</v>
      </c>
      <c r="F483" s="99">
        <v>0</v>
      </c>
      <c r="G483" s="99">
        <v>0</v>
      </c>
      <c r="H483" s="99">
        <v>0</v>
      </c>
      <c r="I483" s="99">
        <v>0</v>
      </c>
      <c r="J483" s="99">
        <v>0</v>
      </c>
      <c r="K483" s="99">
        <v>0</v>
      </c>
      <c r="L483" s="99">
        <v>0</v>
      </c>
      <c r="M483" s="99">
        <v>0</v>
      </c>
      <c r="N483" s="99">
        <v>0</v>
      </c>
      <c r="O483" s="99">
        <v>0</v>
      </c>
      <c r="P483" s="99">
        <v>0</v>
      </c>
      <c r="Q483" s="99">
        <v>0</v>
      </c>
      <c r="R483" s="99">
        <v>0</v>
      </c>
      <c r="S483" s="99">
        <v>0</v>
      </c>
      <c r="T483" s="99">
        <v>0</v>
      </c>
      <c r="U483" s="99">
        <v>0</v>
      </c>
      <c r="V483" s="99">
        <v>0</v>
      </c>
      <c r="W483" s="99">
        <v>0</v>
      </c>
      <c r="X483" s="99">
        <v>0</v>
      </c>
      <c r="Y483" s="99">
        <v>0</v>
      </c>
      <c r="DA483" s="63" t="s">
        <v>4441</v>
      </c>
    </row>
    <row r="484" spans="1:105" ht="12" customHeight="1" x14ac:dyDescent="0.25">
      <c r="A484" s="108" t="s">
        <v>52</v>
      </c>
      <c r="B484" s="99"/>
      <c r="C484" s="99">
        <v>0</v>
      </c>
      <c r="D484" s="99">
        <v>0</v>
      </c>
      <c r="E484" s="99">
        <v>0</v>
      </c>
      <c r="F484" s="99">
        <v>0</v>
      </c>
      <c r="G484" s="99">
        <v>0</v>
      </c>
      <c r="H484" s="99">
        <v>0</v>
      </c>
      <c r="I484" s="99">
        <v>0</v>
      </c>
      <c r="J484" s="99">
        <v>0</v>
      </c>
      <c r="K484" s="99">
        <v>0</v>
      </c>
      <c r="L484" s="99">
        <v>0</v>
      </c>
      <c r="M484" s="99">
        <v>0</v>
      </c>
      <c r="N484" s="99">
        <v>0</v>
      </c>
      <c r="O484" s="99">
        <v>0</v>
      </c>
      <c r="P484" s="99">
        <v>0</v>
      </c>
      <c r="Q484" s="99">
        <v>0</v>
      </c>
      <c r="R484" s="99">
        <v>0</v>
      </c>
      <c r="S484" s="99">
        <v>0</v>
      </c>
      <c r="T484" s="99">
        <v>0</v>
      </c>
      <c r="U484" s="99">
        <v>0</v>
      </c>
      <c r="V484" s="99">
        <v>0</v>
      </c>
      <c r="W484" s="99">
        <v>0</v>
      </c>
      <c r="X484" s="99">
        <v>0</v>
      </c>
      <c r="Y484" s="99">
        <v>0</v>
      </c>
      <c r="DA484" s="63" t="s">
        <v>4442</v>
      </c>
    </row>
    <row r="485" spans="1:105" ht="12" customHeight="1" x14ac:dyDescent="0.25">
      <c r="A485" s="121" t="s">
        <v>54</v>
      </c>
      <c r="B485" s="123"/>
      <c r="C485" s="123">
        <v>17.563888618608175</v>
      </c>
      <c r="D485" s="123">
        <v>15.406277216640163</v>
      </c>
      <c r="E485" s="123">
        <v>14.718087181623629</v>
      </c>
      <c r="F485" s="123">
        <v>15.279805682134615</v>
      </c>
      <c r="G485" s="123">
        <v>14.175336328054321</v>
      </c>
      <c r="H485" s="123">
        <v>0</v>
      </c>
      <c r="I485" s="123">
        <v>0</v>
      </c>
      <c r="J485" s="123">
        <v>0</v>
      </c>
      <c r="K485" s="123">
        <v>0</v>
      </c>
      <c r="L485" s="123">
        <v>12.982452006959305</v>
      </c>
      <c r="M485" s="123">
        <v>12.341277080950801</v>
      </c>
      <c r="N485" s="123">
        <v>12.006904827277518</v>
      </c>
      <c r="O485" s="123">
        <v>12.290655366634571</v>
      </c>
      <c r="P485" s="123">
        <v>0</v>
      </c>
      <c r="Q485" s="123">
        <v>0</v>
      </c>
      <c r="R485" s="123">
        <v>0</v>
      </c>
      <c r="S485" s="123">
        <v>0</v>
      </c>
      <c r="T485" s="123">
        <v>0</v>
      </c>
      <c r="U485" s="123">
        <v>10.028657521757749</v>
      </c>
      <c r="V485" s="123">
        <v>0</v>
      </c>
      <c r="W485" s="123">
        <v>0</v>
      </c>
      <c r="X485" s="123">
        <v>0</v>
      </c>
      <c r="Y485" s="123">
        <v>9.6102419408163371</v>
      </c>
      <c r="DA485" s="130" t="s">
        <v>4443</v>
      </c>
    </row>
    <row r="486" spans="1:105" ht="12" customHeight="1" x14ac:dyDescent="0.25">
      <c r="A486" s="97" t="s">
        <v>51</v>
      </c>
      <c r="B486" s="99"/>
      <c r="C486" s="99">
        <v>0</v>
      </c>
      <c r="D486" s="99">
        <v>20.117164735955058</v>
      </c>
      <c r="E486" s="99">
        <v>15.020340318493888</v>
      </c>
      <c r="F486" s="99">
        <v>22.708444508566181</v>
      </c>
      <c r="G486" s="99">
        <v>19.337851754226875</v>
      </c>
      <c r="H486" s="99">
        <v>0</v>
      </c>
      <c r="I486" s="99">
        <v>0</v>
      </c>
      <c r="J486" s="99">
        <v>0</v>
      </c>
      <c r="K486" s="99">
        <v>0</v>
      </c>
      <c r="L486" s="99">
        <v>13.36850871737313</v>
      </c>
      <c r="M486" s="99">
        <v>16.585231918190527</v>
      </c>
      <c r="N486" s="99">
        <v>15.881977356265384</v>
      </c>
      <c r="O486" s="99">
        <v>15.689907891880328</v>
      </c>
      <c r="P486" s="99">
        <v>0</v>
      </c>
      <c r="Q486" s="99">
        <v>0</v>
      </c>
      <c r="R486" s="99">
        <v>0</v>
      </c>
      <c r="S486" s="99">
        <v>0</v>
      </c>
      <c r="T486" s="99">
        <v>0</v>
      </c>
      <c r="U486" s="99">
        <v>0</v>
      </c>
      <c r="V486" s="99">
        <v>0</v>
      </c>
      <c r="W486" s="99">
        <v>0</v>
      </c>
      <c r="X486" s="99">
        <v>0</v>
      </c>
      <c r="Y486" s="99">
        <v>0</v>
      </c>
      <c r="DA486" s="63" t="s">
        <v>4444</v>
      </c>
    </row>
    <row r="487" spans="1:105" ht="12" customHeight="1" x14ac:dyDescent="0.25">
      <c r="A487" s="97" t="s">
        <v>50</v>
      </c>
      <c r="B487" s="99"/>
      <c r="C487" s="99">
        <v>26.154233155575167</v>
      </c>
      <c r="D487" s="99">
        <v>0</v>
      </c>
      <c r="E487" s="99">
        <v>19.126035433697112</v>
      </c>
      <c r="F487" s="99">
        <v>20.374646295872669</v>
      </c>
      <c r="G487" s="99">
        <v>16.512289199571963</v>
      </c>
      <c r="H487" s="99">
        <v>0</v>
      </c>
      <c r="I487" s="99">
        <v>0</v>
      </c>
      <c r="J487" s="99">
        <v>0</v>
      </c>
      <c r="K487" s="99">
        <v>0</v>
      </c>
      <c r="L487" s="99">
        <v>15.96596566665438</v>
      </c>
      <c r="M487" s="99">
        <v>15.472228992410102</v>
      </c>
      <c r="N487" s="99">
        <v>12.109293280664652</v>
      </c>
      <c r="O487" s="99">
        <v>11.362856463056927</v>
      </c>
      <c r="P487" s="99">
        <v>0</v>
      </c>
      <c r="Q487" s="99">
        <v>0</v>
      </c>
      <c r="R487" s="99">
        <v>0</v>
      </c>
      <c r="S487" s="99">
        <v>0</v>
      </c>
      <c r="T487" s="99">
        <v>0</v>
      </c>
      <c r="U487" s="99">
        <v>0</v>
      </c>
      <c r="V487" s="99">
        <v>0</v>
      </c>
      <c r="W487" s="99">
        <v>0</v>
      </c>
      <c r="X487" s="99">
        <v>0</v>
      </c>
      <c r="Y487" s="99">
        <v>13.847031404115839</v>
      </c>
      <c r="DA487" s="63" t="s">
        <v>4445</v>
      </c>
    </row>
    <row r="488" spans="1:105" ht="12" customHeight="1" x14ac:dyDescent="0.25">
      <c r="A488" s="109" t="s">
        <v>120</v>
      </c>
      <c r="B488" s="110"/>
      <c r="C488" s="110">
        <v>16.704854164911474</v>
      </c>
      <c r="D488" s="110">
        <v>15.156141596145568</v>
      </c>
      <c r="E488" s="110">
        <v>14.201448208115883</v>
      </c>
      <c r="F488" s="110">
        <v>14.067117525828531</v>
      </c>
      <c r="G488" s="110">
        <v>13.107643898225078</v>
      </c>
      <c r="H488" s="110">
        <v>0</v>
      </c>
      <c r="I488" s="110">
        <v>0</v>
      </c>
      <c r="J488" s="110">
        <v>0</v>
      </c>
      <c r="K488" s="110">
        <v>0</v>
      </c>
      <c r="L488" s="110">
        <v>11.196173736834661</v>
      </c>
      <c r="M488" s="110">
        <v>10.387305993916213</v>
      </c>
      <c r="N488" s="110">
        <v>10.55443835504513</v>
      </c>
      <c r="O488" s="110">
        <v>10.066930611998101</v>
      </c>
      <c r="P488" s="110">
        <v>0</v>
      </c>
      <c r="Q488" s="110">
        <v>0</v>
      </c>
      <c r="R488" s="110">
        <v>0</v>
      </c>
      <c r="S488" s="110">
        <v>0</v>
      </c>
      <c r="T488" s="110">
        <v>0</v>
      </c>
      <c r="U488" s="110">
        <v>10.028657521757749</v>
      </c>
      <c r="V488" s="110">
        <v>0</v>
      </c>
      <c r="W488" s="110">
        <v>0</v>
      </c>
      <c r="X488" s="110">
        <v>0</v>
      </c>
      <c r="Y488" s="110">
        <v>9.0806432579038976</v>
      </c>
      <c r="DA488" s="60" t="s">
        <v>4446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164.35375475662369</v>
      </c>
      <c r="D490" s="118">
        <f t="shared" si="247"/>
        <v>193.42329896429146</v>
      </c>
      <c r="E490" s="118">
        <f t="shared" si="247"/>
        <v>144.42560359704248</v>
      </c>
      <c r="F490" s="118">
        <f t="shared" si="247"/>
        <v>201.70598480484122</v>
      </c>
      <c r="G490" s="118">
        <f t="shared" si="247"/>
        <v>186.67346571237044</v>
      </c>
      <c r="H490" s="118">
        <f t="shared" si="247"/>
        <v>0</v>
      </c>
      <c r="I490" s="118">
        <f t="shared" si="247"/>
        <v>0</v>
      </c>
      <c r="J490" s="118">
        <f t="shared" si="247"/>
        <v>0</v>
      </c>
      <c r="K490" s="118">
        <f t="shared" si="247"/>
        <v>0</v>
      </c>
      <c r="L490" s="118">
        <f t="shared" si="247"/>
        <v>153.88962832712738</v>
      </c>
      <c r="M490" s="118">
        <f t="shared" si="247"/>
        <v>177.8982592780543</v>
      </c>
      <c r="N490" s="118">
        <f t="shared" si="247"/>
        <v>162.69887326001225</v>
      </c>
      <c r="O490" s="118">
        <f t="shared" si="247"/>
        <v>168.5080612119026</v>
      </c>
      <c r="P490" s="118">
        <f t="shared" si="247"/>
        <v>0</v>
      </c>
      <c r="Q490" s="118">
        <f t="shared" si="247"/>
        <v>0</v>
      </c>
      <c r="R490" s="118">
        <f t="shared" ref="R490:V490" si="248">R491+R494+R496+R506</f>
        <v>0</v>
      </c>
      <c r="S490" s="118">
        <f t="shared" si="248"/>
        <v>0</v>
      </c>
      <c r="T490" s="118">
        <f t="shared" si="248"/>
        <v>0</v>
      </c>
      <c r="U490" s="118">
        <f t="shared" si="248"/>
        <v>129.43131050103429</v>
      </c>
      <c r="V490" s="118">
        <f t="shared" si="248"/>
        <v>0</v>
      </c>
      <c r="W490" s="118">
        <f t="shared" ref="W490:Y490" si="249">W491+W494+W496+W506</f>
        <v>0</v>
      </c>
      <c r="X490" s="118">
        <f t="shared" si="249"/>
        <v>0</v>
      </c>
      <c r="Y490" s="118">
        <f t="shared" si="249"/>
        <v>100.64438997922804</v>
      </c>
      <c r="DA490" s="129" t="s">
        <v>4595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135.74281936373984</v>
      </c>
      <c r="D491" s="123">
        <f t="shared" si="250"/>
        <v>162.36824130671491</v>
      </c>
      <c r="E491" s="123">
        <f t="shared" si="250"/>
        <v>119.59752421210811</v>
      </c>
      <c r="F491" s="123">
        <f t="shared" si="250"/>
        <v>170.11440156014331</v>
      </c>
      <c r="G491" s="123">
        <f t="shared" si="250"/>
        <v>157.11378926957173</v>
      </c>
      <c r="H491" s="123">
        <f t="shared" si="250"/>
        <v>0</v>
      </c>
      <c r="I491" s="123">
        <f t="shared" si="250"/>
        <v>0</v>
      </c>
      <c r="J491" s="123">
        <f t="shared" si="250"/>
        <v>0</v>
      </c>
      <c r="K491" s="123">
        <f t="shared" si="250"/>
        <v>0</v>
      </c>
      <c r="L491" s="123">
        <f t="shared" si="250"/>
        <v>131.66581760241914</v>
      </c>
      <c r="M491" s="123">
        <f t="shared" si="250"/>
        <v>152.16451701335978</v>
      </c>
      <c r="N491" s="123">
        <f t="shared" si="250"/>
        <v>137.48217043231057</v>
      </c>
      <c r="O491" s="123">
        <f t="shared" si="250"/>
        <v>142.45484502848723</v>
      </c>
      <c r="P491" s="123">
        <f t="shared" si="250"/>
        <v>0</v>
      </c>
      <c r="Q491" s="123">
        <f t="shared" si="250"/>
        <v>0</v>
      </c>
      <c r="R491" s="123">
        <f t="shared" ref="R491:V491" si="251">SUM(R492:R493)</f>
        <v>0</v>
      </c>
      <c r="S491" s="123">
        <f t="shared" si="251"/>
        <v>0</v>
      </c>
      <c r="T491" s="123">
        <f t="shared" si="251"/>
        <v>0</v>
      </c>
      <c r="U491" s="123">
        <f t="shared" si="251"/>
        <v>104.3352723421342</v>
      </c>
      <c r="V491" s="123">
        <f t="shared" si="251"/>
        <v>0</v>
      </c>
      <c r="W491" s="123">
        <f t="shared" ref="W491:Y491" si="252">SUM(W492:W493)</f>
        <v>0</v>
      </c>
      <c r="X491" s="123">
        <f t="shared" si="252"/>
        <v>0</v>
      </c>
      <c r="Y491" s="123">
        <f t="shared" si="252"/>
        <v>77.206781833195862</v>
      </c>
      <c r="DA491" s="130" t="s">
        <v>4596</v>
      </c>
    </row>
    <row r="492" spans="1:105" ht="12" customHeight="1" x14ac:dyDescent="0.25">
      <c r="A492" s="97" t="s">
        <v>51</v>
      </c>
      <c r="B492" s="99"/>
      <c r="C492" s="99">
        <v>134.49921306180678</v>
      </c>
      <c r="D492" s="99">
        <v>160.91230278714502</v>
      </c>
      <c r="E492" s="99">
        <v>118.54724247274461</v>
      </c>
      <c r="F492" s="99">
        <v>168.64414184117331</v>
      </c>
      <c r="G492" s="99">
        <v>155.78731223021103</v>
      </c>
      <c r="H492" s="99">
        <v>0</v>
      </c>
      <c r="I492" s="99">
        <v>0</v>
      </c>
      <c r="J492" s="99">
        <v>0</v>
      </c>
      <c r="K492" s="99">
        <v>0</v>
      </c>
      <c r="L492" s="99">
        <v>130.63207921009075</v>
      </c>
      <c r="M492" s="99">
        <v>150.98448643023863</v>
      </c>
      <c r="N492" s="99">
        <v>136.42519217824355</v>
      </c>
      <c r="O492" s="99">
        <v>141.36890472378383</v>
      </c>
      <c r="P492" s="99">
        <v>0</v>
      </c>
      <c r="Q492" s="99">
        <v>0</v>
      </c>
      <c r="R492" s="99">
        <v>0</v>
      </c>
      <c r="S492" s="99">
        <v>0</v>
      </c>
      <c r="T492" s="99">
        <v>0</v>
      </c>
      <c r="U492" s="99">
        <v>103.56438614483245</v>
      </c>
      <c r="V492" s="99">
        <v>0</v>
      </c>
      <c r="W492" s="99">
        <v>0</v>
      </c>
      <c r="X492" s="99">
        <v>0</v>
      </c>
      <c r="Y492" s="99">
        <v>76.639507951830964</v>
      </c>
      <c r="DA492" s="63" t="s">
        <v>4597</v>
      </c>
    </row>
    <row r="493" spans="1:105" ht="12" customHeight="1" x14ac:dyDescent="0.25">
      <c r="A493" s="97" t="s">
        <v>53</v>
      </c>
      <c r="B493" s="99"/>
      <c r="C493" s="99">
        <v>1.2436063019330574</v>
      </c>
      <c r="D493" s="99">
        <v>1.4559385195698769</v>
      </c>
      <c r="E493" s="99">
        <v>1.0502817393635047</v>
      </c>
      <c r="F493" s="99">
        <v>1.4702597189699949</v>
      </c>
      <c r="G493" s="99">
        <v>1.3264770393606995</v>
      </c>
      <c r="H493" s="99">
        <v>0</v>
      </c>
      <c r="I493" s="99">
        <v>0</v>
      </c>
      <c r="J493" s="99">
        <v>0</v>
      </c>
      <c r="K493" s="99">
        <v>0</v>
      </c>
      <c r="L493" s="99">
        <v>1.0337383923283943</v>
      </c>
      <c r="M493" s="99">
        <v>1.1800305831211504</v>
      </c>
      <c r="N493" s="99">
        <v>1.0569782540670272</v>
      </c>
      <c r="O493" s="99">
        <v>1.0859403047034069</v>
      </c>
      <c r="P493" s="99">
        <v>0</v>
      </c>
      <c r="Q493" s="99">
        <v>0</v>
      </c>
      <c r="R493" s="99">
        <v>0</v>
      </c>
      <c r="S493" s="99">
        <v>0</v>
      </c>
      <c r="T493" s="99">
        <v>0</v>
      </c>
      <c r="U493" s="99">
        <v>0.7708861973017429</v>
      </c>
      <c r="V493" s="99">
        <v>0</v>
      </c>
      <c r="W493" s="99">
        <v>0</v>
      </c>
      <c r="X493" s="99">
        <v>0</v>
      </c>
      <c r="Y493" s="99">
        <v>0.56727388136489088</v>
      </c>
      <c r="DA493" s="63" t="s">
        <v>4598</v>
      </c>
    </row>
    <row r="494" spans="1:105" ht="12" customHeight="1" x14ac:dyDescent="0.25">
      <c r="A494" s="121" t="s">
        <v>92</v>
      </c>
      <c r="B494" s="123"/>
      <c r="C494" s="123">
        <f t="shared" ref="C494:Y494" si="253">C495</f>
        <v>0</v>
      </c>
      <c r="D494" s="123">
        <f t="shared" si="253"/>
        <v>7.1721228929978757E-3</v>
      </c>
      <c r="E494" s="123">
        <f t="shared" si="253"/>
        <v>0</v>
      </c>
      <c r="F494" s="123">
        <f t="shared" si="253"/>
        <v>1.7303742750802816E-2</v>
      </c>
      <c r="G494" s="123">
        <f t="shared" si="253"/>
        <v>2.5321710350989443E-2</v>
      </c>
      <c r="H494" s="123">
        <f t="shared" si="253"/>
        <v>0</v>
      </c>
      <c r="I494" s="123">
        <f t="shared" si="253"/>
        <v>0</v>
      </c>
      <c r="J494" s="123">
        <f t="shared" si="253"/>
        <v>0</v>
      </c>
      <c r="K494" s="123">
        <f t="shared" si="253"/>
        <v>0</v>
      </c>
      <c r="L494" s="123">
        <f t="shared" si="253"/>
        <v>6.3949809010715203E-2</v>
      </c>
      <c r="M494" s="123">
        <f t="shared" si="253"/>
        <v>7.0960832269846849E-3</v>
      </c>
      <c r="N494" s="123">
        <f t="shared" si="253"/>
        <v>3.2268583470853103E-2</v>
      </c>
      <c r="O494" s="123">
        <f t="shared" si="253"/>
        <v>5.3705490591297284E-2</v>
      </c>
      <c r="P494" s="123">
        <f t="shared" si="253"/>
        <v>0</v>
      </c>
      <c r="Q494" s="123">
        <f t="shared" si="253"/>
        <v>0</v>
      </c>
      <c r="R494" s="123">
        <f t="shared" si="253"/>
        <v>0</v>
      </c>
      <c r="S494" s="123">
        <f t="shared" si="253"/>
        <v>0</v>
      </c>
      <c r="T494" s="123">
        <f t="shared" si="253"/>
        <v>0</v>
      </c>
      <c r="U494" s="123">
        <f t="shared" si="253"/>
        <v>0</v>
      </c>
      <c r="V494" s="123">
        <f t="shared" si="253"/>
        <v>0</v>
      </c>
      <c r="W494" s="123">
        <f t="shared" si="253"/>
        <v>0</v>
      </c>
      <c r="X494" s="123">
        <f t="shared" si="253"/>
        <v>0</v>
      </c>
      <c r="Y494" s="123">
        <f t="shared" si="253"/>
        <v>3.5134836949530589E-2</v>
      </c>
      <c r="DA494" s="130" t="s">
        <v>4599</v>
      </c>
    </row>
    <row r="495" spans="1:105" ht="12" customHeight="1" x14ac:dyDescent="0.25">
      <c r="A495" s="97" t="s">
        <v>53</v>
      </c>
      <c r="B495" s="99"/>
      <c r="C495" s="99">
        <f>RES_hhdet_in_tess!C8</f>
        <v>0</v>
      </c>
      <c r="D495" s="99">
        <f>RES_hhdet_in_tess!D8</f>
        <v>7.1721228929978757E-3</v>
      </c>
      <c r="E495" s="99">
        <f>RES_hhdet_in_tess!E8</f>
        <v>0</v>
      </c>
      <c r="F495" s="99">
        <f>RES_hhdet_in_tess!F8</f>
        <v>1.7303742750802816E-2</v>
      </c>
      <c r="G495" s="99">
        <f>RES_hhdet_in_tess!G8</f>
        <v>2.5321710350989443E-2</v>
      </c>
      <c r="H495" s="99">
        <f>RES_hhdet_in_tess!H8</f>
        <v>0</v>
      </c>
      <c r="I495" s="99">
        <f>RES_hhdet_in_tess!I8</f>
        <v>0</v>
      </c>
      <c r="J495" s="99">
        <f>RES_hhdet_in_tess!J8</f>
        <v>0</v>
      </c>
      <c r="K495" s="99">
        <f>RES_hhdet_in_tess!K8</f>
        <v>0</v>
      </c>
      <c r="L495" s="99">
        <f>RES_hhdet_in_tess!L8</f>
        <v>6.3949809010715203E-2</v>
      </c>
      <c r="M495" s="99">
        <f>RES_hhdet_in_tess!M8</f>
        <v>7.0960832269846849E-3</v>
      </c>
      <c r="N495" s="99">
        <f>RES_hhdet_in_tess!N8</f>
        <v>3.2268583470853103E-2</v>
      </c>
      <c r="O495" s="99">
        <f>RES_hhdet_in_tess!O8</f>
        <v>5.3705490591297284E-2</v>
      </c>
      <c r="P495" s="99">
        <f>RES_hhdet_in_tess!P8</f>
        <v>0</v>
      </c>
      <c r="Q495" s="99">
        <f>RES_hhdet_in_tess!Q8</f>
        <v>0</v>
      </c>
      <c r="R495" s="99">
        <f>RES_hhdet_in_tess!R8</f>
        <v>0</v>
      </c>
      <c r="S495" s="99">
        <f>RES_hhdet_in_tess!S8</f>
        <v>0</v>
      </c>
      <c r="T495" s="99">
        <f>RES_hhdet_in_tess!T8</f>
        <v>0</v>
      </c>
      <c r="U495" s="99">
        <f>RES_hhdet_in_tess!U8</f>
        <v>0</v>
      </c>
      <c r="V495" s="99">
        <f>RES_hhdet_in_tess!V8</f>
        <v>0</v>
      </c>
      <c r="W495" s="99">
        <f>RES_hhdet_in_tess!W8</f>
        <v>0</v>
      </c>
      <c r="X495" s="99">
        <f>RES_hhdet_in_tess!X8</f>
        <v>0</v>
      </c>
      <c r="Y495" s="99">
        <f>RES_hhdet_in_tess!Y8</f>
        <v>3.5134836949530589E-2</v>
      </c>
      <c r="DA495" s="63" t="s">
        <v>4600</v>
      </c>
    </row>
    <row r="496" spans="1:105" ht="12" customHeight="1" x14ac:dyDescent="0.25">
      <c r="A496" s="121" t="s">
        <v>55</v>
      </c>
      <c r="B496" s="123"/>
      <c r="C496" s="123">
        <v>16.043963009468417</v>
      </c>
      <c r="D496" s="123">
        <v>19.808230611229291</v>
      </c>
      <c r="E496" s="123">
        <v>14.39985396989349</v>
      </c>
      <c r="F496" s="123">
        <v>20.814744849002714</v>
      </c>
      <c r="G496" s="123">
        <v>19.626476338163453</v>
      </c>
      <c r="H496" s="123">
        <v>0</v>
      </c>
      <c r="I496" s="123">
        <v>0</v>
      </c>
      <c r="J496" s="123">
        <v>0</v>
      </c>
      <c r="K496" s="123">
        <v>0</v>
      </c>
      <c r="L496" s="123">
        <v>14.156096145089528</v>
      </c>
      <c r="M496" s="123">
        <v>17.343668144465262</v>
      </c>
      <c r="N496" s="123">
        <v>16.909829240347289</v>
      </c>
      <c r="O496" s="123">
        <v>17.871830221760963</v>
      </c>
      <c r="P496" s="123">
        <v>0</v>
      </c>
      <c r="Q496" s="123">
        <v>0</v>
      </c>
      <c r="R496" s="123">
        <v>0</v>
      </c>
      <c r="S496" s="123">
        <v>0</v>
      </c>
      <c r="T496" s="123">
        <v>0</v>
      </c>
      <c r="U496" s="123">
        <v>16.572545512648485</v>
      </c>
      <c r="V496" s="123">
        <v>0</v>
      </c>
      <c r="W496" s="123">
        <v>0</v>
      </c>
      <c r="X496" s="123">
        <v>0</v>
      </c>
      <c r="Y496" s="123">
        <v>15.285406013306355</v>
      </c>
      <c r="DA496" s="130" t="s">
        <v>4601</v>
      </c>
    </row>
    <row r="497" spans="1:105" ht="12" customHeight="1" x14ac:dyDescent="0.25">
      <c r="A497" s="97" t="s">
        <v>143</v>
      </c>
      <c r="B497" s="99"/>
      <c r="C497" s="99">
        <v>16.043963009468417</v>
      </c>
      <c r="D497" s="99">
        <v>20.449966051099153</v>
      </c>
      <c r="E497" s="99">
        <v>14.39985396989349</v>
      </c>
      <c r="F497" s="99">
        <v>21.408132853654607</v>
      </c>
      <c r="G497" s="99">
        <v>21.396495990178526</v>
      </c>
      <c r="H497" s="99">
        <v>0</v>
      </c>
      <c r="I497" s="99">
        <v>0</v>
      </c>
      <c r="J497" s="99">
        <v>0</v>
      </c>
      <c r="K497" s="99">
        <v>0</v>
      </c>
      <c r="L497" s="99">
        <v>14.156096145089528</v>
      </c>
      <c r="M497" s="99">
        <v>18.270651596652378</v>
      </c>
      <c r="N497" s="99">
        <v>17.130929709837833</v>
      </c>
      <c r="O497" s="99">
        <v>17.945554631280878</v>
      </c>
      <c r="P497" s="99">
        <v>0</v>
      </c>
      <c r="Q497" s="99">
        <v>0</v>
      </c>
      <c r="R497" s="99">
        <v>0</v>
      </c>
      <c r="S497" s="99">
        <v>0</v>
      </c>
      <c r="T497" s="99">
        <v>0</v>
      </c>
      <c r="U497" s="99">
        <v>16.572545512648485</v>
      </c>
      <c r="V497" s="99">
        <v>0</v>
      </c>
      <c r="W497" s="99">
        <v>0</v>
      </c>
      <c r="X497" s="99">
        <v>0</v>
      </c>
      <c r="Y497" s="99">
        <v>0</v>
      </c>
      <c r="DA497" s="63" t="s">
        <v>4602</v>
      </c>
    </row>
    <row r="498" spans="1:105" ht="12" customHeight="1" x14ac:dyDescent="0.25">
      <c r="A498" s="97" t="s">
        <v>124</v>
      </c>
      <c r="B498" s="99"/>
      <c r="C498" s="99">
        <v>0</v>
      </c>
      <c r="D498" s="99">
        <v>0</v>
      </c>
      <c r="E498" s="99">
        <v>0</v>
      </c>
      <c r="F498" s="99">
        <v>0</v>
      </c>
      <c r="G498" s="99">
        <v>0</v>
      </c>
      <c r="H498" s="99">
        <v>0</v>
      </c>
      <c r="I498" s="99">
        <v>0</v>
      </c>
      <c r="J498" s="99">
        <v>0</v>
      </c>
      <c r="K498" s="99">
        <v>0</v>
      </c>
      <c r="L498" s="99">
        <v>0</v>
      </c>
      <c r="M498" s="99">
        <v>0</v>
      </c>
      <c r="N498" s="99">
        <v>0</v>
      </c>
      <c r="O498" s="99">
        <v>0</v>
      </c>
      <c r="P498" s="99">
        <v>0</v>
      </c>
      <c r="Q498" s="99">
        <v>0</v>
      </c>
      <c r="R498" s="99">
        <v>0</v>
      </c>
      <c r="S498" s="99">
        <v>0</v>
      </c>
      <c r="T498" s="99">
        <v>0</v>
      </c>
      <c r="U498" s="99">
        <v>0</v>
      </c>
      <c r="V498" s="99">
        <v>0</v>
      </c>
      <c r="W498" s="99">
        <v>0</v>
      </c>
      <c r="X498" s="99">
        <v>0</v>
      </c>
      <c r="Y498" s="99">
        <v>0</v>
      </c>
      <c r="DA498" s="63" t="s">
        <v>4603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0</v>
      </c>
      <c r="J499" s="99">
        <v>0</v>
      </c>
      <c r="K499" s="99">
        <v>0</v>
      </c>
      <c r="L499" s="99">
        <v>0</v>
      </c>
      <c r="M499" s="99">
        <v>0</v>
      </c>
      <c r="N499" s="99">
        <v>0</v>
      </c>
      <c r="O499" s="99">
        <v>0</v>
      </c>
      <c r="P499" s="99">
        <v>0</v>
      </c>
      <c r="Q499" s="99">
        <v>0</v>
      </c>
      <c r="R499" s="99">
        <v>0</v>
      </c>
      <c r="S499" s="99">
        <v>0</v>
      </c>
      <c r="T499" s="99">
        <v>0</v>
      </c>
      <c r="U499" s="99">
        <v>0</v>
      </c>
      <c r="V499" s="99">
        <v>0</v>
      </c>
      <c r="W499" s="99">
        <v>0</v>
      </c>
      <c r="X499" s="99">
        <v>0</v>
      </c>
      <c r="Y499" s="99">
        <v>0</v>
      </c>
      <c r="DA499" s="63" t="s">
        <v>4604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0</v>
      </c>
      <c r="J500" s="102">
        <v>0</v>
      </c>
      <c r="K500" s="102">
        <v>0</v>
      </c>
      <c r="L500" s="102">
        <v>0</v>
      </c>
      <c r="M500" s="102">
        <v>0</v>
      </c>
      <c r="N500" s="102">
        <v>0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0</v>
      </c>
      <c r="U500" s="102">
        <v>0</v>
      </c>
      <c r="V500" s="102">
        <v>0</v>
      </c>
      <c r="W500" s="102">
        <v>0</v>
      </c>
      <c r="X500" s="102">
        <v>0</v>
      </c>
      <c r="Y500" s="102">
        <v>0</v>
      </c>
      <c r="DA500" s="131" t="s">
        <v>4605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0</v>
      </c>
      <c r="J501" s="105">
        <v>0</v>
      </c>
      <c r="K501" s="105">
        <v>0</v>
      </c>
      <c r="L501" s="105">
        <v>0</v>
      </c>
      <c r="M501" s="105">
        <v>0</v>
      </c>
      <c r="N501" s="105">
        <v>0</v>
      </c>
      <c r="O501" s="105">
        <v>0</v>
      </c>
      <c r="P501" s="105">
        <v>0</v>
      </c>
      <c r="Q501" s="105">
        <v>0</v>
      </c>
      <c r="R501" s="105">
        <v>0</v>
      </c>
      <c r="S501" s="105">
        <v>0</v>
      </c>
      <c r="T501" s="105">
        <v>0</v>
      </c>
      <c r="U501" s="105">
        <v>0</v>
      </c>
      <c r="V501" s="105">
        <v>0</v>
      </c>
      <c r="W501" s="105">
        <v>0</v>
      </c>
      <c r="X501" s="105">
        <v>0</v>
      </c>
      <c r="Y501" s="105">
        <v>0</v>
      </c>
      <c r="DA501" s="132" t="s">
        <v>4606</v>
      </c>
    </row>
    <row r="502" spans="1:105" ht="12" customHeight="1" x14ac:dyDescent="0.25">
      <c r="A502" s="106" t="s">
        <v>122</v>
      </c>
      <c r="B502" s="102"/>
      <c r="C502" s="102">
        <v>0</v>
      </c>
      <c r="D502" s="102">
        <v>18.268065555541618</v>
      </c>
      <c r="E502" s="102">
        <v>0</v>
      </c>
      <c r="F502" s="102">
        <v>17.695219338832743</v>
      </c>
      <c r="G502" s="102">
        <v>17.377353622445053</v>
      </c>
      <c r="H502" s="102">
        <v>0</v>
      </c>
      <c r="I502" s="102">
        <v>0</v>
      </c>
      <c r="J502" s="102">
        <v>0</v>
      </c>
      <c r="K502" s="102">
        <v>0</v>
      </c>
      <c r="L502" s="102">
        <v>0</v>
      </c>
      <c r="M502" s="102">
        <v>14.903520527678584</v>
      </c>
      <c r="N502" s="102">
        <v>15.357212610147029</v>
      </c>
      <c r="O502" s="102">
        <v>14.819639667636428</v>
      </c>
      <c r="P502" s="102">
        <v>0</v>
      </c>
      <c r="Q502" s="102">
        <v>0</v>
      </c>
      <c r="R502" s="102">
        <v>0</v>
      </c>
      <c r="S502" s="102">
        <v>0</v>
      </c>
      <c r="T502" s="102">
        <v>0</v>
      </c>
      <c r="U502" s="102">
        <v>0</v>
      </c>
      <c r="V502" s="102">
        <v>0</v>
      </c>
      <c r="W502" s="102">
        <v>0</v>
      </c>
      <c r="X502" s="102">
        <v>0</v>
      </c>
      <c r="Y502" s="102">
        <v>15.285406013306355</v>
      </c>
      <c r="DA502" s="131" t="s">
        <v>4607</v>
      </c>
    </row>
    <row r="503" spans="1:105" ht="12" customHeight="1" x14ac:dyDescent="0.25">
      <c r="A503" s="107" t="s">
        <v>121</v>
      </c>
      <c r="B503" s="105"/>
      <c r="C503" s="105">
        <v>0</v>
      </c>
      <c r="D503" s="105">
        <v>0</v>
      </c>
      <c r="E503" s="105">
        <v>0</v>
      </c>
      <c r="F503" s="105">
        <v>0</v>
      </c>
      <c r="G503" s="105">
        <v>0</v>
      </c>
      <c r="H503" s="105">
        <v>0</v>
      </c>
      <c r="I503" s="105">
        <v>0</v>
      </c>
      <c r="J503" s="105">
        <v>0</v>
      </c>
      <c r="K503" s="105">
        <v>0</v>
      </c>
      <c r="L503" s="105">
        <v>0</v>
      </c>
      <c r="M503" s="105">
        <v>0</v>
      </c>
      <c r="N503" s="105">
        <v>0</v>
      </c>
      <c r="O503" s="105">
        <v>0</v>
      </c>
      <c r="P503" s="105">
        <v>0</v>
      </c>
      <c r="Q503" s="105">
        <v>0</v>
      </c>
      <c r="R503" s="105">
        <v>0</v>
      </c>
      <c r="S503" s="105">
        <v>0</v>
      </c>
      <c r="T503" s="105">
        <v>0</v>
      </c>
      <c r="U503" s="105">
        <v>0</v>
      </c>
      <c r="V503" s="105">
        <v>0</v>
      </c>
      <c r="W503" s="105">
        <v>0</v>
      </c>
      <c r="X503" s="105">
        <v>0</v>
      </c>
      <c r="Y503" s="105">
        <v>0</v>
      </c>
      <c r="DA503" s="132" t="s">
        <v>4608</v>
      </c>
    </row>
    <row r="504" spans="1:105" ht="12" customHeight="1" x14ac:dyDescent="0.25">
      <c r="A504" s="108" t="s">
        <v>53</v>
      </c>
      <c r="B504" s="99"/>
      <c r="C504" s="99">
        <v>0</v>
      </c>
      <c r="D504" s="99">
        <v>0</v>
      </c>
      <c r="E504" s="99">
        <v>0</v>
      </c>
      <c r="F504" s="99">
        <v>0</v>
      </c>
      <c r="G504" s="99">
        <v>0</v>
      </c>
      <c r="H504" s="99">
        <v>0</v>
      </c>
      <c r="I504" s="99">
        <v>0</v>
      </c>
      <c r="J504" s="99">
        <v>0</v>
      </c>
      <c r="K504" s="99">
        <v>0</v>
      </c>
      <c r="L504" s="99">
        <v>0</v>
      </c>
      <c r="M504" s="99">
        <v>0</v>
      </c>
      <c r="N504" s="99">
        <v>0</v>
      </c>
      <c r="O504" s="99">
        <v>0</v>
      </c>
      <c r="P504" s="99">
        <v>0</v>
      </c>
      <c r="Q504" s="99">
        <v>0</v>
      </c>
      <c r="R504" s="99">
        <v>0</v>
      </c>
      <c r="S504" s="99">
        <v>0</v>
      </c>
      <c r="T504" s="99">
        <v>0</v>
      </c>
      <c r="U504" s="99">
        <v>0</v>
      </c>
      <c r="V504" s="99">
        <v>0</v>
      </c>
      <c r="W504" s="99">
        <v>0</v>
      </c>
      <c r="X504" s="99">
        <v>0</v>
      </c>
      <c r="Y504" s="99">
        <v>0</v>
      </c>
      <c r="DA504" s="63" t="s">
        <v>4609</v>
      </c>
    </row>
    <row r="505" spans="1:105" ht="12" customHeight="1" x14ac:dyDescent="0.25">
      <c r="A505" s="108" t="s">
        <v>52</v>
      </c>
      <c r="B505" s="99"/>
      <c r="C505" s="99">
        <v>0</v>
      </c>
      <c r="D505" s="99">
        <v>0</v>
      </c>
      <c r="E505" s="99">
        <v>0</v>
      </c>
      <c r="F505" s="99">
        <v>0</v>
      </c>
      <c r="G505" s="99">
        <v>0</v>
      </c>
      <c r="H505" s="99">
        <v>0</v>
      </c>
      <c r="I505" s="99">
        <v>0</v>
      </c>
      <c r="J505" s="99">
        <v>0</v>
      </c>
      <c r="K505" s="99">
        <v>0</v>
      </c>
      <c r="L505" s="99">
        <v>0</v>
      </c>
      <c r="M505" s="99">
        <v>0</v>
      </c>
      <c r="N505" s="99">
        <v>0</v>
      </c>
      <c r="O505" s="99">
        <v>0</v>
      </c>
      <c r="P505" s="99">
        <v>0</v>
      </c>
      <c r="Q505" s="99">
        <v>0</v>
      </c>
      <c r="R505" s="99">
        <v>0</v>
      </c>
      <c r="S505" s="99">
        <v>0</v>
      </c>
      <c r="T505" s="99">
        <v>0</v>
      </c>
      <c r="U505" s="99">
        <v>0</v>
      </c>
      <c r="V505" s="99">
        <v>0</v>
      </c>
      <c r="W505" s="99">
        <v>0</v>
      </c>
      <c r="X505" s="99">
        <v>0</v>
      </c>
      <c r="Y505" s="99">
        <v>0</v>
      </c>
      <c r="DA505" s="63" t="s">
        <v>4610</v>
      </c>
    </row>
    <row r="506" spans="1:105" ht="12" customHeight="1" x14ac:dyDescent="0.25">
      <c r="A506" s="121" t="s">
        <v>54</v>
      </c>
      <c r="B506" s="123"/>
      <c r="C506" s="123">
        <v>12.566972383415404</v>
      </c>
      <c r="D506" s="123">
        <v>11.239654923454275</v>
      </c>
      <c r="E506" s="123">
        <v>10.428225415040881</v>
      </c>
      <c r="F506" s="123">
        <v>10.759534652944385</v>
      </c>
      <c r="G506" s="123">
        <v>9.9078783942842747</v>
      </c>
      <c r="H506" s="123">
        <v>0</v>
      </c>
      <c r="I506" s="123">
        <v>0</v>
      </c>
      <c r="J506" s="123">
        <v>0</v>
      </c>
      <c r="K506" s="123">
        <v>0</v>
      </c>
      <c r="L506" s="123">
        <v>8.0037647706080062</v>
      </c>
      <c r="M506" s="123">
        <v>8.382978037002248</v>
      </c>
      <c r="N506" s="123">
        <v>8.274605003883547</v>
      </c>
      <c r="O506" s="123">
        <v>8.1276804710631154</v>
      </c>
      <c r="P506" s="123">
        <v>0</v>
      </c>
      <c r="Q506" s="123">
        <v>0</v>
      </c>
      <c r="R506" s="123">
        <v>0</v>
      </c>
      <c r="S506" s="123">
        <v>0</v>
      </c>
      <c r="T506" s="123">
        <v>0</v>
      </c>
      <c r="U506" s="123">
        <v>8.5234926462515848</v>
      </c>
      <c r="V506" s="123">
        <v>0</v>
      </c>
      <c r="W506" s="123">
        <v>0</v>
      </c>
      <c r="X506" s="123">
        <v>0</v>
      </c>
      <c r="Y506" s="123">
        <v>8.1170672957762982</v>
      </c>
      <c r="DA506" s="130" t="s">
        <v>4611</v>
      </c>
    </row>
    <row r="507" spans="1:105" ht="12" customHeight="1" x14ac:dyDescent="0.25">
      <c r="A507" s="97" t="s">
        <v>51</v>
      </c>
      <c r="B507" s="99"/>
      <c r="C507" s="99">
        <v>0</v>
      </c>
      <c r="D507" s="99">
        <v>11.658868253997396</v>
      </c>
      <c r="E507" s="99">
        <v>8.7093593220365353</v>
      </c>
      <c r="F507" s="99">
        <v>13.173783765566068</v>
      </c>
      <c r="G507" s="99">
        <v>11.224008535027693</v>
      </c>
      <c r="H507" s="99">
        <v>0</v>
      </c>
      <c r="I507" s="99">
        <v>0</v>
      </c>
      <c r="J507" s="99">
        <v>0</v>
      </c>
      <c r="K507" s="99">
        <v>0</v>
      </c>
      <c r="L507" s="99">
        <v>7.7786567957658912</v>
      </c>
      <c r="M507" s="99">
        <v>9.6540013046493591</v>
      </c>
      <c r="N507" s="99">
        <v>9.2466007536663248</v>
      </c>
      <c r="O507" s="99">
        <v>9.135929567839236</v>
      </c>
      <c r="P507" s="99">
        <v>0</v>
      </c>
      <c r="Q507" s="99">
        <v>0</v>
      </c>
      <c r="R507" s="99">
        <v>0</v>
      </c>
      <c r="S507" s="99">
        <v>0</v>
      </c>
      <c r="T507" s="99">
        <v>0</v>
      </c>
      <c r="U507" s="99">
        <v>0</v>
      </c>
      <c r="V507" s="99">
        <v>0</v>
      </c>
      <c r="W507" s="99">
        <v>0</v>
      </c>
      <c r="X507" s="99">
        <v>0</v>
      </c>
      <c r="Y507" s="99">
        <v>0</v>
      </c>
      <c r="DA507" s="63" t="s">
        <v>4612</v>
      </c>
    </row>
    <row r="508" spans="1:105" ht="12" customHeight="1" x14ac:dyDescent="0.25">
      <c r="A508" s="97" t="s">
        <v>50</v>
      </c>
      <c r="B508" s="99"/>
      <c r="C508" s="99">
        <v>14.834892428949468</v>
      </c>
      <c r="D508" s="99">
        <v>0</v>
      </c>
      <c r="E508" s="99">
        <v>10.872195439539855</v>
      </c>
      <c r="F508" s="99">
        <v>11.59462118467909</v>
      </c>
      <c r="G508" s="99">
        <v>9.4069207591113475</v>
      </c>
      <c r="H508" s="99">
        <v>0</v>
      </c>
      <c r="I508" s="99">
        <v>0</v>
      </c>
      <c r="J508" s="99">
        <v>0</v>
      </c>
      <c r="K508" s="99">
        <v>0</v>
      </c>
      <c r="L508" s="99">
        <v>9.145282785400477</v>
      </c>
      <c r="M508" s="99">
        <v>8.8697745385418862</v>
      </c>
      <c r="N508" s="99">
        <v>6.9450972266385138</v>
      </c>
      <c r="O508" s="99">
        <v>6.5187818213103004</v>
      </c>
      <c r="P508" s="99">
        <v>0</v>
      </c>
      <c r="Q508" s="99">
        <v>0</v>
      </c>
      <c r="R508" s="99">
        <v>0</v>
      </c>
      <c r="S508" s="99">
        <v>0</v>
      </c>
      <c r="T508" s="99">
        <v>0</v>
      </c>
      <c r="U508" s="99">
        <v>0</v>
      </c>
      <c r="V508" s="99">
        <v>0</v>
      </c>
      <c r="W508" s="99">
        <v>0</v>
      </c>
      <c r="X508" s="99">
        <v>0</v>
      </c>
      <c r="Y508" s="99">
        <v>8.4273298252429676</v>
      </c>
      <c r="DA508" s="63" t="s">
        <v>4613</v>
      </c>
    </row>
    <row r="509" spans="1:105" ht="12" customHeight="1" x14ac:dyDescent="0.25">
      <c r="A509" s="109" t="s">
        <v>120</v>
      </c>
      <c r="B509" s="110"/>
      <c r="C509" s="110">
        <v>12.340180378861996</v>
      </c>
      <c r="D509" s="110">
        <v>11.21739580855818</v>
      </c>
      <c r="E509" s="110">
        <v>10.531683509474714</v>
      </c>
      <c r="F509" s="110">
        <v>10.452871823834633</v>
      </c>
      <c r="G509" s="110">
        <v>9.7601012553857984</v>
      </c>
      <c r="H509" s="110">
        <v>0</v>
      </c>
      <c r="I509" s="110">
        <v>0</v>
      </c>
      <c r="J509" s="110">
        <v>0</v>
      </c>
      <c r="K509" s="110">
        <v>0</v>
      </c>
      <c r="L509" s="110">
        <v>8.4387691130727767</v>
      </c>
      <c r="M509" s="110">
        <v>7.860634447144121</v>
      </c>
      <c r="N509" s="110">
        <v>8.0309837978891156</v>
      </c>
      <c r="O509" s="110">
        <v>7.7181732657014672</v>
      </c>
      <c r="P509" s="110">
        <v>0</v>
      </c>
      <c r="Q509" s="110">
        <v>0</v>
      </c>
      <c r="R509" s="110">
        <v>0</v>
      </c>
      <c r="S509" s="110">
        <v>0</v>
      </c>
      <c r="T509" s="110">
        <v>0</v>
      </c>
      <c r="U509" s="110">
        <v>8.5234926462515848</v>
      </c>
      <c r="V509" s="110">
        <v>0</v>
      </c>
      <c r="W509" s="110">
        <v>0</v>
      </c>
      <c r="X509" s="110">
        <v>0</v>
      </c>
      <c r="Y509" s="110">
        <v>8.0782844795929645</v>
      </c>
      <c r="DA509" s="60" t="s">
        <v>4614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87.118887580651958</v>
      </c>
      <c r="D511" s="118">
        <f t="shared" si="254"/>
        <v>100.1940967176894</v>
      </c>
      <c r="E511" s="118">
        <f t="shared" si="254"/>
        <v>76.444607900378472</v>
      </c>
      <c r="F511" s="118">
        <f t="shared" si="254"/>
        <v>104.74287255074411</v>
      </c>
      <c r="G511" s="118">
        <f t="shared" si="254"/>
        <v>93.80261589550436</v>
      </c>
      <c r="H511" s="118">
        <f t="shared" si="254"/>
        <v>0</v>
      </c>
      <c r="I511" s="118">
        <f t="shared" si="254"/>
        <v>0</v>
      </c>
      <c r="J511" s="118">
        <f t="shared" si="254"/>
        <v>0</v>
      </c>
      <c r="K511" s="118">
        <f t="shared" si="254"/>
        <v>0</v>
      </c>
      <c r="L511" s="118">
        <f t="shared" si="254"/>
        <v>81.905502108028188</v>
      </c>
      <c r="M511" s="118">
        <f t="shared" si="254"/>
        <v>89.634449793200758</v>
      </c>
      <c r="N511" s="118">
        <f t="shared" si="254"/>
        <v>82.092437496949614</v>
      </c>
      <c r="O511" s="118">
        <f t="shared" si="254"/>
        <v>86.339952848992027</v>
      </c>
      <c r="P511" s="118">
        <f t="shared" si="254"/>
        <v>0</v>
      </c>
      <c r="Q511" s="118">
        <f t="shared" si="254"/>
        <v>0</v>
      </c>
      <c r="R511" s="118">
        <f t="shared" ref="R511:V511" si="255">R512+R515+R517+R527</f>
        <v>0</v>
      </c>
      <c r="S511" s="118">
        <f t="shared" si="255"/>
        <v>0</v>
      </c>
      <c r="T511" s="118">
        <f t="shared" si="255"/>
        <v>0</v>
      </c>
      <c r="U511" s="118">
        <f t="shared" si="255"/>
        <v>53.238666686745127</v>
      </c>
      <c r="V511" s="118">
        <f t="shared" si="255"/>
        <v>0</v>
      </c>
      <c r="W511" s="118">
        <f t="shared" ref="W511:Y511" si="256">W512+W515+W517+W527</f>
        <v>0</v>
      </c>
      <c r="X511" s="118">
        <f t="shared" si="256"/>
        <v>0</v>
      </c>
      <c r="Y511" s="118">
        <f t="shared" si="256"/>
        <v>32.622139667402493</v>
      </c>
      <c r="DA511" s="129" t="s">
        <v>4763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77.022245368480739</v>
      </c>
      <c r="D512" s="123">
        <f t="shared" si="257"/>
        <v>91.320327510297886</v>
      </c>
      <c r="E512" s="123">
        <f t="shared" si="257"/>
        <v>67.171959668012235</v>
      </c>
      <c r="F512" s="123">
        <f t="shared" si="257"/>
        <v>93.393410979033789</v>
      </c>
      <c r="G512" s="123">
        <f t="shared" si="257"/>
        <v>85.79660803161164</v>
      </c>
      <c r="H512" s="123">
        <f t="shared" si="257"/>
        <v>0</v>
      </c>
      <c r="I512" s="123">
        <f t="shared" si="257"/>
        <v>0</v>
      </c>
      <c r="J512" s="123">
        <f t="shared" si="257"/>
        <v>0</v>
      </c>
      <c r="K512" s="123">
        <f t="shared" si="257"/>
        <v>0</v>
      </c>
      <c r="L512" s="123">
        <f t="shared" si="257"/>
        <v>70.425078069928588</v>
      </c>
      <c r="M512" s="123">
        <f t="shared" si="257"/>
        <v>80.593746500030548</v>
      </c>
      <c r="N512" s="123">
        <f t="shared" si="257"/>
        <v>72.280580105298355</v>
      </c>
      <c r="O512" s="123">
        <f t="shared" si="257"/>
        <v>74.472456294071861</v>
      </c>
      <c r="P512" s="123">
        <f t="shared" si="257"/>
        <v>0</v>
      </c>
      <c r="Q512" s="123">
        <f t="shared" si="257"/>
        <v>0</v>
      </c>
      <c r="R512" s="123">
        <f t="shared" ref="R512:V512" si="258">SUM(R513:R514)</f>
        <v>0</v>
      </c>
      <c r="S512" s="123">
        <f t="shared" si="258"/>
        <v>0</v>
      </c>
      <c r="T512" s="123">
        <f t="shared" si="258"/>
        <v>0</v>
      </c>
      <c r="U512" s="123">
        <f t="shared" si="258"/>
        <v>45.767640912976113</v>
      </c>
      <c r="V512" s="123">
        <f t="shared" si="258"/>
        <v>0</v>
      </c>
      <c r="W512" s="123">
        <f t="shared" ref="W512:Y512" si="259">SUM(W513:W514)</f>
        <v>0</v>
      </c>
      <c r="X512" s="123">
        <f t="shared" si="259"/>
        <v>0</v>
      </c>
      <c r="Y512" s="123">
        <f t="shared" si="259"/>
        <v>32.272640594762606</v>
      </c>
      <c r="DA512" s="130" t="s">
        <v>4764</v>
      </c>
    </row>
    <row r="513" spans="1:105" ht="12" customHeight="1" x14ac:dyDescent="0.25">
      <c r="A513" s="97" t="s">
        <v>51</v>
      </c>
      <c r="B513" s="99"/>
      <c r="C513" s="99">
        <v>77.022245368480739</v>
      </c>
      <c r="D513" s="99">
        <v>91.320327510297886</v>
      </c>
      <c r="E513" s="99">
        <v>67.171959668012235</v>
      </c>
      <c r="F513" s="99">
        <v>93.393410979033789</v>
      </c>
      <c r="G513" s="99">
        <v>85.79660803161164</v>
      </c>
      <c r="H513" s="99">
        <v>0</v>
      </c>
      <c r="I513" s="99">
        <v>0</v>
      </c>
      <c r="J513" s="99">
        <v>0</v>
      </c>
      <c r="K513" s="99">
        <v>0</v>
      </c>
      <c r="L513" s="99">
        <v>70.425078069928588</v>
      </c>
      <c r="M513" s="99">
        <v>80.593746500030548</v>
      </c>
      <c r="N513" s="99">
        <v>72.280580105298355</v>
      </c>
      <c r="O513" s="99">
        <v>74.472456294071861</v>
      </c>
      <c r="P513" s="99">
        <v>0</v>
      </c>
      <c r="Q513" s="99">
        <v>0</v>
      </c>
      <c r="R513" s="99">
        <v>0</v>
      </c>
      <c r="S513" s="99">
        <v>0</v>
      </c>
      <c r="T513" s="99">
        <v>0</v>
      </c>
      <c r="U513" s="99">
        <v>45.767640912976113</v>
      </c>
      <c r="V513" s="99">
        <v>0</v>
      </c>
      <c r="W513" s="99">
        <v>0</v>
      </c>
      <c r="X513" s="99">
        <v>0</v>
      </c>
      <c r="Y513" s="99">
        <v>32.272640594762606</v>
      </c>
      <c r="DA513" s="63" t="s">
        <v>4765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X514" s="99">
        <v>0</v>
      </c>
      <c r="Y514" s="99">
        <v>0</v>
      </c>
      <c r="DA514" s="63" t="s">
        <v>4766</v>
      </c>
    </row>
    <row r="515" spans="1:105" ht="12" customHeight="1" x14ac:dyDescent="0.25">
      <c r="A515" s="121" t="s">
        <v>92</v>
      </c>
      <c r="B515" s="123"/>
      <c r="C515" s="123">
        <f t="shared" ref="C515:Y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X515" s="123">
        <f t="shared" si="260"/>
        <v>0</v>
      </c>
      <c r="Y515" s="123">
        <f t="shared" si="260"/>
        <v>0</v>
      </c>
      <c r="DA515" s="130" t="s">
        <v>4767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X516" s="99">
        <v>0</v>
      </c>
      <c r="Y516" s="99">
        <v>0</v>
      </c>
      <c r="DA516" s="63" t="s">
        <v>4768</v>
      </c>
    </row>
    <row r="517" spans="1:105" ht="12" customHeight="1" x14ac:dyDescent="0.25">
      <c r="A517" s="121" t="s">
        <v>55</v>
      </c>
      <c r="B517" s="123"/>
      <c r="C517" s="123">
        <v>9.5565335209330087</v>
      </c>
      <c r="D517" s="123">
        <v>8.5149505428517394</v>
      </c>
      <c r="E517" s="123">
        <v>8.4744379125603402</v>
      </c>
      <c r="F517" s="123">
        <v>10.337738217611932</v>
      </c>
      <c r="G517" s="123">
        <v>6.8383828774030109</v>
      </c>
      <c r="H517" s="123">
        <v>0</v>
      </c>
      <c r="I517" s="123">
        <v>0</v>
      </c>
      <c r="J517" s="123">
        <v>0</v>
      </c>
      <c r="K517" s="123">
        <v>0</v>
      </c>
      <c r="L517" s="123">
        <v>7.8826637019377772</v>
      </c>
      <c r="M517" s="123">
        <v>7.2943183142836281</v>
      </c>
      <c r="N517" s="123">
        <v>8.1936125952669911</v>
      </c>
      <c r="O517" s="123">
        <v>9.5135154377959257</v>
      </c>
      <c r="P517" s="123">
        <v>0</v>
      </c>
      <c r="Q517" s="123">
        <v>0</v>
      </c>
      <c r="R517" s="123">
        <v>0</v>
      </c>
      <c r="S517" s="123">
        <v>0</v>
      </c>
      <c r="T517" s="123">
        <v>0</v>
      </c>
      <c r="U517" s="123">
        <v>7.4710257737690142</v>
      </c>
      <c r="V517" s="123">
        <v>0</v>
      </c>
      <c r="W517" s="123">
        <v>0</v>
      </c>
      <c r="X517" s="123">
        <v>0</v>
      </c>
      <c r="Y517" s="123">
        <v>0</v>
      </c>
      <c r="DA517" s="130" t="s">
        <v>4769</v>
      </c>
    </row>
    <row r="518" spans="1:105" ht="12" customHeight="1" x14ac:dyDescent="0.25">
      <c r="A518" s="97" t="s">
        <v>143</v>
      </c>
      <c r="B518" s="99"/>
      <c r="C518" s="99">
        <v>9.5565335209330087</v>
      </c>
      <c r="D518" s="99">
        <v>12.062846602373298</v>
      </c>
      <c r="E518" s="99">
        <v>8.4744379125603402</v>
      </c>
      <c r="F518" s="99">
        <v>12.304155813353331</v>
      </c>
      <c r="G518" s="99">
        <v>12.220068810507156</v>
      </c>
      <c r="H518" s="99">
        <v>0</v>
      </c>
      <c r="I518" s="99">
        <v>0</v>
      </c>
      <c r="J518" s="99">
        <v>0</v>
      </c>
      <c r="K518" s="99">
        <v>0</v>
      </c>
      <c r="L518" s="99">
        <v>7.8826637019377772</v>
      </c>
      <c r="M518" s="99">
        <v>10.065344266078526</v>
      </c>
      <c r="N518" s="99">
        <v>9.3604245154790604</v>
      </c>
      <c r="O518" s="99">
        <v>9.7433104966798858</v>
      </c>
      <c r="P518" s="99">
        <v>0</v>
      </c>
      <c r="Q518" s="99">
        <v>0</v>
      </c>
      <c r="R518" s="99">
        <v>0</v>
      </c>
      <c r="S518" s="99">
        <v>0</v>
      </c>
      <c r="T518" s="99">
        <v>0</v>
      </c>
      <c r="U518" s="99">
        <v>7.4710257737690142</v>
      </c>
      <c r="V518" s="99">
        <v>0</v>
      </c>
      <c r="W518" s="99">
        <v>0</v>
      </c>
      <c r="X518" s="99">
        <v>0</v>
      </c>
      <c r="Y518" s="99">
        <v>0</v>
      </c>
      <c r="DA518" s="63" t="s">
        <v>4770</v>
      </c>
    </row>
    <row r="519" spans="1:105" ht="12" customHeight="1" x14ac:dyDescent="0.25">
      <c r="A519" s="97" t="s">
        <v>124</v>
      </c>
      <c r="B519" s="99"/>
      <c r="C519" s="99">
        <v>0</v>
      </c>
      <c r="D519" s="99">
        <v>0</v>
      </c>
      <c r="E519" s="99">
        <v>0</v>
      </c>
      <c r="F519" s="99">
        <v>0</v>
      </c>
      <c r="G519" s="99">
        <v>0</v>
      </c>
      <c r="H519" s="99">
        <v>0</v>
      </c>
      <c r="I519" s="99">
        <v>0</v>
      </c>
      <c r="J519" s="99">
        <v>0</v>
      </c>
      <c r="K519" s="99">
        <v>0</v>
      </c>
      <c r="L519" s="99">
        <v>0</v>
      </c>
      <c r="M519" s="99">
        <v>0</v>
      </c>
      <c r="N519" s="99">
        <v>0</v>
      </c>
      <c r="O519" s="99">
        <v>0</v>
      </c>
      <c r="P519" s="99">
        <v>0</v>
      </c>
      <c r="Q519" s="99">
        <v>0</v>
      </c>
      <c r="R519" s="99">
        <v>0</v>
      </c>
      <c r="S519" s="99">
        <v>0</v>
      </c>
      <c r="T519" s="99">
        <v>0</v>
      </c>
      <c r="U519" s="99">
        <v>0</v>
      </c>
      <c r="V519" s="99">
        <v>0</v>
      </c>
      <c r="W519" s="99">
        <v>0</v>
      </c>
      <c r="X519" s="99">
        <v>0</v>
      </c>
      <c r="Y519" s="99">
        <v>0</v>
      </c>
      <c r="DA519" s="63" t="s">
        <v>4771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</v>
      </c>
      <c r="J520" s="99">
        <v>0</v>
      </c>
      <c r="K520" s="99">
        <v>0</v>
      </c>
      <c r="L520" s="99">
        <v>0</v>
      </c>
      <c r="M520" s="99">
        <v>0</v>
      </c>
      <c r="N520" s="99">
        <v>0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  <c r="V520" s="99">
        <v>0</v>
      </c>
      <c r="W520" s="99">
        <v>0</v>
      </c>
      <c r="X520" s="99">
        <v>0</v>
      </c>
      <c r="Y520" s="99">
        <v>0</v>
      </c>
      <c r="DA520" s="63" t="s">
        <v>4772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</v>
      </c>
      <c r="J521" s="102">
        <v>0</v>
      </c>
      <c r="K521" s="102">
        <v>0</v>
      </c>
      <c r="L521" s="102">
        <v>0</v>
      </c>
      <c r="M521" s="102">
        <v>0</v>
      </c>
      <c r="N521" s="102">
        <v>0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0</v>
      </c>
      <c r="U521" s="102">
        <v>0</v>
      </c>
      <c r="V521" s="102">
        <v>0</v>
      </c>
      <c r="W521" s="102">
        <v>0</v>
      </c>
      <c r="X521" s="102">
        <v>0</v>
      </c>
      <c r="Y521" s="102">
        <v>0</v>
      </c>
      <c r="DA521" s="131" t="s">
        <v>4773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X522" s="105">
        <v>0</v>
      </c>
      <c r="Y522" s="105">
        <v>0</v>
      </c>
      <c r="DA522" s="132" t="s">
        <v>4774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X523" s="102">
        <v>0</v>
      </c>
      <c r="Y523" s="102">
        <v>0</v>
      </c>
      <c r="DA523" s="131" t="s">
        <v>4775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X524" s="105">
        <v>0</v>
      </c>
      <c r="Y524" s="105">
        <v>0</v>
      </c>
      <c r="DA524" s="132" t="s">
        <v>4776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X525" s="99">
        <v>0</v>
      </c>
      <c r="Y525" s="99">
        <v>0</v>
      </c>
      <c r="DA525" s="63" t="s">
        <v>4777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X526" s="99">
        <v>0</v>
      </c>
      <c r="Y526" s="99">
        <v>0</v>
      </c>
      <c r="DA526" s="63" t="s">
        <v>4778</v>
      </c>
    </row>
    <row r="527" spans="1:105" ht="12" customHeight="1" x14ac:dyDescent="0.25">
      <c r="A527" s="121" t="s">
        <v>54</v>
      </c>
      <c r="B527" s="123"/>
      <c r="C527" s="123">
        <v>0.54010869123822325</v>
      </c>
      <c r="D527" s="123">
        <v>0.35881866453977984</v>
      </c>
      <c r="E527" s="123">
        <v>0.79821031980590806</v>
      </c>
      <c r="F527" s="123">
        <v>1.0117233540983959</v>
      </c>
      <c r="G527" s="123">
        <v>1.1676249864897188</v>
      </c>
      <c r="H527" s="123">
        <v>0</v>
      </c>
      <c r="I527" s="123">
        <v>0</v>
      </c>
      <c r="J527" s="123">
        <v>0</v>
      </c>
      <c r="K527" s="123">
        <v>0</v>
      </c>
      <c r="L527" s="123">
        <v>3.5977603361618247</v>
      </c>
      <c r="M527" s="123">
        <v>1.7463849788865875</v>
      </c>
      <c r="N527" s="123">
        <v>1.6182447963842814</v>
      </c>
      <c r="O527" s="123">
        <v>2.35398111712423</v>
      </c>
      <c r="P527" s="123">
        <v>0</v>
      </c>
      <c r="Q527" s="123">
        <v>0</v>
      </c>
      <c r="R527" s="123">
        <v>0</v>
      </c>
      <c r="S527" s="123">
        <v>0</v>
      </c>
      <c r="T527" s="123">
        <v>0</v>
      </c>
      <c r="U527" s="123">
        <v>0</v>
      </c>
      <c r="V527" s="123">
        <v>0</v>
      </c>
      <c r="W527" s="123">
        <v>0</v>
      </c>
      <c r="X527" s="123">
        <v>0</v>
      </c>
      <c r="Y527" s="123">
        <v>0.34949907263988389</v>
      </c>
      <c r="DA527" s="130" t="s">
        <v>4779</v>
      </c>
    </row>
    <row r="528" spans="1:105" ht="12" customHeight="1" x14ac:dyDescent="0.25">
      <c r="A528" s="97" t="s">
        <v>51</v>
      </c>
      <c r="B528" s="99"/>
      <c r="C528" s="99">
        <v>0</v>
      </c>
      <c r="D528" s="99">
        <v>7.1165701800389671</v>
      </c>
      <c r="E528" s="99">
        <v>5.3450015559814625</v>
      </c>
      <c r="F528" s="99">
        <v>7.9585135649954672</v>
      </c>
      <c r="G528" s="99">
        <v>6.7931781709831442</v>
      </c>
      <c r="H528" s="99">
        <v>0</v>
      </c>
      <c r="I528" s="99">
        <v>0</v>
      </c>
      <c r="J528" s="99">
        <v>0</v>
      </c>
      <c r="K528" s="99">
        <v>0</v>
      </c>
      <c r="L528" s="99">
        <v>4.794973892098195</v>
      </c>
      <c r="M528" s="99">
        <v>5.9410109222529126</v>
      </c>
      <c r="N528" s="99">
        <v>5.6920645232471543</v>
      </c>
      <c r="O528" s="99">
        <v>5.6308744414332716</v>
      </c>
      <c r="P528" s="99">
        <v>0</v>
      </c>
      <c r="Q528" s="99">
        <v>0</v>
      </c>
      <c r="R528" s="99">
        <v>0</v>
      </c>
      <c r="S528" s="99">
        <v>0</v>
      </c>
      <c r="T528" s="99">
        <v>0</v>
      </c>
      <c r="U528" s="99">
        <v>0</v>
      </c>
      <c r="V528" s="99">
        <v>0</v>
      </c>
      <c r="W528" s="99">
        <v>0</v>
      </c>
      <c r="X528" s="99">
        <v>0</v>
      </c>
      <c r="Y528" s="99">
        <v>0</v>
      </c>
      <c r="DA528" s="63" t="s">
        <v>4780</v>
      </c>
    </row>
    <row r="529" spans="1:105" ht="12" customHeight="1" x14ac:dyDescent="0.25">
      <c r="A529" s="97" t="s">
        <v>50</v>
      </c>
      <c r="B529" s="99"/>
      <c r="C529" s="99">
        <v>5.9411956036204554</v>
      </c>
      <c r="D529" s="99">
        <v>0</v>
      </c>
      <c r="E529" s="99">
        <v>4.344670209118636</v>
      </c>
      <c r="F529" s="99">
        <v>4.6283046525704368</v>
      </c>
      <c r="G529" s="99">
        <v>3.750931614574768</v>
      </c>
      <c r="H529" s="99">
        <v>0</v>
      </c>
      <c r="I529" s="99">
        <v>0</v>
      </c>
      <c r="J529" s="99">
        <v>0</v>
      </c>
      <c r="K529" s="99">
        <v>0</v>
      </c>
      <c r="L529" s="99">
        <v>3.6268287608372103</v>
      </c>
      <c r="M529" s="99">
        <v>3.5146715379158788</v>
      </c>
      <c r="N529" s="99">
        <v>2.7507470616357832</v>
      </c>
      <c r="O529" s="99">
        <v>2.5811864741480126</v>
      </c>
      <c r="P529" s="99">
        <v>0</v>
      </c>
      <c r="Q529" s="99">
        <v>0</v>
      </c>
      <c r="R529" s="99">
        <v>0</v>
      </c>
      <c r="S529" s="99">
        <v>0</v>
      </c>
      <c r="T529" s="99">
        <v>0</v>
      </c>
      <c r="U529" s="99">
        <v>0</v>
      </c>
      <c r="V529" s="99">
        <v>0</v>
      </c>
      <c r="W529" s="99">
        <v>0</v>
      </c>
      <c r="X529" s="99">
        <v>0</v>
      </c>
      <c r="Y529" s="99">
        <v>3.1454916537589548</v>
      </c>
      <c r="DA529" s="63" t="s">
        <v>4781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X530" s="110">
        <v>0</v>
      </c>
      <c r="Y530" s="110">
        <v>0</v>
      </c>
      <c r="DA530" s="60" t="s">
        <v>4782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X5" s="120">
        <v>0</v>
      </c>
      <c r="Y5" s="120">
        <v>0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74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X7" s="52">
        <v>0</v>
      </c>
      <c r="Y7" s="52">
        <v>0</v>
      </c>
      <c r="DA7" s="63" t="s">
        <v>1069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X9" s="52">
        <v>0</v>
      </c>
      <c r="Y9" s="52">
        <v>0</v>
      </c>
      <c r="DA9" s="63" t="s">
        <v>1070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141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1071</v>
      </c>
    </row>
    <row r="12" spans="1:105" ht="12" customHeight="1" x14ac:dyDescent="0.25">
      <c r="A12" s="97" t="s">
        <v>140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1072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X13" s="52">
        <v>0</v>
      </c>
      <c r="Y13" s="52">
        <v>0</v>
      </c>
      <c r="DA13" s="63" t="s">
        <v>1073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1074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1075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X17" s="36">
        <v>0</v>
      </c>
      <c r="Y17" s="36">
        <v>0</v>
      </c>
      <c r="DA17" s="60" t="s">
        <v>1076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1148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74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1149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X23" s="52">
        <v>0</v>
      </c>
      <c r="Y23" s="52">
        <v>0</v>
      </c>
      <c r="DA23" s="63" t="s">
        <v>1150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141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DA25" s="63" t="s">
        <v>1151</v>
      </c>
    </row>
    <row r="26" spans="1:105" ht="12" customHeight="1" x14ac:dyDescent="0.25">
      <c r="A26" s="97" t="s">
        <v>140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1152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X27" s="52">
        <v>0</v>
      </c>
      <c r="Y27" s="52">
        <v>0</v>
      </c>
      <c r="DA27" s="63" t="s">
        <v>1153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1154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1155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DA31" s="60" t="s">
        <v>1156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1235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74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2">
        <v>0</v>
      </c>
      <c r="Y35" s="52">
        <v>0</v>
      </c>
      <c r="DA35" s="63" t="s">
        <v>1236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X37" s="52">
        <v>0</v>
      </c>
      <c r="Y37" s="52">
        <v>0</v>
      </c>
      <c r="DA37" s="63" t="s">
        <v>1237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141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DA39" s="63" t="s">
        <v>1238</v>
      </c>
    </row>
    <row r="40" spans="1:105" ht="12" customHeight="1" x14ac:dyDescent="0.25">
      <c r="A40" s="97" t="s">
        <v>140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1239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X41" s="52">
        <v>0</v>
      </c>
      <c r="Y41" s="52">
        <v>0</v>
      </c>
      <c r="DA41" s="63" t="s">
        <v>1240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2">
        <v>0</v>
      </c>
      <c r="Y42" s="52">
        <v>0</v>
      </c>
      <c r="DA42" s="63" t="s">
        <v>1241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1242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X45" s="36">
        <v>0</v>
      </c>
      <c r="Y45" s="36">
        <v>0</v>
      </c>
      <c r="DA45" s="60" t="s">
        <v>1243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1322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74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2">
        <v>0</v>
      </c>
      <c r="Y49" s="52">
        <v>0</v>
      </c>
      <c r="DA49" s="63" t="s">
        <v>1323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1324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141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DA53" s="63" t="s">
        <v>1325</v>
      </c>
    </row>
    <row r="54" spans="1:105" ht="12" customHeight="1" x14ac:dyDescent="0.25">
      <c r="A54" s="108" t="s">
        <v>140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1326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1327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2">
        <v>0</v>
      </c>
      <c r="Y56" s="52">
        <v>0</v>
      </c>
      <c r="DA56" s="63" t="s">
        <v>1328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DA58" s="63" t="s">
        <v>1329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X59" s="36">
        <v>0</v>
      </c>
      <c r="Y59" s="36">
        <v>0</v>
      </c>
      <c r="DA59" s="60" t="s">
        <v>1330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1409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74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DA63" s="63" t="s">
        <v>1410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1411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:Y67" si="2">W39-W53</f>
        <v>0</v>
      </c>
      <c r="X67" s="52">
        <f t="shared" si="2"/>
        <v>0</v>
      </c>
      <c r="Y67" s="52">
        <f t="shared" si="2"/>
        <v>0</v>
      </c>
      <c r="DA67" s="63" t="s">
        <v>1412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1413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:Y69" si="8">W41-W55</f>
        <v>0</v>
      </c>
      <c r="X69" s="52">
        <f t="shared" si="8"/>
        <v>0</v>
      </c>
      <c r="Y69" s="52">
        <f t="shared" si="8"/>
        <v>0</v>
      </c>
      <c r="DA69" s="63" t="s">
        <v>1414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:Y70" si="11">W42-W56</f>
        <v>0</v>
      </c>
      <c r="X70" s="52">
        <f t="shared" si="11"/>
        <v>0</v>
      </c>
      <c r="Y70" s="52">
        <f t="shared" si="11"/>
        <v>0</v>
      </c>
      <c r="DA70" s="63" t="s">
        <v>1415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X72" s="52">
        <v>0</v>
      </c>
      <c r="Y72" s="52">
        <v>0</v>
      </c>
      <c r="DA72" s="63" t="s">
        <v>1416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X73" s="36">
        <v>0</v>
      </c>
      <c r="Y73" s="36">
        <v>0</v>
      </c>
      <c r="DA73" s="60" t="s">
        <v>1417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1496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X78" s="128">
        <f>RES_hhdet_numvin!X25</f>
        <v>0</v>
      </c>
      <c r="Y78" s="128">
        <f>RES_hhdet_numvin!Y25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0</v>
      </c>
      <c r="I79" s="52">
        <f>RES_hhdet_numvin!I26</f>
        <v>0</v>
      </c>
      <c r="J79" s="52">
        <f>RES_hhdet_numvin!J26</f>
        <v>0</v>
      </c>
      <c r="K79" s="52">
        <f>RES_hhdet_numvin!K26</f>
        <v>0</v>
      </c>
      <c r="L79" s="52">
        <f>RES_hhdet_numvin!L26</f>
        <v>0</v>
      </c>
      <c r="M79" s="52">
        <f>RES_hhdet_numvin!M26</f>
        <v>0</v>
      </c>
      <c r="N79" s="52">
        <f>RES_hhdet_numvin!N26</f>
        <v>0</v>
      </c>
      <c r="O79" s="52">
        <f>RES_hhdet_numvin!O26</f>
        <v>0</v>
      </c>
      <c r="P79" s="52">
        <f>RES_hhdet_numvin!P26</f>
        <v>0</v>
      </c>
      <c r="Q79" s="52">
        <f>RES_hhdet_numvin!Q26</f>
        <v>0</v>
      </c>
      <c r="R79" s="52">
        <f>RES_hhdet_numvin!R26</f>
        <v>0</v>
      </c>
      <c r="S79" s="52">
        <f>RES_hhdet_numvin!S26</f>
        <v>0</v>
      </c>
      <c r="T79" s="52">
        <f>RES_hhdet_numvin!T26</f>
        <v>0</v>
      </c>
      <c r="U79" s="52">
        <f>RES_hhdet_numvin!U26</f>
        <v>0</v>
      </c>
      <c r="V79" s="52">
        <f>RES_hhdet_numvin!V26</f>
        <v>0</v>
      </c>
      <c r="W79" s="52">
        <f>RES_hhdet_numvin!W26</f>
        <v>0</v>
      </c>
      <c r="X79" s="52">
        <f>RES_hhdet_numvin!X26</f>
        <v>0</v>
      </c>
      <c r="Y79" s="52">
        <f>RES_hhdet_numvin!Y26</f>
        <v>0</v>
      </c>
      <c r="DA79" s="63" t="s">
        <v>1497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X80" s="138">
        <f>RES_hhdet_numvin!X27</f>
        <v>0</v>
      </c>
      <c r="Y80" s="138">
        <f>RES_hhdet_numvin!Y27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X81" s="150">
        <f>RES_hhdet_numvin!X28</f>
        <v>0</v>
      </c>
      <c r="Y81" s="150">
        <f>RES_hhdet_numvin!Y28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0</v>
      </c>
      <c r="Q82" s="138">
        <f>RES_hhdet_numvin!Q29</f>
        <v>0</v>
      </c>
      <c r="R82" s="138">
        <f>RES_hhdet_numvin!R29</f>
        <v>0</v>
      </c>
      <c r="S82" s="138">
        <f>RES_hhdet_numvin!S29</f>
        <v>0</v>
      </c>
      <c r="T82" s="138">
        <f>RES_hhdet_numvin!T29</f>
        <v>0</v>
      </c>
      <c r="U82" s="138">
        <f>RES_hhdet_numvin!U29</f>
        <v>0</v>
      </c>
      <c r="V82" s="138">
        <f>RES_hhdet_numvin!V29</f>
        <v>0</v>
      </c>
      <c r="W82" s="138">
        <f>RES_hhdet_numvin!W29</f>
        <v>0</v>
      </c>
      <c r="X82" s="138">
        <f>RES_hhdet_numvin!X29</f>
        <v>0</v>
      </c>
      <c r="Y82" s="138">
        <f>RES_hhdet_numvin!Y29</f>
        <v>0</v>
      </c>
      <c r="DA82" s="63" t="s">
        <v>1498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X83" s="150">
        <f>RES_hhdet_numvin!X30</f>
        <v>0</v>
      </c>
      <c r="Y83" s="150">
        <f>RES_hhdet_numvin!Y30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0</v>
      </c>
      <c r="Q84" s="138">
        <f>RES_hhdet_numvin!Q31</f>
        <v>0</v>
      </c>
      <c r="R84" s="138">
        <f>RES_hhdet_numvin!R31</f>
        <v>0</v>
      </c>
      <c r="S84" s="138">
        <f>RES_hhdet_numvin!S31</f>
        <v>0</v>
      </c>
      <c r="T84" s="138">
        <f>RES_hhdet_numvin!T31</f>
        <v>0</v>
      </c>
      <c r="U84" s="138">
        <f>RES_hhdet_numvin!U31</f>
        <v>0</v>
      </c>
      <c r="V84" s="138">
        <f>RES_hhdet_numvin!V31</f>
        <v>0</v>
      </c>
      <c r="W84" s="138">
        <f>RES_hhdet_numvin!W31</f>
        <v>0</v>
      </c>
      <c r="X84" s="138">
        <f>RES_hhdet_numvin!X31</f>
        <v>0</v>
      </c>
      <c r="Y84" s="138">
        <f>RES_hhdet_numvin!Y31</f>
        <v>0</v>
      </c>
      <c r="DA84" s="63" t="s">
        <v>1499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0</v>
      </c>
      <c r="R85" s="138">
        <f>RES_hhdet_numvin!R32</f>
        <v>0</v>
      </c>
      <c r="S85" s="138">
        <f>RES_hhdet_numvin!S32</f>
        <v>0</v>
      </c>
      <c r="T85" s="138">
        <f>RES_hhdet_numvin!T32</f>
        <v>0</v>
      </c>
      <c r="U85" s="138">
        <f>RES_hhdet_numvin!U32</f>
        <v>0</v>
      </c>
      <c r="V85" s="138">
        <f>RES_hhdet_numvin!V32</f>
        <v>0</v>
      </c>
      <c r="W85" s="138">
        <f>RES_hhdet_numvin!W32</f>
        <v>0</v>
      </c>
      <c r="X85" s="138">
        <f>RES_hhdet_numvin!X32</f>
        <v>0</v>
      </c>
      <c r="Y85" s="138">
        <f>RES_hhdet_numvin!Y32</f>
        <v>0</v>
      </c>
      <c r="DA85" s="63" t="s">
        <v>1500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X86" s="138">
        <f>RES_hhdet_numvin!X33</f>
        <v>0</v>
      </c>
      <c r="Y86" s="138">
        <f>RES_hhdet_numvin!Y33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X87" s="138">
        <f>RES_hhdet_numvin!X34</f>
        <v>0</v>
      </c>
      <c r="Y87" s="138">
        <f>RES_hhdet_numvin!Y34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0</v>
      </c>
      <c r="Q88" s="138">
        <f>RES_hhdet_numvin!Q35</f>
        <v>0</v>
      </c>
      <c r="R88" s="138">
        <f>RES_hhdet_numvin!R35</f>
        <v>0</v>
      </c>
      <c r="S88" s="138">
        <f>RES_hhdet_numvin!S35</f>
        <v>0</v>
      </c>
      <c r="T88" s="138">
        <f>RES_hhdet_numvin!T35</f>
        <v>0</v>
      </c>
      <c r="U88" s="138">
        <f>RES_hhdet_numvin!U35</f>
        <v>0</v>
      </c>
      <c r="V88" s="138">
        <f>RES_hhdet_numvin!V35</f>
        <v>0</v>
      </c>
      <c r="W88" s="138">
        <f>RES_hhdet_numvin!W35</f>
        <v>0</v>
      </c>
      <c r="X88" s="138">
        <f>RES_hhdet_numvin!X35</f>
        <v>0</v>
      </c>
      <c r="Y88" s="138">
        <f>RES_hhdet_numvin!Y35</f>
        <v>0</v>
      </c>
      <c r="DA88" s="63" t="s">
        <v>1501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0</v>
      </c>
      <c r="Q89" s="138">
        <f>RES_hhdet_numvin!Q36</f>
        <v>0</v>
      </c>
      <c r="R89" s="138">
        <f>RES_hhdet_numvin!R36</f>
        <v>0</v>
      </c>
      <c r="S89" s="138">
        <f>RES_hhdet_numvin!S36</f>
        <v>0</v>
      </c>
      <c r="T89" s="138">
        <f>RES_hhdet_numvin!T36</f>
        <v>0</v>
      </c>
      <c r="U89" s="138">
        <f>RES_hhdet_numvin!U36</f>
        <v>0</v>
      </c>
      <c r="V89" s="138">
        <f>RES_hhdet_numvin!V36</f>
        <v>0</v>
      </c>
      <c r="W89" s="138">
        <f>RES_hhdet_numvin!W36</f>
        <v>0</v>
      </c>
      <c r="X89" s="138">
        <f>RES_hhdet_numvin!X36</f>
        <v>0</v>
      </c>
      <c r="Y89" s="138">
        <f>RES_hhdet_numvin!Y36</f>
        <v>0</v>
      </c>
      <c r="DA89" s="63" t="s">
        <v>1502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X90" s="138">
        <f>RES_hhdet_numvin!X37</f>
        <v>0</v>
      </c>
      <c r="Y90" s="138">
        <f>RES_hhdet_numvin!Y37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X91" s="148">
        <f>RES_hhdet_numvin!X38</f>
        <v>0</v>
      </c>
      <c r="Y91" s="148">
        <f>RES_hhdet_numvin!Y38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X92" s="150">
        <f>RES_hhdet_numvin!X39</f>
        <v>0</v>
      </c>
      <c r="Y92" s="150">
        <f>RES_hhdet_numvin!Y39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0</v>
      </c>
      <c r="Q93" s="138">
        <f>RES_hhdet_numvin!Q40</f>
        <v>0</v>
      </c>
      <c r="R93" s="138">
        <f>RES_hhdet_numvin!R40</f>
        <v>0</v>
      </c>
      <c r="S93" s="138">
        <f>RES_hhdet_numvin!S40</f>
        <v>0</v>
      </c>
      <c r="T93" s="138">
        <f>RES_hhdet_numvin!T40</f>
        <v>0</v>
      </c>
      <c r="U93" s="138">
        <f>RES_hhdet_numvin!U40</f>
        <v>0</v>
      </c>
      <c r="V93" s="138">
        <f>RES_hhdet_numvin!V40</f>
        <v>0</v>
      </c>
      <c r="W93" s="138">
        <f>RES_hhdet_numvin!W40</f>
        <v>0</v>
      </c>
      <c r="X93" s="138">
        <f>RES_hhdet_numvin!X40</f>
        <v>0</v>
      </c>
      <c r="Y93" s="138">
        <f>RES_hhdet_numvin!Y40</f>
        <v>0</v>
      </c>
      <c r="DA93" s="63" t="s">
        <v>1503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0</v>
      </c>
      <c r="Q94" s="39">
        <f>RES_hhdet_numvin!Q41</f>
        <v>0</v>
      </c>
      <c r="R94" s="39">
        <f>RES_hhdet_numvin!R41</f>
        <v>0</v>
      </c>
      <c r="S94" s="39">
        <f>RES_hhdet_numvin!S41</f>
        <v>0</v>
      </c>
      <c r="T94" s="39">
        <f>RES_hhdet_numvin!T41</f>
        <v>0</v>
      </c>
      <c r="U94" s="39">
        <f>RES_hhdet_numvin!U41</f>
        <v>0</v>
      </c>
      <c r="V94" s="39">
        <f>RES_hhdet_numvin!V41</f>
        <v>0</v>
      </c>
      <c r="W94" s="39">
        <f>RES_hhdet_numvin!W41</f>
        <v>0</v>
      </c>
      <c r="X94" s="39">
        <f>RES_hhdet_numvin!X41</f>
        <v>0</v>
      </c>
      <c r="Y94" s="39">
        <f>RES_hhdet_numvin!Y41</f>
        <v>0</v>
      </c>
      <c r="DA94" s="60" t="s">
        <v>1504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:Y98" si="14">W99+W102+W104+W113</f>
        <v>0</v>
      </c>
      <c r="X98" s="117">
        <f t="shared" si="14"/>
        <v>0</v>
      </c>
      <c r="Y98" s="117">
        <f t="shared" si="14"/>
        <v>0</v>
      </c>
      <c r="DA98" s="129" t="s">
        <v>1592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:Y99" si="17">SUM(W100:W101)</f>
        <v>0</v>
      </c>
      <c r="X99" s="122">
        <f t="shared" si="17"/>
        <v>0</v>
      </c>
      <c r="Y99" s="122">
        <f t="shared" si="17"/>
        <v>0</v>
      </c>
      <c r="DA99" s="130" t="s">
        <v>1593</v>
      </c>
    </row>
    <row r="100" spans="1:105" ht="12" customHeight="1" x14ac:dyDescent="0.25">
      <c r="A100" s="97" t="s">
        <v>74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X100" s="98">
        <v>0</v>
      </c>
      <c r="Y100" s="98">
        <v>0</v>
      </c>
      <c r="DA100" s="63" t="s">
        <v>1594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1595</v>
      </c>
    </row>
    <row r="102" spans="1:105" ht="12" customHeight="1" x14ac:dyDescent="0.25">
      <c r="A102" s="121" t="s">
        <v>92</v>
      </c>
      <c r="B102" s="122">
        <f t="shared" ref="B102:Y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X102" s="122">
        <f t="shared" si="18"/>
        <v>0</v>
      </c>
      <c r="Y102" s="122">
        <f t="shared" si="18"/>
        <v>0</v>
      </c>
      <c r="DA102" s="130" t="s">
        <v>1596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X103" s="98">
        <v>0</v>
      </c>
      <c r="Y103" s="98">
        <v>0</v>
      </c>
      <c r="DA103" s="63" t="s">
        <v>1597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X104" s="122">
        <v>0</v>
      </c>
      <c r="Y104" s="122">
        <v>0</v>
      </c>
      <c r="DA104" s="130" t="s">
        <v>1598</v>
      </c>
    </row>
    <row r="105" spans="1:105" ht="12" customHeight="1" x14ac:dyDescent="0.25">
      <c r="A105" s="97" t="s">
        <v>141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X105" s="98">
        <v>0</v>
      </c>
      <c r="Y105" s="98">
        <v>0</v>
      </c>
      <c r="DA105" s="63" t="s">
        <v>1599</v>
      </c>
    </row>
    <row r="106" spans="1:105" ht="12" customHeight="1" x14ac:dyDescent="0.25">
      <c r="A106" s="97" t="s">
        <v>140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DA106" s="63" t="s">
        <v>1600</v>
      </c>
    </row>
    <row r="107" spans="1:105" ht="12" customHeight="1" x14ac:dyDescent="0.25">
      <c r="A107" s="100" t="s">
        <v>50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DA107" s="131" t="s">
        <v>1601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1602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X109" s="101">
        <v>0</v>
      </c>
      <c r="Y109" s="101">
        <v>0</v>
      </c>
      <c r="DA109" s="131" t="s">
        <v>1603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X110" s="104">
        <v>0</v>
      </c>
      <c r="Y110" s="104">
        <v>0</v>
      </c>
      <c r="DA110" s="132" t="s">
        <v>1604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X111" s="98">
        <v>0</v>
      </c>
      <c r="Y111" s="98">
        <v>0</v>
      </c>
      <c r="DA111" s="63" t="s">
        <v>1605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1606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X113" s="122">
        <v>0</v>
      </c>
      <c r="Y113" s="122">
        <v>0</v>
      </c>
      <c r="DA113" s="130" t="s">
        <v>1607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X114" s="98">
        <v>0</v>
      </c>
      <c r="Y114" s="98">
        <v>0</v>
      </c>
      <c r="DA114" s="63" t="s">
        <v>1608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X115" s="33">
        <v>0</v>
      </c>
      <c r="Y115" s="33">
        <v>0</v>
      </c>
      <c r="DA115" s="60" t="s">
        <v>1609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:Y117" si="21">W118+W121+W123+W132</f>
        <v>0</v>
      </c>
      <c r="X117" s="117">
        <f t="shared" si="21"/>
        <v>0</v>
      </c>
      <c r="Y117" s="117">
        <f t="shared" si="21"/>
        <v>0</v>
      </c>
      <c r="DA117" s="129" t="s">
        <v>1760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:Y118" si="24">SUM(W119:W120)</f>
        <v>0</v>
      </c>
      <c r="X118" s="122">
        <f t="shared" si="24"/>
        <v>0</v>
      </c>
      <c r="Y118" s="122">
        <f t="shared" si="24"/>
        <v>0</v>
      </c>
      <c r="DA118" s="130" t="s">
        <v>1761</v>
      </c>
    </row>
    <row r="119" spans="1:105" ht="12" customHeight="1" x14ac:dyDescent="0.25">
      <c r="A119" s="97" t="s">
        <v>74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1762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X120" s="98">
        <v>0</v>
      </c>
      <c r="Y120" s="98">
        <v>0</v>
      </c>
      <c r="DA120" s="63" t="s">
        <v>1763</v>
      </c>
    </row>
    <row r="121" spans="1:105" ht="12" customHeight="1" x14ac:dyDescent="0.25">
      <c r="A121" s="121" t="s">
        <v>92</v>
      </c>
      <c r="B121" s="122">
        <f t="shared" ref="B121:Y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X121" s="122">
        <f t="shared" si="25"/>
        <v>0</v>
      </c>
      <c r="Y121" s="122">
        <f t="shared" si="25"/>
        <v>0</v>
      </c>
      <c r="DA121" s="130" t="s">
        <v>1764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X122" s="98">
        <v>0</v>
      </c>
      <c r="Y122" s="98">
        <v>0</v>
      </c>
      <c r="DA122" s="63" t="s">
        <v>1765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X123" s="122">
        <v>0</v>
      </c>
      <c r="Y123" s="122">
        <v>0</v>
      </c>
      <c r="DA123" s="130" t="s">
        <v>1766</v>
      </c>
    </row>
    <row r="124" spans="1:105" ht="12" customHeight="1" x14ac:dyDescent="0.25">
      <c r="A124" s="97" t="s">
        <v>141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X124" s="98">
        <v>0</v>
      </c>
      <c r="Y124" s="98">
        <v>0</v>
      </c>
      <c r="DA124" s="63" t="s">
        <v>1767</v>
      </c>
    </row>
    <row r="125" spans="1:105" ht="12" customHeight="1" x14ac:dyDescent="0.25">
      <c r="A125" s="97" t="s">
        <v>140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1768</v>
      </c>
    </row>
    <row r="126" spans="1:105" ht="12" customHeight="1" x14ac:dyDescent="0.25">
      <c r="A126" s="100" t="s">
        <v>50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X126" s="101">
        <v>0</v>
      </c>
      <c r="Y126" s="101">
        <v>0</v>
      </c>
      <c r="DA126" s="131" t="s">
        <v>1769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0</v>
      </c>
      <c r="Y127" s="104">
        <v>0</v>
      </c>
      <c r="DA127" s="132" t="s">
        <v>1770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X128" s="101">
        <v>0</v>
      </c>
      <c r="Y128" s="101">
        <v>0</v>
      </c>
      <c r="DA128" s="131" t="s">
        <v>1771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X129" s="104">
        <v>0</v>
      </c>
      <c r="Y129" s="104">
        <v>0</v>
      </c>
      <c r="DA129" s="132" t="s">
        <v>1772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X130" s="98">
        <v>0</v>
      </c>
      <c r="Y130" s="98">
        <v>0</v>
      </c>
      <c r="DA130" s="63" t="s">
        <v>1773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1774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X132" s="122">
        <v>0</v>
      </c>
      <c r="Y132" s="122">
        <v>0</v>
      </c>
      <c r="DA132" s="130" t="s">
        <v>1775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X133" s="98">
        <v>0</v>
      </c>
      <c r="Y133" s="98">
        <v>0</v>
      </c>
      <c r="DA133" s="63" t="s">
        <v>1776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X134" s="33">
        <v>0</v>
      </c>
      <c r="Y134" s="33">
        <v>0</v>
      </c>
      <c r="DA134" s="60" t="s">
        <v>1777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:Y136" si="28">IF(W117=0,"",W117/W98)</f>
        <v/>
      </c>
      <c r="X136" s="119" t="str">
        <f t="shared" si="28"/>
        <v/>
      </c>
      <c r="Y136" s="119" t="str">
        <f t="shared" si="28"/>
        <v/>
      </c>
      <c r="DA136" s="129" t="s">
        <v>1928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:Y137" si="31">IF(W118=0,"",W118/W99)</f>
        <v/>
      </c>
      <c r="X137" s="124" t="str">
        <f t="shared" si="31"/>
        <v/>
      </c>
      <c r="Y137" s="124" t="str">
        <f t="shared" si="31"/>
        <v/>
      </c>
      <c r="DA137" s="130" t="s">
        <v>1929</v>
      </c>
    </row>
    <row r="138" spans="1:105" ht="12" customHeight="1" x14ac:dyDescent="0.25">
      <c r="A138" s="97" t="s">
        <v>74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:Y138" si="34">IF(W119=0,"",W119/W100)</f>
        <v/>
      </c>
      <c r="X138" s="111" t="str">
        <f t="shared" si="34"/>
        <v/>
      </c>
      <c r="Y138" s="111" t="str">
        <f t="shared" si="34"/>
        <v/>
      </c>
      <c r="DA138" s="63" t="s">
        <v>1930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:Y139" si="37">IF(W120=0,"",W120/W101)</f>
        <v/>
      </c>
      <c r="X139" s="111" t="str">
        <f t="shared" si="37"/>
        <v/>
      </c>
      <c r="Y139" s="111" t="str">
        <f t="shared" si="37"/>
        <v/>
      </c>
      <c r="DA139" s="63" t="s">
        <v>1931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:Y140" si="40">IF(W121=0,"",W121/W102)</f>
        <v/>
      </c>
      <c r="X140" s="124" t="str">
        <f t="shared" si="40"/>
        <v/>
      </c>
      <c r="Y140" s="124" t="str">
        <f t="shared" si="40"/>
        <v/>
      </c>
      <c r="DA140" s="130" t="s">
        <v>1932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:Y141" si="43">IF(W122=0,"",W122/W103)</f>
        <v/>
      </c>
      <c r="X141" s="111" t="str">
        <f t="shared" si="43"/>
        <v/>
      </c>
      <c r="Y141" s="111" t="str">
        <f t="shared" si="43"/>
        <v/>
      </c>
      <c r="DA141" s="63" t="s">
        <v>1933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:Y142" si="46">IF(W123=0,"",W123/W104)</f>
        <v/>
      </c>
      <c r="X142" s="124" t="str">
        <f t="shared" si="46"/>
        <v/>
      </c>
      <c r="Y142" s="124" t="str">
        <f t="shared" si="46"/>
        <v/>
      </c>
      <c r="DA142" s="130" t="s">
        <v>1934</v>
      </c>
    </row>
    <row r="143" spans="1:105" ht="12" customHeight="1" x14ac:dyDescent="0.25">
      <c r="A143" s="97" t="s">
        <v>141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:Y143" si="49">IF(W124=0,"",W124/W105)</f>
        <v/>
      </c>
      <c r="X143" s="111" t="str">
        <f t="shared" si="49"/>
        <v/>
      </c>
      <c r="Y143" s="111" t="str">
        <f t="shared" si="49"/>
        <v/>
      </c>
      <c r="DA143" s="63" t="s">
        <v>1935</v>
      </c>
    </row>
    <row r="144" spans="1:105" ht="12" customHeight="1" x14ac:dyDescent="0.25">
      <c r="A144" s="97" t="s">
        <v>140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:Y144" si="52">IF(W125=0,"",W125/W106)</f>
        <v/>
      </c>
      <c r="X144" s="111" t="str">
        <f t="shared" si="52"/>
        <v/>
      </c>
      <c r="Y144" s="111" t="str">
        <f t="shared" si="52"/>
        <v/>
      </c>
      <c r="DA144" s="63" t="s">
        <v>1936</v>
      </c>
    </row>
    <row r="145" spans="1:105" ht="12" customHeight="1" x14ac:dyDescent="0.25">
      <c r="A145" s="100" t="s">
        <v>50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:Y145" si="55">IF(W126=0,"",W126/W107)</f>
        <v/>
      </c>
      <c r="X145" s="112" t="str">
        <f t="shared" si="55"/>
        <v/>
      </c>
      <c r="Y145" s="112" t="str">
        <f t="shared" si="55"/>
        <v/>
      </c>
      <c r="DA145" s="131" t="s">
        <v>1937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:Y146" si="58">IF(W127=0,"",W127/W108)</f>
        <v/>
      </c>
      <c r="X146" s="113" t="str">
        <f t="shared" si="58"/>
        <v/>
      </c>
      <c r="Y146" s="113" t="str">
        <f t="shared" si="58"/>
        <v/>
      </c>
      <c r="DA146" s="132" t="s">
        <v>1938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:Y147" si="61">IF(W128=0,"",W128/W109)</f>
        <v/>
      </c>
      <c r="X147" s="112" t="str">
        <f t="shared" si="61"/>
        <v/>
      </c>
      <c r="Y147" s="112" t="str">
        <f t="shared" si="61"/>
        <v/>
      </c>
      <c r="DA147" s="131" t="s">
        <v>1939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:Y148" si="64">IF(W129=0,"",W129/W110)</f>
        <v/>
      </c>
      <c r="X148" s="113" t="str">
        <f t="shared" si="64"/>
        <v/>
      </c>
      <c r="Y148" s="113" t="str">
        <f t="shared" si="64"/>
        <v/>
      </c>
      <c r="DA148" s="132" t="s">
        <v>1940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:Y149" si="67">IF(W130=0,"",W130/W111)</f>
        <v/>
      </c>
      <c r="X149" s="111" t="str">
        <f t="shared" si="67"/>
        <v/>
      </c>
      <c r="Y149" s="111" t="str">
        <f t="shared" si="67"/>
        <v/>
      </c>
      <c r="DA149" s="63" t="s">
        <v>1941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:Y150" si="70">IF(W131=0,"",W131/W112)</f>
        <v/>
      </c>
      <c r="X150" s="111" t="str">
        <f t="shared" si="70"/>
        <v/>
      </c>
      <c r="Y150" s="111" t="str">
        <f t="shared" si="70"/>
        <v/>
      </c>
      <c r="DA150" s="63" t="s">
        <v>1942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:Y151" si="73">IF(W132=0,"",W132/W113)</f>
        <v/>
      </c>
      <c r="X151" s="124" t="str">
        <f t="shared" si="73"/>
        <v/>
      </c>
      <c r="Y151" s="124" t="str">
        <f t="shared" si="73"/>
        <v/>
      </c>
      <c r="DA151" s="130" t="s">
        <v>1943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:Y152" si="76">IF(W133=0,"",W133/W114)</f>
        <v/>
      </c>
      <c r="X152" s="111" t="str">
        <f t="shared" si="76"/>
        <v/>
      </c>
      <c r="Y152" s="111" t="str">
        <f t="shared" si="76"/>
        <v/>
      </c>
      <c r="DA152" s="63" t="s">
        <v>1944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:Y153" si="79">IF(W134=0,"",W134/W115)</f>
        <v/>
      </c>
      <c r="X153" s="45" t="str">
        <f t="shared" si="79"/>
        <v/>
      </c>
      <c r="Y153" s="45" t="str">
        <f t="shared" si="79"/>
        <v/>
      </c>
      <c r="DA153" s="60" t="s">
        <v>1945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:Y155" si="82">W156+W159+W161+W170</f>
        <v>0</v>
      </c>
      <c r="X155" s="117">
        <f t="shared" si="82"/>
        <v>0</v>
      </c>
      <c r="Y155" s="117">
        <f t="shared" si="82"/>
        <v>0</v>
      </c>
      <c r="DA155" s="129" t="s">
        <v>2096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:Y156" si="85">SUM(W157:W158)</f>
        <v>0</v>
      </c>
      <c r="X156" s="122">
        <f t="shared" si="85"/>
        <v>0</v>
      </c>
      <c r="Y156" s="122">
        <f t="shared" si="85"/>
        <v>0</v>
      </c>
      <c r="DA156" s="130" t="s">
        <v>2097</v>
      </c>
    </row>
    <row r="157" spans="1:105" ht="12" customHeight="1" x14ac:dyDescent="0.25">
      <c r="A157" s="97" t="s">
        <v>74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2098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2099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2100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2101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2102</v>
      </c>
    </row>
    <row r="162" spans="1:105" ht="12" customHeight="1" x14ac:dyDescent="0.25">
      <c r="A162" s="97" t="s">
        <v>141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2103</v>
      </c>
    </row>
    <row r="163" spans="1:105" ht="12" customHeight="1" x14ac:dyDescent="0.25">
      <c r="A163" s="97" t="s">
        <v>140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2104</v>
      </c>
    </row>
    <row r="164" spans="1:105" ht="12" customHeight="1" x14ac:dyDescent="0.25">
      <c r="A164" s="100" t="s">
        <v>50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2105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2106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2107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2108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2109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2110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X170" s="122">
        <v>0</v>
      </c>
      <c r="Y170" s="122">
        <v>0</v>
      </c>
      <c r="DA170" s="130" t="s">
        <v>2111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X171" s="98">
        <v>0</v>
      </c>
      <c r="Y171" s="98">
        <v>0</v>
      </c>
      <c r="DA171" s="63" t="s">
        <v>2112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2113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:Y174" si="89">W175+W178+W180+W189</f>
        <v>0</v>
      </c>
      <c r="X174" s="117">
        <f t="shared" si="89"/>
        <v>0</v>
      </c>
      <c r="Y174" s="117">
        <f t="shared" si="89"/>
        <v>0</v>
      </c>
      <c r="DA174" s="129" t="s">
        <v>2264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:Y175" si="92">SUM(W176:W177)</f>
        <v>0</v>
      </c>
      <c r="X175" s="122">
        <f t="shared" si="92"/>
        <v>0</v>
      </c>
      <c r="Y175" s="122">
        <f t="shared" si="92"/>
        <v>0</v>
      </c>
      <c r="DA175" s="130" t="s">
        <v>2265</v>
      </c>
    </row>
    <row r="176" spans="1:105" ht="12" customHeight="1" x14ac:dyDescent="0.25">
      <c r="A176" s="97" t="s">
        <v>74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2266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X177" s="98">
        <v>0</v>
      </c>
      <c r="Y177" s="98">
        <v>0</v>
      </c>
      <c r="DA177" s="63" t="s">
        <v>2267</v>
      </c>
    </row>
    <row r="178" spans="1:105" ht="12" customHeight="1" x14ac:dyDescent="0.25">
      <c r="A178" s="121" t="s">
        <v>92</v>
      </c>
      <c r="B178" s="122">
        <f t="shared" ref="B178:Y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X178" s="122">
        <f t="shared" si="93"/>
        <v>0</v>
      </c>
      <c r="Y178" s="122">
        <f t="shared" si="93"/>
        <v>0</v>
      </c>
      <c r="DA178" s="130" t="s">
        <v>2268</v>
      </c>
    </row>
    <row r="179" spans="1:105" ht="12" customHeight="1" x14ac:dyDescent="0.25">
      <c r="A179" s="97" t="s">
        <v>53</v>
      </c>
      <c r="B179" s="98">
        <f>RES_hhdet_fech!B29</f>
        <v>0</v>
      </c>
      <c r="C179" s="98">
        <f>RES_hhdet_fech!C29</f>
        <v>0</v>
      </c>
      <c r="D179" s="98">
        <f>RES_hhdet_fech!D29</f>
        <v>0</v>
      </c>
      <c r="E179" s="98">
        <f>RES_hhdet_fech!E29</f>
        <v>0</v>
      </c>
      <c r="F179" s="98">
        <f>RES_hhdet_fech!F29</f>
        <v>0</v>
      </c>
      <c r="G179" s="98">
        <f>RES_hhdet_fech!G29</f>
        <v>0</v>
      </c>
      <c r="H179" s="98">
        <f>RES_hhdet_fech!H29</f>
        <v>0</v>
      </c>
      <c r="I179" s="98">
        <f>RES_hhdet_fech!I29</f>
        <v>0</v>
      </c>
      <c r="J179" s="98">
        <f>RES_hhdet_fech!J29</f>
        <v>0</v>
      </c>
      <c r="K179" s="98">
        <f>RES_hhdet_fech!K29</f>
        <v>0</v>
      </c>
      <c r="L179" s="98">
        <f>RES_hhdet_fech!L29</f>
        <v>0</v>
      </c>
      <c r="M179" s="98">
        <f>RES_hhdet_fech!M29</f>
        <v>0</v>
      </c>
      <c r="N179" s="98">
        <f>RES_hhdet_fech!N29</f>
        <v>0</v>
      </c>
      <c r="O179" s="98">
        <f>RES_hhdet_fech!O29</f>
        <v>0</v>
      </c>
      <c r="P179" s="98">
        <f>RES_hhdet_fech!P29</f>
        <v>0</v>
      </c>
      <c r="Q179" s="98">
        <f>RES_hhdet_fech!Q29</f>
        <v>0</v>
      </c>
      <c r="R179" s="98">
        <f>RES_hhdet_fech!R29</f>
        <v>0</v>
      </c>
      <c r="S179" s="98">
        <f>RES_hhdet_fech!S29</f>
        <v>0</v>
      </c>
      <c r="T179" s="98">
        <f>RES_hhdet_fech!T29</f>
        <v>0</v>
      </c>
      <c r="U179" s="98">
        <f>RES_hhdet_fech!U29</f>
        <v>0</v>
      </c>
      <c r="V179" s="98">
        <f>RES_hhdet_fech!V29</f>
        <v>0</v>
      </c>
      <c r="W179" s="98">
        <f>RES_hhdet_fech!W29</f>
        <v>0</v>
      </c>
      <c r="X179" s="98">
        <f>RES_hhdet_fech!X29</f>
        <v>0</v>
      </c>
      <c r="Y179" s="98">
        <f>RES_hhdet_fech!Y29</f>
        <v>0</v>
      </c>
      <c r="DA179" s="63" t="s">
        <v>2269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X180" s="122">
        <v>0</v>
      </c>
      <c r="Y180" s="122">
        <v>0</v>
      </c>
      <c r="DA180" s="130" t="s">
        <v>2270</v>
      </c>
    </row>
    <row r="181" spans="1:105" ht="12" customHeight="1" x14ac:dyDescent="0.25">
      <c r="A181" s="97" t="s">
        <v>141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X181" s="98">
        <v>0</v>
      </c>
      <c r="Y181" s="98">
        <v>0</v>
      </c>
      <c r="DA181" s="63" t="s">
        <v>2271</v>
      </c>
    </row>
    <row r="182" spans="1:105" ht="12" customHeight="1" x14ac:dyDescent="0.25">
      <c r="A182" s="97" t="s">
        <v>140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2272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2273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2274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X185" s="101">
        <v>0</v>
      </c>
      <c r="Y185" s="101">
        <v>0</v>
      </c>
      <c r="DA185" s="131" t="s">
        <v>2275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2276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2277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2278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X189" s="122">
        <v>0</v>
      </c>
      <c r="Y189" s="122">
        <v>0</v>
      </c>
      <c r="DA189" s="130" t="s">
        <v>2279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X190" s="98">
        <v>0</v>
      </c>
      <c r="Y190" s="98">
        <v>0</v>
      </c>
      <c r="DA190" s="63" t="s">
        <v>2280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X191" s="33">
        <v>0</v>
      </c>
      <c r="Y191" s="33">
        <v>0</v>
      </c>
      <c r="DA191" s="60" t="s">
        <v>2281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:Y193" si="96">W194+W197+W199+W208</f>
        <v>0</v>
      </c>
      <c r="X193" s="117">
        <f t="shared" si="96"/>
        <v>0</v>
      </c>
      <c r="Y193" s="117">
        <f t="shared" si="96"/>
        <v>0</v>
      </c>
      <c r="DA193" s="129" t="s">
        <v>2432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:Y194" si="99">SUM(W195:W196)</f>
        <v>0</v>
      </c>
      <c r="X194" s="122">
        <f t="shared" si="99"/>
        <v>0</v>
      </c>
      <c r="Y194" s="122">
        <f t="shared" si="99"/>
        <v>0</v>
      </c>
      <c r="DA194" s="130" t="s">
        <v>2433</v>
      </c>
    </row>
    <row r="195" spans="1:105" ht="12" customHeight="1" x14ac:dyDescent="0.25">
      <c r="A195" s="97" t="s">
        <v>74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X195" s="98">
        <v>0</v>
      </c>
      <c r="Y195" s="98">
        <v>0</v>
      </c>
      <c r="DA195" s="63" t="s">
        <v>2434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X196" s="98">
        <v>0</v>
      </c>
      <c r="Y196" s="98">
        <v>0</v>
      </c>
      <c r="DA196" s="63" t="s">
        <v>2435</v>
      </c>
    </row>
    <row r="197" spans="1:105" ht="12" customHeight="1" x14ac:dyDescent="0.25">
      <c r="A197" s="121" t="s">
        <v>92</v>
      </c>
      <c r="B197" s="122">
        <f t="shared" ref="B197:Y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X197" s="122">
        <f t="shared" si="100"/>
        <v>0</v>
      </c>
      <c r="Y197" s="122">
        <f t="shared" si="100"/>
        <v>0</v>
      </c>
      <c r="DA197" s="130" t="s">
        <v>2436</v>
      </c>
    </row>
    <row r="198" spans="1:105" ht="12" customHeight="1" x14ac:dyDescent="0.25">
      <c r="A198" s="97" t="s">
        <v>53</v>
      </c>
      <c r="B198" s="98">
        <f>RES_hhdet_tesh!B29</f>
        <v>0</v>
      </c>
      <c r="C198" s="98">
        <f>RES_hhdet_tesh!C29</f>
        <v>0</v>
      </c>
      <c r="D198" s="98">
        <f>RES_hhdet_tesh!D29</f>
        <v>0</v>
      </c>
      <c r="E198" s="98">
        <f>RES_hhdet_tesh!E29</f>
        <v>0</v>
      </c>
      <c r="F198" s="98">
        <f>RES_hhdet_tesh!F29</f>
        <v>0</v>
      </c>
      <c r="G198" s="98">
        <f>RES_hhdet_tesh!G29</f>
        <v>0</v>
      </c>
      <c r="H198" s="98">
        <f>RES_hhdet_tesh!H29</f>
        <v>0</v>
      </c>
      <c r="I198" s="98">
        <f>RES_hhdet_tesh!I29</f>
        <v>0</v>
      </c>
      <c r="J198" s="98">
        <f>RES_hhdet_tesh!J29</f>
        <v>0</v>
      </c>
      <c r="K198" s="98">
        <f>RES_hhdet_tesh!K29</f>
        <v>0</v>
      </c>
      <c r="L198" s="98">
        <f>RES_hhdet_tesh!L29</f>
        <v>0</v>
      </c>
      <c r="M198" s="98">
        <f>RES_hhdet_tesh!M29</f>
        <v>0</v>
      </c>
      <c r="N198" s="98">
        <f>RES_hhdet_tesh!N29</f>
        <v>0</v>
      </c>
      <c r="O198" s="98">
        <f>RES_hhdet_tesh!O29</f>
        <v>0</v>
      </c>
      <c r="P198" s="98">
        <f>RES_hhdet_tesh!P29</f>
        <v>0</v>
      </c>
      <c r="Q198" s="98">
        <f>RES_hhdet_tesh!Q29</f>
        <v>0</v>
      </c>
      <c r="R198" s="98">
        <f>RES_hhdet_tesh!R29</f>
        <v>0</v>
      </c>
      <c r="S198" s="98">
        <f>RES_hhdet_tesh!S29</f>
        <v>0</v>
      </c>
      <c r="T198" s="98">
        <f>RES_hhdet_tesh!T29</f>
        <v>0</v>
      </c>
      <c r="U198" s="98">
        <f>RES_hhdet_tesh!U29</f>
        <v>0</v>
      </c>
      <c r="V198" s="98">
        <f>RES_hhdet_tesh!V29</f>
        <v>0</v>
      </c>
      <c r="W198" s="98">
        <f>RES_hhdet_tesh!W29</f>
        <v>0</v>
      </c>
      <c r="X198" s="98">
        <f>RES_hhdet_tesh!X29</f>
        <v>0</v>
      </c>
      <c r="Y198" s="98">
        <f>RES_hhdet_tesh!Y29</f>
        <v>0</v>
      </c>
      <c r="DA198" s="63" t="s">
        <v>2437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X199" s="122">
        <v>0</v>
      </c>
      <c r="Y199" s="122">
        <v>0</v>
      </c>
      <c r="DA199" s="130" t="s">
        <v>2438</v>
      </c>
    </row>
    <row r="200" spans="1:105" ht="12" customHeight="1" x14ac:dyDescent="0.25">
      <c r="A200" s="97" t="s">
        <v>141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X200" s="98">
        <v>0</v>
      </c>
      <c r="Y200" s="98">
        <v>0</v>
      </c>
      <c r="DA200" s="63" t="s">
        <v>2439</v>
      </c>
    </row>
    <row r="201" spans="1:105" ht="12" customHeight="1" x14ac:dyDescent="0.25">
      <c r="A201" s="97" t="s">
        <v>140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2440</v>
      </c>
    </row>
    <row r="202" spans="1:105" ht="12" customHeight="1" x14ac:dyDescent="0.25">
      <c r="A202" s="100" t="s">
        <v>50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X202" s="101">
        <v>0</v>
      </c>
      <c r="Y202" s="101">
        <v>0</v>
      </c>
      <c r="DA202" s="131" t="s">
        <v>2441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X203" s="104">
        <v>0</v>
      </c>
      <c r="Y203" s="104">
        <v>0</v>
      </c>
      <c r="DA203" s="132" t="s">
        <v>2442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X204" s="101">
        <v>0</v>
      </c>
      <c r="Y204" s="101">
        <v>0</v>
      </c>
      <c r="DA204" s="131" t="s">
        <v>2443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2444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X206" s="98">
        <v>0</v>
      </c>
      <c r="Y206" s="98">
        <v>0</v>
      </c>
      <c r="DA206" s="63" t="s">
        <v>2445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2446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X208" s="122">
        <v>0</v>
      </c>
      <c r="Y208" s="122">
        <v>0</v>
      </c>
      <c r="DA208" s="130" t="s">
        <v>2447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2448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X210" s="33">
        <v>0</v>
      </c>
      <c r="Y210" s="33">
        <v>0</v>
      </c>
      <c r="DA210" s="60" t="s">
        <v>2449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:Y212" si="103">W213+W216+W218+W227</f>
        <v>0</v>
      </c>
      <c r="X212" s="117">
        <f t="shared" si="103"/>
        <v>0</v>
      </c>
      <c r="Y212" s="117">
        <f t="shared" si="103"/>
        <v>0</v>
      </c>
      <c r="DA212" s="129" t="s">
        <v>2600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:Y213" si="106">SUM(W214:W215)</f>
        <v>0</v>
      </c>
      <c r="X213" s="122">
        <f t="shared" si="106"/>
        <v>0</v>
      </c>
      <c r="Y213" s="122">
        <f t="shared" si="106"/>
        <v>0</v>
      </c>
      <c r="DA213" s="130" t="s">
        <v>2601</v>
      </c>
    </row>
    <row r="214" spans="1:105" ht="12" customHeight="1" x14ac:dyDescent="0.25">
      <c r="A214" s="97" t="s">
        <v>74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X214" s="98">
        <v>0</v>
      </c>
      <c r="Y214" s="98">
        <v>0</v>
      </c>
      <c r="DA214" s="63" t="s">
        <v>2602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2603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2604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2605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2606</v>
      </c>
    </row>
    <row r="219" spans="1:105" ht="12" customHeight="1" x14ac:dyDescent="0.25">
      <c r="A219" s="97" t="s">
        <v>141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2607</v>
      </c>
    </row>
    <row r="220" spans="1:105" ht="12" customHeight="1" x14ac:dyDescent="0.25">
      <c r="A220" s="97" t="s">
        <v>140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2608</v>
      </c>
    </row>
    <row r="221" spans="1:105" ht="12" customHeight="1" x14ac:dyDescent="0.25">
      <c r="A221" s="100" t="s">
        <v>50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2609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2610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2611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2612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2613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2614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X227" s="122">
        <v>0</v>
      </c>
      <c r="Y227" s="122">
        <v>0</v>
      </c>
      <c r="DA227" s="130" t="s">
        <v>2615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X228" s="98">
        <v>0</v>
      </c>
      <c r="Y228" s="98">
        <v>0</v>
      </c>
      <c r="DA228" s="63" t="s">
        <v>2616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2617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:Y231" si="110">W232+W235+W237+W246</f>
        <v>0</v>
      </c>
      <c r="X231" s="118">
        <f t="shared" si="110"/>
        <v>0</v>
      </c>
      <c r="Y231" s="118">
        <f t="shared" si="110"/>
        <v>0</v>
      </c>
      <c r="DA231" s="129" t="s">
        <v>2768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:Y232" si="113">SUM(W233:W234)</f>
        <v>0</v>
      </c>
      <c r="X232" s="123">
        <f t="shared" si="113"/>
        <v>0</v>
      </c>
      <c r="Y232" s="123">
        <f t="shared" si="113"/>
        <v>0</v>
      </c>
      <c r="DA232" s="130" t="s">
        <v>2769</v>
      </c>
    </row>
    <row r="233" spans="1:105" ht="12" customHeight="1" x14ac:dyDescent="0.25">
      <c r="A233" s="97" t="s">
        <v>74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X233" s="99">
        <v>0</v>
      </c>
      <c r="Y233" s="99">
        <v>0</v>
      </c>
      <c r="DA233" s="63" t="s">
        <v>2770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X234" s="99">
        <v>0</v>
      </c>
      <c r="Y234" s="99">
        <v>0</v>
      </c>
      <c r="DA234" s="63" t="s">
        <v>2771</v>
      </c>
    </row>
    <row r="235" spans="1:105" ht="12" customHeight="1" x14ac:dyDescent="0.25">
      <c r="A235" s="121" t="s">
        <v>92</v>
      </c>
      <c r="B235" s="123">
        <f t="shared" ref="B235:Y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X235" s="123">
        <f t="shared" si="114"/>
        <v>0</v>
      </c>
      <c r="Y235" s="123">
        <f t="shared" si="114"/>
        <v>0</v>
      </c>
      <c r="DA235" s="130" t="s">
        <v>2772</v>
      </c>
    </row>
    <row r="236" spans="1:105" ht="12" customHeight="1" x14ac:dyDescent="0.25">
      <c r="A236" s="97" t="s">
        <v>53</v>
      </c>
      <c r="B236" s="99">
        <f>RES_hhdet_fecs!B29</f>
        <v>0</v>
      </c>
      <c r="C236" s="99">
        <f>RES_hhdet_fecs!C29</f>
        <v>0</v>
      </c>
      <c r="D236" s="99">
        <f>RES_hhdet_fecs!D29</f>
        <v>0</v>
      </c>
      <c r="E236" s="99">
        <f>RES_hhdet_fecs!E29</f>
        <v>0</v>
      </c>
      <c r="F236" s="99">
        <f>RES_hhdet_fecs!F29</f>
        <v>0</v>
      </c>
      <c r="G236" s="99">
        <f>RES_hhdet_fecs!G29</f>
        <v>0</v>
      </c>
      <c r="H236" s="99">
        <f>RES_hhdet_fecs!H29</f>
        <v>0</v>
      </c>
      <c r="I236" s="99">
        <f>RES_hhdet_fecs!I29</f>
        <v>0</v>
      </c>
      <c r="J236" s="99">
        <f>RES_hhdet_fecs!J29</f>
        <v>0</v>
      </c>
      <c r="K236" s="99">
        <f>RES_hhdet_fecs!K29</f>
        <v>0</v>
      </c>
      <c r="L236" s="99">
        <f>RES_hhdet_fecs!L29</f>
        <v>0</v>
      </c>
      <c r="M236" s="99">
        <f>RES_hhdet_fecs!M29</f>
        <v>0</v>
      </c>
      <c r="N236" s="99">
        <f>RES_hhdet_fecs!N29</f>
        <v>0</v>
      </c>
      <c r="O236" s="99">
        <f>RES_hhdet_fecs!O29</f>
        <v>0</v>
      </c>
      <c r="P236" s="99">
        <f>RES_hhdet_fecs!P29</f>
        <v>0</v>
      </c>
      <c r="Q236" s="99">
        <f>RES_hhdet_fecs!Q29</f>
        <v>0</v>
      </c>
      <c r="R236" s="99">
        <f>RES_hhdet_fecs!R29</f>
        <v>0</v>
      </c>
      <c r="S236" s="99">
        <f>RES_hhdet_fecs!S29</f>
        <v>0</v>
      </c>
      <c r="T236" s="99">
        <f>RES_hhdet_fecs!T29</f>
        <v>0</v>
      </c>
      <c r="U236" s="99">
        <f>RES_hhdet_fecs!U29</f>
        <v>0</v>
      </c>
      <c r="V236" s="99">
        <f>RES_hhdet_fecs!V29</f>
        <v>0</v>
      </c>
      <c r="W236" s="99">
        <f>RES_hhdet_fecs!W29</f>
        <v>0</v>
      </c>
      <c r="X236" s="99">
        <f>RES_hhdet_fecs!X29</f>
        <v>0</v>
      </c>
      <c r="Y236" s="99">
        <f>RES_hhdet_fecs!Y29</f>
        <v>0</v>
      </c>
      <c r="DA236" s="63" t="s">
        <v>2773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X237" s="123">
        <v>0</v>
      </c>
      <c r="Y237" s="123">
        <v>0</v>
      </c>
      <c r="DA237" s="130" t="s">
        <v>2774</v>
      </c>
    </row>
    <row r="238" spans="1:105" ht="12" customHeight="1" x14ac:dyDescent="0.25">
      <c r="A238" s="97" t="s">
        <v>141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X238" s="99">
        <v>0</v>
      </c>
      <c r="Y238" s="99">
        <v>0</v>
      </c>
      <c r="DA238" s="63" t="s">
        <v>2775</v>
      </c>
    </row>
    <row r="239" spans="1:105" ht="12" customHeight="1" x14ac:dyDescent="0.25">
      <c r="A239" s="97" t="s">
        <v>140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X239" s="99">
        <v>0</v>
      </c>
      <c r="Y239" s="99">
        <v>0</v>
      </c>
      <c r="DA239" s="63" t="s">
        <v>2776</v>
      </c>
    </row>
    <row r="240" spans="1:105" ht="12" customHeight="1" x14ac:dyDescent="0.25">
      <c r="A240" s="100" t="s">
        <v>50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X240" s="102">
        <v>0</v>
      </c>
      <c r="Y240" s="102">
        <v>0</v>
      </c>
      <c r="DA240" s="131" t="s">
        <v>2777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X241" s="105">
        <v>0</v>
      </c>
      <c r="Y241" s="105">
        <v>0</v>
      </c>
      <c r="DA241" s="132" t="s">
        <v>2778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X242" s="102">
        <v>0</v>
      </c>
      <c r="Y242" s="102">
        <v>0</v>
      </c>
      <c r="DA242" s="131" t="s">
        <v>2779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X243" s="105">
        <v>0</v>
      </c>
      <c r="Y243" s="105">
        <v>0</v>
      </c>
      <c r="DA243" s="132" t="s">
        <v>2780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X244" s="99">
        <v>0</v>
      </c>
      <c r="Y244" s="99">
        <v>0</v>
      </c>
      <c r="DA244" s="63" t="s">
        <v>2781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X245" s="99">
        <v>0</v>
      </c>
      <c r="Y245" s="99">
        <v>0</v>
      </c>
      <c r="DA245" s="63" t="s">
        <v>2782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X246" s="123">
        <v>0</v>
      </c>
      <c r="Y246" s="123">
        <v>0</v>
      </c>
      <c r="DA246" s="130" t="s">
        <v>2783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X247" s="99">
        <v>0</v>
      </c>
      <c r="Y247" s="99">
        <v>0</v>
      </c>
      <c r="DA247" s="63" t="s">
        <v>2784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X248" s="110">
        <v>0</v>
      </c>
      <c r="Y248" s="110">
        <v>0</v>
      </c>
      <c r="DA248" s="60" t="s">
        <v>2785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:Y250" si="117">W251+W254+W256+W265</f>
        <v>0</v>
      </c>
      <c r="X250" s="118">
        <f t="shared" si="117"/>
        <v>0</v>
      </c>
      <c r="Y250" s="118">
        <f t="shared" si="117"/>
        <v>0</v>
      </c>
      <c r="DA250" s="129" t="s">
        <v>2936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:Y251" si="120">SUM(W252:W253)</f>
        <v>0</v>
      </c>
      <c r="X251" s="123">
        <f t="shared" si="120"/>
        <v>0</v>
      </c>
      <c r="Y251" s="123">
        <f t="shared" si="120"/>
        <v>0</v>
      </c>
      <c r="DA251" s="130" t="s">
        <v>2937</v>
      </c>
    </row>
    <row r="252" spans="1:105" ht="12" customHeight="1" x14ac:dyDescent="0.25">
      <c r="A252" s="97" t="s">
        <v>74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X252" s="99">
        <v>0</v>
      </c>
      <c r="Y252" s="99">
        <v>0</v>
      </c>
      <c r="DA252" s="63" t="s">
        <v>2938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X253" s="99">
        <v>0</v>
      </c>
      <c r="Y253" s="99">
        <v>0</v>
      </c>
      <c r="DA253" s="63" t="s">
        <v>2939</v>
      </c>
    </row>
    <row r="254" spans="1:105" ht="12" customHeight="1" x14ac:dyDescent="0.25">
      <c r="A254" s="121" t="s">
        <v>92</v>
      </c>
      <c r="B254" s="123">
        <f t="shared" ref="B254:Y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X254" s="123">
        <f t="shared" si="121"/>
        <v>0</v>
      </c>
      <c r="Y254" s="123">
        <f t="shared" si="121"/>
        <v>0</v>
      </c>
      <c r="DA254" s="130" t="s">
        <v>2940</v>
      </c>
    </row>
    <row r="255" spans="1:105" ht="12" customHeight="1" x14ac:dyDescent="0.25">
      <c r="A255" s="97" t="s">
        <v>53</v>
      </c>
      <c r="B255" s="99">
        <f>RES_hhdet_tess!B29</f>
        <v>0</v>
      </c>
      <c r="C255" s="99">
        <f>RES_hhdet_tess!C29</f>
        <v>0</v>
      </c>
      <c r="D255" s="99">
        <f>RES_hhdet_tess!D29</f>
        <v>0</v>
      </c>
      <c r="E255" s="99">
        <f>RES_hhdet_tess!E29</f>
        <v>0</v>
      </c>
      <c r="F255" s="99">
        <f>RES_hhdet_tess!F29</f>
        <v>0</v>
      </c>
      <c r="G255" s="99">
        <f>RES_hhdet_tess!G29</f>
        <v>0</v>
      </c>
      <c r="H255" s="99">
        <f>RES_hhdet_tess!H29</f>
        <v>0</v>
      </c>
      <c r="I255" s="99">
        <f>RES_hhdet_tess!I29</f>
        <v>0</v>
      </c>
      <c r="J255" s="99">
        <f>RES_hhdet_tess!J29</f>
        <v>0</v>
      </c>
      <c r="K255" s="99">
        <f>RES_hhdet_tess!K29</f>
        <v>0</v>
      </c>
      <c r="L255" s="99">
        <f>RES_hhdet_tess!L29</f>
        <v>0</v>
      </c>
      <c r="M255" s="99">
        <f>RES_hhdet_tess!M29</f>
        <v>0</v>
      </c>
      <c r="N255" s="99">
        <f>RES_hhdet_tess!N29</f>
        <v>0</v>
      </c>
      <c r="O255" s="99">
        <f>RES_hhdet_tess!O29</f>
        <v>0</v>
      </c>
      <c r="P255" s="99">
        <f>RES_hhdet_tess!P29</f>
        <v>0</v>
      </c>
      <c r="Q255" s="99">
        <f>RES_hhdet_tess!Q29</f>
        <v>0</v>
      </c>
      <c r="R255" s="99">
        <f>RES_hhdet_tess!R29</f>
        <v>0</v>
      </c>
      <c r="S255" s="99">
        <f>RES_hhdet_tess!S29</f>
        <v>0</v>
      </c>
      <c r="T255" s="99">
        <f>RES_hhdet_tess!T29</f>
        <v>0</v>
      </c>
      <c r="U255" s="99">
        <f>RES_hhdet_tess!U29</f>
        <v>0</v>
      </c>
      <c r="V255" s="99">
        <f>RES_hhdet_tess!V29</f>
        <v>0</v>
      </c>
      <c r="W255" s="99">
        <f>RES_hhdet_tess!W29</f>
        <v>0</v>
      </c>
      <c r="X255" s="99">
        <f>RES_hhdet_tess!X29</f>
        <v>0</v>
      </c>
      <c r="Y255" s="99">
        <f>RES_hhdet_tess!Y29</f>
        <v>0</v>
      </c>
      <c r="DA255" s="63" t="s">
        <v>2941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X256" s="123">
        <v>0</v>
      </c>
      <c r="Y256" s="123">
        <v>0</v>
      </c>
      <c r="DA256" s="130" t="s">
        <v>2942</v>
      </c>
    </row>
    <row r="257" spans="1:105" ht="12" customHeight="1" x14ac:dyDescent="0.25">
      <c r="A257" s="97" t="s">
        <v>141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X257" s="99">
        <v>0</v>
      </c>
      <c r="Y257" s="99">
        <v>0</v>
      </c>
      <c r="DA257" s="63" t="s">
        <v>2943</v>
      </c>
    </row>
    <row r="258" spans="1:105" ht="12" customHeight="1" x14ac:dyDescent="0.25">
      <c r="A258" s="97" t="s">
        <v>140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X258" s="99">
        <v>0</v>
      </c>
      <c r="Y258" s="99">
        <v>0</v>
      </c>
      <c r="DA258" s="63" t="s">
        <v>2944</v>
      </c>
    </row>
    <row r="259" spans="1:105" ht="12" customHeight="1" x14ac:dyDescent="0.25">
      <c r="A259" s="100" t="s">
        <v>50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X259" s="102">
        <v>0</v>
      </c>
      <c r="Y259" s="102">
        <v>0</v>
      </c>
      <c r="DA259" s="131" t="s">
        <v>2945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X260" s="105">
        <v>0</v>
      </c>
      <c r="Y260" s="105">
        <v>0</v>
      </c>
      <c r="DA260" s="132" t="s">
        <v>2946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X261" s="102">
        <v>0</v>
      </c>
      <c r="Y261" s="102">
        <v>0</v>
      </c>
      <c r="DA261" s="131" t="s">
        <v>2947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X262" s="105">
        <v>0</v>
      </c>
      <c r="Y262" s="105">
        <v>0</v>
      </c>
      <c r="DA262" s="132" t="s">
        <v>2948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2949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X264" s="99">
        <v>0</v>
      </c>
      <c r="Y264" s="99">
        <v>0</v>
      </c>
      <c r="DA264" s="63" t="s">
        <v>2950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X265" s="123">
        <v>0</v>
      </c>
      <c r="Y265" s="123">
        <v>0</v>
      </c>
      <c r="DA265" s="130" t="s">
        <v>2951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2952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X267" s="110">
        <v>0</v>
      </c>
      <c r="Y267" s="110">
        <v>0</v>
      </c>
      <c r="DA267" s="60" t="s">
        <v>2953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:Y269" si="124">W270+W273+W275+W284</f>
        <v>0</v>
      </c>
      <c r="X269" s="118">
        <f t="shared" si="124"/>
        <v>0</v>
      </c>
      <c r="Y269" s="118">
        <f t="shared" si="124"/>
        <v>0</v>
      </c>
      <c r="DA269" s="129" t="s">
        <v>3104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:Y270" si="127">SUM(W271:W272)</f>
        <v>0</v>
      </c>
      <c r="X270" s="123">
        <f t="shared" si="127"/>
        <v>0</v>
      </c>
      <c r="Y270" s="123">
        <f t="shared" si="127"/>
        <v>0</v>
      </c>
      <c r="DA270" s="130" t="s">
        <v>3105</v>
      </c>
    </row>
    <row r="271" spans="1:105" ht="12" customHeight="1" x14ac:dyDescent="0.25">
      <c r="A271" s="97" t="s">
        <v>74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3106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3107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3108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3109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3110</v>
      </c>
    </row>
    <row r="276" spans="1:105" ht="12" customHeight="1" x14ac:dyDescent="0.25">
      <c r="A276" s="97" t="s">
        <v>141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3111</v>
      </c>
    </row>
    <row r="277" spans="1:105" ht="12" customHeight="1" x14ac:dyDescent="0.25">
      <c r="A277" s="97" t="s">
        <v>140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3112</v>
      </c>
    </row>
    <row r="278" spans="1:105" ht="12" customHeight="1" x14ac:dyDescent="0.25">
      <c r="A278" s="100" t="s">
        <v>50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3113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3114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3115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3116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3117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3118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X284" s="123">
        <v>0</v>
      </c>
      <c r="Y284" s="123">
        <v>0</v>
      </c>
      <c r="DA284" s="130" t="s">
        <v>3119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X285" s="99">
        <v>0</v>
      </c>
      <c r="Y285" s="99">
        <v>0</v>
      </c>
      <c r="DA285" s="63" t="s">
        <v>3120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3121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:Y290" si="131">W291+W294+W296+W305</f>
        <v>0</v>
      </c>
      <c r="X290" s="117">
        <f t="shared" si="131"/>
        <v>0</v>
      </c>
      <c r="Y290" s="117">
        <f t="shared" si="131"/>
        <v>0</v>
      </c>
      <c r="DA290" s="129" t="s">
        <v>3272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:Y291" si="134">SUM(W292:W293)</f>
        <v>0</v>
      </c>
      <c r="X291" s="122">
        <f t="shared" si="134"/>
        <v>0</v>
      </c>
      <c r="Y291" s="122">
        <f t="shared" si="134"/>
        <v>0</v>
      </c>
      <c r="DA291" s="130" t="s">
        <v>3273</v>
      </c>
    </row>
    <row r="292" spans="1:105" ht="12" customHeight="1" x14ac:dyDescent="0.25">
      <c r="A292" s="97" t="s">
        <v>74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X292" s="98">
        <v>0</v>
      </c>
      <c r="Y292" s="98">
        <v>0</v>
      </c>
      <c r="DA292" s="63" t="s">
        <v>3274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X293" s="98">
        <v>0</v>
      </c>
      <c r="Y293" s="98">
        <v>0</v>
      </c>
      <c r="DA293" s="63" t="s">
        <v>3275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X294" s="122">
        <f t="shared" si="135"/>
        <v>0</v>
      </c>
      <c r="Y294" s="122">
        <f t="shared" si="135"/>
        <v>0</v>
      </c>
      <c r="DA294" s="130" t="s">
        <v>3276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X295" s="98">
        <v>0</v>
      </c>
      <c r="Y295" s="98">
        <v>0</v>
      </c>
      <c r="DA295" s="63" t="s">
        <v>3277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X296" s="122">
        <v>0</v>
      </c>
      <c r="Y296" s="122">
        <v>0</v>
      </c>
      <c r="DA296" s="130" t="s">
        <v>3278</v>
      </c>
    </row>
    <row r="297" spans="1:105" ht="12" customHeight="1" x14ac:dyDescent="0.25">
      <c r="A297" s="97" t="s">
        <v>141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X297" s="98">
        <v>0</v>
      </c>
      <c r="Y297" s="98">
        <v>0</v>
      </c>
      <c r="DA297" s="63" t="s">
        <v>3279</v>
      </c>
    </row>
    <row r="298" spans="1:105" ht="12" customHeight="1" x14ac:dyDescent="0.25">
      <c r="A298" s="97" t="s">
        <v>140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3280</v>
      </c>
    </row>
    <row r="299" spans="1:105" ht="12" customHeight="1" x14ac:dyDescent="0.25">
      <c r="A299" s="100" t="s">
        <v>50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3281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3282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X301" s="101">
        <v>0</v>
      </c>
      <c r="Y301" s="101">
        <v>0</v>
      </c>
      <c r="DA301" s="131" t="s">
        <v>3283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X302" s="104">
        <v>0</v>
      </c>
      <c r="Y302" s="104">
        <v>0</v>
      </c>
      <c r="DA302" s="132" t="s">
        <v>3284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X303" s="98">
        <v>0</v>
      </c>
      <c r="Y303" s="98">
        <v>0</v>
      </c>
      <c r="DA303" s="63" t="s">
        <v>3285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3286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X305" s="122">
        <v>0</v>
      </c>
      <c r="Y305" s="122">
        <v>0</v>
      </c>
      <c r="DA305" s="130" t="s">
        <v>3287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X306" s="98">
        <v>0</v>
      </c>
      <c r="Y306" s="98">
        <v>0</v>
      </c>
      <c r="DA306" s="63" t="s">
        <v>3288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X307" s="33">
        <v>0</v>
      </c>
      <c r="Y307" s="33">
        <v>0</v>
      </c>
      <c r="DA307" s="60" t="s">
        <v>3289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:Y309" si="138">W310+W313+W315+W324</f>
        <v>0</v>
      </c>
      <c r="X309" s="117">
        <f t="shared" si="138"/>
        <v>0</v>
      </c>
      <c r="Y309" s="117">
        <f t="shared" si="138"/>
        <v>0</v>
      </c>
      <c r="DA309" s="129" t="s">
        <v>3440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:Y310" si="141">SUM(W311:W312)</f>
        <v>0</v>
      </c>
      <c r="X310" s="122">
        <f t="shared" si="141"/>
        <v>0</v>
      </c>
      <c r="Y310" s="122">
        <f t="shared" si="141"/>
        <v>0</v>
      </c>
      <c r="DA310" s="130" t="s">
        <v>3441</v>
      </c>
    </row>
    <row r="311" spans="1:105" ht="12" customHeight="1" x14ac:dyDescent="0.25">
      <c r="A311" s="97" t="s">
        <v>74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X311" s="98">
        <v>0</v>
      </c>
      <c r="Y311" s="98">
        <v>0</v>
      </c>
      <c r="DA311" s="63" t="s">
        <v>3442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X312" s="98">
        <v>0</v>
      </c>
      <c r="Y312" s="98">
        <v>0</v>
      </c>
      <c r="DA312" s="63" t="s">
        <v>3443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X313" s="122">
        <f t="shared" si="142"/>
        <v>0</v>
      </c>
      <c r="Y313" s="122">
        <f t="shared" si="142"/>
        <v>0</v>
      </c>
      <c r="DA313" s="130" t="s">
        <v>3444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X314" s="98">
        <v>0</v>
      </c>
      <c r="Y314" s="98">
        <v>0</v>
      </c>
      <c r="DA314" s="63" t="s">
        <v>3445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X315" s="122">
        <v>0</v>
      </c>
      <c r="Y315" s="122">
        <v>0</v>
      </c>
      <c r="DA315" s="130" t="s">
        <v>3446</v>
      </c>
    </row>
    <row r="316" spans="1:105" ht="12" customHeight="1" x14ac:dyDescent="0.25">
      <c r="A316" s="97" t="s">
        <v>141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X316" s="98">
        <v>0</v>
      </c>
      <c r="Y316" s="98">
        <v>0</v>
      </c>
      <c r="DA316" s="63" t="s">
        <v>3447</v>
      </c>
    </row>
    <row r="317" spans="1:105" ht="12" customHeight="1" x14ac:dyDescent="0.25">
      <c r="A317" s="97" t="s">
        <v>140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3448</v>
      </c>
    </row>
    <row r="318" spans="1:105" ht="12" customHeight="1" x14ac:dyDescent="0.25">
      <c r="A318" s="100" t="s">
        <v>50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3449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3450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X320" s="101">
        <v>0</v>
      </c>
      <c r="Y320" s="101">
        <v>0</v>
      </c>
      <c r="DA320" s="131" t="s">
        <v>3451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X321" s="104">
        <v>0</v>
      </c>
      <c r="Y321" s="104">
        <v>0</v>
      </c>
      <c r="DA321" s="132" t="s">
        <v>3452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X322" s="98">
        <v>0</v>
      </c>
      <c r="Y322" s="98">
        <v>0</v>
      </c>
      <c r="DA322" s="63" t="s">
        <v>3453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X323" s="98">
        <v>0</v>
      </c>
      <c r="Y323" s="98">
        <v>0</v>
      </c>
      <c r="DA323" s="63" t="s">
        <v>3454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X324" s="122">
        <v>0</v>
      </c>
      <c r="Y324" s="122">
        <v>0</v>
      </c>
      <c r="DA324" s="130" t="s">
        <v>3455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X325" s="98">
        <v>0</v>
      </c>
      <c r="Y325" s="98">
        <v>0</v>
      </c>
      <c r="DA325" s="63" t="s">
        <v>3456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X326" s="33">
        <v>0</v>
      </c>
      <c r="Y326" s="33">
        <v>0</v>
      </c>
      <c r="DA326" s="60" t="s">
        <v>3457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:Y328" si="145">IF(W309=0,"",W309/W290)</f>
        <v/>
      </c>
      <c r="X328" s="119" t="str">
        <f t="shared" si="145"/>
        <v/>
      </c>
      <c r="Y328" s="119" t="str">
        <f t="shared" si="145"/>
        <v/>
      </c>
      <c r="DA328" s="129" t="s">
        <v>3608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:Y329" si="148">IF(W310=0,"",W310/W291)</f>
        <v/>
      </c>
      <c r="X329" s="124" t="str">
        <f t="shared" si="148"/>
        <v/>
      </c>
      <c r="Y329" s="124" t="str">
        <f t="shared" si="148"/>
        <v/>
      </c>
      <c r="DA329" s="130" t="s">
        <v>3609</v>
      </c>
    </row>
    <row r="330" spans="1:105" ht="12" customHeight="1" x14ac:dyDescent="0.25">
      <c r="A330" s="97" t="s">
        <v>74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:Y330" si="151">IF(W311=0,"",W311/W292)</f>
        <v/>
      </c>
      <c r="X330" s="111" t="str">
        <f t="shared" si="151"/>
        <v/>
      </c>
      <c r="Y330" s="111" t="str">
        <f t="shared" si="151"/>
        <v/>
      </c>
      <c r="DA330" s="63" t="s">
        <v>3610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:Y331" si="154">IF(W312=0,"",W312/W293)</f>
        <v/>
      </c>
      <c r="X331" s="111" t="str">
        <f t="shared" si="154"/>
        <v/>
      </c>
      <c r="Y331" s="111" t="str">
        <f t="shared" si="154"/>
        <v/>
      </c>
      <c r="DA331" s="63" t="s">
        <v>3611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:Y332" si="157">IF(W313=0,"",W313/W294)</f>
        <v/>
      </c>
      <c r="X332" s="124" t="str">
        <f t="shared" si="157"/>
        <v/>
      </c>
      <c r="Y332" s="124" t="str">
        <f t="shared" si="157"/>
        <v/>
      </c>
      <c r="DA332" s="130" t="s">
        <v>3612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:Y333" si="160">IF(W314=0,"",W314/W295)</f>
        <v/>
      </c>
      <c r="X333" s="111" t="str">
        <f t="shared" si="160"/>
        <v/>
      </c>
      <c r="Y333" s="111" t="str">
        <f t="shared" si="160"/>
        <v/>
      </c>
      <c r="DA333" s="63" t="s">
        <v>3613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:Y334" si="163">IF(W315=0,"",W315/W296)</f>
        <v/>
      </c>
      <c r="X334" s="124" t="str">
        <f t="shared" si="163"/>
        <v/>
      </c>
      <c r="Y334" s="124" t="str">
        <f t="shared" si="163"/>
        <v/>
      </c>
      <c r="DA334" s="130" t="s">
        <v>3614</v>
      </c>
    </row>
    <row r="335" spans="1:105" ht="12" customHeight="1" x14ac:dyDescent="0.25">
      <c r="A335" s="97" t="s">
        <v>141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:Y335" si="166">IF(W316=0,"",W316/W297)</f>
        <v/>
      </c>
      <c r="X335" s="111" t="str">
        <f t="shared" si="166"/>
        <v/>
      </c>
      <c r="Y335" s="111" t="str">
        <f t="shared" si="166"/>
        <v/>
      </c>
      <c r="DA335" s="63" t="s">
        <v>3615</v>
      </c>
    </row>
    <row r="336" spans="1:105" ht="12" customHeight="1" x14ac:dyDescent="0.25">
      <c r="A336" s="97" t="s">
        <v>140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3616</v>
      </c>
    </row>
    <row r="337" spans="1:105" ht="12" customHeight="1" x14ac:dyDescent="0.25">
      <c r="A337" s="100" t="s">
        <v>50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3617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3618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:Y339" si="178">IF(W320=0,"",W320/W301)</f>
        <v/>
      </c>
      <c r="X339" s="112" t="str">
        <f t="shared" si="178"/>
        <v/>
      </c>
      <c r="Y339" s="112" t="str">
        <f t="shared" si="178"/>
        <v/>
      </c>
      <c r="DA339" s="131" t="s">
        <v>3619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:Y340" si="181">IF(W321=0,"",W321/W302)</f>
        <v/>
      </c>
      <c r="X340" s="113" t="str">
        <f t="shared" si="181"/>
        <v/>
      </c>
      <c r="Y340" s="113" t="str">
        <f t="shared" si="181"/>
        <v/>
      </c>
      <c r="DA340" s="132" t="s">
        <v>3620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:Y341" si="184">IF(W322=0,"",W322/W303)</f>
        <v/>
      </c>
      <c r="X341" s="111" t="str">
        <f t="shared" si="184"/>
        <v/>
      </c>
      <c r="Y341" s="111" t="str">
        <f t="shared" si="184"/>
        <v/>
      </c>
      <c r="DA341" s="63" t="s">
        <v>3621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:Y342" si="187">IF(W323=0,"",W323/W304)</f>
        <v/>
      </c>
      <c r="X342" s="111" t="str">
        <f t="shared" si="187"/>
        <v/>
      </c>
      <c r="Y342" s="111" t="str">
        <f t="shared" si="187"/>
        <v/>
      </c>
      <c r="DA342" s="63" t="s">
        <v>3622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:Y343" si="190">IF(W324=0,"",W324/W305)</f>
        <v/>
      </c>
      <c r="X343" s="124" t="str">
        <f t="shared" si="190"/>
        <v/>
      </c>
      <c r="Y343" s="124" t="str">
        <f t="shared" si="190"/>
        <v/>
      </c>
      <c r="DA343" s="130" t="s">
        <v>3623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:Y344" si="193">IF(W325=0,"",W325/W306)</f>
        <v/>
      </c>
      <c r="X344" s="111" t="str">
        <f t="shared" si="193"/>
        <v/>
      </c>
      <c r="Y344" s="111" t="str">
        <f t="shared" si="193"/>
        <v/>
      </c>
      <c r="DA344" s="63" t="s">
        <v>3624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:Y345" si="196">IF(W326=0,"",W326/W307)</f>
        <v/>
      </c>
      <c r="X345" s="45" t="str">
        <f t="shared" si="196"/>
        <v/>
      </c>
      <c r="Y345" s="45" t="str">
        <f t="shared" si="196"/>
        <v/>
      </c>
      <c r="DA345" s="60" t="s">
        <v>3625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:Y347" si="199">W348+W351+W353+W362</f>
        <v>0</v>
      </c>
      <c r="X347" s="117">
        <f t="shared" si="199"/>
        <v>0</v>
      </c>
      <c r="Y347" s="117">
        <f t="shared" si="199"/>
        <v>0</v>
      </c>
      <c r="DA347" s="129" t="s">
        <v>3776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0</v>
      </c>
      <c r="DA348" s="130" t="s">
        <v>3777</v>
      </c>
    </row>
    <row r="349" spans="1:105" ht="12" customHeight="1" x14ac:dyDescent="0.25">
      <c r="A349" s="97" t="s">
        <v>74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X349" s="98">
        <v>0</v>
      </c>
      <c r="Y349" s="98">
        <v>0</v>
      </c>
      <c r="DA349" s="63" t="s">
        <v>3778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3779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3780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3781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3782</v>
      </c>
    </row>
    <row r="354" spans="1:105" ht="12" customHeight="1" x14ac:dyDescent="0.25">
      <c r="A354" s="97" t="s">
        <v>141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3783</v>
      </c>
    </row>
    <row r="355" spans="1:105" ht="12" customHeight="1" x14ac:dyDescent="0.25">
      <c r="A355" s="97" t="s">
        <v>140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3784</v>
      </c>
    </row>
    <row r="356" spans="1:105" ht="12" customHeight="1" x14ac:dyDescent="0.25">
      <c r="A356" s="100" t="s">
        <v>50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3785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3786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3787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3788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3789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3790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X362" s="122">
        <v>0</v>
      </c>
      <c r="Y362" s="122">
        <v>0</v>
      </c>
      <c r="DA362" s="130" t="s">
        <v>3791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X363" s="98">
        <v>0</v>
      </c>
      <c r="Y363" s="98">
        <v>0</v>
      </c>
      <c r="DA363" s="63" t="s">
        <v>3792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3793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:Y366" si="206">W367+W370+W372+W381</f>
        <v>0</v>
      </c>
      <c r="X366" s="117">
        <f t="shared" si="206"/>
        <v>0</v>
      </c>
      <c r="Y366" s="117">
        <f t="shared" si="206"/>
        <v>0</v>
      </c>
      <c r="DA366" s="129" t="s">
        <v>3944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:Y367" si="209">SUM(W368:W369)</f>
        <v>0</v>
      </c>
      <c r="X367" s="122">
        <f t="shared" si="209"/>
        <v>0</v>
      </c>
      <c r="Y367" s="122">
        <f t="shared" si="209"/>
        <v>0</v>
      </c>
      <c r="DA367" s="130" t="s">
        <v>3945</v>
      </c>
    </row>
    <row r="368" spans="1:105" ht="12" customHeight="1" x14ac:dyDescent="0.25">
      <c r="A368" s="97" t="s">
        <v>74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X368" s="98">
        <v>0</v>
      </c>
      <c r="Y368" s="98">
        <v>0</v>
      </c>
      <c r="DA368" s="63" t="s">
        <v>3946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X369" s="98">
        <v>0</v>
      </c>
      <c r="Y369" s="98">
        <v>0</v>
      </c>
      <c r="DA369" s="63" t="s">
        <v>3947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X370" s="122">
        <f t="shared" si="210"/>
        <v>0</v>
      </c>
      <c r="Y370" s="122">
        <f t="shared" si="210"/>
        <v>0</v>
      </c>
      <c r="DA370" s="130" t="s">
        <v>3948</v>
      </c>
    </row>
    <row r="371" spans="1:105" ht="12" customHeight="1" x14ac:dyDescent="0.25">
      <c r="A371" s="97" t="s">
        <v>53</v>
      </c>
      <c r="B371" s="98"/>
      <c r="C371" s="98">
        <f>RES_hhdet_in_fech!C29</f>
        <v>0</v>
      </c>
      <c r="D371" s="98">
        <f>RES_hhdet_in_fech!D29</f>
        <v>0</v>
      </c>
      <c r="E371" s="98">
        <f>RES_hhdet_in_fech!E29</f>
        <v>0</v>
      </c>
      <c r="F371" s="98">
        <f>RES_hhdet_in_fech!F29</f>
        <v>0</v>
      </c>
      <c r="G371" s="98">
        <f>RES_hhdet_in_fech!G29</f>
        <v>0</v>
      </c>
      <c r="H371" s="98">
        <f>RES_hhdet_in_fech!H29</f>
        <v>0</v>
      </c>
      <c r="I371" s="98">
        <f>RES_hhdet_in_fech!I29</f>
        <v>0</v>
      </c>
      <c r="J371" s="98">
        <f>RES_hhdet_in_fech!J29</f>
        <v>0</v>
      </c>
      <c r="K371" s="98">
        <f>RES_hhdet_in_fech!K29</f>
        <v>0</v>
      </c>
      <c r="L371" s="98">
        <f>RES_hhdet_in_fech!L29</f>
        <v>0</v>
      </c>
      <c r="M371" s="98">
        <f>RES_hhdet_in_fech!M29</f>
        <v>0</v>
      </c>
      <c r="N371" s="98">
        <f>RES_hhdet_in_fech!N29</f>
        <v>0</v>
      </c>
      <c r="O371" s="98">
        <f>RES_hhdet_in_fech!O29</f>
        <v>0</v>
      </c>
      <c r="P371" s="98">
        <f>RES_hhdet_in_fech!P29</f>
        <v>0</v>
      </c>
      <c r="Q371" s="98">
        <f>RES_hhdet_in_fech!Q29</f>
        <v>0</v>
      </c>
      <c r="R371" s="98">
        <f>RES_hhdet_in_fech!R29</f>
        <v>0</v>
      </c>
      <c r="S371" s="98">
        <f>RES_hhdet_in_fech!S29</f>
        <v>0</v>
      </c>
      <c r="T371" s="98">
        <f>RES_hhdet_in_fech!T29</f>
        <v>0</v>
      </c>
      <c r="U371" s="98">
        <f>RES_hhdet_in_fech!U29</f>
        <v>0</v>
      </c>
      <c r="V371" s="98">
        <f>RES_hhdet_in_fech!V29</f>
        <v>0</v>
      </c>
      <c r="W371" s="98">
        <f>RES_hhdet_in_fech!W29</f>
        <v>0</v>
      </c>
      <c r="X371" s="98">
        <f>RES_hhdet_in_fech!X29</f>
        <v>0</v>
      </c>
      <c r="Y371" s="98">
        <f>RES_hhdet_in_fech!Y29</f>
        <v>0</v>
      </c>
      <c r="DA371" s="63" t="s">
        <v>3949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X372" s="122">
        <v>0</v>
      </c>
      <c r="Y372" s="122">
        <v>0</v>
      </c>
      <c r="DA372" s="130" t="s">
        <v>3950</v>
      </c>
    </row>
    <row r="373" spans="1:105" ht="12" customHeight="1" x14ac:dyDescent="0.25">
      <c r="A373" s="97" t="s">
        <v>141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X373" s="98">
        <v>0</v>
      </c>
      <c r="Y373" s="98">
        <v>0</v>
      </c>
      <c r="DA373" s="63" t="s">
        <v>3951</v>
      </c>
    </row>
    <row r="374" spans="1:105" ht="12" customHeight="1" x14ac:dyDescent="0.25">
      <c r="A374" s="97" t="s">
        <v>140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3952</v>
      </c>
    </row>
    <row r="375" spans="1:105" ht="12" customHeight="1" x14ac:dyDescent="0.25">
      <c r="A375" s="100" t="s">
        <v>50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3953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3954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3955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3956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X379" s="98">
        <v>0</v>
      </c>
      <c r="Y379" s="98">
        <v>0</v>
      </c>
      <c r="DA379" s="63" t="s">
        <v>3957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X380" s="98">
        <v>0</v>
      </c>
      <c r="Y380" s="98">
        <v>0</v>
      </c>
      <c r="DA380" s="63" t="s">
        <v>3958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X381" s="122">
        <v>0</v>
      </c>
      <c r="Y381" s="122">
        <v>0</v>
      </c>
      <c r="DA381" s="130" t="s">
        <v>3959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X382" s="98">
        <v>0</v>
      </c>
      <c r="Y382" s="98">
        <v>0</v>
      </c>
      <c r="DA382" s="63" t="s">
        <v>3960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X383" s="33">
        <v>0</v>
      </c>
      <c r="Y383" s="33">
        <v>0</v>
      </c>
      <c r="DA383" s="60" t="s">
        <v>3961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:Y385" si="213">W386+W389+W391+W400</f>
        <v>0</v>
      </c>
      <c r="X385" s="117">
        <f t="shared" si="213"/>
        <v>0</v>
      </c>
      <c r="Y385" s="117">
        <f t="shared" si="213"/>
        <v>0</v>
      </c>
      <c r="DA385" s="129" t="s">
        <v>4112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:Y386" si="216">SUM(W387:W388)</f>
        <v>0</v>
      </c>
      <c r="X386" s="122">
        <f t="shared" si="216"/>
        <v>0</v>
      </c>
      <c r="Y386" s="122">
        <f t="shared" si="216"/>
        <v>0</v>
      </c>
      <c r="DA386" s="130" t="s">
        <v>4113</v>
      </c>
    </row>
    <row r="387" spans="1:105" ht="12" customHeight="1" x14ac:dyDescent="0.25">
      <c r="A387" s="97" t="s">
        <v>74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X387" s="98">
        <v>0</v>
      </c>
      <c r="Y387" s="98">
        <v>0</v>
      </c>
      <c r="DA387" s="63" t="s">
        <v>4114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X388" s="98">
        <v>0</v>
      </c>
      <c r="Y388" s="98">
        <v>0</v>
      </c>
      <c r="DA388" s="63" t="s">
        <v>4115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X389" s="122">
        <f t="shared" si="217"/>
        <v>0</v>
      </c>
      <c r="Y389" s="122">
        <f t="shared" si="217"/>
        <v>0</v>
      </c>
      <c r="DA389" s="130" t="s">
        <v>4116</v>
      </c>
    </row>
    <row r="390" spans="1:105" ht="12" customHeight="1" x14ac:dyDescent="0.25">
      <c r="A390" s="97" t="s">
        <v>53</v>
      </c>
      <c r="B390" s="98"/>
      <c r="C390" s="98">
        <f>RES_hhdet_in_tesh!C29</f>
        <v>0</v>
      </c>
      <c r="D390" s="98">
        <f>RES_hhdet_in_tesh!D29</f>
        <v>0</v>
      </c>
      <c r="E390" s="98">
        <f>RES_hhdet_in_tesh!E29</f>
        <v>0</v>
      </c>
      <c r="F390" s="98">
        <f>RES_hhdet_in_tesh!F29</f>
        <v>0</v>
      </c>
      <c r="G390" s="98">
        <f>RES_hhdet_in_tesh!G29</f>
        <v>0</v>
      </c>
      <c r="H390" s="98">
        <f>RES_hhdet_in_tesh!H29</f>
        <v>0</v>
      </c>
      <c r="I390" s="98">
        <f>RES_hhdet_in_tesh!I29</f>
        <v>0</v>
      </c>
      <c r="J390" s="98">
        <f>RES_hhdet_in_tesh!J29</f>
        <v>0</v>
      </c>
      <c r="K390" s="98">
        <f>RES_hhdet_in_tesh!K29</f>
        <v>0</v>
      </c>
      <c r="L390" s="98">
        <f>RES_hhdet_in_tesh!L29</f>
        <v>0</v>
      </c>
      <c r="M390" s="98">
        <f>RES_hhdet_in_tesh!M29</f>
        <v>0</v>
      </c>
      <c r="N390" s="98">
        <f>RES_hhdet_in_tesh!N29</f>
        <v>0</v>
      </c>
      <c r="O390" s="98">
        <f>RES_hhdet_in_tesh!O29</f>
        <v>0</v>
      </c>
      <c r="P390" s="98">
        <f>RES_hhdet_in_tesh!P29</f>
        <v>0</v>
      </c>
      <c r="Q390" s="98">
        <f>RES_hhdet_in_tesh!Q29</f>
        <v>0</v>
      </c>
      <c r="R390" s="98">
        <f>RES_hhdet_in_tesh!R29</f>
        <v>0</v>
      </c>
      <c r="S390" s="98">
        <f>RES_hhdet_in_tesh!S29</f>
        <v>0</v>
      </c>
      <c r="T390" s="98">
        <f>RES_hhdet_in_tesh!T29</f>
        <v>0</v>
      </c>
      <c r="U390" s="98">
        <f>RES_hhdet_in_tesh!U29</f>
        <v>0</v>
      </c>
      <c r="V390" s="98">
        <f>RES_hhdet_in_tesh!V29</f>
        <v>0</v>
      </c>
      <c r="W390" s="98">
        <f>RES_hhdet_in_tesh!W29</f>
        <v>0</v>
      </c>
      <c r="X390" s="98">
        <f>RES_hhdet_in_tesh!X29</f>
        <v>0</v>
      </c>
      <c r="Y390" s="98">
        <f>RES_hhdet_in_tesh!Y29</f>
        <v>0</v>
      </c>
      <c r="DA390" s="63" t="s">
        <v>4117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X391" s="122">
        <v>0</v>
      </c>
      <c r="Y391" s="122">
        <v>0</v>
      </c>
      <c r="DA391" s="130" t="s">
        <v>4118</v>
      </c>
    </row>
    <row r="392" spans="1:105" ht="12" customHeight="1" x14ac:dyDescent="0.25">
      <c r="A392" s="97" t="s">
        <v>141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0</v>
      </c>
      <c r="Y392" s="98">
        <v>0</v>
      </c>
      <c r="DA392" s="63" t="s">
        <v>4119</v>
      </c>
    </row>
    <row r="393" spans="1:105" ht="12" customHeight="1" x14ac:dyDescent="0.25">
      <c r="A393" s="97" t="s">
        <v>140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4120</v>
      </c>
    </row>
    <row r="394" spans="1:105" ht="12" customHeight="1" x14ac:dyDescent="0.25">
      <c r="A394" s="100" t="s">
        <v>50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4121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4122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X396" s="101">
        <v>0</v>
      </c>
      <c r="Y396" s="101">
        <v>0</v>
      </c>
      <c r="DA396" s="131" t="s">
        <v>4123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X397" s="104">
        <v>0</v>
      </c>
      <c r="Y397" s="104">
        <v>0</v>
      </c>
      <c r="DA397" s="132" t="s">
        <v>4124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X398" s="98">
        <v>0</v>
      </c>
      <c r="Y398" s="98">
        <v>0</v>
      </c>
      <c r="DA398" s="63" t="s">
        <v>4125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4126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X400" s="122">
        <v>0</v>
      </c>
      <c r="Y400" s="122">
        <v>0</v>
      </c>
      <c r="DA400" s="130" t="s">
        <v>4127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X401" s="98">
        <v>0</v>
      </c>
      <c r="Y401" s="98">
        <v>0</v>
      </c>
      <c r="DA401" s="63" t="s">
        <v>4128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X402" s="33">
        <v>0</v>
      </c>
      <c r="Y402" s="33">
        <v>0</v>
      </c>
      <c r="DA402" s="60" t="s">
        <v>4129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:Y404" si="220">W405+W408+W410+W419</f>
        <v>0</v>
      </c>
      <c r="X404" s="117">
        <f t="shared" si="220"/>
        <v>0</v>
      </c>
      <c r="Y404" s="117">
        <f t="shared" si="220"/>
        <v>0</v>
      </c>
      <c r="DA404" s="129" t="s">
        <v>4279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0</v>
      </c>
      <c r="DA405" s="130" t="s">
        <v>4280</v>
      </c>
    </row>
    <row r="406" spans="1:105" ht="12" customHeight="1" x14ac:dyDescent="0.25">
      <c r="A406" s="97" t="s">
        <v>74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X406" s="98">
        <v>0</v>
      </c>
      <c r="Y406" s="98">
        <v>0</v>
      </c>
      <c r="DA406" s="63" t="s">
        <v>4281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4282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4283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4284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4285</v>
      </c>
    </row>
    <row r="411" spans="1:105" ht="12" customHeight="1" x14ac:dyDescent="0.25">
      <c r="A411" s="97" t="s">
        <v>141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4286</v>
      </c>
    </row>
    <row r="412" spans="1:105" ht="12" customHeight="1" x14ac:dyDescent="0.25">
      <c r="A412" s="97" t="s">
        <v>140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4287</v>
      </c>
    </row>
    <row r="413" spans="1:105" ht="12" customHeight="1" x14ac:dyDescent="0.25">
      <c r="A413" s="100" t="s">
        <v>50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4288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4289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4290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4291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4292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4293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X419" s="122">
        <v>0</v>
      </c>
      <c r="Y419" s="122">
        <v>0</v>
      </c>
      <c r="DA419" s="130" t="s">
        <v>4294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X420" s="98">
        <v>0</v>
      </c>
      <c r="Y420" s="98">
        <v>0</v>
      </c>
      <c r="DA420" s="63" t="s">
        <v>4295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4296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:Y423" si="227">W424+W427+W429+W438</f>
        <v>0</v>
      </c>
      <c r="X423" s="118">
        <f t="shared" si="227"/>
        <v>0</v>
      </c>
      <c r="Y423" s="118">
        <f t="shared" si="227"/>
        <v>0</v>
      </c>
      <c r="DA423" s="129" t="s">
        <v>4447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:Y424" si="230">SUM(W425:W426)</f>
        <v>0</v>
      </c>
      <c r="X424" s="123">
        <f t="shared" si="230"/>
        <v>0</v>
      </c>
      <c r="Y424" s="123">
        <f t="shared" si="230"/>
        <v>0</v>
      </c>
      <c r="DA424" s="130" t="s">
        <v>4448</v>
      </c>
    </row>
    <row r="425" spans="1:105" ht="12" customHeight="1" x14ac:dyDescent="0.25">
      <c r="A425" s="97" t="s">
        <v>74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X425" s="99">
        <v>0</v>
      </c>
      <c r="Y425" s="99">
        <v>0</v>
      </c>
      <c r="DA425" s="63" t="s">
        <v>4449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X426" s="99">
        <v>0</v>
      </c>
      <c r="Y426" s="99">
        <v>0</v>
      </c>
      <c r="DA426" s="63" t="s">
        <v>4450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X427" s="123">
        <f t="shared" si="231"/>
        <v>0</v>
      </c>
      <c r="Y427" s="123">
        <f t="shared" si="231"/>
        <v>0</v>
      </c>
      <c r="DA427" s="130" t="s">
        <v>4451</v>
      </c>
    </row>
    <row r="428" spans="1:105" ht="12" customHeight="1" x14ac:dyDescent="0.25">
      <c r="A428" s="97" t="s">
        <v>53</v>
      </c>
      <c r="B428" s="99"/>
      <c r="C428" s="99">
        <f>RES_hhdet_in_fecs!C29</f>
        <v>0</v>
      </c>
      <c r="D428" s="99">
        <f>RES_hhdet_in_fecs!D29</f>
        <v>0</v>
      </c>
      <c r="E428" s="99">
        <f>RES_hhdet_in_fecs!E29</f>
        <v>0</v>
      </c>
      <c r="F428" s="99">
        <f>RES_hhdet_in_fecs!F29</f>
        <v>0</v>
      </c>
      <c r="G428" s="99">
        <f>RES_hhdet_in_fecs!G29</f>
        <v>0</v>
      </c>
      <c r="H428" s="99">
        <f>RES_hhdet_in_fecs!H29</f>
        <v>0</v>
      </c>
      <c r="I428" s="99">
        <f>RES_hhdet_in_fecs!I29</f>
        <v>0</v>
      </c>
      <c r="J428" s="99">
        <f>RES_hhdet_in_fecs!J29</f>
        <v>0</v>
      </c>
      <c r="K428" s="99">
        <f>RES_hhdet_in_fecs!K29</f>
        <v>0</v>
      </c>
      <c r="L428" s="99">
        <f>RES_hhdet_in_fecs!L29</f>
        <v>0</v>
      </c>
      <c r="M428" s="99">
        <f>RES_hhdet_in_fecs!M29</f>
        <v>0</v>
      </c>
      <c r="N428" s="99">
        <f>RES_hhdet_in_fecs!N29</f>
        <v>0</v>
      </c>
      <c r="O428" s="99">
        <f>RES_hhdet_in_fecs!O29</f>
        <v>0</v>
      </c>
      <c r="P428" s="99">
        <f>RES_hhdet_in_fecs!P29</f>
        <v>0</v>
      </c>
      <c r="Q428" s="99">
        <f>RES_hhdet_in_fecs!Q29</f>
        <v>0</v>
      </c>
      <c r="R428" s="99">
        <f>RES_hhdet_in_fecs!R29</f>
        <v>0</v>
      </c>
      <c r="S428" s="99">
        <f>RES_hhdet_in_fecs!S29</f>
        <v>0</v>
      </c>
      <c r="T428" s="99">
        <f>RES_hhdet_in_fecs!T29</f>
        <v>0</v>
      </c>
      <c r="U428" s="99">
        <f>RES_hhdet_in_fecs!U29</f>
        <v>0</v>
      </c>
      <c r="V428" s="99">
        <f>RES_hhdet_in_fecs!V29</f>
        <v>0</v>
      </c>
      <c r="W428" s="99">
        <f>RES_hhdet_in_fecs!W29</f>
        <v>0</v>
      </c>
      <c r="X428" s="99">
        <f>RES_hhdet_in_fecs!X29</f>
        <v>0</v>
      </c>
      <c r="Y428" s="99">
        <f>RES_hhdet_in_fecs!Y29</f>
        <v>0</v>
      </c>
      <c r="DA428" s="63" t="s">
        <v>4452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X429" s="123">
        <v>0</v>
      </c>
      <c r="Y429" s="123">
        <v>0</v>
      </c>
      <c r="DA429" s="130" t="s">
        <v>4453</v>
      </c>
    </row>
    <row r="430" spans="1:105" ht="12" customHeight="1" x14ac:dyDescent="0.25">
      <c r="A430" s="97" t="s">
        <v>141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4454</v>
      </c>
    </row>
    <row r="431" spans="1:105" ht="12" customHeight="1" x14ac:dyDescent="0.25">
      <c r="A431" s="97" t="s">
        <v>140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4455</v>
      </c>
    </row>
    <row r="432" spans="1:105" ht="12" customHeight="1" x14ac:dyDescent="0.25">
      <c r="A432" s="100" t="s">
        <v>50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4456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4457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X434" s="102">
        <v>0</v>
      </c>
      <c r="Y434" s="102">
        <v>0</v>
      </c>
      <c r="DA434" s="131" t="s">
        <v>4458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X435" s="105">
        <v>0</v>
      </c>
      <c r="Y435" s="105">
        <v>0</v>
      </c>
      <c r="DA435" s="132" t="s">
        <v>4459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X436" s="99">
        <v>0</v>
      </c>
      <c r="Y436" s="99">
        <v>0</v>
      </c>
      <c r="DA436" s="63" t="s">
        <v>4460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X437" s="99">
        <v>0</v>
      </c>
      <c r="Y437" s="99">
        <v>0</v>
      </c>
      <c r="DA437" s="63" t="s">
        <v>4461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X438" s="123">
        <v>0</v>
      </c>
      <c r="Y438" s="123">
        <v>0</v>
      </c>
      <c r="DA438" s="130" t="s">
        <v>4462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X439" s="99">
        <v>0</v>
      </c>
      <c r="Y439" s="99">
        <v>0</v>
      </c>
      <c r="DA439" s="63" t="s">
        <v>4463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X440" s="110">
        <v>0</v>
      </c>
      <c r="Y440" s="110">
        <v>0</v>
      </c>
      <c r="DA440" s="60" t="s">
        <v>4464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:Y442" si="234">W443+W446+W448+W457</f>
        <v>0</v>
      </c>
      <c r="X442" s="118">
        <f t="shared" si="234"/>
        <v>0</v>
      </c>
      <c r="Y442" s="118">
        <f t="shared" si="234"/>
        <v>0</v>
      </c>
      <c r="DA442" s="129" t="s">
        <v>4615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:Y443" si="237">SUM(W444:W445)</f>
        <v>0</v>
      </c>
      <c r="X443" s="123">
        <f t="shared" si="237"/>
        <v>0</v>
      </c>
      <c r="Y443" s="123">
        <f t="shared" si="237"/>
        <v>0</v>
      </c>
      <c r="DA443" s="130" t="s">
        <v>4616</v>
      </c>
    </row>
    <row r="444" spans="1:105" ht="12" customHeight="1" x14ac:dyDescent="0.25">
      <c r="A444" s="97" t="s">
        <v>74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X444" s="99">
        <v>0</v>
      </c>
      <c r="Y444" s="99">
        <v>0</v>
      </c>
      <c r="DA444" s="63" t="s">
        <v>4617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4618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X446" s="123">
        <f t="shared" si="238"/>
        <v>0</v>
      </c>
      <c r="Y446" s="123">
        <f t="shared" si="238"/>
        <v>0</v>
      </c>
      <c r="DA446" s="130" t="s">
        <v>4619</v>
      </c>
    </row>
    <row r="447" spans="1:105" ht="12" customHeight="1" x14ac:dyDescent="0.25">
      <c r="A447" s="97" t="s">
        <v>53</v>
      </c>
      <c r="B447" s="99"/>
      <c r="C447" s="99">
        <f>RES_hhdet_in_tess!C29</f>
        <v>0</v>
      </c>
      <c r="D447" s="99">
        <f>RES_hhdet_in_tess!D29</f>
        <v>0</v>
      </c>
      <c r="E447" s="99">
        <f>RES_hhdet_in_tess!E29</f>
        <v>0</v>
      </c>
      <c r="F447" s="99">
        <f>RES_hhdet_in_tess!F29</f>
        <v>0</v>
      </c>
      <c r="G447" s="99">
        <f>RES_hhdet_in_tess!G29</f>
        <v>0</v>
      </c>
      <c r="H447" s="99">
        <f>RES_hhdet_in_tess!H29</f>
        <v>0</v>
      </c>
      <c r="I447" s="99">
        <f>RES_hhdet_in_tess!I29</f>
        <v>0</v>
      </c>
      <c r="J447" s="99">
        <f>RES_hhdet_in_tess!J29</f>
        <v>0</v>
      </c>
      <c r="K447" s="99">
        <f>RES_hhdet_in_tess!K29</f>
        <v>0</v>
      </c>
      <c r="L447" s="99">
        <f>RES_hhdet_in_tess!L29</f>
        <v>0</v>
      </c>
      <c r="M447" s="99">
        <f>RES_hhdet_in_tess!M29</f>
        <v>0</v>
      </c>
      <c r="N447" s="99">
        <f>RES_hhdet_in_tess!N29</f>
        <v>0</v>
      </c>
      <c r="O447" s="99">
        <f>RES_hhdet_in_tess!O29</f>
        <v>0</v>
      </c>
      <c r="P447" s="99">
        <f>RES_hhdet_in_tess!P29</f>
        <v>0</v>
      </c>
      <c r="Q447" s="99">
        <f>RES_hhdet_in_tess!Q29</f>
        <v>0</v>
      </c>
      <c r="R447" s="99">
        <f>RES_hhdet_in_tess!R29</f>
        <v>0</v>
      </c>
      <c r="S447" s="99">
        <f>RES_hhdet_in_tess!S29</f>
        <v>0</v>
      </c>
      <c r="T447" s="99">
        <f>RES_hhdet_in_tess!T29</f>
        <v>0</v>
      </c>
      <c r="U447" s="99">
        <f>RES_hhdet_in_tess!U29</f>
        <v>0</v>
      </c>
      <c r="V447" s="99">
        <f>RES_hhdet_in_tess!V29</f>
        <v>0</v>
      </c>
      <c r="W447" s="99">
        <f>RES_hhdet_in_tess!W29</f>
        <v>0</v>
      </c>
      <c r="X447" s="99">
        <f>RES_hhdet_in_tess!X29</f>
        <v>0</v>
      </c>
      <c r="Y447" s="99">
        <f>RES_hhdet_in_tess!Y29</f>
        <v>0</v>
      </c>
      <c r="DA447" s="63" t="s">
        <v>4620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X448" s="123">
        <v>0</v>
      </c>
      <c r="Y448" s="123">
        <v>0</v>
      </c>
      <c r="DA448" s="130" t="s">
        <v>4621</v>
      </c>
    </row>
    <row r="449" spans="1:105" ht="12" customHeight="1" x14ac:dyDescent="0.25">
      <c r="A449" s="97" t="s">
        <v>141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X449" s="99">
        <v>0</v>
      </c>
      <c r="Y449" s="99">
        <v>0</v>
      </c>
      <c r="DA449" s="63" t="s">
        <v>4622</v>
      </c>
    </row>
    <row r="450" spans="1:105" ht="12" customHeight="1" x14ac:dyDescent="0.25">
      <c r="A450" s="97" t="s">
        <v>140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4623</v>
      </c>
    </row>
    <row r="451" spans="1:105" ht="12" customHeight="1" x14ac:dyDescent="0.25">
      <c r="A451" s="100" t="s">
        <v>50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4624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4625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X453" s="102">
        <v>0</v>
      </c>
      <c r="Y453" s="102">
        <v>0</v>
      </c>
      <c r="DA453" s="131" t="s">
        <v>4626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X454" s="105">
        <v>0</v>
      </c>
      <c r="Y454" s="105">
        <v>0</v>
      </c>
      <c r="DA454" s="132" t="s">
        <v>4627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X455" s="99">
        <v>0</v>
      </c>
      <c r="Y455" s="99">
        <v>0</v>
      </c>
      <c r="DA455" s="63" t="s">
        <v>4628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X456" s="99">
        <v>0</v>
      </c>
      <c r="Y456" s="99">
        <v>0</v>
      </c>
      <c r="DA456" s="63" t="s">
        <v>4629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X457" s="123">
        <v>0</v>
      </c>
      <c r="Y457" s="123">
        <v>0</v>
      </c>
      <c r="DA457" s="130" t="s">
        <v>4630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X458" s="99">
        <v>0</v>
      </c>
      <c r="Y458" s="99">
        <v>0</v>
      </c>
      <c r="DA458" s="63" t="s">
        <v>4631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X459" s="110">
        <v>0</v>
      </c>
      <c r="Y459" s="110">
        <v>0</v>
      </c>
      <c r="DA459" s="60" t="s">
        <v>4632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:Y461" si="241">W462+W465+W467+W476</f>
        <v>0</v>
      </c>
      <c r="X461" s="118">
        <f t="shared" si="241"/>
        <v>0</v>
      </c>
      <c r="Y461" s="118">
        <f t="shared" si="241"/>
        <v>0</v>
      </c>
      <c r="DA461" s="129" t="s">
        <v>4783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0</v>
      </c>
      <c r="DA462" s="130" t="s">
        <v>4784</v>
      </c>
    </row>
    <row r="463" spans="1:105" ht="12" customHeight="1" x14ac:dyDescent="0.25">
      <c r="A463" s="97" t="s">
        <v>74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X463" s="99">
        <v>0</v>
      </c>
      <c r="Y463" s="99">
        <v>0</v>
      </c>
      <c r="DA463" s="63" t="s">
        <v>4785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4786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4787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4788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4789</v>
      </c>
    </row>
    <row r="468" spans="1:105" ht="12" customHeight="1" x14ac:dyDescent="0.25">
      <c r="A468" s="97" t="s">
        <v>141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4790</v>
      </c>
    </row>
    <row r="469" spans="1:105" ht="12" customHeight="1" x14ac:dyDescent="0.25">
      <c r="A469" s="97" t="s">
        <v>140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4791</v>
      </c>
    </row>
    <row r="470" spans="1:105" ht="12" customHeight="1" x14ac:dyDescent="0.25">
      <c r="A470" s="100" t="s">
        <v>50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4792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4793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4794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4795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4796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4797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X476" s="123">
        <v>0</v>
      </c>
      <c r="Y476" s="123">
        <v>0</v>
      </c>
      <c r="DA476" s="130" t="s">
        <v>4798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0</v>
      </c>
      <c r="DA477" s="63" t="s">
        <v>4799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4800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7667</v>
      </c>
      <c r="C5" s="120">
        <v>7051</v>
      </c>
      <c r="D5" s="120">
        <v>6309</v>
      </c>
      <c r="E5" s="120">
        <v>5188</v>
      </c>
      <c r="F5" s="120">
        <v>4013</v>
      </c>
      <c r="G5" s="120">
        <v>3538</v>
      </c>
      <c r="H5" s="120">
        <v>3469</v>
      </c>
      <c r="I5" s="120">
        <v>3277</v>
      </c>
      <c r="J5" s="120">
        <v>3146</v>
      </c>
      <c r="K5" s="120">
        <v>2714</v>
      </c>
      <c r="L5" s="120">
        <v>2490</v>
      </c>
      <c r="M5" s="120">
        <v>2569</v>
      </c>
      <c r="N5" s="120">
        <v>2627</v>
      </c>
      <c r="O5" s="120">
        <v>2605</v>
      </c>
      <c r="P5" s="120">
        <v>2522</v>
      </c>
      <c r="Q5" s="120">
        <v>2325</v>
      </c>
      <c r="R5" s="120">
        <v>1902</v>
      </c>
      <c r="S5" s="120">
        <v>1496</v>
      </c>
      <c r="T5" s="120">
        <v>1282</v>
      </c>
      <c r="U5" s="120">
        <v>1164</v>
      </c>
      <c r="V5" s="120">
        <v>1041</v>
      </c>
      <c r="W5" s="120">
        <v>795</v>
      </c>
      <c r="X5" s="120">
        <v>608</v>
      </c>
      <c r="Y5" s="120">
        <v>620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210</v>
      </c>
      <c r="B7" s="52">
        <v>7667</v>
      </c>
      <c r="C7" s="52">
        <v>7051</v>
      </c>
      <c r="D7" s="52">
        <v>6309</v>
      </c>
      <c r="E7" s="52">
        <v>5188</v>
      </c>
      <c r="F7" s="52">
        <v>4013</v>
      </c>
      <c r="G7" s="52">
        <v>3538</v>
      </c>
      <c r="H7" s="52">
        <v>3469</v>
      </c>
      <c r="I7" s="52">
        <v>3277</v>
      </c>
      <c r="J7" s="52">
        <v>3146</v>
      </c>
      <c r="K7" s="52">
        <v>2714</v>
      </c>
      <c r="L7" s="52">
        <v>2490</v>
      </c>
      <c r="M7" s="52">
        <v>2569</v>
      </c>
      <c r="N7" s="52">
        <v>2627</v>
      </c>
      <c r="O7" s="52">
        <v>2605</v>
      </c>
      <c r="P7" s="52">
        <v>2522</v>
      </c>
      <c r="Q7" s="52">
        <v>2325</v>
      </c>
      <c r="R7" s="52">
        <v>1902</v>
      </c>
      <c r="S7" s="52">
        <v>1496</v>
      </c>
      <c r="T7" s="52">
        <v>1282</v>
      </c>
      <c r="U7" s="52">
        <v>1164</v>
      </c>
      <c r="V7" s="52">
        <v>1041</v>
      </c>
      <c r="W7" s="52">
        <v>795</v>
      </c>
      <c r="X7" s="52">
        <v>608</v>
      </c>
      <c r="Y7" s="52">
        <v>620</v>
      </c>
      <c r="DA7" s="63" t="s">
        <v>1077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2</v>
      </c>
      <c r="C9" s="52">
        <v>3</v>
      </c>
      <c r="D9" s="52">
        <v>3</v>
      </c>
      <c r="E9" s="52">
        <v>3</v>
      </c>
      <c r="F9" s="52">
        <v>3</v>
      </c>
      <c r="G9" s="52">
        <v>2</v>
      </c>
      <c r="H9" s="52">
        <v>2</v>
      </c>
      <c r="I9" s="52">
        <v>2</v>
      </c>
      <c r="J9" s="52">
        <v>2</v>
      </c>
      <c r="K9" s="52">
        <v>1</v>
      </c>
      <c r="L9" s="52">
        <v>3</v>
      </c>
      <c r="M9" s="52">
        <v>4</v>
      </c>
      <c r="N9" s="52">
        <v>9</v>
      </c>
      <c r="O9" s="52">
        <v>17</v>
      </c>
      <c r="P9" s="52">
        <v>22</v>
      </c>
      <c r="Q9" s="52">
        <v>23</v>
      </c>
      <c r="R9" s="52">
        <v>23</v>
      </c>
      <c r="S9" s="52">
        <v>21</v>
      </c>
      <c r="T9" s="52">
        <v>16</v>
      </c>
      <c r="U9" s="52">
        <v>13</v>
      </c>
      <c r="V9" s="52">
        <v>8</v>
      </c>
      <c r="W9" s="52">
        <v>3</v>
      </c>
      <c r="X9" s="52">
        <v>1</v>
      </c>
      <c r="Y9" s="52">
        <v>0</v>
      </c>
      <c r="DA9" s="63" t="s">
        <v>1078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138</v>
      </c>
      <c r="B11" s="52">
        <v>7395</v>
      </c>
      <c r="C11" s="52">
        <v>6783</v>
      </c>
      <c r="D11" s="52">
        <v>6086</v>
      </c>
      <c r="E11" s="52">
        <v>5007</v>
      </c>
      <c r="F11" s="52">
        <v>3875</v>
      </c>
      <c r="G11" s="52">
        <v>3416</v>
      </c>
      <c r="H11" s="52">
        <v>3350</v>
      </c>
      <c r="I11" s="52">
        <v>3166</v>
      </c>
      <c r="J11" s="52">
        <v>3040</v>
      </c>
      <c r="K11" s="52">
        <v>2624</v>
      </c>
      <c r="L11" s="52">
        <v>2408</v>
      </c>
      <c r="M11" s="52">
        <v>2486</v>
      </c>
      <c r="N11" s="52">
        <v>2541</v>
      </c>
      <c r="O11" s="52">
        <v>2521</v>
      </c>
      <c r="P11" s="52">
        <v>2441</v>
      </c>
      <c r="Q11" s="52">
        <v>2251</v>
      </c>
      <c r="R11" s="52">
        <v>1841</v>
      </c>
      <c r="S11" s="52">
        <v>1448</v>
      </c>
      <c r="T11" s="52">
        <v>1241</v>
      </c>
      <c r="U11" s="52">
        <v>1126</v>
      </c>
      <c r="V11" s="52">
        <v>1009</v>
      </c>
      <c r="W11" s="52">
        <v>767</v>
      </c>
      <c r="X11" s="52">
        <v>579</v>
      </c>
      <c r="Y11" s="52">
        <v>574</v>
      </c>
      <c r="DA11" s="63" t="s">
        <v>1079</v>
      </c>
    </row>
    <row r="12" spans="1:105" ht="12" customHeight="1" x14ac:dyDescent="0.25">
      <c r="A12" s="97" t="s">
        <v>137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1080</v>
      </c>
    </row>
    <row r="13" spans="1:105" ht="12" customHeight="1" x14ac:dyDescent="0.25">
      <c r="A13" s="97" t="s">
        <v>122</v>
      </c>
      <c r="B13" s="52">
        <v>272</v>
      </c>
      <c r="C13" s="52">
        <v>268</v>
      </c>
      <c r="D13" s="52">
        <v>223</v>
      </c>
      <c r="E13" s="52">
        <v>181</v>
      </c>
      <c r="F13" s="52">
        <v>138</v>
      </c>
      <c r="G13" s="52">
        <v>122</v>
      </c>
      <c r="H13" s="52">
        <v>119</v>
      </c>
      <c r="I13" s="52">
        <v>111</v>
      </c>
      <c r="J13" s="52">
        <v>106</v>
      </c>
      <c r="K13" s="52">
        <v>90</v>
      </c>
      <c r="L13" s="52">
        <v>82</v>
      </c>
      <c r="M13" s="52">
        <v>83</v>
      </c>
      <c r="N13" s="52">
        <v>86</v>
      </c>
      <c r="O13" s="52">
        <v>84</v>
      </c>
      <c r="P13" s="52">
        <v>81</v>
      </c>
      <c r="Q13" s="52">
        <v>74</v>
      </c>
      <c r="R13" s="52">
        <v>61</v>
      </c>
      <c r="S13" s="52">
        <v>48</v>
      </c>
      <c r="T13" s="52">
        <v>41</v>
      </c>
      <c r="U13" s="52">
        <v>38</v>
      </c>
      <c r="V13" s="52">
        <v>32</v>
      </c>
      <c r="W13" s="52">
        <v>28</v>
      </c>
      <c r="X13" s="52">
        <v>29</v>
      </c>
      <c r="Y13" s="52">
        <v>46</v>
      </c>
      <c r="DA13" s="63" t="s">
        <v>1081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1082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1067</v>
      </c>
      <c r="C16" s="52">
        <v>936</v>
      </c>
      <c r="D16" s="52">
        <v>758</v>
      </c>
      <c r="E16" s="52">
        <v>610</v>
      </c>
      <c r="F16" s="52">
        <v>447</v>
      </c>
      <c r="G16" s="52">
        <v>356</v>
      </c>
      <c r="H16" s="52">
        <v>304</v>
      </c>
      <c r="I16" s="52">
        <v>279</v>
      </c>
      <c r="J16" s="52">
        <v>294</v>
      </c>
      <c r="K16" s="52">
        <v>280</v>
      </c>
      <c r="L16" s="52">
        <v>291</v>
      </c>
      <c r="M16" s="52">
        <v>312</v>
      </c>
      <c r="N16" s="52">
        <v>301</v>
      </c>
      <c r="O16" s="52">
        <v>326</v>
      </c>
      <c r="P16" s="52">
        <v>325</v>
      </c>
      <c r="Q16" s="52">
        <v>315</v>
      </c>
      <c r="R16" s="52">
        <v>275</v>
      </c>
      <c r="S16" s="52">
        <v>220</v>
      </c>
      <c r="T16" s="52">
        <v>190</v>
      </c>
      <c r="U16" s="52">
        <v>156</v>
      </c>
      <c r="V16" s="52">
        <v>115</v>
      </c>
      <c r="W16" s="52">
        <v>72</v>
      </c>
      <c r="X16" s="52">
        <v>53</v>
      </c>
      <c r="Y16" s="52">
        <v>44</v>
      </c>
      <c r="DA16" s="63" t="s">
        <v>1083</v>
      </c>
    </row>
    <row r="17" spans="1:105" ht="12" customHeight="1" x14ac:dyDescent="0.25">
      <c r="A17" s="109" t="s">
        <v>120</v>
      </c>
      <c r="B17" s="36">
        <v>6600</v>
      </c>
      <c r="C17" s="36">
        <v>6115</v>
      </c>
      <c r="D17" s="36">
        <v>5551</v>
      </c>
      <c r="E17" s="36">
        <v>4578</v>
      </c>
      <c r="F17" s="36">
        <v>3566</v>
      </c>
      <c r="G17" s="36">
        <v>3182</v>
      </c>
      <c r="H17" s="36">
        <v>3165</v>
      </c>
      <c r="I17" s="36">
        <v>2998</v>
      </c>
      <c r="J17" s="36">
        <v>2852</v>
      </c>
      <c r="K17" s="36">
        <v>2434</v>
      </c>
      <c r="L17" s="36">
        <v>2199</v>
      </c>
      <c r="M17" s="36">
        <v>2257</v>
      </c>
      <c r="N17" s="36">
        <v>2326</v>
      </c>
      <c r="O17" s="36">
        <v>2279</v>
      </c>
      <c r="P17" s="36">
        <v>2197</v>
      </c>
      <c r="Q17" s="36">
        <v>2010</v>
      </c>
      <c r="R17" s="36">
        <v>1627</v>
      </c>
      <c r="S17" s="36">
        <v>1276</v>
      </c>
      <c r="T17" s="36">
        <v>1092</v>
      </c>
      <c r="U17" s="36">
        <v>1008</v>
      </c>
      <c r="V17" s="36">
        <v>926</v>
      </c>
      <c r="W17" s="36">
        <v>723</v>
      </c>
      <c r="X17" s="36">
        <v>555</v>
      </c>
      <c r="Y17" s="36">
        <v>576</v>
      </c>
      <c r="DA17" s="60" t="s">
        <v>1084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1157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210</v>
      </c>
      <c r="B21" s="52"/>
      <c r="C21" s="52">
        <v>616</v>
      </c>
      <c r="D21" s="52">
        <v>742</v>
      </c>
      <c r="E21" s="52">
        <v>1121</v>
      </c>
      <c r="F21" s="52">
        <v>1175</v>
      </c>
      <c r="G21" s="52">
        <v>475</v>
      </c>
      <c r="H21" s="52">
        <v>69</v>
      </c>
      <c r="I21" s="52">
        <v>192</v>
      </c>
      <c r="J21" s="52">
        <v>402</v>
      </c>
      <c r="K21" s="52">
        <v>599</v>
      </c>
      <c r="L21" s="52">
        <v>599</v>
      </c>
      <c r="M21" s="52">
        <v>601</v>
      </c>
      <c r="N21" s="52">
        <v>602</v>
      </c>
      <c r="O21" s="52">
        <v>489</v>
      </c>
      <c r="P21" s="52">
        <v>83</v>
      </c>
      <c r="Q21" s="52">
        <v>197</v>
      </c>
      <c r="R21" s="52">
        <v>423</v>
      </c>
      <c r="S21" s="52">
        <v>406</v>
      </c>
      <c r="T21" s="52">
        <v>214</v>
      </c>
      <c r="U21" s="52">
        <v>118</v>
      </c>
      <c r="V21" s="52">
        <v>123</v>
      </c>
      <c r="W21" s="52">
        <v>246</v>
      </c>
      <c r="X21" s="52">
        <v>187</v>
      </c>
      <c r="Y21" s="52">
        <v>18</v>
      </c>
      <c r="DA21" s="63" t="s">
        <v>1158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1</v>
      </c>
      <c r="E23" s="52">
        <v>0</v>
      </c>
      <c r="F23" s="52">
        <v>0</v>
      </c>
      <c r="G23" s="52">
        <v>1</v>
      </c>
      <c r="H23" s="52">
        <v>0</v>
      </c>
      <c r="I23" s="52">
        <v>0</v>
      </c>
      <c r="J23" s="52">
        <v>1</v>
      </c>
      <c r="K23" s="52">
        <v>1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1</v>
      </c>
      <c r="R23" s="52">
        <v>0</v>
      </c>
      <c r="S23" s="52">
        <v>2</v>
      </c>
      <c r="T23" s="52">
        <v>5</v>
      </c>
      <c r="U23" s="52">
        <v>3</v>
      </c>
      <c r="V23" s="52">
        <v>5</v>
      </c>
      <c r="W23" s="52">
        <v>5</v>
      </c>
      <c r="X23" s="52">
        <v>2</v>
      </c>
      <c r="Y23" s="52">
        <v>1</v>
      </c>
      <c r="DA23" s="63" t="s">
        <v>1159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138</v>
      </c>
      <c r="B25" s="52"/>
      <c r="C25" s="52">
        <v>646</v>
      </c>
      <c r="D25" s="52">
        <v>879</v>
      </c>
      <c r="E25" s="52">
        <v>1820</v>
      </c>
      <c r="F25" s="52">
        <v>2008</v>
      </c>
      <c r="G25" s="52">
        <v>862</v>
      </c>
      <c r="H25" s="52">
        <v>131</v>
      </c>
      <c r="I25" s="52">
        <v>358</v>
      </c>
      <c r="J25" s="52">
        <v>385</v>
      </c>
      <c r="K25" s="52">
        <v>775</v>
      </c>
      <c r="L25" s="52">
        <v>653</v>
      </c>
      <c r="M25" s="52">
        <v>576</v>
      </c>
      <c r="N25" s="52">
        <v>579</v>
      </c>
      <c r="O25" s="52">
        <v>469</v>
      </c>
      <c r="P25" s="52">
        <v>144</v>
      </c>
      <c r="Q25" s="52">
        <v>358</v>
      </c>
      <c r="R25" s="52">
        <v>739</v>
      </c>
      <c r="S25" s="52">
        <v>673</v>
      </c>
      <c r="T25" s="52">
        <v>365</v>
      </c>
      <c r="U25" s="52">
        <v>192</v>
      </c>
      <c r="V25" s="52">
        <v>201</v>
      </c>
      <c r="W25" s="52">
        <v>391</v>
      </c>
      <c r="X25" s="52">
        <v>262</v>
      </c>
      <c r="Y25" s="52">
        <v>18</v>
      </c>
      <c r="DA25" s="63" t="s">
        <v>1160</v>
      </c>
    </row>
    <row r="26" spans="1:105" ht="12" customHeight="1" x14ac:dyDescent="0.25">
      <c r="A26" s="97" t="s">
        <v>137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1161</v>
      </c>
    </row>
    <row r="27" spans="1:105" ht="12" customHeight="1" x14ac:dyDescent="0.25">
      <c r="A27" s="97" t="s">
        <v>122</v>
      </c>
      <c r="B27" s="52"/>
      <c r="C27" s="52">
        <v>42</v>
      </c>
      <c r="D27" s="52">
        <v>45</v>
      </c>
      <c r="E27" s="52">
        <v>42</v>
      </c>
      <c r="F27" s="52">
        <v>43</v>
      </c>
      <c r="G27" s="52">
        <v>45</v>
      </c>
      <c r="H27" s="52">
        <v>47</v>
      </c>
      <c r="I27" s="52">
        <v>24</v>
      </c>
      <c r="J27" s="52">
        <v>17</v>
      </c>
      <c r="K27" s="52">
        <v>16</v>
      </c>
      <c r="L27" s="52">
        <v>12</v>
      </c>
      <c r="M27" s="52">
        <v>26</v>
      </c>
      <c r="N27" s="52">
        <v>23</v>
      </c>
      <c r="O27" s="52">
        <v>20</v>
      </c>
      <c r="P27" s="52">
        <v>3</v>
      </c>
      <c r="Q27" s="52">
        <v>7</v>
      </c>
      <c r="R27" s="52">
        <v>13</v>
      </c>
      <c r="S27" s="52">
        <v>13</v>
      </c>
      <c r="T27" s="52">
        <v>11</v>
      </c>
      <c r="U27" s="52">
        <v>18</v>
      </c>
      <c r="V27" s="52">
        <v>13</v>
      </c>
      <c r="W27" s="52">
        <v>6</v>
      </c>
      <c r="X27" s="52">
        <v>0</v>
      </c>
      <c r="Y27" s="52">
        <v>0</v>
      </c>
      <c r="DA27" s="63" t="s">
        <v>1162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1163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167</v>
      </c>
      <c r="D30" s="52">
        <v>178</v>
      </c>
      <c r="E30" s="52">
        <v>156</v>
      </c>
      <c r="F30" s="52">
        <v>168</v>
      </c>
      <c r="G30" s="52">
        <v>169</v>
      </c>
      <c r="H30" s="52">
        <v>171</v>
      </c>
      <c r="I30" s="52">
        <v>75</v>
      </c>
      <c r="J30" s="52">
        <v>25</v>
      </c>
      <c r="K30" s="52">
        <v>41</v>
      </c>
      <c r="L30" s="52">
        <v>47</v>
      </c>
      <c r="M30" s="52">
        <v>61</v>
      </c>
      <c r="N30" s="52">
        <v>65</v>
      </c>
      <c r="O30" s="52">
        <v>57</v>
      </c>
      <c r="P30" s="52">
        <v>21</v>
      </c>
      <c r="Q30" s="52">
        <v>34</v>
      </c>
      <c r="R30" s="52">
        <v>60</v>
      </c>
      <c r="S30" s="52">
        <v>64</v>
      </c>
      <c r="T30" s="52">
        <v>54</v>
      </c>
      <c r="U30" s="52">
        <v>48</v>
      </c>
      <c r="V30" s="52">
        <v>42</v>
      </c>
      <c r="W30" s="52">
        <v>43</v>
      </c>
      <c r="X30" s="52">
        <v>21</v>
      </c>
      <c r="Y30" s="52">
        <v>14</v>
      </c>
      <c r="DA30" s="63" t="s">
        <v>1164</v>
      </c>
    </row>
    <row r="31" spans="1:105" ht="12" customHeight="1" x14ac:dyDescent="0.25">
      <c r="A31" s="109" t="s">
        <v>120</v>
      </c>
      <c r="B31" s="36"/>
      <c r="C31" s="36">
        <v>1031</v>
      </c>
      <c r="D31" s="36">
        <v>1032</v>
      </c>
      <c r="E31" s="36">
        <v>1041</v>
      </c>
      <c r="F31" s="36">
        <v>1057</v>
      </c>
      <c r="G31" s="36">
        <v>1089</v>
      </c>
      <c r="H31" s="36">
        <v>1134</v>
      </c>
      <c r="I31" s="36">
        <v>583</v>
      </c>
      <c r="J31" s="36">
        <v>377</v>
      </c>
      <c r="K31" s="36">
        <v>559</v>
      </c>
      <c r="L31" s="36">
        <v>556</v>
      </c>
      <c r="M31" s="36">
        <v>551</v>
      </c>
      <c r="N31" s="36">
        <v>567</v>
      </c>
      <c r="O31" s="36">
        <v>489</v>
      </c>
      <c r="P31" s="36">
        <v>129</v>
      </c>
      <c r="Q31" s="36">
        <v>247</v>
      </c>
      <c r="R31" s="36">
        <v>442</v>
      </c>
      <c r="S31" s="36">
        <v>414</v>
      </c>
      <c r="T31" s="36">
        <v>354</v>
      </c>
      <c r="U31" s="36">
        <v>340</v>
      </c>
      <c r="V31" s="36">
        <v>313</v>
      </c>
      <c r="W31" s="36">
        <v>312</v>
      </c>
      <c r="X31" s="36">
        <v>178</v>
      </c>
      <c r="Y31" s="36">
        <v>34</v>
      </c>
      <c r="DA31" s="60" t="s">
        <v>1165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1244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210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271</v>
      </c>
      <c r="K35" s="52">
        <v>167</v>
      </c>
      <c r="L35" s="52">
        <v>375</v>
      </c>
      <c r="M35" s="52">
        <v>680</v>
      </c>
      <c r="N35" s="52">
        <v>660</v>
      </c>
      <c r="O35" s="52">
        <v>467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2">
        <v>0</v>
      </c>
      <c r="Y35" s="52">
        <v>30</v>
      </c>
      <c r="DA35" s="63" t="s">
        <v>1245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1</v>
      </c>
      <c r="D37" s="52">
        <v>1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1</v>
      </c>
      <c r="K37" s="52">
        <v>0</v>
      </c>
      <c r="L37" s="52">
        <v>2</v>
      </c>
      <c r="M37" s="52">
        <v>1</v>
      </c>
      <c r="N37" s="52">
        <v>5</v>
      </c>
      <c r="O37" s="52">
        <v>8</v>
      </c>
      <c r="P37" s="52">
        <v>5</v>
      </c>
      <c r="Q37" s="52">
        <v>2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X37" s="52">
        <v>0</v>
      </c>
      <c r="Y37" s="52">
        <v>0</v>
      </c>
      <c r="DA37" s="63" t="s">
        <v>1246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138</v>
      </c>
      <c r="B39" s="52"/>
      <c r="C39" s="52">
        <v>34</v>
      </c>
      <c r="D39" s="52">
        <v>182</v>
      </c>
      <c r="E39" s="52">
        <v>741</v>
      </c>
      <c r="F39" s="52">
        <v>876</v>
      </c>
      <c r="G39" s="52">
        <v>403</v>
      </c>
      <c r="H39" s="52">
        <v>65</v>
      </c>
      <c r="I39" s="52">
        <v>174</v>
      </c>
      <c r="J39" s="52">
        <v>259</v>
      </c>
      <c r="K39" s="52">
        <v>359</v>
      </c>
      <c r="L39" s="52">
        <v>437</v>
      </c>
      <c r="M39" s="52">
        <v>654</v>
      </c>
      <c r="N39" s="52">
        <v>634</v>
      </c>
      <c r="O39" s="52">
        <v>449</v>
      </c>
      <c r="P39" s="52">
        <v>64</v>
      </c>
      <c r="Q39" s="52">
        <v>168</v>
      </c>
      <c r="R39" s="52">
        <v>329</v>
      </c>
      <c r="S39" s="52">
        <v>280</v>
      </c>
      <c r="T39" s="52">
        <v>158</v>
      </c>
      <c r="U39" s="52">
        <v>77</v>
      </c>
      <c r="V39" s="52">
        <v>84</v>
      </c>
      <c r="W39" s="52">
        <v>149</v>
      </c>
      <c r="X39" s="52">
        <v>74</v>
      </c>
      <c r="Y39" s="52">
        <v>13</v>
      </c>
      <c r="DA39" s="63" t="s">
        <v>1247</v>
      </c>
    </row>
    <row r="40" spans="1:105" ht="12" customHeight="1" x14ac:dyDescent="0.25">
      <c r="A40" s="97" t="s">
        <v>137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1248</v>
      </c>
    </row>
    <row r="41" spans="1:105" ht="12" customHeight="1" x14ac:dyDescent="0.25">
      <c r="A41" s="97" t="s">
        <v>122</v>
      </c>
      <c r="B41" s="52"/>
      <c r="C41" s="52">
        <v>38</v>
      </c>
      <c r="D41" s="52">
        <v>0</v>
      </c>
      <c r="E41" s="52">
        <v>0</v>
      </c>
      <c r="F41" s="52">
        <v>0</v>
      </c>
      <c r="G41" s="52">
        <v>29</v>
      </c>
      <c r="H41" s="52">
        <v>44</v>
      </c>
      <c r="I41" s="52">
        <v>16</v>
      </c>
      <c r="J41" s="52">
        <v>12</v>
      </c>
      <c r="K41" s="52">
        <v>0</v>
      </c>
      <c r="L41" s="52">
        <v>4</v>
      </c>
      <c r="M41" s="52">
        <v>27</v>
      </c>
      <c r="N41" s="52">
        <v>26</v>
      </c>
      <c r="O41" s="52">
        <v>18</v>
      </c>
      <c r="P41" s="52">
        <v>0</v>
      </c>
      <c r="Q41" s="52">
        <v>0</v>
      </c>
      <c r="R41" s="52">
        <v>0</v>
      </c>
      <c r="S41" s="52">
        <v>0</v>
      </c>
      <c r="T41" s="52">
        <v>4</v>
      </c>
      <c r="U41" s="52">
        <v>15</v>
      </c>
      <c r="V41" s="52">
        <v>7</v>
      </c>
      <c r="W41" s="52">
        <v>2</v>
      </c>
      <c r="X41" s="52">
        <v>1</v>
      </c>
      <c r="Y41" s="52">
        <v>17</v>
      </c>
      <c r="DA41" s="63" t="s">
        <v>1249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2">
        <v>0</v>
      </c>
      <c r="Y42" s="52">
        <v>0</v>
      </c>
      <c r="DA42" s="63" t="s">
        <v>1250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36</v>
      </c>
      <c r="D44" s="52">
        <v>0</v>
      </c>
      <c r="E44" s="52">
        <v>8</v>
      </c>
      <c r="F44" s="52">
        <v>5</v>
      </c>
      <c r="G44" s="52">
        <v>78</v>
      </c>
      <c r="H44" s="52">
        <v>119</v>
      </c>
      <c r="I44" s="52">
        <v>50</v>
      </c>
      <c r="J44" s="52">
        <v>40</v>
      </c>
      <c r="K44" s="52">
        <v>27</v>
      </c>
      <c r="L44" s="52">
        <v>58</v>
      </c>
      <c r="M44" s="52">
        <v>82</v>
      </c>
      <c r="N44" s="52">
        <v>54</v>
      </c>
      <c r="O44" s="52">
        <v>82</v>
      </c>
      <c r="P44" s="52">
        <v>20</v>
      </c>
      <c r="Q44" s="52">
        <v>24</v>
      </c>
      <c r="R44" s="52">
        <v>20</v>
      </c>
      <c r="S44" s="52">
        <v>9</v>
      </c>
      <c r="T44" s="52">
        <v>24</v>
      </c>
      <c r="U44" s="52">
        <v>14</v>
      </c>
      <c r="V44" s="52">
        <v>1</v>
      </c>
      <c r="W44" s="52">
        <v>0</v>
      </c>
      <c r="X44" s="52">
        <v>2</v>
      </c>
      <c r="Y44" s="52">
        <v>5</v>
      </c>
      <c r="DA44" s="63" t="s">
        <v>1251</v>
      </c>
    </row>
    <row r="45" spans="1:105" ht="12" customHeight="1" x14ac:dyDescent="0.25">
      <c r="A45" s="109" t="s">
        <v>120</v>
      </c>
      <c r="B45" s="36"/>
      <c r="C45" s="36">
        <v>546</v>
      </c>
      <c r="D45" s="36">
        <v>468</v>
      </c>
      <c r="E45" s="36">
        <v>68</v>
      </c>
      <c r="F45" s="36">
        <v>45</v>
      </c>
      <c r="G45" s="36">
        <v>705</v>
      </c>
      <c r="H45" s="36">
        <v>1117</v>
      </c>
      <c r="I45" s="36">
        <v>416</v>
      </c>
      <c r="J45" s="36">
        <v>231</v>
      </c>
      <c r="K45" s="36">
        <v>141</v>
      </c>
      <c r="L45" s="36">
        <v>321</v>
      </c>
      <c r="M45" s="36">
        <v>609</v>
      </c>
      <c r="N45" s="36">
        <v>636</v>
      </c>
      <c r="O45" s="36">
        <v>442</v>
      </c>
      <c r="P45" s="36">
        <v>47</v>
      </c>
      <c r="Q45" s="36">
        <v>60</v>
      </c>
      <c r="R45" s="36">
        <v>59</v>
      </c>
      <c r="S45" s="36">
        <v>63</v>
      </c>
      <c r="T45" s="36">
        <v>170</v>
      </c>
      <c r="U45" s="36">
        <v>256</v>
      </c>
      <c r="V45" s="36">
        <v>231</v>
      </c>
      <c r="W45" s="36">
        <v>109</v>
      </c>
      <c r="X45" s="36">
        <v>10</v>
      </c>
      <c r="Y45" s="36">
        <v>55</v>
      </c>
      <c r="DA45" s="60" t="s">
        <v>1252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1331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210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111</v>
      </c>
      <c r="K49" s="52">
        <v>47</v>
      </c>
      <c r="L49" s="52">
        <v>103</v>
      </c>
      <c r="M49" s="52">
        <v>174</v>
      </c>
      <c r="N49" s="52">
        <v>153</v>
      </c>
      <c r="O49" s="52">
        <v>116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2">
        <v>0</v>
      </c>
      <c r="Y49" s="52">
        <v>12</v>
      </c>
      <c r="DA49" s="63" t="s">
        <v>1332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1</v>
      </c>
      <c r="K51" s="52">
        <v>0</v>
      </c>
      <c r="L51" s="52">
        <v>1</v>
      </c>
      <c r="M51" s="52">
        <v>0</v>
      </c>
      <c r="N51" s="52">
        <v>2</v>
      </c>
      <c r="O51" s="52">
        <v>2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1333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138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106</v>
      </c>
      <c r="K53" s="52">
        <v>47</v>
      </c>
      <c r="L53" s="52">
        <v>102</v>
      </c>
      <c r="M53" s="52">
        <v>167</v>
      </c>
      <c r="N53" s="52">
        <v>147</v>
      </c>
      <c r="O53" s="52">
        <v>111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5</v>
      </c>
      <c r="DA53" s="63" t="s">
        <v>1334</v>
      </c>
    </row>
    <row r="54" spans="1:105" ht="12" customHeight="1" x14ac:dyDescent="0.25">
      <c r="A54" s="108" t="s">
        <v>137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1335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5</v>
      </c>
      <c r="K55" s="52">
        <v>0</v>
      </c>
      <c r="L55" s="52">
        <v>1</v>
      </c>
      <c r="M55" s="52">
        <v>7</v>
      </c>
      <c r="N55" s="52">
        <v>6</v>
      </c>
      <c r="O55" s="52">
        <v>5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7</v>
      </c>
      <c r="DA55" s="63" t="s">
        <v>1336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2">
        <v>0</v>
      </c>
      <c r="Y56" s="52">
        <v>0</v>
      </c>
      <c r="DA56" s="63" t="s">
        <v>1337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17</v>
      </c>
      <c r="K58" s="52">
        <v>8</v>
      </c>
      <c r="L58" s="52">
        <v>16</v>
      </c>
      <c r="M58" s="52">
        <v>21</v>
      </c>
      <c r="N58" s="52">
        <v>12</v>
      </c>
      <c r="O58" s="52">
        <v>18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1</v>
      </c>
      <c r="DA58" s="63" t="s">
        <v>1338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94</v>
      </c>
      <c r="K59" s="36">
        <v>39</v>
      </c>
      <c r="L59" s="36">
        <v>87</v>
      </c>
      <c r="M59" s="36">
        <v>153</v>
      </c>
      <c r="N59" s="36">
        <v>141</v>
      </c>
      <c r="O59" s="36">
        <v>98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X59" s="36">
        <v>0</v>
      </c>
      <c r="Y59" s="36">
        <v>11</v>
      </c>
      <c r="DA59" s="60" t="s">
        <v>1339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1418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210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160</v>
      </c>
      <c r="K63" s="52">
        <v>120</v>
      </c>
      <c r="L63" s="52">
        <v>272</v>
      </c>
      <c r="M63" s="52">
        <v>506</v>
      </c>
      <c r="N63" s="52">
        <v>507</v>
      </c>
      <c r="O63" s="52">
        <v>351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18</v>
      </c>
      <c r="DA63" s="63" t="s">
        <v>1419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1</v>
      </c>
      <c r="D65" s="52">
        <v>1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1</v>
      </c>
      <c r="M65" s="52">
        <v>1</v>
      </c>
      <c r="N65" s="52">
        <v>3</v>
      </c>
      <c r="O65" s="52">
        <v>6</v>
      </c>
      <c r="P65" s="52">
        <v>5</v>
      </c>
      <c r="Q65" s="52">
        <v>2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1420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34</v>
      </c>
      <c r="D67" s="52">
        <f t="shared" si="0"/>
        <v>182</v>
      </c>
      <c r="E67" s="52">
        <f t="shared" si="0"/>
        <v>741</v>
      </c>
      <c r="F67" s="52">
        <f t="shared" si="0"/>
        <v>876</v>
      </c>
      <c r="G67" s="52">
        <f t="shared" si="0"/>
        <v>403</v>
      </c>
      <c r="H67" s="52">
        <f t="shared" si="0"/>
        <v>65</v>
      </c>
      <c r="I67" s="52">
        <f t="shared" si="0"/>
        <v>174</v>
      </c>
      <c r="J67" s="52">
        <f t="shared" si="0"/>
        <v>153</v>
      </c>
      <c r="K67" s="52">
        <f t="shared" si="0"/>
        <v>312</v>
      </c>
      <c r="L67" s="52">
        <f t="shared" si="0"/>
        <v>335</v>
      </c>
      <c r="M67" s="52">
        <f t="shared" si="0"/>
        <v>487</v>
      </c>
      <c r="N67" s="52">
        <f t="shared" si="0"/>
        <v>487</v>
      </c>
      <c r="O67" s="52">
        <f t="shared" si="0"/>
        <v>338</v>
      </c>
      <c r="P67" s="52">
        <f t="shared" si="0"/>
        <v>64</v>
      </c>
      <c r="Q67" s="52">
        <f t="shared" si="0"/>
        <v>168</v>
      </c>
      <c r="R67" s="52">
        <f t="shared" ref="R67:V67" si="1">R39-R53</f>
        <v>329</v>
      </c>
      <c r="S67" s="52">
        <f t="shared" si="1"/>
        <v>280</v>
      </c>
      <c r="T67" s="52">
        <f t="shared" si="1"/>
        <v>158</v>
      </c>
      <c r="U67" s="52">
        <f t="shared" si="1"/>
        <v>77</v>
      </c>
      <c r="V67" s="52">
        <f t="shared" si="1"/>
        <v>84</v>
      </c>
      <c r="W67" s="52">
        <f t="shared" ref="W67:Y67" si="2">W39-W53</f>
        <v>149</v>
      </c>
      <c r="X67" s="52">
        <f t="shared" si="2"/>
        <v>74</v>
      </c>
      <c r="Y67" s="52">
        <f t="shared" si="2"/>
        <v>8</v>
      </c>
      <c r="DA67" s="63" t="s">
        <v>1421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1422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38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29</v>
      </c>
      <c r="H69" s="52">
        <f t="shared" si="6"/>
        <v>44</v>
      </c>
      <c r="I69" s="52">
        <f t="shared" si="6"/>
        <v>16</v>
      </c>
      <c r="J69" s="52">
        <f t="shared" si="6"/>
        <v>7</v>
      </c>
      <c r="K69" s="52">
        <f t="shared" si="6"/>
        <v>0</v>
      </c>
      <c r="L69" s="52">
        <f t="shared" si="6"/>
        <v>3</v>
      </c>
      <c r="M69" s="52">
        <f t="shared" si="6"/>
        <v>20</v>
      </c>
      <c r="N69" s="52">
        <f t="shared" si="6"/>
        <v>20</v>
      </c>
      <c r="O69" s="52">
        <f t="shared" si="6"/>
        <v>13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4</v>
      </c>
      <c r="U69" s="52">
        <f t="shared" si="7"/>
        <v>15</v>
      </c>
      <c r="V69" s="52">
        <f t="shared" si="7"/>
        <v>7</v>
      </c>
      <c r="W69" s="52">
        <f t="shared" ref="W69:Y69" si="8">W41-W55</f>
        <v>2</v>
      </c>
      <c r="X69" s="52">
        <f t="shared" si="8"/>
        <v>1</v>
      </c>
      <c r="Y69" s="52">
        <f t="shared" si="8"/>
        <v>10</v>
      </c>
      <c r="DA69" s="63" t="s">
        <v>1423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:Y70" si="11">W42-W56</f>
        <v>0</v>
      </c>
      <c r="X70" s="52">
        <f t="shared" si="11"/>
        <v>0</v>
      </c>
      <c r="Y70" s="52">
        <f t="shared" si="11"/>
        <v>0</v>
      </c>
      <c r="DA70" s="63" t="s">
        <v>1424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36</v>
      </c>
      <c r="D72" s="52">
        <v>0</v>
      </c>
      <c r="E72" s="52">
        <v>8</v>
      </c>
      <c r="F72" s="52">
        <v>5</v>
      </c>
      <c r="G72" s="52">
        <v>78</v>
      </c>
      <c r="H72" s="52">
        <v>119</v>
      </c>
      <c r="I72" s="52">
        <v>50</v>
      </c>
      <c r="J72" s="52">
        <v>23</v>
      </c>
      <c r="K72" s="52">
        <v>19</v>
      </c>
      <c r="L72" s="52">
        <v>42</v>
      </c>
      <c r="M72" s="52">
        <v>61</v>
      </c>
      <c r="N72" s="52">
        <v>42</v>
      </c>
      <c r="O72" s="52">
        <v>64</v>
      </c>
      <c r="P72" s="52">
        <v>20</v>
      </c>
      <c r="Q72" s="52">
        <v>24</v>
      </c>
      <c r="R72" s="52">
        <v>20</v>
      </c>
      <c r="S72" s="52">
        <v>9</v>
      </c>
      <c r="T72" s="52">
        <v>24</v>
      </c>
      <c r="U72" s="52">
        <v>14</v>
      </c>
      <c r="V72" s="52">
        <v>1</v>
      </c>
      <c r="W72" s="52">
        <v>0</v>
      </c>
      <c r="X72" s="52">
        <v>2</v>
      </c>
      <c r="Y72" s="52">
        <v>4</v>
      </c>
      <c r="DA72" s="63" t="s">
        <v>1425</v>
      </c>
    </row>
    <row r="73" spans="1:105" ht="12" customHeight="1" x14ac:dyDescent="0.25">
      <c r="A73" s="115" t="s">
        <v>120</v>
      </c>
      <c r="B73" s="36"/>
      <c r="C73" s="36">
        <v>546</v>
      </c>
      <c r="D73" s="36">
        <v>468</v>
      </c>
      <c r="E73" s="36">
        <v>68</v>
      </c>
      <c r="F73" s="36">
        <v>45</v>
      </c>
      <c r="G73" s="36">
        <v>705</v>
      </c>
      <c r="H73" s="36">
        <v>1117</v>
      </c>
      <c r="I73" s="36">
        <v>416</v>
      </c>
      <c r="J73" s="36">
        <v>137</v>
      </c>
      <c r="K73" s="36">
        <v>102</v>
      </c>
      <c r="L73" s="36">
        <v>234</v>
      </c>
      <c r="M73" s="36">
        <v>456</v>
      </c>
      <c r="N73" s="36">
        <v>495</v>
      </c>
      <c r="O73" s="36">
        <v>344</v>
      </c>
      <c r="P73" s="36">
        <v>47</v>
      </c>
      <c r="Q73" s="36">
        <v>60</v>
      </c>
      <c r="R73" s="36">
        <v>59</v>
      </c>
      <c r="S73" s="36">
        <v>63</v>
      </c>
      <c r="T73" s="36">
        <v>170</v>
      </c>
      <c r="U73" s="36">
        <v>256</v>
      </c>
      <c r="V73" s="36">
        <v>231</v>
      </c>
      <c r="W73" s="36">
        <v>109</v>
      </c>
      <c r="X73" s="36">
        <v>10</v>
      </c>
      <c r="Y73" s="36">
        <v>44</v>
      </c>
      <c r="DA73" s="60" t="s">
        <v>1426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1505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X78" s="128">
        <f>RES_hhdet_numvin!X44</f>
        <v>0</v>
      </c>
      <c r="Y78" s="128">
        <f>RES_hhdet_numvin!Y44</f>
        <v>0</v>
      </c>
      <c r="DA78" s="133"/>
    </row>
    <row r="79" spans="1:105" ht="12" customHeight="1" x14ac:dyDescent="0.25">
      <c r="A79" s="97" t="s">
        <v>210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0</v>
      </c>
      <c r="I79" s="52">
        <f>RES_hhdet_numvin!I45</f>
        <v>0</v>
      </c>
      <c r="J79" s="52">
        <f>RES_hhdet_numvin!J45</f>
        <v>47</v>
      </c>
      <c r="K79" s="52">
        <f>RES_hhdet_numvin!K45</f>
        <v>40</v>
      </c>
      <c r="L79" s="52">
        <f>RES_hhdet_numvin!L45</f>
        <v>89</v>
      </c>
      <c r="M79" s="52">
        <f>RES_hhdet_numvin!M45</f>
        <v>150</v>
      </c>
      <c r="N79" s="52">
        <f>RES_hhdet_numvin!N45</f>
        <v>148</v>
      </c>
      <c r="O79" s="52">
        <f>RES_hhdet_numvin!O45</f>
        <v>116</v>
      </c>
      <c r="P79" s="52">
        <f>RES_hhdet_numvin!P45</f>
        <v>0</v>
      </c>
      <c r="Q79" s="52">
        <f>RES_hhdet_numvin!Q45</f>
        <v>0</v>
      </c>
      <c r="R79" s="52">
        <f>RES_hhdet_numvin!R45</f>
        <v>0</v>
      </c>
      <c r="S79" s="52">
        <f>RES_hhdet_numvin!S45</f>
        <v>0</v>
      </c>
      <c r="T79" s="52">
        <f>RES_hhdet_numvin!T45</f>
        <v>0</v>
      </c>
      <c r="U79" s="52">
        <f>RES_hhdet_numvin!U45</f>
        <v>0</v>
      </c>
      <c r="V79" s="52">
        <f>RES_hhdet_numvin!V45</f>
        <v>0</v>
      </c>
      <c r="W79" s="52">
        <f>RES_hhdet_numvin!W45</f>
        <v>0</v>
      </c>
      <c r="X79" s="52">
        <f>RES_hhdet_numvin!X45</f>
        <v>0</v>
      </c>
      <c r="Y79" s="52">
        <f>RES_hhdet_numvin!Y45</f>
        <v>30</v>
      </c>
      <c r="DA79" s="63" t="s">
        <v>1506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X80" s="138">
        <f>RES_hhdet_numvin!X46</f>
        <v>0</v>
      </c>
      <c r="Y80" s="138">
        <f>RES_hhdet_numvin!Y46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X81" s="150">
        <f>RES_hhdet_numvin!X47</f>
        <v>0</v>
      </c>
      <c r="Y81" s="150">
        <f>RES_hhdet_numvin!Y47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0</v>
      </c>
      <c r="Q82" s="138">
        <f>RES_hhdet_numvin!Q48</f>
        <v>0</v>
      </c>
      <c r="R82" s="138">
        <f>RES_hhdet_numvin!R48</f>
        <v>0</v>
      </c>
      <c r="S82" s="138">
        <f>RES_hhdet_numvin!S48</f>
        <v>0</v>
      </c>
      <c r="T82" s="138">
        <f>RES_hhdet_numvin!T48</f>
        <v>0</v>
      </c>
      <c r="U82" s="138">
        <f>RES_hhdet_numvin!U48</f>
        <v>0</v>
      </c>
      <c r="V82" s="138">
        <f>RES_hhdet_numvin!V48</f>
        <v>0</v>
      </c>
      <c r="W82" s="138">
        <f>RES_hhdet_numvin!W48</f>
        <v>0</v>
      </c>
      <c r="X82" s="138">
        <f>RES_hhdet_numvin!X48</f>
        <v>0</v>
      </c>
      <c r="Y82" s="138">
        <f>RES_hhdet_numvin!Y48</f>
        <v>0</v>
      </c>
      <c r="DA82" s="63" t="s">
        <v>1507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X83" s="150">
        <f>RES_hhdet_numvin!X49</f>
        <v>0</v>
      </c>
      <c r="Y83" s="150">
        <f>RES_hhdet_numvin!Y49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0</v>
      </c>
      <c r="I84" s="138">
        <f>RES_hhdet_numvin!I50</f>
        <v>0</v>
      </c>
      <c r="J84" s="138">
        <f>RES_hhdet_numvin!J50</f>
        <v>3</v>
      </c>
      <c r="K84" s="138">
        <f>RES_hhdet_numvin!K50</f>
        <v>10</v>
      </c>
      <c r="L84" s="138">
        <f>RES_hhdet_numvin!L50</f>
        <v>29</v>
      </c>
      <c r="M84" s="138">
        <f>RES_hhdet_numvin!M50</f>
        <v>38</v>
      </c>
      <c r="N84" s="138">
        <f>RES_hhdet_numvin!N50</f>
        <v>37</v>
      </c>
      <c r="O84" s="138">
        <f>RES_hhdet_numvin!O50</f>
        <v>28</v>
      </c>
      <c r="P84" s="138">
        <f>RES_hhdet_numvin!P50</f>
        <v>23</v>
      </c>
      <c r="Q84" s="138">
        <f>RES_hhdet_numvin!Q50</f>
        <v>31</v>
      </c>
      <c r="R84" s="138">
        <f>RES_hhdet_numvin!R50</f>
        <v>53</v>
      </c>
      <c r="S84" s="138">
        <f>RES_hhdet_numvin!S50</f>
        <v>52</v>
      </c>
      <c r="T84" s="138">
        <f>RES_hhdet_numvin!T50</f>
        <v>42</v>
      </c>
      <c r="U84" s="138">
        <f>RES_hhdet_numvin!U50</f>
        <v>28</v>
      </c>
      <c r="V84" s="138">
        <f>RES_hhdet_numvin!V50</f>
        <v>32</v>
      </c>
      <c r="W84" s="138">
        <f>RES_hhdet_numvin!W50</f>
        <v>82</v>
      </c>
      <c r="X84" s="138">
        <f>RES_hhdet_numvin!X50</f>
        <v>73</v>
      </c>
      <c r="Y84" s="138">
        <f>RES_hhdet_numvin!Y50</f>
        <v>13</v>
      </c>
      <c r="DA84" s="63" t="s">
        <v>1508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0</v>
      </c>
      <c r="I85" s="138">
        <f>RES_hhdet_numvin!I51</f>
        <v>0</v>
      </c>
      <c r="J85" s="138">
        <f>RES_hhdet_numvin!J51</f>
        <v>0</v>
      </c>
      <c r="K85" s="138">
        <f>RES_hhdet_numvin!K51</f>
        <v>0</v>
      </c>
      <c r="L85" s="138">
        <f>RES_hhdet_numvin!L51</f>
        <v>0</v>
      </c>
      <c r="M85" s="138">
        <f>RES_hhdet_numvin!M51</f>
        <v>0</v>
      </c>
      <c r="N85" s="138">
        <f>RES_hhdet_numvin!N51</f>
        <v>0</v>
      </c>
      <c r="O85" s="138">
        <f>RES_hhdet_numvin!O51</f>
        <v>0</v>
      </c>
      <c r="P85" s="138">
        <f>RES_hhdet_numvin!P51</f>
        <v>0</v>
      </c>
      <c r="Q85" s="138">
        <f>RES_hhdet_numvin!Q51</f>
        <v>0</v>
      </c>
      <c r="R85" s="138">
        <f>RES_hhdet_numvin!R51</f>
        <v>0</v>
      </c>
      <c r="S85" s="138">
        <f>RES_hhdet_numvin!S51</f>
        <v>0</v>
      </c>
      <c r="T85" s="138">
        <f>RES_hhdet_numvin!T51</f>
        <v>0</v>
      </c>
      <c r="U85" s="138">
        <f>RES_hhdet_numvin!U51</f>
        <v>0</v>
      </c>
      <c r="V85" s="138">
        <f>RES_hhdet_numvin!V51</f>
        <v>0</v>
      </c>
      <c r="W85" s="138">
        <f>RES_hhdet_numvin!W51</f>
        <v>0</v>
      </c>
      <c r="X85" s="138">
        <f>RES_hhdet_numvin!X51</f>
        <v>0</v>
      </c>
      <c r="Y85" s="138">
        <f>RES_hhdet_numvin!Y51</f>
        <v>0</v>
      </c>
      <c r="DA85" s="63" t="s">
        <v>1509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X86" s="138">
        <f>RES_hhdet_numvin!X52</f>
        <v>0</v>
      </c>
      <c r="Y86" s="138">
        <f>RES_hhdet_numvin!Y52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X87" s="138">
        <f>RES_hhdet_numvin!X53</f>
        <v>0</v>
      </c>
      <c r="Y87" s="138">
        <f>RES_hhdet_numvin!Y53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0</v>
      </c>
      <c r="Q88" s="138">
        <f>RES_hhdet_numvin!Q54</f>
        <v>0</v>
      </c>
      <c r="R88" s="138">
        <f>RES_hhdet_numvin!R54</f>
        <v>0</v>
      </c>
      <c r="S88" s="138">
        <f>RES_hhdet_numvin!S54</f>
        <v>0</v>
      </c>
      <c r="T88" s="138">
        <f>RES_hhdet_numvin!T54</f>
        <v>4</v>
      </c>
      <c r="U88" s="138">
        <f>RES_hhdet_numvin!U54</f>
        <v>15</v>
      </c>
      <c r="V88" s="138">
        <f>RES_hhdet_numvin!V54</f>
        <v>7</v>
      </c>
      <c r="W88" s="138">
        <f>RES_hhdet_numvin!W54</f>
        <v>2</v>
      </c>
      <c r="X88" s="138">
        <f>RES_hhdet_numvin!X54</f>
        <v>1</v>
      </c>
      <c r="Y88" s="138">
        <f>RES_hhdet_numvin!Y54</f>
        <v>17</v>
      </c>
      <c r="DA88" s="63" t="s">
        <v>1510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0</v>
      </c>
      <c r="Q89" s="138">
        <f>RES_hhdet_numvin!Q55</f>
        <v>0</v>
      </c>
      <c r="R89" s="138">
        <f>RES_hhdet_numvin!R55</f>
        <v>0</v>
      </c>
      <c r="S89" s="138">
        <f>RES_hhdet_numvin!S55</f>
        <v>0</v>
      </c>
      <c r="T89" s="138">
        <f>RES_hhdet_numvin!T55</f>
        <v>0</v>
      </c>
      <c r="U89" s="138">
        <f>RES_hhdet_numvin!U55</f>
        <v>0</v>
      </c>
      <c r="V89" s="138">
        <f>RES_hhdet_numvin!V55</f>
        <v>0</v>
      </c>
      <c r="W89" s="138">
        <f>RES_hhdet_numvin!W55</f>
        <v>0</v>
      </c>
      <c r="X89" s="138">
        <f>RES_hhdet_numvin!X55</f>
        <v>0</v>
      </c>
      <c r="Y89" s="138">
        <f>RES_hhdet_numvin!Y55</f>
        <v>0</v>
      </c>
      <c r="DA89" s="63" t="s">
        <v>1511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X90" s="138">
        <f>RES_hhdet_numvin!X56</f>
        <v>0</v>
      </c>
      <c r="Y90" s="138">
        <f>RES_hhdet_numvin!Y56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X91" s="148">
        <f>RES_hhdet_numvin!X57</f>
        <v>0</v>
      </c>
      <c r="Y91" s="148">
        <f>RES_hhdet_numvin!Y57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X92" s="150">
        <f>RES_hhdet_numvin!X58</f>
        <v>0</v>
      </c>
      <c r="Y92" s="150">
        <f>RES_hhdet_numvin!Y58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0</v>
      </c>
      <c r="Q93" s="138">
        <f>RES_hhdet_numvin!Q59</f>
        <v>0</v>
      </c>
      <c r="R93" s="138">
        <f>RES_hhdet_numvin!R59</f>
        <v>6</v>
      </c>
      <c r="S93" s="138">
        <f>RES_hhdet_numvin!S59</f>
        <v>6</v>
      </c>
      <c r="T93" s="138">
        <f>RES_hhdet_numvin!T59</f>
        <v>15</v>
      </c>
      <c r="U93" s="138">
        <f>RES_hhdet_numvin!U59</f>
        <v>9</v>
      </c>
      <c r="V93" s="138">
        <f>RES_hhdet_numvin!V59</f>
        <v>1</v>
      </c>
      <c r="W93" s="138">
        <f>RES_hhdet_numvin!W59</f>
        <v>0</v>
      </c>
      <c r="X93" s="138">
        <f>RES_hhdet_numvin!X59</f>
        <v>2</v>
      </c>
      <c r="Y93" s="138">
        <f>RES_hhdet_numvin!Y59</f>
        <v>5</v>
      </c>
      <c r="DA93" s="63" t="s">
        <v>1512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0</v>
      </c>
      <c r="Q94" s="39">
        <f>RES_hhdet_numvin!Q60</f>
        <v>0</v>
      </c>
      <c r="R94" s="39">
        <f>RES_hhdet_numvin!R60</f>
        <v>20</v>
      </c>
      <c r="S94" s="39">
        <f>RES_hhdet_numvin!S60</f>
        <v>37</v>
      </c>
      <c r="T94" s="39">
        <f>RES_hhdet_numvin!T60</f>
        <v>94</v>
      </c>
      <c r="U94" s="39">
        <f>RES_hhdet_numvin!U60</f>
        <v>134</v>
      </c>
      <c r="V94" s="39">
        <f>RES_hhdet_numvin!V60</f>
        <v>142</v>
      </c>
      <c r="W94" s="39">
        <f>RES_hhdet_numvin!W60</f>
        <v>84</v>
      </c>
      <c r="X94" s="39">
        <f>RES_hhdet_numvin!X60</f>
        <v>10</v>
      </c>
      <c r="Y94" s="39">
        <f>RES_hhdet_numvin!Y60</f>
        <v>55</v>
      </c>
      <c r="DA94" s="60" t="s">
        <v>1513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15.024805778699118</v>
      </c>
      <c r="C98" s="117">
        <f t="shared" si="12"/>
        <v>17.038633205041883</v>
      </c>
      <c r="D98" s="117">
        <f t="shared" si="12"/>
        <v>12.777202106557098</v>
      </c>
      <c r="E98" s="117">
        <f t="shared" si="12"/>
        <v>10.634421925340535</v>
      </c>
      <c r="F98" s="117">
        <f t="shared" si="12"/>
        <v>6.456431368402324</v>
      </c>
      <c r="G98" s="117">
        <f t="shared" si="12"/>
        <v>6.3878764581347864</v>
      </c>
      <c r="H98" s="117">
        <f t="shared" si="12"/>
        <v>7.4119573308105497</v>
      </c>
      <c r="I98" s="117">
        <f t="shared" si="12"/>
        <v>6.3401995702533904</v>
      </c>
      <c r="J98" s="117">
        <f t="shared" si="12"/>
        <v>7.3433547911193333</v>
      </c>
      <c r="K98" s="117">
        <f t="shared" si="12"/>
        <v>5.2618576934999188</v>
      </c>
      <c r="L98" s="117">
        <f t="shared" si="12"/>
        <v>4.2465843938425376</v>
      </c>
      <c r="M98" s="117">
        <f t="shared" si="12"/>
        <v>5.2621869393306246</v>
      </c>
      <c r="N98" s="117">
        <f t="shared" si="12"/>
        <v>5.2662899247941573</v>
      </c>
      <c r="O98" s="117">
        <f t="shared" si="12"/>
        <v>4.2402973177574435</v>
      </c>
      <c r="P98" s="117">
        <f t="shared" si="12"/>
        <v>4.2287756310352078</v>
      </c>
      <c r="Q98" s="117">
        <f t="shared" si="12"/>
        <v>4.2229468439804618</v>
      </c>
      <c r="R98" s="117">
        <f t="shared" ref="R98:V98" si="13">R99+R102+R104+R113</f>
        <v>3.1932040274704931</v>
      </c>
      <c r="S98" s="117">
        <f t="shared" si="13"/>
        <v>2.1437811769285027</v>
      </c>
      <c r="T98" s="117">
        <f t="shared" si="13"/>
        <v>2.1230302751927157</v>
      </c>
      <c r="U98" s="117">
        <f t="shared" si="13"/>
        <v>2.1199106444542304</v>
      </c>
      <c r="V98" s="117">
        <f t="shared" si="13"/>
        <v>2.1026935743069237</v>
      </c>
      <c r="W98" s="117">
        <f t="shared" ref="W98:Y98" si="14">W99+W102+W104+W113</f>
        <v>1.0716859849193336</v>
      </c>
      <c r="X98" s="117">
        <f t="shared" si="14"/>
        <v>1.0484487947130845</v>
      </c>
      <c r="Y98" s="117">
        <f t="shared" si="14"/>
        <v>1.0602377887763026</v>
      </c>
      <c r="DA98" s="129" t="s">
        <v>1610</v>
      </c>
    </row>
    <row r="99" spans="1:105" ht="12" customHeight="1" x14ac:dyDescent="0.25">
      <c r="A99" s="121" t="s">
        <v>57</v>
      </c>
      <c r="B99" s="122">
        <f t="shared" ref="B99:Q99" si="15">SUM(B100:B101)</f>
        <v>12.902475039267642</v>
      </c>
      <c r="C99" s="122">
        <f t="shared" si="15"/>
        <v>14.726685391936664</v>
      </c>
      <c r="D99" s="122">
        <f t="shared" si="15"/>
        <v>10.999268546899241</v>
      </c>
      <c r="E99" s="122">
        <f t="shared" si="15"/>
        <v>9.2091942405569416</v>
      </c>
      <c r="F99" s="122">
        <f t="shared" si="15"/>
        <v>5.5194524886585015</v>
      </c>
      <c r="G99" s="122">
        <f t="shared" si="15"/>
        <v>5.4963434665821804</v>
      </c>
      <c r="H99" s="122">
        <f t="shared" si="15"/>
        <v>6.3869125051995823</v>
      </c>
      <c r="I99" s="122">
        <f t="shared" si="15"/>
        <v>5.5944433503501241</v>
      </c>
      <c r="J99" s="122">
        <f t="shared" si="15"/>
        <v>6.528011074708286</v>
      </c>
      <c r="K99" s="122">
        <f t="shared" si="15"/>
        <v>4.690191619290256</v>
      </c>
      <c r="L99" s="122">
        <f t="shared" si="15"/>
        <v>3.7525191112372438</v>
      </c>
      <c r="M99" s="122">
        <f t="shared" si="15"/>
        <v>4.6734784055715695</v>
      </c>
      <c r="N99" s="122">
        <f t="shared" si="15"/>
        <v>4.6623257965996139</v>
      </c>
      <c r="O99" s="122">
        <f t="shared" si="15"/>
        <v>3.7232306656344427</v>
      </c>
      <c r="P99" s="122">
        <f t="shared" si="15"/>
        <v>3.7261980287387511</v>
      </c>
      <c r="Q99" s="122">
        <f t="shared" si="15"/>
        <v>3.7266943635332512</v>
      </c>
      <c r="R99" s="122">
        <f t="shared" ref="R99:V99" si="16">SUM(R100:R101)</f>
        <v>2.8017657485470422</v>
      </c>
      <c r="S99" s="122">
        <f t="shared" si="16"/>
        <v>1.8733434841428247</v>
      </c>
      <c r="T99" s="122">
        <f t="shared" si="16"/>
        <v>1.8815091903659047</v>
      </c>
      <c r="U99" s="122">
        <f t="shared" si="16"/>
        <v>1.8768561491142655</v>
      </c>
      <c r="V99" s="122">
        <f t="shared" si="16"/>
        <v>1.8794230633026756</v>
      </c>
      <c r="W99" s="122">
        <f t="shared" ref="W99:Y99" si="17">SUM(W100:W101)</f>
        <v>0.94147408722158732</v>
      </c>
      <c r="X99" s="122">
        <f t="shared" si="17"/>
        <v>0.94558087482066144</v>
      </c>
      <c r="Y99" s="122">
        <f t="shared" si="17"/>
        <v>0.94886372552444953</v>
      </c>
      <c r="DA99" s="130" t="s">
        <v>1611</v>
      </c>
    </row>
    <row r="100" spans="1:105" ht="12" customHeight="1" x14ac:dyDescent="0.25">
      <c r="A100" s="97" t="s">
        <v>211</v>
      </c>
      <c r="B100" s="98">
        <v>12.772401961972925</v>
      </c>
      <c r="C100" s="98">
        <v>14.581303745385201</v>
      </c>
      <c r="D100" s="98">
        <v>10.892988706110952</v>
      </c>
      <c r="E100" s="98">
        <v>9.1220463879219871</v>
      </c>
      <c r="F100" s="98">
        <v>5.4680475157641748</v>
      </c>
      <c r="G100" s="98">
        <v>5.4463374507213711</v>
      </c>
      <c r="H100" s="98">
        <v>6.3296192945026313</v>
      </c>
      <c r="I100" s="98">
        <v>5.5452173591310947</v>
      </c>
      <c r="J100" s="98">
        <v>6.4708179063743367</v>
      </c>
      <c r="K100" s="98">
        <v>4.6493486354827303</v>
      </c>
      <c r="L100" s="98">
        <v>3.7187717095782213</v>
      </c>
      <c r="M100" s="98">
        <v>4.6293957621577499</v>
      </c>
      <c r="N100" s="98">
        <v>4.615583340338909</v>
      </c>
      <c r="O100" s="98">
        <v>3.6836902353714365</v>
      </c>
      <c r="P100" s="98">
        <v>3.6868605525318752</v>
      </c>
      <c r="Q100" s="98">
        <v>3.6875583944207784</v>
      </c>
      <c r="R100" s="98">
        <v>2.7725804042333837</v>
      </c>
      <c r="S100" s="98">
        <v>1.8539259151439649</v>
      </c>
      <c r="T100" s="98">
        <v>1.8620920234121687</v>
      </c>
      <c r="U100" s="98">
        <v>1.857530989515225</v>
      </c>
      <c r="V100" s="98">
        <v>1.8600658308035642</v>
      </c>
      <c r="W100" s="98">
        <v>0.93180580459190421</v>
      </c>
      <c r="X100" s="98">
        <v>0.93586197394882542</v>
      </c>
      <c r="Y100" s="98">
        <v>0.93906203923687814</v>
      </c>
      <c r="DA100" s="63" t="s">
        <v>1612</v>
      </c>
    </row>
    <row r="101" spans="1:105" ht="12" customHeight="1" x14ac:dyDescent="0.25">
      <c r="A101" s="97" t="s">
        <v>53</v>
      </c>
      <c r="B101" s="98">
        <v>0.13007307729471843</v>
      </c>
      <c r="C101" s="98">
        <v>0.14538164655146307</v>
      </c>
      <c r="D101" s="98">
        <v>0.1062798407882895</v>
      </c>
      <c r="E101" s="98">
        <v>8.714785263495442E-2</v>
      </c>
      <c r="F101" s="98">
        <v>5.1404972894327036E-2</v>
      </c>
      <c r="G101" s="98">
        <v>5.0006015860809307E-2</v>
      </c>
      <c r="H101" s="98">
        <v>5.7293210696951265E-2</v>
      </c>
      <c r="I101" s="98">
        <v>4.92259912190295E-2</v>
      </c>
      <c r="J101" s="98">
        <v>5.7193168333949204E-2</v>
      </c>
      <c r="K101" s="98">
        <v>4.0842983807525754E-2</v>
      </c>
      <c r="L101" s="98">
        <v>3.3747401659022361E-2</v>
      </c>
      <c r="M101" s="98">
        <v>4.4082643413819921E-2</v>
      </c>
      <c r="N101" s="98">
        <v>4.6742456260704765E-2</v>
      </c>
      <c r="O101" s="98">
        <v>3.9540430263006195E-2</v>
      </c>
      <c r="P101" s="98">
        <v>3.9337476206875784E-2</v>
      </c>
      <c r="Q101" s="98">
        <v>3.9135969112472718E-2</v>
      </c>
      <c r="R101" s="98">
        <v>2.9185344313658518E-2</v>
      </c>
      <c r="S101" s="98">
        <v>1.9417568998859831E-2</v>
      </c>
      <c r="T101" s="98">
        <v>1.9417166953735923E-2</v>
      </c>
      <c r="U101" s="98">
        <v>1.9325159599040537E-2</v>
      </c>
      <c r="V101" s="98">
        <v>1.9357232499111286E-2</v>
      </c>
      <c r="W101" s="98">
        <v>9.6682826296830959E-3</v>
      </c>
      <c r="X101" s="98">
        <v>9.7189008718360417E-3</v>
      </c>
      <c r="Y101" s="98">
        <v>9.8016862875713543E-3</v>
      </c>
      <c r="DA101" s="63" t="s">
        <v>1613</v>
      </c>
    </row>
    <row r="102" spans="1:105" ht="12" customHeight="1" x14ac:dyDescent="0.25">
      <c r="A102" s="121" t="s">
        <v>92</v>
      </c>
      <c r="B102" s="122">
        <f t="shared" ref="B102:Y102" si="18">B103</f>
        <v>1.1292540241267306E-5</v>
      </c>
      <c r="C102" s="122">
        <f t="shared" si="18"/>
        <v>1.7387299650992629E-5</v>
      </c>
      <c r="D102" s="122">
        <f t="shared" si="18"/>
        <v>1.5647899645544972E-5</v>
      </c>
      <c r="E102" s="122">
        <f t="shared" si="18"/>
        <v>1.5462649729159118E-5</v>
      </c>
      <c r="F102" s="122">
        <f t="shared" si="18"/>
        <v>1.5787638572797565E-5</v>
      </c>
      <c r="G102" s="122">
        <f t="shared" si="18"/>
        <v>9.5692008540169861E-6</v>
      </c>
      <c r="H102" s="122">
        <f t="shared" si="18"/>
        <v>1.061184969939239E-5</v>
      </c>
      <c r="I102" s="122">
        <f t="shared" si="18"/>
        <v>9.9166975205931964E-6</v>
      </c>
      <c r="J102" s="122">
        <f t="shared" si="18"/>
        <v>8.7402201891158869E-6</v>
      </c>
      <c r="K102" s="122">
        <f t="shared" si="18"/>
        <v>3.8370510855080143E-6</v>
      </c>
      <c r="L102" s="122">
        <f t="shared" si="18"/>
        <v>2.2032917105534559E-5</v>
      </c>
      <c r="M102" s="122">
        <f t="shared" si="18"/>
        <v>2.0207015403675458E-5</v>
      </c>
      <c r="N102" s="122">
        <f t="shared" si="18"/>
        <v>3.6085460278978395E-5</v>
      </c>
      <c r="O102" s="122">
        <f t="shared" si="18"/>
        <v>6.4780802617995462E-5</v>
      </c>
      <c r="P102" s="122">
        <f t="shared" si="18"/>
        <v>9.4382330201058125E-5</v>
      </c>
      <c r="Q102" s="122">
        <f t="shared" si="18"/>
        <v>8.9667386525432138E-5</v>
      </c>
      <c r="R102" s="122">
        <f t="shared" si="18"/>
        <v>1.0045221859052394E-4</v>
      </c>
      <c r="S102" s="122">
        <f t="shared" si="18"/>
        <v>9.3485619432022091E-5</v>
      </c>
      <c r="T102" s="122">
        <f t="shared" si="18"/>
        <v>9.8716445347932829E-5</v>
      </c>
      <c r="U102" s="122">
        <f t="shared" si="18"/>
        <v>5.5948813500904152E-5</v>
      </c>
      <c r="V102" s="122">
        <f t="shared" si="18"/>
        <v>3.6209188961611066E-5</v>
      </c>
      <c r="W102" s="122">
        <f t="shared" si="18"/>
        <v>2.1454911413655235E-5</v>
      </c>
      <c r="X102" s="122">
        <f t="shared" si="18"/>
        <v>5.5566177338905977E-6</v>
      </c>
      <c r="Y102" s="122">
        <f t="shared" si="18"/>
        <v>0</v>
      </c>
      <c r="DA102" s="130" t="s">
        <v>1614</v>
      </c>
    </row>
    <row r="103" spans="1:105" ht="12" customHeight="1" x14ac:dyDescent="0.25">
      <c r="A103" s="97" t="s">
        <v>53</v>
      </c>
      <c r="B103" s="98">
        <v>1.1292540241267306E-5</v>
      </c>
      <c r="C103" s="98">
        <v>1.7387299650992629E-5</v>
      </c>
      <c r="D103" s="98">
        <v>1.5647899645544972E-5</v>
      </c>
      <c r="E103" s="98">
        <v>1.5462649729159118E-5</v>
      </c>
      <c r="F103" s="98">
        <v>1.5787638572797565E-5</v>
      </c>
      <c r="G103" s="98">
        <v>9.5692008540169861E-6</v>
      </c>
      <c r="H103" s="98">
        <v>1.061184969939239E-5</v>
      </c>
      <c r="I103" s="98">
        <v>9.9166975205931964E-6</v>
      </c>
      <c r="J103" s="98">
        <v>8.7402201891158869E-6</v>
      </c>
      <c r="K103" s="98">
        <v>3.8370510855080143E-6</v>
      </c>
      <c r="L103" s="98">
        <v>2.2032917105534559E-5</v>
      </c>
      <c r="M103" s="98">
        <v>2.0207015403675458E-5</v>
      </c>
      <c r="N103" s="98">
        <v>3.6085460278978395E-5</v>
      </c>
      <c r="O103" s="98">
        <v>6.4780802617995462E-5</v>
      </c>
      <c r="P103" s="98">
        <v>9.4382330201058125E-5</v>
      </c>
      <c r="Q103" s="98">
        <v>8.9667386525432138E-5</v>
      </c>
      <c r="R103" s="98">
        <v>1.0045221859052394E-4</v>
      </c>
      <c r="S103" s="98">
        <v>9.3485619432022091E-5</v>
      </c>
      <c r="T103" s="98">
        <v>9.8716445347932829E-5</v>
      </c>
      <c r="U103" s="98">
        <v>5.5948813500904152E-5</v>
      </c>
      <c r="V103" s="98">
        <v>3.6209188961611066E-5</v>
      </c>
      <c r="W103" s="98">
        <v>2.1454911413655235E-5</v>
      </c>
      <c r="X103" s="98">
        <v>5.5566177338905977E-6</v>
      </c>
      <c r="Y103" s="98">
        <v>0</v>
      </c>
      <c r="DA103" s="63" t="s">
        <v>1615</v>
      </c>
    </row>
    <row r="104" spans="1:105" ht="12" customHeight="1" x14ac:dyDescent="0.25">
      <c r="A104" s="121" t="s">
        <v>55</v>
      </c>
      <c r="B104" s="122">
        <v>1.4132978294054335</v>
      </c>
      <c r="C104" s="122">
        <v>1.6267246975054961</v>
      </c>
      <c r="D104" s="122">
        <v>1.2659100140873571</v>
      </c>
      <c r="E104" s="122">
        <v>1.0092066682426366</v>
      </c>
      <c r="F104" s="122">
        <v>0.61497554929884013</v>
      </c>
      <c r="G104" s="122">
        <v>0.63378341160360696</v>
      </c>
      <c r="H104" s="122">
        <v>0.76036892737719775</v>
      </c>
      <c r="I104" s="122">
        <v>0.53255136808099202</v>
      </c>
      <c r="J104" s="122">
        <v>0.61615747961412082</v>
      </c>
      <c r="K104" s="122">
        <v>0.41422191596898106</v>
      </c>
      <c r="L104" s="122">
        <v>0.33406689641759418</v>
      </c>
      <c r="M104" s="122">
        <v>0.43290142977938972</v>
      </c>
      <c r="N104" s="122">
        <v>0.44741655978122435</v>
      </c>
      <c r="O104" s="122">
        <v>0.36825714037765878</v>
      </c>
      <c r="P104" s="122">
        <v>0.36399959363546969</v>
      </c>
      <c r="Q104" s="122">
        <v>0.36257312331469532</v>
      </c>
      <c r="R104" s="122">
        <v>0.26640077596719636</v>
      </c>
      <c r="S104" s="122">
        <v>0.17305733249348484</v>
      </c>
      <c r="T104" s="122">
        <v>0.16369962203251276</v>
      </c>
      <c r="U104" s="122">
        <v>0.16798197990774502</v>
      </c>
      <c r="V104" s="122">
        <v>0.16442206811423069</v>
      </c>
      <c r="W104" s="122">
        <v>8.218975995212624E-2</v>
      </c>
      <c r="X104" s="122">
        <v>7.7112741430525045E-2</v>
      </c>
      <c r="Y104" s="122">
        <v>7.6988850179729784E-2</v>
      </c>
      <c r="DA104" s="130" t="s">
        <v>1616</v>
      </c>
    </row>
    <row r="105" spans="1:105" ht="12" customHeight="1" x14ac:dyDescent="0.25">
      <c r="A105" s="97" t="s">
        <v>138</v>
      </c>
      <c r="B105" s="98">
        <v>1.3720520363073849</v>
      </c>
      <c r="C105" s="98">
        <v>1.5837865383637202</v>
      </c>
      <c r="D105" s="98">
        <v>1.2308290067007375</v>
      </c>
      <c r="E105" s="98">
        <v>0.98113503942109137</v>
      </c>
      <c r="F105" s="98">
        <v>0.59386134064167306</v>
      </c>
      <c r="G105" s="98">
        <v>0.61557140568447599</v>
      </c>
      <c r="H105" s="98">
        <v>0.74260770463752379</v>
      </c>
      <c r="I105" s="98">
        <v>0.5166914972747525</v>
      </c>
      <c r="J105" s="98">
        <v>0.60140909276581833</v>
      </c>
      <c r="K105" s="98">
        <v>0.4022420781888108</v>
      </c>
      <c r="L105" s="98">
        <v>0.3225008613590083</v>
      </c>
      <c r="M105" s="98">
        <v>0.42219495151378983</v>
      </c>
      <c r="N105" s="98">
        <v>0.43600737333262884</v>
      </c>
      <c r="O105" s="98">
        <v>0.35758233556579205</v>
      </c>
      <c r="P105" s="98">
        <v>0.35441201840535635</v>
      </c>
      <c r="Q105" s="98">
        <v>0.35371417651645182</v>
      </c>
      <c r="R105" s="98">
        <v>0.25837402396953868</v>
      </c>
      <c r="S105" s="98">
        <v>0.16671037032465097</v>
      </c>
      <c r="T105" s="98">
        <v>0.15854426205644681</v>
      </c>
      <c r="U105" s="98">
        <v>0.16310529595339035</v>
      </c>
      <c r="V105" s="98">
        <v>0.16057045466505201</v>
      </c>
      <c r="W105" s="98">
        <v>7.8512338142404464E-2</v>
      </c>
      <c r="X105" s="98">
        <v>7.4456168785482404E-2</v>
      </c>
      <c r="Y105" s="98">
        <v>7.1256103497429529E-2</v>
      </c>
      <c r="DA105" s="63" t="s">
        <v>1617</v>
      </c>
    </row>
    <row r="106" spans="1:105" ht="12" customHeight="1" x14ac:dyDescent="0.25">
      <c r="A106" s="97" t="s">
        <v>137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DA106" s="63" t="s">
        <v>1618</v>
      </c>
    </row>
    <row r="107" spans="1:105" ht="12" customHeight="1" x14ac:dyDescent="0.25">
      <c r="A107" s="100" t="s">
        <v>211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DA107" s="131" t="s">
        <v>1619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1620</v>
      </c>
    </row>
    <row r="109" spans="1:105" ht="12" customHeight="1" x14ac:dyDescent="0.25">
      <c r="A109" s="106" t="s">
        <v>122</v>
      </c>
      <c r="B109" s="101">
        <v>4.1245793098048503E-2</v>
      </c>
      <c r="C109" s="101">
        <v>4.2938159141775914E-2</v>
      </c>
      <c r="D109" s="101">
        <v>3.5081007386619741E-2</v>
      </c>
      <c r="E109" s="101">
        <v>2.8071628821545312E-2</v>
      </c>
      <c r="F109" s="101">
        <v>2.1114208657167073E-2</v>
      </c>
      <c r="G109" s="101">
        <v>1.8212005919130997E-2</v>
      </c>
      <c r="H109" s="101">
        <v>1.7761222739673944E-2</v>
      </c>
      <c r="I109" s="101">
        <v>1.5859870806239563E-2</v>
      </c>
      <c r="J109" s="101">
        <v>1.4748386848302524E-2</v>
      </c>
      <c r="K109" s="101">
        <v>1.1979837780170262E-2</v>
      </c>
      <c r="L109" s="101">
        <v>1.1566035058585904E-2</v>
      </c>
      <c r="M109" s="101">
        <v>1.0706478265599903E-2</v>
      </c>
      <c r="N109" s="101">
        <v>1.1409186448595534E-2</v>
      </c>
      <c r="O109" s="101">
        <v>1.0674804811866716E-2</v>
      </c>
      <c r="P109" s="101">
        <v>9.5875752301133495E-3</v>
      </c>
      <c r="Q109" s="101">
        <v>8.858946798243502E-3</v>
      </c>
      <c r="R109" s="101">
        <v>8.0267519976576756E-3</v>
      </c>
      <c r="S109" s="101">
        <v>6.3469621688338647E-3</v>
      </c>
      <c r="T109" s="101">
        <v>5.1553599760659416E-3</v>
      </c>
      <c r="U109" s="101">
        <v>4.8766839543546844E-3</v>
      </c>
      <c r="V109" s="101">
        <v>3.8516134491786602E-3</v>
      </c>
      <c r="W109" s="101">
        <v>3.6774218097217711E-3</v>
      </c>
      <c r="X109" s="101">
        <v>2.656572645042645E-3</v>
      </c>
      <c r="Y109" s="101">
        <v>5.7327466823002618E-3</v>
      </c>
      <c r="DA109" s="131" t="s">
        <v>1621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X110" s="104">
        <v>0</v>
      </c>
      <c r="Y110" s="104">
        <v>0</v>
      </c>
      <c r="DA110" s="132" t="s">
        <v>1622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X111" s="98">
        <v>0</v>
      </c>
      <c r="Y111" s="98">
        <v>0</v>
      </c>
      <c r="DA111" s="63" t="s">
        <v>1623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1624</v>
      </c>
    </row>
    <row r="113" spans="1:105" ht="12" customHeight="1" x14ac:dyDescent="0.25">
      <c r="A113" s="121" t="s">
        <v>54</v>
      </c>
      <c r="B113" s="122">
        <v>0.7090216174858015</v>
      </c>
      <c r="C113" s="122">
        <v>0.68520572830007231</v>
      </c>
      <c r="D113" s="122">
        <v>0.51200789767085442</v>
      </c>
      <c r="E113" s="122">
        <v>0.41600555389122695</v>
      </c>
      <c r="F113" s="122">
        <v>0.32198754280640951</v>
      </c>
      <c r="G113" s="122">
        <v>0.25774001074814507</v>
      </c>
      <c r="H113" s="122">
        <v>0.26466528638407039</v>
      </c>
      <c r="I113" s="122">
        <v>0.2131949351247534</v>
      </c>
      <c r="J113" s="122">
        <v>0.19917749657673678</v>
      </c>
      <c r="K113" s="122">
        <v>0.15744032118959619</v>
      </c>
      <c r="L113" s="122">
        <v>0.1599763532705949</v>
      </c>
      <c r="M113" s="122">
        <v>0.15578689696426143</v>
      </c>
      <c r="N113" s="122">
        <v>0.15651148295304057</v>
      </c>
      <c r="O113" s="122">
        <v>0.14874473094272381</v>
      </c>
      <c r="P113" s="122">
        <v>0.1384836263307862</v>
      </c>
      <c r="Q113" s="122">
        <v>0.13358968974599014</v>
      </c>
      <c r="R113" s="122">
        <v>0.12493705073766445</v>
      </c>
      <c r="S113" s="122">
        <v>9.7286874672760759E-2</v>
      </c>
      <c r="T113" s="122">
        <v>7.7722746348950392E-2</v>
      </c>
      <c r="U113" s="122">
        <v>7.501656661871918E-2</v>
      </c>
      <c r="V113" s="122">
        <v>5.8812233701056031E-2</v>
      </c>
      <c r="W113" s="122">
        <v>4.8000682834206415E-2</v>
      </c>
      <c r="X113" s="122">
        <v>2.5749621844164176E-2</v>
      </c>
      <c r="Y113" s="122">
        <v>3.4385213072123236E-2</v>
      </c>
      <c r="DA113" s="130" t="s">
        <v>1625</v>
      </c>
    </row>
    <row r="114" spans="1:105" ht="12" customHeight="1" x14ac:dyDescent="0.25">
      <c r="A114" s="97" t="s">
        <v>50</v>
      </c>
      <c r="B114" s="98">
        <v>0.11817330953601568</v>
      </c>
      <c r="C114" s="98">
        <v>0.13193151556292801</v>
      </c>
      <c r="D114" s="98">
        <v>5.6077068584081596E-2</v>
      </c>
      <c r="E114" s="98">
        <v>6.3061578800930357E-2</v>
      </c>
      <c r="F114" s="98">
        <v>4.9296192999987137E-2</v>
      </c>
      <c r="G114" s="98">
        <v>3.1754648094897364E-2</v>
      </c>
      <c r="H114" s="98">
        <v>2.887061830697012E-2</v>
      </c>
      <c r="I114" s="98">
        <v>1.7739501409471083E-2</v>
      </c>
      <c r="J114" s="98">
        <v>2.4777836459710063E-2</v>
      </c>
      <c r="K114" s="98">
        <v>2.0515329706444714E-2</v>
      </c>
      <c r="L114" s="98">
        <v>2.529253602687041E-2</v>
      </c>
      <c r="M114" s="98">
        <v>2.6478375548809507E-2</v>
      </c>
      <c r="N114" s="98">
        <v>2.0118850667391462E-2</v>
      </c>
      <c r="O114" s="98">
        <v>2.0507052972922903E-2</v>
      </c>
      <c r="P114" s="98">
        <v>2.2844041794992401E-2</v>
      </c>
      <c r="Q114" s="98">
        <v>2.3099702204923276E-2</v>
      </c>
      <c r="R114" s="98">
        <v>2.530929108179001E-2</v>
      </c>
      <c r="S114" s="98">
        <v>2.0148864153577518E-2</v>
      </c>
      <c r="T114" s="98">
        <v>1.5119847373794792E-2</v>
      </c>
      <c r="U114" s="98">
        <v>1.4772073276535208E-2</v>
      </c>
      <c r="V114" s="98">
        <v>8.220568442879576E-3</v>
      </c>
      <c r="W114" s="98">
        <v>5.3786815716271291E-3</v>
      </c>
      <c r="X114" s="98">
        <v>2.5365237218777309E-3</v>
      </c>
      <c r="Y114" s="98">
        <v>3.5271564085428116E-3</v>
      </c>
      <c r="DA114" s="63" t="s">
        <v>1626</v>
      </c>
    </row>
    <row r="115" spans="1:105" ht="12" customHeight="1" x14ac:dyDescent="0.25">
      <c r="A115" s="109" t="s">
        <v>120</v>
      </c>
      <c r="B115" s="33">
        <v>0.59084830794978582</v>
      </c>
      <c r="C115" s="33">
        <v>0.55327421273714428</v>
      </c>
      <c r="D115" s="33">
        <v>0.45593082908677285</v>
      </c>
      <c r="E115" s="33">
        <v>0.35294397509029662</v>
      </c>
      <c r="F115" s="33">
        <v>0.27269134980642235</v>
      </c>
      <c r="G115" s="33">
        <v>0.2259853626532477</v>
      </c>
      <c r="H115" s="33">
        <v>0.23579466807710026</v>
      </c>
      <c r="I115" s="33">
        <v>0.19545543371528232</v>
      </c>
      <c r="J115" s="33">
        <v>0.17439966011702671</v>
      </c>
      <c r="K115" s="33">
        <v>0.13692499148315149</v>
      </c>
      <c r="L115" s="33">
        <v>0.1346838172437245</v>
      </c>
      <c r="M115" s="33">
        <v>0.12930852141545193</v>
      </c>
      <c r="N115" s="33">
        <v>0.1363926322856491</v>
      </c>
      <c r="O115" s="33">
        <v>0.1282376779698009</v>
      </c>
      <c r="P115" s="33">
        <v>0.1156395845357938</v>
      </c>
      <c r="Q115" s="33">
        <v>0.11048998754106687</v>
      </c>
      <c r="R115" s="33">
        <v>9.9627759655874448E-2</v>
      </c>
      <c r="S115" s="33">
        <v>7.7138010519183245E-2</v>
      </c>
      <c r="T115" s="33">
        <v>6.2602898975155599E-2</v>
      </c>
      <c r="U115" s="33">
        <v>6.0244493342183972E-2</v>
      </c>
      <c r="V115" s="33">
        <v>5.0591665258176453E-2</v>
      </c>
      <c r="W115" s="33">
        <v>4.2622001262579284E-2</v>
      </c>
      <c r="X115" s="33">
        <v>2.3213098122286446E-2</v>
      </c>
      <c r="Y115" s="33">
        <v>3.0858056663580422E-2</v>
      </c>
      <c r="DA115" s="60" t="s">
        <v>1627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6.8382813271953822</v>
      </c>
      <c r="C117" s="117">
        <f t="shared" si="19"/>
        <v>7.7209044894460686</v>
      </c>
      <c r="D117" s="117">
        <f t="shared" si="19"/>
        <v>5.7995926557119963</v>
      </c>
      <c r="E117" s="117">
        <f t="shared" si="19"/>
        <v>4.8213528433916037</v>
      </c>
      <c r="F117" s="117">
        <f t="shared" si="19"/>
        <v>2.9493504847091208</v>
      </c>
      <c r="G117" s="117">
        <f t="shared" si="19"/>
        <v>2.9065356863523193</v>
      </c>
      <c r="H117" s="117">
        <f t="shared" si="19"/>
        <v>3.3667095801048355</v>
      </c>
      <c r="I117" s="117">
        <f t="shared" si="19"/>
        <v>2.8697685990857185</v>
      </c>
      <c r="J117" s="117">
        <f t="shared" si="19"/>
        <v>3.3506051024639207</v>
      </c>
      <c r="K117" s="117">
        <f t="shared" si="19"/>
        <v>2.4331932687189264</v>
      </c>
      <c r="L117" s="117">
        <f t="shared" si="19"/>
        <v>2.0309218531094428</v>
      </c>
      <c r="M117" s="117">
        <f t="shared" si="19"/>
        <v>2.6461405639710218</v>
      </c>
      <c r="N117" s="117">
        <f t="shared" si="19"/>
        <v>2.824598024989827</v>
      </c>
      <c r="O117" s="117">
        <f t="shared" si="19"/>
        <v>2.4212419356766373</v>
      </c>
      <c r="P117" s="117">
        <f t="shared" si="19"/>
        <v>2.4136939096005396</v>
      </c>
      <c r="Q117" s="117">
        <f t="shared" si="19"/>
        <v>2.4121559079732555</v>
      </c>
      <c r="R117" s="117">
        <f t="shared" ref="R117:V117" si="20">R118+R121+R123+R132</f>
        <v>1.8327754535280454</v>
      </c>
      <c r="S117" s="117">
        <f t="shared" si="20"/>
        <v>1.2366456980322564</v>
      </c>
      <c r="T117" s="117">
        <f t="shared" si="20"/>
        <v>1.2243279551219413</v>
      </c>
      <c r="U117" s="117">
        <f t="shared" si="20"/>
        <v>1.2253560516467559</v>
      </c>
      <c r="V117" s="117">
        <f t="shared" si="20"/>
        <v>1.2160032107474372</v>
      </c>
      <c r="W117" s="117">
        <f t="shared" ref="W117:Y117" si="21">W118+W121+W123+W132</f>
        <v>0.62694094906073816</v>
      </c>
      <c r="X117" s="117">
        <f t="shared" si="21"/>
        <v>0.60882815908066412</v>
      </c>
      <c r="Y117" s="117">
        <f t="shared" si="21"/>
        <v>0.62319303858403063</v>
      </c>
      <c r="DA117" s="129" t="s">
        <v>1778</v>
      </c>
    </row>
    <row r="118" spans="1:105" ht="12" customHeight="1" x14ac:dyDescent="0.25">
      <c r="A118" s="121" t="s">
        <v>57</v>
      </c>
      <c r="B118" s="122">
        <f t="shared" ref="B118:Q118" si="22">SUM(B119:B120)</f>
        <v>5.639198054615628</v>
      </c>
      <c r="C118" s="122">
        <f t="shared" si="22"/>
        <v>6.4347409154478292</v>
      </c>
      <c r="D118" s="122">
        <f t="shared" si="22"/>
        <v>4.8047567864074265</v>
      </c>
      <c r="E118" s="122">
        <f t="shared" si="22"/>
        <v>4.0217635771950588</v>
      </c>
      <c r="F118" s="122">
        <f t="shared" si="22"/>
        <v>2.4099399795408574</v>
      </c>
      <c r="G118" s="122">
        <f t="shared" si="22"/>
        <v>2.399176811927163</v>
      </c>
      <c r="H118" s="122">
        <f t="shared" si="22"/>
        <v>2.7874502990893064</v>
      </c>
      <c r="I118" s="122">
        <f t="shared" si="22"/>
        <v>2.4410466956422501</v>
      </c>
      <c r="J118" s="122">
        <f t="shared" si="22"/>
        <v>2.8894696337005445</v>
      </c>
      <c r="K118" s="122">
        <f t="shared" si="22"/>
        <v>2.1040531950001418</v>
      </c>
      <c r="L118" s="122">
        <f t="shared" si="22"/>
        <v>1.7395922379822457</v>
      </c>
      <c r="M118" s="122">
        <f t="shared" si="22"/>
        <v>2.3002259575026929</v>
      </c>
      <c r="N118" s="122">
        <f t="shared" si="22"/>
        <v>2.4599798350669517</v>
      </c>
      <c r="O118" s="122">
        <f t="shared" si="22"/>
        <v>2.0985071319787236</v>
      </c>
      <c r="P118" s="122">
        <f t="shared" si="22"/>
        <v>2.1007451509743094</v>
      </c>
      <c r="Q118" s="122">
        <f t="shared" si="22"/>
        <v>2.1009609269219847</v>
      </c>
      <c r="R118" s="122">
        <f t="shared" ref="R118:V118" si="23">SUM(R119:R120)</f>
        <v>1.5792619365415008</v>
      </c>
      <c r="S118" s="122">
        <f t="shared" si="23"/>
        <v>1.0558807403688677</v>
      </c>
      <c r="T118" s="122">
        <f t="shared" si="23"/>
        <v>1.0602685511403125</v>
      </c>
      <c r="U118" s="122">
        <f t="shared" si="23"/>
        <v>1.057817377013671</v>
      </c>
      <c r="V118" s="122">
        <f t="shared" si="23"/>
        <v>1.0592707092692379</v>
      </c>
      <c r="W118" s="122">
        <f t="shared" ref="W118:Y118" si="24">SUM(W119:W120)</f>
        <v>0.53058241490951308</v>
      </c>
      <c r="X118" s="122">
        <f t="shared" si="24"/>
        <v>0.53299551727855732</v>
      </c>
      <c r="Y118" s="122">
        <f t="shared" si="24"/>
        <v>0.53949038788635373</v>
      </c>
      <c r="DA118" s="130" t="s">
        <v>1779</v>
      </c>
    </row>
    <row r="119" spans="1:105" ht="12" customHeight="1" x14ac:dyDescent="0.25">
      <c r="A119" s="97" t="s">
        <v>211</v>
      </c>
      <c r="B119" s="98">
        <v>5.5091249773209094</v>
      </c>
      <c r="C119" s="98">
        <v>6.2893592688963658</v>
      </c>
      <c r="D119" s="98">
        <v>4.6984769456191371</v>
      </c>
      <c r="E119" s="98">
        <v>3.9346157245601048</v>
      </c>
      <c r="F119" s="98">
        <v>2.3585350066465303</v>
      </c>
      <c r="G119" s="98">
        <v>2.3491707960663537</v>
      </c>
      <c r="H119" s="98">
        <v>2.7301570883923549</v>
      </c>
      <c r="I119" s="98">
        <v>2.3918207044232207</v>
      </c>
      <c r="J119" s="98">
        <v>2.8322764653665953</v>
      </c>
      <c r="K119" s="98">
        <v>2.0632102111926161</v>
      </c>
      <c r="L119" s="98">
        <v>1.7058448363232233</v>
      </c>
      <c r="M119" s="98">
        <v>2.2561433140888729</v>
      </c>
      <c r="N119" s="98">
        <v>2.4132373788062469</v>
      </c>
      <c r="O119" s="98">
        <v>2.0589667017157174</v>
      </c>
      <c r="P119" s="98">
        <v>2.0614076747674335</v>
      </c>
      <c r="Q119" s="98">
        <v>2.0618249578095118</v>
      </c>
      <c r="R119" s="98">
        <v>1.5500765922278423</v>
      </c>
      <c r="S119" s="98">
        <v>1.0364631713700079</v>
      </c>
      <c r="T119" s="98">
        <v>1.0408513841865765</v>
      </c>
      <c r="U119" s="98">
        <v>1.0384922174146305</v>
      </c>
      <c r="V119" s="98">
        <v>1.0399134767701266</v>
      </c>
      <c r="W119" s="98">
        <v>0.52091413227982997</v>
      </c>
      <c r="X119" s="98">
        <v>0.5232766164067213</v>
      </c>
      <c r="Y119" s="98">
        <v>0.52968870159878234</v>
      </c>
      <c r="DA119" s="63" t="s">
        <v>1780</v>
      </c>
    </row>
    <row r="120" spans="1:105" ht="12" customHeight="1" x14ac:dyDescent="0.25">
      <c r="A120" s="97" t="s">
        <v>53</v>
      </c>
      <c r="B120" s="98">
        <v>0.13007307729471843</v>
      </c>
      <c r="C120" s="98">
        <v>0.14538164655146307</v>
      </c>
      <c r="D120" s="98">
        <v>0.1062798407882895</v>
      </c>
      <c r="E120" s="98">
        <v>8.714785263495442E-2</v>
      </c>
      <c r="F120" s="98">
        <v>5.1404972894327036E-2</v>
      </c>
      <c r="G120" s="98">
        <v>5.0006015860809307E-2</v>
      </c>
      <c r="H120" s="98">
        <v>5.7293210696951265E-2</v>
      </c>
      <c r="I120" s="98">
        <v>4.92259912190295E-2</v>
      </c>
      <c r="J120" s="98">
        <v>5.7193168333949204E-2</v>
      </c>
      <c r="K120" s="98">
        <v>4.0842983807525754E-2</v>
      </c>
      <c r="L120" s="98">
        <v>3.3747401659022361E-2</v>
      </c>
      <c r="M120" s="98">
        <v>4.4082643413819921E-2</v>
      </c>
      <c r="N120" s="98">
        <v>4.6742456260704765E-2</v>
      </c>
      <c r="O120" s="98">
        <v>3.9540430263006195E-2</v>
      </c>
      <c r="P120" s="98">
        <v>3.9337476206875784E-2</v>
      </c>
      <c r="Q120" s="98">
        <v>3.9135969112472718E-2</v>
      </c>
      <c r="R120" s="98">
        <v>2.9185344313658518E-2</v>
      </c>
      <c r="S120" s="98">
        <v>1.9417568998859831E-2</v>
      </c>
      <c r="T120" s="98">
        <v>1.9417166953735923E-2</v>
      </c>
      <c r="U120" s="98">
        <v>1.9325159599040537E-2</v>
      </c>
      <c r="V120" s="98">
        <v>1.9357232499111286E-2</v>
      </c>
      <c r="W120" s="98">
        <v>9.6682826296830959E-3</v>
      </c>
      <c r="X120" s="98">
        <v>9.7189008718360417E-3</v>
      </c>
      <c r="Y120" s="98">
        <v>9.8016862875713543E-3</v>
      </c>
      <c r="DA120" s="63" t="s">
        <v>1781</v>
      </c>
    </row>
    <row r="121" spans="1:105" ht="12" customHeight="1" x14ac:dyDescent="0.25">
      <c r="A121" s="121" t="s">
        <v>92</v>
      </c>
      <c r="B121" s="122">
        <f t="shared" ref="B121:Y121" si="25">B122</f>
        <v>2.3016189820708642E-5</v>
      </c>
      <c r="C121" s="122">
        <f t="shared" si="25"/>
        <v>3.8730012755559965E-5</v>
      </c>
      <c r="D121" s="122">
        <f t="shared" si="25"/>
        <v>3.89511234312131E-5</v>
      </c>
      <c r="E121" s="122">
        <f t="shared" si="25"/>
        <v>3.848999493970839E-5</v>
      </c>
      <c r="F121" s="122">
        <f t="shared" si="25"/>
        <v>3.9298964887693218E-5</v>
      </c>
      <c r="G121" s="122">
        <f t="shared" si="25"/>
        <v>2.6783464680912446E-5</v>
      </c>
      <c r="H121" s="122">
        <f t="shared" si="25"/>
        <v>2.9701759421583872E-5</v>
      </c>
      <c r="I121" s="122">
        <f t="shared" si="25"/>
        <v>2.7756081395512153E-5</v>
      </c>
      <c r="J121" s="122">
        <f t="shared" si="25"/>
        <v>2.8104239819903201E-5</v>
      </c>
      <c r="K121" s="122">
        <f t="shared" si="25"/>
        <v>1.4111076966101589E-5</v>
      </c>
      <c r="L121" s="122">
        <f t="shared" si="25"/>
        <v>8.5160423535371045E-5</v>
      </c>
      <c r="M121" s="122">
        <f t="shared" si="25"/>
        <v>7.9382377431891547E-5</v>
      </c>
      <c r="N121" s="122">
        <f t="shared" si="25"/>
        <v>1.4934348641452825E-4</v>
      </c>
      <c r="O121" s="122">
        <f t="shared" si="25"/>
        <v>2.7988224902304103E-4</v>
      </c>
      <c r="P121" s="122">
        <f t="shared" si="25"/>
        <v>4.1666394004040907E-4</v>
      </c>
      <c r="Q121" s="122">
        <f t="shared" si="25"/>
        <v>4.0329127200480893E-4</v>
      </c>
      <c r="R121" s="122">
        <f t="shared" si="25"/>
        <v>4.5179752171752377E-4</v>
      </c>
      <c r="S121" s="122">
        <f t="shared" si="25"/>
        <v>4.2618074114056175E-4</v>
      </c>
      <c r="T121" s="122">
        <f t="shared" si="25"/>
        <v>4.5617526709798367E-4</v>
      </c>
      <c r="U121" s="122">
        <f t="shared" si="25"/>
        <v>2.595666776021097E-4</v>
      </c>
      <c r="V121" s="122">
        <f t="shared" si="25"/>
        <v>1.7131121608224514E-4</v>
      </c>
      <c r="W121" s="122">
        <f t="shared" si="25"/>
        <v>1.0374292703322456E-4</v>
      </c>
      <c r="X121" s="122">
        <f t="shared" si="25"/>
        <v>2.7522707091728687E-5</v>
      </c>
      <c r="Y121" s="122">
        <f t="shared" si="25"/>
        <v>0</v>
      </c>
      <c r="DA121" s="130" t="s">
        <v>1782</v>
      </c>
    </row>
    <row r="122" spans="1:105" ht="12" customHeight="1" x14ac:dyDescent="0.25">
      <c r="A122" s="97" t="s">
        <v>53</v>
      </c>
      <c r="B122" s="98">
        <v>2.3016189820708642E-5</v>
      </c>
      <c r="C122" s="98">
        <v>3.8730012755559965E-5</v>
      </c>
      <c r="D122" s="98">
        <v>3.89511234312131E-5</v>
      </c>
      <c r="E122" s="98">
        <v>3.848999493970839E-5</v>
      </c>
      <c r="F122" s="98">
        <v>3.9298964887693218E-5</v>
      </c>
      <c r="G122" s="98">
        <v>2.6783464680912446E-5</v>
      </c>
      <c r="H122" s="98">
        <v>2.9701759421583872E-5</v>
      </c>
      <c r="I122" s="98">
        <v>2.7756081395512153E-5</v>
      </c>
      <c r="J122" s="98">
        <v>2.8104239819903201E-5</v>
      </c>
      <c r="K122" s="98">
        <v>1.4111076966101589E-5</v>
      </c>
      <c r="L122" s="98">
        <v>8.5160423535371045E-5</v>
      </c>
      <c r="M122" s="98">
        <v>7.9382377431891547E-5</v>
      </c>
      <c r="N122" s="98">
        <v>1.4934348641452825E-4</v>
      </c>
      <c r="O122" s="98">
        <v>2.7988224902304103E-4</v>
      </c>
      <c r="P122" s="98">
        <v>4.1666394004040907E-4</v>
      </c>
      <c r="Q122" s="98">
        <v>4.0329127200480893E-4</v>
      </c>
      <c r="R122" s="98">
        <v>4.5179752171752377E-4</v>
      </c>
      <c r="S122" s="98">
        <v>4.2618074114056175E-4</v>
      </c>
      <c r="T122" s="98">
        <v>4.5617526709798367E-4</v>
      </c>
      <c r="U122" s="98">
        <v>2.595666776021097E-4</v>
      </c>
      <c r="V122" s="98">
        <v>1.7131121608224514E-4</v>
      </c>
      <c r="W122" s="98">
        <v>1.0374292703322456E-4</v>
      </c>
      <c r="X122" s="98">
        <v>2.7522707091728687E-5</v>
      </c>
      <c r="Y122" s="98">
        <v>0</v>
      </c>
      <c r="DA122" s="63" t="s">
        <v>1783</v>
      </c>
    </row>
    <row r="123" spans="1:105" ht="12" customHeight="1" x14ac:dyDescent="0.25">
      <c r="A123" s="121" t="s">
        <v>55</v>
      </c>
      <c r="B123" s="122">
        <v>0.70376629497912235</v>
      </c>
      <c r="C123" s="122">
        <v>0.80974995871355393</v>
      </c>
      <c r="D123" s="122">
        <v>0.63119147267819353</v>
      </c>
      <c r="E123" s="122">
        <v>0.50678718166320591</v>
      </c>
      <c r="F123" s="122">
        <v>0.3125691317952391</v>
      </c>
      <c r="G123" s="122">
        <v>0.32344166933357471</v>
      </c>
      <c r="H123" s="122">
        <v>0.38805265983486309</v>
      </c>
      <c r="I123" s="122">
        <v>0.27308436500025374</v>
      </c>
      <c r="J123" s="122">
        <v>0.31701256101826775</v>
      </c>
      <c r="K123" s="122">
        <v>0.21523735227312335</v>
      </c>
      <c r="L123" s="122">
        <v>0.17607899088988671</v>
      </c>
      <c r="M123" s="122">
        <v>0.23362274339115818</v>
      </c>
      <c r="N123" s="122">
        <v>0.25003452467341597</v>
      </c>
      <c r="O123" s="122">
        <v>0.21342539510385913</v>
      </c>
      <c r="P123" s="122">
        <v>0.21165133862572144</v>
      </c>
      <c r="Q123" s="122">
        <v>0.21354525311065814</v>
      </c>
      <c r="R123" s="122">
        <v>0.16257652290098354</v>
      </c>
      <c r="S123" s="122">
        <v>0.10969598807696786</v>
      </c>
      <c r="T123" s="122">
        <v>0.10619989780538813</v>
      </c>
      <c r="U123" s="122">
        <v>0.11047290653577868</v>
      </c>
      <c r="V123" s="122">
        <v>0.10994407320613743</v>
      </c>
      <c r="W123" s="122">
        <v>5.7115632326707223E-2</v>
      </c>
      <c r="X123" s="122">
        <v>5.4653991604783826E-2</v>
      </c>
      <c r="Y123" s="122">
        <v>5.5250545713823464E-2</v>
      </c>
      <c r="DA123" s="130" t="s">
        <v>1784</v>
      </c>
    </row>
    <row r="124" spans="1:105" ht="12" customHeight="1" x14ac:dyDescent="0.25">
      <c r="A124" s="97" t="s">
        <v>138</v>
      </c>
      <c r="B124" s="98">
        <v>0.67824297441645265</v>
      </c>
      <c r="C124" s="98">
        <v>0.78306343423305169</v>
      </c>
      <c r="D124" s="98">
        <v>0.60936903507226259</v>
      </c>
      <c r="E124" s="98">
        <v>0.48930667066230182</v>
      </c>
      <c r="F124" s="98">
        <v>0.29939815598755293</v>
      </c>
      <c r="G124" s="98">
        <v>0.31196463104725114</v>
      </c>
      <c r="H124" s="98">
        <v>0.37667749671114903</v>
      </c>
      <c r="I124" s="98">
        <v>0.2628493820673039</v>
      </c>
      <c r="J124" s="98">
        <v>0.30747554324680498</v>
      </c>
      <c r="K124" s="98">
        <v>0.2074764753965786</v>
      </c>
      <c r="L124" s="98">
        <v>0.16857946222481782</v>
      </c>
      <c r="M124" s="98">
        <v>0.22662200195312401</v>
      </c>
      <c r="N124" s="98">
        <v>0.24248476585076029</v>
      </c>
      <c r="O124" s="98">
        <v>0.20626059255059848</v>
      </c>
      <c r="P124" s="98">
        <v>0.20521076050031509</v>
      </c>
      <c r="Q124" s="98">
        <v>0.20758363988624634</v>
      </c>
      <c r="R124" s="98">
        <v>0.15715757559365201</v>
      </c>
      <c r="S124" s="98">
        <v>0.10539874707455849</v>
      </c>
      <c r="T124" s="98">
        <v>0.10266372769228881</v>
      </c>
      <c r="U124" s="98">
        <v>0.10692235227167063</v>
      </c>
      <c r="V124" s="98">
        <v>0.10700235632695013</v>
      </c>
      <c r="W124" s="98">
        <v>5.4230682365587375E-2</v>
      </c>
      <c r="X124" s="98">
        <v>5.2566941370023781E-2</v>
      </c>
      <c r="Y124" s="98">
        <v>5.0661034672618378E-2</v>
      </c>
      <c r="DA124" s="63" t="s">
        <v>1785</v>
      </c>
    </row>
    <row r="125" spans="1:105" ht="12" customHeight="1" x14ac:dyDescent="0.25">
      <c r="A125" s="97" t="s">
        <v>137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1786</v>
      </c>
    </row>
    <row r="126" spans="1:105" ht="12" customHeight="1" x14ac:dyDescent="0.25">
      <c r="A126" s="100" t="s">
        <v>211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X126" s="101">
        <v>0</v>
      </c>
      <c r="Y126" s="101">
        <v>0</v>
      </c>
      <c r="DA126" s="131" t="s">
        <v>1787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0</v>
      </c>
      <c r="Y127" s="104">
        <v>0</v>
      </c>
      <c r="DA127" s="132" t="s">
        <v>1788</v>
      </c>
    </row>
    <row r="128" spans="1:105" ht="12" customHeight="1" x14ac:dyDescent="0.25">
      <c r="A128" s="106" t="s">
        <v>122</v>
      </c>
      <c r="B128" s="101">
        <v>2.5523320562669663E-2</v>
      </c>
      <c r="C128" s="101">
        <v>2.668652448050227E-2</v>
      </c>
      <c r="D128" s="101">
        <v>2.1822437605930955E-2</v>
      </c>
      <c r="E128" s="101">
        <v>1.7480511000904118E-2</v>
      </c>
      <c r="F128" s="101">
        <v>1.3170975807686152E-2</v>
      </c>
      <c r="G128" s="101">
        <v>1.1477038286323583E-2</v>
      </c>
      <c r="H128" s="101">
        <v>1.1375163123714064E-2</v>
      </c>
      <c r="I128" s="101">
        <v>1.023498293294981E-2</v>
      </c>
      <c r="J128" s="101">
        <v>9.5370177714627809E-3</v>
      </c>
      <c r="K128" s="101">
        <v>7.7608768765447672E-3</v>
      </c>
      <c r="L128" s="101">
        <v>7.4995286650688994E-3</v>
      </c>
      <c r="M128" s="101">
        <v>7.0007414380341797E-3</v>
      </c>
      <c r="N128" s="101">
        <v>7.549758822655705E-3</v>
      </c>
      <c r="O128" s="101">
        <v>7.1648025532606496E-3</v>
      </c>
      <c r="P128" s="101">
        <v>6.4405781254063439E-3</v>
      </c>
      <c r="Q128" s="101">
        <v>5.9616132244118061E-3</v>
      </c>
      <c r="R128" s="101">
        <v>5.4189473073315373E-3</v>
      </c>
      <c r="S128" s="101">
        <v>4.2972410024093698E-3</v>
      </c>
      <c r="T128" s="101">
        <v>3.5361701130993306E-3</v>
      </c>
      <c r="U128" s="101">
        <v>3.5505542641080592E-3</v>
      </c>
      <c r="V128" s="101">
        <v>2.9417168791873033E-3</v>
      </c>
      <c r="W128" s="101">
        <v>2.884949961119849E-3</v>
      </c>
      <c r="X128" s="101">
        <v>2.0870502347600474E-3</v>
      </c>
      <c r="Y128" s="101">
        <v>4.5895110412050855E-3</v>
      </c>
      <c r="DA128" s="131" t="s">
        <v>1789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X129" s="104">
        <v>0</v>
      </c>
      <c r="Y129" s="104">
        <v>0</v>
      </c>
      <c r="DA129" s="132" t="s">
        <v>1790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X130" s="98">
        <v>0</v>
      </c>
      <c r="Y130" s="98">
        <v>0</v>
      </c>
      <c r="DA130" s="63" t="s">
        <v>1791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1792</v>
      </c>
    </row>
    <row r="132" spans="1:105" ht="12" customHeight="1" x14ac:dyDescent="0.25">
      <c r="A132" s="121" t="s">
        <v>54</v>
      </c>
      <c r="B132" s="122">
        <v>0.49529396141081111</v>
      </c>
      <c r="C132" s="122">
        <v>0.47637488527192984</v>
      </c>
      <c r="D132" s="122">
        <v>0.36360544550294449</v>
      </c>
      <c r="E132" s="122">
        <v>0.2927635945383989</v>
      </c>
      <c r="F132" s="122">
        <v>0.22680207440813682</v>
      </c>
      <c r="G132" s="122">
        <v>0.18389042162690078</v>
      </c>
      <c r="H132" s="122">
        <v>0.19117691942124421</v>
      </c>
      <c r="I132" s="122">
        <v>0.15560978236181885</v>
      </c>
      <c r="J132" s="122">
        <v>0.14409480350528833</v>
      </c>
      <c r="K132" s="122">
        <v>0.11388861036869527</v>
      </c>
      <c r="L132" s="122">
        <v>0.11516546381377502</v>
      </c>
      <c r="M132" s="122">
        <v>0.11221248069973926</v>
      </c>
      <c r="N132" s="122">
        <v>0.1144343217630449</v>
      </c>
      <c r="O132" s="122">
        <v>0.10902952634503153</v>
      </c>
      <c r="P132" s="122">
        <v>0.10088075606046849</v>
      </c>
      <c r="Q132" s="122">
        <v>9.7246436668607911E-2</v>
      </c>
      <c r="R132" s="122">
        <v>9.048519656384367E-2</v>
      </c>
      <c r="S132" s="122">
        <v>7.0642788845280316E-2</v>
      </c>
      <c r="T132" s="122">
        <v>5.7403330909142632E-2</v>
      </c>
      <c r="U132" s="122">
        <v>5.6806201419704036E-2</v>
      </c>
      <c r="V132" s="122">
        <v>4.661711705597972E-2</v>
      </c>
      <c r="W132" s="122">
        <v>3.9139158897484608E-2</v>
      </c>
      <c r="X132" s="122">
        <v>2.1151127490231268E-2</v>
      </c>
      <c r="Y132" s="122">
        <v>2.8452104983853439E-2</v>
      </c>
      <c r="DA132" s="130" t="s">
        <v>1793</v>
      </c>
    </row>
    <row r="133" spans="1:105" ht="12" customHeight="1" x14ac:dyDescent="0.25">
      <c r="A133" s="97" t="s">
        <v>50</v>
      </c>
      <c r="B133" s="98">
        <v>6.6285922186812687E-2</v>
      </c>
      <c r="C133" s="98">
        <v>7.4034753505614684E-2</v>
      </c>
      <c r="D133" s="98">
        <v>3.1470926545360399E-2</v>
      </c>
      <c r="E133" s="98">
        <v>3.5401243201360462E-2</v>
      </c>
      <c r="F133" s="98">
        <v>2.7685621123572209E-2</v>
      </c>
      <c r="G133" s="98">
        <v>1.7898994847789021E-2</v>
      </c>
      <c r="H133" s="98">
        <v>1.6390254742339863E-2</v>
      </c>
      <c r="I133" s="98">
        <v>1.0110608082511031E-2</v>
      </c>
      <c r="J133" s="98">
        <v>1.4129573980141594E-2</v>
      </c>
      <c r="K133" s="98">
        <v>1.1705737901982823E-2</v>
      </c>
      <c r="L133" s="98">
        <v>1.4444591736743484E-2</v>
      </c>
      <c r="M133" s="98">
        <v>1.5141455717127116E-2</v>
      </c>
      <c r="N133" s="98">
        <v>1.1517369071714162E-2</v>
      </c>
      <c r="O133" s="98">
        <v>1.1752626109646941E-2</v>
      </c>
      <c r="P133" s="98">
        <v>1.3094375325153217E-2</v>
      </c>
      <c r="Q133" s="98">
        <v>1.3247022070432752E-2</v>
      </c>
      <c r="R133" s="98">
        <v>1.4531016581644319E-2</v>
      </c>
      <c r="S133" s="98">
        <v>1.158295375637961E-2</v>
      </c>
      <c r="T133" s="98">
        <v>8.7340943922890255E-3</v>
      </c>
      <c r="U133" s="98">
        <v>8.5827689987712924E-3</v>
      </c>
      <c r="V133" s="98">
        <v>4.7937008692044798E-3</v>
      </c>
      <c r="W133" s="98">
        <v>3.1527179298904227E-3</v>
      </c>
      <c r="X133" s="98">
        <v>1.4954328266967619E-3</v>
      </c>
      <c r="Y133" s="98">
        <v>2.099986828180933E-3</v>
      </c>
      <c r="DA133" s="63" t="s">
        <v>1794</v>
      </c>
    </row>
    <row r="134" spans="1:105" ht="12" customHeight="1" x14ac:dyDescent="0.25">
      <c r="A134" s="109" t="s">
        <v>120</v>
      </c>
      <c r="B134" s="33">
        <v>0.42900803922399844</v>
      </c>
      <c r="C134" s="33">
        <v>0.40234013176631517</v>
      </c>
      <c r="D134" s="33">
        <v>0.33213451895758411</v>
      </c>
      <c r="E134" s="33">
        <v>0.25736235133703844</v>
      </c>
      <c r="F134" s="33">
        <v>0.19911645328456462</v>
      </c>
      <c r="G134" s="33">
        <v>0.16599142677911177</v>
      </c>
      <c r="H134" s="33">
        <v>0.17478666467890436</v>
      </c>
      <c r="I134" s="33">
        <v>0.14549917427930784</v>
      </c>
      <c r="J134" s="33">
        <v>0.12996522952514675</v>
      </c>
      <c r="K134" s="33">
        <v>0.10218287246671245</v>
      </c>
      <c r="L134" s="33">
        <v>0.10072087207703154</v>
      </c>
      <c r="M134" s="33">
        <v>9.7071024982612136E-2</v>
      </c>
      <c r="N134" s="33">
        <v>0.10291695269133073</v>
      </c>
      <c r="O134" s="33">
        <v>9.7276900235384586E-2</v>
      </c>
      <c r="P134" s="33">
        <v>8.7786380735315278E-2</v>
      </c>
      <c r="Q134" s="33">
        <v>8.3999414598175157E-2</v>
      </c>
      <c r="R134" s="33">
        <v>7.5954179982199346E-2</v>
      </c>
      <c r="S134" s="33">
        <v>5.9059835088900704E-2</v>
      </c>
      <c r="T134" s="33">
        <v>4.8669236516853606E-2</v>
      </c>
      <c r="U134" s="33">
        <v>4.8223432420932744E-2</v>
      </c>
      <c r="V134" s="33">
        <v>4.1823416186775243E-2</v>
      </c>
      <c r="W134" s="33">
        <v>3.5986440967594187E-2</v>
      </c>
      <c r="X134" s="33">
        <v>1.9655694663534506E-2</v>
      </c>
      <c r="Y134" s="33">
        <v>2.6352118155672507E-2</v>
      </c>
      <c r="DA134" s="60" t="s">
        <v>1795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0.45513276031095934</v>
      </c>
      <c r="C136" s="119">
        <f t="shared" si="26"/>
        <v>0.45314107044462842</v>
      </c>
      <c r="D136" s="119">
        <f t="shared" si="26"/>
        <v>0.45390161377628352</v>
      </c>
      <c r="E136" s="119">
        <f t="shared" si="26"/>
        <v>0.45337234851505243</v>
      </c>
      <c r="F136" s="119">
        <f t="shared" si="26"/>
        <v>0.45680815243281248</v>
      </c>
      <c r="G136" s="119">
        <f t="shared" si="26"/>
        <v>0.45500812443717903</v>
      </c>
      <c r="H136" s="119">
        <f t="shared" si="26"/>
        <v>0.45422678920584963</v>
      </c>
      <c r="I136" s="119">
        <f t="shared" si="26"/>
        <v>0.45263064155739602</v>
      </c>
      <c r="J136" s="119">
        <f t="shared" si="26"/>
        <v>0.45627716456189288</v>
      </c>
      <c r="K136" s="119">
        <f t="shared" si="26"/>
        <v>0.46242095671357669</v>
      </c>
      <c r="L136" s="119">
        <f t="shared" si="26"/>
        <v>0.4782483202392584</v>
      </c>
      <c r="M136" s="119">
        <f t="shared" si="26"/>
        <v>0.50285947543848064</v>
      </c>
      <c r="N136" s="119">
        <f t="shared" si="26"/>
        <v>0.5363544478801614</v>
      </c>
      <c r="O136" s="119">
        <f t="shared" si="26"/>
        <v>0.57100758608058033</v>
      </c>
      <c r="P136" s="119">
        <f t="shared" si="26"/>
        <v>0.57077842860385231</v>
      </c>
      <c r="Q136" s="119">
        <f t="shared" si="26"/>
        <v>0.57120205323247863</v>
      </c>
      <c r="R136" s="119">
        <f t="shared" ref="R136:V136" si="27">IF(R117=0,"",R117/R98)</f>
        <v>0.57396127455716772</v>
      </c>
      <c r="S136" s="119">
        <f t="shared" si="27"/>
        <v>0.57685257774492527</v>
      </c>
      <c r="T136" s="119">
        <f t="shared" si="27"/>
        <v>0.57668888165563459</v>
      </c>
      <c r="U136" s="119">
        <f t="shared" si="27"/>
        <v>0.57802250054847149</v>
      </c>
      <c r="V136" s="119">
        <f t="shared" si="27"/>
        <v>0.57830737945173416</v>
      </c>
      <c r="W136" s="119">
        <f t="shared" ref="W136:Y136" si="28">IF(W117=0,"",W117/W98)</f>
        <v>0.58500433698209497</v>
      </c>
      <c r="X136" s="119">
        <f t="shared" si="28"/>
        <v>0.58069422383882308</v>
      </c>
      <c r="Y136" s="119">
        <f t="shared" si="28"/>
        <v>0.58778610343940196</v>
      </c>
      <c r="DA136" s="129" t="s">
        <v>1946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0.43706327952219892</v>
      </c>
      <c r="C137" s="124">
        <f t="shared" si="29"/>
        <v>0.436944277968419</v>
      </c>
      <c r="D137" s="124">
        <f t="shared" si="29"/>
        <v>0.4368251184995311</v>
      </c>
      <c r="E137" s="124">
        <f t="shared" si="29"/>
        <v>0.43671177652908705</v>
      </c>
      <c r="F137" s="124">
        <f t="shared" si="29"/>
        <v>0.43662663724216444</v>
      </c>
      <c r="G137" s="124">
        <f t="shared" si="29"/>
        <v>0.43650416436203093</v>
      </c>
      <c r="H137" s="124">
        <f t="shared" si="29"/>
        <v>0.43643157735761129</v>
      </c>
      <c r="I137" s="124">
        <f t="shared" si="29"/>
        <v>0.43633415208136461</v>
      </c>
      <c r="J137" s="124">
        <f t="shared" si="29"/>
        <v>0.44262633758317649</v>
      </c>
      <c r="K137" s="124">
        <f t="shared" si="29"/>
        <v>0.44860708597627358</v>
      </c>
      <c r="L137" s="124">
        <f t="shared" si="29"/>
        <v>0.46357984767429589</v>
      </c>
      <c r="M137" s="124">
        <f t="shared" si="29"/>
        <v>0.49218713726384999</v>
      </c>
      <c r="N137" s="124">
        <f t="shared" si="29"/>
        <v>0.5276293297351925</v>
      </c>
      <c r="O137" s="124">
        <f t="shared" si="29"/>
        <v>0.56362533520902225</v>
      </c>
      <c r="P137" s="124">
        <f t="shared" si="29"/>
        <v>0.56377710867003294</v>
      </c>
      <c r="Q137" s="124">
        <f t="shared" si="29"/>
        <v>0.56375992286367138</v>
      </c>
      <c r="R137" s="124">
        <f t="shared" ref="R137:V137" si="30">IF(R118=0,"",R118/R99)</f>
        <v>0.5636666581995603</v>
      </c>
      <c r="S137" s="124">
        <f t="shared" si="30"/>
        <v>0.56363435179213872</v>
      </c>
      <c r="T137" s="124">
        <f t="shared" si="30"/>
        <v>0.56352026159070623</v>
      </c>
      <c r="U137" s="124">
        <f t="shared" si="30"/>
        <v>0.5636113228565125</v>
      </c>
      <c r="V137" s="124">
        <f t="shared" si="30"/>
        <v>0.56361482944015862</v>
      </c>
      <c r="W137" s="124">
        <f t="shared" ref="W137:Y137" si="31">IF(W118=0,"",W118/W99)</f>
        <v>0.56356560643674314</v>
      </c>
      <c r="X137" s="124">
        <f t="shared" si="31"/>
        <v>0.56366994243580182</v>
      </c>
      <c r="Y137" s="124">
        <f t="shared" si="31"/>
        <v>0.56856466674197104</v>
      </c>
      <c r="DA137" s="130" t="s">
        <v>1947</v>
      </c>
    </row>
    <row r="138" spans="1:105" ht="12" customHeight="1" x14ac:dyDescent="0.25">
      <c r="A138" s="97" t="s">
        <v>211</v>
      </c>
      <c r="B138" s="111">
        <f t="shared" ref="B138:Q138" si="32">IF(B119=0,"",B119/B100)</f>
        <v>0.43133037886868436</v>
      </c>
      <c r="C138" s="111">
        <f t="shared" si="32"/>
        <v>0.43133037886868442</v>
      </c>
      <c r="D138" s="111">
        <f t="shared" si="32"/>
        <v>0.43133037886868442</v>
      </c>
      <c r="E138" s="111">
        <f t="shared" si="32"/>
        <v>0.43133037886868442</v>
      </c>
      <c r="F138" s="111">
        <f t="shared" si="32"/>
        <v>0.43133037886868442</v>
      </c>
      <c r="G138" s="111">
        <f t="shared" si="32"/>
        <v>0.43133037886868442</v>
      </c>
      <c r="H138" s="111">
        <f t="shared" si="32"/>
        <v>0.43133037886868442</v>
      </c>
      <c r="I138" s="111">
        <f t="shared" si="32"/>
        <v>0.43133037886868442</v>
      </c>
      <c r="J138" s="111">
        <f t="shared" si="32"/>
        <v>0.43769991774556793</v>
      </c>
      <c r="K138" s="111">
        <f t="shared" si="32"/>
        <v>0.44376328233307416</v>
      </c>
      <c r="L138" s="111">
        <f t="shared" si="32"/>
        <v>0.4587118999344808</v>
      </c>
      <c r="M138" s="111">
        <f t="shared" si="32"/>
        <v>0.48735157459022038</v>
      </c>
      <c r="N138" s="111">
        <f t="shared" si="32"/>
        <v>0.52284558654054114</v>
      </c>
      <c r="O138" s="111">
        <f t="shared" si="32"/>
        <v>0.55894132518124351</v>
      </c>
      <c r="P138" s="111">
        <f t="shared" si="32"/>
        <v>0.55912276729636667</v>
      </c>
      <c r="Q138" s="111">
        <f t="shared" si="32"/>
        <v>0.5591301173505544</v>
      </c>
      <c r="R138" s="111">
        <f t="shared" ref="R138:V138" si="33">IF(R119=0,"",R119/R100)</f>
        <v>0.55907363042062519</v>
      </c>
      <c r="S138" s="111">
        <f t="shared" si="33"/>
        <v>0.55906396415496584</v>
      </c>
      <c r="T138" s="111">
        <f t="shared" si="33"/>
        <v>0.55896882168008033</v>
      </c>
      <c r="U138" s="111">
        <f t="shared" si="33"/>
        <v>0.55907127432940129</v>
      </c>
      <c r="V138" s="111">
        <f t="shared" si="33"/>
        <v>0.55907347984607358</v>
      </c>
      <c r="W138" s="111">
        <f t="shared" ref="W138:Y138" si="34">IF(W119=0,"",W119/W100)</f>
        <v>0.55903722611812956</v>
      </c>
      <c r="X138" s="111">
        <f t="shared" si="34"/>
        <v>0.55913866678307311</v>
      </c>
      <c r="Y138" s="111">
        <f t="shared" si="34"/>
        <v>0.56406145650316131</v>
      </c>
      <c r="DA138" s="63" t="s">
        <v>1948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1949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2.0381764712777901</v>
      </c>
      <c r="C140" s="124">
        <f t="shared" si="38"/>
        <v>2.2274886574091393</v>
      </c>
      <c r="D140" s="124">
        <f t="shared" si="38"/>
        <v>2.489223749738366</v>
      </c>
      <c r="E140" s="124">
        <f t="shared" si="38"/>
        <v>2.489223749738366</v>
      </c>
      <c r="F140" s="124">
        <f t="shared" si="38"/>
        <v>2.489223749738366</v>
      </c>
      <c r="G140" s="124">
        <f t="shared" si="38"/>
        <v>2.7989238693499896</v>
      </c>
      <c r="H140" s="124">
        <f t="shared" si="38"/>
        <v>2.7989238693499896</v>
      </c>
      <c r="I140" s="124">
        <f t="shared" si="38"/>
        <v>2.7989238693499892</v>
      </c>
      <c r="J140" s="124">
        <f t="shared" si="38"/>
        <v>3.215507070966146</v>
      </c>
      <c r="K140" s="124">
        <f t="shared" si="38"/>
        <v>3.6775838141423449</v>
      </c>
      <c r="L140" s="124">
        <f t="shared" si="38"/>
        <v>3.8651451883318333</v>
      </c>
      <c r="M140" s="124">
        <f t="shared" si="38"/>
        <v>3.9284563230180281</v>
      </c>
      <c r="N140" s="124">
        <f t="shared" si="38"/>
        <v>4.1386055563638848</v>
      </c>
      <c r="O140" s="124">
        <f t="shared" si="38"/>
        <v>4.3204504685357588</v>
      </c>
      <c r="P140" s="124">
        <f t="shared" si="38"/>
        <v>4.4146392566575754</v>
      </c>
      <c r="Q140" s="124">
        <f t="shared" si="38"/>
        <v>4.4976360707292882</v>
      </c>
      <c r="R140" s="124">
        <f t="shared" ref="R140:V140" si="39">IF(R121=0,"",R121/R102)</f>
        <v>4.4976360707292891</v>
      </c>
      <c r="S140" s="124">
        <f t="shared" si="39"/>
        <v>4.5587839469840423</v>
      </c>
      <c r="T140" s="124">
        <f t="shared" si="39"/>
        <v>4.621066586121116</v>
      </c>
      <c r="U140" s="124">
        <f t="shared" si="39"/>
        <v>4.6393598248140693</v>
      </c>
      <c r="V140" s="124">
        <f t="shared" si="39"/>
        <v>4.7311530855846859</v>
      </c>
      <c r="W140" s="124">
        <f t="shared" ref="W140:Y140" si="40">IF(W121=0,"",W121/W102)</f>
        <v>4.8353929332561183</v>
      </c>
      <c r="X140" s="124">
        <f t="shared" si="40"/>
        <v>4.9531402752188267</v>
      </c>
      <c r="Y140" s="124" t="str">
        <f t="shared" si="40"/>
        <v/>
      </c>
      <c r="DA140" s="130" t="s">
        <v>1950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2.0381764712777901</v>
      </c>
      <c r="C141" s="111">
        <f t="shared" si="41"/>
        <v>2.2274886574091393</v>
      </c>
      <c r="D141" s="111">
        <f t="shared" si="41"/>
        <v>2.489223749738366</v>
      </c>
      <c r="E141" s="111">
        <f t="shared" si="41"/>
        <v>2.489223749738366</v>
      </c>
      <c r="F141" s="111">
        <f t="shared" si="41"/>
        <v>2.489223749738366</v>
      </c>
      <c r="G141" s="111">
        <f t="shared" si="41"/>
        <v>2.7989238693499896</v>
      </c>
      <c r="H141" s="111">
        <f t="shared" si="41"/>
        <v>2.7989238693499896</v>
      </c>
      <c r="I141" s="111">
        <f t="shared" si="41"/>
        <v>2.7989238693499892</v>
      </c>
      <c r="J141" s="111">
        <f t="shared" si="41"/>
        <v>3.215507070966146</v>
      </c>
      <c r="K141" s="111">
        <f t="shared" si="41"/>
        <v>3.6775838141423449</v>
      </c>
      <c r="L141" s="111">
        <f t="shared" si="41"/>
        <v>3.8651451883318333</v>
      </c>
      <c r="M141" s="111">
        <f t="shared" si="41"/>
        <v>3.9284563230180281</v>
      </c>
      <c r="N141" s="111">
        <f t="shared" si="41"/>
        <v>4.1386055563638848</v>
      </c>
      <c r="O141" s="111">
        <f t="shared" si="41"/>
        <v>4.3204504685357588</v>
      </c>
      <c r="P141" s="111">
        <f t="shared" si="41"/>
        <v>4.4146392566575754</v>
      </c>
      <c r="Q141" s="111">
        <f t="shared" si="41"/>
        <v>4.4976360707292882</v>
      </c>
      <c r="R141" s="111">
        <f t="shared" ref="R141:V141" si="42">IF(R122=0,"",R122/R103)</f>
        <v>4.4976360707292891</v>
      </c>
      <c r="S141" s="111">
        <f t="shared" si="42"/>
        <v>4.5587839469840423</v>
      </c>
      <c r="T141" s="111">
        <f t="shared" si="42"/>
        <v>4.621066586121116</v>
      </c>
      <c r="U141" s="111">
        <f t="shared" si="42"/>
        <v>4.6393598248140693</v>
      </c>
      <c r="V141" s="111">
        <f t="shared" si="42"/>
        <v>4.7311530855846859</v>
      </c>
      <c r="W141" s="111">
        <f t="shared" ref="W141:Y141" si="43">IF(W122=0,"",W122/W103)</f>
        <v>4.8353929332561183</v>
      </c>
      <c r="X141" s="111">
        <f t="shared" si="43"/>
        <v>4.9531402752188267</v>
      </c>
      <c r="Y141" s="111" t="str">
        <f t="shared" si="43"/>
        <v/>
      </c>
      <c r="DA141" s="63" t="s">
        <v>1951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0.49796035933571969</v>
      </c>
      <c r="C142" s="124">
        <f t="shared" si="44"/>
        <v>0.49777934763962611</v>
      </c>
      <c r="D142" s="124">
        <f t="shared" si="44"/>
        <v>0.49860690385109524</v>
      </c>
      <c r="E142" s="124">
        <f t="shared" si="44"/>
        <v>0.50216392500228957</v>
      </c>
      <c r="F142" s="124">
        <f t="shared" si="44"/>
        <v>0.50826269784483713</v>
      </c>
      <c r="G142" s="124">
        <f t="shared" si="44"/>
        <v>0.51033470332585451</v>
      </c>
      <c r="H142" s="124">
        <f t="shared" si="44"/>
        <v>0.51034786649344632</v>
      </c>
      <c r="I142" s="124">
        <f t="shared" si="44"/>
        <v>0.51278502200509279</v>
      </c>
      <c r="J142" s="124">
        <f t="shared" si="44"/>
        <v>0.51449924979698747</v>
      </c>
      <c r="K142" s="124">
        <f t="shared" si="44"/>
        <v>0.51961845565226294</v>
      </c>
      <c r="L142" s="124">
        <f t="shared" si="44"/>
        <v>0.52707703989258015</v>
      </c>
      <c r="M142" s="124">
        <f t="shared" si="44"/>
        <v>0.53966729449291573</v>
      </c>
      <c r="N142" s="124">
        <f t="shared" si="44"/>
        <v>0.55884056860943343</v>
      </c>
      <c r="O142" s="124">
        <f t="shared" si="44"/>
        <v>0.57955534788812235</v>
      </c>
      <c r="P142" s="124">
        <f t="shared" si="44"/>
        <v>0.58146037063349409</v>
      </c>
      <c r="Q142" s="124">
        <f t="shared" si="44"/>
        <v>0.58897154636945204</v>
      </c>
      <c r="R142" s="124">
        <f t="shared" ref="R142:V142" si="45">IF(R123=0,"",R123/R104)</f>
        <v>0.61027045552225656</v>
      </c>
      <c r="S142" s="124">
        <f t="shared" si="45"/>
        <v>0.63387079008107106</v>
      </c>
      <c r="T142" s="124">
        <f t="shared" si="45"/>
        <v>0.64874858284214931</v>
      </c>
      <c r="U142" s="124">
        <f t="shared" si="45"/>
        <v>0.65764736548795244</v>
      </c>
      <c r="V142" s="124">
        <f t="shared" si="45"/>
        <v>0.66866981097546363</v>
      </c>
      <c r="W142" s="124">
        <f t="shared" ref="W142:Y142" si="46">IF(W123=0,"",W123/W104)</f>
        <v>0.69492394624313103</v>
      </c>
      <c r="X142" s="124">
        <f t="shared" si="46"/>
        <v>0.70875435875956383</v>
      </c>
      <c r="Y142" s="124">
        <f t="shared" si="46"/>
        <v>0.71764347155258923</v>
      </c>
      <c r="DA142" s="130" t="s">
        <v>1952</v>
      </c>
    </row>
    <row r="143" spans="1:105" ht="12" customHeight="1" x14ac:dyDescent="0.25">
      <c r="A143" s="97" t="s">
        <v>138</v>
      </c>
      <c r="B143" s="111">
        <f t="shared" ref="B143:Q143" si="47">IF(B124=0,"",B124/B105)</f>
        <v>0.49432744274175899</v>
      </c>
      <c r="C143" s="111">
        <f t="shared" si="47"/>
        <v>0.49442485793702295</v>
      </c>
      <c r="D143" s="111">
        <f t="shared" si="47"/>
        <v>0.49508829557542589</v>
      </c>
      <c r="E143" s="111">
        <f t="shared" si="47"/>
        <v>0.49871490773687199</v>
      </c>
      <c r="F143" s="111">
        <f t="shared" si="47"/>
        <v>0.50415498618591714</v>
      </c>
      <c r="G143" s="111">
        <f t="shared" si="47"/>
        <v>0.50678869773095847</v>
      </c>
      <c r="H143" s="111">
        <f t="shared" si="47"/>
        <v>0.50723618184787089</v>
      </c>
      <c r="I143" s="111">
        <f t="shared" si="47"/>
        <v>0.50871629096604398</v>
      </c>
      <c r="J143" s="111">
        <f t="shared" si="47"/>
        <v>0.51125855419437827</v>
      </c>
      <c r="K143" s="111">
        <f t="shared" si="47"/>
        <v>0.51580002850718665</v>
      </c>
      <c r="L143" s="111">
        <f t="shared" si="47"/>
        <v>0.52272561851286026</v>
      </c>
      <c r="M143" s="111">
        <f t="shared" si="47"/>
        <v>0.53677098965907943</v>
      </c>
      <c r="N143" s="111">
        <f t="shared" si="47"/>
        <v>0.55614831464276482</v>
      </c>
      <c r="O143" s="111">
        <f t="shared" si="47"/>
        <v>0.57681985947163295</v>
      </c>
      <c r="P143" s="111">
        <f t="shared" si="47"/>
        <v>0.57901749896530497</v>
      </c>
      <c r="Q143" s="111">
        <f t="shared" si="47"/>
        <v>0.58686830686468483</v>
      </c>
      <c r="R143" s="111">
        <f t="shared" ref="R143:V143" si="48">IF(R124=0,"",R124/R105)</f>
        <v>0.60825609780408996</v>
      </c>
      <c r="S143" s="111">
        <f t="shared" si="48"/>
        <v>0.63222669873089166</v>
      </c>
      <c r="T143" s="111">
        <f t="shared" si="48"/>
        <v>0.64753985013811</v>
      </c>
      <c r="U143" s="111">
        <f t="shared" si="48"/>
        <v>0.65554187953667187</v>
      </c>
      <c r="V143" s="111">
        <f t="shared" si="48"/>
        <v>0.66638882321256254</v>
      </c>
      <c r="W143" s="111">
        <f t="shared" ref="W143:Y143" si="49">IF(W124=0,"",W124/W105)</f>
        <v>0.69072815367216045</v>
      </c>
      <c r="X143" s="111">
        <f t="shared" si="49"/>
        <v>0.70601190240496736</v>
      </c>
      <c r="Y143" s="111">
        <f t="shared" si="49"/>
        <v>0.71097116157138607</v>
      </c>
      <c r="DA143" s="63" t="s">
        <v>1953</v>
      </c>
    </row>
    <row r="144" spans="1:105" ht="12" customHeight="1" x14ac:dyDescent="0.25">
      <c r="A144" s="97" t="s">
        <v>137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:Y144" si="52">IF(W125=0,"",W125/W106)</f>
        <v/>
      </c>
      <c r="X144" s="111" t="str">
        <f t="shared" si="52"/>
        <v/>
      </c>
      <c r="Y144" s="111" t="str">
        <f t="shared" si="52"/>
        <v/>
      </c>
      <c r="DA144" s="63" t="s">
        <v>1954</v>
      </c>
    </row>
    <row r="145" spans="1:105" ht="12" customHeight="1" x14ac:dyDescent="0.25">
      <c r="A145" s="100" t="s">
        <v>211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:Y145" si="55">IF(W126=0,"",W126/W107)</f>
        <v/>
      </c>
      <c r="X145" s="112" t="str">
        <f t="shared" si="55"/>
        <v/>
      </c>
      <c r="Y145" s="112" t="str">
        <f t="shared" si="55"/>
        <v/>
      </c>
      <c r="DA145" s="131" t="s">
        <v>1955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:Y146" si="58">IF(W127=0,"",W127/W108)</f>
        <v/>
      </c>
      <c r="X146" s="113" t="str">
        <f t="shared" si="58"/>
        <v/>
      </c>
      <c r="Y146" s="113" t="str">
        <f t="shared" si="58"/>
        <v/>
      </c>
      <c r="DA146" s="132" t="s">
        <v>1956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0.61881027483205964</v>
      </c>
      <c r="C147" s="112">
        <f t="shared" si="59"/>
        <v>0.62151067986838993</v>
      </c>
      <c r="D147" s="112">
        <f t="shared" si="59"/>
        <v>0.6220584650101656</v>
      </c>
      <c r="E147" s="112">
        <f t="shared" si="59"/>
        <v>0.62271096244645463</v>
      </c>
      <c r="F147" s="112">
        <f t="shared" si="59"/>
        <v>0.62379680060684417</v>
      </c>
      <c r="G147" s="112">
        <f t="shared" si="59"/>
        <v>0.63019078388654626</v>
      </c>
      <c r="H147" s="112">
        <f t="shared" si="59"/>
        <v>0.64044932550194944</v>
      </c>
      <c r="I147" s="112">
        <f t="shared" si="59"/>
        <v>0.64533835476914359</v>
      </c>
      <c r="J147" s="112">
        <f t="shared" si="59"/>
        <v>0.6466481974983217</v>
      </c>
      <c r="K147" s="112">
        <f t="shared" si="59"/>
        <v>0.64782821094547971</v>
      </c>
      <c r="L147" s="112">
        <f t="shared" si="59"/>
        <v>0.64840964315612348</v>
      </c>
      <c r="M147" s="112">
        <f t="shared" si="59"/>
        <v>0.65387901272145488</v>
      </c>
      <c r="N147" s="112">
        <f t="shared" si="59"/>
        <v>0.6617263077145239</v>
      </c>
      <c r="O147" s="112">
        <f t="shared" si="59"/>
        <v>0.67118815561815715</v>
      </c>
      <c r="P147" s="112">
        <f t="shared" si="59"/>
        <v>0.6717629818619113</v>
      </c>
      <c r="Q147" s="112">
        <f t="shared" si="59"/>
        <v>0.67294830414760343</v>
      </c>
      <c r="R147" s="112">
        <f t="shared" ref="R147:V147" si="60">IF(R128=0,"",R128/R109)</f>
        <v>0.6751108429552658</v>
      </c>
      <c r="S147" s="112">
        <f t="shared" si="60"/>
        <v>0.67705476858055813</v>
      </c>
      <c r="T147" s="112">
        <f t="shared" si="60"/>
        <v>0.6859210859214887</v>
      </c>
      <c r="U147" s="112">
        <f t="shared" si="60"/>
        <v>0.72806732963237364</v>
      </c>
      <c r="V147" s="112">
        <f t="shared" si="60"/>
        <v>0.76376223055681036</v>
      </c>
      <c r="W147" s="112">
        <f t="shared" ref="W147:Y147" si="61">IF(W128=0,"",W128/W109)</f>
        <v>0.78450341309585059</v>
      </c>
      <c r="X147" s="112">
        <f t="shared" si="61"/>
        <v>0.78561760343901477</v>
      </c>
      <c r="Y147" s="112">
        <f t="shared" si="61"/>
        <v>0.80057802926738542</v>
      </c>
      <c r="DA147" s="131" t="s">
        <v>1957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:Y148" si="64">IF(W129=0,"",W129/W110)</f>
        <v/>
      </c>
      <c r="X148" s="113" t="str">
        <f t="shared" si="64"/>
        <v/>
      </c>
      <c r="Y148" s="113" t="str">
        <f t="shared" si="64"/>
        <v/>
      </c>
      <c r="DA148" s="132" t="s">
        <v>1958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:Y149" si="67">IF(W130=0,"",W130/W111)</f>
        <v/>
      </c>
      <c r="X149" s="111" t="str">
        <f t="shared" si="67"/>
        <v/>
      </c>
      <c r="Y149" s="111" t="str">
        <f t="shared" si="67"/>
        <v/>
      </c>
      <c r="DA149" s="63" t="s">
        <v>1959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:Y150" si="70">IF(W131=0,"",W131/W112)</f>
        <v/>
      </c>
      <c r="X150" s="111" t="str">
        <f t="shared" si="70"/>
        <v/>
      </c>
      <c r="Y150" s="111" t="str">
        <f t="shared" si="70"/>
        <v/>
      </c>
      <c r="DA150" s="63" t="s">
        <v>1960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0.6985597465520571</v>
      </c>
      <c r="C151" s="124">
        <f t="shared" si="71"/>
        <v>0.69522898831241364</v>
      </c>
      <c r="D151" s="124">
        <f t="shared" si="71"/>
        <v>0.71015593149441847</v>
      </c>
      <c r="E151" s="124">
        <f t="shared" si="71"/>
        <v>0.70374924517221193</v>
      </c>
      <c r="F151" s="124">
        <f t="shared" si="71"/>
        <v>0.70438151871141919</v>
      </c>
      <c r="G151" s="124">
        <f t="shared" si="71"/>
        <v>0.71347254581514064</v>
      </c>
      <c r="H151" s="124">
        <f t="shared" si="71"/>
        <v>0.72233469690398622</v>
      </c>
      <c r="I151" s="124">
        <f t="shared" si="71"/>
        <v>0.72989436766291871</v>
      </c>
      <c r="J151" s="124">
        <f t="shared" si="71"/>
        <v>0.72344921480511315</v>
      </c>
      <c r="K151" s="124">
        <f t="shared" si="71"/>
        <v>0.72337638483057887</v>
      </c>
      <c r="L151" s="124">
        <f t="shared" si="71"/>
        <v>0.71989054294153276</v>
      </c>
      <c r="M151" s="124">
        <f t="shared" si="71"/>
        <v>0.7202947288017526</v>
      </c>
      <c r="N151" s="124">
        <f t="shared" si="71"/>
        <v>0.73115607624380874</v>
      </c>
      <c r="O151" s="124">
        <f t="shared" si="71"/>
        <v>0.73299757009217925</v>
      </c>
      <c r="P151" s="124">
        <f t="shared" si="71"/>
        <v>0.72846703060404883</v>
      </c>
      <c r="Q151" s="124">
        <f t="shared" si="71"/>
        <v>0.72794866769669164</v>
      </c>
      <c r="R151" s="124">
        <f t="shared" ref="R151:V151" si="72">IF(R132=0,"",R132/R113)</f>
        <v>0.72424629867275492</v>
      </c>
      <c r="S151" s="124">
        <f t="shared" si="72"/>
        <v>0.72612866928759001</v>
      </c>
      <c r="T151" s="124">
        <f t="shared" si="72"/>
        <v>0.7385653956619076</v>
      </c>
      <c r="U151" s="124">
        <f t="shared" si="72"/>
        <v>0.75724875157814753</v>
      </c>
      <c r="V151" s="124">
        <f t="shared" si="72"/>
        <v>0.7926431989122471</v>
      </c>
      <c r="W151" s="124">
        <f t="shared" ref="W151:Y151" si="73">IF(W132=0,"",W132/W113)</f>
        <v>0.81538754422870674</v>
      </c>
      <c r="X151" s="124">
        <f t="shared" si="73"/>
        <v>0.82141507235473832</v>
      </c>
      <c r="Y151" s="124">
        <f t="shared" si="73"/>
        <v>0.82745175736369414</v>
      </c>
      <c r="DA151" s="130" t="s">
        <v>1961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0.56092126426069777</v>
      </c>
      <c r="C152" s="111">
        <f t="shared" si="74"/>
        <v>0.56116048686109399</v>
      </c>
      <c r="D152" s="111">
        <f t="shared" si="74"/>
        <v>0.5612084821832849</v>
      </c>
      <c r="E152" s="111">
        <f t="shared" si="74"/>
        <v>0.56137578339282213</v>
      </c>
      <c r="F152" s="111">
        <f t="shared" si="74"/>
        <v>0.56161783372560703</v>
      </c>
      <c r="G152" s="111">
        <f t="shared" si="74"/>
        <v>0.56366535048030342</v>
      </c>
      <c r="H152" s="111">
        <f t="shared" si="74"/>
        <v>0.56771401873242278</v>
      </c>
      <c r="I152" s="111">
        <f t="shared" si="74"/>
        <v>0.56994883052987033</v>
      </c>
      <c r="J152" s="111">
        <f t="shared" si="74"/>
        <v>0.57025051412850158</v>
      </c>
      <c r="K152" s="111">
        <f t="shared" si="74"/>
        <v>0.57058492695369967</v>
      </c>
      <c r="L152" s="111">
        <f t="shared" si="74"/>
        <v>0.57110096517793896</v>
      </c>
      <c r="M152" s="111">
        <f t="shared" si="74"/>
        <v>0.57184232050851358</v>
      </c>
      <c r="N152" s="111">
        <f t="shared" si="74"/>
        <v>0.57246655199749852</v>
      </c>
      <c r="O152" s="111">
        <f t="shared" si="74"/>
        <v>0.573101660446524</v>
      </c>
      <c r="P152" s="111">
        <f t="shared" si="74"/>
        <v>0.57320746664119704</v>
      </c>
      <c r="Q152" s="111">
        <f t="shared" si="74"/>
        <v>0.57347155183712251</v>
      </c>
      <c r="R152" s="111">
        <f t="shared" ref="R152:V152" si="75">IF(R133=0,"",R133/R114)</f>
        <v>0.57413763722917388</v>
      </c>
      <c r="S152" s="111">
        <f t="shared" si="75"/>
        <v>0.5748688198050611</v>
      </c>
      <c r="T152" s="111">
        <f t="shared" si="75"/>
        <v>0.57765757658550587</v>
      </c>
      <c r="U152" s="111">
        <f t="shared" si="75"/>
        <v>0.58101316166665962</v>
      </c>
      <c r="V152" s="111">
        <f t="shared" si="75"/>
        <v>0.58313496232205786</v>
      </c>
      <c r="W152" s="111">
        <f t="shared" ref="W152:Y152" si="76">IF(W133=0,"",W133/W114)</f>
        <v>0.58615069286146271</v>
      </c>
      <c r="X152" s="111">
        <f t="shared" si="76"/>
        <v>0.58955996105951136</v>
      </c>
      <c r="Y152" s="111">
        <f t="shared" si="76"/>
        <v>0.5953767241777943</v>
      </c>
      <c r="DA152" s="63" t="s">
        <v>1962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0.72608829280164133</v>
      </c>
      <c r="C153" s="45">
        <f t="shared" si="77"/>
        <v>0.72719841717521616</v>
      </c>
      <c r="D153" s="45">
        <f t="shared" si="77"/>
        <v>0.72847567606438868</v>
      </c>
      <c r="E153" s="45">
        <f t="shared" si="77"/>
        <v>0.72918754675213049</v>
      </c>
      <c r="F153" s="45">
        <f t="shared" si="77"/>
        <v>0.73018984073353654</v>
      </c>
      <c r="G153" s="45">
        <f t="shared" si="77"/>
        <v>0.73452291259150837</v>
      </c>
      <c r="H153" s="45">
        <f t="shared" si="77"/>
        <v>0.74126639972093233</v>
      </c>
      <c r="I153" s="45">
        <f t="shared" si="77"/>
        <v>0.74441099699103175</v>
      </c>
      <c r="J153" s="45">
        <f t="shared" si="77"/>
        <v>0.74521492437506298</v>
      </c>
      <c r="K153" s="45">
        <f t="shared" si="77"/>
        <v>0.74626897076919652</v>
      </c>
      <c r="L153" s="45">
        <f t="shared" si="77"/>
        <v>0.74783202717492447</v>
      </c>
      <c r="M153" s="45">
        <f t="shared" si="77"/>
        <v>0.75069317876379704</v>
      </c>
      <c r="N153" s="45">
        <f t="shared" si="77"/>
        <v>0.75456387171845352</v>
      </c>
      <c r="O153" s="45">
        <f t="shared" si="77"/>
        <v>0.75856723059421449</v>
      </c>
      <c r="P153" s="45">
        <f t="shared" si="77"/>
        <v>0.75913780811053377</v>
      </c>
      <c r="Q153" s="45">
        <f t="shared" si="77"/>
        <v>0.7602445838538473</v>
      </c>
      <c r="R153" s="45">
        <f t="shared" ref="R153:V153" si="78">IF(R134=0,"",R134/R115)</f>
        <v>0.76237968458343008</v>
      </c>
      <c r="S153" s="45">
        <f t="shared" si="78"/>
        <v>0.76563855732594077</v>
      </c>
      <c r="T153" s="45">
        <f t="shared" si="78"/>
        <v>0.77742783982205577</v>
      </c>
      <c r="U153" s="45">
        <f t="shared" si="78"/>
        <v>0.80046207953028092</v>
      </c>
      <c r="V153" s="45">
        <f t="shared" si="78"/>
        <v>0.82668589723908892</v>
      </c>
      <c r="W153" s="45">
        <f t="shared" ref="W153:Y153" si="79">IF(W134=0,"",W134/W115)</f>
        <v>0.84431607858801083</v>
      </c>
      <c r="X153" s="45">
        <f t="shared" si="79"/>
        <v>0.8467501649279402</v>
      </c>
      <c r="Y153" s="45">
        <f t="shared" si="79"/>
        <v>0.85397853931527856</v>
      </c>
      <c r="DA153" s="60" t="s">
        <v>1963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44.194218615802576</v>
      </c>
      <c r="C155" s="117">
        <f t="shared" si="80"/>
        <v>50.499426018565423</v>
      </c>
      <c r="D155" s="117">
        <f t="shared" si="80"/>
        <v>37.761308370041867</v>
      </c>
      <c r="E155" s="117">
        <f t="shared" si="80"/>
        <v>31.51090054363608</v>
      </c>
      <c r="F155" s="117">
        <f t="shared" si="80"/>
        <v>18.936814172837835</v>
      </c>
      <c r="G155" s="117">
        <f t="shared" si="80"/>
        <v>18.89047167756619</v>
      </c>
      <c r="H155" s="117">
        <f t="shared" si="80"/>
        <v>22.017282443483129</v>
      </c>
      <c r="I155" s="117">
        <f t="shared" si="80"/>
        <v>18.853445470780244</v>
      </c>
      <c r="J155" s="117">
        <f t="shared" si="80"/>
        <v>22.006469842630082</v>
      </c>
      <c r="K155" s="117">
        <f t="shared" si="80"/>
        <v>15.726348850503834</v>
      </c>
      <c r="L155" s="117">
        <f t="shared" si="80"/>
        <v>12.604539612387335</v>
      </c>
      <c r="M155" s="117">
        <f t="shared" si="80"/>
        <v>15.742102447193837</v>
      </c>
      <c r="N155" s="117">
        <f t="shared" si="80"/>
        <v>15.725301404107739</v>
      </c>
      <c r="O155" s="117">
        <f t="shared" si="80"/>
        <v>12.59189698444321</v>
      </c>
      <c r="P155" s="117">
        <f t="shared" si="80"/>
        <v>12.598071006972168</v>
      </c>
      <c r="Q155" s="117">
        <f t="shared" si="80"/>
        <v>12.598746428743883</v>
      </c>
      <c r="R155" s="117">
        <f t="shared" ref="R155:V155" si="81">R156+R159+R161+R170</f>
        <v>9.4701538770776779</v>
      </c>
      <c r="S155" s="117">
        <f t="shared" si="81"/>
        <v>6.3220906958605045</v>
      </c>
      <c r="T155" s="117">
        <f t="shared" si="81"/>
        <v>6.3088046832772848</v>
      </c>
      <c r="U155" s="117">
        <f t="shared" si="81"/>
        <v>6.3078859090447388</v>
      </c>
      <c r="V155" s="117">
        <f t="shared" si="81"/>
        <v>6.2905776797286483</v>
      </c>
      <c r="W155" s="117">
        <f t="shared" ref="W155:Y155" si="82">W156+W159+W161+W170</f>
        <v>3.148639781786581</v>
      </c>
      <c r="X155" s="117">
        <f t="shared" si="82"/>
        <v>3.1411311679543377</v>
      </c>
      <c r="Y155" s="117">
        <f t="shared" si="82"/>
        <v>3.1437482915227619</v>
      </c>
      <c r="DA155" s="129" t="s">
        <v>2114</v>
      </c>
    </row>
    <row r="156" spans="1:105" ht="12" customHeight="1" x14ac:dyDescent="0.25">
      <c r="A156" s="121" t="s">
        <v>57</v>
      </c>
      <c r="B156" s="122">
        <f t="shared" ref="B156:Q156" si="83">SUM(B157:B158)</f>
        <v>39.625339967981695</v>
      </c>
      <c r="C156" s="122">
        <f t="shared" si="83"/>
        <v>45.237310868193454</v>
      </c>
      <c r="D156" s="122">
        <f t="shared" si="83"/>
        <v>33.794612950026291</v>
      </c>
      <c r="E156" s="122">
        <f t="shared" si="83"/>
        <v>28.300408208361269</v>
      </c>
      <c r="F156" s="122">
        <f t="shared" si="83"/>
        <v>16.964173412200072</v>
      </c>
      <c r="G156" s="122">
        <f t="shared" si="83"/>
        <v>16.896819698262057</v>
      </c>
      <c r="H156" s="122">
        <f t="shared" si="83"/>
        <v>19.637129896107698</v>
      </c>
      <c r="I156" s="122">
        <f t="shared" si="83"/>
        <v>17.203586585054662</v>
      </c>
      <c r="J156" s="122">
        <f t="shared" si="83"/>
        <v>20.075187124112379</v>
      </c>
      <c r="K156" s="122">
        <f t="shared" si="83"/>
        <v>14.42422661447597</v>
      </c>
      <c r="L156" s="122">
        <f t="shared" si="83"/>
        <v>11.537187264703617</v>
      </c>
      <c r="M156" s="122">
        <f t="shared" si="83"/>
        <v>14.362324445158531</v>
      </c>
      <c r="N156" s="122">
        <f t="shared" si="83"/>
        <v>14.319472528034231</v>
      </c>
      <c r="O156" s="122">
        <f t="shared" si="83"/>
        <v>11.428349839592769</v>
      </c>
      <c r="P156" s="122">
        <f t="shared" si="83"/>
        <v>11.438185491153275</v>
      </c>
      <c r="Q156" s="122">
        <f t="shared" si="83"/>
        <v>11.440350488948841</v>
      </c>
      <c r="R156" s="122">
        <f t="shared" ref="R156:V156" si="84">SUM(R157:R158)</f>
        <v>8.6017055706052492</v>
      </c>
      <c r="S156" s="122">
        <f t="shared" si="84"/>
        <v>5.7516546129498414</v>
      </c>
      <c r="T156" s="122">
        <f t="shared" si="84"/>
        <v>5.7769893007639528</v>
      </c>
      <c r="U156" s="122">
        <f t="shared" si="84"/>
        <v>5.7628390634546376</v>
      </c>
      <c r="V156" s="122">
        <f t="shared" si="84"/>
        <v>5.7707032027225988</v>
      </c>
      <c r="W156" s="122">
        <f t="shared" ref="W156:Y156" si="85">SUM(W157:W158)</f>
        <v>2.8908518461150488</v>
      </c>
      <c r="X156" s="122">
        <f t="shared" si="85"/>
        <v>2.9034357821839474</v>
      </c>
      <c r="Y156" s="122">
        <f t="shared" si="85"/>
        <v>2.9133637248948285</v>
      </c>
      <c r="DA156" s="130" t="s">
        <v>2115</v>
      </c>
    </row>
    <row r="157" spans="1:105" ht="12" customHeight="1" x14ac:dyDescent="0.25">
      <c r="A157" s="97" t="s">
        <v>211</v>
      </c>
      <c r="B157" s="98">
        <v>39.625339967981695</v>
      </c>
      <c r="C157" s="98">
        <v>45.237310868193454</v>
      </c>
      <c r="D157" s="98">
        <v>33.794612950026291</v>
      </c>
      <c r="E157" s="98">
        <v>28.300408208361269</v>
      </c>
      <c r="F157" s="98">
        <v>16.964173412200072</v>
      </c>
      <c r="G157" s="98">
        <v>16.896819698262057</v>
      </c>
      <c r="H157" s="98">
        <v>19.637129896107698</v>
      </c>
      <c r="I157" s="98">
        <v>17.203586585054662</v>
      </c>
      <c r="J157" s="98">
        <v>20.075187124112379</v>
      </c>
      <c r="K157" s="98">
        <v>14.42422661447597</v>
      </c>
      <c r="L157" s="98">
        <v>11.537187264703617</v>
      </c>
      <c r="M157" s="98">
        <v>14.362324445158531</v>
      </c>
      <c r="N157" s="98">
        <v>14.319472528034231</v>
      </c>
      <c r="O157" s="98">
        <v>11.428349839592769</v>
      </c>
      <c r="P157" s="98">
        <v>11.438185491153275</v>
      </c>
      <c r="Q157" s="98">
        <v>11.440350488948841</v>
      </c>
      <c r="R157" s="98">
        <v>8.6017055706052492</v>
      </c>
      <c r="S157" s="98">
        <v>5.7516546129498414</v>
      </c>
      <c r="T157" s="98">
        <v>5.7769893007639528</v>
      </c>
      <c r="U157" s="98">
        <v>5.7628390634546376</v>
      </c>
      <c r="V157" s="98">
        <v>5.7707032027225988</v>
      </c>
      <c r="W157" s="98">
        <v>2.8908518461150488</v>
      </c>
      <c r="X157" s="98">
        <v>2.9034357821839474</v>
      </c>
      <c r="Y157" s="98">
        <v>2.9133637248948285</v>
      </c>
      <c r="DA157" s="63" t="s">
        <v>2116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2117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2118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2119</v>
      </c>
    </row>
    <row r="161" spans="1:105" ht="12" customHeight="1" x14ac:dyDescent="0.25">
      <c r="A161" s="121" t="s">
        <v>55</v>
      </c>
      <c r="B161" s="122">
        <v>4.2566800320183145</v>
      </c>
      <c r="C161" s="122">
        <v>4.9135691318065264</v>
      </c>
      <c r="D161" s="122">
        <v>3.8185470499736942</v>
      </c>
      <c r="E161" s="122">
        <v>3.0438917916387349</v>
      </c>
      <c r="F161" s="122">
        <v>1.8424065877999307</v>
      </c>
      <c r="G161" s="122">
        <v>1.9097603017379456</v>
      </c>
      <c r="H161" s="122">
        <v>2.3038801038923009</v>
      </c>
      <c r="I161" s="122">
        <v>1.6029934149453413</v>
      </c>
      <c r="J161" s="122">
        <v>1.8658228758876185</v>
      </c>
      <c r="K161" s="122">
        <v>1.2479233855240366</v>
      </c>
      <c r="L161" s="122">
        <v>1.0005327352963811</v>
      </c>
      <c r="M161" s="122">
        <v>1.3098255548414699</v>
      </c>
      <c r="N161" s="122">
        <v>1.3526774719657664</v>
      </c>
      <c r="O161" s="122">
        <v>1.1093701604072219</v>
      </c>
      <c r="P161" s="122">
        <v>1.0995345088467234</v>
      </c>
      <c r="Q161" s="122">
        <v>1.097369511051159</v>
      </c>
      <c r="R161" s="122">
        <v>0.80158442939474739</v>
      </c>
      <c r="S161" s="122">
        <v>0.51720538705015928</v>
      </c>
      <c r="T161" s="122">
        <v>0.49187069923604726</v>
      </c>
      <c r="U161" s="122">
        <v>0.50602093654536218</v>
      </c>
      <c r="V161" s="122">
        <v>0.49815679727740525</v>
      </c>
      <c r="W161" s="122">
        <v>0.2435781538849526</v>
      </c>
      <c r="X161" s="122">
        <v>0.23099421781605387</v>
      </c>
      <c r="Y161" s="122">
        <v>0.22106627510517113</v>
      </c>
      <c r="DA161" s="130" t="s">
        <v>2120</v>
      </c>
    </row>
    <row r="162" spans="1:105" ht="12" customHeight="1" x14ac:dyDescent="0.25">
      <c r="A162" s="97" t="s">
        <v>138</v>
      </c>
      <c r="B162" s="98">
        <v>4.2566800320183145</v>
      </c>
      <c r="C162" s="98">
        <v>4.9135691318065264</v>
      </c>
      <c r="D162" s="98">
        <v>3.8185470499736942</v>
      </c>
      <c r="E162" s="98">
        <v>3.0438917916387349</v>
      </c>
      <c r="F162" s="98">
        <v>1.8424065877999307</v>
      </c>
      <c r="G162" s="98">
        <v>1.9097603017379456</v>
      </c>
      <c r="H162" s="98">
        <v>2.3038801038923009</v>
      </c>
      <c r="I162" s="98">
        <v>1.6029934149453413</v>
      </c>
      <c r="J162" s="98">
        <v>1.8658228758876185</v>
      </c>
      <c r="K162" s="98">
        <v>1.2479233855240366</v>
      </c>
      <c r="L162" s="98">
        <v>1.0005327352963811</v>
      </c>
      <c r="M162" s="98">
        <v>1.3098255548414699</v>
      </c>
      <c r="N162" s="98">
        <v>1.3526774719657664</v>
      </c>
      <c r="O162" s="98">
        <v>1.1093701604072219</v>
      </c>
      <c r="P162" s="98">
        <v>1.0995345088467234</v>
      </c>
      <c r="Q162" s="98">
        <v>1.097369511051159</v>
      </c>
      <c r="R162" s="98">
        <v>0.80158442939474739</v>
      </c>
      <c r="S162" s="98">
        <v>0.51720538705015928</v>
      </c>
      <c r="T162" s="98">
        <v>0.49187069923604726</v>
      </c>
      <c r="U162" s="98">
        <v>0.50602093654536218</v>
      </c>
      <c r="V162" s="98">
        <v>0.49815679727740525</v>
      </c>
      <c r="W162" s="98">
        <v>0.2435781538849526</v>
      </c>
      <c r="X162" s="98">
        <v>0.23099421781605387</v>
      </c>
      <c r="Y162" s="98">
        <v>0.22106627510517113</v>
      </c>
      <c r="DA162" s="63" t="s">
        <v>2121</v>
      </c>
    </row>
    <row r="163" spans="1:105" ht="12" customHeight="1" x14ac:dyDescent="0.25">
      <c r="A163" s="97" t="s">
        <v>137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2122</v>
      </c>
    </row>
    <row r="164" spans="1:105" ht="12" customHeight="1" x14ac:dyDescent="0.25">
      <c r="A164" s="100" t="s">
        <v>211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2123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2124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2125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2126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2127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2128</v>
      </c>
    </row>
    <row r="170" spans="1:105" ht="12" customHeight="1" x14ac:dyDescent="0.25">
      <c r="A170" s="121" t="s">
        <v>54</v>
      </c>
      <c r="B170" s="122">
        <v>0.31219861580256142</v>
      </c>
      <c r="C170" s="122">
        <v>0.34854601856544515</v>
      </c>
      <c r="D170" s="122">
        <v>0.14814837004188255</v>
      </c>
      <c r="E170" s="122">
        <v>0.16660054363607696</v>
      </c>
      <c r="F170" s="122">
        <v>0.13023417283783043</v>
      </c>
      <c r="G170" s="122">
        <v>8.3891677566184999E-2</v>
      </c>
      <c r="H170" s="122">
        <v>7.6272443483129823E-2</v>
      </c>
      <c r="I170" s="122">
        <v>4.6865470780240504E-2</v>
      </c>
      <c r="J170" s="122">
        <v>6.5459842630083406E-2</v>
      </c>
      <c r="K170" s="122">
        <v>5.4198850503828881E-2</v>
      </c>
      <c r="L170" s="122">
        <v>6.6819612387336955E-2</v>
      </c>
      <c r="M170" s="122">
        <v>6.9952447193833825E-2</v>
      </c>
      <c r="N170" s="122">
        <v>5.315140410774203E-2</v>
      </c>
      <c r="O170" s="122">
        <v>5.4176984443218223E-2</v>
      </c>
      <c r="P170" s="122">
        <v>6.0351006972170017E-2</v>
      </c>
      <c r="Q170" s="122">
        <v>6.1026428743882428E-2</v>
      </c>
      <c r="R170" s="122">
        <v>6.6863877077681447E-2</v>
      </c>
      <c r="S170" s="122">
        <v>5.323069586050317E-2</v>
      </c>
      <c r="T170" s="122">
        <v>3.9944683277285155E-2</v>
      </c>
      <c r="U170" s="122">
        <v>3.9025909044738696E-2</v>
      </c>
      <c r="V170" s="122">
        <v>2.1717679728645023E-2</v>
      </c>
      <c r="W170" s="122">
        <v>1.4209781786579823E-2</v>
      </c>
      <c r="X170" s="122">
        <v>6.7011679543360998E-3</v>
      </c>
      <c r="Y170" s="122">
        <v>9.3182915227621281E-3</v>
      </c>
      <c r="DA170" s="130" t="s">
        <v>2129</v>
      </c>
    </row>
    <row r="171" spans="1:105" ht="12" customHeight="1" x14ac:dyDescent="0.25">
      <c r="A171" s="97" t="s">
        <v>50</v>
      </c>
      <c r="B171" s="98">
        <v>0.31219861580256142</v>
      </c>
      <c r="C171" s="98">
        <v>0.34854601856544515</v>
      </c>
      <c r="D171" s="98">
        <v>0.14814837004188255</v>
      </c>
      <c r="E171" s="98">
        <v>0.16660054363607696</v>
      </c>
      <c r="F171" s="98">
        <v>0.13023417283783043</v>
      </c>
      <c r="G171" s="98">
        <v>8.3891677566184999E-2</v>
      </c>
      <c r="H171" s="98">
        <v>7.6272443483129823E-2</v>
      </c>
      <c r="I171" s="98">
        <v>4.6865470780240504E-2</v>
      </c>
      <c r="J171" s="98">
        <v>6.5459842630083406E-2</v>
      </c>
      <c r="K171" s="98">
        <v>5.4198850503828881E-2</v>
      </c>
      <c r="L171" s="98">
        <v>6.6819612387336955E-2</v>
      </c>
      <c r="M171" s="98">
        <v>6.9952447193833825E-2</v>
      </c>
      <c r="N171" s="98">
        <v>5.315140410774203E-2</v>
      </c>
      <c r="O171" s="98">
        <v>5.4176984443218223E-2</v>
      </c>
      <c r="P171" s="98">
        <v>6.0351006972170017E-2</v>
      </c>
      <c r="Q171" s="98">
        <v>6.1026428743882428E-2</v>
      </c>
      <c r="R171" s="98">
        <v>6.6863877077681447E-2</v>
      </c>
      <c r="S171" s="98">
        <v>5.323069586050317E-2</v>
      </c>
      <c r="T171" s="98">
        <v>3.9944683277285155E-2</v>
      </c>
      <c r="U171" s="98">
        <v>3.9025909044738696E-2</v>
      </c>
      <c r="V171" s="98">
        <v>2.1717679728645023E-2</v>
      </c>
      <c r="W171" s="98">
        <v>1.4209781786579823E-2</v>
      </c>
      <c r="X171" s="98">
        <v>6.7011679543360998E-3</v>
      </c>
      <c r="Y171" s="98">
        <v>9.3182915227621281E-3</v>
      </c>
      <c r="DA171" s="63" t="s">
        <v>2130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2131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22790.986201417869</v>
      </c>
      <c r="C174" s="117">
        <f t="shared" si="87"/>
        <v>28103.716377058157</v>
      </c>
      <c r="D174" s="117">
        <f t="shared" si="87"/>
        <v>23553.472895745614</v>
      </c>
      <c r="E174" s="117">
        <f t="shared" si="87"/>
        <v>23839.307438648884</v>
      </c>
      <c r="F174" s="117">
        <f t="shared" si="87"/>
        <v>18711.262600179176</v>
      </c>
      <c r="G174" s="117">
        <f t="shared" si="87"/>
        <v>20998.022387820114</v>
      </c>
      <c r="H174" s="117">
        <f t="shared" si="87"/>
        <v>24848.966202746236</v>
      </c>
      <c r="I174" s="117">
        <f t="shared" si="87"/>
        <v>22501.227037548651</v>
      </c>
      <c r="J174" s="117">
        <f t="shared" si="87"/>
        <v>27146.604011671283</v>
      </c>
      <c r="K174" s="117">
        <f t="shared" si="87"/>
        <v>22548.048996095818</v>
      </c>
      <c r="L174" s="117">
        <f t="shared" si="87"/>
        <v>19834.448393730414</v>
      </c>
      <c r="M174" s="117">
        <f t="shared" si="87"/>
        <v>23822.200897008628</v>
      </c>
      <c r="N174" s="117">
        <f t="shared" si="87"/>
        <v>23314.408764886204</v>
      </c>
      <c r="O174" s="117">
        <f t="shared" si="87"/>
        <v>18930.770750679105</v>
      </c>
      <c r="P174" s="117">
        <f t="shared" si="87"/>
        <v>19500.658441292413</v>
      </c>
      <c r="Q174" s="117">
        <f t="shared" si="87"/>
        <v>21123.815826018399</v>
      </c>
      <c r="R174" s="117">
        <f t="shared" ref="R174:V174" si="88">R175+R178+R180+R189</f>
        <v>19525.217055458375</v>
      </c>
      <c r="S174" s="117">
        <f t="shared" si="88"/>
        <v>16665.892438287756</v>
      </c>
      <c r="T174" s="117">
        <f t="shared" si="88"/>
        <v>19259.62722347214</v>
      </c>
      <c r="U174" s="117">
        <f t="shared" si="88"/>
        <v>21180.894153782392</v>
      </c>
      <c r="V174" s="117">
        <f t="shared" si="88"/>
        <v>23491.187578472163</v>
      </c>
      <c r="W174" s="117">
        <f t="shared" ref="W174:Y174" si="89">W175+W178+W180+W189</f>
        <v>15677.620131587231</v>
      </c>
      <c r="X174" s="117">
        <f t="shared" si="89"/>
        <v>20055.032043607196</v>
      </c>
      <c r="Y174" s="117">
        <f t="shared" si="89"/>
        <v>19888.008844303869</v>
      </c>
      <c r="DA174" s="129" t="s">
        <v>2282</v>
      </c>
    </row>
    <row r="175" spans="1:105" ht="12" customHeight="1" x14ac:dyDescent="0.25">
      <c r="A175" s="121" t="s">
        <v>57</v>
      </c>
      <c r="B175" s="122">
        <f t="shared" ref="B175:Q175" si="90">SUM(B176:B177)</f>
        <v>19571.642716405728</v>
      </c>
      <c r="C175" s="122">
        <f t="shared" si="90"/>
        <v>24290.36322624073</v>
      </c>
      <c r="D175" s="122">
        <f t="shared" si="90"/>
        <v>20276.033159048689</v>
      </c>
      <c r="E175" s="122">
        <f t="shared" si="90"/>
        <v>20644.357944810567</v>
      </c>
      <c r="F175" s="122">
        <f t="shared" si="90"/>
        <v>15995.82169028118</v>
      </c>
      <c r="G175" s="122">
        <f t="shared" si="90"/>
        <v>18067.403763807448</v>
      </c>
      <c r="H175" s="122">
        <f t="shared" si="90"/>
        <v>21412.450975921343</v>
      </c>
      <c r="I175" s="122">
        <f t="shared" si="90"/>
        <v>19854.554825929798</v>
      </c>
      <c r="J175" s="122">
        <f t="shared" si="90"/>
        <v>24132.475778403488</v>
      </c>
      <c r="K175" s="122">
        <f t="shared" si="90"/>
        <v>20098.35244375301</v>
      </c>
      <c r="L175" s="122">
        <f t="shared" si="90"/>
        <v>17526.826210316929</v>
      </c>
      <c r="M175" s="122">
        <f t="shared" si="90"/>
        <v>21157.08596994837</v>
      </c>
      <c r="N175" s="122">
        <f t="shared" si="90"/>
        <v>20640.597264732969</v>
      </c>
      <c r="O175" s="122">
        <f t="shared" si="90"/>
        <v>16622.331148302714</v>
      </c>
      <c r="P175" s="122">
        <f t="shared" si="90"/>
        <v>17183.062281614461</v>
      </c>
      <c r="Q175" s="122">
        <f t="shared" si="90"/>
        <v>18641.486214146975</v>
      </c>
      <c r="R175" s="122">
        <f t="shared" ref="R175:V175" si="91">SUM(R176:R177)</f>
        <v>17131.722216404887</v>
      </c>
      <c r="S175" s="122">
        <f t="shared" si="91"/>
        <v>14563.492460281452</v>
      </c>
      <c r="T175" s="122">
        <f t="shared" si="91"/>
        <v>17068.605213693812</v>
      </c>
      <c r="U175" s="122">
        <f t="shared" si="91"/>
        <v>18752.437297421744</v>
      </c>
      <c r="V175" s="122">
        <f t="shared" si="91"/>
        <v>20996.820582334403</v>
      </c>
      <c r="W175" s="122">
        <f t="shared" ref="W175:Y175" si="92">SUM(W176:W177)</f>
        <v>13772.759288537181</v>
      </c>
      <c r="X175" s="122">
        <f t="shared" si="92"/>
        <v>18087.344694349165</v>
      </c>
      <c r="Y175" s="122">
        <f t="shared" si="92"/>
        <v>17798.846980402173</v>
      </c>
      <c r="DA175" s="130" t="s">
        <v>2283</v>
      </c>
    </row>
    <row r="176" spans="1:105" ht="12" customHeight="1" x14ac:dyDescent="0.25">
      <c r="A176" s="97" t="s">
        <v>211</v>
      </c>
      <c r="B176" s="98">
        <v>19374.336092049711</v>
      </c>
      <c r="C176" s="98">
        <v>24050.569076560754</v>
      </c>
      <c r="D176" s="98">
        <v>20080.117079104512</v>
      </c>
      <c r="E176" s="98">
        <v>20448.997588961585</v>
      </c>
      <c r="F176" s="98">
        <v>15846.845902899913</v>
      </c>
      <c r="G176" s="98">
        <v>17903.025594089751</v>
      </c>
      <c r="H176" s="98">
        <v>21220.372555510407</v>
      </c>
      <c r="I176" s="98">
        <v>19679.852879674894</v>
      </c>
      <c r="J176" s="98">
        <v>23921.04648796362</v>
      </c>
      <c r="K176" s="98">
        <v>19923.332583148174</v>
      </c>
      <c r="L176" s="98">
        <v>17369.202804174587</v>
      </c>
      <c r="M176" s="98">
        <v>20957.521492368483</v>
      </c>
      <c r="N176" s="98">
        <v>20433.663588938529</v>
      </c>
      <c r="O176" s="98">
        <v>16445.803238913555</v>
      </c>
      <c r="P176" s="98">
        <v>17001.660676425734</v>
      </c>
      <c r="Q176" s="98">
        <v>18445.722205210175</v>
      </c>
      <c r="R176" s="98">
        <v>16953.265037452285</v>
      </c>
      <c r="S176" s="98">
        <v>14412.539032837107</v>
      </c>
      <c r="T176" s="98">
        <v>16892.457279472324</v>
      </c>
      <c r="U176" s="98">
        <v>18559.351725139233</v>
      </c>
      <c r="V176" s="98">
        <v>20780.562547786216</v>
      </c>
      <c r="W176" s="98">
        <v>13631.322650822447</v>
      </c>
      <c r="X176" s="98">
        <v>17901.438745106643</v>
      </c>
      <c r="Y176" s="98">
        <v>17614.986316653052</v>
      </c>
      <c r="DA176" s="63" t="s">
        <v>2284</v>
      </c>
    </row>
    <row r="177" spans="1:105" ht="12" customHeight="1" x14ac:dyDescent="0.25">
      <c r="A177" s="97" t="s">
        <v>53</v>
      </c>
      <c r="B177" s="98">
        <v>197.30662435601607</v>
      </c>
      <c r="C177" s="98">
        <v>239.79414967997667</v>
      </c>
      <c r="D177" s="98">
        <v>195.91607994417609</v>
      </c>
      <c r="E177" s="98">
        <v>195.36035584898224</v>
      </c>
      <c r="F177" s="98">
        <v>148.97578738126674</v>
      </c>
      <c r="G177" s="98">
        <v>164.37816971769706</v>
      </c>
      <c r="H177" s="98">
        <v>192.07842041093778</v>
      </c>
      <c r="I177" s="98">
        <v>174.70194625490177</v>
      </c>
      <c r="J177" s="98">
        <v>211.42929043986945</v>
      </c>
      <c r="K177" s="98">
        <v>175.01986060483583</v>
      </c>
      <c r="L177" s="98">
        <v>157.62340614234137</v>
      </c>
      <c r="M177" s="98">
        <v>199.56447757988545</v>
      </c>
      <c r="N177" s="98">
        <v>206.93367579444094</v>
      </c>
      <c r="O177" s="98">
        <v>176.5279093891601</v>
      </c>
      <c r="P177" s="98">
        <v>181.40160518872537</v>
      </c>
      <c r="Q177" s="98">
        <v>195.76400893679903</v>
      </c>
      <c r="R177" s="98">
        <v>178.45717895260177</v>
      </c>
      <c r="S177" s="98">
        <v>150.95342744434481</v>
      </c>
      <c r="T177" s="98">
        <v>176.14793422148892</v>
      </c>
      <c r="U177" s="98">
        <v>193.08557228250982</v>
      </c>
      <c r="V177" s="98">
        <v>216.25803454818853</v>
      </c>
      <c r="W177" s="98">
        <v>141.4366377147351</v>
      </c>
      <c r="X177" s="98">
        <v>185.90594924252164</v>
      </c>
      <c r="Y177" s="98">
        <v>183.8606637491207</v>
      </c>
      <c r="DA177" s="63" t="s">
        <v>2285</v>
      </c>
    </row>
    <row r="178" spans="1:105" ht="12" customHeight="1" x14ac:dyDescent="0.25">
      <c r="A178" s="121" t="s">
        <v>92</v>
      </c>
      <c r="B178" s="122">
        <f t="shared" ref="B178:Y178" si="93">B179</f>
        <v>1.7129547803044057E-2</v>
      </c>
      <c r="C178" s="122">
        <f t="shared" si="93"/>
        <v>2.8678810798616405E-2</v>
      </c>
      <c r="D178" s="122">
        <f t="shared" si="93"/>
        <v>2.8845311915943576E-2</v>
      </c>
      <c r="E178" s="122">
        <f t="shared" si="93"/>
        <v>3.4662801917910671E-2</v>
      </c>
      <c r="F178" s="122">
        <f t="shared" si="93"/>
        <v>4.5753859108306927E-2</v>
      </c>
      <c r="G178" s="122">
        <f t="shared" si="93"/>
        <v>3.1455569794295521E-2</v>
      </c>
      <c r="H178" s="122">
        <f t="shared" si="93"/>
        <v>3.5576769098856591E-2</v>
      </c>
      <c r="I178" s="122">
        <f t="shared" si="93"/>
        <v>3.5194138591546797E-2</v>
      </c>
      <c r="J178" s="122">
        <f t="shared" si="93"/>
        <v>3.231047705003743E-2</v>
      </c>
      <c r="K178" s="122">
        <f t="shared" si="93"/>
        <v>1.6442484939004499E-2</v>
      </c>
      <c r="L178" s="122">
        <f t="shared" si="93"/>
        <v>0.10290876543669356</v>
      </c>
      <c r="M178" s="122">
        <f t="shared" si="93"/>
        <v>9.1478236335050839E-2</v>
      </c>
      <c r="N178" s="122">
        <f t="shared" si="93"/>
        <v>0.15975405521298772</v>
      </c>
      <c r="O178" s="122">
        <f t="shared" si="93"/>
        <v>0.28921333376095476</v>
      </c>
      <c r="P178" s="122">
        <f t="shared" si="93"/>
        <v>0.43523651873049407</v>
      </c>
      <c r="Q178" s="122">
        <f t="shared" si="93"/>
        <v>0.44852976571646269</v>
      </c>
      <c r="R178" s="122">
        <f t="shared" si="93"/>
        <v>0.61422676246466534</v>
      </c>
      <c r="S178" s="122">
        <f t="shared" si="93"/>
        <v>0.7267632045417225</v>
      </c>
      <c r="T178" s="122">
        <f t="shared" si="93"/>
        <v>0.89553218361658249</v>
      </c>
      <c r="U178" s="122">
        <f t="shared" si="93"/>
        <v>0.55900747509923998</v>
      </c>
      <c r="V178" s="122">
        <f t="shared" si="93"/>
        <v>0.40452725035882486</v>
      </c>
      <c r="W178" s="122">
        <f t="shared" si="93"/>
        <v>0.31386241476831495</v>
      </c>
      <c r="X178" s="122">
        <f t="shared" si="93"/>
        <v>0.10628859250846652</v>
      </c>
      <c r="Y178" s="122">
        <f t="shared" si="93"/>
        <v>0</v>
      </c>
      <c r="DA178" s="130" t="s">
        <v>2286</v>
      </c>
    </row>
    <row r="179" spans="1:105" ht="12" customHeight="1" x14ac:dyDescent="0.25">
      <c r="A179" s="97" t="s">
        <v>53</v>
      </c>
      <c r="B179" s="98">
        <f>RES_hhdet_fech!B48</f>
        <v>1.7129547803044057E-2</v>
      </c>
      <c r="C179" s="98">
        <f>RES_hhdet_fech!C48</f>
        <v>2.8678810798616405E-2</v>
      </c>
      <c r="D179" s="98">
        <f>RES_hhdet_fech!D48</f>
        <v>2.8845311915943576E-2</v>
      </c>
      <c r="E179" s="98">
        <f>RES_hhdet_fech!E48</f>
        <v>3.4662801917910671E-2</v>
      </c>
      <c r="F179" s="98">
        <f>RES_hhdet_fech!F48</f>
        <v>4.5753859108306927E-2</v>
      </c>
      <c r="G179" s="98">
        <f>RES_hhdet_fech!G48</f>
        <v>3.1455569794295521E-2</v>
      </c>
      <c r="H179" s="98">
        <f>RES_hhdet_fech!H48</f>
        <v>3.5576769098856591E-2</v>
      </c>
      <c r="I179" s="98">
        <f>RES_hhdet_fech!I48</f>
        <v>3.5194138591546797E-2</v>
      </c>
      <c r="J179" s="98">
        <f>RES_hhdet_fech!J48</f>
        <v>3.231047705003743E-2</v>
      </c>
      <c r="K179" s="98">
        <f>RES_hhdet_fech!K48</f>
        <v>1.6442484939004499E-2</v>
      </c>
      <c r="L179" s="98">
        <f>RES_hhdet_fech!L48</f>
        <v>0.10290876543669356</v>
      </c>
      <c r="M179" s="98">
        <f>RES_hhdet_fech!M48</f>
        <v>9.1478236335050839E-2</v>
      </c>
      <c r="N179" s="98">
        <f>RES_hhdet_fech!N48</f>
        <v>0.15975405521298772</v>
      </c>
      <c r="O179" s="98">
        <f>RES_hhdet_fech!O48</f>
        <v>0.28921333376095476</v>
      </c>
      <c r="P179" s="98">
        <f>RES_hhdet_fech!P48</f>
        <v>0.43523651873049407</v>
      </c>
      <c r="Q179" s="98">
        <f>RES_hhdet_fech!Q48</f>
        <v>0.44852976571646269</v>
      </c>
      <c r="R179" s="98">
        <f>RES_hhdet_fech!R48</f>
        <v>0.61422676246466534</v>
      </c>
      <c r="S179" s="98">
        <f>RES_hhdet_fech!S48</f>
        <v>0.7267632045417225</v>
      </c>
      <c r="T179" s="98">
        <f>RES_hhdet_fech!T48</f>
        <v>0.89553218361658249</v>
      </c>
      <c r="U179" s="98">
        <f>RES_hhdet_fech!U48</f>
        <v>0.55900747509923998</v>
      </c>
      <c r="V179" s="98">
        <f>RES_hhdet_fech!V48</f>
        <v>0.40452725035882486</v>
      </c>
      <c r="W179" s="98">
        <f>RES_hhdet_fech!W48</f>
        <v>0.31386241476831495</v>
      </c>
      <c r="X179" s="98">
        <f>RES_hhdet_fech!X48</f>
        <v>0.10628859250846652</v>
      </c>
      <c r="Y179" s="98">
        <f>RES_hhdet_fech!Y48</f>
        <v>0</v>
      </c>
      <c r="DA179" s="63" t="s">
        <v>2287</v>
      </c>
    </row>
    <row r="180" spans="1:105" ht="12" customHeight="1" x14ac:dyDescent="0.25">
      <c r="A180" s="121" t="s">
        <v>55</v>
      </c>
      <c r="B180" s="122">
        <v>2143.8181499915468</v>
      </c>
      <c r="C180" s="122">
        <v>2683.1383111599657</v>
      </c>
      <c r="D180" s="122">
        <v>2333.5763930632374</v>
      </c>
      <c r="E180" s="122">
        <v>2262.3503376372137</v>
      </c>
      <c r="F180" s="122">
        <v>1782.2491000113407</v>
      </c>
      <c r="G180" s="122">
        <v>2083.3524807659551</v>
      </c>
      <c r="H180" s="122">
        <v>2549.1757351965439</v>
      </c>
      <c r="I180" s="122">
        <v>1890.0129419535967</v>
      </c>
      <c r="J180" s="122">
        <v>2277.7849611926972</v>
      </c>
      <c r="K180" s="122">
        <v>1775.0187482384858</v>
      </c>
      <c r="L180" s="122">
        <v>1560.3204840709318</v>
      </c>
      <c r="M180" s="122">
        <v>1959.7678584407561</v>
      </c>
      <c r="N180" s="122">
        <v>1980.7592654189721</v>
      </c>
      <c r="O180" s="122">
        <v>1644.0808224921964</v>
      </c>
      <c r="P180" s="122">
        <v>1678.5548271136056</v>
      </c>
      <c r="Q180" s="122">
        <v>1813.6453437203902</v>
      </c>
      <c r="R180" s="122">
        <v>1628.938498684802</v>
      </c>
      <c r="S180" s="122">
        <v>1345.3588080877198</v>
      </c>
      <c r="T180" s="122">
        <v>1485.0441530718592</v>
      </c>
      <c r="U180" s="122">
        <v>1678.3766549201673</v>
      </c>
      <c r="V180" s="122">
        <v>1836.9151317660931</v>
      </c>
      <c r="W180" s="122">
        <v>1202.3483122556329</v>
      </c>
      <c r="X180" s="122">
        <v>1475.0348401924446</v>
      </c>
      <c r="Y180" s="122">
        <v>1444.1618186939636</v>
      </c>
      <c r="DA180" s="130" t="s">
        <v>2288</v>
      </c>
    </row>
    <row r="181" spans="1:105" ht="12" customHeight="1" x14ac:dyDescent="0.25">
      <c r="A181" s="97" t="s">
        <v>138</v>
      </c>
      <c r="B181" s="98">
        <v>2157.8046223468405</v>
      </c>
      <c r="C181" s="98">
        <v>2715.5296242326503</v>
      </c>
      <c r="D181" s="98">
        <v>2352.0442569716688</v>
      </c>
      <c r="E181" s="98">
        <v>2278.9296002531041</v>
      </c>
      <c r="F181" s="98">
        <v>1782.3502946226213</v>
      </c>
      <c r="G181" s="98">
        <v>2095.7539368004846</v>
      </c>
      <c r="H181" s="98">
        <v>2578.0679417714632</v>
      </c>
      <c r="I181" s="98">
        <v>1898.0170920105404</v>
      </c>
      <c r="J181" s="98">
        <v>2300.7854437060751</v>
      </c>
      <c r="K181" s="98">
        <v>1782.8031133139746</v>
      </c>
      <c r="L181" s="98">
        <v>1557.5934458493632</v>
      </c>
      <c r="M181" s="98">
        <v>1975.1115390608913</v>
      </c>
      <c r="N181" s="98">
        <v>1995.5788082874749</v>
      </c>
      <c r="O181" s="98">
        <v>1649.616248564126</v>
      </c>
      <c r="P181" s="98">
        <v>1688.5750815462086</v>
      </c>
      <c r="Q181" s="98">
        <v>1827.4970559246267</v>
      </c>
      <c r="R181" s="98">
        <v>1632.2052682051792</v>
      </c>
      <c r="S181" s="98">
        <v>1338.9790102732672</v>
      </c>
      <c r="T181" s="98">
        <v>1485.7935275716975</v>
      </c>
      <c r="U181" s="98">
        <v>1684.6488383107726</v>
      </c>
      <c r="V181" s="98">
        <v>1850.777391233454</v>
      </c>
      <c r="W181" s="98">
        <v>1190.4804336325476</v>
      </c>
      <c r="X181" s="98">
        <v>1495.5530966755791</v>
      </c>
      <c r="Y181" s="98">
        <v>1443.743002918302</v>
      </c>
      <c r="DA181" s="63" t="s">
        <v>2289</v>
      </c>
    </row>
    <row r="182" spans="1:105" ht="12" customHeight="1" x14ac:dyDescent="0.25">
      <c r="A182" s="97" t="s">
        <v>137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2290</v>
      </c>
    </row>
    <row r="183" spans="1:105" ht="12" customHeight="1" x14ac:dyDescent="0.25">
      <c r="A183" s="100" t="s">
        <v>211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2291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2292</v>
      </c>
    </row>
    <row r="185" spans="1:105" ht="12" customHeight="1" x14ac:dyDescent="0.25">
      <c r="A185" s="106" t="s">
        <v>122</v>
      </c>
      <c r="B185" s="101">
        <v>1763.5609328320004</v>
      </c>
      <c r="C185" s="101">
        <v>1863.3238463390071</v>
      </c>
      <c r="D185" s="101">
        <v>1829.5610578761775</v>
      </c>
      <c r="E185" s="101">
        <v>1803.7184706882429</v>
      </c>
      <c r="F185" s="101">
        <v>1779.4075846583555</v>
      </c>
      <c r="G185" s="101">
        <v>1736.1117117991271</v>
      </c>
      <c r="H185" s="101">
        <v>1735.8237013647729</v>
      </c>
      <c r="I185" s="101">
        <v>1661.7143916807756</v>
      </c>
      <c r="J185" s="101">
        <v>1618.148481563758</v>
      </c>
      <c r="K185" s="101">
        <v>1548.0612598153352</v>
      </c>
      <c r="L185" s="101">
        <v>1640.4022894067566</v>
      </c>
      <c r="M185" s="101">
        <v>1500.1968943244203</v>
      </c>
      <c r="N185" s="101">
        <v>1542.8934697344889</v>
      </c>
      <c r="O185" s="101">
        <v>1477.9521424048796</v>
      </c>
      <c r="P185" s="101">
        <v>1376.5864188422006</v>
      </c>
      <c r="Q185" s="101">
        <v>1392.2912332915125</v>
      </c>
      <c r="R185" s="101">
        <v>1530.3463234878488</v>
      </c>
      <c r="S185" s="101">
        <v>1537.8160421570385</v>
      </c>
      <c r="T185" s="101">
        <v>1462.3618663816317</v>
      </c>
      <c r="U185" s="101">
        <v>1492.5219576090783</v>
      </c>
      <c r="V185" s="101">
        <v>1399.8207629358694</v>
      </c>
      <c r="W185" s="101">
        <v>1527.4434159665784</v>
      </c>
      <c r="X185" s="101">
        <v>1065.377236615378</v>
      </c>
      <c r="Y185" s="101">
        <v>1449.3879111989575</v>
      </c>
      <c r="DA185" s="131" t="s">
        <v>2293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2294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2295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2296</v>
      </c>
    </row>
    <row r="189" spans="1:105" ht="12" customHeight="1" x14ac:dyDescent="0.25">
      <c r="A189" s="121" t="s">
        <v>54</v>
      </c>
      <c r="B189" s="122">
        <v>1075.5082054727889</v>
      </c>
      <c r="C189" s="122">
        <v>1130.1861608466659</v>
      </c>
      <c r="D189" s="122">
        <v>943.83449832176825</v>
      </c>
      <c r="E189" s="122">
        <v>932.56449339918447</v>
      </c>
      <c r="F189" s="122">
        <v>933.14605602754614</v>
      </c>
      <c r="G189" s="122">
        <v>847.23468767691554</v>
      </c>
      <c r="H189" s="122">
        <v>887.30391485925009</v>
      </c>
      <c r="I189" s="122">
        <v>756.62407552666537</v>
      </c>
      <c r="J189" s="122">
        <v>736.31096159804474</v>
      </c>
      <c r="K189" s="122">
        <v>674.66136161938243</v>
      </c>
      <c r="L189" s="122">
        <v>747.19879057711591</v>
      </c>
      <c r="M189" s="122">
        <v>705.25559038316874</v>
      </c>
      <c r="N189" s="122">
        <v>692.89248067904907</v>
      </c>
      <c r="O189" s="122">
        <v>664.06956655043291</v>
      </c>
      <c r="P189" s="122">
        <v>638.60609604561591</v>
      </c>
      <c r="Q189" s="122">
        <v>668.23573838531843</v>
      </c>
      <c r="R189" s="122">
        <v>763.94211360622376</v>
      </c>
      <c r="S189" s="122">
        <v>756.31440671404243</v>
      </c>
      <c r="T189" s="122">
        <v>705.08232452284949</v>
      </c>
      <c r="U189" s="122">
        <v>749.52119396538149</v>
      </c>
      <c r="V189" s="122">
        <v>657.04733712130792</v>
      </c>
      <c r="W189" s="122">
        <v>702.19866837964855</v>
      </c>
      <c r="X189" s="122">
        <v>492.54622047307458</v>
      </c>
      <c r="Y189" s="122">
        <v>645.00004520773109</v>
      </c>
      <c r="DA189" s="130" t="s">
        <v>2297</v>
      </c>
    </row>
    <row r="190" spans="1:105" ht="12" customHeight="1" x14ac:dyDescent="0.25">
      <c r="A190" s="97" t="s">
        <v>50</v>
      </c>
      <c r="B190" s="98">
        <v>1288.0558480823454</v>
      </c>
      <c r="C190" s="98">
        <v>1639.2772713641591</v>
      </c>
      <c r="D190" s="98">
        <v>860.39090716737337</v>
      </c>
      <c r="E190" s="98">
        <v>1202.3051827128197</v>
      </c>
      <c r="F190" s="98">
        <v>1282.583276487361</v>
      </c>
      <c r="G190" s="98">
        <v>1037.3779700664504</v>
      </c>
      <c r="H190" s="98">
        <v>1104.4910885199424</v>
      </c>
      <c r="I190" s="98">
        <v>739.46380427293434</v>
      </c>
      <c r="J190" s="98">
        <v>980.15727219873463</v>
      </c>
      <c r="K190" s="98">
        <v>852.11887316411423</v>
      </c>
      <c r="L190" s="98">
        <v>1010.8322817611783</v>
      </c>
      <c r="M190" s="98">
        <v>986.99842189953392</v>
      </c>
      <c r="N190" s="98">
        <v>777.34961216532463</v>
      </c>
      <c r="O190" s="98">
        <v>731.58596955550115</v>
      </c>
      <c r="P190" s="98">
        <v>817.46524946388195</v>
      </c>
      <c r="Q190" s="98">
        <v>852.85567188335779</v>
      </c>
      <c r="R190" s="98">
        <v>1070.3529282953375</v>
      </c>
      <c r="S190" s="98">
        <v>1065.1422277550298</v>
      </c>
      <c r="T190" s="98">
        <v>925.49381556438652</v>
      </c>
      <c r="U190" s="98">
        <v>1101.2770013211825</v>
      </c>
      <c r="V190" s="98">
        <v>831.34966078860418</v>
      </c>
      <c r="W190" s="98">
        <v>868.80648163921546</v>
      </c>
      <c r="X190" s="98">
        <v>556.59945066864168</v>
      </c>
      <c r="Y190" s="98">
        <v>932.29156889438411</v>
      </c>
      <c r="DA190" s="63" t="s">
        <v>2298</v>
      </c>
    </row>
    <row r="191" spans="1:105" ht="12" customHeight="1" x14ac:dyDescent="0.25">
      <c r="A191" s="109" t="s">
        <v>120</v>
      </c>
      <c r="B191" s="33">
        <v>1041.1463365842437</v>
      </c>
      <c r="C191" s="33">
        <v>1052.2615035376923</v>
      </c>
      <c r="D191" s="33">
        <v>955.22888529619331</v>
      </c>
      <c r="E191" s="33">
        <v>896.62263658806251</v>
      </c>
      <c r="F191" s="33">
        <v>889.34391425930789</v>
      </c>
      <c r="G191" s="33">
        <v>825.96158631592414</v>
      </c>
      <c r="H191" s="33">
        <v>866.44296674144584</v>
      </c>
      <c r="I191" s="33">
        <v>758.22104539984434</v>
      </c>
      <c r="J191" s="33">
        <v>711.17392957960044</v>
      </c>
      <c r="K191" s="33">
        <v>654.24718609246167</v>
      </c>
      <c r="L191" s="33">
        <v>712.31141179832468</v>
      </c>
      <c r="M191" s="33">
        <v>666.30842005392378</v>
      </c>
      <c r="N191" s="33">
        <v>681.9631614282456</v>
      </c>
      <c r="O191" s="33">
        <v>654.4116694992473</v>
      </c>
      <c r="P191" s="33">
        <v>612.1476413979434</v>
      </c>
      <c r="Q191" s="33">
        <v>639.30276373264064</v>
      </c>
      <c r="R191" s="33">
        <v>712.15171776141358</v>
      </c>
      <c r="S191" s="33">
        <v>703.06823067249297</v>
      </c>
      <c r="T191" s="33">
        <v>666.73233981782016</v>
      </c>
      <c r="U191" s="33">
        <v>695.0827952079361</v>
      </c>
      <c r="V191" s="33">
        <v>635.40072025117934</v>
      </c>
      <c r="W191" s="33">
        <v>685.60701892641373</v>
      </c>
      <c r="X191" s="33">
        <v>486.42942551746188</v>
      </c>
      <c r="Y191" s="33">
        <v>623.05416492611175</v>
      </c>
      <c r="DA191" s="60" t="s">
        <v>2299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10372.924460060298</v>
      </c>
      <c r="C193" s="117">
        <f t="shared" si="94"/>
        <v>12734.948122572367</v>
      </c>
      <c r="D193" s="117">
        <f t="shared" si="94"/>
        <v>10690.959357414886</v>
      </c>
      <c r="E193" s="117">
        <f t="shared" si="94"/>
        <v>10808.082800432605</v>
      </c>
      <c r="F193" s="117">
        <f t="shared" si="94"/>
        <v>8547.4572980730318</v>
      </c>
      <c r="G193" s="117">
        <f t="shared" si="94"/>
        <v>9554.2707835719284</v>
      </c>
      <c r="H193" s="117">
        <f t="shared" si="94"/>
        <v>11287.066133358096</v>
      </c>
      <c r="I193" s="117">
        <f t="shared" si="94"/>
        <v>10184.744829834272</v>
      </c>
      <c r="J193" s="117">
        <f t="shared" si="94"/>
        <v>12386.375505929878</v>
      </c>
      <c r="K193" s="117">
        <f t="shared" si="94"/>
        <v>10426.690388799234</v>
      </c>
      <c r="L193" s="117">
        <f t="shared" si="94"/>
        <v>9485.7916271738231</v>
      </c>
      <c r="M193" s="117">
        <f t="shared" si="94"/>
        <v>11979.219446859863</v>
      </c>
      <c r="N193" s="117">
        <f t="shared" si="94"/>
        <v>12504.786840742932</v>
      </c>
      <c r="O193" s="117">
        <f t="shared" si="94"/>
        <v>10809.613708990131</v>
      </c>
      <c r="P193" s="117">
        <f t="shared" si="94"/>
        <v>11130.555181861328</v>
      </c>
      <c r="Q193" s="117">
        <f t="shared" si="94"/>
        <v>12065.966971926435</v>
      </c>
      <c r="R193" s="117">
        <f t="shared" ref="R193:V193" si="95">R194+R197+R199+R208</f>
        <v>11206.718467156239</v>
      </c>
      <c r="S193" s="117">
        <f t="shared" si="95"/>
        <v>9613.7630134459523</v>
      </c>
      <c r="T193" s="117">
        <f t="shared" si="95"/>
        <v>11106.812884608564</v>
      </c>
      <c r="U193" s="117">
        <f t="shared" si="95"/>
        <v>12243.033402621797</v>
      </c>
      <c r="V193" s="117">
        <f t="shared" si="95"/>
        <v>13585.127128715363</v>
      </c>
      <c r="W193" s="117">
        <f t="shared" ref="W193:Y193" si="96">W194+W197+W199+W208</f>
        <v>9171.4757705363318</v>
      </c>
      <c r="X193" s="117">
        <f t="shared" si="96"/>
        <v>11645.841266625204</v>
      </c>
      <c r="Y193" s="117">
        <f t="shared" si="96"/>
        <v>11689.895223761736</v>
      </c>
      <c r="DA193" s="129" t="s">
        <v>2450</v>
      </c>
    </row>
    <row r="194" spans="1:105" ht="12" customHeight="1" x14ac:dyDescent="0.25">
      <c r="A194" s="121" t="s">
        <v>57</v>
      </c>
      <c r="B194" s="122">
        <f t="shared" ref="B194:Q194" si="97">SUM(B195:B196)</f>
        <v>8554.046351269044</v>
      </c>
      <c r="C194" s="122">
        <f t="shared" si="97"/>
        <v>10613.535221480392</v>
      </c>
      <c r="D194" s="122">
        <f t="shared" si="97"/>
        <v>8857.0805874018661</v>
      </c>
      <c r="E194" s="122">
        <f t="shared" si="97"/>
        <v>9015.6342333805969</v>
      </c>
      <c r="F194" s="122">
        <f t="shared" si="97"/>
        <v>6984.2018345527458</v>
      </c>
      <c r="G194" s="122">
        <f t="shared" si="97"/>
        <v>7886.496982112184</v>
      </c>
      <c r="H194" s="122">
        <f t="shared" si="97"/>
        <v>9345.0697545138755</v>
      </c>
      <c r="I194" s="122">
        <f t="shared" si="97"/>
        <v>8663.2203449250446</v>
      </c>
      <c r="J194" s="122">
        <f t="shared" si="97"/>
        <v>10681.669370609452</v>
      </c>
      <c r="K194" s="122">
        <f t="shared" si="97"/>
        <v>9016.2633227161587</v>
      </c>
      <c r="L194" s="122">
        <f t="shared" si="97"/>
        <v>8125.0834247925768</v>
      </c>
      <c r="M194" s="122">
        <f t="shared" si="97"/>
        <v>10413.245576394051</v>
      </c>
      <c r="N194" s="122">
        <f t="shared" si="97"/>
        <v>10890.584500125102</v>
      </c>
      <c r="O194" s="122">
        <f t="shared" si="97"/>
        <v>9368.7669654174879</v>
      </c>
      <c r="P194" s="122">
        <f t="shared" si="97"/>
        <v>9687.4171712256993</v>
      </c>
      <c r="Q194" s="122">
        <f t="shared" si="97"/>
        <v>10509.32283015169</v>
      </c>
      <c r="R194" s="122">
        <f t="shared" ref="R194:V194" si="98">SUM(R195:R196)</f>
        <v>9656.5806109241075</v>
      </c>
      <c r="S194" s="122">
        <f t="shared" si="98"/>
        <v>8208.4846326804363</v>
      </c>
      <c r="T194" s="122">
        <f t="shared" si="98"/>
        <v>9618.5048750092319</v>
      </c>
      <c r="U194" s="122">
        <f t="shared" si="98"/>
        <v>10569.085991983673</v>
      </c>
      <c r="V194" s="122">
        <f t="shared" si="98"/>
        <v>11834.119451298016</v>
      </c>
      <c r="W194" s="122">
        <f t="shared" ref="W194:Y194" si="99">SUM(W195:W196)</f>
        <v>7761.8534407517436</v>
      </c>
      <c r="X194" s="122">
        <f t="shared" si="99"/>
        <v>10195.292542680299</v>
      </c>
      <c r="Y194" s="122">
        <f t="shared" si="99"/>
        <v>10119.795501803699</v>
      </c>
      <c r="DA194" s="130" t="s">
        <v>2451</v>
      </c>
    </row>
    <row r="195" spans="1:105" ht="12" customHeight="1" x14ac:dyDescent="0.25">
      <c r="A195" s="97" t="s">
        <v>211</v>
      </c>
      <c r="B195" s="98">
        <v>8356.739726913027</v>
      </c>
      <c r="C195" s="98">
        <v>10373.741071800416</v>
      </c>
      <c r="D195" s="98">
        <v>8661.16450745769</v>
      </c>
      <c r="E195" s="98">
        <v>8820.2738775316138</v>
      </c>
      <c r="F195" s="98">
        <v>6835.226047171479</v>
      </c>
      <c r="G195" s="98">
        <v>7722.1188123944867</v>
      </c>
      <c r="H195" s="98">
        <v>9152.9913341029369</v>
      </c>
      <c r="I195" s="98">
        <v>8488.5183986701431</v>
      </c>
      <c r="J195" s="98">
        <v>10470.240080169582</v>
      </c>
      <c r="K195" s="98">
        <v>8841.2434621113225</v>
      </c>
      <c r="L195" s="98">
        <v>7967.4600186502357</v>
      </c>
      <c r="M195" s="98">
        <v>10213.681098814166</v>
      </c>
      <c r="N195" s="98">
        <v>10683.650824330662</v>
      </c>
      <c r="O195" s="98">
        <v>9192.2390560283275</v>
      </c>
      <c r="P195" s="98">
        <v>9506.0155660369746</v>
      </c>
      <c r="Q195" s="98">
        <v>10313.55882121489</v>
      </c>
      <c r="R195" s="98">
        <v>9478.1234319715059</v>
      </c>
      <c r="S195" s="98">
        <v>8057.5312052360914</v>
      </c>
      <c r="T195" s="98">
        <v>9442.3569407877421</v>
      </c>
      <c r="U195" s="98">
        <v>10376.000419701164</v>
      </c>
      <c r="V195" s="98">
        <v>11617.861416749827</v>
      </c>
      <c r="W195" s="98">
        <v>7620.4168030370083</v>
      </c>
      <c r="X195" s="98">
        <v>10009.386593437777</v>
      </c>
      <c r="Y195" s="98">
        <v>9935.934838054578</v>
      </c>
      <c r="DA195" s="63" t="s">
        <v>2452</v>
      </c>
    </row>
    <row r="196" spans="1:105" ht="12" customHeight="1" x14ac:dyDescent="0.25">
      <c r="A196" s="97" t="s">
        <v>53</v>
      </c>
      <c r="B196" s="98">
        <v>197.30662435601607</v>
      </c>
      <c r="C196" s="98">
        <v>239.79414967997667</v>
      </c>
      <c r="D196" s="98">
        <v>195.91607994417609</v>
      </c>
      <c r="E196" s="98">
        <v>195.36035584898224</v>
      </c>
      <c r="F196" s="98">
        <v>148.97578738126674</v>
      </c>
      <c r="G196" s="98">
        <v>164.37816971769706</v>
      </c>
      <c r="H196" s="98">
        <v>192.07842041093778</v>
      </c>
      <c r="I196" s="98">
        <v>174.70194625490177</v>
      </c>
      <c r="J196" s="98">
        <v>211.42929043986945</v>
      </c>
      <c r="K196" s="98">
        <v>175.01986060483583</v>
      </c>
      <c r="L196" s="98">
        <v>157.62340614234137</v>
      </c>
      <c r="M196" s="98">
        <v>199.56447757988545</v>
      </c>
      <c r="N196" s="98">
        <v>206.93367579444094</v>
      </c>
      <c r="O196" s="98">
        <v>176.5279093891601</v>
      </c>
      <c r="P196" s="98">
        <v>181.40160518872537</v>
      </c>
      <c r="Q196" s="98">
        <v>195.76400893679903</v>
      </c>
      <c r="R196" s="98">
        <v>178.45717895260177</v>
      </c>
      <c r="S196" s="98">
        <v>150.95342744434481</v>
      </c>
      <c r="T196" s="98">
        <v>176.14793422148892</v>
      </c>
      <c r="U196" s="98">
        <v>193.08557228250982</v>
      </c>
      <c r="V196" s="98">
        <v>216.25803454818853</v>
      </c>
      <c r="W196" s="98">
        <v>141.4366377147351</v>
      </c>
      <c r="X196" s="98">
        <v>185.90594924252164</v>
      </c>
      <c r="Y196" s="98">
        <v>183.8606637491207</v>
      </c>
      <c r="DA196" s="63" t="s">
        <v>2453</v>
      </c>
    </row>
    <row r="197" spans="1:105" ht="12" customHeight="1" x14ac:dyDescent="0.25">
      <c r="A197" s="121" t="s">
        <v>92</v>
      </c>
      <c r="B197" s="122">
        <f t="shared" ref="B197:Y197" si="100">B198</f>
        <v>3.4913041295792556E-2</v>
      </c>
      <c r="C197" s="122">
        <f t="shared" si="100"/>
        <v>6.3881725761900779E-2</v>
      </c>
      <c r="D197" s="122">
        <f t="shared" si="100"/>
        <v>7.1802435489777827E-2</v>
      </c>
      <c r="E197" s="122">
        <f t="shared" si="100"/>
        <v>8.6283469766539805E-2</v>
      </c>
      <c r="F197" s="122">
        <f t="shared" si="100"/>
        <v>0.11389159273458065</v>
      </c>
      <c r="G197" s="122">
        <f t="shared" si="100"/>
        <v>8.8041745121258258E-2</v>
      </c>
      <c r="H197" s="122">
        <f t="shared" si="100"/>
        <v>9.9576668225142814E-2</v>
      </c>
      <c r="I197" s="122">
        <f t="shared" si="100"/>
        <v>9.8505714565091954E-2</v>
      </c>
      <c r="J197" s="122">
        <f t="shared" si="100"/>
        <v>0.10389456742068474</v>
      </c>
      <c r="K197" s="122">
        <f t="shared" si="100"/>
        <v>6.0468616475962231E-2</v>
      </c>
      <c r="L197" s="122">
        <f t="shared" si="100"/>
        <v>0.39775731956480537</v>
      </c>
      <c r="M197" s="122">
        <f t="shared" si="100"/>
        <v>0.35936825594896793</v>
      </c>
      <c r="N197" s="122">
        <f t="shared" si="100"/>
        <v>0.66115902055613374</v>
      </c>
      <c r="O197" s="122">
        <f t="shared" si="100"/>
        <v>1.2495318833543061</v>
      </c>
      <c r="P197" s="122">
        <f t="shared" si="100"/>
        <v>1.9214122215186191</v>
      </c>
      <c r="Q197" s="122">
        <f t="shared" si="100"/>
        <v>2.0173236530821197</v>
      </c>
      <c r="R197" s="122">
        <f t="shared" si="100"/>
        <v>2.7625684424683499</v>
      </c>
      <c r="S197" s="122">
        <f t="shared" si="100"/>
        <v>3.313156430123485</v>
      </c>
      <c r="T197" s="122">
        <f t="shared" si="100"/>
        <v>4.1383138505066697</v>
      </c>
      <c r="U197" s="122">
        <f t="shared" si="100"/>
        <v>2.593436821746165</v>
      </c>
      <c r="V197" s="122">
        <f t="shared" si="100"/>
        <v>1.913880348738243</v>
      </c>
      <c r="W197" s="122">
        <f t="shared" si="100"/>
        <v>1.5176481023854109</v>
      </c>
      <c r="X197" s="122">
        <f t="shared" si="100"/>
        <v>0.52646230835000762</v>
      </c>
      <c r="Y197" s="122">
        <f t="shared" si="100"/>
        <v>0</v>
      </c>
      <c r="DA197" s="130" t="s">
        <v>2454</v>
      </c>
    </row>
    <row r="198" spans="1:105" ht="12" customHeight="1" x14ac:dyDescent="0.25">
      <c r="A198" s="97" t="s">
        <v>53</v>
      </c>
      <c r="B198" s="98">
        <f>RES_hhdet_tesh!B48</f>
        <v>3.4913041295792556E-2</v>
      </c>
      <c r="C198" s="98">
        <f>RES_hhdet_tesh!C48</f>
        <v>6.3881725761900779E-2</v>
      </c>
      <c r="D198" s="98">
        <f>RES_hhdet_tesh!D48</f>
        <v>7.1802435489777827E-2</v>
      </c>
      <c r="E198" s="98">
        <f>RES_hhdet_tesh!E48</f>
        <v>8.6283469766539805E-2</v>
      </c>
      <c r="F198" s="98">
        <f>RES_hhdet_tesh!F48</f>
        <v>0.11389159273458065</v>
      </c>
      <c r="G198" s="98">
        <f>RES_hhdet_tesh!G48</f>
        <v>8.8041745121258258E-2</v>
      </c>
      <c r="H198" s="98">
        <f>RES_hhdet_tesh!H48</f>
        <v>9.9576668225142814E-2</v>
      </c>
      <c r="I198" s="98">
        <f>RES_hhdet_tesh!I48</f>
        <v>9.8505714565091954E-2</v>
      </c>
      <c r="J198" s="98">
        <f>RES_hhdet_tesh!J48</f>
        <v>0.10389456742068474</v>
      </c>
      <c r="K198" s="98">
        <f>RES_hhdet_tesh!K48</f>
        <v>6.0468616475962231E-2</v>
      </c>
      <c r="L198" s="98">
        <f>RES_hhdet_tesh!L48</f>
        <v>0.39775731956480537</v>
      </c>
      <c r="M198" s="98">
        <f>RES_hhdet_tesh!M48</f>
        <v>0.35936825594896793</v>
      </c>
      <c r="N198" s="98">
        <f>RES_hhdet_tesh!N48</f>
        <v>0.66115902055613374</v>
      </c>
      <c r="O198" s="98">
        <f>RES_hhdet_tesh!O48</f>
        <v>1.2495318833543061</v>
      </c>
      <c r="P198" s="98">
        <f>RES_hhdet_tesh!P48</f>
        <v>1.9214122215186191</v>
      </c>
      <c r="Q198" s="98">
        <f>RES_hhdet_tesh!Q48</f>
        <v>2.0173236530821197</v>
      </c>
      <c r="R198" s="98">
        <f>RES_hhdet_tesh!R48</f>
        <v>2.7625684424683499</v>
      </c>
      <c r="S198" s="98">
        <f>RES_hhdet_tesh!S48</f>
        <v>3.313156430123485</v>
      </c>
      <c r="T198" s="98">
        <f>RES_hhdet_tesh!T48</f>
        <v>4.1383138505066697</v>
      </c>
      <c r="U198" s="98">
        <f>RES_hhdet_tesh!U48</f>
        <v>2.593436821746165</v>
      </c>
      <c r="V198" s="98">
        <f>RES_hhdet_tesh!V48</f>
        <v>1.913880348738243</v>
      </c>
      <c r="W198" s="98">
        <f>RES_hhdet_tesh!W48</f>
        <v>1.5176481023854109</v>
      </c>
      <c r="X198" s="98">
        <f>RES_hhdet_tesh!X48</f>
        <v>0.52646230835000762</v>
      </c>
      <c r="Y198" s="98">
        <f>RES_hhdet_tesh!Y48</f>
        <v>0</v>
      </c>
      <c r="DA198" s="63" t="s">
        <v>2455</v>
      </c>
    </row>
    <row r="199" spans="1:105" ht="12" customHeight="1" x14ac:dyDescent="0.25">
      <c r="A199" s="121" t="s">
        <v>55</v>
      </c>
      <c r="B199" s="122">
        <v>1067.5364563202286</v>
      </c>
      <c r="C199" s="122">
        <v>1335.6108381560957</v>
      </c>
      <c r="D199" s="122">
        <v>1163.5373002452673</v>
      </c>
      <c r="E199" s="122">
        <v>1136.0707252781583</v>
      </c>
      <c r="F199" s="122">
        <v>905.85073580329697</v>
      </c>
      <c r="G199" s="122">
        <v>1063.2070701948769</v>
      </c>
      <c r="H199" s="122">
        <v>1300.9663977744183</v>
      </c>
      <c r="I199" s="122">
        <v>969.17032802958533</v>
      </c>
      <c r="J199" s="122">
        <v>1171.9186537325029</v>
      </c>
      <c r="K199" s="122">
        <v>922.3325007134946</v>
      </c>
      <c r="L199" s="122">
        <v>822.40910202786449</v>
      </c>
      <c r="M199" s="122">
        <v>1057.6226179988982</v>
      </c>
      <c r="N199" s="122">
        <v>1106.9286341651418</v>
      </c>
      <c r="O199" s="122">
        <v>952.83583303565524</v>
      </c>
      <c r="P199" s="122">
        <v>976.01311190211766</v>
      </c>
      <c r="Q199" s="122">
        <v>1068.1855026567546</v>
      </c>
      <c r="R199" s="122">
        <v>994.09303961011494</v>
      </c>
      <c r="S199" s="122">
        <v>852.78365062509101</v>
      </c>
      <c r="T199" s="122">
        <v>963.42028976338861</v>
      </c>
      <c r="U199" s="122">
        <v>1103.7799854047305</v>
      </c>
      <c r="V199" s="122">
        <v>1228.2896939360021</v>
      </c>
      <c r="W199" s="122">
        <v>835.54063391145291</v>
      </c>
      <c r="X199" s="122">
        <v>1045.4373723086119</v>
      </c>
      <c r="Y199" s="122">
        <v>1036.3933010512369</v>
      </c>
      <c r="DA199" s="130" t="s">
        <v>2456</v>
      </c>
    </row>
    <row r="200" spans="1:105" ht="12" customHeight="1" x14ac:dyDescent="0.25">
      <c r="A200" s="97" t="s">
        <v>138</v>
      </c>
      <c r="B200" s="98">
        <v>1066.6620409010607</v>
      </c>
      <c r="C200" s="98">
        <v>1342.6253486850055</v>
      </c>
      <c r="D200" s="98">
        <v>1164.4695823020727</v>
      </c>
      <c r="E200" s="98">
        <v>1136.5361653290533</v>
      </c>
      <c r="F200" s="98">
        <v>898.58078816393311</v>
      </c>
      <c r="G200" s="98">
        <v>1062.1044083956472</v>
      </c>
      <c r="H200" s="98">
        <v>1307.6893393285561</v>
      </c>
      <c r="I200" s="98">
        <v>965.55221523775879</v>
      </c>
      <c r="J200" s="98">
        <v>1176.2962394606388</v>
      </c>
      <c r="K200" s="98">
        <v>919.56989667004916</v>
      </c>
      <c r="L200" s="98">
        <v>814.19399737318577</v>
      </c>
      <c r="M200" s="98">
        <v>1060.1825755087823</v>
      </c>
      <c r="N200" s="98">
        <v>1109.8377909658964</v>
      </c>
      <c r="O200" s="98">
        <v>951.53141267888134</v>
      </c>
      <c r="P200" s="98">
        <v>977.71452053202142</v>
      </c>
      <c r="Q200" s="98">
        <v>1072.5001030106821</v>
      </c>
      <c r="R200" s="98">
        <v>992.7988072537604</v>
      </c>
      <c r="S200" s="98">
        <v>846.53827933502419</v>
      </c>
      <c r="T200" s="98">
        <v>962.11051817995076</v>
      </c>
      <c r="U200" s="98">
        <v>1104.3578658255144</v>
      </c>
      <c r="V200" s="98">
        <v>1233.3373677724778</v>
      </c>
      <c r="W200" s="98">
        <v>822.29835190584242</v>
      </c>
      <c r="X200" s="98">
        <v>1055.8782869315658</v>
      </c>
      <c r="Y200" s="98">
        <v>1026.4596397953865</v>
      </c>
      <c r="DA200" s="63" t="s">
        <v>2457</v>
      </c>
    </row>
    <row r="201" spans="1:105" ht="12" customHeight="1" x14ac:dyDescent="0.25">
      <c r="A201" s="97" t="s">
        <v>137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2458</v>
      </c>
    </row>
    <row r="202" spans="1:105" ht="12" customHeight="1" x14ac:dyDescent="0.25">
      <c r="A202" s="100" t="s">
        <v>211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X202" s="101">
        <v>0</v>
      </c>
      <c r="Y202" s="101">
        <v>0</v>
      </c>
      <c r="DA202" s="131" t="s">
        <v>2459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X203" s="104">
        <v>0</v>
      </c>
      <c r="Y203" s="104">
        <v>0</v>
      </c>
      <c r="DA203" s="132" t="s">
        <v>2460</v>
      </c>
    </row>
    <row r="204" spans="1:105" ht="12" customHeight="1" x14ac:dyDescent="0.25">
      <c r="A204" s="106" t="s">
        <v>122</v>
      </c>
      <c r="B204" s="101">
        <v>1091.3096255288535</v>
      </c>
      <c r="C204" s="101">
        <v>1158.0756705531396</v>
      </c>
      <c r="D204" s="101">
        <v>1138.0939433048297</v>
      </c>
      <c r="E204" s="101">
        <v>1123.1952648647232</v>
      </c>
      <c r="F204" s="101">
        <v>1109.9887582854344</v>
      </c>
      <c r="G204" s="101">
        <v>1094.0816005733054</v>
      </c>
      <c r="H204" s="101">
        <v>1111.7071187293661</v>
      </c>
      <c r="I204" s="101">
        <v>1072.36803162348</v>
      </c>
      <c r="J204" s="101">
        <v>1046.3727988878504</v>
      </c>
      <c r="K204" s="101">
        <v>1002.8777563801737</v>
      </c>
      <c r="L204" s="101">
        <v>1063.6526631067234</v>
      </c>
      <c r="M204" s="101">
        <v>980.94726414864476</v>
      </c>
      <c r="N204" s="101">
        <v>1020.9731989242541</v>
      </c>
      <c r="O204" s="101">
        <v>991.98397255263524</v>
      </c>
      <c r="P204" s="101">
        <v>924.73979751204672</v>
      </c>
      <c r="Q204" s="101">
        <v>936.94002432309878</v>
      </c>
      <c r="R204" s="101">
        <v>1033.1533964633734</v>
      </c>
      <c r="S204" s="101">
        <v>1041.1856845421037</v>
      </c>
      <c r="T204" s="101">
        <v>1003.0648393986637</v>
      </c>
      <c r="U204" s="101">
        <v>1086.6564760941246</v>
      </c>
      <c r="V204" s="101">
        <v>1069.1302282796355</v>
      </c>
      <c r="W204" s="101">
        <v>1198.2845731365658</v>
      </c>
      <c r="X204" s="101">
        <v>836.97911138825339</v>
      </c>
      <c r="Y204" s="101">
        <v>1160.3481175916336</v>
      </c>
      <c r="DA204" s="131" t="s">
        <v>2461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2462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X206" s="98">
        <v>0</v>
      </c>
      <c r="Y206" s="98">
        <v>0</v>
      </c>
      <c r="DA206" s="63" t="s">
        <v>2463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2464</v>
      </c>
    </row>
    <row r="208" spans="1:105" ht="12" customHeight="1" x14ac:dyDescent="0.25">
      <c r="A208" s="121" t="s">
        <v>54</v>
      </c>
      <c r="B208" s="122">
        <v>751.30673942972908</v>
      </c>
      <c r="C208" s="122">
        <v>785.73818121011823</v>
      </c>
      <c r="D208" s="122">
        <v>670.26966733226254</v>
      </c>
      <c r="E208" s="122">
        <v>656.2915583040824</v>
      </c>
      <c r="F208" s="122">
        <v>657.29083612425393</v>
      </c>
      <c r="G208" s="122">
        <v>604.47868951974453</v>
      </c>
      <c r="H208" s="122">
        <v>640.93040440157677</v>
      </c>
      <c r="I208" s="122">
        <v>552.25565116507573</v>
      </c>
      <c r="J208" s="122">
        <v>532.6835870205033</v>
      </c>
      <c r="K208" s="122">
        <v>488.03409675310462</v>
      </c>
      <c r="L208" s="122">
        <v>537.90134303381672</v>
      </c>
      <c r="M208" s="122">
        <v>507.99188421096437</v>
      </c>
      <c r="N208" s="122">
        <v>506.61254743213249</v>
      </c>
      <c r="O208" s="122">
        <v>486.76137865363415</v>
      </c>
      <c r="P208" s="122">
        <v>465.20348651199384</v>
      </c>
      <c r="Q208" s="122">
        <v>486.44131546490758</v>
      </c>
      <c r="R208" s="122">
        <v>553.2822481795489</v>
      </c>
      <c r="S208" s="122">
        <v>549.18157371030088</v>
      </c>
      <c r="T208" s="122">
        <v>520.74940598543583</v>
      </c>
      <c r="U208" s="122">
        <v>567.57398841164775</v>
      </c>
      <c r="V208" s="122">
        <v>520.80410313260734</v>
      </c>
      <c r="W208" s="122">
        <v>572.56404777074965</v>
      </c>
      <c r="X208" s="122">
        <v>404.58488932794347</v>
      </c>
      <c r="Y208" s="122">
        <v>533.70642090679917</v>
      </c>
      <c r="DA208" s="130" t="s">
        <v>2465</v>
      </c>
    </row>
    <row r="209" spans="1:105" ht="12" customHeight="1" x14ac:dyDescent="0.25">
      <c r="A209" s="97" t="s">
        <v>50</v>
      </c>
      <c r="B209" s="98">
        <v>722.49791474473443</v>
      </c>
      <c r="C209" s="98">
        <v>919.89763169903711</v>
      </c>
      <c r="D209" s="98">
        <v>482.85867509570113</v>
      </c>
      <c r="E209" s="98">
        <v>674.94501382265935</v>
      </c>
      <c r="F209" s="98">
        <v>720.32164131352295</v>
      </c>
      <c r="G209" s="98">
        <v>584.73401707805147</v>
      </c>
      <c r="H209" s="98">
        <v>627.03507451780467</v>
      </c>
      <c r="I209" s="98">
        <v>421.45653046452793</v>
      </c>
      <c r="J209" s="98">
        <v>558.93518839811816</v>
      </c>
      <c r="K209" s="98">
        <v>486.2061850002151</v>
      </c>
      <c r="L209" s="98">
        <v>577.28729174682724</v>
      </c>
      <c r="M209" s="98">
        <v>564.40746791727031</v>
      </c>
      <c r="N209" s="98">
        <v>445.0066521728761</v>
      </c>
      <c r="O209" s="98">
        <v>419.27313391163779</v>
      </c>
      <c r="P209" s="98">
        <v>468.57718471240582</v>
      </c>
      <c r="Q209" s="98">
        <v>489.08846564804094</v>
      </c>
      <c r="R209" s="98">
        <v>614.52990125281235</v>
      </c>
      <c r="S209" s="98">
        <v>612.31705539406755</v>
      </c>
      <c r="T209" s="98">
        <v>534.61851464379663</v>
      </c>
      <c r="U209" s="98">
        <v>639.85643240839818</v>
      </c>
      <c r="V209" s="98">
        <v>484.7890531204182</v>
      </c>
      <c r="W209" s="98">
        <v>509.25152117535578</v>
      </c>
      <c r="X209" s="98">
        <v>328.14875046194982</v>
      </c>
      <c r="Y209" s="98">
        <v>555.06470026691477</v>
      </c>
      <c r="DA209" s="63" t="s">
        <v>2466</v>
      </c>
    </row>
    <row r="210" spans="1:105" ht="12" customHeight="1" x14ac:dyDescent="0.25">
      <c r="A210" s="109" t="s">
        <v>120</v>
      </c>
      <c r="B210" s="33">
        <v>755.96416608713662</v>
      </c>
      <c r="C210" s="33">
        <v>765.20289982702286</v>
      </c>
      <c r="D210" s="33">
        <v>695.86100801237671</v>
      </c>
      <c r="E210" s="33">
        <v>653.80606073607623</v>
      </c>
      <c r="F210" s="33">
        <v>649.38989111034402</v>
      </c>
      <c r="G210" s="33">
        <v>606.6877100694752</v>
      </c>
      <c r="H210" s="33">
        <v>642.26505851995501</v>
      </c>
      <c r="I210" s="33">
        <v>564.42808434568053</v>
      </c>
      <c r="J210" s="33">
        <v>529.97742614917831</v>
      </c>
      <c r="K210" s="33">
        <v>488.24437419386442</v>
      </c>
      <c r="L210" s="33">
        <v>532.68928706497354</v>
      </c>
      <c r="M210" s="33">
        <v>500.19318588736343</v>
      </c>
      <c r="N210" s="33">
        <v>514.58476345665372</v>
      </c>
      <c r="O210" s="33">
        <v>496.41524780058035</v>
      </c>
      <c r="P210" s="33">
        <v>464.70441873086787</v>
      </c>
      <c r="Q210" s="33">
        <v>486.0264635705359</v>
      </c>
      <c r="R210" s="33">
        <v>542.93000196249443</v>
      </c>
      <c r="S210" s="33">
        <v>538.2961458337893</v>
      </c>
      <c r="T210" s="33">
        <v>518.33628268407278</v>
      </c>
      <c r="U210" s="33">
        <v>556.38741969786486</v>
      </c>
      <c r="V210" s="33">
        <v>525.27681452720958</v>
      </c>
      <c r="W210" s="33">
        <v>578.86902967236574</v>
      </c>
      <c r="X210" s="33">
        <v>411.88419628271407</v>
      </c>
      <c r="Y210" s="33">
        <v>532.07488567790142</v>
      </c>
      <c r="DA210" s="60" t="s">
        <v>2467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5764.2126797707806</v>
      </c>
      <c r="C212" s="117">
        <f t="shared" si="101"/>
        <v>7162.0232617452029</v>
      </c>
      <c r="D212" s="117">
        <f t="shared" si="101"/>
        <v>5985.3080313903729</v>
      </c>
      <c r="E212" s="117">
        <f t="shared" si="101"/>
        <v>6073.8050392513642</v>
      </c>
      <c r="F212" s="117">
        <f t="shared" si="101"/>
        <v>4718.8672247290879</v>
      </c>
      <c r="G212" s="117">
        <f t="shared" si="101"/>
        <v>5339.3079925286002</v>
      </c>
      <c r="H212" s="117">
        <f t="shared" si="101"/>
        <v>6346.8672365186312</v>
      </c>
      <c r="I212" s="117">
        <f t="shared" si="101"/>
        <v>5753.2637994446886</v>
      </c>
      <c r="J212" s="117">
        <f t="shared" si="101"/>
        <v>6995.0635227686207</v>
      </c>
      <c r="K212" s="117">
        <f t="shared" si="101"/>
        <v>5794.5279478643461</v>
      </c>
      <c r="L212" s="117">
        <f t="shared" si="101"/>
        <v>5062.0641013603763</v>
      </c>
      <c r="M212" s="117">
        <f t="shared" si="101"/>
        <v>6127.7160168134824</v>
      </c>
      <c r="N212" s="117">
        <f t="shared" si="101"/>
        <v>5986.0302261544493</v>
      </c>
      <c r="O212" s="117">
        <f t="shared" si="101"/>
        <v>4833.7416446998886</v>
      </c>
      <c r="P212" s="117">
        <f t="shared" si="101"/>
        <v>4995.2700265551821</v>
      </c>
      <c r="Q212" s="117">
        <f t="shared" si="101"/>
        <v>5418.8156682769386</v>
      </c>
      <c r="R212" s="117">
        <f t="shared" ref="R212:V212" si="102">R213+R216+R218+R227</f>
        <v>4979.0504085581906</v>
      </c>
      <c r="S212" s="117">
        <f t="shared" si="102"/>
        <v>4225.9964544522081</v>
      </c>
      <c r="T212" s="117">
        <f t="shared" si="102"/>
        <v>4921.064495536104</v>
      </c>
      <c r="U212" s="117">
        <f t="shared" si="102"/>
        <v>5419.1459699697061</v>
      </c>
      <c r="V212" s="117">
        <f t="shared" si="102"/>
        <v>6042.8219786058107</v>
      </c>
      <c r="W212" s="117">
        <f t="shared" ref="W212:Y212" si="103">W213+W216+W218+W227</f>
        <v>3960.5531846372096</v>
      </c>
      <c r="X212" s="117">
        <f t="shared" si="103"/>
        <v>5166.3341578196341</v>
      </c>
      <c r="Y212" s="117">
        <f t="shared" si="103"/>
        <v>5070.5617605205834</v>
      </c>
      <c r="DA212" s="129" t="s">
        <v>2618</v>
      </c>
    </row>
    <row r="213" spans="1:105" ht="12" customHeight="1" x14ac:dyDescent="0.25">
      <c r="A213" s="121" t="s">
        <v>57</v>
      </c>
      <c r="B213" s="122">
        <f t="shared" ref="B213:Q213" si="104">SUM(B214:B215)</f>
        <v>5168.2978959151815</v>
      </c>
      <c r="C213" s="122">
        <f t="shared" si="104"/>
        <v>6415.7298068633463</v>
      </c>
      <c r="D213" s="122">
        <f t="shared" si="104"/>
        <v>5356.5720320219189</v>
      </c>
      <c r="E213" s="122">
        <f t="shared" si="104"/>
        <v>5454.9745968313928</v>
      </c>
      <c r="F213" s="122">
        <f t="shared" si="104"/>
        <v>4227.3046130575804</v>
      </c>
      <c r="G213" s="122">
        <f t="shared" si="104"/>
        <v>4775.8111074793833</v>
      </c>
      <c r="H213" s="122">
        <f t="shared" si="104"/>
        <v>5660.7465829079565</v>
      </c>
      <c r="I213" s="122">
        <f t="shared" si="104"/>
        <v>5249.7975541820761</v>
      </c>
      <c r="J213" s="122">
        <f t="shared" si="104"/>
        <v>6381.178361129173</v>
      </c>
      <c r="K213" s="122">
        <f t="shared" si="104"/>
        <v>5314.7481998806079</v>
      </c>
      <c r="L213" s="122">
        <f t="shared" si="104"/>
        <v>4633.4085400416134</v>
      </c>
      <c r="M213" s="122">
        <f t="shared" si="104"/>
        <v>5590.6284333042167</v>
      </c>
      <c r="N213" s="122">
        <f t="shared" si="104"/>
        <v>5450.8840989852424</v>
      </c>
      <c r="O213" s="122">
        <f t="shared" si="104"/>
        <v>4387.0824720125793</v>
      </c>
      <c r="P213" s="122">
        <f t="shared" si="104"/>
        <v>4535.3630020433293</v>
      </c>
      <c r="Q213" s="122">
        <f t="shared" si="104"/>
        <v>4920.580855461867</v>
      </c>
      <c r="R213" s="122">
        <f t="shared" ref="R213:V213" si="105">SUM(R214:R215)</f>
        <v>4522.4529813907729</v>
      </c>
      <c r="S213" s="122">
        <f t="shared" si="105"/>
        <v>3844.6889123996266</v>
      </c>
      <c r="T213" s="122">
        <f t="shared" si="105"/>
        <v>4506.2319038720379</v>
      </c>
      <c r="U213" s="122">
        <f t="shared" si="105"/>
        <v>4950.8926661981423</v>
      </c>
      <c r="V213" s="122">
        <f t="shared" si="105"/>
        <v>5543.422865247453</v>
      </c>
      <c r="W213" s="122">
        <f t="shared" ref="W213:Y213" si="106">SUM(W214:W215)</f>
        <v>3636.291630333395</v>
      </c>
      <c r="X213" s="122">
        <f t="shared" si="106"/>
        <v>4775.3877996446508</v>
      </c>
      <c r="Y213" s="122">
        <f t="shared" si="106"/>
        <v>4698.9737498303684</v>
      </c>
      <c r="DA213" s="130" t="s">
        <v>2619</v>
      </c>
    </row>
    <row r="214" spans="1:105" ht="12" customHeight="1" x14ac:dyDescent="0.25">
      <c r="A214" s="97" t="s">
        <v>211</v>
      </c>
      <c r="B214" s="98">
        <v>5168.2978959151815</v>
      </c>
      <c r="C214" s="98">
        <v>6415.7298068633463</v>
      </c>
      <c r="D214" s="98">
        <v>5356.5720320219189</v>
      </c>
      <c r="E214" s="98">
        <v>5454.9745968313928</v>
      </c>
      <c r="F214" s="98">
        <v>4227.3046130575804</v>
      </c>
      <c r="G214" s="98">
        <v>4775.8111074793833</v>
      </c>
      <c r="H214" s="98">
        <v>5660.7465829079565</v>
      </c>
      <c r="I214" s="98">
        <v>5249.7975541820761</v>
      </c>
      <c r="J214" s="98">
        <v>6381.178361129173</v>
      </c>
      <c r="K214" s="98">
        <v>5314.7481998806079</v>
      </c>
      <c r="L214" s="98">
        <v>4633.4085400416134</v>
      </c>
      <c r="M214" s="98">
        <v>5590.6284333042167</v>
      </c>
      <c r="N214" s="98">
        <v>5450.8840989852424</v>
      </c>
      <c r="O214" s="98">
        <v>4387.0824720125793</v>
      </c>
      <c r="P214" s="98">
        <v>4535.3630020433293</v>
      </c>
      <c r="Q214" s="98">
        <v>4920.580855461867</v>
      </c>
      <c r="R214" s="98">
        <v>4522.4529813907729</v>
      </c>
      <c r="S214" s="98">
        <v>3844.6889123996266</v>
      </c>
      <c r="T214" s="98">
        <v>4506.2319038720379</v>
      </c>
      <c r="U214" s="98">
        <v>4950.8926661981423</v>
      </c>
      <c r="V214" s="98">
        <v>5543.422865247453</v>
      </c>
      <c r="W214" s="98">
        <v>3636.291630333395</v>
      </c>
      <c r="X214" s="98">
        <v>4775.3877996446508</v>
      </c>
      <c r="Y214" s="98">
        <v>4698.9737498303684</v>
      </c>
      <c r="DA214" s="63" t="s">
        <v>2620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2621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2622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2623</v>
      </c>
    </row>
    <row r="218" spans="1:105" ht="12" customHeight="1" x14ac:dyDescent="0.25">
      <c r="A218" s="121" t="s">
        <v>55</v>
      </c>
      <c r="B218" s="122">
        <v>555.19499569822801</v>
      </c>
      <c r="C218" s="122">
        <v>696.86131496334224</v>
      </c>
      <c r="D218" s="122">
        <v>605.25393088820636</v>
      </c>
      <c r="E218" s="122">
        <v>586.71777016937835</v>
      </c>
      <c r="F218" s="122">
        <v>459.10954094192141</v>
      </c>
      <c r="G218" s="122">
        <v>539.7852746574182</v>
      </c>
      <c r="H218" s="122">
        <v>664.13378607445975</v>
      </c>
      <c r="I218" s="122">
        <v>489.16491148774531</v>
      </c>
      <c r="J218" s="122">
        <v>593.07783721793351</v>
      </c>
      <c r="K218" s="122">
        <v>459.80964831394124</v>
      </c>
      <c r="L218" s="122">
        <v>401.82037562103659</v>
      </c>
      <c r="M218" s="122">
        <v>509.85813734584275</v>
      </c>
      <c r="N218" s="122">
        <v>514.91338864323041</v>
      </c>
      <c r="O218" s="122">
        <v>425.8618657993174</v>
      </c>
      <c r="P218" s="122">
        <v>435.97720414223772</v>
      </c>
      <c r="Q218" s="122">
        <v>471.98688647361672</v>
      </c>
      <c r="R218" s="122">
        <v>421.44291766285352</v>
      </c>
      <c r="S218" s="122">
        <v>345.72552610304763</v>
      </c>
      <c r="T218" s="122">
        <v>383.67449238381221</v>
      </c>
      <c r="U218" s="122">
        <v>434.72589050288849</v>
      </c>
      <c r="V218" s="122">
        <v>478.53678893122503</v>
      </c>
      <c r="W218" s="122">
        <v>306.38761494962591</v>
      </c>
      <c r="X218" s="122">
        <v>379.92470035535172</v>
      </c>
      <c r="Y218" s="122">
        <v>356.55850823414698</v>
      </c>
      <c r="DA218" s="130" t="s">
        <v>2624</v>
      </c>
    </row>
    <row r="219" spans="1:105" ht="12" customHeight="1" x14ac:dyDescent="0.25">
      <c r="A219" s="97" t="s">
        <v>138</v>
      </c>
      <c r="B219" s="98">
        <v>575.61596105724334</v>
      </c>
      <c r="C219" s="98">
        <v>724.3946825603017</v>
      </c>
      <c r="D219" s="98">
        <v>627.4313259897624</v>
      </c>
      <c r="E219" s="98">
        <v>607.92726016351799</v>
      </c>
      <c r="F219" s="98">
        <v>475.45976459353051</v>
      </c>
      <c r="G219" s="98">
        <v>559.06332018089745</v>
      </c>
      <c r="H219" s="98">
        <v>687.7254041469555</v>
      </c>
      <c r="I219" s="98">
        <v>506.31503946473197</v>
      </c>
      <c r="J219" s="98">
        <v>613.75752496303244</v>
      </c>
      <c r="K219" s="98">
        <v>475.58055850763589</v>
      </c>
      <c r="L219" s="98">
        <v>415.50362761477618</v>
      </c>
      <c r="M219" s="98">
        <v>526.88075415988328</v>
      </c>
      <c r="N219" s="98">
        <v>532.34060289876675</v>
      </c>
      <c r="O219" s="98">
        <v>440.05163046696623</v>
      </c>
      <c r="P219" s="98">
        <v>450.44428875326651</v>
      </c>
      <c r="Q219" s="98">
        <v>487.50311463845355</v>
      </c>
      <c r="R219" s="98">
        <v>435.40707734641359</v>
      </c>
      <c r="S219" s="98">
        <v>357.18604078049674</v>
      </c>
      <c r="T219" s="98">
        <v>396.35028141502602</v>
      </c>
      <c r="U219" s="98">
        <v>449.39692410778167</v>
      </c>
      <c r="V219" s="98">
        <v>493.71337688543633</v>
      </c>
      <c r="W219" s="98">
        <v>317.57256047581825</v>
      </c>
      <c r="X219" s="98">
        <v>398.95374406917767</v>
      </c>
      <c r="Y219" s="98">
        <v>385.13288345848628</v>
      </c>
      <c r="DA219" s="63" t="s">
        <v>2625</v>
      </c>
    </row>
    <row r="220" spans="1:105" ht="12" customHeight="1" x14ac:dyDescent="0.25">
      <c r="A220" s="97" t="s">
        <v>137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2626</v>
      </c>
    </row>
    <row r="221" spans="1:105" ht="12" customHeight="1" x14ac:dyDescent="0.25">
      <c r="A221" s="100" t="s">
        <v>211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2627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2628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2629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2630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2631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2632</v>
      </c>
    </row>
    <row r="227" spans="1:105" ht="12" customHeight="1" x14ac:dyDescent="0.25">
      <c r="A227" s="121" t="s">
        <v>54</v>
      </c>
      <c r="B227" s="122">
        <v>40.719788157370729</v>
      </c>
      <c r="C227" s="122">
        <v>49.432139918514416</v>
      </c>
      <c r="D227" s="122">
        <v>23.482068480247673</v>
      </c>
      <c r="E227" s="122">
        <v>32.112672250593093</v>
      </c>
      <c r="F227" s="122">
        <v>32.45307072958645</v>
      </c>
      <c r="G227" s="122">
        <v>23.711610391799038</v>
      </c>
      <c r="H227" s="122">
        <v>21.986867536214998</v>
      </c>
      <c r="I227" s="122">
        <v>14.301333774867411</v>
      </c>
      <c r="J227" s="122">
        <v>20.807324421514114</v>
      </c>
      <c r="K227" s="122">
        <v>19.970099669796934</v>
      </c>
      <c r="L227" s="122">
        <v>26.835185697725684</v>
      </c>
      <c r="M227" s="122">
        <v>27.229446163423052</v>
      </c>
      <c r="N227" s="122">
        <v>20.232738525977172</v>
      </c>
      <c r="O227" s="122">
        <v>20.797306887991638</v>
      </c>
      <c r="P227" s="122">
        <v>23.929820369615392</v>
      </c>
      <c r="Q227" s="122">
        <v>26.247926341454807</v>
      </c>
      <c r="R227" s="122">
        <v>35.154509504564381</v>
      </c>
      <c r="S227" s="122">
        <v>35.582015949534203</v>
      </c>
      <c r="T227" s="122">
        <v>31.15809928025363</v>
      </c>
      <c r="U227" s="122">
        <v>33.527413268675858</v>
      </c>
      <c r="V227" s="122">
        <v>20.862324427132588</v>
      </c>
      <c r="W227" s="122">
        <v>17.873939354188455</v>
      </c>
      <c r="X227" s="122">
        <v>11.021657819631743</v>
      </c>
      <c r="Y227" s="122">
        <v>15.02950245606795</v>
      </c>
      <c r="DA227" s="130" t="s">
        <v>2633</v>
      </c>
    </row>
    <row r="228" spans="1:105" ht="12" customHeight="1" x14ac:dyDescent="0.25">
      <c r="A228" s="97" t="s">
        <v>50</v>
      </c>
      <c r="B228" s="98">
        <v>292.59476645038558</v>
      </c>
      <c r="C228" s="98">
        <v>372.3782249630824</v>
      </c>
      <c r="D228" s="98">
        <v>195.44639847214057</v>
      </c>
      <c r="E228" s="98">
        <v>273.11564530504421</v>
      </c>
      <c r="F228" s="98">
        <v>291.35161708686894</v>
      </c>
      <c r="G228" s="98">
        <v>235.65077968029493</v>
      </c>
      <c r="H228" s="98">
        <v>250.89619566819022</v>
      </c>
      <c r="I228" s="98">
        <v>167.97659777863979</v>
      </c>
      <c r="J228" s="98">
        <v>222.65252595266463</v>
      </c>
      <c r="K228" s="98">
        <v>193.56732322796029</v>
      </c>
      <c r="L228" s="98">
        <v>229.62066112486926</v>
      </c>
      <c r="M228" s="98">
        <v>224.20656151869815</v>
      </c>
      <c r="N228" s="98">
        <v>176.58273789947521</v>
      </c>
      <c r="O228" s="98">
        <v>166.18706884422767</v>
      </c>
      <c r="P228" s="98">
        <v>185.69540606821545</v>
      </c>
      <c r="Q228" s="98">
        <v>193.73469442502358</v>
      </c>
      <c r="R228" s="98">
        <v>243.14137119156891</v>
      </c>
      <c r="S228" s="98">
        <v>241.95770845683259</v>
      </c>
      <c r="T228" s="98">
        <v>210.23517514360609</v>
      </c>
      <c r="U228" s="98">
        <v>250.16608362011988</v>
      </c>
      <c r="V228" s="98">
        <v>188.84938894473933</v>
      </c>
      <c r="W228" s="98">
        <v>197.35808036916421</v>
      </c>
      <c r="X228" s="98">
        <v>126.43713121388868</v>
      </c>
      <c r="Y228" s="98">
        <v>211.77935279004839</v>
      </c>
      <c r="DA228" s="63" t="s">
        <v>2634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2635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400.34644881338534</v>
      </c>
      <c r="C231" s="118">
        <f t="shared" si="108"/>
        <v>492.26878566672053</v>
      </c>
      <c r="D231" s="118">
        <f t="shared" si="108"/>
        <v>411.41338875244867</v>
      </c>
      <c r="E231" s="118">
        <f t="shared" si="108"/>
        <v>415.21709778907143</v>
      </c>
      <c r="F231" s="118">
        <f t="shared" si="108"/>
        <v>324.9790012261073</v>
      </c>
      <c r="G231" s="118">
        <f t="shared" si="108"/>
        <v>363.8980888759416</v>
      </c>
      <c r="H231" s="118">
        <f t="shared" si="108"/>
        <v>429.36782032837971</v>
      </c>
      <c r="I231" s="118">
        <f t="shared" si="108"/>
        <v>387.64958674408581</v>
      </c>
      <c r="J231" s="118">
        <f t="shared" si="108"/>
        <v>466.05898507231291</v>
      </c>
      <c r="K231" s="118">
        <f t="shared" si="108"/>
        <v>386.20482654452059</v>
      </c>
      <c r="L231" s="118">
        <f t="shared" si="108"/>
        <v>338.87594961386674</v>
      </c>
      <c r="M231" s="118">
        <f t="shared" si="108"/>
        <v>405.89947457012858</v>
      </c>
      <c r="N231" s="118">
        <f t="shared" si="108"/>
        <v>396.12477524558096</v>
      </c>
      <c r="O231" s="118">
        <f t="shared" si="108"/>
        <v>320.70774903338486</v>
      </c>
      <c r="P231" s="118">
        <f t="shared" si="108"/>
        <v>329.34059117265491</v>
      </c>
      <c r="Q231" s="118">
        <f t="shared" si="108"/>
        <v>355.6106267593396</v>
      </c>
      <c r="R231" s="118">
        <f t="shared" ref="R231:V231" si="109">R232+R235+R237+R246</f>
        <v>327.4730008480222</v>
      </c>
      <c r="S231" s="118">
        <f t="shared" si="109"/>
        <v>278.20262524651241</v>
      </c>
      <c r="T231" s="118">
        <f t="shared" si="109"/>
        <v>320.24053032826907</v>
      </c>
      <c r="U231" s="118">
        <f t="shared" si="109"/>
        <v>350.39906439525896</v>
      </c>
      <c r="V231" s="118">
        <f t="shared" si="109"/>
        <v>387.04551948876298</v>
      </c>
      <c r="W231" s="118">
        <f t="shared" ref="W231:Y231" si="110">W232+W235+W237+W246</f>
        <v>257.37589897193862</v>
      </c>
      <c r="X231" s="118">
        <f t="shared" si="110"/>
        <v>327.85751089820445</v>
      </c>
      <c r="Y231" s="118">
        <f t="shared" si="110"/>
        <v>323.62482513632767</v>
      </c>
      <c r="DA231" s="129" t="s">
        <v>2786</v>
      </c>
    </row>
    <row r="232" spans="1:105" ht="12" customHeight="1" x14ac:dyDescent="0.25">
      <c r="A232" s="121" t="s">
        <v>57</v>
      </c>
      <c r="B232" s="123">
        <f t="shared" ref="B232:Q232" si="111">SUM(B233:B234)</f>
        <v>343.79546324633969</v>
      </c>
      <c r="C232" s="123">
        <f t="shared" si="111"/>
        <v>425.47353696418008</v>
      </c>
      <c r="D232" s="123">
        <f t="shared" si="111"/>
        <v>354.16567014743708</v>
      </c>
      <c r="E232" s="123">
        <f t="shared" si="111"/>
        <v>359.56960635802864</v>
      </c>
      <c r="F232" s="123">
        <f t="shared" si="111"/>
        <v>277.81696338592906</v>
      </c>
      <c r="G232" s="123">
        <f t="shared" si="111"/>
        <v>313.11013862015744</v>
      </c>
      <c r="H232" s="123">
        <f t="shared" si="111"/>
        <v>369.98792337701195</v>
      </c>
      <c r="I232" s="123">
        <f t="shared" si="111"/>
        <v>342.05290051141907</v>
      </c>
      <c r="J232" s="123">
        <f t="shared" si="111"/>
        <v>414.3117556704093</v>
      </c>
      <c r="K232" s="123">
        <f t="shared" si="111"/>
        <v>344.24622372934675</v>
      </c>
      <c r="L232" s="123">
        <f t="shared" si="111"/>
        <v>299.44971283475587</v>
      </c>
      <c r="M232" s="123">
        <f t="shared" si="111"/>
        <v>360.48936518352673</v>
      </c>
      <c r="N232" s="123">
        <f t="shared" si="111"/>
        <v>350.6952303564799</v>
      </c>
      <c r="O232" s="123">
        <f t="shared" si="111"/>
        <v>281.60028328843646</v>
      </c>
      <c r="P232" s="123">
        <f t="shared" si="111"/>
        <v>290.19942618965217</v>
      </c>
      <c r="Q232" s="123">
        <f t="shared" si="111"/>
        <v>313.82164334974254</v>
      </c>
      <c r="R232" s="123">
        <f t="shared" ref="R232:V232" si="112">SUM(R233:R234)</f>
        <v>287.32978834324837</v>
      </c>
      <c r="S232" s="123">
        <f t="shared" si="112"/>
        <v>243.10740335153329</v>
      </c>
      <c r="T232" s="123">
        <f t="shared" si="112"/>
        <v>283.80918914856034</v>
      </c>
      <c r="U232" s="123">
        <f t="shared" si="112"/>
        <v>310.22469761853495</v>
      </c>
      <c r="V232" s="123">
        <f t="shared" si="112"/>
        <v>345.94782842522096</v>
      </c>
      <c r="W232" s="123">
        <f t="shared" ref="W232:Y232" si="113">SUM(W233:W234)</f>
        <v>226.10423479194833</v>
      </c>
      <c r="X232" s="123">
        <f t="shared" si="113"/>
        <v>295.68996934798969</v>
      </c>
      <c r="Y232" s="123">
        <f t="shared" si="113"/>
        <v>289.62923270776167</v>
      </c>
      <c r="DA232" s="130" t="s">
        <v>2787</v>
      </c>
    </row>
    <row r="233" spans="1:105" ht="12" customHeight="1" x14ac:dyDescent="0.25">
      <c r="A233" s="97" t="s">
        <v>211</v>
      </c>
      <c r="B233" s="99">
        <v>340.32957521103503</v>
      </c>
      <c r="C233" s="99">
        <v>421.2732677439389</v>
      </c>
      <c r="D233" s="99">
        <v>350.74356340684307</v>
      </c>
      <c r="E233" s="99">
        <v>356.16695046345569</v>
      </c>
      <c r="F233" s="99">
        <v>275.22953764002705</v>
      </c>
      <c r="G233" s="99">
        <v>310.26144645722826</v>
      </c>
      <c r="H233" s="99">
        <v>366.66898076865317</v>
      </c>
      <c r="I233" s="99">
        <v>339.0431474363495</v>
      </c>
      <c r="J233" s="99">
        <v>410.68189020087948</v>
      </c>
      <c r="K233" s="99">
        <v>341.24846924875106</v>
      </c>
      <c r="L233" s="99">
        <v>296.75668198370676</v>
      </c>
      <c r="M233" s="99">
        <v>357.08904474534631</v>
      </c>
      <c r="N233" s="99">
        <v>347.17931208287257</v>
      </c>
      <c r="O233" s="99">
        <v>278.60970941231807</v>
      </c>
      <c r="P233" s="99">
        <v>287.1357905656356</v>
      </c>
      <c r="Q233" s="99">
        <v>310.52603793032824</v>
      </c>
      <c r="R233" s="99">
        <v>284.33674054518849</v>
      </c>
      <c r="S233" s="99">
        <v>240.58754790661899</v>
      </c>
      <c r="T233" s="99">
        <v>280.88027950681135</v>
      </c>
      <c r="U233" s="99">
        <v>307.03045079473253</v>
      </c>
      <c r="V233" s="99">
        <v>342.38471766099428</v>
      </c>
      <c r="W233" s="99">
        <v>223.78230190456736</v>
      </c>
      <c r="X233" s="99">
        <v>292.65079884717517</v>
      </c>
      <c r="Y233" s="99">
        <v>286.63738593108951</v>
      </c>
      <c r="DA233" s="63" t="s">
        <v>2788</v>
      </c>
    </row>
    <row r="234" spans="1:105" ht="12" customHeight="1" x14ac:dyDescent="0.25">
      <c r="A234" s="97" t="s">
        <v>53</v>
      </c>
      <c r="B234" s="99">
        <v>3.4658880353046531</v>
      </c>
      <c r="C234" s="99">
        <v>4.2002692202412009</v>
      </c>
      <c r="D234" s="99">
        <v>3.4221067405940007</v>
      </c>
      <c r="E234" s="99">
        <v>3.4026558945729186</v>
      </c>
      <c r="F234" s="99">
        <v>2.58742574590201</v>
      </c>
      <c r="G234" s="99">
        <v>2.848692162929205</v>
      </c>
      <c r="H234" s="99">
        <v>3.3189426083588103</v>
      </c>
      <c r="I234" s="99">
        <v>3.0097530750695505</v>
      </c>
      <c r="J234" s="99">
        <v>3.6298654695298036</v>
      </c>
      <c r="K234" s="99">
        <v>2.9977544805956637</v>
      </c>
      <c r="L234" s="99">
        <v>2.6930308510491425</v>
      </c>
      <c r="M234" s="99">
        <v>3.4003204381803913</v>
      </c>
      <c r="N234" s="99">
        <v>3.5159182736073533</v>
      </c>
      <c r="O234" s="99">
        <v>2.9905738761183795</v>
      </c>
      <c r="P234" s="99">
        <v>3.0636356240165954</v>
      </c>
      <c r="Q234" s="99">
        <v>3.2956054194143123</v>
      </c>
      <c r="R234" s="99">
        <v>2.9930477980598855</v>
      </c>
      <c r="S234" s="99">
        <v>2.5198554449143127</v>
      </c>
      <c r="T234" s="99">
        <v>2.9289096417489797</v>
      </c>
      <c r="U234" s="99">
        <v>3.1942468238024166</v>
      </c>
      <c r="V234" s="99">
        <v>3.5631107642266899</v>
      </c>
      <c r="W234" s="99">
        <v>2.321932887380969</v>
      </c>
      <c r="X234" s="99">
        <v>3.0391705008145284</v>
      </c>
      <c r="Y234" s="99">
        <v>2.9918467766721801</v>
      </c>
      <c r="DA234" s="63" t="s">
        <v>2789</v>
      </c>
    </row>
    <row r="235" spans="1:105" ht="12" customHeight="1" x14ac:dyDescent="0.25">
      <c r="A235" s="121" t="s">
        <v>92</v>
      </c>
      <c r="B235" s="123">
        <f t="shared" ref="B235:Y235" si="114">B236</f>
        <v>3.008976255841523E-4</v>
      </c>
      <c r="C235" s="123">
        <f t="shared" si="114"/>
        <v>5.0234222324152056E-4</v>
      </c>
      <c r="D235" s="123">
        <f t="shared" si="114"/>
        <v>5.0384703680378699E-4</v>
      </c>
      <c r="E235" s="123">
        <f t="shared" si="114"/>
        <v>6.0373347886183567E-4</v>
      </c>
      <c r="F235" s="123">
        <f t="shared" si="114"/>
        <v>7.9465740783923552E-4</v>
      </c>
      <c r="G235" s="123">
        <f t="shared" si="114"/>
        <v>5.4512856121572393E-4</v>
      </c>
      <c r="H235" s="123">
        <f t="shared" si="114"/>
        <v>6.1473462025208518E-4</v>
      </c>
      <c r="I235" s="123">
        <f t="shared" si="114"/>
        <v>6.0632219114364829E-4</v>
      </c>
      <c r="J235" s="123">
        <f t="shared" si="114"/>
        <v>5.5471351535051994E-4</v>
      </c>
      <c r="K235" s="123">
        <f t="shared" si="114"/>
        <v>2.8162822623494622E-4</v>
      </c>
      <c r="L235" s="123">
        <f t="shared" si="114"/>
        <v>1.7582190801924947E-3</v>
      </c>
      <c r="M235" s="123">
        <f t="shared" si="114"/>
        <v>1.5586707636094923E-3</v>
      </c>
      <c r="N235" s="123">
        <f t="shared" si="114"/>
        <v>2.7143102728440036E-3</v>
      </c>
      <c r="O235" s="123">
        <f t="shared" si="114"/>
        <v>4.8995869466957401E-3</v>
      </c>
      <c r="P235" s="123">
        <f t="shared" si="114"/>
        <v>7.3505749977706529E-3</v>
      </c>
      <c r="Q235" s="123">
        <f t="shared" si="114"/>
        <v>7.5508114831313294E-3</v>
      </c>
      <c r="R235" s="123">
        <f t="shared" si="114"/>
        <v>1.0301687327426602E-2</v>
      </c>
      <c r="S235" s="123">
        <f t="shared" si="114"/>
        <v>1.2131809453634511E-2</v>
      </c>
      <c r="T235" s="123">
        <f t="shared" si="114"/>
        <v>1.4890511538971798E-2</v>
      </c>
      <c r="U235" s="123">
        <f t="shared" si="114"/>
        <v>9.2477538881308788E-3</v>
      </c>
      <c r="V235" s="123">
        <f t="shared" si="114"/>
        <v>6.6650721356453181E-3</v>
      </c>
      <c r="W235" s="123">
        <f t="shared" si="114"/>
        <v>5.1526073776811268E-3</v>
      </c>
      <c r="X235" s="123">
        <f t="shared" si="114"/>
        <v>1.7375945000201326E-3</v>
      </c>
      <c r="Y235" s="123">
        <f t="shared" si="114"/>
        <v>0</v>
      </c>
      <c r="DA235" s="130" t="s">
        <v>2790</v>
      </c>
    </row>
    <row r="236" spans="1:105" ht="12" customHeight="1" x14ac:dyDescent="0.25">
      <c r="A236" s="97" t="s">
        <v>53</v>
      </c>
      <c r="B236" s="99">
        <f>RES_hhdet_fecs!B48</f>
        <v>3.008976255841523E-4</v>
      </c>
      <c r="C236" s="99">
        <f>RES_hhdet_fecs!C48</f>
        <v>5.0234222324152056E-4</v>
      </c>
      <c r="D236" s="99">
        <f>RES_hhdet_fecs!D48</f>
        <v>5.0384703680378699E-4</v>
      </c>
      <c r="E236" s="99">
        <f>RES_hhdet_fecs!E48</f>
        <v>6.0373347886183567E-4</v>
      </c>
      <c r="F236" s="99">
        <f>RES_hhdet_fecs!F48</f>
        <v>7.9465740783923552E-4</v>
      </c>
      <c r="G236" s="99">
        <f>RES_hhdet_fecs!G48</f>
        <v>5.4512856121572393E-4</v>
      </c>
      <c r="H236" s="99">
        <f>RES_hhdet_fecs!H48</f>
        <v>6.1473462025208518E-4</v>
      </c>
      <c r="I236" s="99">
        <f>RES_hhdet_fecs!I48</f>
        <v>6.0632219114364829E-4</v>
      </c>
      <c r="J236" s="99">
        <f>RES_hhdet_fecs!J48</f>
        <v>5.5471351535051994E-4</v>
      </c>
      <c r="K236" s="99">
        <f>RES_hhdet_fecs!K48</f>
        <v>2.8162822623494622E-4</v>
      </c>
      <c r="L236" s="99">
        <f>RES_hhdet_fecs!L48</f>
        <v>1.7582190801924947E-3</v>
      </c>
      <c r="M236" s="99">
        <f>RES_hhdet_fecs!M48</f>
        <v>1.5586707636094923E-3</v>
      </c>
      <c r="N236" s="99">
        <f>RES_hhdet_fecs!N48</f>
        <v>2.7143102728440036E-3</v>
      </c>
      <c r="O236" s="99">
        <f>RES_hhdet_fecs!O48</f>
        <v>4.8995869466957401E-3</v>
      </c>
      <c r="P236" s="99">
        <f>RES_hhdet_fecs!P48</f>
        <v>7.3505749977706529E-3</v>
      </c>
      <c r="Q236" s="99">
        <f>RES_hhdet_fecs!Q48</f>
        <v>7.5508114831313294E-3</v>
      </c>
      <c r="R236" s="99">
        <f>RES_hhdet_fecs!R48</f>
        <v>1.0301687327426602E-2</v>
      </c>
      <c r="S236" s="99">
        <f>RES_hhdet_fecs!S48</f>
        <v>1.2131809453634511E-2</v>
      </c>
      <c r="T236" s="99">
        <f>RES_hhdet_fecs!T48</f>
        <v>1.4890511538971798E-2</v>
      </c>
      <c r="U236" s="99">
        <f>RES_hhdet_fecs!U48</f>
        <v>9.2477538881308788E-3</v>
      </c>
      <c r="V236" s="99">
        <f>RES_hhdet_fecs!V48</f>
        <v>6.6650721356453181E-3</v>
      </c>
      <c r="W236" s="99">
        <f>RES_hhdet_fecs!W48</f>
        <v>5.1526073776811268E-3</v>
      </c>
      <c r="X236" s="99">
        <f>RES_hhdet_fecs!X48</f>
        <v>1.7375945000201326E-3</v>
      </c>
      <c r="Y236" s="99">
        <f>RES_hhdet_fecs!Y48</f>
        <v>0</v>
      </c>
      <c r="DA236" s="63" t="s">
        <v>2791</v>
      </c>
    </row>
    <row r="237" spans="1:105" ht="12" customHeight="1" x14ac:dyDescent="0.25">
      <c r="A237" s="121" t="s">
        <v>55</v>
      </c>
      <c r="B237" s="123">
        <v>37.658308230532064</v>
      </c>
      <c r="C237" s="123">
        <v>46.998241104112402</v>
      </c>
      <c r="D237" s="123">
        <v>40.761062117352395</v>
      </c>
      <c r="E237" s="123">
        <v>39.404103654996497</v>
      </c>
      <c r="F237" s="123">
        <v>30.954273093910182</v>
      </c>
      <c r="G237" s="123">
        <v>36.10473273166118</v>
      </c>
      <c r="H237" s="123">
        <v>44.047467412723599</v>
      </c>
      <c r="I237" s="123">
        <v>32.561012546856382</v>
      </c>
      <c r="J237" s="123">
        <v>39.105522988070057</v>
      </c>
      <c r="K237" s="123">
        <v>30.40266623047582</v>
      </c>
      <c r="L237" s="123">
        <v>26.658421512172854</v>
      </c>
      <c r="M237" s="123">
        <v>33.391908138950186</v>
      </c>
      <c r="N237" s="123">
        <v>33.65420186041429</v>
      </c>
      <c r="O237" s="123">
        <v>27.852508846820911</v>
      </c>
      <c r="P237" s="123">
        <v>28.348593497065039</v>
      </c>
      <c r="Q237" s="123">
        <v>30.531962724517459</v>
      </c>
      <c r="R237" s="123">
        <v>27.320227828763631</v>
      </c>
      <c r="S237" s="123">
        <v>22.457984395042462</v>
      </c>
      <c r="T237" s="123">
        <v>24.692654827765203</v>
      </c>
      <c r="U237" s="123">
        <v>27.76566491088623</v>
      </c>
      <c r="V237" s="123">
        <v>30.265382244136738</v>
      </c>
      <c r="W237" s="123">
        <v>19.738676862102082</v>
      </c>
      <c r="X237" s="123">
        <v>24.113711219313661</v>
      </c>
      <c r="Y237" s="123">
        <v>23.499919961934935</v>
      </c>
      <c r="DA237" s="130" t="s">
        <v>2792</v>
      </c>
    </row>
    <row r="238" spans="1:105" ht="12" customHeight="1" x14ac:dyDescent="0.25">
      <c r="A238" s="97" t="s">
        <v>138</v>
      </c>
      <c r="B238" s="99">
        <v>37.903994594842182</v>
      </c>
      <c r="C238" s="99">
        <v>47.565612057423671</v>
      </c>
      <c r="D238" s="99">
        <v>41.083644120746008</v>
      </c>
      <c r="E238" s="99">
        <v>39.692870152285444</v>
      </c>
      <c r="F238" s="99">
        <v>30.956030651612519</v>
      </c>
      <c r="G238" s="99">
        <v>36.319651359086876</v>
      </c>
      <c r="H238" s="99">
        <v>44.546698795644446</v>
      </c>
      <c r="I238" s="99">
        <v>32.698907491724682</v>
      </c>
      <c r="J238" s="99">
        <v>39.500400429526444</v>
      </c>
      <c r="K238" s="99">
        <v>30.535997471873195</v>
      </c>
      <c r="L238" s="99">
        <v>26.611829459365399</v>
      </c>
      <c r="M238" s="99">
        <v>33.653344600199524</v>
      </c>
      <c r="N238" s="99">
        <v>33.905994138195283</v>
      </c>
      <c r="O238" s="99">
        <v>27.946284956565705</v>
      </c>
      <c r="P238" s="99">
        <v>28.517822476100228</v>
      </c>
      <c r="Q238" s="99">
        <v>30.765150520662292</v>
      </c>
      <c r="R238" s="99">
        <v>27.375017428022797</v>
      </c>
      <c r="S238" s="99">
        <v>22.351486857806165</v>
      </c>
      <c r="T238" s="99">
        <v>24.705115094231328</v>
      </c>
      <c r="U238" s="99">
        <v>27.869426686750213</v>
      </c>
      <c r="V238" s="99">
        <v>30.493779612252329</v>
      </c>
      <c r="W238" s="99">
        <v>19.543844616909954</v>
      </c>
      <c r="X238" s="99">
        <v>24.449141473621122</v>
      </c>
      <c r="Y238" s="99">
        <v>23.493104841164229</v>
      </c>
      <c r="DA238" s="63" t="s">
        <v>2793</v>
      </c>
    </row>
    <row r="239" spans="1:105" ht="12" customHeight="1" x14ac:dyDescent="0.25">
      <c r="A239" s="97" t="s">
        <v>137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X239" s="99">
        <v>0</v>
      </c>
      <c r="Y239" s="99">
        <v>0</v>
      </c>
      <c r="DA239" s="63" t="s">
        <v>2794</v>
      </c>
    </row>
    <row r="240" spans="1:105" ht="12" customHeight="1" x14ac:dyDescent="0.25">
      <c r="A240" s="100" t="s">
        <v>211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X240" s="102">
        <v>0</v>
      </c>
      <c r="Y240" s="102">
        <v>0</v>
      </c>
      <c r="DA240" s="131" t="s">
        <v>2795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X241" s="105">
        <v>0</v>
      </c>
      <c r="Y241" s="105">
        <v>0</v>
      </c>
      <c r="DA241" s="132" t="s">
        <v>2796</v>
      </c>
    </row>
    <row r="242" spans="1:105" ht="12" customHeight="1" x14ac:dyDescent="0.25">
      <c r="A242" s="106" t="s">
        <v>122</v>
      </c>
      <c r="B242" s="102">
        <v>30.978710200850756</v>
      </c>
      <c r="C242" s="102">
        <v>32.638251640268031</v>
      </c>
      <c r="D242" s="102">
        <v>31.957321881237824</v>
      </c>
      <c r="E242" s="102">
        <v>31.415960826677484</v>
      </c>
      <c r="F242" s="102">
        <v>30.904921383065563</v>
      </c>
      <c r="G242" s="102">
        <v>30.087011163741703</v>
      </c>
      <c r="H242" s="102">
        <v>29.993474700245827</v>
      </c>
      <c r="I242" s="102">
        <v>28.627900876108384</v>
      </c>
      <c r="J242" s="102">
        <v>27.780735987811681</v>
      </c>
      <c r="K242" s="102">
        <v>26.515319814623172</v>
      </c>
      <c r="L242" s="102">
        <v>28.026636916567391</v>
      </c>
      <c r="M242" s="102">
        <v>25.561413649000183</v>
      </c>
      <c r="N242" s="102">
        <v>26.214618397140907</v>
      </c>
      <c r="O242" s="102">
        <v>25.038109172218153</v>
      </c>
      <c r="P242" s="102">
        <v>23.248742412807033</v>
      </c>
      <c r="Q242" s="102">
        <v>23.438642060706318</v>
      </c>
      <c r="R242" s="102">
        <v>25.666659759319078</v>
      </c>
      <c r="S242" s="102">
        <v>25.670660101670741</v>
      </c>
      <c r="T242" s="102">
        <v>24.315503835461271</v>
      </c>
      <c r="U242" s="102">
        <v>24.691039657653462</v>
      </c>
      <c r="V242" s="102">
        <v>23.063727730741984</v>
      </c>
      <c r="W242" s="102">
        <v>25.075688721472165</v>
      </c>
      <c r="X242" s="102">
        <v>17.416672693657784</v>
      </c>
      <c r="Y242" s="102">
        <v>23.584960816769396</v>
      </c>
      <c r="DA242" s="131" t="s">
        <v>2797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X243" s="105">
        <v>0</v>
      </c>
      <c r="Y243" s="105">
        <v>0</v>
      </c>
      <c r="DA243" s="132" t="s">
        <v>2798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X244" s="99">
        <v>0</v>
      </c>
      <c r="Y244" s="99">
        <v>0</v>
      </c>
      <c r="DA244" s="63" t="s">
        <v>2799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X245" s="99">
        <v>0</v>
      </c>
      <c r="Y245" s="99">
        <v>0</v>
      </c>
      <c r="DA245" s="63" t="s">
        <v>2800</v>
      </c>
    </row>
    <row r="246" spans="1:105" ht="12" customHeight="1" x14ac:dyDescent="0.25">
      <c r="A246" s="121" t="s">
        <v>54</v>
      </c>
      <c r="B246" s="123">
        <v>18.892376438887972</v>
      </c>
      <c r="C246" s="123">
        <v>19.79650525620481</v>
      </c>
      <c r="D246" s="123">
        <v>16.486152640622461</v>
      </c>
      <c r="E246" s="123">
        <v>16.242784042567425</v>
      </c>
      <c r="F246" s="123">
        <v>16.206970088860235</v>
      </c>
      <c r="G246" s="123">
        <v>14.682672395561793</v>
      </c>
      <c r="H246" s="123">
        <v>15.331814804023905</v>
      </c>
      <c r="I246" s="123">
        <v>13.035067363619264</v>
      </c>
      <c r="J246" s="123">
        <v>12.641151700318208</v>
      </c>
      <c r="K246" s="123">
        <v>11.555654956471802</v>
      </c>
      <c r="L246" s="123">
        <v>12.766057047857744</v>
      </c>
      <c r="M246" s="123">
        <v>12.016642576888025</v>
      </c>
      <c r="N246" s="123">
        <v>11.772628718413957</v>
      </c>
      <c r="O246" s="123">
        <v>11.25005731118079</v>
      </c>
      <c r="P246" s="123">
        <v>10.785220910939943</v>
      </c>
      <c r="Q246" s="123">
        <v>11.249469873596414</v>
      </c>
      <c r="R246" s="123">
        <v>12.8126829886828</v>
      </c>
      <c r="S246" s="123">
        <v>12.625105690483048</v>
      </c>
      <c r="T246" s="123">
        <v>11.723795840404611</v>
      </c>
      <c r="U246" s="123">
        <v>12.399454111949636</v>
      </c>
      <c r="V246" s="123">
        <v>10.825643747269622</v>
      </c>
      <c r="W246" s="123">
        <v>11.52783471051055</v>
      </c>
      <c r="X246" s="123">
        <v>8.0520927364010841</v>
      </c>
      <c r="Y246" s="123">
        <v>10.495672466631078</v>
      </c>
      <c r="DA246" s="130" t="s">
        <v>2801</v>
      </c>
    </row>
    <row r="247" spans="1:105" ht="12" customHeight="1" x14ac:dyDescent="0.25">
      <c r="A247" s="97" t="s">
        <v>50</v>
      </c>
      <c r="B247" s="99">
        <v>22.625988190936628</v>
      </c>
      <c r="C247" s="99">
        <v>28.713819230122802</v>
      </c>
      <c r="D247" s="99">
        <v>15.028626153617468</v>
      </c>
      <c r="E247" s="99">
        <v>20.940946791660231</v>
      </c>
      <c r="F247" s="99">
        <v>22.276029207039159</v>
      </c>
      <c r="G247" s="99">
        <v>17.97787685797276</v>
      </c>
      <c r="H247" s="99">
        <v>19.084614119581211</v>
      </c>
      <c r="I247" s="99">
        <v>12.739431394575243</v>
      </c>
      <c r="J247" s="99">
        <v>16.827559841215859</v>
      </c>
      <c r="K247" s="99">
        <v>14.595161721647901</v>
      </c>
      <c r="L247" s="99">
        <v>17.270293712349901</v>
      </c>
      <c r="M247" s="99">
        <v>16.817175817742065</v>
      </c>
      <c r="N247" s="99">
        <v>13.207602367768288</v>
      </c>
      <c r="O247" s="99">
        <v>12.393858264441477</v>
      </c>
      <c r="P247" s="99">
        <v>13.805917853084237</v>
      </c>
      <c r="Q247" s="99">
        <v>14.357469432210261</v>
      </c>
      <c r="R247" s="99">
        <v>17.951743348090197</v>
      </c>
      <c r="S247" s="99">
        <v>17.780347804333502</v>
      </c>
      <c r="T247" s="99">
        <v>15.388700252238875</v>
      </c>
      <c r="U247" s="99">
        <v>18.218609096540373</v>
      </c>
      <c r="V247" s="99">
        <v>13.697483801611178</v>
      </c>
      <c r="W247" s="99">
        <v>14.262997021723443</v>
      </c>
      <c r="X247" s="99">
        <v>9.0992280673866297</v>
      </c>
      <c r="Y247" s="99">
        <v>15.170583356107635</v>
      </c>
      <c r="DA247" s="63" t="s">
        <v>2802</v>
      </c>
    </row>
    <row r="248" spans="1:105" ht="12" customHeight="1" x14ac:dyDescent="0.25">
      <c r="A248" s="109" t="s">
        <v>120</v>
      </c>
      <c r="B248" s="110">
        <v>18.288775872306768</v>
      </c>
      <c r="C248" s="110">
        <v>18.431565619314011</v>
      </c>
      <c r="D248" s="110">
        <v>16.685180757565323</v>
      </c>
      <c r="E248" s="110">
        <v>15.61677284183641</v>
      </c>
      <c r="F248" s="110">
        <v>15.446210294741901</v>
      </c>
      <c r="G248" s="110">
        <v>14.314007157152519</v>
      </c>
      <c r="H248" s="110">
        <v>14.971356354757104</v>
      </c>
      <c r="I248" s="110">
        <v>13.06257985039821</v>
      </c>
      <c r="J248" s="110">
        <v>12.209593497855405</v>
      </c>
      <c r="K248" s="110">
        <v>11.205999289154912</v>
      </c>
      <c r="L248" s="110">
        <v>12.169998444234636</v>
      </c>
      <c r="M248" s="110">
        <v>11.35303319667249</v>
      </c>
      <c r="N248" s="110">
        <v>11.586933504116599</v>
      </c>
      <c r="O248" s="110">
        <v>11.086442080481808</v>
      </c>
      <c r="P248" s="110">
        <v>10.338372250859425</v>
      </c>
      <c r="Q248" s="110">
        <v>10.7623953159032</v>
      </c>
      <c r="R248" s="110">
        <v>11.944064919329984</v>
      </c>
      <c r="S248" s="110">
        <v>11.736270843267455</v>
      </c>
      <c r="T248" s="110">
        <v>11.086129321862019</v>
      </c>
      <c r="U248" s="110">
        <v>11.498870602429641</v>
      </c>
      <c r="V248" s="110">
        <v>10.468989744840595</v>
      </c>
      <c r="W248" s="110">
        <v>11.255453401510097</v>
      </c>
      <c r="X248" s="110">
        <v>7.9520960291177802</v>
      </c>
      <c r="Y248" s="110">
        <v>10.138561218129395</v>
      </c>
      <c r="DA248" s="60" t="s">
        <v>2803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182.2107843291262</v>
      </c>
      <c r="C250" s="118">
        <f t="shared" si="115"/>
        <v>223.06720448349509</v>
      </c>
      <c r="D250" s="118">
        <f t="shared" si="115"/>
        <v>186.74120108390596</v>
      </c>
      <c r="E250" s="118">
        <f t="shared" si="115"/>
        <v>188.24795076823548</v>
      </c>
      <c r="F250" s="118">
        <f t="shared" si="115"/>
        <v>148.45305712955877</v>
      </c>
      <c r="G250" s="118">
        <f t="shared" si="115"/>
        <v>165.57658690571614</v>
      </c>
      <c r="H250" s="118">
        <f t="shared" si="115"/>
        <v>195.030366416074</v>
      </c>
      <c r="I250" s="118">
        <f t="shared" si="115"/>
        <v>175.46208114743499</v>
      </c>
      <c r="J250" s="118">
        <f t="shared" si="115"/>
        <v>212.65207222738849</v>
      </c>
      <c r="K250" s="118">
        <f t="shared" si="115"/>
        <v>178.58920537811821</v>
      </c>
      <c r="L250" s="118">
        <f t="shared" si="115"/>
        <v>162.06685367231523</v>
      </c>
      <c r="M250" s="118">
        <f t="shared" si="115"/>
        <v>204.11039686308973</v>
      </c>
      <c r="N250" s="118">
        <f t="shared" si="115"/>
        <v>212.4632851184966</v>
      </c>
      <c r="O250" s="118">
        <f t="shared" si="115"/>
        <v>183.12655761288968</v>
      </c>
      <c r="P250" s="118">
        <f t="shared" si="115"/>
        <v>187.98050510499175</v>
      </c>
      <c r="Q250" s="118">
        <f t="shared" si="115"/>
        <v>203.1255201562233</v>
      </c>
      <c r="R250" s="118">
        <f t="shared" ref="R250:V250" si="116">R251+R254+R256+R265</f>
        <v>187.95682094979131</v>
      </c>
      <c r="S250" s="118">
        <f t="shared" si="116"/>
        <v>160.48190150885617</v>
      </c>
      <c r="T250" s="118">
        <f t="shared" si="116"/>
        <v>184.67915329581689</v>
      </c>
      <c r="U250" s="118">
        <f t="shared" si="116"/>
        <v>202.53854339159244</v>
      </c>
      <c r="V250" s="118">
        <f t="shared" si="116"/>
        <v>223.83128010408157</v>
      </c>
      <c r="W250" s="118">
        <f t="shared" ref="W250:Y250" si="117">W251+W254+W256+W265</f>
        <v>150.5660171332496</v>
      </c>
      <c r="X250" s="118">
        <f t="shared" si="117"/>
        <v>190.38496282076133</v>
      </c>
      <c r="Y250" s="118">
        <f t="shared" si="117"/>
        <v>190.22217494313992</v>
      </c>
      <c r="DA250" s="129" t="s">
        <v>2954</v>
      </c>
    </row>
    <row r="251" spans="1:105" ht="12" customHeight="1" x14ac:dyDescent="0.25">
      <c r="A251" s="121" t="s">
        <v>57</v>
      </c>
      <c r="B251" s="123">
        <f t="shared" ref="B251:Q251" si="118">SUM(B252:B253)</f>
        <v>150.26037265129878</v>
      </c>
      <c r="C251" s="123">
        <f t="shared" si="118"/>
        <v>185.9082274034831</v>
      </c>
      <c r="D251" s="123">
        <f t="shared" si="118"/>
        <v>154.70846083062006</v>
      </c>
      <c r="E251" s="123">
        <f t="shared" si="118"/>
        <v>157.02828157847921</v>
      </c>
      <c r="F251" s="123">
        <f t="shared" si="118"/>
        <v>121.3022864920277</v>
      </c>
      <c r="G251" s="123">
        <f t="shared" si="118"/>
        <v>136.67387941167155</v>
      </c>
      <c r="H251" s="123">
        <f t="shared" si="118"/>
        <v>161.47441300269634</v>
      </c>
      <c r="I251" s="123">
        <f t="shared" si="118"/>
        <v>149.24936231162141</v>
      </c>
      <c r="J251" s="123">
        <f t="shared" si="118"/>
        <v>183.38529503004909</v>
      </c>
      <c r="K251" s="123">
        <f t="shared" si="118"/>
        <v>154.4312952855586</v>
      </c>
      <c r="L251" s="123">
        <f t="shared" si="118"/>
        <v>138.81885226204776</v>
      </c>
      <c r="M251" s="123">
        <f t="shared" si="118"/>
        <v>177.42822866374257</v>
      </c>
      <c r="N251" s="123">
        <f t="shared" si="118"/>
        <v>185.03708933431841</v>
      </c>
      <c r="O251" s="123">
        <f t="shared" si="118"/>
        <v>158.71705406340061</v>
      </c>
      <c r="P251" s="123">
        <f t="shared" si="118"/>
        <v>163.60779343490478</v>
      </c>
      <c r="Q251" s="123">
        <f t="shared" si="118"/>
        <v>176.92006544780139</v>
      </c>
      <c r="R251" s="123">
        <f t="shared" ref="R251:V251" si="119">SUM(R252:R253)</f>
        <v>161.9582215966258</v>
      </c>
      <c r="S251" s="123">
        <f t="shared" si="119"/>
        <v>137.0236837039115</v>
      </c>
      <c r="T251" s="123">
        <f t="shared" si="119"/>
        <v>159.93222851084298</v>
      </c>
      <c r="U251" s="123">
        <f t="shared" si="119"/>
        <v>174.84615220754407</v>
      </c>
      <c r="V251" s="123">
        <f t="shared" si="119"/>
        <v>194.98132631307413</v>
      </c>
      <c r="W251" s="123">
        <f t="shared" ref="W251:Y251" si="120">SUM(W252:W253)</f>
        <v>127.42457019844009</v>
      </c>
      <c r="X251" s="123">
        <f t="shared" si="120"/>
        <v>166.67154800122535</v>
      </c>
      <c r="Y251" s="123">
        <f t="shared" si="120"/>
        <v>164.67294817322133</v>
      </c>
      <c r="DA251" s="130" t="s">
        <v>2955</v>
      </c>
    </row>
    <row r="252" spans="1:105" ht="12" customHeight="1" x14ac:dyDescent="0.25">
      <c r="A252" s="97" t="s">
        <v>211</v>
      </c>
      <c r="B252" s="99">
        <v>146.79448461599412</v>
      </c>
      <c r="C252" s="99">
        <v>181.70795818324189</v>
      </c>
      <c r="D252" s="99">
        <v>151.28635409002607</v>
      </c>
      <c r="E252" s="99">
        <v>153.62562568390629</v>
      </c>
      <c r="F252" s="99">
        <v>118.71486074612569</v>
      </c>
      <c r="G252" s="99">
        <v>133.82518724874234</v>
      </c>
      <c r="H252" s="99">
        <v>158.15547039433753</v>
      </c>
      <c r="I252" s="99">
        <v>146.23960923655187</v>
      </c>
      <c r="J252" s="99">
        <v>179.7554295605193</v>
      </c>
      <c r="K252" s="99">
        <v>151.43354080496295</v>
      </c>
      <c r="L252" s="99">
        <v>136.12582141099861</v>
      </c>
      <c r="M252" s="99">
        <v>174.02790822556219</v>
      </c>
      <c r="N252" s="99">
        <v>181.52117106071105</v>
      </c>
      <c r="O252" s="99">
        <v>155.72648018728222</v>
      </c>
      <c r="P252" s="99">
        <v>160.54415781088818</v>
      </c>
      <c r="Q252" s="99">
        <v>173.62446002838709</v>
      </c>
      <c r="R252" s="99">
        <v>158.96517379856593</v>
      </c>
      <c r="S252" s="99">
        <v>134.5038282589972</v>
      </c>
      <c r="T252" s="99">
        <v>157.00331886909399</v>
      </c>
      <c r="U252" s="99">
        <v>171.65190538374165</v>
      </c>
      <c r="V252" s="99">
        <v>191.41821554884746</v>
      </c>
      <c r="W252" s="99">
        <v>125.10263731105913</v>
      </c>
      <c r="X252" s="99">
        <v>163.63237750041083</v>
      </c>
      <c r="Y252" s="99">
        <v>161.68110139654914</v>
      </c>
      <c r="DA252" s="63" t="s">
        <v>2956</v>
      </c>
    </row>
    <row r="253" spans="1:105" ht="12" customHeight="1" x14ac:dyDescent="0.25">
      <c r="A253" s="97" t="s">
        <v>53</v>
      </c>
      <c r="B253" s="99">
        <v>3.4658880353046531</v>
      </c>
      <c r="C253" s="99">
        <v>4.2002692202412009</v>
      </c>
      <c r="D253" s="99">
        <v>3.4221067405940007</v>
      </c>
      <c r="E253" s="99">
        <v>3.4026558945729186</v>
      </c>
      <c r="F253" s="99">
        <v>2.58742574590201</v>
      </c>
      <c r="G253" s="99">
        <v>2.848692162929205</v>
      </c>
      <c r="H253" s="99">
        <v>3.3189426083588103</v>
      </c>
      <c r="I253" s="99">
        <v>3.0097530750695505</v>
      </c>
      <c r="J253" s="99">
        <v>3.6298654695298036</v>
      </c>
      <c r="K253" s="99">
        <v>2.9977544805956637</v>
      </c>
      <c r="L253" s="99">
        <v>2.6930308510491425</v>
      </c>
      <c r="M253" s="99">
        <v>3.4003204381803913</v>
      </c>
      <c r="N253" s="99">
        <v>3.5159182736073533</v>
      </c>
      <c r="O253" s="99">
        <v>2.9905738761183795</v>
      </c>
      <c r="P253" s="99">
        <v>3.0636356240165954</v>
      </c>
      <c r="Q253" s="99">
        <v>3.2956054194143123</v>
      </c>
      <c r="R253" s="99">
        <v>2.9930477980598855</v>
      </c>
      <c r="S253" s="99">
        <v>2.5198554449143127</v>
      </c>
      <c r="T253" s="99">
        <v>2.9289096417489797</v>
      </c>
      <c r="U253" s="99">
        <v>3.1942468238024166</v>
      </c>
      <c r="V253" s="99">
        <v>3.5631107642266899</v>
      </c>
      <c r="W253" s="99">
        <v>2.321932887380969</v>
      </c>
      <c r="X253" s="99">
        <v>3.0391705008145284</v>
      </c>
      <c r="Y253" s="99">
        <v>2.9918467766721801</v>
      </c>
      <c r="DA253" s="63" t="s">
        <v>2957</v>
      </c>
    </row>
    <row r="254" spans="1:105" ht="12" customHeight="1" x14ac:dyDescent="0.25">
      <c r="A254" s="121" t="s">
        <v>92</v>
      </c>
      <c r="B254" s="123">
        <f t="shared" ref="B254:Y254" si="121">B255</f>
        <v>6.1328246072897314E-4</v>
      </c>
      <c r="C254" s="123">
        <f t="shared" si="121"/>
        <v>1.1189616044081769E-3</v>
      </c>
      <c r="D254" s="123">
        <f t="shared" si="121"/>
        <v>1.2541880102472868E-3</v>
      </c>
      <c r="E254" s="123">
        <f t="shared" si="121"/>
        <v>1.5028277140950467E-3</v>
      </c>
      <c r="F254" s="123">
        <f t="shared" si="121"/>
        <v>1.9780800924989518E-3</v>
      </c>
      <c r="G254" s="123">
        <f t="shared" si="121"/>
        <v>1.5257733418511062E-3</v>
      </c>
      <c r="H254" s="123">
        <f t="shared" si="121"/>
        <v>1.7205954019393625E-3</v>
      </c>
      <c r="I254" s="123">
        <f t="shared" si="121"/>
        <v>1.6970496533085439E-3</v>
      </c>
      <c r="J254" s="123">
        <f t="shared" si="121"/>
        <v>1.7836852309700848E-3</v>
      </c>
      <c r="K254" s="123">
        <f t="shared" si="121"/>
        <v>1.0357114064072567E-3</v>
      </c>
      <c r="L254" s="123">
        <f t="shared" si="121"/>
        <v>6.7957720178392425E-3</v>
      </c>
      <c r="M254" s="123">
        <f t="shared" si="121"/>
        <v>6.1231700168050476E-3</v>
      </c>
      <c r="N254" s="123">
        <f t="shared" si="121"/>
        <v>1.1233459576887764E-2</v>
      </c>
      <c r="O254" s="123">
        <f t="shared" si="121"/>
        <v>2.1168422719483302E-2</v>
      </c>
      <c r="P254" s="123">
        <f t="shared" si="121"/>
        <v>3.2450136944163994E-2</v>
      </c>
      <c r="Q254" s="123">
        <f t="shared" si="121"/>
        <v>3.3960802089808381E-2</v>
      </c>
      <c r="R254" s="123">
        <f t="shared" si="121"/>
        <v>4.6333240513208696E-2</v>
      </c>
      <c r="S254" s="123">
        <f t="shared" si="121"/>
        <v>5.530629818509826E-2</v>
      </c>
      <c r="T254" s="123">
        <f t="shared" si="121"/>
        <v>6.8810045322993493E-2</v>
      </c>
      <c r="U254" s="123">
        <f t="shared" si="121"/>
        <v>4.2903657858362497E-2</v>
      </c>
      <c r="V254" s="123">
        <f t="shared" si="121"/>
        <v>3.1533476600202857E-2</v>
      </c>
      <c r="W254" s="123">
        <f t="shared" si="121"/>
        <v>2.4914881301882661E-2</v>
      </c>
      <c r="X254" s="123">
        <f t="shared" si="121"/>
        <v>8.606549300048439E-3</v>
      </c>
      <c r="Y254" s="123">
        <f t="shared" si="121"/>
        <v>0</v>
      </c>
      <c r="DA254" s="130" t="s">
        <v>2958</v>
      </c>
    </row>
    <row r="255" spans="1:105" ht="12" customHeight="1" x14ac:dyDescent="0.25">
      <c r="A255" s="97" t="s">
        <v>53</v>
      </c>
      <c r="B255" s="99">
        <f>RES_hhdet_tess!B48</f>
        <v>6.1328246072897314E-4</v>
      </c>
      <c r="C255" s="99">
        <f>RES_hhdet_tess!C48</f>
        <v>1.1189616044081769E-3</v>
      </c>
      <c r="D255" s="99">
        <f>RES_hhdet_tess!D48</f>
        <v>1.2541880102472868E-3</v>
      </c>
      <c r="E255" s="99">
        <f>RES_hhdet_tess!E48</f>
        <v>1.5028277140950467E-3</v>
      </c>
      <c r="F255" s="99">
        <f>RES_hhdet_tess!F48</f>
        <v>1.9780800924989518E-3</v>
      </c>
      <c r="G255" s="99">
        <f>RES_hhdet_tess!G48</f>
        <v>1.5257733418511062E-3</v>
      </c>
      <c r="H255" s="99">
        <f>RES_hhdet_tess!H48</f>
        <v>1.7205954019393625E-3</v>
      </c>
      <c r="I255" s="99">
        <f>RES_hhdet_tess!I48</f>
        <v>1.6970496533085439E-3</v>
      </c>
      <c r="J255" s="99">
        <f>RES_hhdet_tess!J48</f>
        <v>1.7836852309700848E-3</v>
      </c>
      <c r="K255" s="99">
        <f>RES_hhdet_tess!K48</f>
        <v>1.0357114064072567E-3</v>
      </c>
      <c r="L255" s="99">
        <f>RES_hhdet_tess!L48</f>
        <v>6.7957720178392425E-3</v>
      </c>
      <c r="M255" s="99">
        <f>RES_hhdet_tess!M48</f>
        <v>6.1231700168050476E-3</v>
      </c>
      <c r="N255" s="99">
        <f>RES_hhdet_tess!N48</f>
        <v>1.1233459576887764E-2</v>
      </c>
      <c r="O255" s="99">
        <f>RES_hhdet_tess!O48</f>
        <v>2.1168422719483302E-2</v>
      </c>
      <c r="P255" s="99">
        <f>RES_hhdet_tess!P48</f>
        <v>3.2450136944163994E-2</v>
      </c>
      <c r="Q255" s="99">
        <f>RES_hhdet_tess!Q48</f>
        <v>3.3960802089808381E-2</v>
      </c>
      <c r="R255" s="99">
        <f>RES_hhdet_tess!R48</f>
        <v>4.6333240513208696E-2</v>
      </c>
      <c r="S255" s="99">
        <f>RES_hhdet_tess!S48</f>
        <v>5.530629818509826E-2</v>
      </c>
      <c r="T255" s="99">
        <f>RES_hhdet_tess!T48</f>
        <v>6.8810045322993493E-2</v>
      </c>
      <c r="U255" s="99">
        <f>RES_hhdet_tess!U48</f>
        <v>4.2903657858362497E-2</v>
      </c>
      <c r="V255" s="99">
        <f>RES_hhdet_tess!V48</f>
        <v>3.1533476600202857E-2</v>
      </c>
      <c r="W255" s="99">
        <f>RES_hhdet_tess!W48</f>
        <v>2.4914881301882661E-2</v>
      </c>
      <c r="X255" s="99">
        <f>RES_hhdet_tess!X48</f>
        <v>8.606549300048439E-3</v>
      </c>
      <c r="Y255" s="99">
        <f>RES_hhdet_tess!Y48</f>
        <v>0</v>
      </c>
      <c r="DA255" s="63" t="s">
        <v>2959</v>
      </c>
    </row>
    <row r="256" spans="1:105" ht="12" customHeight="1" x14ac:dyDescent="0.25">
      <c r="A256" s="121" t="s">
        <v>55</v>
      </c>
      <c r="B256" s="123">
        <v>18.75234469845104</v>
      </c>
      <c r="C256" s="123">
        <v>23.394753797014928</v>
      </c>
      <c r="D256" s="123">
        <v>20.323746980015247</v>
      </c>
      <c r="E256" s="123">
        <v>19.787319352590107</v>
      </c>
      <c r="F256" s="123">
        <v>15.732902352536643</v>
      </c>
      <c r="G256" s="123">
        <v>18.42549806727158</v>
      </c>
      <c r="H256" s="123">
        <v>22.479531018523083</v>
      </c>
      <c r="I256" s="123">
        <v>16.696799535347854</v>
      </c>
      <c r="J256" s="123">
        <v>20.119762240280892</v>
      </c>
      <c r="K256" s="123">
        <v>15.797786474391046</v>
      </c>
      <c r="L256" s="123">
        <v>14.051041898844748</v>
      </c>
      <c r="M256" s="123">
        <v>18.020520723303218</v>
      </c>
      <c r="N256" s="123">
        <v>18.807333303770569</v>
      </c>
      <c r="O256" s="123">
        <v>16.142070454276297</v>
      </c>
      <c r="P256" s="123">
        <v>16.483583681741695</v>
      </c>
      <c r="Q256" s="123">
        <v>17.982457299553516</v>
      </c>
      <c r="R256" s="123">
        <v>16.672727882031413</v>
      </c>
      <c r="S256" s="123">
        <v>14.235460312113931</v>
      </c>
      <c r="T256" s="123">
        <v>16.019324826123032</v>
      </c>
      <c r="U256" s="123">
        <v>18.260016379665615</v>
      </c>
      <c r="V256" s="123">
        <v>20.237547424287062</v>
      </c>
      <c r="W256" s="123">
        <v>13.716879218629964</v>
      </c>
      <c r="X256" s="123">
        <v>17.090697932557955</v>
      </c>
      <c r="Y256" s="123">
        <v>16.864564142690977</v>
      </c>
      <c r="DA256" s="130" t="s">
        <v>2960</v>
      </c>
    </row>
    <row r="257" spans="1:105" ht="12" customHeight="1" x14ac:dyDescent="0.25">
      <c r="A257" s="97" t="s">
        <v>138</v>
      </c>
      <c r="B257" s="99">
        <v>18.73698471776579</v>
      </c>
      <c r="C257" s="99">
        <v>23.517620984179246</v>
      </c>
      <c r="D257" s="99">
        <v>20.34003134376751</v>
      </c>
      <c r="E257" s="99">
        <v>19.795426075808674</v>
      </c>
      <c r="F257" s="99">
        <v>15.60663720553454</v>
      </c>
      <c r="G257" s="99">
        <v>18.406388814314077</v>
      </c>
      <c r="H257" s="99">
        <v>22.595697411029835</v>
      </c>
      <c r="I257" s="99">
        <v>16.63446693783197</v>
      </c>
      <c r="J257" s="99">
        <v>20.194917613698685</v>
      </c>
      <c r="K257" s="99">
        <v>15.750468366487574</v>
      </c>
      <c r="L257" s="99">
        <v>13.910685013905535</v>
      </c>
      <c r="M257" s="99">
        <v>18.064139086387137</v>
      </c>
      <c r="N257" s="99">
        <v>18.856761496244772</v>
      </c>
      <c r="O257" s="99">
        <v>16.119972161400437</v>
      </c>
      <c r="P257" s="99">
        <v>16.512318246048114</v>
      </c>
      <c r="Q257" s="99">
        <v>18.05509179649826</v>
      </c>
      <c r="R257" s="99">
        <v>16.651021278088102</v>
      </c>
      <c r="S257" s="99">
        <v>14.1312067478377</v>
      </c>
      <c r="T257" s="99">
        <v>15.997546525763312</v>
      </c>
      <c r="U257" s="99">
        <v>18.269576351841714</v>
      </c>
      <c r="V257" s="99">
        <v>20.320713911112062</v>
      </c>
      <c r="W257" s="99">
        <v>13.499483707893804</v>
      </c>
      <c r="X257" s="99">
        <v>17.261384883959437</v>
      </c>
      <c r="Y257" s="99">
        <v>16.70292003784089</v>
      </c>
      <c r="DA257" s="63" t="s">
        <v>2961</v>
      </c>
    </row>
    <row r="258" spans="1:105" ht="12" customHeight="1" x14ac:dyDescent="0.25">
      <c r="A258" s="97" t="s">
        <v>137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X258" s="99">
        <v>0</v>
      </c>
      <c r="Y258" s="99">
        <v>0</v>
      </c>
      <c r="DA258" s="63" t="s">
        <v>2962</v>
      </c>
    </row>
    <row r="259" spans="1:105" ht="12" customHeight="1" x14ac:dyDescent="0.25">
      <c r="A259" s="100" t="s">
        <v>211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X259" s="102">
        <v>0</v>
      </c>
      <c r="Y259" s="102">
        <v>0</v>
      </c>
      <c r="DA259" s="131" t="s">
        <v>2963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X260" s="105">
        <v>0</v>
      </c>
      <c r="Y260" s="105">
        <v>0</v>
      </c>
      <c r="DA260" s="132" t="s">
        <v>2964</v>
      </c>
    </row>
    <row r="261" spans="1:105" ht="12" customHeight="1" x14ac:dyDescent="0.25">
      <c r="A261" s="106" t="s">
        <v>122</v>
      </c>
      <c r="B261" s="102">
        <v>19.169944173331185</v>
      </c>
      <c r="C261" s="102">
        <v>20.285021966658576</v>
      </c>
      <c r="D261" s="102">
        <v>19.879322595278577</v>
      </c>
      <c r="E261" s="102">
        <v>19.563063202560457</v>
      </c>
      <c r="F261" s="102">
        <v>19.278391081762344</v>
      </c>
      <c r="G261" s="102">
        <v>18.960557150081652</v>
      </c>
      <c r="H261" s="102">
        <v>19.209300641232225</v>
      </c>
      <c r="I261" s="102">
        <v>18.474682451881907</v>
      </c>
      <c r="J261" s="102">
        <v>17.964362851695181</v>
      </c>
      <c r="K261" s="102">
        <v>17.177372198154551</v>
      </c>
      <c r="L261" s="102">
        <v>18.172741641937705</v>
      </c>
      <c r="M261" s="102">
        <v>16.714071920572962</v>
      </c>
      <c r="N261" s="102">
        <v>17.346902640085286</v>
      </c>
      <c r="O261" s="102">
        <v>16.805282315467167</v>
      </c>
      <c r="P261" s="102">
        <v>15.617644527766739</v>
      </c>
      <c r="Q261" s="102">
        <v>15.772994426275007</v>
      </c>
      <c r="R261" s="102">
        <v>17.327840305959899</v>
      </c>
      <c r="S261" s="102">
        <v>17.380442834446853</v>
      </c>
      <c r="T261" s="102">
        <v>16.678516795547718</v>
      </c>
      <c r="U261" s="102">
        <v>17.976739309394794</v>
      </c>
      <c r="V261" s="102">
        <v>17.615204136586456</v>
      </c>
      <c r="W261" s="102">
        <v>19.671963387724038</v>
      </c>
      <c r="X261" s="102">
        <v>13.682844661473158</v>
      </c>
      <c r="Y261" s="102">
        <v>18.881601451037746</v>
      </c>
      <c r="DA261" s="131" t="s">
        <v>2965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X262" s="105">
        <v>0</v>
      </c>
      <c r="Y262" s="105">
        <v>0</v>
      </c>
      <c r="DA262" s="132" t="s">
        <v>2966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2967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X264" s="99">
        <v>0</v>
      </c>
      <c r="Y264" s="99">
        <v>0</v>
      </c>
      <c r="DA264" s="63" t="s">
        <v>2968</v>
      </c>
    </row>
    <row r="265" spans="1:105" ht="12" customHeight="1" x14ac:dyDescent="0.25">
      <c r="A265" s="121" t="s">
        <v>54</v>
      </c>
      <c r="B265" s="123">
        <v>13.197453696915634</v>
      </c>
      <c r="C265" s="123">
        <v>13.763104321392648</v>
      </c>
      <c r="D265" s="123">
        <v>11.707739085260412</v>
      </c>
      <c r="E265" s="123">
        <v>11.430847009452076</v>
      </c>
      <c r="F265" s="123">
        <v>11.415890204901917</v>
      </c>
      <c r="G265" s="123">
        <v>10.475683653431163</v>
      </c>
      <c r="H265" s="123">
        <v>11.074701799452654</v>
      </c>
      <c r="I265" s="123">
        <v>9.5142222508124306</v>
      </c>
      <c r="J265" s="123">
        <v>9.1452312718275284</v>
      </c>
      <c r="K265" s="123">
        <v>8.3590879067621309</v>
      </c>
      <c r="L265" s="123">
        <v>9.190163739404893</v>
      </c>
      <c r="M265" s="123">
        <v>8.6555243060271518</v>
      </c>
      <c r="N265" s="123">
        <v>8.6076290208307249</v>
      </c>
      <c r="O265" s="123">
        <v>8.2462646724932753</v>
      </c>
      <c r="P265" s="123">
        <v>7.8566778514011144</v>
      </c>
      <c r="Q265" s="123">
        <v>8.1890366067785809</v>
      </c>
      <c r="R265" s="123">
        <v>9.2795382306208918</v>
      </c>
      <c r="S265" s="123">
        <v>9.1674511946456381</v>
      </c>
      <c r="T265" s="123">
        <v>8.6587899135278565</v>
      </c>
      <c r="U265" s="123">
        <v>9.3894711465243912</v>
      </c>
      <c r="V265" s="123">
        <v>8.5808728901201619</v>
      </c>
      <c r="W265" s="123">
        <v>9.3996528348776422</v>
      </c>
      <c r="X265" s="123">
        <v>6.6141103376779604</v>
      </c>
      <c r="Y265" s="123">
        <v>8.6846626272276222</v>
      </c>
      <c r="DA265" s="130" t="s">
        <v>2969</v>
      </c>
    </row>
    <row r="266" spans="1:105" ht="12" customHeight="1" x14ac:dyDescent="0.25">
      <c r="A266" s="97" t="s">
        <v>50</v>
      </c>
      <c r="B266" s="99">
        <v>12.691397901207791</v>
      </c>
      <c r="C266" s="99">
        <v>16.113060778817154</v>
      </c>
      <c r="D266" s="99">
        <v>8.4341924729716773</v>
      </c>
      <c r="E266" s="99">
        <v>11.755740410155669</v>
      </c>
      <c r="F266" s="99">
        <v>12.510615267265685</v>
      </c>
      <c r="G266" s="99">
        <v>10.133506260040951</v>
      </c>
      <c r="H266" s="99">
        <v>10.834602977784989</v>
      </c>
      <c r="I266" s="99">
        <v>7.260824024953676</v>
      </c>
      <c r="J266" s="99">
        <v>9.5959246509814715</v>
      </c>
      <c r="K266" s="99">
        <v>8.3277792848239027</v>
      </c>
      <c r="L266" s="99">
        <v>9.863081408029517</v>
      </c>
      <c r="M266" s="99">
        <v>9.6167728440172802</v>
      </c>
      <c r="N266" s="99">
        <v>7.5609105876303095</v>
      </c>
      <c r="O266" s="99">
        <v>7.1029407506902826</v>
      </c>
      <c r="P266" s="99">
        <v>7.9136551972228881</v>
      </c>
      <c r="Q266" s="99">
        <v>8.2336002757436688</v>
      </c>
      <c r="R266" s="99">
        <v>10.306771510017043</v>
      </c>
      <c r="S266" s="99">
        <v>10.221367558000708</v>
      </c>
      <c r="T266" s="99">
        <v>8.8893992945090723</v>
      </c>
      <c r="U266" s="99">
        <v>10.585251672349886</v>
      </c>
      <c r="V266" s="99">
        <v>7.9874817005595302</v>
      </c>
      <c r="W266" s="99">
        <v>8.3602655865641733</v>
      </c>
      <c r="X266" s="99">
        <v>5.3645405450800752</v>
      </c>
      <c r="Y266" s="99">
        <v>9.0322122224255317</v>
      </c>
      <c r="DA266" s="63" t="s">
        <v>2970</v>
      </c>
    </row>
    <row r="267" spans="1:105" ht="12" customHeight="1" x14ac:dyDescent="0.25">
      <c r="A267" s="109" t="s">
        <v>120</v>
      </c>
      <c r="B267" s="110">
        <v>13.279266050555071</v>
      </c>
      <c r="C267" s="110">
        <v>13.403405344426281</v>
      </c>
      <c r="D267" s="110">
        <v>12.154748332623926</v>
      </c>
      <c r="E267" s="110">
        <v>11.387556276723988</v>
      </c>
      <c r="F267" s="110">
        <v>11.278665835054301</v>
      </c>
      <c r="G267" s="110">
        <v>10.513966227927366</v>
      </c>
      <c r="H267" s="110">
        <v>11.0977634240299</v>
      </c>
      <c r="I267" s="110">
        <v>9.7239280897098954</v>
      </c>
      <c r="J267" s="110">
        <v>9.0987712951545756</v>
      </c>
      <c r="K267" s="110">
        <v>8.362689555957985</v>
      </c>
      <c r="L267" s="110">
        <v>9.1011146072676645</v>
      </c>
      <c r="M267" s="110">
        <v>8.5226445790209855</v>
      </c>
      <c r="N267" s="110">
        <v>8.7430814062104893</v>
      </c>
      <c r="O267" s="110">
        <v>8.4098116661342459</v>
      </c>
      <c r="P267" s="110">
        <v>7.8482492499481902</v>
      </c>
      <c r="Q267" s="110">
        <v>8.1820527482094256</v>
      </c>
      <c r="R267" s="110">
        <v>9.1059124458428062</v>
      </c>
      <c r="S267" s="110">
        <v>8.9857414768257975</v>
      </c>
      <c r="T267" s="110">
        <v>8.6186655706831417</v>
      </c>
      <c r="U267" s="110">
        <v>9.2044098746704428</v>
      </c>
      <c r="V267" s="110">
        <v>8.6545661804003693</v>
      </c>
      <c r="W267" s="110">
        <v>9.5031602786930929</v>
      </c>
      <c r="X267" s="110">
        <v>6.7334386241782997</v>
      </c>
      <c r="Y267" s="110">
        <v>8.6581136998166706</v>
      </c>
      <c r="DA267" s="60" t="s">
        <v>2971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101.25415618950944</v>
      </c>
      <c r="C269" s="118">
        <f t="shared" si="122"/>
        <v>125.45104165846884</v>
      </c>
      <c r="D269" s="118">
        <f t="shared" si="122"/>
        <v>104.54661488014972</v>
      </c>
      <c r="E269" s="118">
        <f t="shared" si="122"/>
        <v>105.78947007688417</v>
      </c>
      <c r="F269" s="118">
        <f t="shared" si="122"/>
        <v>81.957737988049345</v>
      </c>
      <c r="G269" s="118">
        <f t="shared" si="122"/>
        <v>92.530807831132378</v>
      </c>
      <c r="H269" s="118">
        <f t="shared" si="122"/>
        <v>109.66816603245397</v>
      </c>
      <c r="I269" s="118">
        <f t="shared" si="122"/>
        <v>99.11683174267516</v>
      </c>
      <c r="J269" s="118">
        <f t="shared" si="122"/>
        <v>120.09281914364921</v>
      </c>
      <c r="K269" s="118">
        <f t="shared" si="122"/>
        <v>99.249148403030944</v>
      </c>
      <c r="L269" s="118">
        <f t="shared" si="122"/>
        <v>86.486487816671342</v>
      </c>
      <c r="M269" s="118">
        <f t="shared" si="122"/>
        <v>104.40835094510003</v>
      </c>
      <c r="N269" s="118">
        <f t="shared" si="122"/>
        <v>101.70598370566313</v>
      </c>
      <c r="O269" s="118">
        <f t="shared" si="122"/>
        <v>81.888815975705668</v>
      </c>
      <c r="P269" s="118">
        <f t="shared" si="122"/>
        <v>84.363571033537639</v>
      </c>
      <c r="Q269" s="118">
        <f t="shared" si="122"/>
        <v>91.223501092818765</v>
      </c>
      <c r="R269" s="118">
        <f t="shared" ref="R269:V269" si="123">R270+R273+R275+R284</f>
        <v>83.507628828551532</v>
      </c>
      <c r="S269" s="118">
        <f t="shared" si="123"/>
        <v>70.544275517468009</v>
      </c>
      <c r="T269" s="118">
        <f t="shared" si="123"/>
        <v>81.825275512575018</v>
      </c>
      <c r="U269" s="118">
        <f t="shared" si="123"/>
        <v>89.649835550480404</v>
      </c>
      <c r="V269" s="118">
        <f t="shared" si="123"/>
        <v>99.562747267446397</v>
      </c>
      <c r="W269" s="118">
        <f t="shared" ref="W269:Y269" si="124">W270+W273+W275+W284</f>
        <v>65.019494525727808</v>
      </c>
      <c r="X269" s="118">
        <f t="shared" si="124"/>
        <v>84.458676194987433</v>
      </c>
      <c r="Y269" s="118">
        <f t="shared" si="124"/>
        <v>82.510002682415916</v>
      </c>
      <c r="DA269" s="129" t="s">
        <v>3122</v>
      </c>
    </row>
    <row r="270" spans="1:105" ht="12" customHeight="1" x14ac:dyDescent="0.25">
      <c r="A270" s="121" t="s">
        <v>57</v>
      </c>
      <c r="B270" s="123">
        <f t="shared" ref="B270:Q270" si="125">SUM(B271:B272)</f>
        <v>90.786317483295704</v>
      </c>
      <c r="C270" s="123">
        <f t="shared" si="125"/>
        <v>112.37885690337313</v>
      </c>
      <c r="D270" s="123">
        <f t="shared" si="125"/>
        <v>93.564352974409445</v>
      </c>
      <c r="E270" s="123">
        <f t="shared" si="125"/>
        <v>95.011095705631448</v>
      </c>
      <c r="F270" s="123">
        <f t="shared" si="125"/>
        <v>73.4202314608536</v>
      </c>
      <c r="G270" s="123">
        <f t="shared" si="125"/>
        <v>82.765343456930239</v>
      </c>
      <c r="H270" s="123">
        <f t="shared" si="125"/>
        <v>97.812617309845919</v>
      </c>
      <c r="I270" s="123">
        <f t="shared" si="125"/>
        <v>90.443150010120604</v>
      </c>
      <c r="J270" s="123">
        <f t="shared" si="125"/>
        <v>109.55350102998658</v>
      </c>
      <c r="K270" s="123">
        <f t="shared" si="125"/>
        <v>91.031441656796858</v>
      </c>
      <c r="L270" s="123">
        <f t="shared" si="125"/>
        <v>79.162812485973618</v>
      </c>
      <c r="M270" s="123">
        <f t="shared" si="125"/>
        <v>95.257073576268581</v>
      </c>
      <c r="N270" s="123">
        <f t="shared" si="125"/>
        <v>92.613553291227092</v>
      </c>
      <c r="O270" s="123">
        <f t="shared" si="125"/>
        <v>74.321926082829961</v>
      </c>
      <c r="P270" s="123">
        <f t="shared" si="125"/>
        <v>76.596343491288962</v>
      </c>
      <c r="Q270" s="123">
        <f t="shared" si="125"/>
        <v>82.835925878294375</v>
      </c>
      <c r="R270" s="123">
        <f t="shared" ref="R270:V270" si="126">SUM(R271:R272)</f>
        <v>75.849668907834513</v>
      </c>
      <c r="S270" s="123">
        <f t="shared" si="126"/>
        <v>64.179134279569681</v>
      </c>
      <c r="T270" s="123">
        <f t="shared" si="126"/>
        <v>74.927623361237011</v>
      </c>
      <c r="U270" s="123">
        <f t="shared" si="126"/>
        <v>81.90344305400285</v>
      </c>
      <c r="V270" s="123">
        <f t="shared" si="126"/>
        <v>91.334547283246863</v>
      </c>
      <c r="W270" s="123">
        <f t="shared" ref="W270:Y270" si="127">SUM(W271:W272)</f>
        <v>59.696166856062369</v>
      </c>
      <c r="X270" s="123">
        <f t="shared" si="127"/>
        <v>78.067527100472503</v>
      </c>
      <c r="Y270" s="123">
        <f t="shared" si="127"/>
        <v>76.463389070977442</v>
      </c>
      <c r="DA270" s="130" t="s">
        <v>3123</v>
      </c>
    </row>
    <row r="271" spans="1:105" ht="12" customHeight="1" x14ac:dyDescent="0.25">
      <c r="A271" s="97" t="s">
        <v>211</v>
      </c>
      <c r="B271" s="99">
        <v>90.786317483295704</v>
      </c>
      <c r="C271" s="99">
        <v>112.37885690337313</v>
      </c>
      <c r="D271" s="99">
        <v>93.564352974409445</v>
      </c>
      <c r="E271" s="99">
        <v>95.011095705631448</v>
      </c>
      <c r="F271" s="99">
        <v>73.4202314608536</v>
      </c>
      <c r="G271" s="99">
        <v>82.765343456930239</v>
      </c>
      <c r="H271" s="99">
        <v>97.812617309845919</v>
      </c>
      <c r="I271" s="99">
        <v>90.443150010120604</v>
      </c>
      <c r="J271" s="99">
        <v>109.55350102998658</v>
      </c>
      <c r="K271" s="99">
        <v>91.031441656796858</v>
      </c>
      <c r="L271" s="99">
        <v>79.162812485973618</v>
      </c>
      <c r="M271" s="99">
        <v>95.257073576268581</v>
      </c>
      <c r="N271" s="99">
        <v>92.613553291227092</v>
      </c>
      <c r="O271" s="99">
        <v>74.321926082829961</v>
      </c>
      <c r="P271" s="99">
        <v>76.596343491288962</v>
      </c>
      <c r="Q271" s="99">
        <v>82.835925878294375</v>
      </c>
      <c r="R271" s="99">
        <v>75.849668907834513</v>
      </c>
      <c r="S271" s="99">
        <v>64.179134279569681</v>
      </c>
      <c r="T271" s="99">
        <v>74.927623361237011</v>
      </c>
      <c r="U271" s="99">
        <v>81.90344305400285</v>
      </c>
      <c r="V271" s="99">
        <v>91.334547283246863</v>
      </c>
      <c r="W271" s="99">
        <v>59.696166856062369</v>
      </c>
      <c r="X271" s="99">
        <v>78.067527100472503</v>
      </c>
      <c r="Y271" s="99">
        <v>76.463389070977442</v>
      </c>
      <c r="DA271" s="63" t="s">
        <v>3124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3125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3126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3127</v>
      </c>
    </row>
    <row r="275" spans="1:105" ht="12" customHeight="1" x14ac:dyDescent="0.25">
      <c r="A275" s="121" t="s">
        <v>55</v>
      </c>
      <c r="B275" s="123">
        <v>9.7525549338852429</v>
      </c>
      <c r="C275" s="123">
        <v>12.206324199000033</v>
      </c>
      <c r="D275" s="123">
        <v>10.572095752700452</v>
      </c>
      <c r="E275" s="123">
        <v>10.219057343756957</v>
      </c>
      <c r="F275" s="123">
        <v>7.9738584860250699</v>
      </c>
      <c r="G275" s="123">
        <v>9.3545395001172587</v>
      </c>
      <c r="H275" s="123">
        <v>11.475635396924899</v>
      </c>
      <c r="I275" s="123">
        <v>8.427299341120289</v>
      </c>
      <c r="J275" s="123">
        <v>10.182093302124805</v>
      </c>
      <c r="K275" s="123">
        <v>7.8756572465019348</v>
      </c>
      <c r="L275" s="123">
        <v>6.8651902316487554</v>
      </c>
      <c r="M275" s="123">
        <v>8.6873228442955917</v>
      </c>
      <c r="N275" s="123">
        <v>8.7486649309520121</v>
      </c>
      <c r="O275" s="123">
        <v>7.2145610011550669</v>
      </c>
      <c r="P275" s="123">
        <v>7.3630842046833838</v>
      </c>
      <c r="Q275" s="123">
        <v>7.945702324971875</v>
      </c>
      <c r="R275" s="123">
        <v>7.0683555804373936</v>
      </c>
      <c r="S275" s="123">
        <v>5.7711730309523812</v>
      </c>
      <c r="T275" s="123">
        <v>6.3795691104903289</v>
      </c>
      <c r="U275" s="123">
        <v>7.1917429072939267</v>
      </c>
      <c r="V275" s="123">
        <v>7.8844681414108688</v>
      </c>
      <c r="W275" s="123">
        <v>5.0298953010506793</v>
      </c>
      <c r="X275" s="123">
        <v>6.2109682156781858</v>
      </c>
      <c r="Y275" s="123">
        <v>5.8020481477810142</v>
      </c>
      <c r="DA275" s="130" t="s">
        <v>3128</v>
      </c>
    </row>
    <row r="276" spans="1:105" ht="12" customHeight="1" x14ac:dyDescent="0.25">
      <c r="A276" s="97" t="s">
        <v>138</v>
      </c>
      <c r="B276" s="99">
        <v>10.111269598120103</v>
      </c>
      <c r="C276" s="99">
        <v>12.688602672438336</v>
      </c>
      <c r="D276" s="99">
        <v>10.959472905650205</v>
      </c>
      <c r="E276" s="99">
        <v>10.588470041823664</v>
      </c>
      <c r="F276" s="99">
        <v>8.2578307366241575</v>
      </c>
      <c r="G276" s="99">
        <v>9.688630196550017</v>
      </c>
      <c r="H276" s="99">
        <v>11.883277370726111</v>
      </c>
      <c r="I276" s="99">
        <v>8.7227605624924802</v>
      </c>
      <c r="J276" s="99">
        <v>10.537126818580472</v>
      </c>
      <c r="K276" s="99">
        <v>8.1457826855968936</v>
      </c>
      <c r="L276" s="99">
        <v>7.0989716265803153</v>
      </c>
      <c r="M276" s="99">
        <v>8.9773662055492238</v>
      </c>
      <c r="N276" s="99">
        <v>9.0447629963049732</v>
      </c>
      <c r="O276" s="99">
        <v>7.4549509750134675</v>
      </c>
      <c r="P276" s="99">
        <v>7.6074143237244956</v>
      </c>
      <c r="Q276" s="99">
        <v>8.2069115528918761</v>
      </c>
      <c r="R276" s="99">
        <v>7.3025596490993614</v>
      </c>
      <c r="S276" s="99">
        <v>5.9624826341883725</v>
      </c>
      <c r="T276" s="99">
        <v>6.5903365025371485</v>
      </c>
      <c r="U276" s="99">
        <v>7.4344482629574866</v>
      </c>
      <c r="V276" s="99">
        <v>8.1345206493644344</v>
      </c>
      <c r="W276" s="99">
        <v>5.213515990006897</v>
      </c>
      <c r="X276" s="99">
        <v>6.5220529795031732</v>
      </c>
      <c r="Y276" s="99">
        <v>6.2670206474289696</v>
      </c>
      <c r="DA276" s="63" t="s">
        <v>3129</v>
      </c>
    </row>
    <row r="277" spans="1:105" ht="12" customHeight="1" x14ac:dyDescent="0.25">
      <c r="A277" s="97" t="s">
        <v>137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3130</v>
      </c>
    </row>
    <row r="278" spans="1:105" ht="12" customHeight="1" x14ac:dyDescent="0.25">
      <c r="A278" s="100" t="s">
        <v>211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3131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3132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3133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3134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3135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3136</v>
      </c>
    </row>
    <row r="284" spans="1:105" ht="12" customHeight="1" x14ac:dyDescent="0.25">
      <c r="A284" s="121" t="s">
        <v>54</v>
      </c>
      <c r="B284" s="123">
        <v>0.71528377232848905</v>
      </c>
      <c r="C284" s="123">
        <v>0.86586055609566803</v>
      </c>
      <c r="D284" s="123">
        <v>0.41016615303982479</v>
      </c>
      <c r="E284" s="123">
        <v>0.55931702749577084</v>
      </c>
      <c r="F284" s="123">
        <v>0.56364804117068135</v>
      </c>
      <c r="G284" s="123">
        <v>0.41092487408488559</v>
      </c>
      <c r="H284" s="123">
        <v>0.37991332568314706</v>
      </c>
      <c r="I284" s="123">
        <v>0.24638239143426546</v>
      </c>
      <c r="J284" s="123">
        <v>0.35722481153782432</v>
      </c>
      <c r="K284" s="123">
        <v>0.34204949973215582</v>
      </c>
      <c r="L284" s="123">
        <v>0.45848509904897361</v>
      </c>
      <c r="M284" s="123">
        <v>0.46395452453584496</v>
      </c>
      <c r="N284" s="123">
        <v>0.3437654834840258</v>
      </c>
      <c r="O284" s="123">
        <v>0.35232889172064169</v>
      </c>
      <c r="P284" s="123">
        <v>0.40414333756528553</v>
      </c>
      <c r="Q284" s="123">
        <v>0.44187288955250675</v>
      </c>
      <c r="R284" s="123">
        <v>0.58960434027962494</v>
      </c>
      <c r="S284" s="123">
        <v>0.59396820694594088</v>
      </c>
      <c r="T284" s="123">
        <v>0.51808304084768397</v>
      </c>
      <c r="U284" s="123">
        <v>0.55464958918362328</v>
      </c>
      <c r="V284" s="123">
        <v>0.34373184278867386</v>
      </c>
      <c r="W284" s="123">
        <v>0.29343236861476502</v>
      </c>
      <c r="X284" s="123">
        <v>0.18018087883674344</v>
      </c>
      <c r="Y284" s="123">
        <v>0.24456546365746795</v>
      </c>
      <c r="DA284" s="130" t="s">
        <v>3137</v>
      </c>
    </row>
    <row r="285" spans="1:105" ht="12" customHeight="1" x14ac:dyDescent="0.25">
      <c r="A285" s="97" t="s">
        <v>50</v>
      </c>
      <c r="B285" s="99">
        <v>5.1397194774531645</v>
      </c>
      <c r="C285" s="99">
        <v>6.5226311763146958</v>
      </c>
      <c r="D285" s="99">
        <v>3.4139027170557443</v>
      </c>
      <c r="E285" s="99">
        <v>4.7569454731935394</v>
      </c>
      <c r="F285" s="99">
        <v>5.0602227946710157</v>
      </c>
      <c r="G285" s="99">
        <v>4.0838545070570929</v>
      </c>
      <c r="H285" s="99">
        <v>4.3352609434040694</v>
      </c>
      <c r="I285" s="99">
        <v>2.8938892355917125</v>
      </c>
      <c r="J285" s="99">
        <v>3.8225484935305958</v>
      </c>
      <c r="K285" s="99">
        <v>3.3154369366895389</v>
      </c>
      <c r="L285" s="99">
        <v>3.9231199196974034</v>
      </c>
      <c r="M285" s="99">
        <v>3.820189658758288</v>
      </c>
      <c r="N285" s="99">
        <v>3.0002389538622456</v>
      </c>
      <c r="O285" s="99">
        <v>2.8153888433505263</v>
      </c>
      <c r="P285" s="99">
        <v>3.1361522995066156</v>
      </c>
      <c r="Q285" s="99">
        <v>3.2614427562208834</v>
      </c>
      <c r="R285" s="99">
        <v>4.0779180189521691</v>
      </c>
      <c r="S285" s="99">
        <v>4.0389838072323982</v>
      </c>
      <c r="T285" s="99">
        <v>3.4956971492985836</v>
      </c>
      <c r="U285" s="99">
        <v>4.1385392423701122</v>
      </c>
      <c r="V285" s="99">
        <v>3.1115204203739952</v>
      </c>
      <c r="W285" s="99">
        <v>3.2399824034546976</v>
      </c>
      <c r="X285" s="99">
        <v>2.0669806477875476</v>
      </c>
      <c r="Y285" s="99">
        <v>3.4461497151734117</v>
      </c>
      <c r="DA285" s="63" t="s">
        <v>3138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3139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0.21116456664782729</v>
      </c>
      <c r="K290" s="117">
        <f t="shared" si="129"/>
        <v>7.292745420616302E-2</v>
      </c>
      <c r="L290" s="117">
        <f t="shared" si="129"/>
        <v>0.14059435645733309</v>
      </c>
      <c r="M290" s="117">
        <f t="shared" si="129"/>
        <v>0.28839756709607828</v>
      </c>
      <c r="N290" s="117">
        <f t="shared" si="129"/>
        <v>0.2496180667825578</v>
      </c>
      <c r="O290" s="117">
        <f t="shared" si="129"/>
        <v>0.15145178445192431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:Y290" si="131">W291+W294+W296+W305</f>
        <v>0</v>
      </c>
      <c r="X290" s="117">
        <f t="shared" si="131"/>
        <v>0</v>
      </c>
      <c r="Y290" s="117">
        <f t="shared" si="131"/>
        <v>5.297014471734366E-3</v>
      </c>
      <c r="DA290" s="129" t="s">
        <v>3290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0.18396488419813298</v>
      </c>
      <c r="K291" s="122">
        <f t="shared" si="132"/>
        <v>6.3546380793525051E-2</v>
      </c>
      <c r="L291" s="122">
        <f t="shared" si="132"/>
        <v>0.12126442720604964</v>
      </c>
      <c r="M291" s="122">
        <f t="shared" si="132"/>
        <v>0.25112442701325383</v>
      </c>
      <c r="N291" s="122">
        <f t="shared" si="132"/>
        <v>0.21697699203303442</v>
      </c>
      <c r="O291" s="122">
        <f t="shared" si="132"/>
        <v>0.13031686889557748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:Y291" si="134">SUM(W292:W293)</f>
        <v>0</v>
      </c>
      <c r="X291" s="122">
        <f t="shared" si="134"/>
        <v>0</v>
      </c>
      <c r="Y291" s="122">
        <f t="shared" si="134"/>
        <v>3.462440212113436E-3</v>
      </c>
      <c r="DA291" s="130" t="s">
        <v>3291</v>
      </c>
    </row>
    <row r="292" spans="1:105" ht="12" customHeight="1" x14ac:dyDescent="0.25">
      <c r="A292" s="97" t="s">
        <v>211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0.18204945652005236</v>
      </c>
      <c r="K292" s="98">
        <v>6.2888581070928803E-2</v>
      </c>
      <c r="L292" s="98">
        <v>0.11999080356003224</v>
      </c>
      <c r="M292" s="98">
        <v>0.24844834592227946</v>
      </c>
      <c r="N292" s="98">
        <v>0.21458981404438296</v>
      </c>
      <c r="O292" s="98">
        <v>0.12881624539108366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X292" s="98">
        <v>0</v>
      </c>
      <c r="Y292" s="98">
        <v>3.4183000737730814E-3</v>
      </c>
      <c r="DA292" s="63" t="s">
        <v>3292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1.9154276780806124E-3</v>
      </c>
      <c r="K293" s="98">
        <v>6.5779972259624568E-4</v>
      </c>
      <c r="L293" s="98">
        <v>1.273623646017408E-3</v>
      </c>
      <c r="M293" s="98">
        <v>2.6760810909743703E-3</v>
      </c>
      <c r="N293" s="98">
        <v>2.3871779886514601E-3</v>
      </c>
      <c r="O293" s="98">
        <v>1.5006235044938059E-3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X293" s="98">
        <v>0</v>
      </c>
      <c r="Y293" s="98">
        <v>4.4140138340354798E-5</v>
      </c>
      <c r="DA293" s="63" t="s">
        <v>3293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3.7691445587841684E-6</v>
      </c>
      <c r="K294" s="122">
        <f t="shared" si="135"/>
        <v>0</v>
      </c>
      <c r="L294" s="122">
        <f t="shared" si="135"/>
        <v>6.9979892108895991E-6</v>
      </c>
      <c r="M294" s="122">
        <f t="shared" si="135"/>
        <v>0</v>
      </c>
      <c r="N294" s="122">
        <f t="shared" si="135"/>
        <v>7.4087678077904578E-6</v>
      </c>
      <c r="O294" s="122">
        <f t="shared" si="135"/>
        <v>6.9149781982497279E-6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X294" s="122">
        <f t="shared" si="135"/>
        <v>0</v>
      </c>
      <c r="Y294" s="122">
        <f t="shared" si="135"/>
        <v>0</v>
      </c>
      <c r="DA294" s="130" t="s">
        <v>3294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3.7691445587841684E-6</v>
      </c>
      <c r="K295" s="98">
        <v>0</v>
      </c>
      <c r="L295" s="98">
        <v>6.9979892108895991E-6</v>
      </c>
      <c r="M295" s="98">
        <v>0</v>
      </c>
      <c r="N295" s="98">
        <v>7.4087678077904578E-6</v>
      </c>
      <c r="O295" s="98">
        <v>6.9149781982497279E-6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X295" s="98">
        <v>0</v>
      </c>
      <c r="Y295" s="98">
        <v>0</v>
      </c>
      <c r="DA295" s="63" t="s">
        <v>3295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2.0052364981847991E-2</v>
      </c>
      <c r="K296" s="122">
        <v>6.6181530195553338E-3</v>
      </c>
      <c r="L296" s="122">
        <v>1.2649462264035157E-2</v>
      </c>
      <c r="M296" s="122">
        <v>2.6799877044054288E-2</v>
      </c>
      <c r="N296" s="122">
        <v>2.3634044825409206E-2</v>
      </c>
      <c r="O296" s="122">
        <v>1.4540879029017989E-2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X296" s="122">
        <v>0</v>
      </c>
      <c r="Y296" s="122">
        <v>1.1904574610782604E-3</v>
      </c>
      <c r="DA296" s="130" t="s">
        <v>3296</v>
      </c>
    </row>
    <row r="297" spans="1:105" ht="12" customHeight="1" x14ac:dyDescent="0.25">
      <c r="A297" s="97" t="s">
        <v>138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1.9378095145349137E-2</v>
      </c>
      <c r="K297" s="98">
        <v>6.6181530195553338E-3</v>
      </c>
      <c r="L297" s="98">
        <v>1.2514827205973215E-2</v>
      </c>
      <c r="M297" s="98">
        <v>2.5940640186056196E-2</v>
      </c>
      <c r="N297" s="98">
        <v>2.288147366361739E-2</v>
      </c>
      <c r="O297" s="98">
        <v>1.3947153714320032E-2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X297" s="98">
        <v>0</v>
      </c>
      <c r="Y297" s="98">
        <v>4.5972769774127361E-4</v>
      </c>
      <c r="DA297" s="63" t="s">
        <v>3297</v>
      </c>
    </row>
    <row r="298" spans="1:105" ht="12" customHeight="1" x14ac:dyDescent="0.25">
      <c r="A298" s="97" t="s">
        <v>137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3298</v>
      </c>
    </row>
    <row r="299" spans="1:105" ht="12" customHeight="1" x14ac:dyDescent="0.25">
      <c r="A299" s="100" t="s">
        <v>211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3299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3300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6.7426983649885447E-4</v>
      </c>
      <c r="K301" s="101">
        <v>0</v>
      </c>
      <c r="L301" s="101">
        <v>1.3463505806194094E-4</v>
      </c>
      <c r="M301" s="101">
        <v>8.5923685799809313E-4</v>
      </c>
      <c r="N301" s="101">
        <v>7.5257116179181709E-4</v>
      </c>
      <c r="O301" s="101">
        <v>5.9372531469795717E-4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X301" s="101">
        <v>0</v>
      </c>
      <c r="Y301" s="101">
        <v>7.3072976333698688E-4</v>
      </c>
      <c r="DA301" s="131" t="s">
        <v>3301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X302" s="104">
        <v>0</v>
      </c>
      <c r="Y302" s="104">
        <v>0</v>
      </c>
      <c r="DA302" s="132" t="s">
        <v>3302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X303" s="98">
        <v>0</v>
      </c>
      <c r="Y303" s="98">
        <v>0</v>
      </c>
      <c r="DA303" s="63" t="s">
        <v>3303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3304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7.1435483232875213E-3</v>
      </c>
      <c r="K305" s="122">
        <v>2.7629203930826358E-3</v>
      </c>
      <c r="L305" s="122">
        <v>6.6734689980374011E-3</v>
      </c>
      <c r="M305" s="122">
        <v>1.0473263038770175E-2</v>
      </c>
      <c r="N305" s="122">
        <v>8.9996211563063821E-3</v>
      </c>
      <c r="O305" s="122">
        <v>6.5871215491305896E-3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X305" s="122">
        <v>0</v>
      </c>
      <c r="Y305" s="122">
        <v>6.4411679854267006E-4</v>
      </c>
      <c r="DA305" s="130" t="s">
        <v>3305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1.4294604466495342E-3</v>
      </c>
      <c r="K306" s="98">
        <v>5.8452127094765652E-4</v>
      </c>
      <c r="L306" s="98">
        <v>1.3865333405517657E-3</v>
      </c>
      <c r="M306" s="98">
        <v>1.777757973929963E-3</v>
      </c>
      <c r="N306" s="98">
        <v>8.0058694181429446E-4</v>
      </c>
      <c r="O306" s="98">
        <v>1.1311257779761097E-3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X306" s="98">
        <v>0</v>
      </c>
      <c r="Y306" s="98">
        <v>7.8420675676777574E-5</v>
      </c>
      <c r="DA306" s="63" t="s">
        <v>3306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5.7140878766379875E-3</v>
      </c>
      <c r="K307" s="33">
        <v>2.1783991221349793E-3</v>
      </c>
      <c r="L307" s="33">
        <v>5.2869356574856358E-3</v>
      </c>
      <c r="M307" s="33">
        <v>8.6955050648402123E-3</v>
      </c>
      <c r="N307" s="33">
        <v>8.1990342144920882E-3</v>
      </c>
      <c r="O307" s="33">
        <v>5.4559957711544796E-3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X307" s="33">
        <v>0</v>
      </c>
      <c r="Y307" s="33">
        <v>5.6569612286589245E-4</v>
      </c>
      <c r="DA307" s="60" t="s">
        <v>3307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0.11279786926322424</v>
      </c>
      <c r="K309" s="117">
        <f t="shared" si="136"/>
        <v>3.9475310953072752E-2</v>
      </c>
      <c r="L309" s="117">
        <f t="shared" si="136"/>
        <v>7.7473876678441911E-2</v>
      </c>
      <c r="M309" s="117">
        <f t="shared" si="136"/>
        <v>0.16253437829245138</v>
      </c>
      <c r="N309" s="117">
        <f t="shared" si="136"/>
        <v>0.1463981785735548</v>
      </c>
      <c r="O309" s="117">
        <f t="shared" si="136"/>
        <v>9.363919001684283E-2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:Y309" si="138">W310+W313+W315+W324</f>
        <v>0</v>
      </c>
      <c r="X309" s="117">
        <f t="shared" si="138"/>
        <v>0</v>
      </c>
      <c r="Y309" s="117">
        <f t="shared" si="138"/>
        <v>3.961739157332677E-3</v>
      </c>
      <c r="DA309" s="129" t="s">
        <v>3458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9.6769776401392574E-2</v>
      </c>
      <c r="K310" s="122">
        <f t="shared" si="139"/>
        <v>3.38869856943168E-2</v>
      </c>
      <c r="L310" s="122">
        <f t="shared" si="139"/>
        <v>6.5652041336645983E-2</v>
      </c>
      <c r="M310" s="122">
        <f t="shared" si="139"/>
        <v>0.13963752427586024</v>
      </c>
      <c r="N310" s="122">
        <f t="shared" si="139"/>
        <v>0.12563331464750316</v>
      </c>
      <c r="O310" s="122">
        <f t="shared" si="139"/>
        <v>7.9641751636208444E-2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:Y310" si="141">SUM(W311:W312)</f>
        <v>0</v>
      </c>
      <c r="X310" s="122">
        <f t="shared" si="141"/>
        <v>0</v>
      </c>
      <c r="Y310" s="122">
        <f t="shared" si="141"/>
        <v>2.4294983185485842E-3</v>
      </c>
      <c r="DA310" s="130" t="s">
        <v>3459</v>
      </c>
    </row>
    <row r="311" spans="1:105" ht="12" customHeight="1" x14ac:dyDescent="0.25">
      <c r="A311" s="97" t="s">
        <v>211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9.4854348723311957E-2</v>
      </c>
      <c r="K311" s="98">
        <v>3.3229185971720553E-2</v>
      </c>
      <c r="L311" s="98">
        <v>6.4378417690628575E-2</v>
      </c>
      <c r="M311" s="98">
        <v>0.13696144318488587</v>
      </c>
      <c r="N311" s="98">
        <v>0.12324613665885169</v>
      </c>
      <c r="O311" s="98">
        <v>7.8141128131714643E-2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X311" s="98">
        <v>0</v>
      </c>
      <c r="Y311" s="98">
        <v>2.3853581802082296E-3</v>
      </c>
      <c r="DA311" s="63" t="s">
        <v>3460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1.9154276780806124E-3</v>
      </c>
      <c r="K312" s="98">
        <v>6.5779972259624568E-4</v>
      </c>
      <c r="L312" s="98">
        <v>1.273623646017408E-3</v>
      </c>
      <c r="M312" s="98">
        <v>2.6760810909743703E-3</v>
      </c>
      <c r="N312" s="98">
        <v>2.3871779886514601E-3</v>
      </c>
      <c r="O312" s="98">
        <v>1.5006235044938059E-3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X312" s="98">
        <v>0</v>
      </c>
      <c r="Y312" s="98">
        <v>4.4140138340354798E-5</v>
      </c>
      <c r="DA312" s="63" t="s">
        <v>3461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1.3861345022547348E-5</v>
      </c>
      <c r="K313" s="122">
        <f t="shared" si="142"/>
        <v>0</v>
      </c>
      <c r="L313" s="122">
        <f t="shared" si="142"/>
        <v>2.7767986029326904E-5</v>
      </c>
      <c r="M313" s="122">
        <f t="shared" si="142"/>
        <v>0</v>
      </c>
      <c r="N313" s="122">
        <f t="shared" si="142"/>
        <v>3.2089693259901143E-5</v>
      </c>
      <c r="O313" s="122">
        <f t="shared" si="142"/>
        <v>3.1482950575570407E-5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X313" s="122">
        <f t="shared" si="142"/>
        <v>0</v>
      </c>
      <c r="Y313" s="122">
        <f t="shared" si="142"/>
        <v>0</v>
      </c>
      <c r="DA313" s="130" t="s">
        <v>3462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1.3861345022547348E-5</v>
      </c>
      <c r="K314" s="98">
        <v>0</v>
      </c>
      <c r="L314" s="98">
        <v>2.7767986029326904E-5</v>
      </c>
      <c r="M314" s="98">
        <v>0</v>
      </c>
      <c r="N314" s="98">
        <v>3.2089693259901143E-5</v>
      </c>
      <c r="O314" s="98">
        <v>3.1482950575570407E-5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X314" s="98">
        <v>0</v>
      </c>
      <c r="Y314" s="98">
        <v>0</v>
      </c>
      <c r="DA314" s="63" t="s">
        <v>3463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1.0913648863258773E-2</v>
      </c>
      <c r="K315" s="122">
        <v>3.6165986832131761E-3</v>
      </c>
      <c r="L315" s="122">
        <v>7.0149990288016955E-3</v>
      </c>
      <c r="M315" s="122">
        <v>1.5297360098531852E-2</v>
      </c>
      <c r="N315" s="122">
        <v>1.403487814736931E-2</v>
      </c>
      <c r="O315" s="122">
        <v>9.1340026617985869E-3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X315" s="122">
        <v>0</v>
      </c>
      <c r="Y315" s="122">
        <v>9.8126160897120764E-4</v>
      </c>
      <c r="DA315" s="130" t="s">
        <v>3464</v>
      </c>
    </row>
    <row r="316" spans="1:105" ht="12" customHeight="1" x14ac:dyDescent="0.25">
      <c r="A316" s="97" t="s">
        <v>138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1.0474034947681269E-2</v>
      </c>
      <c r="K316" s="98">
        <v>3.6165986832131761E-3</v>
      </c>
      <c r="L316" s="98">
        <v>6.9263958195553013E-3</v>
      </c>
      <c r="M316" s="98">
        <v>1.4726555627486633E-2</v>
      </c>
      <c r="N316" s="98">
        <v>1.3527219129068834E-2</v>
      </c>
      <c r="O316" s="98">
        <v>8.7242153355102121E-3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X316" s="98">
        <v>0</v>
      </c>
      <c r="Y316" s="98">
        <v>3.7529468161900411E-4</v>
      </c>
      <c r="DA316" s="63" t="s">
        <v>3465</v>
      </c>
    </row>
    <row r="317" spans="1:105" ht="12" customHeight="1" x14ac:dyDescent="0.25">
      <c r="A317" s="97" t="s">
        <v>137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3466</v>
      </c>
    </row>
    <row r="318" spans="1:105" ht="12" customHeight="1" x14ac:dyDescent="0.25">
      <c r="A318" s="100" t="s">
        <v>211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3467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3468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4.3961391557750465E-4</v>
      </c>
      <c r="K320" s="101">
        <v>0</v>
      </c>
      <c r="L320" s="101">
        <v>8.8603209246394224E-5</v>
      </c>
      <c r="M320" s="101">
        <v>5.7080447104521992E-4</v>
      </c>
      <c r="N320" s="101">
        <v>5.0765901830047576E-4</v>
      </c>
      <c r="O320" s="101">
        <v>4.0978732628837566E-4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X320" s="101">
        <v>0</v>
      </c>
      <c r="Y320" s="101">
        <v>6.0596692735220359E-4</v>
      </c>
      <c r="DA320" s="131" t="s">
        <v>3469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X321" s="104">
        <v>0</v>
      </c>
      <c r="Y321" s="104">
        <v>0</v>
      </c>
      <c r="DA321" s="132" t="s">
        <v>3470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X322" s="98">
        <v>0</v>
      </c>
      <c r="Y322" s="98">
        <v>0</v>
      </c>
      <c r="DA322" s="63" t="s">
        <v>3471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X323" s="98">
        <v>0</v>
      </c>
      <c r="Y323" s="98">
        <v>0</v>
      </c>
      <c r="DA323" s="63" t="s">
        <v>3472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5.1005826535503659E-3</v>
      </c>
      <c r="K324" s="122">
        <v>1.9717265755427715E-3</v>
      </c>
      <c r="L324" s="122">
        <v>4.7790683269649135E-3</v>
      </c>
      <c r="M324" s="122">
        <v>7.5994939180592689E-3</v>
      </c>
      <c r="N324" s="122">
        <v>6.6978960854224175E-3</v>
      </c>
      <c r="O324" s="122">
        <v>4.8319527682602233E-3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X324" s="122">
        <v>0</v>
      </c>
      <c r="Y324" s="122">
        <v>5.5097922981288514E-4</v>
      </c>
      <c r="DA324" s="130" t="s">
        <v>3473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8.1701618252519423E-4</v>
      </c>
      <c r="K325" s="98">
        <v>3.3444965434236632E-4</v>
      </c>
      <c r="L325" s="98">
        <v>7.9420435665943556E-4</v>
      </c>
      <c r="M325" s="98">
        <v>1.0191364424989404E-3</v>
      </c>
      <c r="N325" s="98">
        <v>4.5916421548362077E-4</v>
      </c>
      <c r="O325" s="98">
        <v>6.4891800605412536E-4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X325" s="98">
        <v>0</v>
      </c>
      <c r="Y325" s="98">
        <v>4.7726973367748473E-5</v>
      </c>
      <c r="DA325" s="63" t="s">
        <v>3474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4.2835664710251719E-3</v>
      </c>
      <c r="K326" s="33">
        <v>1.637276921200405E-3</v>
      </c>
      <c r="L326" s="33">
        <v>3.9848639703054783E-3</v>
      </c>
      <c r="M326" s="33">
        <v>6.5803574755603283E-3</v>
      </c>
      <c r="N326" s="33">
        <v>6.2387318699387963E-3</v>
      </c>
      <c r="O326" s="33">
        <v>4.1830347622060981E-3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X326" s="33">
        <v>0</v>
      </c>
      <c r="Y326" s="33">
        <v>5.0325225644513665E-4</v>
      </c>
      <c r="DA326" s="60" t="s">
        <v>3475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>
        <f t="shared" si="143"/>
        <v>0.53417043897968208</v>
      </c>
      <c r="K328" s="119">
        <f t="shared" si="143"/>
        <v>0.54129561195811959</v>
      </c>
      <c r="L328" s="119">
        <f t="shared" si="143"/>
        <v>0.55104542337695694</v>
      </c>
      <c r="M328" s="119">
        <f t="shared" si="143"/>
        <v>0.56357749452963946</v>
      </c>
      <c r="N328" s="119">
        <f t="shared" si="143"/>
        <v>0.58648871237786726</v>
      </c>
      <c r="O328" s="119">
        <f t="shared" si="143"/>
        <v>0.61827723163319304</v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:Y328" si="145">IF(W309=0,"",W309/W290)</f>
        <v/>
      </c>
      <c r="X328" s="119" t="str">
        <f t="shared" si="145"/>
        <v/>
      </c>
      <c r="Y328" s="119">
        <f t="shared" si="145"/>
        <v>0.74791926253422358</v>
      </c>
      <c r="DA328" s="129" t="s">
        <v>3626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>
        <f t="shared" si="146"/>
        <v>0.5260230876299743</v>
      </c>
      <c r="K329" s="124">
        <f t="shared" si="146"/>
        <v>0.53326381882270246</v>
      </c>
      <c r="L329" s="124">
        <f t="shared" si="146"/>
        <v>0.54139571553899801</v>
      </c>
      <c r="M329" s="124">
        <f t="shared" si="146"/>
        <v>0.55604915036198554</v>
      </c>
      <c r="N329" s="124">
        <f t="shared" si="146"/>
        <v>0.57901675873714609</v>
      </c>
      <c r="O329" s="124">
        <f t="shared" si="146"/>
        <v>0.61113923555073402</v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:Y329" si="148">IF(W310=0,"",W310/W291)</f>
        <v/>
      </c>
      <c r="X329" s="124" t="str">
        <f t="shared" si="148"/>
        <v/>
      </c>
      <c r="Y329" s="124">
        <f t="shared" si="148"/>
        <v>0.70167228015921312</v>
      </c>
      <c r="DA329" s="130" t="s">
        <v>3627</v>
      </c>
    </row>
    <row r="330" spans="1:105" ht="12" customHeight="1" x14ac:dyDescent="0.25">
      <c r="A330" s="97" t="s">
        <v>211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>
        <f t="shared" si="149"/>
        <v>0.52103615433130368</v>
      </c>
      <c r="K330" s="111">
        <f t="shared" si="149"/>
        <v>0.52838186847057433</v>
      </c>
      <c r="L330" s="111">
        <f t="shared" si="149"/>
        <v>0.5365279319795504</v>
      </c>
      <c r="M330" s="111">
        <f t="shared" si="149"/>
        <v>0.55126727721395519</v>
      </c>
      <c r="N330" s="111">
        <f t="shared" si="149"/>
        <v>0.57433358245681254</v>
      </c>
      <c r="O330" s="111">
        <f t="shared" si="149"/>
        <v>0.60660926651354941</v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:Y330" si="151">IF(W311=0,"",W311/W292)</f>
        <v/>
      </c>
      <c r="X330" s="111" t="str">
        <f t="shared" si="151"/>
        <v/>
      </c>
      <c r="Y330" s="111">
        <f t="shared" si="151"/>
        <v>0.6978200066488891</v>
      </c>
      <c r="DA330" s="63" t="s">
        <v>3628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:Y331" si="154">IF(W312=0,"",W312/W293)</f>
        <v/>
      </c>
      <c r="X331" s="111" t="str">
        <f t="shared" si="154"/>
        <v/>
      </c>
      <c r="Y331" s="111">
        <f t="shared" si="154"/>
        <v>1</v>
      </c>
      <c r="DA331" s="63" t="s">
        <v>3629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>
        <f t="shared" si="155"/>
        <v>3.6775838141423449</v>
      </c>
      <c r="K332" s="124" t="str">
        <f t="shared" si="155"/>
        <v/>
      </c>
      <c r="L332" s="124">
        <f t="shared" si="155"/>
        <v>3.9679949757734736</v>
      </c>
      <c r="M332" s="124" t="str">
        <f t="shared" si="155"/>
        <v/>
      </c>
      <c r="N332" s="124">
        <f t="shared" si="155"/>
        <v>4.3313131268816703</v>
      </c>
      <c r="O332" s="124">
        <f t="shared" si="155"/>
        <v>4.5528633168415711</v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:Y332" si="157">IF(W313=0,"",W313/W294)</f>
        <v/>
      </c>
      <c r="X332" s="124" t="str">
        <f t="shared" si="157"/>
        <v/>
      </c>
      <c r="Y332" s="124" t="str">
        <f t="shared" si="157"/>
        <v/>
      </c>
      <c r="DA332" s="130" t="s">
        <v>3630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>
        <f t="shared" si="158"/>
        <v>3.6775838141423449</v>
      </c>
      <c r="K333" s="111" t="str">
        <f t="shared" si="158"/>
        <v/>
      </c>
      <c r="L333" s="111">
        <f t="shared" si="158"/>
        <v>3.9679949757734736</v>
      </c>
      <c r="M333" s="111" t="str">
        <f t="shared" si="158"/>
        <v/>
      </c>
      <c r="N333" s="111">
        <f t="shared" si="158"/>
        <v>4.3313131268816703</v>
      </c>
      <c r="O333" s="111">
        <f t="shared" si="158"/>
        <v>4.5528633168415711</v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:Y333" si="160">IF(W314=0,"",W314/W295)</f>
        <v/>
      </c>
      <c r="X333" s="111" t="str">
        <f t="shared" si="160"/>
        <v/>
      </c>
      <c r="Y333" s="111" t="str">
        <f t="shared" si="160"/>
        <v/>
      </c>
      <c r="DA333" s="63" t="s">
        <v>3631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>
        <f t="shared" si="161"/>
        <v>0.54425744161041045</v>
      </c>
      <c r="K334" s="124">
        <f t="shared" si="161"/>
        <v>0.54646646466572202</v>
      </c>
      <c r="L334" s="124">
        <f t="shared" si="161"/>
        <v>0.5545689518159741</v>
      </c>
      <c r="M334" s="124">
        <f t="shared" si="161"/>
        <v>0.57079963737839845</v>
      </c>
      <c r="N334" s="124">
        <f t="shared" si="161"/>
        <v>0.59384156419472756</v>
      </c>
      <c r="O334" s="124">
        <f t="shared" si="161"/>
        <v>0.62816028133998214</v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:Y334" si="163">IF(W315=0,"",W315/W296)</f>
        <v/>
      </c>
      <c r="X334" s="124" t="str">
        <f t="shared" si="163"/>
        <v/>
      </c>
      <c r="Y334" s="124">
        <f t="shared" si="163"/>
        <v>0.82427271956649928</v>
      </c>
      <c r="DA334" s="130" t="s">
        <v>3632</v>
      </c>
    </row>
    <row r="335" spans="1:105" ht="12" customHeight="1" x14ac:dyDescent="0.25">
      <c r="A335" s="97" t="s">
        <v>138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>
        <f t="shared" si="164"/>
        <v>0.54050900612876296</v>
      </c>
      <c r="K335" s="111">
        <f t="shared" si="164"/>
        <v>0.54646646466572202</v>
      </c>
      <c r="L335" s="111">
        <f t="shared" si="164"/>
        <v>0.55345517006015033</v>
      </c>
      <c r="M335" s="111">
        <f t="shared" si="164"/>
        <v>0.567702089149001</v>
      </c>
      <c r="N335" s="111">
        <f t="shared" si="164"/>
        <v>0.59118653492050832</v>
      </c>
      <c r="O335" s="111">
        <f t="shared" si="164"/>
        <v>0.62551940806049577</v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:Y335" si="166">IF(W316=0,"",W316/W297)</f>
        <v/>
      </c>
      <c r="X335" s="111" t="str">
        <f t="shared" si="166"/>
        <v/>
      </c>
      <c r="Y335" s="111">
        <f t="shared" si="166"/>
        <v>0.81634124605259939</v>
      </c>
      <c r="DA335" s="63" t="s">
        <v>3633</v>
      </c>
    </row>
    <row r="336" spans="1:105" ht="12" customHeight="1" x14ac:dyDescent="0.25">
      <c r="A336" s="97" t="s">
        <v>137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3634</v>
      </c>
    </row>
    <row r="337" spans="1:105" ht="12" customHeight="1" x14ac:dyDescent="0.25">
      <c r="A337" s="100" t="s">
        <v>211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3635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3636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>
        <f t="shared" si="176"/>
        <v>0.65198514271407948</v>
      </c>
      <c r="K339" s="112" t="str">
        <f t="shared" si="176"/>
        <v/>
      </c>
      <c r="L339" s="112">
        <f t="shared" si="176"/>
        <v>0.65809909039910652</v>
      </c>
      <c r="M339" s="112">
        <f t="shared" si="176"/>
        <v>0.66431562581605019</v>
      </c>
      <c r="N339" s="112">
        <f t="shared" si="176"/>
        <v>0.67456613284486833</v>
      </c>
      <c r="O339" s="112">
        <f t="shared" si="176"/>
        <v>0.69019682358810097</v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:Y339" si="178">IF(W320=0,"",W320/W301)</f>
        <v/>
      </c>
      <c r="X339" s="112" t="str">
        <f t="shared" si="178"/>
        <v/>
      </c>
      <c r="Y339" s="112">
        <f t="shared" si="178"/>
        <v>0.82926268746049825</v>
      </c>
      <c r="DA339" s="131" t="s">
        <v>3637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:Y340" si="181">IF(W321=0,"",W321/W302)</f>
        <v/>
      </c>
      <c r="X340" s="113" t="str">
        <f t="shared" si="181"/>
        <v/>
      </c>
      <c r="Y340" s="113" t="str">
        <f t="shared" si="181"/>
        <v/>
      </c>
      <c r="DA340" s="132" t="s">
        <v>3638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:Y341" si="184">IF(W322=0,"",W322/W303)</f>
        <v/>
      </c>
      <c r="X341" s="111" t="str">
        <f t="shared" si="184"/>
        <v/>
      </c>
      <c r="Y341" s="111" t="str">
        <f t="shared" si="184"/>
        <v/>
      </c>
      <c r="DA341" s="63" t="s">
        <v>3639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:Y342" si="187">IF(W323=0,"",W323/W304)</f>
        <v/>
      </c>
      <c r="X342" s="111" t="str">
        <f t="shared" si="187"/>
        <v/>
      </c>
      <c r="Y342" s="111" t="str">
        <f t="shared" si="187"/>
        <v/>
      </c>
      <c r="DA342" s="63" t="s">
        <v>3640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>
        <f t="shared" si="188"/>
        <v>0.7140124798936105</v>
      </c>
      <c r="K343" s="124">
        <f t="shared" si="188"/>
        <v>0.71363857622509486</v>
      </c>
      <c r="L343" s="124">
        <f t="shared" si="188"/>
        <v>0.71612954647281479</v>
      </c>
      <c r="M343" s="124">
        <f t="shared" si="188"/>
        <v>0.7256089997861489</v>
      </c>
      <c r="N343" s="124">
        <f t="shared" si="188"/>
        <v>0.74424200409024366</v>
      </c>
      <c r="O343" s="124">
        <f t="shared" si="188"/>
        <v>0.73354540860081374</v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:Y343" si="190">IF(W324=0,"",W324/W305)</f>
        <v/>
      </c>
      <c r="X343" s="124" t="str">
        <f t="shared" si="190"/>
        <v/>
      </c>
      <c r="Y343" s="124">
        <f t="shared" si="190"/>
        <v>0.85540267085020771</v>
      </c>
      <c r="DA343" s="130" t="s">
        <v>3641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>
        <f t="shared" si="191"/>
        <v>0.57155564145910565</v>
      </c>
      <c r="K344" s="111">
        <f t="shared" si="191"/>
        <v>0.57217704635476996</v>
      </c>
      <c r="L344" s="111">
        <f t="shared" si="191"/>
        <v>0.57279860024381735</v>
      </c>
      <c r="M344" s="111">
        <f t="shared" si="191"/>
        <v>0.57327063494813524</v>
      </c>
      <c r="N344" s="111">
        <f t="shared" si="191"/>
        <v>0.57353448014410569</v>
      </c>
      <c r="O344" s="111">
        <f t="shared" si="191"/>
        <v>0.57369217348685608</v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:Y344" si="193">IF(W325=0,"",W325/W306)</f>
        <v/>
      </c>
      <c r="X344" s="111" t="str">
        <f t="shared" si="193"/>
        <v/>
      </c>
      <c r="Y344" s="111">
        <f t="shared" si="193"/>
        <v>0.60860191468462044</v>
      </c>
      <c r="DA344" s="63" t="s">
        <v>3642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>
        <f t="shared" si="194"/>
        <v>0.74965008650610832</v>
      </c>
      <c r="K345" s="45">
        <f t="shared" si="194"/>
        <v>0.75159639230654951</v>
      </c>
      <c r="L345" s="45">
        <f t="shared" si="194"/>
        <v>0.75371902146443037</v>
      </c>
      <c r="M345" s="45">
        <f t="shared" si="194"/>
        <v>0.7567539121065705</v>
      </c>
      <c r="N345" s="45">
        <f t="shared" si="194"/>
        <v>0.76091057882300495</v>
      </c>
      <c r="O345" s="45">
        <f t="shared" si="194"/>
        <v>0.76668585124672395</v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:Y345" si="196">IF(W326=0,"",W326/W307)</f>
        <v/>
      </c>
      <c r="X345" s="45" t="str">
        <f t="shared" si="196"/>
        <v/>
      </c>
      <c r="Y345" s="45">
        <f t="shared" si="196"/>
        <v>0.88961588404670899</v>
      </c>
      <c r="DA345" s="60" t="s">
        <v>3643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0.62868907293847121</v>
      </c>
      <c r="K347" s="117">
        <f t="shared" si="197"/>
        <v>0.21718322824661437</v>
      </c>
      <c r="L347" s="117">
        <f t="shared" si="197"/>
        <v>0.41475100193994396</v>
      </c>
      <c r="M347" s="117">
        <f t="shared" si="197"/>
        <v>0.85596615589623204</v>
      </c>
      <c r="N347" s="117">
        <f t="shared" si="197"/>
        <v>0.73885043470994971</v>
      </c>
      <c r="O347" s="117">
        <f t="shared" si="197"/>
        <v>0.44590014150046997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:Y347" si="199">W348+W351+W353+W362</f>
        <v>0</v>
      </c>
      <c r="X347" s="117">
        <f t="shared" si="199"/>
        <v>0</v>
      </c>
      <c r="Y347" s="117">
        <f t="shared" si="199"/>
        <v>1.2238443558454989E-2</v>
      </c>
      <c r="DA347" s="129" t="s">
        <v>3794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0.56479365643759294</v>
      </c>
      <c r="K348" s="122">
        <f t="shared" si="200"/>
        <v>0.19510671621977366</v>
      </c>
      <c r="L348" s="122">
        <f t="shared" si="200"/>
        <v>0.37226172479175101</v>
      </c>
      <c r="M348" s="122">
        <f t="shared" si="200"/>
        <v>0.77079081921818304</v>
      </c>
      <c r="N348" s="122">
        <f t="shared" si="200"/>
        <v>0.66574747337979778</v>
      </c>
      <c r="O348" s="122">
        <f t="shared" si="200"/>
        <v>0.39964194144671134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1.0604998412914995E-2</v>
      </c>
      <c r="DA348" s="130" t="s">
        <v>3795</v>
      </c>
    </row>
    <row r="349" spans="1:105" ht="12" customHeight="1" x14ac:dyDescent="0.25">
      <c r="A349" s="97" t="s">
        <v>211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0.56479365643759294</v>
      </c>
      <c r="K349" s="98">
        <v>0.19510671621977366</v>
      </c>
      <c r="L349" s="98">
        <v>0.37226172479175101</v>
      </c>
      <c r="M349" s="98">
        <v>0.77079081921818304</v>
      </c>
      <c r="N349" s="98">
        <v>0.66574747337979778</v>
      </c>
      <c r="O349" s="98">
        <v>0.39964194144671134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X349" s="98">
        <v>0</v>
      </c>
      <c r="Y349" s="98">
        <v>1.0604998412914995E-2</v>
      </c>
      <c r="DA349" s="63" t="s">
        <v>3796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3797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3798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3799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6.0118966687119892E-2</v>
      </c>
      <c r="K353" s="122">
        <v>2.0532282349145236E-2</v>
      </c>
      <c r="L353" s="122">
        <v>3.882623520256278E-2</v>
      </c>
      <c r="M353" s="122">
        <v>8.0478729797256232E-2</v>
      </c>
      <c r="N353" s="122">
        <v>7.0987914065711463E-2</v>
      </c>
      <c r="O353" s="122">
        <v>4.32699118897963E-2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1.4262678523532448E-3</v>
      </c>
      <c r="DA353" s="130" t="s">
        <v>3800</v>
      </c>
    </row>
    <row r="354" spans="1:105" ht="12" customHeight="1" x14ac:dyDescent="0.25">
      <c r="A354" s="97" t="s">
        <v>138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6.0118966687119892E-2</v>
      </c>
      <c r="K354" s="98">
        <v>2.0532282349145236E-2</v>
      </c>
      <c r="L354" s="98">
        <v>3.882623520256278E-2</v>
      </c>
      <c r="M354" s="98">
        <v>8.0478729797256232E-2</v>
      </c>
      <c r="N354" s="98">
        <v>7.0987914065711463E-2</v>
      </c>
      <c r="O354" s="98">
        <v>4.32699118897963E-2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1.4262678523532448E-3</v>
      </c>
      <c r="DA354" s="63" t="s">
        <v>3801</v>
      </c>
    </row>
    <row r="355" spans="1:105" ht="12" customHeight="1" x14ac:dyDescent="0.25">
      <c r="A355" s="97" t="s">
        <v>137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3802</v>
      </c>
    </row>
    <row r="356" spans="1:105" ht="12" customHeight="1" x14ac:dyDescent="0.25">
      <c r="A356" s="100" t="s">
        <v>211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3803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3804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3805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3806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3807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3808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3.7764498137583635E-3</v>
      </c>
      <c r="K362" s="122">
        <v>1.5442296776955026E-3</v>
      </c>
      <c r="L362" s="122">
        <v>3.6630419456301663E-3</v>
      </c>
      <c r="M362" s="122">
        <v>4.6966068807927312E-3</v>
      </c>
      <c r="N362" s="122">
        <v>2.1150472644404844E-3</v>
      </c>
      <c r="O362" s="122">
        <v>2.9882881639623684E-3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X362" s="122">
        <v>0</v>
      </c>
      <c r="Y362" s="122">
        <v>2.0717729318674898E-4</v>
      </c>
      <c r="DA362" s="130" t="s">
        <v>3809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3.7764498137583635E-3</v>
      </c>
      <c r="K363" s="98">
        <v>1.5442296776955026E-3</v>
      </c>
      <c r="L363" s="98">
        <v>3.6630419456301663E-3</v>
      </c>
      <c r="M363" s="98">
        <v>4.6966068807927312E-3</v>
      </c>
      <c r="N363" s="98">
        <v>2.1150472644404844E-3</v>
      </c>
      <c r="O363" s="98">
        <v>2.9882881639623684E-3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X363" s="98">
        <v>0</v>
      </c>
      <c r="Y363" s="98">
        <v>2.0717729318674898E-4</v>
      </c>
      <c r="DA363" s="63" t="s">
        <v>3810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3811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22124.719910939017</v>
      </c>
      <c r="K366" s="117">
        <f t="shared" si="204"/>
        <v>18045.665796120767</v>
      </c>
      <c r="L366" s="117">
        <f t="shared" si="204"/>
        <v>15874.877335910523</v>
      </c>
      <c r="M366" s="117">
        <f t="shared" si="204"/>
        <v>19276.228191536728</v>
      </c>
      <c r="N366" s="117">
        <f t="shared" si="204"/>
        <v>18974.236056739526</v>
      </c>
      <c r="O366" s="117">
        <f t="shared" si="204"/>
        <v>15184.347010136893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:Y366" si="206">W367+W370+W372+W381</f>
        <v>0</v>
      </c>
      <c r="X366" s="117">
        <f t="shared" si="206"/>
        <v>0</v>
      </c>
      <c r="Y366" s="117">
        <f t="shared" si="206"/>
        <v>5133.6898588558897</v>
      </c>
      <c r="DA366" s="129" t="s">
        <v>3962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19274.879308326901</v>
      </c>
      <c r="K367" s="122">
        <f t="shared" si="207"/>
        <v>15724.349119759498</v>
      </c>
      <c r="L367" s="122">
        <f t="shared" si="207"/>
        <v>13692.28435345978</v>
      </c>
      <c r="M367" s="122">
        <f t="shared" si="207"/>
        <v>16784.925782552542</v>
      </c>
      <c r="N367" s="122">
        <f t="shared" si="207"/>
        <v>16493.087695060069</v>
      </c>
      <c r="O367" s="122">
        <f t="shared" si="207"/>
        <v>13065.389528065223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:Y367" si="209">SUM(W368:W369)</f>
        <v>0</v>
      </c>
      <c r="X367" s="122">
        <f t="shared" si="209"/>
        <v>0</v>
      </c>
      <c r="Y367" s="122">
        <f t="shared" si="209"/>
        <v>3355.6816389066053</v>
      </c>
      <c r="DA367" s="130" t="s">
        <v>3963</v>
      </c>
    </row>
    <row r="368" spans="1:105" ht="12" customHeight="1" x14ac:dyDescent="0.25">
      <c r="A368" s="97" t="s">
        <v>211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19074.190804758637</v>
      </c>
      <c r="K368" s="98">
        <v>15561.578677763873</v>
      </c>
      <c r="L368" s="98">
        <v>13548.476168962863</v>
      </c>
      <c r="M368" s="98">
        <v>16606.058983196035</v>
      </c>
      <c r="N368" s="98">
        <v>16311.63096298153</v>
      </c>
      <c r="O368" s="98">
        <v>12914.939085330197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X368" s="98">
        <v>0</v>
      </c>
      <c r="Y368" s="98">
        <v>3312.902488165078</v>
      </c>
      <c r="DA368" s="63" t="s">
        <v>3964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200.68850356826596</v>
      </c>
      <c r="K369" s="98">
        <v>162.7704419956242</v>
      </c>
      <c r="L369" s="98">
        <v>143.80818449691705</v>
      </c>
      <c r="M369" s="98">
        <v>178.86679935650534</v>
      </c>
      <c r="N369" s="98">
        <v>181.45673207853909</v>
      </c>
      <c r="O369" s="98">
        <v>150.45044273502552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X369" s="98">
        <v>0</v>
      </c>
      <c r="Y369" s="98">
        <v>42.779150741527189</v>
      </c>
      <c r="DA369" s="63" t="s">
        <v>3965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0.39491127224017913</v>
      </c>
      <c r="K370" s="122">
        <f t="shared" si="210"/>
        <v>0</v>
      </c>
      <c r="L370" s="122">
        <f t="shared" si="210"/>
        <v>0.79016130604510704</v>
      </c>
      <c r="M370" s="122">
        <f t="shared" si="210"/>
        <v>0</v>
      </c>
      <c r="N370" s="122">
        <f t="shared" si="210"/>
        <v>0.56316320003008513</v>
      </c>
      <c r="O370" s="122">
        <f t="shared" si="210"/>
        <v>0.69328617625555466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X370" s="122">
        <f t="shared" si="210"/>
        <v>0</v>
      </c>
      <c r="Y370" s="122">
        <f t="shared" si="210"/>
        <v>0</v>
      </c>
      <c r="DA370" s="130" t="s">
        <v>3966</v>
      </c>
    </row>
    <row r="371" spans="1:105" ht="12" customHeight="1" x14ac:dyDescent="0.25">
      <c r="A371" s="97" t="s">
        <v>53</v>
      </c>
      <c r="B371" s="98"/>
      <c r="C371" s="98">
        <f>RES_hhdet_in_fech!C48</f>
        <v>0</v>
      </c>
      <c r="D371" s="98">
        <f>RES_hhdet_in_fech!D48</f>
        <v>0</v>
      </c>
      <c r="E371" s="98">
        <f>RES_hhdet_in_fech!E48</f>
        <v>0</v>
      </c>
      <c r="F371" s="98">
        <f>RES_hhdet_in_fech!F48</f>
        <v>0</v>
      </c>
      <c r="G371" s="98">
        <f>RES_hhdet_in_fech!G48</f>
        <v>0</v>
      </c>
      <c r="H371" s="98">
        <f>RES_hhdet_in_fech!H48</f>
        <v>0</v>
      </c>
      <c r="I371" s="98">
        <f>RES_hhdet_in_fech!I48</f>
        <v>0</v>
      </c>
      <c r="J371" s="98">
        <f>RES_hhdet_in_fech!J48</f>
        <v>0.39491127224017913</v>
      </c>
      <c r="K371" s="98">
        <f>RES_hhdet_in_fech!K48</f>
        <v>0</v>
      </c>
      <c r="L371" s="98">
        <f>RES_hhdet_in_fech!L48</f>
        <v>0.79016130604510704</v>
      </c>
      <c r="M371" s="98">
        <f>RES_hhdet_in_fech!M48</f>
        <v>0</v>
      </c>
      <c r="N371" s="98">
        <f>RES_hhdet_in_fech!N48</f>
        <v>0.56316320003008513</v>
      </c>
      <c r="O371" s="98">
        <f>RES_hhdet_in_fech!O48</f>
        <v>0.69328617625555466</v>
      </c>
      <c r="P371" s="98">
        <f>RES_hhdet_in_fech!P48</f>
        <v>0</v>
      </c>
      <c r="Q371" s="98">
        <f>RES_hhdet_in_fech!Q48</f>
        <v>0</v>
      </c>
      <c r="R371" s="98">
        <f>RES_hhdet_in_fech!R48</f>
        <v>0</v>
      </c>
      <c r="S371" s="98">
        <f>RES_hhdet_in_fech!S48</f>
        <v>0</v>
      </c>
      <c r="T371" s="98">
        <f>RES_hhdet_in_fech!T48</f>
        <v>0</v>
      </c>
      <c r="U371" s="98">
        <f>RES_hhdet_in_fech!U48</f>
        <v>0</v>
      </c>
      <c r="V371" s="98">
        <f>RES_hhdet_in_fech!V48</f>
        <v>0</v>
      </c>
      <c r="W371" s="98">
        <f>RES_hhdet_in_fech!W48</f>
        <v>0</v>
      </c>
      <c r="X371" s="98">
        <f>RES_hhdet_in_fech!X48</f>
        <v>0</v>
      </c>
      <c r="Y371" s="98">
        <f>RES_hhdet_in_fech!Y48</f>
        <v>0</v>
      </c>
      <c r="DA371" s="63" t="s">
        <v>3967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2100.982024674704</v>
      </c>
      <c r="K372" s="122">
        <v>1637.6408429240112</v>
      </c>
      <c r="L372" s="122">
        <v>1428.2839430167851</v>
      </c>
      <c r="M372" s="122">
        <v>1791.2791380594904</v>
      </c>
      <c r="N372" s="122">
        <v>1796.4963484935233</v>
      </c>
      <c r="O372" s="122">
        <v>1457.8484750644761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X372" s="122">
        <v>0</v>
      </c>
      <c r="Y372" s="122">
        <v>1153.7516893616807</v>
      </c>
      <c r="DA372" s="130" t="s">
        <v>3968</v>
      </c>
    </row>
    <row r="373" spans="1:105" ht="12" customHeight="1" x14ac:dyDescent="0.25">
      <c r="A373" s="97" t="s">
        <v>138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2126.1060994378345</v>
      </c>
      <c r="K373" s="98">
        <v>1637.6408429240112</v>
      </c>
      <c r="L373" s="98">
        <v>1426.9356902496911</v>
      </c>
      <c r="M373" s="98">
        <v>1806.5248225379257</v>
      </c>
      <c r="N373" s="98">
        <v>1810.2825762440152</v>
      </c>
      <c r="O373" s="98">
        <v>1461.309889167045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X373" s="98">
        <v>0</v>
      </c>
      <c r="Y373" s="98">
        <v>1069.3266249462024</v>
      </c>
      <c r="DA373" s="63" t="s">
        <v>3969</v>
      </c>
    </row>
    <row r="374" spans="1:105" ht="12" customHeight="1" x14ac:dyDescent="0.25">
      <c r="A374" s="97" t="s">
        <v>137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3970</v>
      </c>
    </row>
    <row r="375" spans="1:105" ht="12" customHeight="1" x14ac:dyDescent="0.25">
      <c r="A375" s="100" t="s">
        <v>211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3971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3972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1568.3516396963355</v>
      </c>
      <c r="K377" s="101">
        <v>0</v>
      </c>
      <c r="L377" s="101">
        <v>1565.8057252603733</v>
      </c>
      <c r="M377" s="101">
        <v>1427.5606655025463</v>
      </c>
      <c r="N377" s="101">
        <v>1458.733768606472</v>
      </c>
      <c r="O377" s="101">
        <v>1381.0050819874482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X377" s="101">
        <v>0</v>
      </c>
      <c r="Y377" s="101">
        <v>1214.0553068013082</v>
      </c>
      <c r="DA377" s="131" t="s">
        <v>3973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3974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X379" s="98">
        <v>0</v>
      </c>
      <c r="Y379" s="98">
        <v>0</v>
      </c>
      <c r="DA379" s="63" t="s">
        <v>3975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X380" s="98">
        <v>0</v>
      </c>
      <c r="Y380" s="98">
        <v>0</v>
      </c>
      <c r="DA380" s="63" t="s">
        <v>3976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748.46366666516997</v>
      </c>
      <c r="K381" s="122">
        <v>683.67583343725641</v>
      </c>
      <c r="L381" s="122">
        <v>753.51887812791233</v>
      </c>
      <c r="M381" s="122">
        <v>700.02327092469613</v>
      </c>
      <c r="N381" s="122">
        <v>684.08884998590349</v>
      </c>
      <c r="O381" s="122">
        <v>660.41572083093752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X381" s="122">
        <v>0</v>
      </c>
      <c r="Y381" s="122">
        <v>624.2565305876044</v>
      </c>
      <c r="DA381" s="130" t="s">
        <v>3977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977.91911732553444</v>
      </c>
      <c r="K382" s="98">
        <v>849.74779764015557</v>
      </c>
      <c r="L382" s="98">
        <v>1007.8364219135647</v>
      </c>
      <c r="M382" s="98">
        <v>984.53929699073672</v>
      </c>
      <c r="N382" s="98">
        <v>775.90217777502039</v>
      </c>
      <c r="O382" s="98">
        <v>730.83293321456426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X382" s="98">
        <v>0</v>
      </c>
      <c r="Y382" s="98">
        <v>912.03245812092314</v>
      </c>
      <c r="DA382" s="63" t="s">
        <v>3978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706.96640431169999</v>
      </c>
      <c r="K383" s="33">
        <v>649.60978949820026</v>
      </c>
      <c r="L383" s="33">
        <v>706.74783559262005</v>
      </c>
      <c r="M383" s="33">
        <v>660.9720516607299</v>
      </c>
      <c r="N383" s="33">
        <v>676.27494974853187</v>
      </c>
      <c r="O383" s="33">
        <v>647.48194712782242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X383" s="33">
        <v>0</v>
      </c>
      <c r="Y383" s="33">
        <v>598.09508263002999</v>
      </c>
      <c r="DA383" s="60" t="s">
        <v>3979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11818.371347128812</v>
      </c>
      <c r="K385" s="117">
        <f t="shared" si="211"/>
        <v>9768.0397103028954</v>
      </c>
      <c r="L385" s="117">
        <f t="shared" si="211"/>
        <v>8747.7785026240726</v>
      </c>
      <c r="M385" s="117">
        <f t="shared" si="211"/>
        <v>10863.648388167869</v>
      </c>
      <c r="N385" s="117">
        <f t="shared" si="211"/>
        <v>11128.175273270863</v>
      </c>
      <c r="O385" s="117">
        <f t="shared" si="211"/>
        <v>9388.1360335851914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:Y385" si="213">W386+W389+W391+W400</f>
        <v>0</v>
      </c>
      <c r="X385" s="117">
        <f t="shared" si="213"/>
        <v>0</v>
      </c>
      <c r="Y385" s="117">
        <f t="shared" si="213"/>
        <v>3839.5855333149198</v>
      </c>
      <c r="DA385" s="129" t="s">
        <v>4130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10139.031527461222</v>
      </c>
      <c r="K386" s="122">
        <f t="shared" si="214"/>
        <v>8385.226460104348</v>
      </c>
      <c r="L386" s="122">
        <f t="shared" si="214"/>
        <v>7412.9440849047842</v>
      </c>
      <c r="M386" s="122">
        <f t="shared" si="214"/>
        <v>9333.2437202773253</v>
      </c>
      <c r="N386" s="122">
        <f t="shared" si="214"/>
        <v>9549.7741787611867</v>
      </c>
      <c r="O386" s="122">
        <f t="shared" si="214"/>
        <v>7984.7721683543477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:Y386" si="216">SUM(W387:W388)</f>
        <v>0</v>
      </c>
      <c r="X386" s="122">
        <f t="shared" si="216"/>
        <v>0</v>
      </c>
      <c r="Y386" s="122">
        <f t="shared" si="216"/>
        <v>2354.5887870600031</v>
      </c>
      <c r="DA386" s="130" t="s">
        <v>4131</v>
      </c>
    </row>
    <row r="387" spans="1:105" ht="12" customHeight="1" x14ac:dyDescent="0.25">
      <c r="A387" s="97" t="s">
        <v>211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9938.3430238929559</v>
      </c>
      <c r="K387" s="98">
        <v>8222.4560181087236</v>
      </c>
      <c r="L387" s="98">
        <v>7269.1359004078668</v>
      </c>
      <c r="M387" s="98">
        <v>9154.3769209208203</v>
      </c>
      <c r="N387" s="98">
        <v>9368.3174466826476</v>
      </c>
      <c r="O387" s="98">
        <v>7834.321725619322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X387" s="98">
        <v>0</v>
      </c>
      <c r="Y387" s="98">
        <v>2311.8096363184759</v>
      </c>
      <c r="DA387" s="63" t="s">
        <v>4132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200.68850356826596</v>
      </c>
      <c r="K388" s="98">
        <v>162.7704419956242</v>
      </c>
      <c r="L388" s="98">
        <v>143.80818449691705</v>
      </c>
      <c r="M388" s="98">
        <v>178.86679935650534</v>
      </c>
      <c r="N388" s="98">
        <v>181.45673207853909</v>
      </c>
      <c r="O388" s="98">
        <v>150.45044273502552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X388" s="98">
        <v>0</v>
      </c>
      <c r="Y388" s="98">
        <v>42.779150741527189</v>
      </c>
      <c r="DA388" s="63" t="s">
        <v>4133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1.4523193028128438</v>
      </c>
      <c r="K389" s="122">
        <f t="shared" si="217"/>
        <v>0</v>
      </c>
      <c r="L389" s="122">
        <f t="shared" si="217"/>
        <v>3.1353560924375912</v>
      </c>
      <c r="M389" s="122">
        <f t="shared" si="217"/>
        <v>0</v>
      </c>
      <c r="N389" s="122">
        <f t="shared" si="217"/>
        <v>2.4392361608669955</v>
      </c>
      <c r="O389" s="122">
        <f t="shared" si="217"/>
        <v>3.1564371999472742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X389" s="122">
        <f t="shared" si="217"/>
        <v>0</v>
      </c>
      <c r="Y389" s="122">
        <f t="shared" si="217"/>
        <v>0</v>
      </c>
      <c r="DA389" s="130" t="s">
        <v>4134</v>
      </c>
    </row>
    <row r="390" spans="1:105" ht="12" customHeight="1" x14ac:dyDescent="0.25">
      <c r="A390" s="97" t="s">
        <v>53</v>
      </c>
      <c r="B390" s="98"/>
      <c r="C390" s="98">
        <f>RES_hhdet_in_tesh!C48</f>
        <v>0</v>
      </c>
      <c r="D390" s="98">
        <f>RES_hhdet_in_tesh!D48</f>
        <v>0</v>
      </c>
      <c r="E390" s="98">
        <f>RES_hhdet_in_tesh!E48</f>
        <v>0</v>
      </c>
      <c r="F390" s="98">
        <f>RES_hhdet_in_tesh!F48</f>
        <v>0</v>
      </c>
      <c r="G390" s="98">
        <f>RES_hhdet_in_tesh!G48</f>
        <v>0</v>
      </c>
      <c r="H390" s="98">
        <f>RES_hhdet_in_tesh!H48</f>
        <v>0</v>
      </c>
      <c r="I390" s="98">
        <f>RES_hhdet_in_tesh!I48</f>
        <v>0</v>
      </c>
      <c r="J390" s="98">
        <f>RES_hhdet_in_tesh!J48</f>
        <v>1.4523193028128438</v>
      </c>
      <c r="K390" s="98">
        <f>RES_hhdet_in_tesh!K48</f>
        <v>0</v>
      </c>
      <c r="L390" s="98">
        <f>RES_hhdet_in_tesh!L48</f>
        <v>3.1353560924375912</v>
      </c>
      <c r="M390" s="98">
        <f>RES_hhdet_in_tesh!M48</f>
        <v>0</v>
      </c>
      <c r="N390" s="98">
        <f>RES_hhdet_in_tesh!N48</f>
        <v>2.4392361608669955</v>
      </c>
      <c r="O390" s="98">
        <f>RES_hhdet_in_tesh!O48</f>
        <v>3.1564371999472742</v>
      </c>
      <c r="P390" s="98">
        <f>RES_hhdet_in_tesh!P48</f>
        <v>0</v>
      </c>
      <c r="Q390" s="98">
        <f>RES_hhdet_in_tesh!Q48</f>
        <v>0</v>
      </c>
      <c r="R390" s="98">
        <f>RES_hhdet_in_tesh!R48</f>
        <v>0</v>
      </c>
      <c r="S390" s="98">
        <f>RES_hhdet_in_tesh!S48</f>
        <v>0</v>
      </c>
      <c r="T390" s="98">
        <f>RES_hhdet_in_tesh!T48</f>
        <v>0</v>
      </c>
      <c r="U390" s="98">
        <f>RES_hhdet_in_tesh!U48</f>
        <v>0</v>
      </c>
      <c r="V390" s="98">
        <f>RES_hhdet_in_tesh!V48</f>
        <v>0</v>
      </c>
      <c r="W390" s="98">
        <f>RES_hhdet_in_tesh!W48</f>
        <v>0</v>
      </c>
      <c r="X390" s="98">
        <f>RES_hhdet_in_tesh!X48</f>
        <v>0</v>
      </c>
      <c r="Y390" s="98">
        <f>RES_hhdet_in_tesh!Y48</f>
        <v>0</v>
      </c>
      <c r="DA390" s="63" t="s">
        <v>4135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1143.4751016189148</v>
      </c>
      <c r="K391" s="122">
        <v>894.91580182487735</v>
      </c>
      <c r="L391" s="122">
        <v>792.08192917440499</v>
      </c>
      <c r="M391" s="122">
        <v>1022.4614824478474</v>
      </c>
      <c r="N391" s="122">
        <v>1066.8342016595102</v>
      </c>
      <c r="O391" s="122">
        <v>915.76250824756528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X391" s="122">
        <v>0</v>
      </c>
      <c r="Y391" s="122">
        <v>951.00604269459552</v>
      </c>
      <c r="DA391" s="130" t="s">
        <v>4136</v>
      </c>
    </row>
    <row r="392" spans="1:105" ht="12" customHeight="1" x14ac:dyDescent="0.25">
      <c r="A392" s="97" t="s">
        <v>138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1149.1794947314447</v>
      </c>
      <c r="K392" s="98">
        <v>894.91580182487735</v>
      </c>
      <c r="L392" s="98">
        <v>789.74493511204082</v>
      </c>
      <c r="M392" s="98">
        <v>1025.5679158543087</v>
      </c>
      <c r="N392" s="98">
        <v>1070.2146834766704</v>
      </c>
      <c r="O392" s="98">
        <v>914.07769686471852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0</v>
      </c>
      <c r="Y392" s="98">
        <v>872.93542944580349</v>
      </c>
      <c r="DA392" s="63" t="s">
        <v>4137</v>
      </c>
    </row>
    <row r="393" spans="1:105" ht="12" customHeight="1" x14ac:dyDescent="0.25">
      <c r="A393" s="97" t="s">
        <v>137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4138</v>
      </c>
    </row>
    <row r="394" spans="1:105" ht="12" customHeight="1" x14ac:dyDescent="0.25">
      <c r="A394" s="100" t="s">
        <v>211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4139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4140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1022.5419676332758</v>
      </c>
      <c r="K396" s="101">
        <v>0</v>
      </c>
      <c r="L396" s="101">
        <v>1030.455323535565</v>
      </c>
      <c r="M396" s="101">
        <v>948.35085689370112</v>
      </c>
      <c r="N396" s="101">
        <v>984.01239713908888</v>
      </c>
      <c r="O396" s="101">
        <v>953.16532094676165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X396" s="101">
        <v>0</v>
      </c>
      <c r="Y396" s="101">
        <v>1006.7707664437324</v>
      </c>
      <c r="DA396" s="131" t="s">
        <v>4141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X397" s="104">
        <v>0</v>
      </c>
      <c r="Y397" s="104">
        <v>0</v>
      </c>
      <c r="DA397" s="132" t="s">
        <v>4142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X398" s="98">
        <v>0</v>
      </c>
      <c r="Y398" s="98">
        <v>0</v>
      </c>
      <c r="DA398" s="63" t="s">
        <v>4143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4144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534.41239874586267</v>
      </c>
      <c r="K400" s="122">
        <v>487.89744837366885</v>
      </c>
      <c r="L400" s="122">
        <v>539.61713245244607</v>
      </c>
      <c r="M400" s="122">
        <v>507.94318544269709</v>
      </c>
      <c r="N400" s="122">
        <v>509.12765668929882</v>
      </c>
      <c r="O400" s="122">
        <v>484.44491978333099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X400" s="122">
        <v>0</v>
      </c>
      <c r="Y400" s="122">
        <v>533.99070356032109</v>
      </c>
      <c r="DA400" s="130" t="s">
        <v>4145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558.93518839811816</v>
      </c>
      <c r="K401" s="98">
        <v>486.20618500021504</v>
      </c>
      <c r="L401" s="98">
        <v>577.28729174682724</v>
      </c>
      <c r="M401" s="98">
        <v>564.40746791727042</v>
      </c>
      <c r="N401" s="98">
        <v>445.00665217287582</v>
      </c>
      <c r="O401" s="98">
        <v>419.27313391163767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X401" s="98">
        <v>0</v>
      </c>
      <c r="Y401" s="98">
        <v>555.06470026691477</v>
      </c>
      <c r="DA401" s="63" t="s">
        <v>4146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529.9774261491782</v>
      </c>
      <c r="K402" s="33">
        <v>488.24437419386436</v>
      </c>
      <c r="L402" s="33">
        <v>532.68928706497366</v>
      </c>
      <c r="M402" s="33">
        <v>500.1931858873636</v>
      </c>
      <c r="N402" s="33">
        <v>514.58476345665383</v>
      </c>
      <c r="O402" s="33">
        <v>496.4152478005808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X402" s="33">
        <v>0</v>
      </c>
      <c r="Y402" s="33">
        <v>532.07488567790358</v>
      </c>
      <c r="DA402" s="60" t="s">
        <v>4147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5663.8655219682096</v>
      </c>
      <c r="K404" s="117">
        <f t="shared" si="218"/>
        <v>4620.9197499279662</v>
      </c>
      <c r="L404" s="117">
        <f t="shared" si="218"/>
        <v>4026.7087566984851</v>
      </c>
      <c r="M404" s="117">
        <f t="shared" si="218"/>
        <v>4919.3457235415635</v>
      </c>
      <c r="N404" s="117">
        <f t="shared" si="218"/>
        <v>4829.0878085617633</v>
      </c>
      <c r="O404" s="117">
        <f t="shared" si="218"/>
        <v>3843.9667370730167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:Y404" si="220">W405+W408+W410+W419</f>
        <v>0</v>
      </c>
      <c r="X404" s="117">
        <f t="shared" si="220"/>
        <v>0</v>
      </c>
      <c r="Y404" s="117">
        <f t="shared" si="220"/>
        <v>1019.8702965379156</v>
      </c>
      <c r="DA404" s="129" t="s">
        <v>4297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5088.2311390774139</v>
      </c>
      <c r="K405" s="122">
        <f t="shared" si="221"/>
        <v>4151.2067280802903</v>
      </c>
      <c r="L405" s="122">
        <f t="shared" si="221"/>
        <v>3614.1915028325343</v>
      </c>
      <c r="M405" s="122">
        <f t="shared" si="221"/>
        <v>4429.8322943573739</v>
      </c>
      <c r="N405" s="122">
        <f t="shared" si="221"/>
        <v>4351.2906756849525</v>
      </c>
      <c r="O405" s="122">
        <f t="shared" si="221"/>
        <v>3445.1891504026835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883.74986774291619</v>
      </c>
      <c r="DA405" s="130" t="s">
        <v>4298</v>
      </c>
    </row>
    <row r="406" spans="1:105" ht="12" customHeight="1" x14ac:dyDescent="0.25">
      <c r="A406" s="97" t="s">
        <v>211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5088.2311390774139</v>
      </c>
      <c r="K406" s="98">
        <v>4151.2067280802903</v>
      </c>
      <c r="L406" s="98">
        <v>3614.1915028325343</v>
      </c>
      <c r="M406" s="98">
        <v>4429.8322943573739</v>
      </c>
      <c r="N406" s="98">
        <v>4351.2906756849525</v>
      </c>
      <c r="O406" s="98">
        <v>3445.1891504026835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X406" s="98">
        <v>0</v>
      </c>
      <c r="Y406" s="98">
        <v>883.74986774291619</v>
      </c>
      <c r="DA406" s="63" t="s">
        <v>4299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4300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4301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4302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541.61231249657567</v>
      </c>
      <c r="K410" s="122">
        <v>436.85707125840929</v>
      </c>
      <c r="L410" s="122">
        <v>376.95373983070658</v>
      </c>
      <c r="M410" s="122">
        <v>462.52143561641515</v>
      </c>
      <c r="N410" s="122">
        <v>463.97329454713372</v>
      </c>
      <c r="O410" s="122">
        <v>373.01648180858876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118.85565436277039</v>
      </c>
      <c r="DA410" s="130" t="s">
        <v>4303</v>
      </c>
    </row>
    <row r="411" spans="1:105" ht="12" customHeight="1" x14ac:dyDescent="0.25">
      <c r="A411" s="97" t="s">
        <v>138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567.16006308603676</v>
      </c>
      <c r="K411" s="98">
        <v>436.85707125840929</v>
      </c>
      <c r="L411" s="98">
        <v>380.64936473100761</v>
      </c>
      <c r="M411" s="98">
        <v>481.908561660217</v>
      </c>
      <c r="N411" s="98">
        <v>482.91098003885349</v>
      </c>
      <c r="O411" s="98">
        <v>389.81902603420087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285.25357047064892</v>
      </c>
      <c r="DA411" s="63" t="s">
        <v>4304</v>
      </c>
    </row>
    <row r="412" spans="1:105" ht="12" customHeight="1" x14ac:dyDescent="0.25">
      <c r="A412" s="97" t="s">
        <v>137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4305</v>
      </c>
    </row>
    <row r="413" spans="1:105" ht="12" customHeight="1" x14ac:dyDescent="0.25">
      <c r="A413" s="100" t="s">
        <v>211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4306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4307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4308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4309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4310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4311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34.02207039421949</v>
      </c>
      <c r="K419" s="122">
        <v>32.855950589266016</v>
      </c>
      <c r="L419" s="122">
        <v>35.563514035244339</v>
      </c>
      <c r="M419" s="122">
        <v>26.991993567774319</v>
      </c>
      <c r="N419" s="122">
        <v>13.823838329676368</v>
      </c>
      <c r="O419" s="122">
        <v>25.761104861744556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X419" s="122">
        <v>0</v>
      </c>
      <c r="Y419" s="122">
        <v>17.264774432229082</v>
      </c>
      <c r="DA419" s="130" t="s">
        <v>4312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222.14410669166844</v>
      </c>
      <c r="K420" s="98">
        <v>193.02870971193784</v>
      </c>
      <c r="L420" s="98">
        <v>228.94012160188541</v>
      </c>
      <c r="M420" s="98">
        <v>223.64794670441577</v>
      </c>
      <c r="N420" s="98">
        <v>176.25393870337371</v>
      </c>
      <c r="O420" s="98">
        <v>166.01600910902047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X420" s="98">
        <v>0</v>
      </c>
      <c r="Y420" s="98">
        <v>207.17729318674898</v>
      </c>
      <c r="DA420" s="63" t="s">
        <v>4313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4314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354.21251721095598</v>
      </c>
      <c r="K423" s="118">
        <f t="shared" si="225"/>
        <v>287.68593632326451</v>
      </c>
      <c r="L423" s="118">
        <f t="shared" si="225"/>
        <v>251.48698836092919</v>
      </c>
      <c r="M423" s="118">
        <f t="shared" si="225"/>
        <v>302.92972317204891</v>
      </c>
      <c r="N423" s="118">
        <f t="shared" si="225"/>
        <v>296.12571760849363</v>
      </c>
      <c r="O423" s="118">
        <f t="shared" si="225"/>
        <v>236.0834435888483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:Y423" si="227">W424+W427+W429+W438</f>
        <v>0</v>
      </c>
      <c r="X423" s="118">
        <f t="shared" si="227"/>
        <v>0</v>
      </c>
      <c r="Y423" s="118">
        <f t="shared" si="227"/>
        <v>77.942801335194829</v>
      </c>
      <c r="DA423" s="129" t="s">
        <v>4465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308.5871164120004</v>
      </c>
      <c r="K424" s="123">
        <f t="shared" si="228"/>
        <v>250.67925731863855</v>
      </c>
      <c r="L424" s="123">
        <f t="shared" si="228"/>
        <v>216.91073782621896</v>
      </c>
      <c r="M424" s="123">
        <f t="shared" si="228"/>
        <v>263.77841506381714</v>
      </c>
      <c r="N424" s="123">
        <f t="shared" si="228"/>
        <v>257.4031130778888</v>
      </c>
      <c r="O424" s="123">
        <f t="shared" si="228"/>
        <v>203.13828112306209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:Y424" si="230">SUM(W425:W426)</f>
        <v>0</v>
      </c>
      <c r="X424" s="123">
        <f t="shared" si="230"/>
        <v>0</v>
      </c>
      <c r="Y424" s="123">
        <f t="shared" si="230"/>
        <v>50.947999298062115</v>
      </c>
      <c r="DA424" s="130" t="s">
        <v>4466</v>
      </c>
    </row>
    <row r="425" spans="1:105" ht="12" customHeight="1" x14ac:dyDescent="0.25">
      <c r="A425" s="97" t="s">
        <v>211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305.37413200766139</v>
      </c>
      <c r="K425" s="99">
        <v>248.08435350404341</v>
      </c>
      <c r="L425" s="99">
        <v>214.63255409884164</v>
      </c>
      <c r="M425" s="99">
        <v>260.96748807772104</v>
      </c>
      <c r="N425" s="99">
        <v>254.57116744166046</v>
      </c>
      <c r="O425" s="99">
        <v>200.79910522128378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X425" s="99">
        <v>0</v>
      </c>
      <c r="Y425" s="99">
        <v>50.298500216659036</v>
      </c>
      <c r="DA425" s="63" t="s">
        <v>4467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3.2129844043389904</v>
      </c>
      <c r="K426" s="99">
        <v>2.5949038145951371</v>
      </c>
      <c r="L426" s="99">
        <v>2.2781837273773302</v>
      </c>
      <c r="M426" s="99">
        <v>2.8109269860960775</v>
      </c>
      <c r="N426" s="99">
        <v>2.8319456362283204</v>
      </c>
      <c r="O426" s="99">
        <v>2.3391759017783031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X426" s="99">
        <v>0</v>
      </c>
      <c r="Y426" s="99">
        <v>0.64949908140307955</v>
      </c>
      <c r="DA426" s="63" t="s">
        <v>4468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6.3224536345887717E-3</v>
      </c>
      <c r="K427" s="123">
        <f t="shared" si="231"/>
        <v>0</v>
      </c>
      <c r="L427" s="123">
        <f t="shared" si="231"/>
        <v>1.2517595126679125E-2</v>
      </c>
      <c r="M427" s="123">
        <f t="shared" si="231"/>
        <v>0</v>
      </c>
      <c r="N427" s="123">
        <f t="shared" si="231"/>
        <v>8.7891341838961679E-3</v>
      </c>
      <c r="O427" s="123">
        <f t="shared" si="231"/>
        <v>1.0779086369251845E-2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X427" s="123">
        <f t="shared" si="231"/>
        <v>0</v>
      </c>
      <c r="Y427" s="123">
        <f t="shared" si="231"/>
        <v>0</v>
      </c>
      <c r="DA427" s="130" t="s">
        <v>4469</v>
      </c>
    </row>
    <row r="428" spans="1:105" ht="12" customHeight="1" x14ac:dyDescent="0.25">
      <c r="A428" s="97" t="s">
        <v>53</v>
      </c>
      <c r="B428" s="99"/>
      <c r="C428" s="99">
        <f>RES_hhdet_in_fecs!C48</f>
        <v>0</v>
      </c>
      <c r="D428" s="99">
        <f>RES_hhdet_in_fecs!D48</f>
        <v>0</v>
      </c>
      <c r="E428" s="99">
        <f>RES_hhdet_in_fecs!E48</f>
        <v>0</v>
      </c>
      <c r="F428" s="99">
        <f>RES_hhdet_in_fecs!F48</f>
        <v>0</v>
      </c>
      <c r="G428" s="99">
        <f>RES_hhdet_in_fecs!G48</f>
        <v>0</v>
      </c>
      <c r="H428" s="99">
        <f>RES_hhdet_in_fecs!H48</f>
        <v>0</v>
      </c>
      <c r="I428" s="99">
        <f>RES_hhdet_in_fecs!I48</f>
        <v>0</v>
      </c>
      <c r="J428" s="99">
        <f>RES_hhdet_in_fecs!J48</f>
        <v>6.3224536345887717E-3</v>
      </c>
      <c r="K428" s="99">
        <f>RES_hhdet_in_fecs!K48</f>
        <v>0</v>
      </c>
      <c r="L428" s="99">
        <f>RES_hhdet_in_fecs!L48</f>
        <v>1.2517595126679125E-2</v>
      </c>
      <c r="M428" s="99">
        <f>RES_hhdet_in_fecs!M48</f>
        <v>0</v>
      </c>
      <c r="N428" s="99">
        <f>RES_hhdet_in_fecs!N48</f>
        <v>8.7891341838961679E-3</v>
      </c>
      <c r="O428" s="99">
        <f>RES_hhdet_in_fecs!O48</f>
        <v>1.0779086369251845E-2</v>
      </c>
      <c r="P428" s="99">
        <f>RES_hhdet_in_fecs!P48</f>
        <v>0</v>
      </c>
      <c r="Q428" s="99">
        <f>RES_hhdet_in_fecs!Q48</f>
        <v>0</v>
      </c>
      <c r="R428" s="99">
        <f>RES_hhdet_in_fecs!R48</f>
        <v>0</v>
      </c>
      <c r="S428" s="99">
        <f>RES_hhdet_in_fecs!S48</f>
        <v>0</v>
      </c>
      <c r="T428" s="99">
        <f>RES_hhdet_in_fecs!T48</f>
        <v>0</v>
      </c>
      <c r="U428" s="99">
        <f>RES_hhdet_in_fecs!U48</f>
        <v>0</v>
      </c>
      <c r="V428" s="99">
        <f>RES_hhdet_in_fecs!V48</f>
        <v>0</v>
      </c>
      <c r="W428" s="99">
        <f>RES_hhdet_in_fecs!W48</f>
        <v>0</v>
      </c>
      <c r="X428" s="99">
        <f>RES_hhdet_in_fecs!X48</f>
        <v>0</v>
      </c>
      <c r="Y428" s="99">
        <f>RES_hhdet_in_fecs!Y48</f>
        <v>0</v>
      </c>
      <c r="DA428" s="63" t="s">
        <v>4470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33.636318767906722</v>
      </c>
      <c r="K429" s="123">
        <v>26.107445664825029</v>
      </c>
      <c r="L429" s="123">
        <v>22.626620650543895</v>
      </c>
      <c r="M429" s="123">
        <v>28.150304511049082</v>
      </c>
      <c r="N429" s="123">
        <v>28.037427635444857</v>
      </c>
      <c r="O429" s="123">
        <v>22.666360825013175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X429" s="123">
        <v>0</v>
      </c>
      <c r="Y429" s="123">
        <v>17.516959767044483</v>
      </c>
      <c r="DA429" s="130" t="s">
        <v>4471</v>
      </c>
    </row>
    <row r="430" spans="1:105" ht="12" customHeight="1" x14ac:dyDescent="0.25">
      <c r="A430" s="97" t="s">
        <v>138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34.038550380341498</v>
      </c>
      <c r="K430" s="99">
        <v>26.107445664825029</v>
      </c>
      <c r="L430" s="99">
        <v>22.605261869573745</v>
      </c>
      <c r="M430" s="99">
        <v>28.38989344581011</v>
      </c>
      <c r="N430" s="99">
        <v>28.252585524991535</v>
      </c>
      <c r="O430" s="99">
        <v>22.720178256903786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16.235167098542071</v>
      </c>
      <c r="DA430" s="63" t="s">
        <v>4472</v>
      </c>
    </row>
    <row r="431" spans="1:105" ht="12" customHeight="1" x14ac:dyDescent="0.25">
      <c r="A431" s="97" t="s">
        <v>137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4473</v>
      </c>
    </row>
    <row r="432" spans="1:105" ht="12" customHeight="1" x14ac:dyDescent="0.25">
      <c r="A432" s="100" t="s">
        <v>211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4474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4475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25.109008584289526</v>
      </c>
      <c r="K434" s="102">
        <v>0</v>
      </c>
      <c r="L434" s="102">
        <v>24.80521630949951</v>
      </c>
      <c r="M434" s="102">
        <v>22.434397067464715</v>
      </c>
      <c r="N434" s="102">
        <v>22.766059341551269</v>
      </c>
      <c r="O434" s="102">
        <v>21.471613837041602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X434" s="102">
        <v>0</v>
      </c>
      <c r="Y434" s="102">
        <v>18.432525958831921</v>
      </c>
      <c r="DA434" s="131" t="s">
        <v>4476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X435" s="105">
        <v>0</v>
      </c>
      <c r="Y435" s="105">
        <v>0</v>
      </c>
      <c r="DA435" s="132" t="s">
        <v>4477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X436" s="99">
        <v>0</v>
      </c>
      <c r="Y436" s="99">
        <v>0</v>
      </c>
      <c r="DA436" s="63" t="s">
        <v>4478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X437" s="99">
        <v>0</v>
      </c>
      <c r="Y437" s="99">
        <v>0</v>
      </c>
      <c r="DA437" s="63" t="s">
        <v>4479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11.982759577414225</v>
      </c>
      <c r="K438" s="123">
        <v>10.899233339800965</v>
      </c>
      <c r="L438" s="123">
        <v>11.937112289039662</v>
      </c>
      <c r="M438" s="123">
        <v>11.001003597182715</v>
      </c>
      <c r="N438" s="123">
        <v>10.676387760976075</v>
      </c>
      <c r="O438" s="123">
        <v>10.268022554403782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X438" s="123">
        <v>0</v>
      </c>
      <c r="Y438" s="123">
        <v>9.4778422700882263</v>
      </c>
      <c r="DA438" s="130" t="s">
        <v>4480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15.656297280641695</v>
      </c>
      <c r="K439" s="99">
        <v>13.54677037492799</v>
      </c>
      <c r="L439" s="99">
        <v>15.96596566665438</v>
      </c>
      <c r="M439" s="99">
        <v>15.472228992410104</v>
      </c>
      <c r="N439" s="99">
        <v>12.109293280664652</v>
      </c>
      <c r="O439" s="99">
        <v>11.362856463056927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X439" s="99">
        <v>0</v>
      </c>
      <c r="Y439" s="99">
        <v>13.847031404115835</v>
      </c>
      <c r="DA439" s="63" t="s">
        <v>4481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11.318396375766707</v>
      </c>
      <c r="K440" s="110">
        <v>10.35614881977491</v>
      </c>
      <c r="L440" s="110">
        <v>11.196173736834659</v>
      </c>
      <c r="M440" s="110">
        <v>10.387305993916213</v>
      </c>
      <c r="N440" s="110">
        <v>10.554438355045132</v>
      </c>
      <c r="O440" s="110">
        <v>10.066930611998101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X440" s="110">
        <v>0</v>
      </c>
      <c r="Y440" s="110">
        <v>9.0806432579038994</v>
      </c>
      <c r="DA440" s="60" t="s">
        <v>4482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189.20985581067461</v>
      </c>
      <c r="K442" s="118">
        <f t="shared" si="232"/>
        <v>155.72313495384606</v>
      </c>
      <c r="L442" s="118">
        <f t="shared" si="232"/>
        <v>138.58075397514406</v>
      </c>
      <c r="M442" s="118">
        <f t="shared" si="232"/>
        <v>170.72437440386054</v>
      </c>
      <c r="N442" s="118">
        <f t="shared" si="232"/>
        <v>173.67439082217732</v>
      </c>
      <c r="O442" s="118">
        <f t="shared" si="232"/>
        <v>145.96501793654426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:Y442" si="234">W443+W446+W448+W457</f>
        <v>0</v>
      </c>
      <c r="X442" s="118">
        <f t="shared" si="234"/>
        <v>0</v>
      </c>
      <c r="Y442" s="118">
        <f t="shared" si="234"/>
        <v>58.294922494470406</v>
      </c>
      <c r="DA442" s="129" t="s">
        <v>4633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162.32394777787079</v>
      </c>
      <c r="K443" s="123">
        <f t="shared" si="235"/>
        <v>133.67817805737604</v>
      </c>
      <c r="L443" s="123">
        <f t="shared" si="235"/>
        <v>117.4345441135178</v>
      </c>
      <c r="M443" s="123">
        <f t="shared" si="235"/>
        <v>146.67376358006666</v>
      </c>
      <c r="N443" s="123">
        <f t="shared" si="235"/>
        <v>149.04071622321024</v>
      </c>
      <c r="O443" s="123">
        <f t="shared" si="235"/>
        <v>124.1457738366383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:Y443" si="237">SUM(W444:W445)</f>
        <v>0</v>
      </c>
      <c r="X443" s="123">
        <f t="shared" si="237"/>
        <v>0</v>
      </c>
      <c r="Y443" s="123">
        <f t="shared" si="237"/>
        <v>35.748798837021234</v>
      </c>
      <c r="DA443" s="130" t="s">
        <v>4634</v>
      </c>
    </row>
    <row r="444" spans="1:105" ht="12" customHeight="1" x14ac:dyDescent="0.25">
      <c r="A444" s="97" t="s">
        <v>211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159.1109633735318</v>
      </c>
      <c r="K444" s="99">
        <v>131.0832742427809</v>
      </c>
      <c r="L444" s="99">
        <v>115.15636038614048</v>
      </c>
      <c r="M444" s="99">
        <v>143.8628365939706</v>
      </c>
      <c r="N444" s="99">
        <v>146.20877058698193</v>
      </c>
      <c r="O444" s="99">
        <v>121.80659793485999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X444" s="99">
        <v>0</v>
      </c>
      <c r="Y444" s="99">
        <v>35.099299755618155</v>
      </c>
      <c r="DA444" s="63" t="s">
        <v>4635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3.2129844043389904</v>
      </c>
      <c r="K445" s="99">
        <v>2.5949038145951371</v>
      </c>
      <c r="L445" s="99">
        <v>2.2781837273773302</v>
      </c>
      <c r="M445" s="99">
        <v>2.8109269860960775</v>
      </c>
      <c r="N445" s="99">
        <v>2.8319456362283204</v>
      </c>
      <c r="O445" s="99">
        <v>2.3391759017783031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0.64949908140307955</v>
      </c>
      <c r="DA445" s="63" t="s">
        <v>4636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2.3251353152229107E-2</v>
      </c>
      <c r="K446" s="123">
        <f t="shared" si="238"/>
        <v>0</v>
      </c>
      <c r="L446" s="123">
        <f t="shared" si="238"/>
        <v>4.9669754571429296E-2</v>
      </c>
      <c r="M446" s="123">
        <f t="shared" si="238"/>
        <v>0</v>
      </c>
      <c r="N446" s="123">
        <f t="shared" si="238"/>
        <v>3.8068492264633887E-2</v>
      </c>
      <c r="O446" s="123">
        <f t="shared" si="238"/>
        <v>4.9075706919633713E-2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X446" s="123">
        <f t="shared" si="238"/>
        <v>0</v>
      </c>
      <c r="Y446" s="123">
        <f t="shared" si="238"/>
        <v>0</v>
      </c>
      <c r="DA446" s="130" t="s">
        <v>4637</v>
      </c>
    </row>
    <row r="447" spans="1:105" ht="12" customHeight="1" x14ac:dyDescent="0.25">
      <c r="A447" s="97" t="s">
        <v>53</v>
      </c>
      <c r="B447" s="99"/>
      <c r="C447" s="99">
        <f>RES_hhdet_in_tess!C48</f>
        <v>0</v>
      </c>
      <c r="D447" s="99">
        <f>RES_hhdet_in_tess!D48</f>
        <v>0</v>
      </c>
      <c r="E447" s="99">
        <f>RES_hhdet_in_tess!E48</f>
        <v>0</v>
      </c>
      <c r="F447" s="99">
        <f>RES_hhdet_in_tess!F48</f>
        <v>0</v>
      </c>
      <c r="G447" s="99">
        <f>RES_hhdet_in_tess!G48</f>
        <v>0</v>
      </c>
      <c r="H447" s="99">
        <f>RES_hhdet_in_tess!H48</f>
        <v>0</v>
      </c>
      <c r="I447" s="99">
        <f>RES_hhdet_in_tess!I48</f>
        <v>0</v>
      </c>
      <c r="J447" s="99">
        <f>RES_hhdet_in_tess!J48</f>
        <v>2.3251353152229107E-2</v>
      </c>
      <c r="K447" s="99">
        <f>RES_hhdet_in_tess!K48</f>
        <v>0</v>
      </c>
      <c r="L447" s="99">
        <f>RES_hhdet_in_tess!L48</f>
        <v>4.9669754571429296E-2</v>
      </c>
      <c r="M447" s="99">
        <f>RES_hhdet_in_tess!M48</f>
        <v>0</v>
      </c>
      <c r="N447" s="99">
        <f>RES_hhdet_in_tess!N48</f>
        <v>3.8068492264633887E-2</v>
      </c>
      <c r="O447" s="99">
        <f>RES_hhdet_in_tess!O48</f>
        <v>4.9075706919633713E-2</v>
      </c>
      <c r="P447" s="99">
        <f>RES_hhdet_in_tess!P48</f>
        <v>0</v>
      </c>
      <c r="Q447" s="99">
        <f>RES_hhdet_in_tess!Q48</f>
        <v>0</v>
      </c>
      <c r="R447" s="99">
        <f>RES_hhdet_in_tess!R48</f>
        <v>0</v>
      </c>
      <c r="S447" s="99">
        <f>RES_hhdet_in_tess!S48</f>
        <v>0</v>
      </c>
      <c r="T447" s="99">
        <f>RES_hhdet_in_tess!T48</f>
        <v>0</v>
      </c>
      <c r="U447" s="99">
        <f>RES_hhdet_in_tess!U48</f>
        <v>0</v>
      </c>
      <c r="V447" s="99">
        <f>RES_hhdet_in_tess!V48</f>
        <v>0</v>
      </c>
      <c r="W447" s="99">
        <f>RES_hhdet_in_tess!W48</f>
        <v>0</v>
      </c>
      <c r="X447" s="99">
        <f>RES_hhdet_in_tess!X48</f>
        <v>0</v>
      </c>
      <c r="Y447" s="99">
        <f>RES_hhdet_in_tess!Y48</f>
        <v>0</v>
      </c>
      <c r="DA447" s="63" t="s">
        <v>4638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18.306816797813148</v>
      </c>
      <c r="K448" s="123">
        <v>14.266843533909363</v>
      </c>
      <c r="L448" s="123">
        <v>12.548021297309802</v>
      </c>
      <c r="M448" s="123">
        <v>16.068183606998311</v>
      </c>
      <c r="N448" s="123">
        <v>16.649789883029054</v>
      </c>
      <c r="O448" s="123">
        <v>14.238107592793826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X448" s="123">
        <v>0</v>
      </c>
      <c r="Y448" s="123">
        <v>14.438752065718708</v>
      </c>
      <c r="DA448" s="130" t="s">
        <v>4639</v>
      </c>
    </row>
    <row r="449" spans="1:105" ht="12" customHeight="1" x14ac:dyDescent="0.25">
      <c r="A449" s="97" t="s">
        <v>138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18.398143036142208</v>
      </c>
      <c r="K449" s="99">
        <v>14.266843533909363</v>
      </c>
      <c r="L449" s="99">
        <v>12.510999052279169</v>
      </c>
      <c r="M449" s="99">
        <v>16.11700181990393</v>
      </c>
      <c r="N449" s="99">
        <v>16.702548139065058</v>
      </c>
      <c r="O449" s="99">
        <v>14.2119124542874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X449" s="99">
        <v>0</v>
      </c>
      <c r="Y449" s="99">
        <v>13.253436539095999</v>
      </c>
      <c r="DA449" s="63" t="s">
        <v>4640</v>
      </c>
    </row>
    <row r="450" spans="1:105" ht="12" customHeight="1" x14ac:dyDescent="0.25">
      <c r="A450" s="97" t="s">
        <v>137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4641</v>
      </c>
    </row>
    <row r="451" spans="1:105" ht="12" customHeight="1" x14ac:dyDescent="0.25">
      <c r="A451" s="100" t="s">
        <v>211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4642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4643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16.370700545237053</v>
      </c>
      <c r="K453" s="102">
        <v>0</v>
      </c>
      <c r="L453" s="102">
        <v>16.32429029043471</v>
      </c>
      <c r="M453" s="102">
        <v>14.903520527678584</v>
      </c>
      <c r="N453" s="102">
        <v>15.35721261014703</v>
      </c>
      <c r="O453" s="102">
        <v>14.819639667636428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X453" s="102">
        <v>0</v>
      </c>
      <c r="Y453" s="102">
        <v>15.285406013306353</v>
      </c>
      <c r="DA453" s="131" t="s">
        <v>4644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X454" s="105">
        <v>0</v>
      </c>
      <c r="Y454" s="105">
        <v>0</v>
      </c>
      <c r="DA454" s="132" t="s">
        <v>4645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X455" s="99">
        <v>0</v>
      </c>
      <c r="Y455" s="99">
        <v>0</v>
      </c>
      <c r="DA455" s="63" t="s">
        <v>4646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X456" s="99">
        <v>0</v>
      </c>
      <c r="Y456" s="99">
        <v>0</v>
      </c>
      <c r="DA456" s="63" t="s">
        <v>4647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8.5558398818384429</v>
      </c>
      <c r="K457" s="123">
        <v>7.7781133625606476</v>
      </c>
      <c r="L457" s="123">
        <v>8.5485188097450386</v>
      </c>
      <c r="M457" s="123">
        <v>7.9824272167955757</v>
      </c>
      <c r="N457" s="123">
        <v>7.9458162236733827</v>
      </c>
      <c r="O457" s="123">
        <v>7.5320608001924922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X457" s="123">
        <v>0</v>
      </c>
      <c r="Y457" s="123">
        <v>8.1073715917304643</v>
      </c>
      <c r="DA457" s="130" t="s">
        <v>4648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8.9484450351116145</v>
      </c>
      <c r="K458" s="99">
        <v>7.7511510607725977</v>
      </c>
      <c r="L458" s="99">
        <v>9.145282785400477</v>
      </c>
      <c r="M458" s="99">
        <v>8.869774538541888</v>
      </c>
      <c r="N458" s="99">
        <v>6.9450972266385138</v>
      </c>
      <c r="O458" s="99">
        <v>6.5187818213102986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X458" s="99">
        <v>0</v>
      </c>
      <c r="Y458" s="99">
        <v>8.4273298252429658</v>
      </c>
      <c r="DA458" s="63" t="s">
        <v>4649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8.484836822203933</v>
      </c>
      <c r="K459" s="110">
        <v>7.7836440911325528</v>
      </c>
      <c r="L459" s="110">
        <v>8.4387691130727731</v>
      </c>
      <c r="M459" s="110">
        <v>7.8606344471441227</v>
      </c>
      <c r="N459" s="110">
        <v>8.0309837978891139</v>
      </c>
      <c r="O459" s="110">
        <v>7.7181732657014672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X459" s="110">
        <v>0</v>
      </c>
      <c r="Y459" s="110">
        <v>8.0782844795929645</v>
      </c>
      <c r="DA459" s="60" t="s">
        <v>4650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90.677399386592128</v>
      </c>
      <c r="K461" s="118">
        <f t="shared" si="239"/>
        <v>73.667197428562858</v>
      </c>
      <c r="L461" s="118">
        <f t="shared" si="239"/>
        <v>63.790405229647781</v>
      </c>
      <c r="M461" s="118">
        <f t="shared" si="239"/>
        <v>77.308487086406828</v>
      </c>
      <c r="N461" s="118">
        <f t="shared" si="239"/>
        <v>75.366253926036038</v>
      </c>
      <c r="O461" s="118">
        <f t="shared" si="239"/>
        <v>59.765290119051713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:Y461" si="241">W462+W465+W467+W476</f>
        <v>0</v>
      </c>
      <c r="X461" s="118">
        <f t="shared" si="241"/>
        <v>0</v>
      </c>
      <c r="Y461" s="118">
        <f t="shared" si="241"/>
        <v>15.484291045278828</v>
      </c>
      <c r="DA461" s="129" t="s">
        <v>4801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81.461603454363754</v>
      </c>
      <c r="K462" s="123">
        <f t="shared" si="242"/>
        <v>66.178982140738611</v>
      </c>
      <c r="L462" s="123">
        <f t="shared" si="242"/>
        <v>57.255380131407009</v>
      </c>
      <c r="M462" s="123">
        <f t="shared" si="242"/>
        <v>69.615687119612858</v>
      </c>
      <c r="N462" s="123">
        <f t="shared" si="242"/>
        <v>67.909404626737341</v>
      </c>
      <c r="O462" s="123">
        <f t="shared" si="242"/>
        <v>53.565169308829667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13.417627917795965</v>
      </c>
      <c r="DA462" s="130" t="s">
        <v>4802</v>
      </c>
    </row>
    <row r="463" spans="1:105" ht="12" customHeight="1" x14ac:dyDescent="0.25">
      <c r="A463" s="97" t="s">
        <v>211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81.461603454363754</v>
      </c>
      <c r="K463" s="99">
        <v>66.178982140738611</v>
      </c>
      <c r="L463" s="99">
        <v>57.255380131407009</v>
      </c>
      <c r="M463" s="99">
        <v>69.615687119612858</v>
      </c>
      <c r="N463" s="99">
        <v>67.909404626737341</v>
      </c>
      <c r="O463" s="99">
        <v>53.565169308829667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X463" s="99">
        <v>0</v>
      </c>
      <c r="Y463" s="99">
        <v>13.417627917795965</v>
      </c>
      <c r="DA463" s="63" t="s">
        <v>4803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4804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4805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4806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8.6711091184031464</v>
      </c>
      <c r="K467" s="123">
        <v>6.9644222055487255</v>
      </c>
      <c r="L467" s="123">
        <v>5.9716342227709145</v>
      </c>
      <c r="M467" s="123">
        <v>7.268615470838613</v>
      </c>
      <c r="N467" s="123">
        <v>7.2411044317194175</v>
      </c>
      <c r="O467" s="123">
        <v>5.7995918745783923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1.8045388230029511</v>
      </c>
      <c r="DA467" s="130" t="s">
        <v>4807</v>
      </c>
    </row>
    <row r="468" spans="1:105" ht="12" customHeight="1" x14ac:dyDescent="0.25">
      <c r="A468" s="97" t="s">
        <v>138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9.0801236994598984</v>
      </c>
      <c r="K468" s="99">
        <v>6.9644222055487255</v>
      </c>
      <c r="L468" s="99">
        <v>6.0301796563274923</v>
      </c>
      <c r="M468" s="99">
        <v>7.5732879756043046</v>
      </c>
      <c r="N468" s="99">
        <v>7.536659714646742</v>
      </c>
      <c r="O468" s="99">
        <v>6.0608347518116537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4.3308931752070823</v>
      </c>
      <c r="DA468" s="63" t="s">
        <v>4808</v>
      </c>
    </row>
    <row r="469" spans="1:105" ht="12" customHeight="1" x14ac:dyDescent="0.25">
      <c r="A469" s="97" t="s">
        <v>137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4809</v>
      </c>
    </row>
    <row r="470" spans="1:105" ht="12" customHeight="1" x14ac:dyDescent="0.25">
      <c r="A470" s="100" t="s">
        <v>211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4810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4811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4812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4813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4814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4815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0.5446868138252221</v>
      </c>
      <c r="K476" s="123">
        <v>0.5237930822755138</v>
      </c>
      <c r="L476" s="123">
        <v>0.56339087546985789</v>
      </c>
      <c r="M476" s="123">
        <v>0.42418449595536478</v>
      </c>
      <c r="N476" s="123">
        <v>0.21574486757927713</v>
      </c>
      <c r="O476" s="123">
        <v>0.4005289356436571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X476" s="123">
        <v>0</v>
      </c>
      <c r="Y476" s="123">
        <v>0.26212430447991286</v>
      </c>
      <c r="DA476" s="130" t="s">
        <v>4816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3.5564844902705679</v>
      </c>
      <c r="K477" s="99">
        <v>3.0772843583686433</v>
      </c>
      <c r="L477" s="99">
        <v>3.6268287608372103</v>
      </c>
      <c r="M477" s="99">
        <v>3.5146715379158793</v>
      </c>
      <c r="N477" s="99">
        <v>2.7507470616357836</v>
      </c>
      <c r="O477" s="99">
        <v>2.5811864741480126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3.1454916537589543</v>
      </c>
      <c r="DA477" s="63" t="s">
        <v>4817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4818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22390</v>
      </c>
      <c r="C5" s="120">
        <v>21703</v>
      </c>
      <c r="D5" s="120">
        <v>21112</v>
      </c>
      <c r="E5" s="120">
        <v>21612</v>
      </c>
      <c r="F5" s="120">
        <v>22988</v>
      </c>
      <c r="G5" s="120">
        <v>25278</v>
      </c>
      <c r="H5" s="120">
        <v>26854</v>
      </c>
      <c r="I5" s="120">
        <v>27833</v>
      </c>
      <c r="J5" s="120">
        <v>28571</v>
      </c>
      <c r="K5" s="120">
        <v>29187</v>
      </c>
      <c r="L5" s="120">
        <v>29903</v>
      </c>
      <c r="M5" s="120">
        <v>30663</v>
      </c>
      <c r="N5" s="120">
        <v>31442</v>
      </c>
      <c r="O5" s="120">
        <v>31933</v>
      </c>
      <c r="P5" s="120">
        <v>33019</v>
      </c>
      <c r="Q5" s="120">
        <v>33767</v>
      </c>
      <c r="R5" s="120">
        <v>34972</v>
      </c>
      <c r="S5" s="120">
        <v>35379</v>
      </c>
      <c r="T5" s="120">
        <v>36442</v>
      </c>
      <c r="U5" s="120">
        <v>38303</v>
      </c>
      <c r="V5" s="120">
        <v>39122</v>
      </c>
      <c r="W5" s="120">
        <v>40042</v>
      </c>
      <c r="X5" s="120">
        <v>39727</v>
      </c>
      <c r="Y5" s="120">
        <v>39902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201</v>
      </c>
      <c r="B7" s="52">
        <v>22390</v>
      </c>
      <c r="C7" s="52">
        <v>21703</v>
      </c>
      <c r="D7" s="52">
        <v>21112</v>
      </c>
      <c r="E7" s="52">
        <v>21612</v>
      </c>
      <c r="F7" s="52">
        <v>22988</v>
      </c>
      <c r="G7" s="52">
        <v>25278</v>
      </c>
      <c r="H7" s="52">
        <v>26854</v>
      </c>
      <c r="I7" s="52">
        <v>27833</v>
      </c>
      <c r="J7" s="52">
        <v>28571</v>
      </c>
      <c r="K7" s="52">
        <v>29187</v>
      </c>
      <c r="L7" s="52">
        <v>29903</v>
      </c>
      <c r="M7" s="52">
        <v>30663</v>
      </c>
      <c r="N7" s="52">
        <v>31442</v>
      </c>
      <c r="O7" s="52">
        <v>31933</v>
      </c>
      <c r="P7" s="52">
        <v>33019</v>
      </c>
      <c r="Q7" s="52">
        <v>33767</v>
      </c>
      <c r="R7" s="52">
        <v>34972</v>
      </c>
      <c r="S7" s="52">
        <v>35379</v>
      </c>
      <c r="T7" s="52">
        <v>36442</v>
      </c>
      <c r="U7" s="52">
        <v>38303</v>
      </c>
      <c r="V7" s="52">
        <v>39122</v>
      </c>
      <c r="W7" s="52">
        <v>40042</v>
      </c>
      <c r="X7" s="52">
        <v>39727</v>
      </c>
      <c r="Y7" s="52">
        <v>39902</v>
      </c>
      <c r="DA7" s="63" t="s">
        <v>1085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7</v>
      </c>
      <c r="C9" s="52">
        <v>9</v>
      </c>
      <c r="D9" s="52">
        <v>11</v>
      </c>
      <c r="E9" s="52">
        <v>15</v>
      </c>
      <c r="F9" s="52">
        <v>26</v>
      </c>
      <c r="G9" s="52">
        <v>52</v>
      </c>
      <c r="H9" s="52">
        <v>64</v>
      </c>
      <c r="I9" s="52">
        <v>93</v>
      </c>
      <c r="J9" s="52">
        <v>108</v>
      </c>
      <c r="K9" s="52">
        <v>119</v>
      </c>
      <c r="L9" s="52">
        <v>126</v>
      </c>
      <c r="M9" s="52">
        <v>127</v>
      </c>
      <c r="N9" s="52">
        <v>136</v>
      </c>
      <c r="O9" s="52">
        <v>153</v>
      </c>
      <c r="P9" s="52">
        <v>188</v>
      </c>
      <c r="Q9" s="52">
        <v>212</v>
      </c>
      <c r="R9" s="52">
        <v>243</v>
      </c>
      <c r="S9" s="52">
        <v>269</v>
      </c>
      <c r="T9" s="52">
        <v>290</v>
      </c>
      <c r="U9" s="52">
        <v>323</v>
      </c>
      <c r="V9" s="52">
        <v>379</v>
      </c>
      <c r="W9" s="52">
        <v>418</v>
      </c>
      <c r="X9" s="52">
        <v>572</v>
      </c>
      <c r="Y9" s="52">
        <v>601</v>
      </c>
      <c r="DA9" s="63" t="s">
        <v>1086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134</v>
      </c>
      <c r="B11" s="52">
        <v>21551</v>
      </c>
      <c r="C11" s="52">
        <v>20887</v>
      </c>
      <c r="D11" s="52">
        <v>20311</v>
      </c>
      <c r="E11" s="52">
        <v>20784</v>
      </c>
      <c r="F11" s="52">
        <v>22096</v>
      </c>
      <c r="G11" s="52">
        <v>24292</v>
      </c>
      <c r="H11" s="52">
        <v>25809</v>
      </c>
      <c r="I11" s="52">
        <v>26773</v>
      </c>
      <c r="J11" s="52">
        <v>27501</v>
      </c>
      <c r="K11" s="52">
        <v>28112</v>
      </c>
      <c r="L11" s="52">
        <v>28807</v>
      </c>
      <c r="M11" s="52">
        <v>29545</v>
      </c>
      <c r="N11" s="52">
        <v>30303</v>
      </c>
      <c r="O11" s="52">
        <v>30786</v>
      </c>
      <c r="P11" s="52">
        <v>31847</v>
      </c>
      <c r="Q11" s="52">
        <v>32579</v>
      </c>
      <c r="R11" s="52">
        <v>33760</v>
      </c>
      <c r="S11" s="52">
        <v>34162</v>
      </c>
      <c r="T11" s="52">
        <v>35209</v>
      </c>
      <c r="U11" s="52">
        <v>37029</v>
      </c>
      <c r="V11" s="52">
        <v>37837</v>
      </c>
      <c r="W11" s="52">
        <v>38678</v>
      </c>
      <c r="X11" s="52">
        <v>38326</v>
      </c>
      <c r="Y11" s="52">
        <v>38209</v>
      </c>
      <c r="DA11" s="63" t="s">
        <v>1087</v>
      </c>
    </row>
    <row r="12" spans="1:105" ht="12" customHeight="1" x14ac:dyDescent="0.25">
      <c r="A12" s="97" t="s">
        <v>133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1088</v>
      </c>
    </row>
    <row r="13" spans="1:105" ht="12" customHeight="1" x14ac:dyDescent="0.25">
      <c r="A13" s="97" t="s">
        <v>122</v>
      </c>
      <c r="B13" s="52">
        <v>839</v>
      </c>
      <c r="C13" s="52">
        <v>816</v>
      </c>
      <c r="D13" s="52">
        <v>801</v>
      </c>
      <c r="E13" s="52">
        <v>828</v>
      </c>
      <c r="F13" s="52">
        <v>892</v>
      </c>
      <c r="G13" s="52">
        <v>986</v>
      </c>
      <c r="H13" s="52">
        <v>1045</v>
      </c>
      <c r="I13" s="52">
        <v>1060</v>
      </c>
      <c r="J13" s="52">
        <v>1070</v>
      </c>
      <c r="K13" s="52">
        <v>1075</v>
      </c>
      <c r="L13" s="52">
        <v>1096</v>
      </c>
      <c r="M13" s="52">
        <v>1118</v>
      </c>
      <c r="N13" s="52">
        <v>1139</v>
      </c>
      <c r="O13" s="52">
        <v>1147</v>
      </c>
      <c r="P13" s="52">
        <v>1172</v>
      </c>
      <c r="Q13" s="52">
        <v>1188</v>
      </c>
      <c r="R13" s="52">
        <v>1212</v>
      </c>
      <c r="S13" s="52">
        <v>1217</v>
      </c>
      <c r="T13" s="52">
        <v>1233</v>
      </c>
      <c r="U13" s="52">
        <v>1274</v>
      </c>
      <c r="V13" s="52">
        <v>1285</v>
      </c>
      <c r="W13" s="52">
        <v>1364</v>
      </c>
      <c r="X13" s="52">
        <v>1401</v>
      </c>
      <c r="Y13" s="52">
        <v>1693</v>
      </c>
      <c r="DA13" s="63" t="s">
        <v>1089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1090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175</v>
      </c>
      <c r="B16" s="52">
        <v>20822</v>
      </c>
      <c r="C16" s="52">
        <v>20222</v>
      </c>
      <c r="D16" s="52">
        <v>19836</v>
      </c>
      <c r="E16" s="52">
        <v>20506</v>
      </c>
      <c r="F16" s="52">
        <v>21956</v>
      </c>
      <c r="G16" s="52">
        <v>24199</v>
      </c>
      <c r="H16" s="52">
        <v>25714</v>
      </c>
      <c r="I16" s="52">
        <v>26592</v>
      </c>
      <c r="J16" s="52">
        <v>27235</v>
      </c>
      <c r="K16" s="52">
        <v>27690</v>
      </c>
      <c r="L16" s="52">
        <v>28517</v>
      </c>
      <c r="M16" s="52">
        <v>29312</v>
      </c>
      <c r="N16" s="52">
        <v>30127</v>
      </c>
      <c r="O16" s="52">
        <v>30600</v>
      </c>
      <c r="P16" s="52">
        <v>31652</v>
      </c>
      <c r="Q16" s="52">
        <v>32377</v>
      </c>
      <c r="R16" s="52">
        <v>33551</v>
      </c>
      <c r="S16" s="52">
        <v>33967</v>
      </c>
      <c r="T16" s="52">
        <v>35025</v>
      </c>
      <c r="U16" s="52">
        <v>36850</v>
      </c>
      <c r="V16" s="52">
        <v>37567</v>
      </c>
      <c r="W16" s="52">
        <v>37518</v>
      </c>
      <c r="X16" s="52">
        <v>36194</v>
      </c>
      <c r="Y16" s="52">
        <v>32427</v>
      </c>
      <c r="DA16" s="63" t="s">
        <v>1091</v>
      </c>
    </row>
    <row r="17" spans="1:105" ht="12" customHeight="1" x14ac:dyDescent="0.25">
      <c r="A17" s="109" t="s">
        <v>120</v>
      </c>
      <c r="B17" s="36">
        <v>1568</v>
      </c>
      <c r="C17" s="36">
        <v>1481</v>
      </c>
      <c r="D17" s="36">
        <v>1276</v>
      </c>
      <c r="E17" s="36">
        <v>1106</v>
      </c>
      <c r="F17" s="36">
        <v>1032</v>
      </c>
      <c r="G17" s="36">
        <v>1079</v>
      </c>
      <c r="H17" s="36">
        <v>1140</v>
      </c>
      <c r="I17" s="36">
        <v>1241</v>
      </c>
      <c r="J17" s="36">
        <v>1336</v>
      </c>
      <c r="K17" s="36">
        <v>1497</v>
      </c>
      <c r="L17" s="36">
        <v>1386</v>
      </c>
      <c r="M17" s="36">
        <v>1351</v>
      </c>
      <c r="N17" s="36">
        <v>1315</v>
      </c>
      <c r="O17" s="36">
        <v>1333</v>
      </c>
      <c r="P17" s="36">
        <v>1367</v>
      </c>
      <c r="Q17" s="36">
        <v>1390</v>
      </c>
      <c r="R17" s="36">
        <v>1421</v>
      </c>
      <c r="S17" s="36">
        <v>1412</v>
      </c>
      <c r="T17" s="36">
        <v>1417</v>
      </c>
      <c r="U17" s="36">
        <v>1453</v>
      </c>
      <c r="V17" s="36">
        <v>1555</v>
      </c>
      <c r="W17" s="36">
        <v>2524</v>
      </c>
      <c r="X17" s="36">
        <v>3533</v>
      </c>
      <c r="Y17" s="36">
        <v>7475</v>
      </c>
      <c r="DA17" s="60" t="s">
        <v>1092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1166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201</v>
      </c>
      <c r="B21" s="52"/>
      <c r="C21" s="52">
        <v>1749</v>
      </c>
      <c r="D21" s="52">
        <v>1749</v>
      </c>
      <c r="E21" s="52">
        <v>1752</v>
      </c>
      <c r="F21" s="52">
        <v>1756</v>
      </c>
      <c r="G21" s="52">
        <v>1769</v>
      </c>
      <c r="H21" s="52">
        <v>1792</v>
      </c>
      <c r="I21" s="52">
        <v>1834</v>
      </c>
      <c r="J21" s="52">
        <v>1895</v>
      </c>
      <c r="K21" s="52">
        <v>1981</v>
      </c>
      <c r="L21" s="52">
        <v>2100</v>
      </c>
      <c r="M21" s="52">
        <v>2253</v>
      </c>
      <c r="N21" s="52">
        <v>2445</v>
      </c>
      <c r="O21" s="52">
        <v>2327</v>
      </c>
      <c r="P21" s="52">
        <v>1206</v>
      </c>
      <c r="Q21" s="52">
        <v>1538</v>
      </c>
      <c r="R21" s="52">
        <v>1921</v>
      </c>
      <c r="S21" s="52">
        <v>2368</v>
      </c>
      <c r="T21" s="52">
        <v>2662</v>
      </c>
      <c r="U21" s="52">
        <v>2969</v>
      </c>
      <c r="V21" s="52">
        <v>3114</v>
      </c>
      <c r="W21" s="52">
        <v>3095</v>
      </c>
      <c r="X21" s="52">
        <v>2900</v>
      </c>
      <c r="Y21" s="52">
        <v>2799</v>
      </c>
      <c r="DA21" s="63" t="s">
        <v>1167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1</v>
      </c>
      <c r="D23" s="52">
        <v>1</v>
      </c>
      <c r="E23" s="52">
        <v>1</v>
      </c>
      <c r="F23" s="52">
        <v>1</v>
      </c>
      <c r="G23" s="52">
        <v>1</v>
      </c>
      <c r="H23" s="52">
        <v>2</v>
      </c>
      <c r="I23" s="52">
        <v>1</v>
      </c>
      <c r="J23" s="52">
        <v>5</v>
      </c>
      <c r="K23" s="52">
        <v>6</v>
      </c>
      <c r="L23" s="52">
        <v>11</v>
      </c>
      <c r="M23" s="52">
        <v>14</v>
      </c>
      <c r="N23" s="52">
        <v>21</v>
      </c>
      <c r="O23" s="52">
        <v>21</v>
      </c>
      <c r="P23" s="52">
        <v>20</v>
      </c>
      <c r="Q23" s="52">
        <v>23</v>
      </c>
      <c r="R23" s="52">
        <v>20</v>
      </c>
      <c r="S23" s="52">
        <v>23</v>
      </c>
      <c r="T23" s="52">
        <v>26</v>
      </c>
      <c r="U23" s="52">
        <v>30</v>
      </c>
      <c r="V23" s="52">
        <v>42</v>
      </c>
      <c r="W23" s="52">
        <v>47</v>
      </c>
      <c r="X23" s="52">
        <v>55</v>
      </c>
      <c r="Y23" s="52">
        <v>48</v>
      </c>
      <c r="DA23" s="63" t="s">
        <v>1168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134</v>
      </c>
      <c r="B25" s="52"/>
      <c r="C25" s="52">
        <v>1684</v>
      </c>
      <c r="D25" s="52">
        <v>1683</v>
      </c>
      <c r="E25" s="52">
        <v>1686</v>
      </c>
      <c r="F25" s="52">
        <v>1690</v>
      </c>
      <c r="G25" s="52">
        <v>1702</v>
      </c>
      <c r="H25" s="52">
        <v>1726</v>
      </c>
      <c r="I25" s="52">
        <v>1774</v>
      </c>
      <c r="J25" s="52">
        <v>1885</v>
      </c>
      <c r="K25" s="52">
        <v>1965</v>
      </c>
      <c r="L25" s="52">
        <v>2080</v>
      </c>
      <c r="M25" s="52">
        <v>2229</v>
      </c>
      <c r="N25" s="52">
        <v>2420</v>
      </c>
      <c r="O25" s="52">
        <v>2306</v>
      </c>
      <c r="P25" s="52">
        <v>1185</v>
      </c>
      <c r="Q25" s="52">
        <v>1521</v>
      </c>
      <c r="R25" s="52">
        <v>1902</v>
      </c>
      <c r="S25" s="52">
        <v>2345</v>
      </c>
      <c r="T25" s="52">
        <v>2641</v>
      </c>
      <c r="U25" s="52">
        <v>2950</v>
      </c>
      <c r="V25" s="52">
        <v>3086</v>
      </c>
      <c r="W25" s="52">
        <v>3075</v>
      </c>
      <c r="X25" s="52">
        <v>2881</v>
      </c>
      <c r="Y25" s="52">
        <v>2786</v>
      </c>
      <c r="DA25" s="63" t="s">
        <v>1169</v>
      </c>
    </row>
    <row r="26" spans="1:105" ht="12" customHeight="1" x14ac:dyDescent="0.25">
      <c r="A26" s="97" t="s">
        <v>133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1170</v>
      </c>
    </row>
    <row r="27" spans="1:105" ht="12" customHeight="1" x14ac:dyDescent="0.25">
      <c r="A27" s="97" t="s">
        <v>122</v>
      </c>
      <c r="B27" s="52"/>
      <c r="C27" s="52">
        <v>131</v>
      </c>
      <c r="D27" s="52">
        <v>131</v>
      </c>
      <c r="E27" s="52">
        <v>133</v>
      </c>
      <c r="F27" s="52">
        <v>137</v>
      </c>
      <c r="G27" s="52">
        <v>145</v>
      </c>
      <c r="H27" s="52">
        <v>162</v>
      </c>
      <c r="I27" s="52">
        <v>107</v>
      </c>
      <c r="J27" s="52">
        <v>94</v>
      </c>
      <c r="K27" s="52">
        <v>144</v>
      </c>
      <c r="L27" s="52">
        <v>164</v>
      </c>
      <c r="M27" s="52">
        <v>186</v>
      </c>
      <c r="N27" s="52">
        <v>194</v>
      </c>
      <c r="O27" s="52">
        <v>187</v>
      </c>
      <c r="P27" s="52">
        <v>161</v>
      </c>
      <c r="Q27" s="52">
        <v>146</v>
      </c>
      <c r="R27" s="52">
        <v>151</v>
      </c>
      <c r="S27" s="52">
        <v>182</v>
      </c>
      <c r="T27" s="52">
        <v>197</v>
      </c>
      <c r="U27" s="52">
        <v>199</v>
      </c>
      <c r="V27" s="52">
        <v>191</v>
      </c>
      <c r="W27" s="52">
        <v>189</v>
      </c>
      <c r="X27" s="52">
        <v>183</v>
      </c>
      <c r="Y27" s="52">
        <v>181</v>
      </c>
      <c r="DA27" s="63" t="s">
        <v>1171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1172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175</v>
      </c>
      <c r="B30" s="52"/>
      <c r="C30" s="52">
        <v>3253</v>
      </c>
      <c r="D30" s="52">
        <v>3259</v>
      </c>
      <c r="E30" s="52">
        <v>3294</v>
      </c>
      <c r="F30" s="52">
        <v>3400</v>
      </c>
      <c r="G30" s="52">
        <v>3616</v>
      </c>
      <c r="H30" s="52">
        <v>4000</v>
      </c>
      <c r="I30" s="52">
        <v>2669</v>
      </c>
      <c r="J30" s="52">
        <v>2847</v>
      </c>
      <c r="K30" s="52">
        <v>3527</v>
      </c>
      <c r="L30" s="52">
        <v>4095</v>
      </c>
      <c r="M30" s="52">
        <v>4762</v>
      </c>
      <c r="N30" s="52">
        <v>5190</v>
      </c>
      <c r="O30" s="52">
        <v>5090</v>
      </c>
      <c r="P30" s="52">
        <v>3684</v>
      </c>
      <c r="Q30" s="52">
        <v>3923</v>
      </c>
      <c r="R30" s="52">
        <v>4374</v>
      </c>
      <c r="S30" s="52">
        <v>4938</v>
      </c>
      <c r="T30" s="52">
        <v>5406</v>
      </c>
      <c r="U30" s="52">
        <v>5655</v>
      </c>
      <c r="V30" s="52">
        <v>5664</v>
      </c>
      <c r="W30" s="52">
        <v>5488</v>
      </c>
      <c r="X30" s="52">
        <v>5309</v>
      </c>
      <c r="Y30" s="52">
        <v>5511</v>
      </c>
      <c r="DA30" s="63" t="s">
        <v>1173</v>
      </c>
    </row>
    <row r="31" spans="1:105" ht="12" customHeight="1" x14ac:dyDescent="0.25">
      <c r="A31" s="109" t="s">
        <v>120</v>
      </c>
      <c r="B31" s="36"/>
      <c r="C31" s="36">
        <v>245</v>
      </c>
      <c r="D31" s="36">
        <v>245</v>
      </c>
      <c r="E31" s="36">
        <v>248</v>
      </c>
      <c r="F31" s="36">
        <v>250</v>
      </c>
      <c r="G31" s="36">
        <v>259</v>
      </c>
      <c r="H31" s="36">
        <v>274</v>
      </c>
      <c r="I31" s="36">
        <v>147</v>
      </c>
      <c r="J31" s="36">
        <v>85</v>
      </c>
      <c r="K31" s="36">
        <v>135</v>
      </c>
      <c r="L31" s="36">
        <v>135</v>
      </c>
      <c r="M31" s="36">
        <v>192</v>
      </c>
      <c r="N31" s="36">
        <v>248</v>
      </c>
      <c r="O31" s="36">
        <v>272</v>
      </c>
      <c r="P31" s="36">
        <v>255</v>
      </c>
      <c r="Q31" s="36">
        <v>202</v>
      </c>
      <c r="R31" s="36">
        <v>183</v>
      </c>
      <c r="S31" s="36">
        <v>198</v>
      </c>
      <c r="T31" s="36">
        <v>150</v>
      </c>
      <c r="U31" s="36">
        <v>213</v>
      </c>
      <c r="V31" s="36">
        <v>243</v>
      </c>
      <c r="W31" s="36">
        <v>257</v>
      </c>
      <c r="X31" s="36">
        <v>245</v>
      </c>
      <c r="Y31" s="36">
        <v>235</v>
      </c>
      <c r="DA31" s="60" t="s">
        <v>1174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1253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201</v>
      </c>
      <c r="B35" s="52"/>
      <c r="C35" s="52">
        <v>1062</v>
      </c>
      <c r="D35" s="52">
        <v>1158</v>
      </c>
      <c r="E35" s="52">
        <v>2252</v>
      </c>
      <c r="F35" s="52">
        <v>3132</v>
      </c>
      <c r="G35" s="52">
        <v>4059</v>
      </c>
      <c r="H35" s="52">
        <v>3368</v>
      </c>
      <c r="I35" s="52">
        <v>2813</v>
      </c>
      <c r="J35" s="52">
        <v>2633</v>
      </c>
      <c r="K35" s="52">
        <v>2597</v>
      </c>
      <c r="L35" s="52">
        <v>2816</v>
      </c>
      <c r="M35" s="52">
        <v>3013</v>
      </c>
      <c r="N35" s="52">
        <v>3224</v>
      </c>
      <c r="O35" s="52">
        <v>2818</v>
      </c>
      <c r="P35" s="52">
        <v>2292</v>
      </c>
      <c r="Q35" s="52">
        <v>2286</v>
      </c>
      <c r="R35" s="52">
        <v>3126</v>
      </c>
      <c r="S35" s="52">
        <v>2775</v>
      </c>
      <c r="T35" s="52">
        <v>3725</v>
      </c>
      <c r="U35" s="52">
        <v>4830</v>
      </c>
      <c r="V35" s="52">
        <v>3933</v>
      </c>
      <c r="W35" s="52">
        <v>4015</v>
      </c>
      <c r="X35" s="52">
        <v>2585</v>
      </c>
      <c r="Y35" s="52">
        <v>2974</v>
      </c>
      <c r="DA35" s="63" t="s">
        <v>1254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3</v>
      </c>
      <c r="D37" s="52">
        <v>3</v>
      </c>
      <c r="E37" s="52">
        <v>5</v>
      </c>
      <c r="F37" s="52">
        <v>12</v>
      </c>
      <c r="G37" s="52">
        <v>27</v>
      </c>
      <c r="H37" s="52">
        <v>14</v>
      </c>
      <c r="I37" s="52">
        <v>30</v>
      </c>
      <c r="J37" s="52">
        <v>20</v>
      </c>
      <c r="K37" s="52">
        <v>17</v>
      </c>
      <c r="L37" s="52">
        <v>18</v>
      </c>
      <c r="M37" s="52">
        <v>15</v>
      </c>
      <c r="N37" s="52">
        <v>30</v>
      </c>
      <c r="O37" s="52">
        <v>38</v>
      </c>
      <c r="P37" s="52">
        <v>55</v>
      </c>
      <c r="Q37" s="52">
        <v>47</v>
      </c>
      <c r="R37" s="52">
        <v>51</v>
      </c>
      <c r="S37" s="52">
        <v>49</v>
      </c>
      <c r="T37" s="52">
        <v>47</v>
      </c>
      <c r="U37" s="52">
        <v>63</v>
      </c>
      <c r="V37" s="52">
        <v>98</v>
      </c>
      <c r="W37" s="52">
        <v>86</v>
      </c>
      <c r="X37" s="52">
        <v>209</v>
      </c>
      <c r="Y37" s="52">
        <v>77</v>
      </c>
      <c r="DA37" s="63" t="s">
        <v>1255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134</v>
      </c>
      <c r="B39" s="52"/>
      <c r="C39" s="52">
        <v>1020</v>
      </c>
      <c r="D39" s="52">
        <v>1107</v>
      </c>
      <c r="E39" s="52">
        <v>2159</v>
      </c>
      <c r="F39" s="52">
        <v>3002</v>
      </c>
      <c r="G39" s="52">
        <v>3898</v>
      </c>
      <c r="H39" s="52">
        <v>3243</v>
      </c>
      <c r="I39" s="52">
        <v>2738</v>
      </c>
      <c r="J39" s="52">
        <v>2613</v>
      </c>
      <c r="K39" s="52">
        <v>2576</v>
      </c>
      <c r="L39" s="52">
        <v>2775</v>
      </c>
      <c r="M39" s="52">
        <v>2967</v>
      </c>
      <c r="N39" s="52">
        <v>3178</v>
      </c>
      <c r="O39" s="52">
        <v>2789</v>
      </c>
      <c r="P39" s="52">
        <v>2246</v>
      </c>
      <c r="Q39" s="52">
        <v>2253</v>
      </c>
      <c r="R39" s="52">
        <v>3083</v>
      </c>
      <c r="S39" s="52">
        <v>2747</v>
      </c>
      <c r="T39" s="52">
        <v>3688</v>
      </c>
      <c r="U39" s="52">
        <v>4770</v>
      </c>
      <c r="V39" s="52">
        <v>3894</v>
      </c>
      <c r="W39" s="52">
        <v>3916</v>
      </c>
      <c r="X39" s="52">
        <v>2529</v>
      </c>
      <c r="Y39" s="52">
        <v>2669</v>
      </c>
      <c r="DA39" s="63" t="s">
        <v>1256</v>
      </c>
    </row>
    <row r="40" spans="1:105" ht="12" customHeight="1" x14ac:dyDescent="0.25">
      <c r="A40" s="97" t="s">
        <v>133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1257</v>
      </c>
    </row>
    <row r="41" spans="1:105" ht="12" customHeight="1" x14ac:dyDescent="0.25">
      <c r="A41" s="97" t="s">
        <v>122</v>
      </c>
      <c r="B41" s="52"/>
      <c r="C41" s="52">
        <v>108</v>
      </c>
      <c r="D41" s="52">
        <v>116</v>
      </c>
      <c r="E41" s="52">
        <v>160</v>
      </c>
      <c r="F41" s="52">
        <v>201</v>
      </c>
      <c r="G41" s="52">
        <v>239</v>
      </c>
      <c r="H41" s="52">
        <v>221</v>
      </c>
      <c r="I41" s="52">
        <v>122</v>
      </c>
      <c r="J41" s="52">
        <v>104</v>
      </c>
      <c r="K41" s="52">
        <v>149</v>
      </c>
      <c r="L41" s="52">
        <v>185</v>
      </c>
      <c r="M41" s="52">
        <v>208</v>
      </c>
      <c r="N41" s="52">
        <v>215</v>
      </c>
      <c r="O41" s="52">
        <v>195</v>
      </c>
      <c r="P41" s="52">
        <v>186</v>
      </c>
      <c r="Q41" s="52">
        <v>162</v>
      </c>
      <c r="R41" s="52">
        <v>175</v>
      </c>
      <c r="S41" s="52">
        <v>187</v>
      </c>
      <c r="T41" s="52">
        <v>213</v>
      </c>
      <c r="U41" s="52">
        <v>240</v>
      </c>
      <c r="V41" s="52">
        <v>202</v>
      </c>
      <c r="W41" s="52">
        <v>268</v>
      </c>
      <c r="X41" s="52">
        <v>220</v>
      </c>
      <c r="Y41" s="52">
        <v>473</v>
      </c>
      <c r="DA41" s="63" t="s">
        <v>1258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2">
        <v>0</v>
      </c>
      <c r="Y42" s="52">
        <v>0</v>
      </c>
      <c r="DA42" s="63" t="s">
        <v>1259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175</v>
      </c>
      <c r="B44" s="52"/>
      <c r="C44" s="52">
        <v>2653</v>
      </c>
      <c r="D44" s="52">
        <v>2873</v>
      </c>
      <c r="E44" s="52">
        <v>3964</v>
      </c>
      <c r="F44" s="52">
        <v>4850</v>
      </c>
      <c r="G44" s="52">
        <v>5859</v>
      </c>
      <c r="H44" s="52">
        <v>5515</v>
      </c>
      <c r="I44" s="52">
        <v>3547</v>
      </c>
      <c r="J44" s="52">
        <v>3490</v>
      </c>
      <c r="K44" s="52">
        <v>3982</v>
      </c>
      <c r="L44" s="52">
        <v>4922</v>
      </c>
      <c r="M44" s="52">
        <v>5557</v>
      </c>
      <c r="N44" s="52">
        <v>6005</v>
      </c>
      <c r="O44" s="52">
        <v>5563</v>
      </c>
      <c r="P44" s="52">
        <v>4736</v>
      </c>
      <c r="Q44" s="52">
        <v>4648</v>
      </c>
      <c r="R44" s="52">
        <v>5548</v>
      </c>
      <c r="S44" s="52">
        <v>5354</v>
      </c>
      <c r="T44" s="52">
        <v>6464</v>
      </c>
      <c r="U44" s="52">
        <v>7480</v>
      </c>
      <c r="V44" s="52">
        <v>6381</v>
      </c>
      <c r="W44" s="52">
        <v>5439</v>
      </c>
      <c r="X44" s="52">
        <v>3985</v>
      </c>
      <c r="Y44" s="52">
        <v>1744</v>
      </c>
      <c r="DA44" s="63" t="s">
        <v>1260</v>
      </c>
    </row>
    <row r="45" spans="1:105" ht="12" customHeight="1" x14ac:dyDescent="0.25">
      <c r="A45" s="109" t="s">
        <v>120</v>
      </c>
      <c r="B45" s="36"/>
      <c r="C45" s="36">
        <v>158</v>
      </c>
      <c r="D45" s="36">
        <v>40</v>
      </c>
      <c r="E45" s="36">
        <v>78</v>
      </c>
      <c r="F45" s="36">
        <v>176</v>
      </c>
      <c r="G45" s="36">
        <v>306</v>
      </c>
      <c r="H45" s="36">
        <v>335</v>
      </c>
      <c r="I45" s="36">
        <v>248</v>
      </c>
      <c r="J45" s="36">
        <v>180</v>
      </c>
      <c r="K45" s="36">
        <v>296</v>
      </c>
      <c r="L45" s="36">
        <v>24</v>
      </c>
      <c r="M45" s="36">
        <v>157</v>
      </c>
      <c r="N45" s="36">
        <v>212</v>
      </c>
      <c r="O45" s="36">
        <v>290</v>
      </c>
      <c r="P45" s="36">
        <v>289</v>
      </c>
      <c r="Q45" s="36">
        <v>225</v>
      </c>
      <c r="R45" s="36">
        <v>214</v>
      </c>
      <c r="S45" s="36">
        <v>189</v>
      </c>
      <c r="T45" s="36">
        <v>155</v>
      </c>
      <c r="U45" s="36">
        <v>249</v>
      </c>
      <c r="V45" s="36">
        <v>345</v>
      </c>
      <c r="W45" s="36">
        <v>1226</v>
      </c>
      <c r="X45" s="36">
        <v>1254</v>
      </c>
      <c r="Y45" s="36">
        <v>4177</v>
      </c>
      <c r="DA45" s="60" t="s">
        <v>1261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1340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201</v>
      </c>
      <c r="B49" s="52"/>
      <c r="C49" s="52">
        <v>392</v>
      </c>
      <c r="D49" s="52">
        <v>427</v>
      </c>
      <c r="E49" s="52">
        <v>843</v>
      </c>
      <c r="F49" s="52">
        <v>1170</v>
      </c>
      <c r="G49" s="52">
        <v>1336</v>
      </c>
      <c r="H49" s="52">
        <v>1278</v>
      </c>
      <c r="I49" s="52">
        <v>1027</v>
      </c>
      <c r="J49" s="52">
        <v>1083</v>
      </c>
      <c r="K49" s="52">
        <v>738</v>
      </c>
      <c r="L49" s="52">
        <v>779</v>
      </c>
      <c r="M49" s="52">
        <v>772</v>
      </c>
      <c r="N49" s="52">
        <v>752</v>
      </c>
      <c r="O49" s="52">
        <v>704</v>
      </c>
      <c r="P49" s="52">
        <v>1197</v>
      </c>
      <c r="Q49" s="52">
        <v>969</v>
      </c>
      <c r="R49" s="52">
        <v>1229</v>
      </c>
      <c r="S49" s="52">
        <v>1157</v>
      </c>
      <c r="T49" s="52">
        <v>1345</v>
      </c>
      <c r="U49" s="52">
        <v>2181</v>
      </c>
      <c r="V49" s="52">
        <v>1518</v>
      </c>
      <c r="W49" s="52">
        <v>1295</v>
      </c>
      <c r="X49" s="52">
        <v>946</v>
      </c>
      <c r="Y49" s="52">
        <v>1250</v>
      </c>
      <c r="DA49" s="63" t="s">
        <v>1341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1</v>
      </c>
      <c r="D51" s="52">
        <v>1</v>
      </c>
      <c r="E51" s="52">
        <v>3</v>
      </c>
      <c r="F51" s="52">
        <v>7</v>
      </c>
      <c r="G51" s="52">
        <v>12</v>
      </c>
      <c r="H51" s="52">
        <v>6</v>
      </c>
      <c r="I51" s="52">
        <v>13</v>
      </c>
      <c r="J51" s="52">
        <v>9</v>
      </c>
      <c r="K51" s="52">
        <v>7</v>
      </c>
      <c r="L51" s="52">
        <v>8</v>
      </c>
      <c r="M51" s="52">
        <v>2</v>
      </c>
      <c r="N51" s="52">
        <v>9</v>
      </c>
      <c r="O51" s="52">
        <v>13</v>
      </c>
      <c r="P51" s="52">
        <v>28</v>
      </c>
      <c r="Q51" s="52">
        <v>13</v>
      </c>
      <c r="R51" s="52">
        <v>16</v>
      </c>
      <c r="S51" s="52">
        <v>15</v>
      </c>
      <c r="T51" s="52">
        <v>18</v>
      </c>
      <c r="U51" s="52">
        <v>28</v>
      </c>
      <c r="V51" s="52">
        <v>36</v>
      </c>
      <c r="W51" s="52">
        <v>25</v>
      </c>
      <c r="X51" s="52">
        <v>78</v>
      </c>
      <c r="Y51" s="52">
        <v>19</v>
      </c>
      <c r="DA51" s="63" t="s">
        <v>1342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134</v>
      </c>
      <c r="B53" s="52"/>
      <c r="C53" s="52">
        <v>352</v>
      </c>
      <c r="D53" s="52">
        <v>384</v>
      </c>
      <c r="E53" s="52">
        <v>783</v>
      </c>
      <c r="F53" s="52">
        <v>1095</v>
      </c>
      <c r="G53" s="52">
        <v>1257</v>
      </c>
      <c r="H53" s="52">
        <v>1194</v>
      </c>
      <c r="I53" s="52">
        <v>982</v>
      </c>
      <c r="J53" s="52">
        <v>1040</v>
      </c>
      <c r="K53" s="52">
        <v>695</v>
      </c>
      <c r="L53" s="52">
        <v>728</v>
      </c>
      <c r="M53" s="52">
        <v>719</v>
      </c>
      <c r="N53" s="52">
        <v>702</v>
      </c>
      <c r="O53" s="52">
        <v>655</v>
      </c>
      <c r="P53" s="52">
        <v>1099</v>
      </c>
      <c r="Q53" s="52">
        <v>900</v>
      </c>
      <c r="R53" s="52">
        <v>1160</v>
      </c>
      <c r="S53" s="52">
        <v>1079</v>
      </c>
      <c r="T53" s="52">
        <v>1268</v>
      </c>
      <c r="U53" s="52">
        <v>2072</v>
      </c>
      <c r="V53" s="52">
        <v>1440</v>
      </c>
      <c r="W53" s="52">
        <v>1208</v>
      </c>
      <c r="X53" s="52">
        <v>866</v>
      </c>
      <c r="Y53" s="52">
        <v>1051</v>
      </c>
      <c r="DA53" s="63" t="s">
        <v>1343</v>
      </c>
    </row>
    <row r="54" spans="1:105" ht="12" customHeight="1" x14ac:dyDescent="0.25">
      <c r="A54" s="108" t="s">
        <v>133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1344</v>
      </c>
    </row>
    <row r="55" spans="1:105" ht="12" customHeight="1" x14ac:dyDescent="0.25">
      <c r="A55" s="108" t="s">
        <v>122</v>
      </c>
      <c r="B55" s="52"/>
      <c r="C55" s="52">
        <v>40</v>
      </c>
      <c r="D55" s="52">
        <v>43</v>
      </c>
      <c r="E55" s="52">
        <v>60</v>
      </c>
      <c r="F55" s="52">
        <v>75</v>
      </c>
      <c r="G55" s="52">
        <v>79</v>
      </c>
      <c r="H55" s="52">
        <v>84</v>
      </c>
      <c r="I55" s="52">
        <v>45</v>
      </c>
      <c r="J55" s="52">
        <v>43</v>
      </c>
      <c r="K55" s="52">
        <v>43</v>
      </c>
      <c r="L55" s="52">
        <v>51</v>
      </c>
      <c r="M55" s="52">
        <v>53</v>
      </c>
      <c r="N55" s="52">
        <v>50</v>
      </c>
      <c r="O55" s="52">
        <v>49</v>
      </c>
      <c r="P55" s="52">
        <v>98</v>
      </c>
      <c r="Q55" s="52">
        <v>69</v>
      </c>
      <c r="R55" s="52">
        <v>69</v>
      </c>
      <c r="S55" s="52">
        <v>78</v>
      </c>
      <c r="T55" s="52">
        <v>77</v>
      </c>
      <c r="U55" s="52">
        <v>109</v>
      </c>
      <c r="V55" s="52">
        <v>78</v>
      </c>
      <c r="W55" s="52">
        <v>87</v>
      </c>
      <c r="X55" s="52">
        <v>80</v>
      </c>
      <c r="Y55" s="52">
        <v>199</v>
      </c>
      <c r="DA55" s="63" t="s">
        <v>1345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2">
        <v>0</v>
      </c>
      <c r="Y56" s="52">
        <v>0</v>
      </c>
      <c r="DA56" s="63" t="s">
        <v>1346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175</v>
      </c>
      <c r="B58" s="52"/>
      <c r="C58" s="52">
        <v>334</v>
      </c>
      <c r="D58" s="52">
        <v>412</v>
      </c>
      <c r="E58" s="52">
        <v>814</v>
      </c>
      <c r="F58" s="52">
        <v>1104</v>
      </c>
      <c r="G58" s="52">
        <v>1235</v>
      </c>
      <c r="H58" s="52">
        <v>1151</v>
      </c>
      <c r="I58" s="52">
        <v>938</v>
      </c>
      <c r="J58" s="52">
        <v>1014</v>
      </c>
      <c r="K58" s="52">
        <v>666</v>
      </c>
      <c r="L58" s="52">
        <v>773</v>
      </c>
      <c r="M58" s="52">
        <v>739</v>
      </c>
      <c r="N58" s="52">
        <v>712</v>
      </c>
      <c r="O58" s="52">
        <v>651</v>
      </c>
      <c r="P58" s="52">
        <v>1094</v>
      </c>
      <c r="Q58" s="52">
        <v>902</v>
      </c>
      <c r="R58" s="52">
        <v>1162</v>
      </c>
      <c r="S58" s="52">
        <v>1096</v>
      </c>
      <c r="T58" s="52">
        <v>1298</v>
      </c>
      <c r="U58" s="52">
        <v>2081</v>
      </c>
      <c r="V58" s="52">
        <v>1409</v>
      </c>
      <c r="W58" s="52">
        <v>976</v>
      </c>
      <c r="X58" s="52">
        <v>627</v>
      </c>
      <c r="Y58" s="52">
        <v>208</v>
      </c>
      <c r="DA58" s="63" t="s">
        <v>1347</v>
      </c>
    </row>
    <row r="59" spans="1:105" ht="12" customHeight="1" x14ac:dyDescent="0.25">
      <c r="A59" s="115" t="s">
        <v>120</v>
      </c>
      <c r="B59" s="36"/>
      <c r="C59" s="36">
        <v>58</v>
      </c>
      <c r="D59" s="36">
        <v>15</v>
      </c>
      <c r="E59" s="36">
        <v>29</v>
      </c>
      <c r="F59" s="36">
        <v>66</v>
      </c>
      <c r="G59" s="36">
        <v>101</v>
      </c>
      <c r="H59" s="36">
        <v>127</v>
      </c>
      <c r="I59" s="36">
        <v>89</v>
      </c>
      <c r="J59" s="36">
        <v>69</v>
      </c>
      <c r="K59" s="36">
        <v>72</v>
      </c>
      <c r="L59" s="36">
        <v>6</v>
      </c>
      <c r="M59" s="36">
        <v>33</v>
      </c>
      <c r="N59" s="36">
        <v>40</v>
      </c>
      <c r="O59" s="36">
        <v>53</v>
      </c>
      <c r="P59" s="36">
        <v>103</v>
      </c>
      <c r="Q59" s="36">
        <v>67</v>
      </c>
      <c r="R59" s="36">
        <v>67</v>
      </c>
      <c r="S59" s="36">
        <v>61</v>
      </c>
      <c r="T59" s="36">
        <v>47</v>
      </c>
      <c r="U59" s="36">
        <v>100</v>
      </c>
      <c r="V59" s="36">
        <v>109</v>
      </c>
      <c r="W59" s="36">
        <v>319</v>
      </c>
      <c r="X59" s="36">
        <v>319</v>
      </c>
      <c r="Y59" s="36">
        <v>1042</v>
      </c>
      <c r="DA59" s="60" t="s">
        <v>1348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1427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201</v>
      </c>
      <c r="B63" s="52"/>
      <c r="C63" s="52">
        <v>670</v>
      </c>
      <c r="D63" s="52">
        <v>731</v>
      </c>
      <c r="E63" s="52">
        <v>1409</v>
      </c>
      <c r="F63" s="52">
        <v>1962</v>
      </c>
      <c r="G63" s="52">
        <v>2723</v>
      </c>
      <c r="H63" s="52">
        <v>2090</v>
      </c>
      <c r="I63" s="52">
        <v>1786</v>
      </c>
      <c r="J63" s="52">
        <v>1550</v>
      </c>
      <c r="K63" s="52">
        <v>1859</v>
      </c>
      <c r="L63" s="52">
        <v>2037</v>
      </c>
      <c r="M63" s="52">
        <v>2241</v>
      </c>
      <c r="N63" s="52">
        <v>2472</v>
      </c>
      <c r="O63" s="52">
        <v>2114</v>
      </c>
      <c r="P63" s="52">
        <v>1095</v>
      </c>
      <c r="Q63" s="52">
        <v>1317</v>
      </c>
      <c r="R63" s="52">
        <v>1897</v>
      </c>
      <c r="S63" s="52">
        <v>1618</v>
      </c>
      <c r="T63" s="52">
        <v>2380</v>
      </c>
      <c r="U63" s="52">
        <v>2649</v>
      </c>
      <c r="V63" s="52">
        <v>2415</v>
      </c>
      <c r="W63" s="52">
        <v>2720</v>
      </c>
      <c r="X63" s="52">
        <v>1639</v>
      </c>
      <c r="Y63" s="52">
        <v>1724</v>
      </c>
      <c r="DA63" s="63" t="s">
        <v>1428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2</v>
      </c>
      <c r="D65" s="52">
        <v>2</v>
      </c>
      <c r="E65" s="52">
        <v>2</v>
      </c>
      <c r="F65" s="52">
        <v>5</v>
      </c>
      <c r="G65" s="52">
        <v>15</v>
      </c>
      <c r="H65" s="52">
        <v>8</v>
      </c>
      <c r="I65" s="52">
        <v>17</v>
      </c>
      <c r="J65" s="52">
        <v>11</v>
      </c>
      <c r="K65" s="52">
        <v>10</v>
      </c>
      <c r="L65" s="52">
        <v>10</v>
      </c>
      <c r="M65" s="52">
        <v>13</v>
      </c>
      <c r="N65" s="52">
        <v>21</v>
      </c>
      <c r="O65" s="52">
        <v>25</v>
      </c>
      <c r="P65" s="52">
        <v>27</v>
      </c>
      <c r="Q65" s="52">
        <v>34</v>
      </c>
      <c r="R65" s="52">
        <v>35</v>
      </c>
      <c r="S65" s="52">
        <v>34</v>
      </c>
      <c r="T65" s="52">
        <v>29</v>
      </c>
      <c r="U65" s="52">
        <v>35</v>
      </c>
      <c r="V65" s="52">
        <v>62</v>
      </c>
      <c r="W65" s="52">
        <v>61</v>
      </c>
      <c r="X65" s="52">
        <v>131</v>
      </c>
      <c r="Y65" s="52">
        <v>58</v>
      </c>
      <c r="DA65" s="63" t="s">
        <v>1429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668</v>
      </c>
      <c r="D67" s="52">
        <f t="shared" si="0"/>
        <v>723</v>
      </c>
      <c r="E67" s="52">
        <f t="shared" si="0"/>
        <v>1376</v>
      </c>
      <c r="F67" s="52">
        <f t="shared" si="0"/>
        <v>1907</v>
      </c>
      <c r="G67" s="52">
        <f t="shared" si="0"/>
        <v>2641</v>
      </c>
      <c r="H67" s="52">
        <f t="shared" si="0"/>
        <v>2049</v>
      </c>
      <c r="I67" s="52">
        <f t="shared" si="0"/>
        <v>1756</v>
      </c>
      <c r="J67" s="52">
        <f t="shared" si="0"/>
        <v>1573</v>
      </c>
      <c r="K67" s="52">
        <f t="shared" si="0"/>
        <v>1881</v>
      </c>
      <c r="L67" s="52">
        <f t="shared" si="0"/>
        <v>2047</v>
      </c>
      <c r="M67" s="52">
        <f t="shared" si="0"/>
        <v>2248</v>
      </c>
      <c r="N67" s="52">
        <f t="shared" si="0"/>
        <v>2476</v>
      </c>
      <c r="O67" s="52">
        <f t="shared" si="0"/>
        <v>2134</v>
      </c>
      <c r="P67" s="52">
        <f t="shared" si="0"/>
        <v>1147</v>
      </c>
      <c r="Q67" s="52">
        <f t="shared" si="0"/>
        <v>1353</v>
      </c>
      <c r="R67" s="52">
        <f t="shared" ref="R67:V67" si="1">R39-R53</f>
        <v>1923</v>
      </c>
      <c r="S67" s="52">
        <f t="shared" si="1"/>
        <v>1668</v>
      </c>
      <c r="T67" s="52">
        <f t="shared" si="1"/>
        <v>2420</v>
      </c>
      <c r="U67" s="52">
        <f t="shared" si="1"/>
        <v>2698</v>
      </c>
      <c r="V67" s="52">
        <f t="shared" si="1"/>
        <v>2454</v>
      </c>
      <c r="W67" s="52">
        <f t="shared" ref="W67:Y67" si="2">W39-W53</f>
        <v>2708</v>
      </c>
      <c r="X67" s="52">
        <f t="shared" si="2"/>
        <v>1663</v>
      </c>
      <c r="Y67" s="52">
        <f t="shared" si="2"/>
        <v>1618</v>
      </c>
      <c r="DA67" s="63" t="s">
        <v>1430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1431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68</v>
      </c>
      <c r="D69" s="52">
        <f t="shared" si="6"/>
        <v>73</v>
      </c>
      <c r="E69" s="52">
        <f t="shared" si="6"/>
        <v>100</v>
      </c>
      <c r="F69" s="52">
        <f t="shared" si="6"/>
        <v>126</v>
      </c>
      <c r="G69" s="52">
        <f t="shared" si="6"/>
        <v>160</v>
      </c>
      <c r="H69" s="52">
        <f t="shared" si="6"/>
        <v>137</v>
      </c>
      <c r="I69" s="52">
        <f t="shared" si="6"/>
        <v>77</v>
      </c>
      <c r="J69" s="52">
        <f t="shared" si="6"/>
        <v>61</v>
      </c>
      <c r="K69" s="52">
        <f t="shared" si="6"/>
        <v>106</v>
      </c>
      <c r="L69" s="52">
        <f t="shared" si="6"/>
        <v>134</v>
      </c>
      <c r="M69" s="52">
        <f t="shared" si="6"/>
        <v>155</v>
      </c>
      <c r="N69" s="52">
        <f t="shared" si="6"/>
        <v>165</v>
      </c>
      <c r="O69" s="52">
        <f t="shared" si="6"/>
        <v>146</v>
      </c>
      <c r="P69" s="52">
        <f t="shared" si="6"/>
        <v>88</v>
      </c>
      <c r="Q69" s="52">
        <f t="shared" si="6"/>
        <v>93</v>
      </c>
      <c r="R69" s="52">
        <f t="shared" ref="R69:V69" si="7">R41-R55</f>
        <v>106</v>
      </c>
      <c r="S69" s="52">
        <f t="shared" si="7"/>
        <v>109</v>
      </c>
      <c r="T69" s="52">
        <f t="shared" si="7"/>
        <v>136</v>
      </c>
      <c r="U69" s="52">
        <f t="shared" si="7"/>
        <v>131</v>
      </c>
      <c r="V69" s="52">
        <f t="shared" si="7"/>
        <v>124</v>
      </c>
      <c r="W69" s="52">
        <f t="shared" ref="W69:Y69" si="8">W41-W55</f>
        <v>181</v>
      </c>
      <c r="X69" s="52">
        <f t="shared" si="8"/>
        <v>140</v>
      </c>
      <c r="Y69" s="52">
        <f t="shared" si="8"/>
        <v>274</v>
      </c>
      <c r="DA69" s="63" t="s">
        <v>1432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:Y70" si="11">W42-W56</f>
        <v>0</v>
      </c>
      <c r="X70" s="52">
        <f t="shared" si="11"/>
        <v>0</v>
      </c>
      <c r="Y70" s="52">
        <f t="shared" si="11"/>
        <v>0</v>
      </c>
      <c r="DA70" s="63" t="s">
        <v>1433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175</v>
      </c>
      <c r="B72" s="52"/>
      <c r="C72" s="52">
        <v>2319</v>
      </c>
      <c r="D72" s="52">
        <v>2461</v>
      </c>
      <c r="E72" s="52">
        <v>3150</v>
      </c>
      <c r="F72" s="52">
        <v>3746</v>
      </c>
      <c r="G72" s="52">
        <v>4624</v>
      </c>
      <c r="H72" s="52">
        <v>4364</v>
      </c>
      <c r="I72" s="52">
        <v>2609</v>
      </c>
      <c r="J72" s="52">
        <v>2476</v>
      </c>
      <c r="K72" s="52">
        <v>3316</v>
      </c>
      <c r="L72" s="52">
        <v>4149</v>
      </c>
      <c r="M72" s="52">
        <v>4818</v>
      </c>
      <c r="N72" s="52">
        <v>5293</v>
      </c>
      <c r="O72" s="52">
        <v>4912</v>
      </c>
      <c r="P72" s="52">
        <v>3642</v>
      </c>
      <c r="Q72" s="52">
        <v>3746</v>
      </c>
      <c r="R72" s="52">
        <v>4386</v>
      </c>
      <c r="S72" s="52">
        <v>4258</v>
      </c>
      <c r="T72" s="52">
        <v>5166</v>
      </c>
      <c r="U72" s="52">
        <v>5399</v>
      </c>
      <c r="V72" s="52">
        <v>4972</v>
      </c>
      <c r="W72" s="52">
        <v>4463</v>
      </c>
      <c r="X72" s="52">
        <v>3358</v>
      </c>
      <c r="Y72" s="52">
        <v>1536</v>
      </c>
      <c r="DA72" s="63" t="s">
        <v>1434</v>
      </c>
    </row>
    <row r="73" spans="1:105" ht="12" customHeight="1" x14ac:dyDescent="0.25">
      <c r="A73" s="115" t="s">
        <v>120</v>
      </c>
      <c r="B73" s="36"/>
      <c r="C73" s="36">
        <v>100</v>
      </c>
      <c r="D73" s="36">
        <v>25</v>
      </c>
      <c r="E73" s="36">
        <v>49</v>
      </c>
      <c r="F73" s="36">
        <v>110</v>
      </c>
      <c r="G73" s="36">
        <v>205</v>
      </c>
      <c r="H73" s="36">
        <v>208</v>
      </c>
      <c r="I73" s="36">
        <v>159</v>
      </c>
      <c r="J73" s="36">
        <v>111</v>
      </c>
      <c r="K73" s="36">
        <v>224</v>
      </c>
      <c r="L73" s="36">
        <v>18</v>
      </c>
      <c r="M73" s="36">
        <v>124</v>
      </c>
      <c r="N73" s="36">
        <v>172</v>
      </c>
      <c r="O73" s="36">
        <v>237</v>
      </c>
      <c r="P73" s="36">
        <v>186</v>
      </c>
      <c r="Q73" s="36">
        <v>158</v>
      </c>
      <c r="R73" s="36">
        <v>147</v>
      </c>
      <c r="S73" s="36">
        <v>128</v>
      </c>
      <c r="T73" s="36">
        <v>108</v>
      </c>
      <c r="U73" s="36">
        <v>149</v>
      </c>
      <c r="V73" s="36">
        <v>236</v>
      </c>
      <c r="W73" s="36">
        <v>907</v>
      </c>
      <c r="X73" s="36">
        <v>935</v>
      </c>
      <c r="Y73" s="36">
        <v>3135</v>
      </c>
      <c r="DA73" s="60" t="s">
        <v>1435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1514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X78" s="128">
        <f>RES_hhdet_numvin!X63</f>
        <v>0</v>
      </c>
      <c r="Y78" s="128">
        <f>RES_hhdet_numvin!Y63</f>
        <v>0</v>
      </c>
      <c r="DA78" s="133"/>
    </row>
    <row r="79" spans="1:105" ht="12" customHeight="1" x14ac:dyDescent="0.25">
      <c r="A79" s="97" t="s">
        <v>201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0</v>
      </c>
      <c r="I79" s="52">
        <f>RES_hhdet_numvin!I64</f>
        <v>0</v>
      </c>
      <c r="J79" s="52">
        <f>RES_hhdet_numvin!J64</f>
        <v>464</v>
      </c>
      <c r="K79" s="52">
        <f>RES_hhdet_numvin!K64</f>
        <v>857</v>
      </c>
      <c r="L79" s="52">
        <f>RES_hhdet_numvin!L64</f>
        <v>1305</v>
      </c>
      <c r="M79" s="52">
        <f>RES_hhdet_numvin!M64</f>
        <v>1741</v>
      </c>
      <c r="N79" s="52">
        <f>RES_hhdet_numvin!N64</f>
        <v>2177</v>
      </c>
      <c r="O79" s="52">
        <f>RES_hhdet_numvin!O64</f>
        <v>2132</v>
      </c>
      <c r="P79" s="52">
        <f>RES_hhdet_numvin!P64</f>
        <v>1883</v>
      </c>
      <c r="Q79" s="52">
        <f>RES_hhdet_numvin!Q64</f>
        <v>2002</v>
      </c>
      <c r="R79" s="52">
        <f>RES_hhdet_numvin!R64</f>
        <v>2864</v>
      </c>
      <c r="S79" s="52">
        <f>RES_hhdet_numvin!S64</f>
        <v>2630</v>
      </c>
      <c r="T79" s="52">
        <f>RES_hhdet_numvin!T64</f>
        <v>3613</v>
      </c>
      <c r="U79" s="52">
        <f>RES_hhdet_numvin!U64</f>
        <v>4756</v>
      </c>
      <c r="V79" s="52">
        <f>RES_hhdet_numvin!V64</f>
        <v>3909</v>
      </c>
      <c r="W79" s="52">
        <f>RES_hhdet_numvin!W64</f>
        <v>4010</v>
      </c>
      <c r="X79" s="52">
        <f>RES_hhdet_numvin!X64</f>
        <v>2585</v>
      </c>
      <c r="Y79" s="52">
        <f>RES_hhdet_numvin!Y64</f>
        <v>2974</v>
      </c>
      <c r="DA79" s="63" t="s">
        <v>1515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X80" s="138">
        <f>RES_hhdet_numvin!X65</f>
        <v>0</v>
      </c>
      <c r="Y80" s="138">
        <f>RES_hhdet_numvin!Y65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X81" s="150">
        <f>RES_hhdet_numvin!X66</f>
        <v>0</v>
      </c>
      <c r="Y81" s="150">
        <f>RES_hhdet_numvin!Y66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0</v>
      </c>
      <c r="Q82" s="138">
        <f>RES_hhdet_numvin!Q67</f>
        <v>0</v>
      </c>
      <c r="R82" s="138">
        <f>RES_hhdet_numvin!R67</f>
        <v>16</v>
      </c>
      <c r="S82" s="138">
        <f>RES_hhdet_numvin!S67</f>
        <v>29</v>
      </c>
      <c r="T82" s="138">
        <f>RES_hhdet_numvin!T67</f>
        <v>36</v>
      </c>
      <c r="U82" s="138">
        <f>RES_hhdet_numvin!U67</f>
        <v>56</v>
      </c>
      <c r="V82" s="138">
        <f>RES_hhdet_numvin!V67</f>
        <v>93</v>
      </c>
      <c r="W82" s="138">
        <f>RES_hhdet_numvin!W67</f>
        <v>85</v>
      </c>
      <c r="X82" s="138">
        <f>RES_hhdet_numvin!X67</f>
        <v>209</v>
      </c>
      <c r="Y82" s="138">
        <f>RES_hhdet_numvin!Y67</f>
        <v>77</v>
      </c>
      <c r="DA82" s="63" t="s">
        <v>1516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X83" s="150">
        <f>RES_hhdet_numvin!X68</f>
        <v>0</v>
      </c>
      <c r="Y83" s="150">
        <f>RES_hhdet_numvin!Y68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0</v>
      </c>
      <c r="I84" s="138">
        <f>RES_hhdet_numvin!I69</f>
        <v>0</v>
      </c>
      <c r="J84" s="138">
        <f>RES_hhdet_numvin!J69</f>
        <v>396</v>
      </c>
      <c r="K84" s="138">
        <f>RES_hhdet_numvin!K69</f>
        <v>748</v>
      </c>
      <c r="L84" s="138">
        <f>RES_hhdet_numvin!L69</f>
        <v>1161</v>
      </c>
      <c r="M84" s="138">
        <f>RES_hhdet_numvin!M69</f>
        <v>1571</v>
      </c>
      <c r="N84" s="138">
        <f>RES_hhdet_numvin!N69</f>
        <v>2001</v>
      </c>
      <c r="O84" s="138">
        <f>RES_hhdet_numvin!O69</f>
        <v>1980</v>
      </c>
      <c r="P84" s="138">
        <f>RES_hhdet_numvin!P69</f>
        <v>1755</v>
      </c>
      <c r="Q84" s="138">
        <f>RES_hhdet_numvin!Q69</f>
        <v>1936</v>
      </c>
      <c r="R84" s="138">
        <f>RES_hhdet_numvin!R69</f>
        <v>2818</v>
      </c>
      <c r="S84" s="138">
        <f>RES_hhdet_numvin!S69</f>
        <v>2597</v>
      </c>
      <c r="T84" s="138">
        <f>RES_hhdet_numvin!T69</f>
        <v>3573</v>
      </c>
      <c r="U84" s="138">
        <f>RES_hhdet_numvin!U69</f>
        <v>4693</v>
      </c>
      <c r="V84" s="138">
        <f>RES_hhdet_numvin!V69</f>
        <v>3870</v>
      </c>
      <c r="W84" s="138">
        <f>RES_hhdet_numvin!W69</f>
        <v>3912</v>
      </c>
      <c r="X84" s="138">
        <f>RES_hhdet_numvin!X69</f>
        <v>2529</v>
      </c>
      <c r="Y84" s="138">
        <f>RES_hhdet_numvin!Y69</f>
        <v>2669</v>
      </c>
      <c r="DA84" s="63" t="s">
        <v>1517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0</v>
      </c>
      <c r="I85" s="138">
        <f>RES_hhdet_numvin!I70</f>
        <v>0</v>
      </c>
      <c r="J85" s="138">
        <f>RES_hhdet_numvin!J70</f>
        <v>0</v>
      </c>
      <c r="K85" s="138">
        <f>RES_hhdet_numvin!K70</f>
        <v>0</v>
      </c>
      <c r="L85" s="138">
        <f>RES_hhdet_numvin!L70</f>
        <v>0</v>
      </c>
      <c r="M85" s="138">
        <f>RES_hhdet_numvin!M70</f>
        <v>0</v>
      </c>
      <c r="N85" s="138">
        <f>RES_hhdet_numvin!N70</f>
        <v>0</v>
      </c>
      <c r="O85" s="138">
        <f>RES_hhdet_numvin!O70</f>
        <v>0</v>
      </c>
      <c r="P85" s="138">
        <f>RES_hhdet_numvin!P70</f>
        <v>0</v>
      </c>
      <c r="Q85" s="138">
        <f>RES_hhdet_numvin!Q70</f>
        <v>0</v>
      </c>
      <c r="R85" s="138">
        <f>RES_hhdet_numvin!R70</f>
        <v>0</v>
      </c>
      <c r="S85" s="138">
        <f>RES_hhdet_numvin!S70</f>
        <v>0</v>
      </c>
      <c r="T85" s="138">
        <f>RES_hhdet_numvin!T70</f>
        <v>0</v>
      </c>
      <c r="U85" s="138">
        <f>RES_hhdet_numvin!U70</f>
        <v>0</v>
      </c>
      <c r="V85" s="138">
        <f>RES_hhdet_numvin!V70</f>
        <v>0</v>
      </c>
      <c r="W85" s="138">
        <f>RES_hhdet_numvin!W70</f>
        <v>0</v>
      </c>
      <c r="X85" s="138">
        <f>RES_hhdet_numvin!X70</f>
        <v>0</v>
      </c>
      <c r="Y85" s="138">
        <f>RES_hhdet_numvin!Y70</f>
        <v>0</v>
      </c>
      <c r="DA85" s="63" t="s">
        <v>1518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X86" s="138">
        <f>RES_hhdet_numvin!X71</f>
        <v>0</v>
      </c>
      <c r="Y86" s="138">
        <f>RES_hhdet_numvin!Y71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X87" s="138">
        <f>RES_hhdet_numvin!X72</f>
        <v>0</v>
      </c>
      <c r="Y87" s="138">
        <f>RES_hhdet_numvin!Y72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0</v>
      </c>
      <c r="Q88" s="138">
        <f>RES_hhdet_numvin!Q73</f>
        <v>0</v>
      </c>
      <c r="R88" s="138">
        <f>RES_hhdet_numvin!R73</f>
        <v>57</v>
      </c>
      <c r="S88" s="138">
        <f>RES_hhdet_numvin!S73</f>
        <v>109</v>
      </c>
      <c r="T88" s="138">
        <f>RES_hhdet_numvin!T73</f>
        <v>164</v>
      </c>
      <c r="U88" s="138">
        <f>RES_hhdet_numvin!U73</f>
        <v>211</v>
      </c>
      <c r="V88" s="138">
        <f>RES_hhdet_numvin!V73</f>
        <v>193</v>
      </c>
      <c r="W88" s="138">
        <f>RES_hhdet_numvin!W73</f>
        <v>266</v>
      </c>
      <c r="X88" s="138">
        <f>RES_hhdet_numvin!X73</f>
        <v>220</v>
      </c>
      <c r="Y88" s="138">
        <f>RES_hhdet_numvin!Y73</f>
        <v>473</v>
      </c>
      <c r="DA88" s="63" t="s">
        <v>1519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0</v>
      </c>
      <c r="Q89" s="138">
        <f>RES_hhdet_numvin!Q74</f>
        <v>0</v>
      </c>
      <c r="R89" s="138">
        <f>RES_hhdet_numvin!R74</f>
        <v>0</v>
      </c>
      <c r="S89" s="138">
        <f>RES_hhdet_numvin!S74</f>
        <v>0</v>
      </c>
      <c r="T89" s="138">
        <f>RES_hhdet_numvin!T74</f>
        <v>0</v>
      </c>
      <c r="U89" s="138">
        <f>RES_hhdet_numvin!U74</f>
        <v>0</v>
      </c>
      <c r="V89" s="138">
        <f>RES_hhdet_numvin!V74</f>
        <v>0</v>
      </c>
      <c r="W89" s="138">
        <f>RES_hhdet_numvin!W74</f>
        <v>0</v>
      </c>
      <c r="X89" s="138">
        <f>RES_hhdet_numvin!X74</f>
        <v>0</v>
      </c>
      <c r="Y89" s="138">
        <f>RES_hhdet_numvin!Y74</f>
        <v>0</v>
      </c>
      <c r="DA89" s="63" t="s">
        <v>1520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X90" s="138">
        <f>RES_hhdet_numvin!X75</f>
        <v>0</v>
      </c>
      <c r="Y90" s="138">
        <f>RES_hhdet_numvin!Y75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X91" s="148">
        <f>RES_hhdet_numvin!X76</f>
        <v>0</v>
      </c>
      <c r="Y91" s="148">
        <f>RES_hhdet_numvin!Y76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X92" s="150">
        <f>RES_hhdet_numvin!X77</f>
        <v>0</v>
      </c>
      <c r="Y92" s="150">
        <f>RES_hhdet_numvin!Y77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0</v>
      </c>
      <c r="Q93" s="138">
        <f>RES_hhdet_numvin!Q78</f>
        <v>0</v>
      </c>
      <c r="R93" s="138">
        <f>RES_hhdet_numvin!R78</f>
        <v>1776</v>
      </c>
      <c r="S93" s="138">
        <f>RES_hhdet_numvin!S78</f>
        <v>2952</v>
      </c>
      <c r="T93" s="138">
        <f>RES_hhdet_numvin!T78</f>
        <v>4661</v>
      </c>
      <c r="U93" s="138">
        <f>RES_hhdet_numvin!U78</f>
        <v>6281</v>
      </c>
      <c r="V93" s="138">
        <f>RES_hhdet_numvin!V78</f>
        <v>5814</v>
      </c>
      <c r="W93" s="138">
        <f>RES_hhdet_numvin!W78</f>
        <v>5235</v>
      </c>
      <c r="X93" s="138">
        <f>RES_hhdet_numvin!X78</f>
        <v>3964</v>
      </c>
      <c r="Y93" s="138">
        <f>RES_hhdet_numvin!Y78</f>
        <v>1744</v>
      </c>
      <c r="DA93" s="63" t="s">
        <v>1521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0</v>
      </c>
      <c r="Q94" s="39">
        <f>RES_hhdet_numvin!Q79</f>
        <v>0</v>
      </c>
      <c r="R94" s="39">
        <f>RES_hhdet_numvin!R79</f>
        <v>68</v>
      </c>
      <c r="S94" s="39">
        <f>RES_hhdet_numvin!S79</f>
        <v>112</v>
      </c>
      <c r="T94" s="39">
        <f>RES_hhdet_numvin!T79</f>
        <v>120</v>
      </c>
      <c r="U94" s="39">
        <f>RES_hhdet_numvin!U79</f>
        <v>220</v>
      </c>
      <c r="V94" s="39">
        <f>RES_hhdet_numvin!V79</f>
        <v>325</v>
      </c>
      <c r="W94" s="39">
        <f>RES_hhdet_numvin!W79</f>
        <v>1203</v>
      </c>
      <c r="X94" s="39">
        <f>RES_hhdet_numvin!X79</f>
        <v>1250</v>
      </c>
      <c r="Y94" s="39">
        <f>RES_hhdet_numvin!Y79</f>
        <v>4177</v>
      </c>
      <c r="DA94" s="60" t="s">
        <v>1522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42.583116644585715</v>
      </c>
      <c r="C98" s="117">
        <f t="shared" si="12"/>
        <v>42.290878225571014</v>
      </c>
      <c r="D98" s="117">
        <f t="shared" si="12"/>
        <v>37.413769221676532</v>
      </c>
      <c r="E98" s="117">
        <f t="shared" si="12"/>
        <v>37.892559388545685</v>
      </c>
      <c r="F98" s="117">
        <f t="shared" si="12"/>
        <v>39.149983070113102</v>
      </c>
      <c r="G98" s="117">
        <f t="shared" si="12"/>
        <v>45.59875367027319</v>
      </c>
      <c r="H98" s="117">
        <f t="shared" si="12"/>
        <v>46.30840790324374</v>
      </c>
      <c r="I98" s="117">
        <f t="shared" si="12"/>
        <v>49.544083866499221</v>
      </c>
      <c r="J98" s="117">
        <f t="shared" si="12"/>
        <v>49.843941463227004</v>
      </c>
      <c r="K98" s="117">
        <f t="shared" si="12"/>
        <v>51.362546258540647</v>
      </c>
      <c r="L98" s="117">
        <f t="shared" si="12"/>
        <v>55.655330315086665</v>
      </c>
      <c r="M98" s="117">
        <f t="shared" si="12"/>
        <v>52.384928982169363</v>
      </c>
      <c r="N98" s="117">
        <f t="shared" si="12"/>
        <v>56.088485108082615</v>
      </c>
      <c r="O98" s="117">
        <f t="shared" si="12"/>
        <v>53.007409469246525</v>
      </c>
      <c r="P98" s="117">
        <f t="shared" si="12"/>
        <v>52.933061839219491</v>
      </c>
      <c r="Q98" s="117">
        <f t="shared" si="12"/>
        <v>50.011439700183765</v>
      </c>
      <c r="R98" s="117">
        <f t="shared" ref="R98:V98" si="13">R99+R102+R104+R113</f>
        <v>58.681867465652687</v>
      </c>
      <c r="S98" s="117">
        <f t="shared" si="13"/>
        <v>54.593269973983269</v>
      </c>
      <c r="T98" s="117">
        <f t="shared" si="13"/>
        <v>55.778816325637983</v>
      </c>
      <c r="U98" s="117">
        <f t="shared" si="13"/>
        <v>58.640498501302403</v>
      </c>
      <c r="V98" s="117">
        <f t="shared" si="13"/>
        <v>57.06481143950171</v>
      </c>
      <c r="W98" s="117">
        <f t="shared" ref="W98:Y98" si="14">W99+W102+W104+W113</f>
        <v>61.363826251324326</v>
      </c>
      <c r="X98" s="117">
        <f t="shared" si="14"/>
        <v>49.546981670047366</v>
      </c>
      <c r="Y98" s="117">
        <f t="shared" si="14"/>
        <v>56.423509798078442</v>
      </c>
      <c r="DA98" s="129" t="s">
        <v>1628</v>
      </c>
    </row>
    <row r="99" spans="1:105" ht="12" customHeight="1" x14ac:dyDescent="0.25">
      <c r="A99" s="121" t="s">
        <v>57</v>
      </c>
      <c r="B99" s="122">
        <f t="shared" ref="B99:Q99" si="15">SUM(B100:B101)</f>
        <v>35.840573391620367</v>
      </c>
      <c r="C99" s="122">
        <f t="shared" si="15"/>
        <v>35.521461413389652</v>
      </c>
      <c r="D99" s="122">
        <f t="shared" si="15"/>
        <v>31.513448766036557</v>
      </c>
      <c r="E99" s="122">
        <f t="shared" si="15"/>
        <v>32.02734457471874</v>
      </c>
      <c r="F99" s="122">
        <f t="shared" si="15"/>
        <v>32.986324748869293</v>
      </c>
      <c r="G99" s="122">
        <f t="shared" si="15"/>
        <v>38.431139610333197</v>
      </c>
      <c r="H99" s="122">
        <f t="shared" si="15"/>
        <v>38.717561859743029</v>
      </c>
      <c r="I99" s="122">
        <f t="shared" si="15"/>
        <v>42.803485490964505</v>
      </c>
      <c r="J99" s="122">
        <f t="shared" si="15"/>
        <v>43.104698598331446</v>
      </c>
      <c r="K99" s="122">
        <f t="shared" si="15"/>
        <v>45.038638471370739</v>
      </c>
      <c r="L99" s="122">
        <f t="shared" si="15"/>
        <v>48.733321317543684</v>
      </c>
      <c r="M99" s="122">
        <f t="shared" si="15"/>
        <v>45.782659141799243</v>
      </c>
      <c r="N99" s="122">
        <f t="shared" si="15"/>
        <v>49.090733730926075</v>
      </c>
      <c r="O99" s="122">
        <f t="shared" si="15"/>
        <v>46.407571897046068</v>
      </c>
      <c r="P99" s="122">
        <f t="shared" si="15"/>
        <v>46.309647874457966</v>
      </c>
      <c r="Q99" s="122">
        <f t="shared" si="15"/>
        <v>43.532034895535823</v>
      </c>
      <c r="R99" s="122">
        <f t="shared" ref="R99:V99" si="16">SUM(R100:R101)</f>
        <v>50.897076814639846</v>
      </c>
      <c r="S99" s="122">
        <f t="shared" si="16"/>
        <v>47.301776292804028</v>
      </c>
      <c r="T99" s="122">
        <f t="shared" si="16"/>
        <v>48.576400355918871</v>
      </c>
      <c r="U99" s="122">
        <f t="shared" si="16"/>
        <v>50.580465858780961</v>
      </c>
      <c r="V99" s="122">
        <f t="shared" si="16"/>
        <v>49.345513062059268</v>
      </c>
      <c r="W99" s="122">
        <f t="shared" ref="W99:Y99" si="17">SUM(W100:W101)</f>
        <v>52.76170962460327</v>
      </c>
      <c r="X99" s="122">
        <f t="shared" si="17"/>
        <v>43.285741908099219</v>
      </c>
      <c r="Y99" s="122">
        <f t="shared" si="17"/>
        <v>48.957375008978204</v>
      </c>
      <c r="DA99" s="130" t="s">
        <v>1629</v>
      </c>
    </row>
    <row r="100" spans="1:105" ht="12" customHeight="1" x14ac:dyDescent="0.25">
      <c r="A100" s="97" t="s">
        <v>212</v>
      </c>
      <c r="B100" s="98">
        <v>35.442547438458611</v>
      </c>
      <c r="C100" s="98">
        <v>35.133361680261189</v>
      </c>
      <c r="D100" s="98">
        <v>31.174471531777108</v>
      </c>
      <c r="E100" s="98">
        <v>31.686010782686598</v>
      </c>
      <c r="F100" s="98">
        <v>32.634933457246291</v>
      </c>
      <c r="G100" s="98">
        <v>38.023910518839429</v>
      </c>
      <c r="H100" s="98">
        <v>38.307001615762019</v>
      </c>
      <c r="I100" s="98">
        <v>42.352375334174383</v>
      </c>
      <c r="J100" s="98">
        <v>42.653070835950118</v>
      </c>
      <c r="K100" s="98">
        <v>44.569649135700985</v>
      </c>
      <c r="L100" s="98">
        <v>48.218577786769956</v>
      </c>
      <c r="M100" s="98">
        <v>45.29665596552001</v>
      </c>
      <c r="N100" s="98">
        <v>48.562981323390744</v>
      </c>
      <c r="O100" s="98">
        <v>45.901802901454147</v>
      </c>
      <c r="P100" s="98">
        <v>45.801084200920677</v>
      </c>
      <c r="Q100" s="98">
        <v>43.048538631234884</v>
      </c>
      <c r="R100" s="98">
        <v>50.323258957500634</v>
      </c>
      <c r="S100" s="98">
        <v>46.758973221319714</v>
      </c>
      <c r="T100" s="98">
        <v>48.004958588271393</v>
      </c>
      <c r="U100" s="98">
        <v>49.966464391910961</v>
      </c>
      <c r="V100" s="98">
        <v>48.727686223560298</v>
      </c>
      <c r="W100" s="98">
        <v>52.082808722954681</v>
      </c>
      <c r="X100" s="98">
        <v>42.715437604815627</v>
      </c>
      <c r="Y100" s="98">
        <v>48.300635353209074</v>
      </c>
      <c r="DA100" s="63" t="s">
        <v>1630</v>
      </c>
    </row>
    <row r="101" spans="1:105" ht="12" customHeight="1" x14ac:dyDescent="0.25">
      <c r="A101" s="97" t="s">
        <v>53</v>
      </c>
      <c r="B101" s="98">
        <v>0.39802595316175432</v>
      </c>
      <c r="C101" s="98">
        <v>0.38809973312846013</v>
      </c>
      <c r="D101" s="98">
        <v>0.33897723425944759</v>
      </c>
      <c r="E101" s="98">
        <v>0.34133379203214287</v>
      </c>
      <c r="F101" s="98">
        <v>0.35139129162299954</v>
      </c>
      <c r="G101" s="98">
        <v>0.40722909149376685</v>
      </c>
      <c r="H101" s="98">
        <v>0.41056024398100871</v>
      </c>
      <c r="I101" s="98">
        <v>0.45111015679012439</v>
      </c>
      <c r="J101" s="98">
        <v>0.45162776238132746</v>
      </c>
      <c r="K101" s="98">
        <v>0.46898933566975065</v>
      </c>
      <c r="L101" s="98">
        <v>0.51474353077373036</v>
      </c>
      <c r="M101" s="98">
        <v>0.48600317627923645</v>
      </c>
      <c r="N101" s="98">
        <v>0.52775240753532815</v>
      </c>
      <c r="O101" s="98">
        <v>0.50576899559192168</v>
      </c>
      <c r="P101" s="98">
        <v>0.5085636735372896</v>
      </c>
      <c r="Q101" s="98">
        <v>0.48349626430093812</v>
      </c>
      <c r="R101" s="98">
        <v>0.57381785713921185</v>
      </c>
      <c r="S101" s="98">
        <v>0.54280307148431661</v>
      </c>
      <c r="T101" s="98">
        <v>0.57144176764747845</v>
      </c>
      <c r="U101" s="98">
        <v>0.61400146687000356</v>
      </c>
      <c r="V101" s="98">
        <v>0.61782683849897302</v>
      </c>
      <c r="W101" s="98">
        <v>0.67890090164858918</v>
      </c>
      <c r="X101" s="98">
        <v>0.57030430328359039</v>
      </c>
      <c r="Y101" s="98">
        <v>0.65673965576913218</v>
      </c>
      <c r="DA101" s="63" t="s">
        <v>1631</v>
      </c>
    </row>
    <row r="102" spans="1:105" ht="12" customHeight="1" x14ac:dyDescent="0.25">
      <c r="A102" s="121" t="s">
        <v>92</v>
      </c>
      <c r="B102" s="122">
        <f t="shared" ref="B102:Y102" si="18">B103</f>
        <v>3.9523890844435567E-5</v>
      </c>
      <c r="C102" s="122">
        <f t="shared" si="18"/>
        <v>5.2450846119264436E-5</v>
      </c>
      <c r="D102" s="122">
        <f t="shared" si="18"/>
        <v>6.0209927812550983E-5</v>
      </c>
      <c r="E102" s="122">
        <f t="shared" si="18"/>
        <v>7.5629453345199099E-5</v>
      </c>
      <c r="F102" s="122">
        <f t="shared" si="18"/>
        <v>1.2287253473933929E-4</v>
      </c>
      <c r="G102" s="122">
        <f t="shared" si="18"/>
        <v>2.3271420354252609E-4</v>
      </c>
      <c r="H102" s="122">
        <f t="shared" si="18"/>
        <v>3.0560046067385486E-4</v>
      </c>
      <c r="I102" s="122">
        <f t="shared" si="18"/>
        <v>3.9834194468728887E-4</v>
      </c>
      <c r="J102" s="122">
        <f t="shared" si="18"/>
        <v>4.606501909718173E-4</v>
      </c>
      <c r="K102" s="122">
        <f t="shared" si="18"/>
        <v>5.0218714545132207E-4</v>
      </c>
      <c r="L102" s="122">
        <f t="shared" si="18"/>
        <v>1.0434776651438312E-3</v>
      </c>
      <c r="M102" s="122">
        <f t="shared" si="18"/>
        <v>7.1402392018902561E-4</v>
      </c>
      <c r="N102" s="122">
        <f t="shared" si="18"/>
        <v>6.1059027930208737E-4</v>
      </c>
      <c r="O102" s="122">
        <f t="shared" si="18"/>
        <v>6.3955180186904494E-4</v>
      </c>
      <c r="P102" s="122">
        <f t="shared" si="18"/>
        <v>8.3422322374557527E-4</v>
      </c>
      <c r="Q102" s="122">
        <f t="shared" si="18"/>
        <v>8.1680681022362582E-4</v>
      </c>
      <c r="R102" s="122">
        <f t="shared" si="18"/>
        <v>9.9192335941264398E-4</v>
      </c>
      <c r="S102" s="122">
        <f t="shared" si="18"/>
        <v>1.0877264178702445E-3</v>
      </c>
      <c r="T102" s="122">
        <f t="shared" si="18"/>
        <v>1.5884487975743179E-3</v>
      </c>
      <c r="U102" s="122">
        <f t="shared" si="18"/>
        <v>1.1833675689003557E-3</v>
      </c>
      <c r="V102" s="122">
        <f t="shared" si="18"/>
        <v>1.402493780374153E-3</v>
      </c>
      <c r="W102" s="122">
        <f t="shared" si="18"/>
        <v>2.3763959695262118E-3</v>
      </c>
      <c r="X102" s="122">
        <f t="shared" si="18"/>
        <v>2.3376325524952749E-3</v>
      </c>
      <c r="Y102" s="122">
        <f t="shared" si="18"/>
        <v>2.3274376921930888E-3</v>
      </c>
      <c r="DA102" s="130" t="s">
        <v>1632</v>
      </c>
    </row>
    <row r="103" spans="1:105" ht="12" customHeight="1" x14ac:dyDescent="0.25">
      <c r="A103" s="97" t="s">
        <v>53</v>
      </c>
      <c r="B103" s="98">
        <v>3.9523890844435567E-5</v>
      </c>
      <c r="C103" s="98">
        <v>5.2450846119264436E-5</v>
      </c>
      <c r="D103" s="98">
        <v>6.0209927812550983E-5</v>
      </c>
      <c r="E103" s="98">
        <v>7.5629453345199099E-5</v>
      </c>
      <c r="F103" s="98">
        <v>1.2287253473933929E-4</v>
      </c>
      <c r="G103" s="98">
        <v>2.3271420354252609E-4</v>
      </c>
      <c r="H103" s="98">
        <v>3.0560046067385486E-4</v>
      </c>
      <c r="I103" s="98">
        <v>3.9834194468728887E-4</v>
      </c>
      <c r="J103" s="98">
        <v>4.606501909718173E-4</v>
      </c>
      <c r="K103" s="98">
        <v>5.0218714545132207E-4</v>
      </c>
      <c r="L103" s="98">
        <v>1.0434776651438312E-3</v>
      </c>
      <c r="M103" s="98">
        <v>7.1402392018902561E-4</v>
      </c>
      <c r="N103" s="98">
        <v>6.1059027930208737E-4</v>
      </c>
      <c r="O103" s="98">
        <v>6.3955180186904494E-4</v>
      </c>
      <c r="P103" s="98">
        <v>8.3422322374557527E-4</v>
      </c>
      <c r="Q103" s="98">
        <v>8.1680681022362582E-4</v>
      </c>
      <c r="R103" s="98">
        <v>9.9192335941264398E-4</v>
      </c>
      <c r="S103" s="98">
        <v>1.0877264178702445E-3</v>
      </c>
      <c r="T103" s="98">
        <v>1.5884487975743179E-3</v>
      </c>
      <c r="U103" s="98">
        <v>1.1833675689003557E-3</v>
      </c>
      <c r="V103" s="98">
        <v>1.402493780374153E-3</v>
      </c>
      <c r="W103" s="98">
        <v>2.3763959695262118E-3</v>
      </c>
      <c r="X103" s="98">
        <v>2.3376325524952749E-3</v>
      </c>
      <c r="Y103" s="98">
        <v>2.3274376921930888E-3</v>
      </c>
      <c r="DA103" s="63" t="s">
        <v>1633</v>
      </c>
    </row>
    <row r="104" spans="1:105" ht="12" customHeight="1" x14ac:dyDescent="0.25">
      <c r="A104" s="121" t="s">
        <v>55</v>
      </c>
      <c r="B104" s="122">
        <v>4.1735461480991631</v>
      </c>
      <c r="C104" s="122">
        <v>4.1877261927824883</v>
      </c>
      <c r="D104" s="122">
        <v>3.8711851277394858</v>
      </c>
      <c r="E104" s="122">
        <v>3.7729584072191891</v>
      </c>
      <c r="F104" s="122">
        <v>3.9596421299521198</v>
      </c>
      <c r="G104" s="122">
        <v>4.7969349092728395</v>
      </c>
      <c r="H104" s="122">
        <v>5.0118528181356981</v>
      </c>
      <c r="I104" s="122">
        <v>4.4266535886262632</v>
      </c>
      <c r="J104" s="122">
        <v>4.3926759780083531</v>
      </c>
      <c r="K104" s="122">
        <v>4.2434659499107337</v>
      </c>
      <c r="L104" s="122">
        <v>4.5032408971943587</v>
      </c>
      <c r="M104" s="122">
        <v>4.2863923409470894</v>
      </c>
      <c r="N104" s="122">
        <v>4.58843745366074</v>
      </c>
      <c r="O104" s="122">
        <v>4.3290214080051426</v>
      </c>
      <c r="P104" s="122">
        <v>4.2885306846472213</v>
      </c>
      <c r="Q104" s="122">
        <v>4.0873171699416808</v>
      </c>
      <c r="R104" s="122">
        <v>4.8045816210975971</v>
      </c>
      <c r="S104" s="122">
        <v>4.4898237223153057</v>
      </c>
      <c r="T104" s="122">
        <v>4.4678998329046058</v>
      </c>
      <c r="U104" s="122">
        <v>4.8631136726505426</v>
      </c>
      <c r="V104" s="122">
        <v>4.7409135836800393</v>
      </c>
      <c r="W104" s="122">
        <v>5.147129415478549</v>
      </c>
      <c r="X104" s="122">
        <v>4.076701335574243</v>
      </c>
      <c r="Y104" s="122">
        <v>4.6974027614158631</v>
      </c>
      <c r="DA104" s="130" t="s">
        <v>1634</v>
      </c>
    </row>
    <row r="105" spans="1:105" ht="12" customHeight="1" x14ac:dyDescent="0.25">
      <c r="A105" s="97" t="s">
        <v>134</v>
      </c>
      <c r="B105" s="98">
        <v>4.0463210730651094</v>
      </c>
      <c r="C105" s="98">
        <v>4.0569636143053511</v>
      </c>
      <c r="D105" s="98">
        <v>3.7456849879999514</v>
      </c>
      <c r="E105" s="98">
        <v>3.6458290709071113</v>
      </c>
      <c r="F105" s="98">
        <v>3.8254001698428262</v>
      </c>
      <c r="G105" s="98">
        <v>4.6518950766306659</v>
      </c>
      <c r="H105" s="98">
        <v>4.8569093084576203</v>
      </c>
      <c r="I105" s="98">
        <v>4.2756521014670472</v>
      </c>
      <c r="J105" s="98">
        <v>4.2441212437782392</v>
      </c>
      <c r="K105" s="98">
        <v>4.1009013262974472</v>
      </c>
      <c r="L105" s="98">
        <v>4.3497292165789263</v>
      </c>
      <c r="M105" s="98">
        <v>4.1424480947326678</v>
      </c>
      <c r="N105" s="98">
        <v>4.4367668406558582</v>
      </c>
      <c r="O105" s="98">
        <v>4.1818842866386063</v>
      </c>
      <c r="P105" s="98">
        <v>4.1507326427109676</v>
      </c>
      <c r="Q105" s="98">
        <v>3.9481162337919695</v>
      </c>
      <c r="R105" s="98">
        <v>4.6509725964616964</v>
      </c>
      <c r="S105" s="98">
        <v>4.3378798199925939</v>
      </c>
      <c r="T105" s="98">
        <v>4.3233196607487754</v>
      </c>
      <c r="U105" s="98">
        <v>4.7058737523291878</v>
      </c>
      <c r="V105" s="98">
        <v>4.5887547964284829</v>
      </c>
      <c r="W105" s="98">
        <v>4.9707120344013376</v>
      </c>
      <c r="X105" s="98">
        <v>3.9526717728085474</v>
      </c>
      <c r="Y105" s="98">
        <v>4.4912621843801528</v>
      </c>
      <c r="DA105" s="63" t="s">
        <v>1635</v>
      </c>
    </row>
    <row r="106" spans="1:105" ht="12" customHeight="1" x14ac:dyDescent="0.25">
      <c r="A106" s="97" t="s">
        <v>133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DA106" s="63" t="s">
        <v>1636</v>
      </c>
    </row>
    <row r="107" spans="1:105" ht="12" customHeight="1" x14ac:dyDescent="0.25">
      <c r="A107" s="100" t="s">
        <v>212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DA107" s="131" t="s">
        <v>1637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1638</v>
      </c>
    </row>
    <row r="109" spans="1:105" ht="12" customHeight="1" x14ac:dyDescent="0.25">
      <c r="A109" s="106" t="s">
        <v>122</v>
      </c>
      <c r="B109" s="101">
        <v>0.127225075034054</v>
      </c>
      <c r="C109" s="101">
        <v>0.13076257847713682</v>
      </c>
      <c r="D109" s="101">
        <v>0.12550013973953425</v>
      </c>
      <c r="E109" s="101">
        <v>0.12712933631207801</v>
      </c>
      <c r="F109" s="101">
        <v>0.1342419601092939</v>
      </c>
      <c r="G109" s="101">
        <v>0.14503983264217379</v>
      </c>
      <c r="H109" s="101">
        <v>0.1549435096780776</v>
      </c>
      <c r="I109" s="101">
        <v>0.15100148715921596</v>
      </c>
      <c r="J109" s="101">
        <v>0.14855473423011364</v>
      </c>
      <c r="K109" s="101">
        <v>0.14256462361328606</v>
      </c>
      <c r="L109" s="101">
        <v>0.15351168061543227</v>
      </c>
      <c r="M109" s="101">
        <v>0.14394424621442148</v>
      </c>
      <c r="N109" s="101">
        <v>0.15167061300488191</v>
      </c>
      <c r="O109" s="101">
        <v>0.14713712136653592</v>
      </c>
      <c r="P109" s="101">
        <v>0.13779804193625389</v>
      </c>
      <c r="Q109" s="101">
        <v>0.13920093614971141</v>
      </c>
      <c r="R109" s="101">
        <v>0.15360902463590065</v>
      </c>
      <c r="S109" s="101">
        <v>0.15194390232271202</v>
      </c>
      <c r="T109" s="101">
        <v>0.14458017215583052</v>
      </c>
      <c r="U109" s="101">
        <v>0.15723992032135498</v>
      </c>
      <c r="V109" s="101">
        <v>0.15215878725155629</v>
      </c>
      <c r="W109" s="101">
        <v>0.17641738107721161</v>
      </c>
      <c r="X109" s="101">
        <v>0.12402956276569529</v>
      </c>
      <c r="Y109" s="101">
        <v>0.20614057703571012</v>
      </c>
      <c r="DA109" s="131" t="s">
        <v>1639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X110" s="104">
        <v>0</v>
      </c>
      <c r="Y110" s="104">
        <v>0</v>
      </c>
      <c r="DA110" s="132" t="s">
        <v>1640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X111" s="98">
        <v>0</v>
      </c>
      <c r="Y111" s="98">
        <v>0</v>
      </c>
      <c r="DA111" s="63" t="s">
        <v>1641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1642</v>
      </c>
    </row>
    <row r="113" spans="1:105" ht="12" customHeight="1" x14ac:dyDescent="0.25">
      <c r="A113" s="121" t="s">
        <v>54</v>
      </c>
      <c r="B113" s="122">
        <v>2.56895758097534</v>
      </c>
      <c r="C113" s="122">
        <v>2.5816381685527525</v>
      </c>
      <c r="D113" s="122">
        <v>2.0290751179726727</v>
      </c>
      <c r="E113" s="122">
        <v>2.092180777154415</v>
      </c>
      <c r="F113" s="122">
        <v>2.2038933187569487</v>
      </c>
      <c r="G113" s="122">
        <v>2.3704464364636086</v>
      </c>
      <c r="H113" s="122">
        <v>2.578687624904338</v>
      </c>
      <c r="I113" s="122">
        <v>2.3135464449637637</v>
      </c>
      <c r="J113" s="122">
        <v>2.3461062366962273</v>
      </c>
      <c r="K113" s="122">
        <v>2.0799396501137202</v>
      </c>
      <c r="L113" s="122">
        <v>2.4177246226834823</v>
      </c>
      <c r="M113" s="122">
        <v>2.3151634755028416</v>
      </c>
      <c r="N113" s="122">
        <v>2.4087033332165002</v>
      </c>
      <c r="O113" s="122">
        <v>2.2701766123934495</v>
      </c>
      <c r="P113" s="122">
        <v>2.3340490568905565</v>
      </c>
      <c r="Q113" s="122">
        <v>2.3912708278960406</v>
      </c>
      <c r="R113" s="122">
        <v>2.9792171065558302</v>
      </c>
      <c r="S113" s="122">
        <v>2.8005822324460619</v>
      </c>
      <c r="T113" s="122">
        <v>2.7329276880169258</v>
      </c>
      <c r="U113" s="122">
        <v>3.1957356023019998</v>
      </c>
      <c r="V113" s="122">
        <v>2.9769822999820272</v>
      </c>
      <c r="W113" s="122">
        <v>3.4526108152729771</v>
      </c>
      <c r="X113" s="122">
        <v>2.1822007938214099</v>
      </c>
      <c r="Y113" s="122">
        <v>2.7664045899921743</v>
      </c>
      <c r="DA113" s="130" t="s">
        <v>1643</v>
      </c>
    </row>
    <row r="114" spans="1:105" ht="12" customHeight="1" x14ac:dyDescent="0.25">
      <c r="A114" s="97" t="s">
        <v>175</v>
      </c>
      <c r="B114" s="98">
        <v>2.4285863466018149</v>
      </c>
      <c r="C114" s="98">
        <v>2.4476798645048237</v>
      </c>
      <c r="D114" s="98">
        <v>1.9242114939804604</v>
      </c>
      <c r="E114" s="98">
        <v>2.0069391661827276</v>
      </c>
      <c r="F114" s="98">
        <v>2.1252209730828442</v>
      </c>
      <c r="G114" s="98">
        <v>2.2940998215548349</v>
      </c>
      <c r="H114" s="98">
        <v>2.4938706750924977</v>
      </c>
      <c r="I114" s="98">
        <v>2.2326776374454034</v>
      </c>
      <c r="J114" s="98">
        <v>2.2644588231091523</v>
      </c>
      <c r="K114" s="98">
        <v>1.9958295895922993</v>
      </c>
      <c r="L114" s="98">
        <v>2.3328107954473238</v>
      </c>
      <c r="M114" s="98">
        <v>2.2375941340723657</v>
      </c>
      <c r="N114" s="98">
        <v>2.3312922486791003</v>
      </c>
      <c r="O114" s="98">
        <v>2.1949026657335948</v>
      </c>
      <c r="P114" s="98">
        <v>2.2622846181052441</v>
      </c>
      <c r="Q114" s="98">
        <v>2.3154689526859449</v>
      </c>
      <c r="R114" s="98">
        <v>2.8933522809473899</v>
      </c>
      <c r="S114" s="98">
        <v>2.7168184978106669</v>
      </c>
      <c r="T114" s="98">
        <v>2.6527191714441667</v>
      </c>
      <c r="U114" s="98">
        <v>3.1089172297924881</v>
      </c>
      <c r="V114" s="98">
        <v>2.8912116025391623</v>
      </c>
      <c r="W114" s="98">
        <v>3.3047767490928321</v>
      </c>
      <c r="X114" s="98">
        <v>2.0376515854025365</v>
      </c>
      <c r="Y114" s="98">
        <v>2.3780938639584188</v>
      </c>
      <c r="DA114" s="63" t="s">
        <v>1644</v>
      </c>
    </row>
    <row r="115" spans="1:105" ht="12" customHeight="1" x14ac:dyDescent="0.25">
      <c r="A115" s="109" t="s">
        <v>120</v>
      </c>
      <c r="B115" s="33">
        <v>0.14037123437352486</v>
      </c>
      <c r="C115" s="33">
        <v>0.13395830404792866</v>
      </c>
      <c r="D115" s="33">
        <v>0.10486362399221219</v>
      </c>
      <c r="E115" s="33">
        <v>8.5241610971687309E-2</v>
      </c>
      <c r="F115" s="33">
        <v>7.867234567410461E-2</v>
      </c>
      <c r="G115" s="33">
        <v>7.6346614908773799E-2</v>
      </c>
      <c r="H115" s="33">
        <v>8.4816949811840195E-2</v>
      </c>
      <c r="I115" s="33">
        <v>8.086880751836048E-2</v>
      </c>
      <c r="J115" s="33">
        <v>8.1647413587075196E-2</v>
      </c>
      <c r="K115" s="33">
        <v>8.4110060521420976E-2</v>
      </c>
      <c r="L115" s="33">
        <v>8.4913827236158493E-2</v>
      </c>
      <c r="M115" s="33">
        <v>7.7569341430475822E-2</v>
      </c>
      <c r="N115" s="33">
        <v>7.7411084537399977E-2</v>
      </c>
      <c r="O115" s="33">
        <v>7.5273946659854776E-2</v>
      </c>
      <c r="P115" s="33">
        <v>7.1764438785312301E-2</v>
      </c>
      <c r="Q115" s="33">
        <v>7.5801875210095709E-2</v>
      </c>
      <c r="R115" s="33">
        <v>8.5864825608440443E-2</v>
      </c>
      <c r="S115" s="33">
        <v>8.3763734635395173E-2</v>
      </c>
      <c r="T115" s="33">
        <v>8.0208516572758931E-2</v>
      </c>
      <c r="U115" s="33">
        <v>8.681837250951159E-2</v>
      </c>
      <c r="V115" s="33">
        <v>8.5770697442865113E-2</v>
      </c>
      <c r="W115" s="33">
        <v>0.147834066180145</v>
      </c>
      <c r="X115" s="33">
        <v>0.14454920841887312</v>
      </c>
      <c r="Y115" s="33">
        <v>0.3883107260337556</v>
      </c>
      <c r="DA115" s="60" t="s">
        <v>1645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20.868185899281489</v>
      </c>
      <c r="C117" s="117">
        <f t="shared" si="19"/>
        <v>20.815769284795095</v>
      </c>
      <c r="D117" s="117">
        <f t="shared" si="19"/>
        <v>18.498636844843656</v>
      </c>
      <c r="E117" s="117">
        <f t="shared" si="19"/>
        <v>18.934360240675961</v>
      </c>
      <c r="F117" s="117">
        <f t="shared" si="19"/>
        <v>19.854547756119786</v>
      </c>
      <c r="G117" s="117">
        <f t="shared" si="19"/>
        <v>23.514799634383198</v>
      </c>
      <c r="H117" s="117">
        <f t="shared" si="19"/>
        <v>24.238293200936909</v>
      </c>
      <c r="I117" s="117">
        <f t="shared" si="19"/>
        <v>26.196899810535157</v>
      </c>
      <c r="J117" s="117">
        <f t="shared" si="19"/>
        <v>26.681291576246636</v>
      </c>
      <c r="K117" s="117">
        <f t="shared" si="19"/>
        <v>27.827597482534447</v>
      </c>
      <c r="L117" s="117">
        <f t="shared" si="19"/>
        <v>30.592892071608269</v>
      </c>
      <c r="M117" s="117">
        <f t="shared" si="19"/>
        <v>29.280424804951291</v>
      </c>
      <c r="N117" s="117">
        <f t="shared" si="19"/>
        <v>31.995580791015037</v>
      </c>
      <c r="O117" s="117">
        <f t="shared" si="19"/>
        <v>30.883815414123905</v>
      </c>
      <c r="P117" s="117">
        <f t="shared" si="19"/>
        <v>31.249801508024451</v>
      </c>
      <c r="Q117" s="117">
        <f t="shared" si="19"/>
        <v>29.996211571504006</v>
      </c>
      <c r="R117" s="117">
        <f t="shared" ref="R117:V117" si="20">R118+R121+R123+R132</f>
        <v>35.969813995828929</v>
      </c>
      <c r="S117" s="117">
        <f t="shared" si="20"/>
        <v>34.199207572767683</v>
      </c>
      <c r="T117" s="117">
        <f t="shared" si="20"/>
        <v>35.932021856245719</v>
      </c>
      <c r="U117" s="117">
        <f t="shared" si="20"/>
        <v>39.01454096647668</v>
      </c>
      <c r="V117" s="117">
        <f t="shared" si="20"/>
        <v>39.116507685585077</v>
      </c>
      <c r="W117" s="117">
        <f t="shared" ref="W117:Y117" si="21">W118+W121+W123+W132</f>
        <v>43.293482897538091</v>
      </c>
      <c r="X117" s="117">
        <f t="shared" si="21"/>
        <v>35.8129712757192</v>
      </c>
      <c r="Y117" s="117">
        <f t="shared" si="21"/>
        <v>41.667348619617925</v>
      </c>
      <c r="DA117" s="129" t="s">
        <v>1796</v>
      </c>
    </row>
    <row r="118" spans="1:105" ht="12" customHeight="1" x14ac:dyDescent="0.25">
      <c r="A118" s="121" t="s">
        <v>57</v>
      </c>
      <c r="B118" s="122">
        <f t="shared" ref="B118:Q118" si="22">SUM(B119:B120)</f>
        <v>17.256047349987888</v>
      </c>
      <c r="C118" s="122">
        <f t="shared" si="22"/>
        <v>17.17769258550851</v>
      </c>
      <c r="D118" s="122">
        <f t="shared" si="22"/>
        <v>15.324666979790582</v>
      </c>
      <c r="E118" s="122">
        <f t="shared" si="22"/>
        <v>15.75212436055067</v>
      </c>
      <c r="F118" s="122">
        <f t="shared" si="22"/>
        <v>16.473735408548809</v>
      </c>
      <c r="G118" s="122">
        <f t="shared" si="22"/>
        <v>19.537941118394841</v>
      </c>
      <c r="H118" s="122">
        <f t="shared" si="22"/>
        <v>19.974727562963047</v>
      </c>
      <c r="I118" s="122">
        <f t="shared" si="22"/>
        <v>22.369909276250443</v>
      </c>
      <c r="J118" s="122">
        <f t="shared" si="22"/>
        <v>22.816793388981718</v>
      </c>
      <c r="K118" s="122">
        <f t="shared" si="22"/>
        <v>24.160294330775798</v>
      </c>
      <c r="L118" s="122">
        <f t="shared" si="22"/>
        <v>26.533712424232238</v>
      </c>
      <c r="M118" s="122">
        <f t="shared" si="22"/>
        <v>25.359575445872395</v>
      </c>
      <c r="N118" s="122">
        <f t="shared" si="22"/>
        <v>27.774755207641022</v>
      </c>
      <c r="O118" s="122">
        <f t="shared" si="22"/>
        <v>26.842394918913342</v>
      </c>
      <c r="P118" s="122">
        <f t="shared" si="22"/>
        <v>27.158902252056599</v>
      </c>
      <c r="Q118" s="122">
        <f t="shared" si="22"/>
        <v>25.955835070538122</v>
      </c>
      <c r="R118" s="122">
        <f t="shared" ref="R118:V118" si="23">SUM(R119:R120)</f>
        <v>31.050128809467793</v>
      </c>
      <c r="S118" s="122">
        <f t="shared" si="23"/>
        <v>29.516326633216011</v>
      </c>
      <c r="T118" s="122">
        <f t="shared" si="23"/>
        <v>31.203405547691279</v>
      </c>
      <c r="U118" s="122">
        <f t="shared" si="23"/>
        <v>33.609110332999286</v>
      </c>
      <c r="V118" s="122">
        <f t="shared" si="23"/>
        <v>33.808855343987013</v>
      </c>
      <c r="W118" s="122">
        <f t="shared" ref="W118:Y118" si="24">SUM(W119:W120)</f>
        <v>37.257173137972394</v>
      </c>
      <c r="X118" s="122">
        <f t="shared" si="24"/>
        <v>31.276133087814912</v>
      </c>
      <c r="Y118" s="122">
        <f t="shared" si="24"/>
        <v>36.147324168138525</v>
      </c>
      <c r="DA118" s="130" t="s">
        <v>1797</v>
      </c>
    </row>
    <row r="119" spans="1:105" ht="12" customHeight="1" x14ac:dyDescent="0.25">
      <c r="A119" s="97" t="s">
        <v>212</v>
      </c>
      <c r="B119" s="98">
        <v>16.858021396826135</v>
      </c>
      <c r="C119" s="98">
        <v>16.78959285238005</v>
      </c>
      <c r="D119" s="98">
        <v>14.985689745531134</v>
      </c>
      <c r="E119" s="98">
        <v>15.410790568518527</v>
      </c>
      <c r="F119" s="98">
        <v>16.122344116925809</v>
      </c>
      <c r="G119" s="98">
        <v>19.130712026901072</v>
      </c>
      <c r="H119" s="98">
        <v>19.564167318982037</v>
      </c>
      <c r="I119" s="98">
        <v>21.918799119460317</v>
      </c>
      <c r="J119" s="98">
        <v>22.36516562660039</v>
      </c>
      <c r="K119" s="98">
        <v>23.691304995106048</v>
      </c>
      <c r="L119" s="98">
        <v>26.018968893458506</v>
      </c>
      <c r="M119" s="98">
        <v>24.873572269593158</v>
      </c>
      <c r="N119" s="98">
        <v>27.247002800105694</v>
      </c>
      <c r="O119" s="98">
        <v>26.336625923321421</v>
      </c>
      <c r="P119" s="98">
        <v>26.65033857851931</v>
      </c>
      <c r="Q119" s="98">
        <v>25.472338806237182</v>
      </c>
      <c r="R119" s="98">
        <v>30.476310952328582</v>
      </c>
      <c r="S119" s="98">
        <v>28.973523561731692</v>
      </c>
      <c r="T119" s="98">
        <v>30.631963780043801</v>
      </c>
      <c r="U119" s="98">
        <v>32.995108866129286</v>
      </c>
      <c r="V119" s="98">
        <v>33.191028505488042</v>
      </c>
      <c r="W119" s="98">
        <v>36.578272236323805</v>
      </c>
      <c r="X119" s="98">
        <v>30.705828784531324</v>
      </c>
      <c r="Y119" s="98">
        <v>35.490584512369395</v>
      </c>
      <c r="DA119" s="63" t="s">
        <v>1798</v>
      </c>
    </row>
    <row r="120" spans="1:105" ht="12" customHeight="1" x14ac:dyDescent="0.25">
      <c r="A120" s="97" t="s">
        <v>53</v>
      </c>
      <c r="B120" s="98">
        <v>0.39802595316175432</v>
      </c>
      <c r="C120" s="98">
        <v>0.38809973312846013</v>
      </c>
      <c r="D120" s="98">
        <v>0.33897723425944759</v>
      </c>
      <c r="E120" s="98">
        <v>0.34133379203214287</v>
      </c>
      <c r="F120" s="98">
        <v>0.35139129162299954</v>
      </c>
      <c r="G120" s="98">
        <v>0.40722909149376685</v>
      </c>
      <c r="H120" s="98">
        <v>0.41056024398100871</v>
      </c>
      <c r="I120" s="98">
        <v>0.45111015679012439</v>
      </c>
      <c r="J120" s="98">
        <v>0.45162776238132746</v>
      </c>
      <c r="K120" s="98">
        <v>0.46898933566975065</v>
      </c>
      <c r="L120" s="98">
        <v>0.51474353077373036</v>
      </c>
      <c r="M120" s="98">
        <v>0.48600317627923645</v>
      </c>
      <c r="N120" s="98">
        <v>0.52775240753532815</v>
      </c>
      <c r="O120" s="98">
        <v>0.50576899559192168</v>
      </c>
      <c r="P120" s="98">
        <v>0.5085636735372896</v>
      </c>
      <c r="Q120" s="98">
        <v>0.48349626430093812</v>
      </c>
      <c r="R120" s="98">
        <v>0.57381785713921185</v>
      </c>
      <c r="S120" s="98">
        <v>0.54280307148431661</v>
      </c>
      <c r="T120" s="98">
        <v>0.57144176764747845</v>
      </c>
      <c r="U120" s="98">
        <v>0.61400146687000356</v>
      </c>
      <c r="V120" s="98">
        <v>0.61782683849897302</v>
      </c>
      <c r="W120" s="98">
        <v>0.67890090164858918</v>
      </c>
      <c r="X120" s="98">
        <v>0.57030430328359039</v>
      </c>
      <c r="Y120" s="98">
        <v>0.65673965576913218</v>
      </c>
      <c r="DA120" s="63" t="s">
        <v>1799</v>
      </c>
    </row>
    <row r="121" spans="1:105" ht="12" customHeight="1" x14ac:dyDescent="0.25">
      <c r="A121" s="121" t="s">
        <v>92</v>
      </c>
      <c r="B121" s="122">
        <f t="shared" ref="B121:Y121" si="25">B122</f>
        <v>8.055666437248024E-5</v>
      </c>
      <c r="C121" s="122">
        <f t="shared" si="25"/>
        <v>1.1698050725027617E-4</v>
      </c>
      <c r="D121" s="122">
        <f t="shared" si="25"/>
        <v>1.442894175094358E-4</v>
      </c>
      <c r="E121" s="122">
        <f t="shared" si="25"/>
        <v>1.9695561585269871E-4</v>
      </c>
      <c r="F121" s="122">
        <f t="shared" si="25"/>
        <v>3.5095717932596754E-4</v>
      </c>
      <c r="G121" s="122">
        <f t="shared" si="25"/>
        <v>7.1633910446109296E-4</v>
      </c>
      <c r="H121" s="122">
        <f t="shared" si="25"/>
        <v>9.75794390630287E-4</v>
      </c>
      <c r="I121" s="122">
        <f t="shared" si="25"/>
        <v>1.3147893287432585E-3</v>
      </c>
      <c r="J121" s="122">
        <f t="shared" si="25"/>
        <v>1.557012178803531E-3</v>
      </c>
      <c r="K121" s="122">
        <f t="shared" si="25"/>
        <v>1.7346938967282648E-3</v>
      </c>
      <c r="L121" s="122">
        <f t="shared" si="25"/>
        <v>3.7018711638132375E-3</v>
      </c>
      <c r="M121" s="122">
        <f t="shared" si="25"/>
        <v>2.5988465282294469E-3</v>
      </c>
      <c r="N121" s="122">
        <f t="shared" si="25"/>
        <v>2.3335347928868265E-3</v>
      </c>
      <c r="O121" s="122">
        <f t="shared" si="25"/>
        <v>2.5855022212690456E-3</v>
      </c>
      <c r="P121" s="122">
        <f t="shared" si="25"/>
        <v>3.5771485545262748E-3</v>
      </c>
      <c r="Q121" s="122">
        <f t="shared" si="25"/>
        <v>3.6704826200598113E-3</v>
      </c>
      <c r="R121" s="122">
        <f t="shared" si="25"/>
        <v>4.6084649269433212E-3</v>
      </c>
      <c r="S121" s="122">
        <f t="shared" si="25"/>
        <v>5.1728445254956949E-3</v>
      </c>
      <c r="T121" s="122">
        <f t="shared" si="25"/>
        <v>7.6769015340452627E-3</v>
      </c>
      <c r="U121" s="122">
        <f t="shared" si="25"/>
        <v>5.793442689094536E-3</v>
      </c>
      <c r="V121" s="122">
        <f t="shared" si="25"/>
        <v>6.9538575889142784E-3</v>
      </c>
      <c r="W121" s="122">
        <f t="shared" si="25"/>
        <v>1.188179176302228E-2</v>
      </c>
      <c r="X121" s="122">
        <f t="shared" si="25"/>
        <v>1.1802927389986425E-2</v>
      </c>
      <c r="Y121" s="122">
        <f t="shared" si="25"/>
        <v>1.1798992694445704E-2</v>
      </c>
      <c r="DA121" s="130" t="s">
        <v>1800</v>
      </c>
    </row>
    <row r="122" spans="1:105" ht="12" customHeight="1" x14ac:dyDescent="0.25">
      <c r="A122" s="97" t="s">
        <v>53</v>
      </c>
      <c r="B122" s="98">
        <v>8.055666437248024E-5</v>
      </c>
      <c r="C122" s="98">
        <v>1.1698050725027617E-4</v>
      </c>
      <c r="D122" s="98">
        <v>1.442894175094358E-4</v>
      </c>
      <c r="E122" s="98">
        <v>1.9695561585269871E-4</v>
      </c>
      <c r="F122" s="98">
        <v>3.5095717932596754E-4</v>
      </c>
      <c r="G122" s="98">
        <v>7.1633910446109296E-4</v>
      </c>
      <c r="H122" s="98">
        <v>9.75794390630287E-4</v>
      </c>
      <c r="I122" s="98">
        <v>1.3147893287432585E-3</v>
      </c>
      <c r="J122" s="98">
        <v>1.557012178803531E-3</v>
      </c>
      <c r="K122" s="98">
        <v>1.7346938967282648E-3</v>
      </c>
      <c r="L122" s="98">
        <v>3.7018711638132375E-3</v>
      </c>
      <c r="M122" s="98">
        <v>2.5988465282294469E-3</v>
      </c>
      <c r="N122" s="98">
        <v>2.3335347928868265E-3</v>
      </c>
      <c r="O122" s="98">
        <v>2.5855022212690456E-3</v>
      </c>
      <c r="P122" s="98">
        <v>3.5771485545262748E-3</v>
      </c>
      <c r="Q122" s="98">
        <v>3.6704826200598113E-3</v>
      </c>
      <c r="R122" s="98">
        <v>4.6084649269433212E-3</v>
      </c>
      <c r="S122" s="98">
        <v>5.1728445254956949E-3</v>
      </c>
      <c r="T122" s="98">
        <v>7.6769015340452627E-3</v>
      </c>
      <c r="U122" s="98">
        <v>5.793442689094536E-3</v>
      </c>
      <c r="V122" s="98">
        <v>6.9538575889142784E-3</v>
      </c>
      <c r="W122" s="98">
        <v>1.188179176302228E-2</v>
      </c>
      <c r="X122" s="98">
        <v>1.1802927389986425E-2</v>
      </c>
      <c r="Y122" s="98">
        <v>1.1798992694445704E-2</v>
      </c>
      <c r="DA122" s="63" t="s">
        <v>1801</v>
      </c>
    </row>
    <row r="123" spans="1:105" ht="12" customHeight="1" x14ac:dyDescent="0.25">
      <c r="A123" s="121" t="s">
        <v>55</v>
      </c>
      <c r="B123" s="122">
        <v>2.1500106239394339</v>
      </c>
      <c r="C123" s="122">
        <v>2.1676997923138739</v>
      </c>
      <c r="D123" s="122">
        <v>2.0163182409893952</v>
      </c>
      <c r="E123" s="122">
        <v>1.9894564835787509</v>
      </c>
      <c r="F123" s="122">
        <v>2.1225256463880444</v>
      </c>
      <c r="G123" s="122">
        <v>2.6205164146364415</v>
      </c>
      <c r="H123" s="122">
        <v>2.7835224645252552</v>
      </c>
      <c r="I123" s="122">
        <v>2.4960428388056046</v>
      </c>
      <c r="J123" s="122">
        <v>2.5137263304312483</v>
      </c>
      <c r="K123" s="122">
        <v>2.4661943827919437</v>
      </c>
      <c r="L123" s="122">
        <v>2.662119742006972</v>
      </c>
      <c r="M123" s="122">
        <v>2.5830193738064211</v>
      </c>
      <c r="N123" s="122">
        <v>2.8281494494921371</v>
      </c>
      <c r="O123" s="122">
        <v>2.7265186348452444</v>
      </c>
      <c r="P123" s="122">
        <v>2.7379242979195459</v>
      </c>
      <c r="Q123" s="122">
        <v>2.6521647055248643</v>
      </c>
      <c r="R123" s="122">
        <v>3.1874981255013517</v>
      </c>
      <c r="S123" s="122">
        <v>3.0465035837256504</v>
      </c>
      <c r="T123" s="122">
        <v>3.1190384991333162</v>
      </c>
      <c r="U123" s="122">
        <v>3.5110702765659925</v>
      </c>
      <c r="V123" s="122">
        <v>3.5247021363988771</v>
      </c>
      <c r="W123" s="122">
        <v>3.9347700713764269</v>
      </c>
      <c r="X123" s="122">
        <v>3.1819632529432473</v>
      </c>
      <c r="Y123" s="122">
        <v>3.73856763878725</v>
      </c>
      <c r="DA123" s="130" t="s">
        <v>1802</v>
      </c>
    </row>
    <row r="124" spans="1:105" ht="12" customHeight="1" x14ac:dyDescent="0.25">
      <c r="A124" s="97" t="s">
        <v>134</v>
      </c>
      <c r="B124" s="98">
        <v>2.0712824402920815</v>
      </c>
      <c r="C124" s="98">
        <v>2.0864532659924881</v>
      </c>
      <c r="D124" s="98">
        <v>1.9379593753340321</v>
      </c>
      <c r="E124" s="98">
        <v>1.9095549991897436</v>
      </c>
      <c r="F124" s="98">
        <v>2.0375235386931903</v>
      </c>
      <c r="G124" s="98">
        <v>2.5279825425307703</v>
      </c>
      <c r="H124" s="98">
        <v>2.6839836809539612</v>
      </c>
      <c r="I124" s="98">
        <v>2.3987165164446234</v>
      </c>
      <c r="J124" s="98">
        <v>2.417826153449496</v>
      </c>
      <c r="K124" s="98">
        <v>2.3739057099058209</v>
      </c>
      <c r="L124" s="98">
        <v>2.5623724300403965</v>
      </c>
      <c r="M124" s="98">
        <v>2.4889790747173306</v>
      </c>
      <c r="N124" s="98">
        <v>2.7282751840824395</v>
      </c>
      <c r="O124" s="98">
        <v>2.6286094587639739</v>
      </c>
      <c r="P124" s="98">
        <v>2.6450298426110952</v>
      </c>
      <c r="Q124" s="98">
        <v>2.557019039823861</v>
      </c>
      <c r="R124" s="98">
        <v>3.0808080721329474</v>
      </c>
      <c r="S124" s="98">
        <v>2.9389349831372868</v>
      </c>
      <c r="T124" s="98">
        <v>3.0143750509270006</v>
      </c>
      <c r="U124" s="98">
        <v>3.3945344268817479</v>
      </c>
      <c r="V124" s="98">
        <v>3.4096381140828242</v>
      </c>
      <c r="W124" s="98">
        <v>3.7986603953538927</v>
      </c>
      <c r="X124" s="98">
        <v>3.0847763383727824</v>
      </c>
      <c r="Y124" s="98">
        <v>3.573782046596405</v>
      </c>
      <c r="DA124" s="63" t="s">
        <v>1803</v>
      </c>
    </row>
    <row r="125" spans="1:105" ht="12" customHeight="1" x14ac:dyDescent="0.25">
      <c r="A125" s="97" t="s">
        <v>133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1804</v>
      </c>
    </row>
    <row r="126" spans="1:105" ht="12" customHeight="1" x14ac:dyDescent="0.25">
      <c r="A126" s="100" t="s">
        <v>212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X126" s="101">
        <v>0</v>
      </c>
      <c r="Y126" s="101">
        <v>0</v>
      </c>
      <c r="DA126" s="131" t="s">
        <v>1805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0</v>
      </c>
      <c r="Y127" s="104">
        <v>0</v>
      </c>
      <c r="DA127" s="132" t="s">
        <v>1806</v>
      </c>
    </row>
    <row r="128" spans="1:105" ht="12" customHeight="1" x14ac:dyDescent="0.25">
      <c r="A128" s="106" t="s">
        <v>122</v>
      </c>
      <c r="B128" s="101">
        <v>7.8728183647352373E-2</v>
      </c>
      <c r="C128" s="101">
        <v>8.1246526321385834E-2</v>
      </c>
      <c r="D128" s="101">
        <v>7.835886565536325E-2</v>
      </c>
      <c r="E128" s="101">
        <v>7.9901484389007307E-2</v>
      </c>
      <c r="F128" s="101">
        <v>8.5002107694854195E-2</v>
      </c>
      <c r="G128" s="101">
        <v>9.2533872105671197E-2</v>
      </c>
      <c r="H128" s="101">
        <v>9.9538783571293754E-2</v>
      </c>
      <c r="I128" s="101">
        <v>9.7326322360981071E-2</v>
      </c>
      <c r="J128" s="101">
        <v>9.5900176981752391E-2</v>
      </c>
      <c r="K128" s="101">
        <v>9.2288672886122886E-2</v>
      </c>
      <c r="L128" s="101">
        <v>9.9747311966575367E-2</v>
      </c>
      <c r="M128" s="101">
        <v>9.4040299089090618E-2</v>
      </c>
      <c r="N128" s="101">
        <v>9.9874265409697571E-2</v>
      </c>
      <c r="O128" s="101">
        <v>9.790917608127056E-2</v>
      </c>
      <c r="P128" s="101">
        <v>9.2894455308450793E-2</v>
      </c>
      <c r="Q128" s="101">
        <v>9.5145665701003038E-2</v>
      </c>
      <c r="R128" s="101">
        <v>0.10669005336840436</v>
      </c>
      <c r="S128" s="101">
        <v>0.10756860058836343</v>
      </c>
      <c r="T128" s="101">
        <v>0.10466344820631544</v>
      </c>
      <c r="U128" s="101">
        <v>0.11653584968424441</v>
      </c>
      <c r="V128" s="101">
        <v>0.11506402231605299</v>
      </c>
      <c r="W128" s="101">
        <v>0.13610967602253438</v>
      </c>
      <c r="X128" s="101">
        <v>9.7186914570464925E-2</v>
      </c>
      <c r="Y128" s="101">
        <v>0.16478559219084496</v>
      </c>
      <c r="DA128" s="131" t="s">
        <v>1807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X129" s="104">
        <v>0</v>
      </c>
      <c r="Y129" s="104">
        <v>0</v>
      </c>
      <c r="DA129" s="132" t="s">
        <v>1808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X130" s="98">
        <v>0</v>
      </c>
      <c r="Y130" s="98">
        <v>0</v>
      </c>
      <c r="DA130" s="63" t="s">
        <v>1809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1810</v>
      </c>
    </row>
    <row r="132" spans="1:105" ht="12" customHeight="1" x14ac:dyDescent="0.25">
      <c r="A132" s="121" t="s">
        <v>54</v>
      </c>
      <c r="B132" s="122">
        <v>1.4620473686897941</v>
      </c>
      <c r="C132" s="122">
        <v>1.4702599264654594</v>
      </c>
      <c r="D132" s="122">
        <v>1.1575073346461706</v>
      </c>
      <c r="E132" s="122">
        <v>1.192582440930688</v>
      </c>
      <c r="F132" s="122">
        <v>1.2579357440036061</v>
      </c>
      <c r="G132" s="122">
        <v>1.3556257622474577</v>
      </c>
      <c r="H132" s="122">
        <v>1.4790673790579785</v>
      </c>
      <c r="I132" s="122">
        <v>1.3296329061503698</v>
      </c>
      <c r="J132" s="122">
        <v>1.3492148446548664</v>
      </c>
      <c r="K132" s="122">
        <v>1.199374075069976</v>
      </c>
      <c r="L132" s="122">
        <v>1.3933580342052472</v>
      </c>
      <c r="M132" s="122">
        <v>1.3352311387442455</v>
      </c>
      <c r="N132" s="122">
        <v>1.3903425990889919</v>
      </c>
      <c r="O132" s="122">
        <v>1.3123163581440498</v>
      </c>
      <c r="P132" s="122">
        <v>1.3493978094937815</v>
      </c>
      <c r="Q132" s="122">
        <v>1.3845413128209603</v>
      </c>
      <c r="R132" s="122">
        <v>1.7275785959328438</v>
      </c>
      <c r="S132" s="122">
        <v>1.6312045113005256</v>
      </c>
      <c r="T132" s="122">
        <v>1.6019009078870778</v>
      </c>
      <c r="U132" s="122">
        <v>1.8885669142223036</v>
      </c>
      <c r="V132" s="122">
        <v>1.7759963476102751</v>
      </c>
      <c r="W132" s="122">
        <v>2.089657896426246</v>
      </c>
      <c r="X132" s="122">
        <v>1.3430720075710492</v>
      </c>
      <c r="Y132" s="122">
        <v>1.7696578199977009</v>
      </c>
      <c r="DA132" s="130" t="s">
        <v>1811</v>
      </c>
    </row>
    <row r="133" spans="1:105" ht="12" customHeight="1" x14ac:dyDescent="0.25">
      <c r="A133" s="97" t="s">
        <v>175</v>
      </c>
      <c r="B133" s="98">
        <v>1.3601254587650624</v>
      </c>
      <c r="C133" s="98">
        <v>1.3728166337187853</v>
      </c>
      <c r="D133" s="98">
        <v>1.0811600735779168</v>
      </c>
      <c r="E133" s="98">
        <v>1.1304062153783148</v>
      </c>
      <c r="F133" s="98">
        <v>1.2003114647580451</v>
      </c>
      <c r="G133" s="98">
        <v>1.2993389145118632</v>
      </c>
      <c r="H133" s="98">
        <v>1.4161110448608376</v>
      </c>
      <c r="I133" s="98">
        <v>1.2694045955164068</v>
      </c>
      <c r="J133" s="98">
        <v>1.2883335169390193</v>
      </c>
      <c r="K133" s="98">
        <v>1.1365278301715911</v>
      </c>
      <c r="L133" s="98">
        <v>1.3298750288852081</v>
      </c>
      <c r="M133" s="98">
        <v>1.277126152146324</v>
      </c>
      <c r="N133" s="98">
        <v>1.332158681294882</v>
      </c>
      <c r="O133" s="98">
        <v>1.2554185485724096</v>
      </c>
      <c r="P133" s="98">
        <v>1.2947760605337562</v>
      </c>
      <c r="Q133" s="98">
        <v>1.3264521654122721</v>
      </c>
      <c r="R133" s="98">
        <v>1.6612412328383723</v>
      </c>
      <c r="S133" s="98">
        <v>1.5658498975501118</v>
      </c>
      <c r="T133" s="98">
        <v>1.538746779549732</v>
      </c>
      <c r="U133" s="98">
        <v>1.8190543672901456</v>
      </c>
      <c r="V133" s="98">
        <v>1.7057637210763275</v>
      </c>
      <c r="W133" s="98">
        <v>1.9640288825919334</v>
      </c>
      <c r="X133" s="98">
        <v>1.2179484593795766</v>
      </c>
      <c r="Y133" s="98">
        <v>1.427675036640665</v>
      </c>
      <c r="DA133" s="63" t="s">
        <v>1812</v>
      </c>
    </row>
    <row r="134" spans="1:105" ht="12" customHeight="1" x14ac:dyDescent="0.25">
      <c r="A134" s="109" t="s">
        <v>120</v>
      </c>
      <c r="B134" s="33">
        <v>0.10192190992473174</v>
      </c>
      <c r="C134" s="33">
        <v>9.7443292746674209E-2</v>
      </c>
      <c r="D134" s="33">
        <v>7.6347261068253874E-2</v>
      </c>
      <c r="E134" s="33">
        <v>6.2176225552373211E-2</v>
      </c>
      <c r="F134" s="33">
        <v>5.7624279245561044E-2</v>
      </c>
      <c r="G134" s="33">
        <v>5.6286847735594482E-2</v>
      </c>
      <c r="H134" s="33">
        <v>6.2956334197140904E-2</v>
      </c>
      <c r="I134" s="33">
        <v>6.0228310633962986E-2</v>
      </c>
      <c r="J134" s="33">
        <v>6.088132771584711E-2</v>
      </c>
      <c r="K134" s="33">
        <v>6.2846244898384793E-2</v>
      </c>
      <c r="L134" s="33">
        <v>6.3483005320039018E-2</v>
      </c>
      <c r="M134" s="33">
        <v>5.8104986597921578E-2</v>
      </c>
      <c r="N134" s="33">
        <v>5.8183917794110016E-2</v>
      </c>
      <c r="O134" s="33">
        <v>5.6897809571640069E-2</v>
      </c>
      <c r="P134" s="33">
        <v>5.462174896002546E-2</v>
      </c>
      <c r="Q134" s="33">
        <v>5.8089147408688285E-2</v>
      </c>
      <c r="R134" s="33">
        <v>6.633736309447158E-2</v>
      </c>
      <c r="S134" s="33">
        <v>6.535461375041364E-2</v>
      </c>
      <c r="T134" s="33">
        <v>6.3154128337345752E-2</v>
      </c>
      <c r="U134" s="33">
        <v>6.9512546932157984E-2</v>
      </c>
      <c r="V134" s="33">
        <v>7.0232626533947726E-2</v>
      </c>
      <c r="W134" s="33">
        <v>0.12562901383431258</v>
      </c>
      <c r="X134" s="33">
        <v>0.12512354819147253</v>
      </c>
      <c r="Y134" s="33">
        <v>0.3419827833570358</v>
      </c>
      <c r="DA134" s="60" t="s">
        <v>1813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0.49005773986566109</v>
      </c>
      <c r="C136" s="119">
        <f t="shared" si="26"/>
        <v>0.49220470603064759</v>
      </c>
      <c r="D136" s="119">
        <f t="shared" si="26"/>
        <v>0.49443392712557932</v>
      </c>
      <c r="E136" s="119">
        <f t="shared" si="26"/>
        <v>0.4996854407886609</v>
      </c>
      <c r="F136" s="119">
        <f t="shared" si="26"/>
        <v>0.50714064730405073</v>
      </c>
      <c r="G136" s="119">
        <f t="shared" si="26"/>
        <v>0.51568952529755219</v>
      </c>
      <c r="H136" s="119">
        <f t="shared" si="26"/>
        <v>0.52341020342526401</v>
      </c>
      <c r="I136" s="119">
        <f t="shared" si="26"/>
        <v>0.52875939498901525</v>
      </c>
      <c r="J136" s="119">
        <f t="shared" si="26"/>
        <v>0.53529658355632037</v>
      </c>
      <c r="K136" s="119">
        <f t="shared" si="26"/>
        <v>0.54178773268872416</v>
      </c>
      <c r="L136" s="119">
        <f t="shared" si="26"/>
        <v>0.54968485315620086</v>
      </c>
      <c r="M136" s="119">
        <f t="shared" si="26"/>
        <v>0.5589474945154107</v>
      </c>
      <c r="N136" s="119">
        <f t="shared" si="26"/>
        <v>0.57044829663984498</v>
      </c>
      <c r="O136" s="119">
        <f t="shared" si="26"/>
        <v>0.58263204565848226</v>
      </c>
      <c r="P136" s="119">
        <f t="shared" si="26"/>
        <v>0.59036451741528873</v>
      </c>
      <c r="Q136" s="119">
        <f t="shared" si="26"/>
        <v>0.59978700376013738</v>
      </c>
      <c r="R136" s="119">
        <f t="shared" ref="R136:V136" si="27">IF(R117=0,"",R117/R98)</f>
        <v>0.6129630079833871</v>
      </c>
      <c r="S136" s="119">
        <f t="shared" si="27"/>
        <v>0.62643632794052284</v>
      </c>
      <c r="T136" s="119">
        <f t="shared" si="27"/>
        <v>0.64418760065602265</v>
      </c>
      <c r="U136" s="119">
        <f t="shared" si="27"/>
        <v>0.66531734831023259</v>
      </c>
      <c r="V136" s="119">
        <f t="shared" si="27"/>
        <v>0.68547510626676034</v>
      </c>
      <c r="W136" s="119">
        <f t="shared" ref="W136:Y136" si="28">IF(W117=0,"",W117/W98)</f>
        <v>0.70552124178540365</v>
      </c>
      <c r="X136" s="119">
        <f t="shared" si="28"/>
        <v>0.72280833400128619</v>
      </c>
      <c r="Y136" s="119">
        <f t="shared" si="28"/>
        <v>0.73847495075602243</v>
      </c>
      <c r="DA136" s="129" t="s">
        <v>1964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0.48146683261552964</v>
      </c>
      <c r="C137" s="124">
        <f t="shared" si="29"/>
        <v>0.48358631379488959</v>
      </c>
      <c r="D137" s="124">
        <f t="shared" si="29"/>
        <v>0.48628974548500242</v>
      </c>
      <c r="E137" s="124">
        <f t="shared" si="29"/>
        <v>0.4918336056178958</v>
      </c>
      <c r="F137" s="124">
        <f t="shared" si="29"/>
        <v>0.49941106000641966</v>
      </c>
      <c r="G137" s="124">
        <f t="shared" si="29"/>
        <v>0.50838828399305558</v>
      </c>
      <c r="H137" s="124">
        <f t="shared" si="29"/>
        <v>0.51590871437935171</v>
      </c>
      <c r="I137" s="124">
        <f t="shared" si="29"/>
        <v>0.52261887132935847</v>
      </c>
      <c r="J137" s="124">
        <f t="shared" si="29"/>
        <v>0.52933425197096595</v>
      </c>
      <c r="K137" s="124">
        <f t="shared" si="29"/>
        <v>0.53643482908866202</v>
      </c>
      <c r="L137" s="124">
        <f t="shared" si="29"/>
        <v>0.54446755745088671</v>
      </c>
      <c r="M137" s="124">
        <f t="shared" si="29"/>
        <v>0.55391224365819502</v>
      </c>
      <c r="N137" s="124">
        <f t="shared" si="29"/>
        <v>0.5657840715903486</v>
      </c>
      <c r="O137" s="124">
        <f t="shared" si="29"/>
        <v>0.57840550198278984</v>
      </c>
      <c r="P137" s="124">
        <f t="shared" si="29"/>
        <v>0.58646315613719147</v>
      </c>
      <c r="Q137" s="124">
        <f t="shared" si="29"/>
        <v>0.59624676707221591</v>
      </c>
      <c r="R137" s="124">
        <f t="shared" ref="R137:V137" si="30">IF(R118=0,"",R118/R99)</f>
        <v>0.61005721256936019</v>
      </c>
      <c r="S137" s="124">
        <f t="shared" si="30"/>
        <v>0.6240003853239291</v>
      </c>
      <c r="T137" s="124">
        <f t="shared" si="30"/>
        <v>0.64235730352731357</v>
      </c>
      <c r="U137" s="124">
        <f t="shared" si="30"/>
        <v>0.66446818475011371</v>
      </c>
      <c r="V137" s="124">
        <f t="shared" si="30"/>
        <v>0.68514548225423022</v>
      </c>
      <c r="W137" s="124">
        <f t="shared" ref="W137:Y137" si="31">IF(W118=0,"",W118/W99)</f>
        <v>0.70614036965547899</v>
      </c>
      <c r="X137" s="124">
        <f t="shared" si="31"/>
        <v>0.72255046833245606</v>
      </c>
      <c r="Y137" s="124">
        <f t="shared" si="31"/>
        <v>0.73834277596602216</v>
      </c>
      <c r="DA137" s="130" t="s">
        <v>1965</v>
      </c>
    </row>
    <row r="138" spans="1:105" ht="12" customHeight="1" x14ac:dyDescent="0.25">
      <c r="A138" s="97" t="s">
        <v>212</v>
      </c>
      <c r="B138" s="111">
        <f t="shared" ref="B138:Q138" si="32">IF(B119=0,"",B119/B100)</f>
        <v>0.47564361523668419</v>
      </c>
      <c r="C138" s="111">
        <f t="shared" si="32"/>
        <v>0.47788176392505211</v>
      </c>
      <c r="D138" s="111">
        <f t="shared" si="32"/>
        <v>0.48070389036926431</v>
      </c>
      <c r="E138" s="111">
        <f t="shared" si="32"/>
        <v>0.48635944342160808</v>
      </c>
      <c r="F138" s="111">
        <f t="shared" si="32"/>
        <v>0.49402105072611968</v>
      </c>
      <c r="G138" s="111">
        <f t="shared" si="32"/>
        <v>0.50312321289054474</v>
      </c>
      <c r="H138" s="111">
        <f t="shared" si="32"/>
        <v>0.51072040341920288</v>
      </c>
      <c r="I138" s="111">
        <f t="shared" si="32"/>
        <v>0.51753411577305108</v>
      </c>
      <c r="J138" s="111">
        <f t="shared" si="32"/>
        <v>0.52435065490642052</v>
      </c>
      <c r="K138" s="111">
        <f t="shared" si="32"/>
        <v>0.53155691046553344</v>
      </c>
      <c r="L138" s="111">
        <f t="shared" si="32"/>
        <v>0.53960465214296516</v>
      </c>
      <c r="M138" s="111">
        <f t="shared" si="32"/>
        <v>0.54912601690789309</v>
      </c>
      <c r="N138" s="111">
        <f t="shared" si="32"/>
        <v>0.56106528177630555</v>
      </c>
      <c r="O138" s="111">
        <f t="shared" si="32"/>
        <v>0.57376016318712153</v>
      </c>
      <c r="P138" s="111">
        <f t="shared" si="32"/>
        <v>0.58187134744691471</v>
      </c>
      <c r="Q138" s="111">
        <f t="shared" si="32"/>
        <v>0.59171204450027781</v>
      </c>
      <c r="R138" s="111">
        <f t="shared" ref="R138:V138" si="33">IF(R119=0,"",R119/R100)</f>
        <v>0.60561083649345238</v>
      </c>
      <c r="S138" s="111">
        <f t="shared" si="33"/>
        <v>0.61963558148708964</v>
      </c>
      <c r="T138" s="111">
        <f t="shared" si="33"/>
        <v>0.63809999385204819</v>
      </c>
      <c r="U138" s="111">
        <f t="shared" si="33"/>
        <v>0.6603450787979076</v>
      </c>
      <c r="V138" s="111">
        <f t="shared" si="33"/>
        <v>0.68115338686941107</v>
      </c>
      <c r="W138" s="111">
        <f t="shared" ref="W138:Y138" si="34">IF(W119=0,"",W119/W100)</f>
        <v>0.70230990096742818</v>
      </c>
      <c r="X138" s="111">
        <f t="shared" si="34"/>
        <v>0.71884617146166441</v>
      </c>
      <c r="Y138" s="111">
        <f t="shared" si="34"/>
        <v>0.73478504481021112</v>
      </c>
      <c r="DA138" s="63" t="s">
        <v>1966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1967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2.0381764712777901</v>
      </c>
      <c r="C140" s="124">
        <f t="shared" si="38"/>
        <v>2.2302882776053239</v>
      </c>
      <c r="D140" s="124">
        <f t="shared" si="38"/>
        <v>2.3964389719689736</v>
      </c>
      <c r="E140" s="124">
        <f t="shared" si="38"/>
        <v>2.6042184247151021</v>
      </c>
      <c r="F140" s="124">
        <f t="shared" si="38"/>
        <v>2.856270362375815</v>
      </c>
      <c r="G140" s="124">
        <f t="shared" si="38"/>
        <v>3.078192450467208</v>
      </c>
      <c r="H140" s="124">
        <f t="shared" si="38"/>
        <v>3.193039658640048</v>
      </c>
      <c r="I140" s="124">
        <f t="shared" si="38"/>
        <v>3.3006549932255065</v>
      </c>
      <c r="J140" s="124">
        <f t="shared" si="38"/>
        <v>3.3800315495772568</v>
      </c>
      <c r="K140" s="124">
        <f t="shared" si="38"/>
        <v>3.4542777775987736</v>
      </c>
      <c r="L140" s="124">
        <f t="shared" si="38"/>
        <v>3.5476285573424113</v>
      </c>
      <c r="M140" s="124">
        <f t="shared" si="38"/>
        <v>3.6397191392992081</v>
      </c>
      <c r="N140" s="124">
        <f t="shared" si="38"/>
        <v>3.8217686589345758</v>
      </c>
      <c r="O140" s="124">
        <f t="shared" si="38"/>
        <v>4.0426783471066736</v>
      </c>
      <c r="P140" s="124">
        <f t="shared" si="38"/>
        <v>4.2879992461313305</v>
      </c>
      <c r="Q140" s="124">
        <f t="shared" si="38"/>
        <v>4.4936973763170567</v>
      </c>
      <c r="R140" s="124">
        <f t="shared" ref="R140:V140" si="39">IF(R121=0,"",R121/R102)</f>
        <v>4.6459889095385059</v>
      </c>
      <c r="S140" s="124">
        <f t="shared" si="39"/>
        <v>4.7556485164937552</v>
      </c>
      <c r="T140" s="124">
        <f t="shared" si="39"/>
        <v>4.8329549846167374</v>
      </c>
      <c r="U140" s="124">
        <f t="shared" si="39"/>
        <v>4.8957254206975547</v>
      </c>
      <c r="V140" s="124">
        <f t="shared" si="39"/>
        <v>4.9582092171982035</v>
      </c>
      <c r="W140" s="124">
        <f t="shared" ref="W140:Y140" si="40">IF(W121=0,"",W121/W102)</f>
        <v>4.9999208530012709</v>
      </c>
      <c r="X140" s="124">
        <f t="shared" si="40"/>
        <v>5.0490943828565129</v>
      </c>
      <c r="Y140" s="124">
        <f t="shared" si="40"/>
        <v>5.0695203287387667</v>
      </c>
      <c r="DA140" s="130" t="s">
        <v>1968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2.0381764712777901</v>
      </c>
      <c r="C141" s="111">
        <f t="shared" si="41"/>
        <v>2.2302882776053239</v>
      </c>
      <c r="D141" s="111">
        <f t="shared" si="41"/>
        <v>2.3964389719689736</v>
      </c>
      <c r="E141" s="111">
        <f t="shared" si="41"/>
        <v>2.6042184247151021</v>
      </c>
      <c r="F141" s="111">
        <f t="shared" si="41"/>
        <v>2.856270362375815</v>
      </c>
      <c r="G141" s="111">
        <f t="shared" si="41"/>
        <v>3.078192450467208</v>
      </c>
      <c r="H141" s="111">
        <f t="shared" si="41"/>
        <v>3.193039658640048</v>
      </c>
      <c r="I141" s="111">
        <f t="shared" si="41"/>
        <v>3.3006549932255065</v>
      </c>
      <c r="J141" s="111">
        <f t="shared" si="41"/>
        <v>3.3800315495772568</v>
      </c>
      <c r="K141" s="111">
        <f t="shared" si="41"/>
        <v>3.4542777775987736</v>
      </c>
      <c r="L141" s="111">
        <f t="shared" si="41"/>
        <v>3.5476285573424113</v>
      </c>
      <c r="M141" s="111">
        <f t="shared" si="41"/>
        <v>3.6397191392992081</v>
      </c>
      <c r="N141" s="111">
        <f t="shared" si="41"/>
        <v>3.8217686589345758</v>
      </c>
      <c r="O141" s="111">
        <f t="shared" si="41"/>
        <v>4.0426783471066736</v>
      </c>
      <c r="P141" s="111">
        <f t="shared" si="41"/>
        <v>4.2879992461313305</v>
      </c>
      <c r="Q141" s="111">
        <f t="shared" si="41"/>
        <v>4.4936973763170567</v>
      </c>
      <c r="R141" s="111">
        <f t="shared" ref="R141:V141" si="42">IF(R122=0,"",R122/R103)</f>
        <v>4.6459889095385059</v>
      </c>
      <c r="S141" s="111">
        <f t="shared" si="42"/>
        <v>4.7556485164937552</v>
      </c>
      <c r="T141" s="111">
        <f t="shared" si="42"/>
        <v>4.8329549846167374</v>
      </c>
      <c r="U141" s="111">
        <f t="shared" si="42"/>
        <v>4.8957254206975547</v>
      </c>
      <c r="V141" s="111">
        <f t="shared" si="42"/>
        <v>4.9582092171982035</v>
      </c>
      <c r="W141" s="111">
        <f t="shared" ref="W141:Y141" si="43">IF(W122=0,"",W122/W103)</f>
        <v>4.9999208530012709</v>
      </c>
      <c r="X141" s="111">
        <f t="shared" si="43"/>
        <v>5.0490943828565129</v>
      </c>
      <c r="Y141" s="111">
        <f t="shared" si="43"/>
        <v>5.0695203287387667</v>
      </c>
      <c r="DA141" s="63" t="s">
        <v>1969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0.51515199488536956</v>
      </c>
      <c r="C142" s="124">
        <f t="shared" si="44"/>
        <v>0.51763169140568133</v>
      </c>
      <c r="D142" s="124">
        <f t="shared" si="44"/>
        <v>0.52085296219527244</v>
      </c>
      <c r="E142" s="124">
        <f t="shared" si="44"/>
        <v>0.52729351051740181</v>
      </c>
      <c r="F142" s="124">
        <f t="shared" si="44"/>
        <v>0.53603976741547354</v>
      </c>
      <c r="G142" s="124">
        <f t="shared" si="44"/>
        <v>0.5462897588146931</v>
      </c>
      <c r="H142" s="124">
        <f t="shared" si="44"/>
        <v>0.55538791052540648</v>
      </c>
      <c r="I142" s="124">
        <f t="shared" si="44"/>
        <v>0.56386676500254662</v>
      </c>
      <c r="J142" s="124">
        <f t="shared" si="44"/>
        <v>0.57225398436307517</v>
      </c>
      <c r="K142" s="124">
        <f t="shared" si="44"/>
        <v>0.58117454267397217</v>
      </c>
      <c r="L142" s="124">
        <f t="shared" si="44"/>
        <v>0.59115641440935229</v>
      </c>
      <c r="M142" s="124">
        <f t="shared" si="44"/>
        <v>0.60260918001633423</v>
      </c>
      <c r="N142" s="124">
        <f t="shared" si="44"/>
        <v>0.6163643894144808</v>
      </c>
      <c r="O142" s="124">
        <f t="shared" si="44"/>
        <v>0.62982331983931028</v>
      </c>
      <c r="P142" s="124">
        <f t="shared" si="44"/>
        <v>0.6384294527077099</v>
      </c>
      <c r="Q142" s="124">
        <f t="shared" si="44"/>
        <v>0.6488766580262002</v>
      </c>
      <c r="R142" s="124">
        <f t="shared" ref="R142:V142" si="45">IF(R123=0,"",R123/R104)</f>
        <v>0.66342886371304355</v>
      </c>
      <c r="S142" s="124">
        <f t="shared" si="45"/>
        <v>0.67853523259363824</v>
      </c>
      <c r="T142" s="124">
        <f t="shared" si="45"/>
        <v>0.69809946860550198</v>
      </c>
      <c r="U142" s="124">
        <f t="shared" si="45"/>
        <v>0.72197989043763278</v>
      </c>
      <c r="V142" s="124">
        <f t="shared" si="45"/>
        <v>0.74346475087253072</v>
      </c>
      <c r="W142" s="124">
        <f t="shared" ref="W142:Y142" si="46">IF(W123=0,"",W123/W104)</f>
        <v>0.764459129304911</v>
      </c>
      <c r="X142" s="124">
        <f t="shared" si="46"/>
        <v>0.78052400483123374</v>
      </c>
      <c r="Y142" s="124">
        <f t="shared" si="46"/>
        <v>0.79587972943167284</v>
      </c>
      <c r="DA142" s="130" t="s">
        <v>1970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0.51189275465060269</v>
      </c>
      <c r="C143" s="111">
        <f t="shared" si="47"/>
        <v>0.51428937115319395</v>
      </c>
      <c r="D143" s="111">
        <f t="shared" si="47"/>
        <v>0.51738450551572579</v>
      </c>
      <c r="E143" s="111">
        <f t="shared" si="47"/>
        <v>0.52376426926527064</v>
      </c>
      <c r="F143" s="111">
        <f t="shared" si="47"/>
        <v>0.53263016893129533</v>
      </c>
      <c r="G143" s="111">
        <f t="shared" si="47"/>
        <v>0.54343068811469619</v>
      </c>
      <c r="H143" s="111">
        <f t="shared" si="47"/>
        <v>0.55261144701223541</v>
      </c>
      <c r="I143" s="111">
        <f t="shared" si="47"/>
        <v>0.56101770198318612</v>
      </c>
      <c r="J143" s="111">
        <f t="shared" si="47"/>
        <v>0.56968828517657455</v>
      </c>
      <c r="K143" s="111">
        <f t="shared" si="47"/>
        <v>0.57887413546941713</v>
      </c>
      <c r="L143" s="111">
        <f t="shared" si="47"/>
        <v>0.58908780350600976</v>
      </c>
      <c r="M143" s="111">
        <f t="shared" si="47"/>
        <v>0.60084737763695661</v>
      </c>
      <c r="N143" s="111">
        <f t="shared" si="47"/>
        <v>0.61492417385609932</v>
      </c>
      <c r="O143" s="111">
        <f t="shared" si="47"/>
        <v>0.62857058650870679</v>
      </c>
      <c r="P143" s="111">
        <f t="shared" si="47"/>
        <v>0.63724408924674736</v>
      </c>
      <c r="Q143" s="111">
        <f t="shared" si="47"/>
        <v>0.64765546108757066</v>
      </c>
      <c r="R143" s="111">
        <f t="shared" ref="R143:V143" si="48">IF(R124=0,"",R124/R105)</f>
        <v>0.6624008222445178</v>
      </c>
      <c r="S143" s="111">
        <f t="shared" si="48"/>
        <v>0.67750493445950388</v>
      </c>
      <c r="T143" s="111">
        <f t="shared" si="48"/>
        <v>0.69723621833804617</v>
      </c>
      <c r="U143" s="111">
        <f t="shared" si="48"/>
        <v>0.72133988405481808</v>
      </c>
      <c r="V143" s="111">
        <f t="shared" si="48"/>
        <v>0.74304212479093712</v>
      </c>
      <c r="W143" s="111">
        <f t="shared" ref="W143:Y143" si="49">IF(W124=0,"",W124/W105)</f>
        <v>0.76420850153138986</v>
      </c>
      <c r="X143" s="111">
        <f t="shared" si="49"/>
        <v>0.78042815484800876</v>
      </c>
      <c r="Y143" s="111">
        <f t="shared" si="49"/>
        <v>0.79571886473816023</v>
      </c>
      <c r="DA143" s="63" t="s">
        <v>1971</v>
      </c>
    </row>
    <row r="144" spans="1:105" ht="12" customHeight="1" x14ac:dyDescent="0.25">
      <c r="A144" s="97" t="s">
        <v>133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:Y144" si="52">IF(W125=0,"",W125/W106)</f>
        <v/>
      </c>
      <c r="X144" s="111" t="str">
        <f t="shared" si="52"/>
        <v/>
      </c>
      <c r="Y144" s="111" t="str">
        <f t="shared" si="52"/>
        <v/>
      </c>
      <c r="DA144" s="63" t="s">
        <v>1972</v>
      </c>
    </row>
    <row r="145" spans="1:105" ht="12" customHeight="1" x14ac:dyDescent="0.25">
      <c r="A145" s="100" t="s">
        <v>212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:Y145" si="55">IF(W126=0,"",W126/W107)</f>
        <v/>
      </c>
      <c r="X145" s="112" t="str">
        <f t="shared" si="55"/>
        <v/>
      </c>
      <c r="Y145" s="112" t="str">
        <f t="shared" si="55"/>
        <v/>
      </c>
      <c r="DA145" s="131" t="s">
        <v>1973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:Y146" si="58">IF(W127=0,"",W127/W108)</f>
        <v/>
      </c>
      <c r="X146" s="113" t="str">
        <f t="shared" si="58"/>
        <v/>
      </c>
      <c r="Y146" s="113" t="str">
        <f t="shared" si="58"/>
        <v/>
      </c>
      <c r="DA146" s="132" t="s">
        <v>1974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0.61881027483205964</v>
      </c>
      <c r="C147" s="112">
        <f t="shared" si="59"/>
        <v>0.62132857326296442</v>
      </c>
      <c r="D147" s="112">
        <f t="shared" si="59"/>
        <v>0.624372736301258</v>
      </c>
      <c r="E147" s="112">
        <f t="shared" si="59"/>
        <v>0.62850547880517971</v>
      </c>
      <c r="F147" s="112">
        <f t="shared" si="59"/>
        <v>0.63320073414936151</v>
      </c>
      <c r="G147" s="112">
        <f t="shared" si="59"/>
        <v>0.63798937450486803</v>
      </c>
      <c r="H147" s="112">
        <f t="shared" si="59"/>
        <v>0.64241983273841596</v>
      </c>
      <c r="I147" s="112">
        <f t="shared" si="59"/>
        <v>0.64453883330539785</v>
      </c>
      <c r="J147" s="112">
        <f t="shared" si="59"/>
        <v>0.64555449867522563</v>
      </c>
      <c r="K147" s="112">
        <f t="shared" si="59"/>
        <v>0.64734623882893061</v>
      </c>
      <c r="L147" s="112">
        <f t="shared" si="59"/>
        <v>0.64977017753102451</v>
      </c>
      <c r="M147" s="112">
        <f t="shared" si="59"/>
        <v>0.65331058074392778</v>
      </c>
      <c r="N147" s="112">
        <f t="shared" si="59"/>
        <v>0.65849450616041794</v>
      </c>
      <c r="O147" s="112">
        <f t="shared" si="59"/>
        <v>0.66542810659838347</v>
      </c>
      <c r="P147" s="112">
        <f t="shared" si="59"/>
        <v>0.67413479903745122</v>
      </c>
      <c r="Q147" s="112">
        <f t="shared" si="59"/>
        <v>0.68351311659767378</v>
      </c>
      <c r="R147" s="112">
        <f t="shared" ref="R147:V147" si="60">IF(R128=0,"",R128/R109)</f>
        <v>0.69455589358302161</v>
      </c>
      <c r="S147" s="112">
        <f t="shared" si="60"/>
        <v>0.70794944018154571</v>
      </c>
      <c r="T147" s="112">
        <f t="shared" si="60"/>
        <v>0.72391287578152641</v>
      </c>
      <c r="U147" s="112">
        <f t="shared" si="60"/>
        <v>0.74113399094884624</v>
      </c>
      <c r="V147" s="112">
        <f t="shared" si="60"/>
        <v>0.75621016961592602</v>
      </c>
      <c r="W147" s="112">
        <f t="shared" ref="W147:Y147" si="61">IF(W128=0,"",W128/W109)</f>
        <v>0.77152078322126327</v>
      </c>
      <c r="X147" s="112">
        <f t="shared" si="61"/>
        <v>0.78357862757333974</v>
      </c>
      <c r="Y147" s="112">
        <f t="shared" si="61"/>
        <v>0.79938454893477295</v>
      </c>
      <c r="DA147" s="131" t="s">
        <v>1975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:Y148" si="64">IF(W129=0,"",W129/W110)</f>
        <v/>
      </c>
      <c r="X148" s="113" t="str">
        <f t="shared" si="64"/>
        <v/>
      </c>
      <c r="Y148" s="113" t="str">
        <f t="shared" si="64"/>
        <v/>
      </c>
      <c r="DA148" s="132" t="s">
        <v>1976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:Y149" si="67">IF(W130=0,"",W130/W111)</f>
        <v/>
      </c>
      <c r="X149" s="111" t="str">
        <f t="shared" si="67"/>
        <v/>
      </c>
      <c r="Y149" s="111" t="str">
        <f t="shared" si="67"/>
        <v/>
      </c>
      <c r="DA149" s="63" t="s">
        <v>1977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:Y150" si="70">IF(W131=0,"",W131/W112)</f>
        <v/>
      </c>
      <c r="X150" s="111" t="str">
        <f t="shared" si="70"/>
        <v/>
      </c>
      <c r="Y150" s="111" t="str">
        <f t="shared" si="70"/>
        <v/>
      </c>
      <c r="DA150" s="63" t="s">
        <v>1978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0.5691208681362141</v>
      </c>
      <c r="C151" s="124">
        <f t="shared" si="71"/>
        <v>0.56950658088917105</v>
      </c>
      <c r="D151" s="124">
        <f t="shared" si="71"/>
        <v>0.57046056323566807</v>
      </c>
      <c r="E151" s="124">
        <f t="shared" si="71"/>
        <v>0.57001883104610351</v>
      </c>
      <c r="F151" s="124">
        <f t="shared" si="71"/>
        <v>0.57077887268750083</v>
      </c>
      <c r="G151" s="124">
        <f t="shared" si="71"/>
        <v>0.57188626639877649</v>
      </c>
      <c r="H151" s="124">
        <f t="shared" si="71"/>
        <v>0.57357369104094091</v>
      </c>
      <c r="I151" s="124">
        <f t="shared" si="71"/>
        <v>0.57471632309123377</v>
      </c>
      <c r="J151" s="124">
        <f t="shared" si="71"/>
        <v>0.57508684967089241</v>
      </c>
      <c r="K151" s="124">
        <f t="shared" si="71"/>
        <v>0.57663888228891669</v>
      </c>
      <c r="L151" s="124">
        <f t="shared" si="71"/>
        <v>0.57630965128639444</v>
      </c>
      <c r="M151" s="124">
        <f t="shared" si="71"/>
        <v>0.57673298359816261</v>
      </c>
      <c r="N151" s="124">
        <f t="shared" si="71"/>
        <v>0.57721620587969047</v>
      </c>
      <c r="O151" s="124">
        <f t="shared" si="71"/>
        <v>0.5780679577878628</v>
      </c>
      <c r="P151" s="124">
        <f t="shared" si="71"/>
        <v>0.57813601025655503</v>
      </c>
      <c r="Q151" s="124">
        <f t="shared" si="71"/>
        <v>0.57899811960619652</v>
      </c>
      <c r="R151" s="124">
        <f t="shared" ref="R151:V151" si="72">IF(R132=0,"",R132/R113)</f>
        <v>0.57987670389353985</v>
      </c>
      <c r="S151" s="124">
        <f t="shared" si="72"/>
        <v>0.58245192460419637</v>
      </c>
      <c r="T151" s="124">
        <f t="shared" si="72"/>
        <v>0.58614829617005104</v>
      </c>
      <c r="U151" s="124">
        <f t="shared" si="72"/>
        <v>0.59096469459547996</v>
      </c>
      <c r="V151" s="124">
        <f t="shared" si="72"/>
        <v>0.59657605207158848</v>
      </c>
      <c r="W151" s="124">
        <f t="shared" ref="W151:Y151" si="73">IF(W132=0,"",W132/W113)</f>
        <v>0.60523992081077616</v>
      </c>
      <c r="X151" s="124">
        <f t="shared" si="73"/>
        <v>0.61546673952908726</v>
      </c>
      <c r="Y151" s="124">
        <f t="shared" si="73"/>
        <v>0.63969595279001001</v>
      </c>
      <c r="DA151" s="130" t="s">
        <v>1979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0.56004821927299797</v>
      </c>
      <c r="C152" s="111">
        <f t="shared" si="74"/>
        <v>0.56086445520379036</v>
      </c>
      <c r="D152" s="111">
        <f t="shared" si="74"/>
        <v>0.56187174692601405</v>
      </c>
      <c r="E152" s="111">
        <f t="shared" si="74"/>
        <v>0.56324886893726289</v>
      </c>
      <c r="F152" s="111">
        <f t="shared" si="74"/>
        <v>0.56479372261081817</v>
      </c>
      <c r="G152" s="111">
        <f t="shared" si="74"/>
        <v>0.56638290204444164</v>
      </c>
      <c r="H152" s="111">
        <f t="shared" si="74"/>
        <v>0.56783659995052227</v>
      </c>
      <c r="I152" s="111">
        <f t="shared" si="74"/>
        <v>0.56855704299920373</v>
      </c>
      <c r="J152" s="111">
        <f t="shared" si="74"/>
        <v>0.56893660586422534</v>
      </c>
      <c r="K152" s="111">
        <f t="shared" si="74"/>
        <v>0.56945133797908909</v>
      </c>
      <c r="L152" s="111">
        <f t="shared" si="74"/>
        <v>0.5700741060872021</v>
      </c>
      <c r="M152" s="111">
        <f t="shared" si="74"/>
        <v>0.57075862539109634</v>
      </c>
      <c r="N152" s="111">
        <f t="shared" si="74"/>
        <v>0.57142500347164848</v>
      </c>
      <c r="O152" s="111">
        <f t="shared" si="74"/>
        <v>0.57197003228059562</v>
      </c>
      <c r="P152" s="111">
        <f t="shared" si="74"/>
        <v>0.57233119571762114</v>
      </c>
      <c r="Q152" s="111">
        <f t="shared" si="74"/>
        <v>0.57286545080796136</v>
      </c>
      <c r="R152" s="111">
        <f t="shared" ref="R152:V152" si="75">IF(R133=0,"",R133/R114)</f>
        <v>0.57415795642223733</v>
      </c>
      <c r="S152" s="111">
        <f t="shared" si="75"/>
        <v>0.57635425362862602</v>
      </c>
      <c r="T152" s="111">
        <f t="shared" si="75"/>
        <v>0.58006395705732505</v>
      </c>
      <c r="U152" s="111">
        <f t="shared" si="75"/>
        <v>0.58510865128807643</v>
      </c>
      <c r="V152" s="111">
        <f t="shared" si="75"/>
        <v>0.58998231730194584</v>
      </c>
      <c r="W152" s="111">
        <f t="shared" ref="W152:Y152" si="76">IF(W133=0,"",W133/W114)</f>
        <v>0.59430001833892809</v>
      </c>
      <c r="X152" s="111">
        <f t="shared" si="76"/>
        <v>0.59772164589118004</v>
      </c>
      <c r="Y152" s="111">
        <f t="shared" si="76"/>
        <v>0.600344275000252</v>
      </c>
      <c r="DA152" s="63" t="s">
        <v>1980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0.72608829280164133</v>
      </c>
      <c r="C153" s="45">
        <f t="shared" si="77"/>
        <v>0.72741509710223096</v>
      </c>
      <c r="D153" s="45">
        <f t="shared" si="77"/>
        <v>0.72806239343705959</v>
      </c>
      <c r="E153" s="45">
        <f t="shared" si="77"/>
        <v>0.72941166695013326</v>
      </c>
      <c r="F153" s="45">
        <f t="shared" si="77"/>
        <v>0.7324591475162836</v>
      </c>
      <c r="G153" s="45">
        <f t="shared" si="77"/>
        <v>0.73725400664916663</v>
      </c>
      <c r="H153" s="45">
        <f t="shared" si="77"/>
        <v>0.74226123831150059</v>
      </c>
      <c r="I153" s="45">
        <f t="shared" si="77"/>
        <v>0.74476565788717397</v>
      </c>
      <c r="J153" s="45">
        <f t="shared" si="77"/>
        <v>0.74566143667145679</v>
      </c>
      <c r="K153" s="45">
        <f t="shared" si="77"/>
        <v>0.74719057992330462</v>
      </c>
      <c r="L153" s="45">
        <f t="shared" si="77"/>
        <v>0.74761681797103496</v>
      </c>
      <c r="M153" s="45">
        <f t="shared" si="77"/>
        <v>0.74907154716532121</v>
      </c>
      <c r="N153" s="45">
        <f t="shared" si="77"/>
        <v>0.75162256338107947</v>
      </c>
      <c r="O153" s="45">
        <f t="shared" si="77"/>
        <v>0.75587652961452734</v>
      </c>
      <c r="P153" s="45">
        <f t="shared" si="77"/>
        <v>0.76112556420081201</v>
      </c>
      <c r="Q153" s="45">
        <f t="shared" si="77"/>
        <v>0.76632863300130671</v>
      </c>
      <c r="R153" s="45">
        <f t="shared" ref="R153:V153" si="78">IF(R134=0,"",R134/R115)</f>
        <v>0.77257902318444438</v>
      </c>
      <c r="S153" s="45">
        <f t="shared" si="78"/>
        <v>0.78022564341104983</v>
      </c>
      <c r="T153" s="45">
        <f t="shared" si="78"/>
        <v>0.78737434671363404</v>
      </c>
      <c r="U153" s="45">
        <f t="shared" si="78"/>
        <v>0.80066632122759929</v>
      </c>
      <c r="V153" s="45">
        <f t="shared" si="78"/>
        <v>0.81884173299082885</v>
      </c>
      <c r="W153" s="45">
        <f t="shared" ref="W153:Y153" si="79">IF(W134=0,"",W134/W115)</f>
        <v>0.84979745927590067</v>
      </c>
      <c r="X153" s="45">
        <f t="shared" si="79"/>
        <v>0.86561213001520476</v>
      </c>
      <c r="Y153" s="45">
        <f t="shared" si="79"/>
        <v>0.88069363123208566</v>
      </c>
      <c r="DA153" s="60" t="s">
        <v>1981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98.455500000000001</v>
      </c>
      <c r="C155" s="117">
        <f t="shared" si="80"/>
        <v>97.799129999999991</v>
      </c>
      <c r="D155" s="117">
        <f t="shared" si="80"/>
        <v>86.539860000000004</v>
      </c>
      <c r="E155" s="117">
        <f t="shared" si="80"/>
        <v>87.701130000000006</v>
      </c>
      <c r="F155" s="117">
        <f t="shared" si="80"/>
        <v>90.629549999999995</v>
      </c>
      <c r="G155" s="117">
        <f t="shared" si="80"/>
        <v>105.62508</v>
      </c>
      <c r="H155" s="117">
        <f t="shared" si="80"/>
        <v>107.24076000000005</v>
      </c>
      <c r="I155" s="117">
        <f t="shared" si="80"/>
        <v>114.76376999999999</v>
      </c>
      <c r="J155" s="117">
        <f t="shared" si="80"/>
        <v>115.47063000000007</v>
      </c>
      <c r="K155" s="117">
        <f t="shared" si="80"/>
        <v>119.00493000000007</v>
      </c>
      <c r="L155" s="117">
        <f t="shared" si="80"/>
        <v>128.95145999999997</v>
      </c>
      <c r="M155" s="117">
        <f t="shared" si="80"/>
        <v>121.37796000000006</v>
      </c>
      <c r="N155" s="117">
        <f t="shared" si="80"/>
        <v>129.96126000000001</v>
      </c>
      <c r="O155" s="117">
        <f t="shared" si="80"/>
        <v>122.79168000000011</v>
      </c>
      <c r="P155" s="117">
        <f t="shared" si="80"/>
        <v>122.64021000000001</v>
      </c>
      <c r="Q155" s="117">
        <f t="shared" si="80"/>
        <v>115.82405999999997</v>
      </c>
      <c r="R155" s="117">
        <f t="shared" ref="R155:V155" si="81">R156+R159+R161+R170</f>
        <v>135.91908000000004</v>
      </c>
      <c r="S155" s="117">
        <f t="shared" si="81"/>
        <v>126.39727188000005</v>
      </c>
      <c r="T155" s="117">
        <f t="shared" si="81"/>
        <v>128.56278616739252</v>
      </c>
      <c r="U155" s="117">
        <f t="shared" si="81"/>
        <v>134.69787555714399</v>
      </c>
      <c r="V155" s="117">
        <f t="shared" si="81"/>
        <v>130.38696009144357</v>
      </c>
      <c r="W155" s="117">
        <f t="shared" ref="W155:Y155" si="82">W156+W159+W161+W170</f>
        <v>139.29669388463617</v>
      </c>
      <c r="X155" s="117">
        <f t="shared" si="82"/>
        <v>111.85834231764295</v>
      </c>
      <c r="Y155" s="117">
        <f t="shared" si="82"/>
        <v>124.71882302936561</v>
      </c>
      <c r="DA155" s="129" t="s">
        <v>2132</v>
      </c>
    </row>
    <row r="156" spans="1:105" ht="12" customHeight="1" x14ac:dyDescent="0.25">
      <c r="A156" s="121" t="s">
        <v>57</v>
      </c>
      <c r="B156" s="122">
        <f t="shared" ref="B156:Q156" si="83">SUM(B157:B158)</f>
        <v>83.247271122204921</v>
      </c>
      <c r="C156" s="122">
        <f t="shared" si="83"/>
        <v>82.521057221116749</v>
      </c>
      <c r="D156" s="122">
        <f t="shared" si="83"/>
        <v>73.222436626586116</v>
      </c>
      <c r="E156" s="122">
        <f t="shared" si="83"/>
        <v>74.423937359118227</v>
      </c>
      <c r="F156" s="122">
        <f t="shared" si="83"/>
        <v>76.652762002726121</v>
      </c>
      <c r="G156" s="122">
        <f t="shared" si="83"/>
        <v>89.310363302315366</v>
      </c>
      <c r="H156" s="122">
        <f t="shared" si="83"/>
        <v>89.975286198693439</v>
      </c>
      <c r="I156" s="122">
        <f t="shared" si="83"/>
        <v>99.477038952557066</v>
      </c>
      <c r="J156" s="122">
        <f t="shared" si="83"/>
        <v>100.1833109835113</v>
      </c>
      <c r="K156" s="122">
        <f t="shared" si="83"/>
        <v>104.68496012775898</v>
      </c>
      <c r="L156" s="122">
        <f t="shared" si="83"/>
        <v>113.25554476896079</v>
      </c>
      <c r="M156" s="122">
        <f t="shared" si="83"/>
        <v>106.39254998920239</v>
      </c>
      <c r="N156" s="122">
        <f t="shared" si="83"/>
        <v>114.06447800487733</v>
      </c>
      <c r="O156" s="122">
        <f t="shared" si="83"/>
        <v>107.81391596556043</v>
      </c>
      <c r="P156" s="122">
        <f t="shared" si="83"/>
        <v>107.57734840548466</v>
      </c>
      <c r="Q156" s="122">
        <f t="shared" si="83"/>
        <v>101.11218368464363</v>
      </c>
      <c r="R156" s="122">
        <f t="shared" ref="R156:V156" si="84">SUM(R157:R158)</f>
        <v>118.19900895843092</v>
      </c>
      <c r="S156" s="122">
        <f t="shared" si="84"/>
        <v>109.827233155575</v>
      </c>
      <c r="T156" s="122">
        <f t="shared" si="84"/>
        <v>112.25062322462222</v>
      </c>
      <c r="U156" s="122">
        <f t="shared" si="84"/>
        <v>116.48027650359383</v>
      </c>
      <c r="V156" s="122">
        <f t="shared" si="84"/>
        <v>113.03540679144615</v>
      </c>
      <c r="W156" s="122">
        <f t="shared" ref="W156:Y156" si="85">SUM(W157:W158)</f>
        <v>120.19827203638964</v>
      </c>
      <c r="X156" s="122">
        <f t="shared" si="85"/>
        <v>98.100880622201899</v>
      </c>
      <c r="Y156" s="122">
        <f t="shared" si="85"/>
        <v>109.18976493902109</v>
      </c>
      <c r="DA156" s="130" t="s">
        <v>2133</v>
      </c>
    </row>
    <row r="157" spans="1:105" ht="12" customHeight="1" x14ac:dyDescent="0.25">
      <c r="A157" s="97" t="s">
        <v>212</v>
      </c>
      <c r="B157" s="98">
        <v>83.247271122204921</v>
      </c>
      <c r="C157" s="98">
        <v>82.521057221116749</v>
      </c>
      <c r="D157" s="98">
        <v>73.222436626586116</v>
      </c>
      <c r="E157" s="98">
        <v>74.423937359118227</v>
      </c>
      <c r="F157" s="98">
        <v>76.652762002726121</v>
      </c>
      <c r="G157" s="98">
        <v>89.310363302315366</v>
      </c>
      <c r="H157" s="98">
        <v>89.975286198693439</v>
      </c>
      <c r="I157" s="98">
        <v>99.477038952557066</v>
      </c>
      <c r="J157" s="98">
        <v>100.1833109835113</v>
      </c>
      <c r="K157" s="98">
        <v>104.68496012775898</v>
      </c>
      <c r="L157" s="98">
        <v>113.25554476896079</v>
      </c>
      <c r="M157" s="98">
        <v>106.39254998920239</v>
      </c>
      <c r="N157" s="98">
        <v>114.06447800487733</v>
      </c>
      <c r="O157" s="98">
        <v>107.81391596556043</v>
      </c>
      <c r="P157" s="98">
        <v>107.57734840548466</v>
      </c>
      <c r="Q157" s="98">
        <v>101.11218368464363</v>
      </c>
      <c r="R157" s="98">
        <v>118.19900895843092</v>
      </c>
      <c r="S157" s="98">
        <v>109.827233155575</v>
      </c>
      <c r="T157" s="98">
        <v>112.25062322462222</v>
      </c>
      <c r="U157" s="98">
        <v>116.48027650359383</v>
      </c>
      <c r="V157" s="98">
        <v>113.03540679144615</v>
      </c>
      <c r="W157" s="98">
        <v>120.19827203638964</v>
      </c>
      <c r="X157" s="98">
        <v>98.100880622201899</v>
      </c>
      <c r="Y157" s="98">
        <v>109.18976493902109</v>
      </c>
      <c r="DA157" s="63" t="s">
        <v>2134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2135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2136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2137</v>
      </c>
    </row>
    <row r="161" spans="1:105" ht="12" customHeight="1" x14ac:dyDescent="0.25">
      <c r="A161" s="121" t="s">
        <v>55</v>
      </c>
      <c r="B161" s="122">
        <v>9.5039778955457503</v>
      </c>
      <c r="C161" s="122">
        <v>9.5289750410696161</v>
      </c>
      <c r="D161" s="122">
        <v>8.7978454222523492</v>
      </c>
      <c r="E161" s="122">
        <v>8.5633043634354546</v>
      </c>
      <c r="F161" s="122">
        <v>8.9850800268459476</v>
      </c>
      <c r="G161" s="122">
        <v>10.926346966135711</v>
      </c>
      <c r="H161" s="122">
        <v>11.407883327776856</v>
      </c>
      <c r="I161" s="122">
        <v>10.042629422534874</v>
      </c>
      <c r="J161" s="122">
        <v>9.9685699079558621</v>
      </c>
      <c r="K161" s="122">
        <v>9.6321757105205492</v>
      </c>
      <c r="L161" s="122">
        <v>10.216621365308658</v>
      </c>
      <c r="M161" s="122">
        <v>9.7297605441779993</v>
      </c>
      <c r="N161" s="122">
        <v>10.421054884144912</v>
      </c>
      <c r="O161" s="122">
        <v>9.8223880666584691</v>
      </c>
      <c r="P161" s="122">
        <v>9.7492192473897799</v>
      </c>
      <c r="Q161" s="122">
        <v>9.2733148797261631</v>
      </c>
      <c r="R161" s="122">
        <v>10.924180249511732</v>
      </c>
      <c r="S161" s="122">
        <v>10.188789564223542</v>
      </c>
      <c r="T161" s="122">
        <v>10.109274970541898</v>
      </c>
      <c r="U161" s="122">
        <v>10.970187355322397</v>
      </c>
      <c r="V161" s="122">
        <v>10.644703356132286</v>
      </c>
      <c r="W161" s="122">
        <v>11.471558696146159</v>
      </c>
      <c r="X161" s="122">
        <v>9.0777621269019466</v>
      </c>
      <c r="Y161" s="122">
        <v>10.153072699889471</v>
      </c>
      <c r="DA161" s="130" t="s">
        <v>2138</v>
      </c>
    </row>
    <row r="162" spans="1:105" ht="12" customHeight="1" x14ac:dyDescent="0.25">
      <c r="A162" s="97" t="s">
        <v>134</v>
      </c>
      <c r="B162" s="98">
        <v>9.5039778955457503</v>
      </c>
      <c r="C162" s="98">
        <v>9.5289750410696161</v>
      </c>
      <c r="D162" s="98">
        <v>8.7978454222523492</v>
      </c>
      <c r="E162" s="98">
        <v>8.5633043634354546</v>
      </c>
      <c r="F162" s="98">
        <v>8.9850800268459476</v>
      </c>
      <c r="G162" s="98">
        <v>10.926346966135711</v>
      </c>
      <c r="H162" s="98">
        <v>11.407883327776856</v>
      </c>
      <c r="I162" s="98">
        <v>10.042629422534874</v>
      </c>
      <c r="J162" s="98">
        <v>9.9685699079558621</v>
      </c>
      <c r="K162" s="98">
        <v>9.6321757105205492</v>
      </c>
      <c r="L162" s="98">
        <v>10.216621365308658</v>
      </c>
      <c r="M162" s="98">
        <v>9.7297605441779993</v>
      </c>
      <c r="N162" s="98">
        <v>10.421054884144912</v>
      </c>
      <c r="O162" s="98">
        <v>9.8223880666584691</v>
      </c>
      <c r="P162" s="98">
        <v>9.7492192473897799</v>
      </c>
      <c r="Q162" s="98">
        <v>9.2733148797261631</v>
      </c>
      <c r="R162" s="98">
        <v>10.924180249511732</v>
      </c>
      <c r="S162" s="98">
        <v>10.188789564223542</v>
      </c>
      <c r="T162" s="98">
        <v>10.109274970541898</v>
      </c>
      <c r="U162" s="98">
        <v>10.970187355322397</v>
      </c>
      <c r="V162" s="98">
        <v>10.644703356132286</v>
      </c>
      <c r="W162" s="98">
        <v>11.471558696146159</v>
      </c>
      <c r="X162" s="98">
        <v>9.0777621269019466</v>
      </c>
      <c r="Y162" s="98">
        <v>10.153072699889471</v>
      </c>
      <c r="DA162" s="63" t="s">
        <v>2139</v>
      </c>
    </row>
    <row r="163" spans="1:105" ht="12" customHeight="1" x14ac:dyDescent="0.25">
      <c r="A163" s="97" t="s">
        <v>133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2140</v>
      </c>
    </row>
    <row r="164" spans="1:105" ht="12" customHeight="1" x14ac:dyDescent="0.25">
      <c r="A164" s="100" t="s">
        <v>212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2141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2142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2143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2144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2145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2146</v>
      </c>
    </row>
    <row r="170" spans="1:105" ht="12" customHeight="1" x14ac:dyDescent="0.25">
      <c r="A170" s="121" t="s">
        <v>54</v>
      </c>
      <c r="B170" s="122">
        <v>5.7042509822493415</v>
      </c>
      <c r="C170" s="122">
        <v>5.749097737813635</v>
      </c>
      <c r="D170" s="122">
        <v>4.519577951161537</v>
      </c>
      <c r="E170" s="122">
        <v>4.7138882774463271</v>
      </c>
      <c r="F170" s="122">
        <v>4.9917079704279255</v>
      </c>
      <c r="G170" s="122">
        <v>5.3883697315489245</v>
      </c>
      <c r="H170" s="122">
        <v>5.8575904735297488</v>
      </c>
      <c r="I170" s="122">
        <v>5.2441016249080494</v>
      </c>
      <c r="J170" s="122">
        <v>5.3187491085328977</v>
      </c>
      <c r="K170" s="122">
        <v>4.687794161720527</v>
      </c>
      <c r="L170" s="122">
        <v>5.479293865730539</v>
      </c>
      <c r="M170" s="122">
        <v>5.2556494666196762</v>
      </c>
      <c r="N170" s="122">
        <v>5.4757271109777799</v>
      </c>
      <c r="O170" s="122">
        <v>5.1553759677812065</v>
      </c>
      <c r="P170" s="122">
        <v>5.313642347125584</v>
      </c>
      <c r="Q170" s="122">
        <v>5.4385614356301941</v>
      </c>
      <c r="R170" s="122">
        <v>6.795890792057369</v>
      </c>
      <c r="S170" s="122">
        <v>6.3812491602015067</v>
      </c>
      <c r="T170" s="122">
        <v>6.2028879722284023</v>
      </c>
      <c r="U170" s="122">
        <v>7.2474116982277526</v>
      </c>
      <c r="V170" s="122">
        <v>6.7068499438651319</v>
      </c>
      <c r="W170" s="122">
        <v>7.6268631521003867</v>
      </c>
      <c r="X170" s="122">
        <v>4.6796995685391032</v>
      </c>
      <c r="Y170" s="122">
        <v>5.375985390455039</v>
      </c>
      <c r="DA170" s="130" t="s">
        <v>2147</v>
      </c>
    </row>
    <row r="171" spans="1:105" ht="12" customHeight="1" x14ac:dyDescent="0.25">
      <c r="A171" s="97" t="s">
        <v>175</v>
      </c>
      <c r="B171" s="98">
        <v>5.7042509822493415</v>
      </c>
      <c r="C171" s="98">
        <v>5.749097737813635</v>
      </c>
      <c r="D171" s="98">
        <v>4.519577951161537</v>
      </c>
      <c r="E171" s="98">
        <v>4.7138882774463271</v>
      </c>
      <c r="F171" s="98">
        <v>4.9917079704279255</v>
      </c>
      <c r="G171" s="98">
        <v>5.3883697315489245</v>
      </c>
      <c r="H171" s="98">
        <v>5.8575904735297488</v>
      </c>
      <c r="I171" s="98">
        <v>5.2441016249080494</v>
      </c>
      <c r="J171" s="98">
        <v>5.3187491085328977</v>
      </c>
      <c r="K171" s="98">
        <v>4.687794161720527</v>
      </c>
      <c r="L171" s="98">
        <v>5.479293865730539</v>
      </c>
      <c r="M171" s="98">
        <v>5.2556494666196762</v>
      </c>
      <c r="N171" s="98">
        <v>5.4757271109777799</v>
      </c>
      <c r="O171" s="98">
        <v>5.1553759677812065</v>
      </c>
      <c r="P171" s="98">
        <v>5.313642347125584</v>
      </c>
      <c r="Q171" s="98">
        <v>5.4385614356301941</v>
      </c>
      <c r="R171" s="98">
        <v>6.795890792057369</v>
      </c>
      <c r="S171" s="98">
        <v>6.3812491602015067</v>
      </c>
      <c r="T171" s="98">
        <v>6.2028879722284023</v>
      </c>
      <c r="U171" s="98">
        <v>7.2474116982277526</v>
      </c>
      <c r="V171" s="98">
        <v>6.7068499438651319</v>
      </c>
      <c r="W171" s="98">
        <v>7.6268631521003867</v>
      </c>
      <c r="X171" s="98">
        <v>4.6796995685391032</v>
      </c>
      <c r="Y171" s="98">
        <v>5.375985390455039</v>
      </c>
      <c r="DA171" s="63" t="s">
        <v>2148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2149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22118.876577781677</v>
      </c>
      <c r="C174" s="117">
        <f t="shared" si="87"/>
        <v>22662.439006745193</v>
      </c>
      <c r="D174" s="117">
        <f t="shared" si="87"/>
        <v>20610.180752562428</v>
      </c>
      <c r="E174" s="117">
        <f t="shared" si="87"/>
        <v>20391.008036682695</v>
      </c>
      <c r="F174" s="117">
        <f t="shared" si="87"/>
        <v>19806.607930460035</v>
      </c>
      <c r="G174" s="117">
        <f t="shared" si="87"/>
        <v>20979.250936991735</v>
      </c>
      <c r="H174" s="117">
        <f t="shared" si="87"/>
        <v>20055.365454484421</v>
      </c>
      <c r="I174" s="117">
        <f t="shared" si="87"/>
        <v>20701.961533696907</v>
      </c>
      <c r="J174" s="117">
        <f t="shared" si="87"/>
        <v>20289.280711817228</v>
      </c>
      <c r="K174" s="117">
        <f t="shared" si="87"/>
        <v>20466.180593648805</v>
      </c>
      <c r="L174" s="117">
        <f t="shared" si="87"/>
        <v>21645.704162273283</v>
      </c>
      <c r="M174" s="117">
        <f t="shared" si="87"/>
        <v>19868.790531344937</v>
      </c>
      <c r="N174" s="117">
        <f t="shared" si="87"/>
        <v>20746.424585172725</v>
      </c>
      <c r="O174" s="117">
        <f t="shared" si="87"/>
        <v>19305.300852639506</v>
      </c>
      <c r="P174" s="117">
        <f t="shared" si="87"/>
        <v>18644.159701690623</v>
      </c>
      <c r="Q174" s="117">
        <f t="shared" si="87"/>
        <v>17224.89542195449</v>
      </c>
      <c r="R174" s="117">
        <f t="shared" ref="R174:V174" si="88">R175+R178+R180+R189</f>
        <v>19514.758052886329</v>
      </c>
      <c r="S174" s="117">
        <f t="shared" si="88"/>
        <v>17946.231657125001</v>
      </c>
      <c r="T174" s="117">
        <f t="shared" si="88"/>
        <v>17801.098563941872</v>
      </c>
      <c r="U174" s="117">
        <f t="shared" si="88"/>
        <v>17805.106586172024</v>
      </c>
      <c r="V174" s="117">
        <f t="shared" si="88"/>
        <v>16963.952687526329</v>
      </c>
      <c r="W174" s="117">
        <f t="shared" ref="W174:Y174" si="89">W175+W178+W180+W189</f>
        <v>17822.818523123271</v>
      </c>
      <c r="X174" s="117">
        <f t="shared" si="89"/>
        <v>14504.780044369092</v>
      </c>
      <c r="Y174" s="117">
        <f t="shared" si="89"/>
        <v>16445.426769376278</v>
      </c>
      <c r="DA174" s="129" t="s">
        <v>2300</v>
      </c>
    </row>
    <row r="175" spans="1:105" ht="12" customHeight="1" x14ac:dyDescent="0.25">
      <c r="A175" s="121" t="s">
        <v>57</v>
      </c>
      <c r="B175" s="122">
        <f t="shared" ref="B175:Q175" si="90">SUM(B176:B177)</f>
        <v>18616.608688903296</v>
      </c>
      <c r="C175" s="122">
        <f t="shared" si="90"/>
        <v>19034.90744310564</v>
      </c>
      <c r="D175" s="122">
        <f t="shared" si="90"/>
        <v>17359.862123389787</v>
      </c>
      <c r="E175" s="122">
        <f t="shared" si="90"/>
        <v>17234.777781046592</v>
      </c>
      <c r="F175" s="122">
        <f t="shared" si="90"/>
        <v>16688.313764979546</v>
      </c>
      <c r="G175" s="122">
        <f t="shared" si="90"/>
        <v>17681.547340302834</v>
      </c>
      <c r="H175" s="122">
        <f t="shared" si="90"/>
        <v>16767.902153452425</v>
      </c>
      <c r="I175" s="122">
        <f t="shared" si="90"/>
        <v>17885.407116010392</v>
      </c>
      <c r="J175" s="122">
        <f t="shared" si="90"/>
        <v>17546.030754912139</v>
      </c>
      <c r="K175" s="122">
        <f t="shared" si="90"/>
        <v>17946.324234146763</v>
      </c>
      <c r="L175" s="122">
        <f t="shared" si="90"/>
        <v>18953.567432131662</v>
      </c>
      <c r="M175" s="122">
        <f t="shared" si="90"/>
        <v>17364.65205032532</v>
      </c>
      <c r="N175" s="122">
        <f t="shared" si="90"/>
        <v>18158.044440260484</v>
      </c>
      <c r="O175" s="122">
        <f t="shared" si="90"/>
        <v>16901.639719495379</v>
      </c>
      <c r="P175" s="122">
        <f t="shared" si="90"/>
        <v>16311.251242616256</v>
      </c>
      <c r="Q175" s="122">
        <f t="shared" si="90"/>
        <v>14993.264602572974</v>
      </c>
      <c r="R175" s="122">
        <f t="shared" ref="R175:V175" si="91">SUM(R176:R177)</f>
        <v>16925.912254210838</v>
      </c>
      <c r="S175" s="122">
        <f t="shared" si="91"/>
        <v>15549.327518734584</v>
      </c>
      <c r="T175" s="122">
        <f t="shared" si="91"/>
        <v>15502.539271701238</v>
      </c>
      <c r="U175" s="122">
        <f t="shared" si="91"/>
        <v>15357.826226082097</v>
      </c>
      <c r="V175" s="122">
        <f t="shared" si="91"/>
        <v>14669.196792386621</v>
      </c>
      <c r="W175" s="122">
        <f t="shared" ref="W175:Y175" si="92">SUM(W176:W177)</f>
        <v>15324.376478051448</v>
      </c>
      <c r="X175" s="122">
        <f t="shared" si="92"/>
        <v>12671.814594386537</v>
      </c>
      <c r="Y175" s="122">
        <f t="shared" si="92"/>
        <v>14269.31660955382</v>
      </c>
      <c r="DA175" s="130" t="s">
        <v>2301</v>
      </c>
    </row>
    <row r="176" spans="1:105" ht="12" customHeight="1" x14ac:dyDescent="0.25">
      <c r="A176" s="97" t="s">
        <v>212</v>
      </c>
      <c r="B176" s="98">
        <v>18409.862738243573</v>
      </c>
      <c r="C176" s="98">
        <v>18826.936199669984</v>
      </c>
      <c r="D176" s="98">
        <v>17173.129211565356</v>
      </c>
      <c r="E176" s="98">
        <v>17051.096862976363</v>
      </c>
      <c r="F176" s="98">
        <v>16510.53924255152</v>
      </c>
      <c r="G176" s="98">
        <v>17494.187804972804</v>
      </c>
      <c r="H176" s="98">
        <v>16590.095657679016</v>
      </c>
      <c r="I176" s="98">
        <v>17696.911045753175</v>
      </c>
      <c r="J176" s="98">
        <v>17362.192916667245</v>
      </c>
      <c r="K176" s="98">
        <v>17759.448365649172</v>
      </c>
      <c r="L176" s="98">
        <v>18753.37122228989</v>
      </c>
      <c r="M176" s="98">
        <v>17180.318588494203</v>
      </c>
      <c r="N176" s="98">
        <v>17962.835468196499</v>
      </c>
      <c r="O176" s="98">
        <v>16717.43862912698</v>
      </c>
      <c r="P176" s="98">
        <v>16132.12420899202</v>
      </c>
      <c r="Q176" s="98">
        <v>14826.739250785136</v>
      </c>
      <c r="R176" s="98">
        <v>16735.088118372765</v>
      </c>
      <c r="S176" s="98">
        <v>15370.893992593015</v>
      </c>
      <c r="T176" s="98">
        <v>15320.170912178155</v>
      </c>
      <c r="U176" s="98">
        <v>15171.39599712619</v>
      </c>
      <c r="V176" s="98">
        <v>14485.532201319113</v>
      </c>
      <c r="W176" s="98">
        <v>15127.193083461441</v>
      </c>
      <c r="X176" s="98">
        <v>12504.859147280333</v>
      </c>
      <c r="Y176" s="98">
        <v>14077.900585379719</v>
      </c>
      <c r="DA176" s="63" t="s">
        <v>2302</v>
      </c>
    </row>
    <row r="177" spans="1:105" ht="12" customHeight="1" x14ac:dyDescent="0.25">
      <c r="A177" s="97" t="s">
        <v>53</v>
      </c>
      <c r="B177" s="98">
        <v>206.74595065972323</v>
      </c>
      <c r="C177" s="98">
        <v>207.97124343565366</v>
      </c>
      <c r="D177" s="98">
        <v>186.73291182443043</v>
      </c>
      <c r="E177" s="98">
        <v>183.68091807023049</v>
      </c>
      <c r="F177" s="98">
        <v>177.77452242802698</v>
      </c>
      <c r="G177" s="98">
        <v>187.35953533003041</v>
      </c>
      <c r="H177" s="98">
        <v>177.80649577340921</v>
      </c>
      <c r="I177" s="98">
        <v>188.49607025721789</v>
      </c>
      <c r="J177" s="98">
        <v>183.83783824489299</v>
      </c>
      <c r="K177" s="98">
        <v>186.8758684975914</v>
      </c>
      <c r="L177" s="98">
        <v>200.19620984177121</v>
      </c>
      <c r="M177" s="98">
        <v>184.33346183111632</v>
      </c>
      <c r="N177" s="98">
        <v>195.20897206398658</v>
      </c>
      <c r="O177" s="98">
        <v>184.20109036839787</v>
      </c>
      <c r="P177" s="98">
        <v>179.12703362423687</v>
      </c>
      <c r="Q177" s="98">
        <v>166.52535178783754</v>
      </c>
      <c r="R177" s="98">
        <v>190.82413583807141</v>
      </c>
      <c r="S177" s="98">
        <v>178.4335261415699</v>
      </c>
      <c r="T177" s="98">
        <v>182.36835952308255</v>
      </c>
      <c r="U177" s="98">
        <v>186.43022895590792</v>
      </c>
      <c r="V177" s="98">
        <v>183.66459106750821</v>
      </c>
      <c r="W177" s="98">
        <v>197.18339459000779</v>
      </c>
      <c r="X177" s="98">
        <v>166.95544710620374</v>
      </c>
      <c r="Y177" s="98">
        <v>191.41602417410175</v>
      </c>
      <c r="DA177" s="63" t="s">
        <v>2303</v>
      </c>
    </row>
    <row r="178" spans="1:105" ht="12" customHeight="1" x14ac:dyDescent="0.25">
      <c r="A178" s="121" t="s">
        <v>92</v>
      </c>
      <c r="B178" s="122">
        <f t="shared" ref="B178:Y178" si="93">B179</f>
        <v>2.0529828071495566E-2</v>
      </c>
      <c r="C178" s="122">
        <f t="shared" si="93"/>
        <v>2.8106867270287304E-2</v>
      </c>
      <c r="D178" s="122">
        <f t="shared" si="93"/>
        <v>3.316793579291246E-2</v>
      </c>
      <c r="E178" s="122">
        <f t="shared" si="93"/>
        <v>4.0698248306712273E-2</v>
      </c>
      <c r="F178" s="122">
        <f t="shared" si="93"/>
        <v>6.2163197277645556E-2</v>
      </c>
      <c r="G178" s="122">
        <f t="shared" si="93"/>
        <v>0.1070680507634931</v>
      </c>
      <c r="H178" s="122">
        <f t="shared" si="93"/>
        <v>0.13235024047206867</v>
      </c>
      <c r="I178" s="122">
        <f t="shared" si="93"/>
        <v>0.16644690894668809</v>
      </c>
      <c r="J178" s="122">
        <f t="shared" si="93"/>
        <v>0.1875104728921716</v>
      </c>
      <c r="K178" s="122">
        <f t="shared" si="93"/>
        <v>0.20010403609822439</v>
      </c>
      <c r="L178" s="122">
        <f t="shared" si="93"/>
        <v>0.40583370382980827</v>
      </c>
      <c r="M178" s="122">
        <f t="shared" si="93"/>
        <v>0.2708181910380057</v>
      </c>
      <c r="N178" s="122">
        <f t="shared" si="93"/>
        <v>0.22584965804602999</v>
      </c>
      <c r="O178" s="122">
        <f t="shared" si="93"/>
        <v>0.23292479427980434</v>
      </c>
      <c r="P178" s="122">
        <f t="shared" si="93"/>
        <v>0.29383131203734336</v>
      </c>
      <c r="Q178" s="122">
        <f t="shared" si="93"/>
        <v>0.28132387250572355</v>
      </c>
      <c r="R178" s="122">
        <f t="shared" si="93"/>
        <v>0.32986585468286195</v>
      </c>
      <c r="S178" s="122">
        <f t="shared" si="93"/>
        <v>0.3575640419410086</v>
      </c>
      <c r="T178" s="122">
        <f t="shared" si="93"/>
        <v>0.50693319564758565</v>
      </c>
      <c r="U178" s="122">
        <f t="shared" si="93"/>
        <v>0.3593077520379902</v>
      </c>
      <c r="V178" s="122">
        <f t="shared" si="93"/>
        <v>0.41692660563752876</v>
      </c>
      <c r="W178" s="122">
        <f t="shared" si="93"/>
        <v>0.69021240511437598</v>
      </c>
      <c r="X178" s="122">
        <f t="shared" si="93"/>
        <v>0.68433726648173909</v>
      </c>
      <c r="Y178" s="122">
        <f t="shared" si="93"/>
        <v>0.67836450203512666</v>
      </c>
      <c r="DA178" s="130" t="s">
        <v>2304</v>
      </c>
    </row>
    <row r="179" spans="1:105" ht="12" customHeight="1" x14ac:dyDescent="0.25">
      <c r="A179" s="97" t="s">
        <v>53</v>
      </c>
      <c r="B179" s="98">
        <f>RES_hhdet_fech!B67</f>
        <v>2.0529828071495566E-2</v>
      </c>
      <c r="C179" s="98">
        <f>RES_hhdet_fech!C67</f>
        <v>2.8106867270287304E-2</v>
      </c>
      <c r="D179" s="98">
        <f>RES_hhdet_fech!D67</f>
        <v>3.316793579291246E-2</v>
      </c>
      <c r="E179" s="98">
        <f>RES_hhdet_fech!E67</f>
        <v>4.0698248306712273E-2</v>
      </c>
      <c r="F179" s="98">
        <f>RES_hhdet_fech!F67</f>
        <v>6.2163197277645556E-2</v>
      </c>
      <c r="G179" s="98">
        <f>RES_hhdet_fech!G67</f>
        <v>0.1070680507634931</v>
      </c>
      <c r="H179" s="98">
        <f>RES_hhdet_fech!H67</f>
        <v>0.13235024047206867</v>
      </c>
      <c r="I179" s="98">
        <f>RES_hhdet_fech!I67</f>
        <v>0.16644690894668809</v>
      </c>
      <c r="J179" s="98">
        <f>RES_hhdet_fech!J67</f>
        <v>0.1875104728921716</v>
      </c>
      <c r="K179" s="98">
        <f>RES_hhdet_fech!K67</f>
        <v>0.20010403609822439</v>
      </c>
      <c r="L179" s="98">
        <f>RES_hhdet_fech!L67</f>
        <v>0.40583370382980827</v>
      </c>
      <c r="M179" s="98">
        <f>RES_hhdet_fech!M67</f>
        <v>0.2708181910380057</v>
      </c>
      <c r="N179" s="98">
        <f>RES_hhdet_fech!N67</f>
        <v>0.22584965804602999</v>
      </c>
      <c r="O179" s="98">
        <f>RES_hhdet_fech!O67</f>
        <v>0.23292479427980434</v>
      </c>
      <c r="P179" s="98">
        <f>RES_hhdet_fech!P67</f>
        <v>0.29383131203734336</v>
      </c>
      <c r="Q179" s="98">
        <f>RES_hhdet_fech!Q67</f>
        <v>0.28132387250572355</v>
      </c>
      <c r="R179" s="98">
        <f>RES_hhdet_fech!R67</f>
        <v>0.32986585468286195</v>
      </c>
      <c r="S179" s="98">
        <f>RES_hhdet_fech!S67</f>
        <v>0.3575640419410086</v>
      </c>
      <c r="T179" s="98">
        <f>RES_hhdet_fech!T67</f>
        <v>0.50693319564758565</v>
      </c>
      <c r="U179" s="98">
        <f>RES_hhdet_fech!U67</f>
        <v>0.3593077520379902</v>
      </c>
      <c r="V179" s="98">
        <f>RES_hhdet_fech!V67</f>
        <v>0.41692660563752876</v>
      </c>
      <c r="W179" s="98">
        <f>RES_hhdet_fech!W67</f>
        <v>0.69021240511437598</v>
      </c>
      <c r="X179" s="98">
        <f>RES_hhdet_fech!X67</f>
        <v>0.68433726648173909</v>
      </c>
      <c r="Y179" s="98">
        <f>RES_hhdet_fech!Y67</f>
        <v>0.67836450203512666</v>
      </c>
      <c r="DA179" s="63" t="s">
        <v>2305</v>
      </c>
    </row>
    <row r="180" spans="1:105" ht="12" customHeight="1" x14ac:dyDescent="0.25">
      <c r="A180" s="121" t="s">
        <v>55</v>
      </c>
      <c r="B180" s="122">
        <v>2167.8580483427099</v>
      </c>
      <c r="C180" s="122">
        <v>2244.0794186085027</v>
      </c>
      <c r="D180" s="122">
        <v>2132.5257216564146</v>
      </c>
      <c r="E180" s="122">
        <v>2030.3306624078828</v>
      </c>
      <c r="F180" s="122">
        <v>2003.2468231835371</v>
      </c>
      <c r="G180" s="122">
        <v>2206.9923646982802</v>
      </c>
      <c r="H180" s="122">
        <v>2170.5462230922085</v>
      </c>
      <c r="I180" s="122">
        <v>1849.6741722316474</v>
      </c>
      <c r="J180" s="122">
        <v>1788.0655778319676</v>
      </c>
      <c r="K180" s="122">
        <v>1690.8729570514897</v>
      </c>
      <c r="L180" s="122">
        <v>1751.4193102488177</v>
      </c>
      <c r="M180" s="122">
        <v>1625.762088680646</v>
      </c>
      <c r="N180" s="122">
        <v>1697.2052536757969</v>
      </c>
      <c r="O180" s="122">
        <v>1576.6297865875367</v>
      </c>
      <c r="P180" s="122">
        <v>1510.5124886413032</v>
      </c>
      <c r="Q180" s="122">
        <v>1407.7501313833552</v>
      </c>
      <c r="R180" s="122">
        <v>1597.7720534531927</v>
      </c>
      <c r="S180" s="122">
        <v>1475.9221541176123</v>
      </c>
      <c r="T180" s="122">
        <v>1425.873307081954</v>
      </c>
      <c r="U180" s="122">
        <v>1476.5948362510981</v>
      </c>
      <c r="V180" s="122">
        <v>1409.3559884003594</v>
      </c>
      <c r="W180" s="122">
        <v>1494.9581714703443</v>
      </c>
      <c r="X180" s="122">
        <v>1193.4461835207403</v>
      </c>
      <c r="Y180" s="122">
        <v>1369.1242071892759</v>
      </c>
      <c r="DA180" s="130" t="s">
        <v>2306</v>
      </c>
    </row>
    <row r="181" spans="1:105" ht="12" customHeight="1" x14ac:dyDescent="0.25">
      <c r="A181" s="97" t="s">
        <v>134</v>
      </c>
      <c r="B181" s="98">
        <v>2183.5977021830645</v>
      </c>
      <c r="C181" s="98">
        <v>2258.9403377398016</v>
      </c>
      <c r="D181" s="98">
        <v>2144.7647289862362</v>
      </c>
      <c r="E181" s="98">
        <v>2040.0785264939236</v>
      </c>
      <c r="F181" s="98">
        <v>2013.4596295832764</v>
      </c>
      <c r="G181" s="98">
        <v>2227.1340252434811</v>
      </c>
      <c r="H181" s="98">
        <v>2188.6107659096488</v>
      </c>
      <c r="I181" s="98">
        <v>1857.3127382087089</v>
      </c>
      <c r="J181" s="98">
        <v>1794.81219101636</v>
      </c>
      <c r="K181" s="98">
        <v>1696.5524482370272</v>
      </c>
      <c r="L181" s="98">
        <v>1756.0784111088594</v>
      </c>
      <c r="M181" s="98">
        <v>1630.6201164914851</v>
      </c>
      <c r="N181" s="98">
        <v>1702.7884485637603</v>
      </c>
      <c r="O181" s="98">
        <v>1579.7867294746634</v>
      </c>
      <c r="P181" s="98">
        <v>1515.7792142031765</v>
      </c>
      <c r="Q181" s="98">
        <v>1409.3923017588204</v>
      </c>
      <c r="R181" s="98">
        <v>1602.2159744327466</v>
      </c>
      <c r="S181" s="98">
        <v>1476.773675619515</v>
      </c>
      <c r="T181" s="98">
        <v>1428.0498637992634</v>
      </c>
      <c r="U181" s="98">
        <v>1478.0121456044844</v>
      </c>
      <c r="V181" s="98">
        <v>1410.45057172776</v>
      </c>
      <c r="W181" s="98">
        <v>1494.632115416711</v>
      </c>
      <c r="X181" s="98">
        <v>1199.4357020759642</v>
      </c>
      <c r="Y181" s="98">
        <v>1367.0438693590822</v>
      </c>
      <c r="DA181" s="63" t="s">
        <v>2307</v>
      </c>
    </row>
    <row r="182" spans="1:105" ht="12" customHeight="1" x14ac:dyDescent="0.25">
      <c r="A182" s="97" t="s">
        <v>133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2308</v>
      </c>
    </row>
    <row r="183" spans="1:105" ht="12" customHeight="1" x14ac:dyDescent="0.25">
      <c r="A183" s="100" t="s">
        <v>212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2309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2310</v>
      </c>
    </row>
    <row r="185" spans="1:105" ht="12" customHeight="1" x14ac:dyDescent="0.25">
      <c r="A185" s="106" t="s">
        <v>122</v>
      </c>
      <c r="B185" s="101">
        <v>1763.5609328319999</v>
      </c>
      <c r="C185" s="101">
        <v>1863.6872398150749</v>
      </c>
      <c r="D185" s="101">
        <v>1822.180555768768</v>
      </c>
      <c r="E185" s="101">
        <v>1785.6451465090183</v>
      </c>
      <c r="F185" s="101">
        <v>1750.2623274339553</v>
      </c>
      <c r="G185" s="101">
        <v>1710.7639489132671</v>
      </c>
      <c r="H185" s="101">
        <v>1724.3952321110455</v>
      </c>
      <c r="I185" s="101">
        <v>1656.7427317563036</v>
      </c>
      <c r="J185" s="101">
        <v>1614.6650085011418</v>
      </c>
      <c r="K185" s="101">
        <v>1542.3503001139693</v>
      </c>
      <c r="L185" s="101">
        <v>1628.9606255086471</v>
      </c>
      <c r="M185" s="101">
        <v>1497.3806650033289</v>
      </c>
      <c r="N185" s="101">
        <v>1548.6648193562571</v>
      </c>
      <c r="O185" s="101">
        <v>1491.8960082762098</v>
      </c>
      <c r="P185" s="101">
        <v>1367.3986584629974</v>
      </c>
      <c r="Q185" s="101">
        <v>1362.7162352029829</v>
      </c>
      <c r="R185" s="101">
        <v>1473.9875878840962</v>
      </c>
      <c r="S185" s="101">
        <v>1452.0193788111264</v>
      </c>
      <c r="T185" s="101">
        <v>1363.7205208210128</v>
      </c>
      <c r="U185" s="101">
        <v>1435.4005285222593</v>
      </c>
      <c r="V185" s="101">
        <v>1377.1258332572759</v>
      </c>
      <c r="W185" s="101">
        <v>1504.2039163694803</v>
      </c>
      <c r="X185" s="101">
        <v>1029.5958707816105</v>
      </c>
      <c r="Y185" s="101">
        <v>1416.0749621531652</v>
      </c>
      <c r="DA185" s="131" t="s">
        <v>2311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2312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2313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2314</v>
      </c>
    </row>
    <row r="189" spans="1:105" ht="12" customHeight="1" x14ac:dyDescent="0.25">
      <c r="A189" s="121" t="s">
        <v>54</v>
      </c>
      <c r="B189" s="122">
        <v>1334.3893107076017</v>
      </c>
      <c r="C189" s="122">
        <v>1383.4240381637799</v>
      </c>
      <c r="D189" s="122">
        <v>1117.7597395804369</v>
      </c>
      <c r="E189" s="122">
        <v>1125.8588949799116</v>
      </c>
      <c r="F189" s="122">
        <v>1114.9851790996743</v>
      </c>
      <c r="G189" s="122">
        <v>1090.6041639398595</v>
      </c>
      <c r="H189" s="122">
        <v>1116.7847276993166</v>
      </c>
      <c r="I189" s="122">
        <v>966.7137985459193</v>
      </c>
      <c r="J189" s="122">
        <v>954.99686860022848</v>
      </c>
      <c r="K189" s="122">
        <v>828.78329841445043</v>
      </c>
      <c r="L189" s="122">
        <v>940.31158618897439</v>
      </c>
      <c r="M189" s="122">
        <v>878.10557414793232</v>
      </c>
      <c r="N189" s="122">
        <v>890.94904157839517</v>
      </c>
      <c r="O189" s="122">
        <v>826.79842176230909</v>
      </c>
      <c r="P189" s="122">
        <v>822.10213912102643</v>
      </c>
      <c r="Q189" s="122">
        <v>823.59936412565378</v>
      </c>
      <c r="R189" s="122">
        <v>990.74387936761707</v>
      </c>
      <c r="S189" s="122">
        <v>920.62442023086294</v>
      </c>
      <c r="T189" s="122">
        <v>872.17905196303298</v>
      </c>
      <c r="U189" s="122">
        <v>970.32621608678846</v>
      </c>
      <c r="V189" s="122">
        <v>884.98298013370936</v>
      </c>
      <c r="W189" s="122">
        <v>1002.7936611963618</v>
      </c>
      <c r="X189" s="122">
        <v>638.83492919533307</v>
      </c>
      <c r="Y189" s="122">
        <v>806.30758813114608</v>
      </c>
      <c r="DA189" s="130" t="s">
        <v>2315</v>
      </c>
    </row>
    <row r="190" spans="1:105" ht="12" customHeight="1" x14ac:dyDescent="0.25">
      <c r="A190" s="97" t="s">
        <v>175</v>
      </c>
      <c r="B190" s="98">
        <v>1356.471962874801</v>
      </c>
      <c r="C190" s="98">
        <v>1407.7003671343634</v>
      </c>
      <c r="D190" s="98">
        <v>1128.1800602436356</v>
      </c>
      <c r="E190" s="98">
        <v>1138.2377110457974</v>
      </c>
      <c r="F190" s="98">
        <v>1125.7205281906301</v>
      </c>
      <c r="G190" s="98">
        <v>1102.5406390628839</v>
      </c>
      <c r="H190" s="98">
        <v>1127.9348196051083</v>
      </c>
      <c r="I190" s="98">
        <v>976.46062437913804</v>
      </c>
      <c r="J190" s="98">
        <v>966.97837755679973</v>
      </c>
      <c r="K190" s="98">
        <v>838.26284315487328</v>
      </c>
      <c r="L190" s="98">
        <v>951.38301893790992</v>
      </c>
      <c r="M190" s="98">
        <v>887.80089312437281</v>
      </c>
      <c r="N190" s="98">
        <v>899.95448773983264</v>
      </c>
      <c r="O190" s="98">
        <v>834.2064706693368</v>
      </c>
      <c r="P190" s="98">
        <v>831.23878770895965</v>
      </c>
      <c r="Q190" s="98">
        <v>831.72943508470644</v>
      </c>
      <c r="R190" s="98">
        <v>1002.9414034579638</v>
      </c>
      <c r="S190" s="98">
        <v>930.21459444572838</v>
      </c>
      <c r="T190" s="98">
        <v>880.831519311796</v>
      </c>
      <c r="U190" s="98">
        <v>981.18608907697808</v>
      </c>
      <c r="V190" s="98">
        <v>895.06191438045244</v>
      </c>
      <c r="W190" s="98">
        <v>1024.4297028612837</v>
      </c>
      <c r="X190" s="98">
        <v>654.74630983675468</v>
      </c>
      <c r="Y190" s="98">
        <v>852.90750417357174</v>
      </c>
      <c r="DA190" s="63" t="s">
        <v>2316</v>
      </c>
    </row>
    <row r="191" spans="1:105" ht="12" customHeight="1" x14ac:dyDescent="0.25">
      <c r="A191" s="109" t="s">
        <v>120</v>
      </c>
      <c r="B191" s="33">
        <v>1041.1463365842437</v>
      </c>
      <c r="C191" s="33">
        <v>1051.9480594715801</v>
      </c>
      <c r="D191" s="33">
        <v>955.77111836162044</v>
      </c>
      <c r="E191" s="33">
        <v>896.3471388794967</v>
      </c>
      <c r="F191" s="33">
        <v>886.58854669557809</v>
      </c>
      <c r="G191" s="33">
        <v>822.90188265897984</v>
      </c>
      <c r="H191" s="33">
        <v>865.2816897471065</v>
      </c>
      <c r="I191" s="33">
        <v>757.85997698511881</v>
      </c>
      <c r="J191" s="33">
        <v>710.74806887551233</v>
      </c>
      <c r="K191" s="33">
        <v>653.44021634210151</v>
      </c>
      <c r="L191" s="33">
        <v>712.51645797728952</v>
      </c>
      <c r="M191" s="33">
        <v>667.75088144813765</v>
      </c>
      <c r="N191" s="33">
        <v>684.63187313305082</v>
      </c>
      <c r="O191" s="33">
        <v>656.74118503684247</v>
      </c>
      <c r="P191" s="33">
        <v>610.54895616180113</v>
      </c>
      <c r="Q191" s="33">
        <v>634.22720049885834</v>
      </c>
      <c r="R191" s="33">
        <v>702.75012091918529</v>
      </c>
      <c r="S191" s="33">
        <v>689.92367833544324</v>
      </c>
      <c r="T191" s="33">
        <v>658.30984314833188</v>
      </c>
      <c r="U191" s="33">
        <v>694.90548677606319</v>
      </c>
      <c r="V191" s="33">
        <v>641.48759566593014</v>
      </c>
      <c r="W191" s="33">
        <v>681.18470272388527</v>
      </c>
      <c r="X191" s="33">
        <v>475.8299728025741</v>
      </c>
      <c r="Y191" s="33">
        <v>604.15434699298692</v>
      </c>
      <c r="DA191" s="60" t="s">
        <v>2317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10839.526664075198</v>
      </c>
      <c r="C193" s="117">
        <f t="shared" si="94"/>
        <v>11154.559129252495</v>
      </c>
      <c r="D193" s="117">
        <f t="shared" si="94"/>
        <v>10190.372608257472</v>
      </c>
      <c r="E193" s="117">
        <f t="shared" si="94"/>
        <v>10189.089838934919</v>
      </c>
      <c r="F193" s="117">
        <f t="shared" si="94"/>
        <v>10044.735966751048</v>
      </c>
      <c r="G193" s="117">
        <f t="shared" si="94"/>
        <v>10818.779956795495</v>
      </c>
      <c r="H193" s="117">
        <f t="shared" si="94"/>
        <v>10497.182912299706</v>
      </c>
      <c r="I193" s="117">
        <f t="shared" si="94"/>
        <v>10946.35665564344</v>
      </c>
      <c r="J193" s="117">
        <f t="shared" si="94"/>
        <v>10860.782647850912</v>
      </c>
      <c r="K193" s="117">
        <f t="shared" si="94"/>
        <v>11088.325580630952</v>
      </c>
      <c r="L193" s="117">
        <f t="shared" si="94"/>
        <v>11898.315713901755</v>
      </c>
      <c r="M193" s="117">
        <f t="shared" si="94"/>
        <v>11105.610686546766</v>
      </c>
      <c r="N193" s="117">
        <f t="shared" si="94"/>
        <v>11834.762565978785</v>
      </c>
      <c r="O193" s="117">
        <f t="shared" si="94"/>
        <v>11247.886927825795</v>
      </c>
      <c r="P193" s="117">
        <f t="shared" si="94"/>
        <v>11006.850344902157</v>
      </c>
      <c r="Q193" s="117">
        <f t="shared" si="94"/>
        <v>10331.268415215791</v>
      </c>
      <c r="R193" s="117">
        <f t="shared" ref="R193:V193" si="95">R194+R197+R199+R208</f>
        <v>11961.824796165232</v>
      </c>
      <c r="S193" s="117">
        <f t="shared" si="95"/>
        <v>11242.171459659352</v>
      </c>
      <c r="T193" s="117">
        <f t="shared" si="95"/>
        <v>11467.246972947089</v>
      </c>
      <c r="U193" s="117">
        <f t="shared" si="95"/>
        <v>11846.046300293025</v>
      </c>
      <c r="V193" s="117">
        <f t="shared" si="95"/>
        <v>11628.367271186404</v>
      </c>
      <c r="W193" s="117">
        <f t="shared" ref="W193:Y193" si="96">W194+W197+W199+W208</f>
        <v>12574.377056549823</v>
      </c>
      <c r="X193" s="117">
        <f t="shared" si="96"/>
        <v>10484.175898925523</v>
      </c>
      <c r="Y193" s="117">
        <f t="shared" si="96"/>
        <v>12144.535723676921</v>
      </c>
      <c r="DA193" s="129" t="s">
        <v>2468</v>
      </c>
    </row>
    <row r="194" spans="1:105" ht="12" customHeight="1" x14ac:dyDescent="0.25">
      <c r="A194" s="121" t="s">
        <v>57</v>
      </c>
      <c r="B194" s="122">
        <f t="shared" ref="B194:Q194" si="97">SUM(B195:B196)</f>
        <v>8963.2796194890179</v>
      </c>
      <c r="C194" s="122">
        <f t="shared" si="97"/>
        <v>9205.0207238383609</v>
      </c>
      <c r="D194" s="122">
        <f t="shared" si="97"/>
        <v>8441.922933637954</v>
      </c>
      <c r="E194" s="122">
        <f t="shared" si="97"/>
        <v>8476.6428980753426</v>
      </c>
      <c r="F194" s="122">
        <f t="shared" si="97"/>
        <v>8334.3284670881603</v>
      </c>
      <c r="G194" s="122">
        <f t="shared" si="97"/>
        <v>8989.0915106785324</v>
      </c>
      <c r="H194" s="122">
        <f t="shared" si="97"/>
        <v>8650.7068428264029</v>
      </c>
      <c r="I194" s="122">
        <f t="shared" si="97"/>
        <v>9347.2512802354249</v>
      </c>
      <c r="J194" s="122">
        <f t="shared" si="97"/>
        <v>9287.7150647109793</v>
      </c>
      <c r="K194" s="122">
        <f t="shared" si="97"/>
        <v>9627.0333733142324</v>
      </c>
      <c r="L194" s="122">
        <f t="shared" si="97"/>
        <v>10319.602564753399</v>
      </c>
      <c r="M194" s="122">
        <f t="shared" si="97"/>
        <v>9618.493377539573</v>
      </c>
      <c r="N194" s="122">
        <f t="shared" si="97"/>
        <v>10273.532315529073</v>
      </c>
      <c r="O194" s="122">
        <f t="shared" si="97"/>
        <v>9776.0014062869832</v>
      </c>
      <c r="P194" s="122">
        <f t="shared" si="97"/>
        <v>9565.9478842914141</v>
      </c>
      <c r="Q194" s="122">
        <f t="shared" si="97"/>
        <v>8939.6855471424278</v>
      </c>
      <c r="R194" s="122">
        <f t="shared" ref="R194:V194" si="98">SUM(R195:R196)</f>
        <v>10325.77484999744</v>
      </c>
      <c r="S194" s="122">
        <f t="shared" si="98"/>
        <v>9702.7863632183562</v>
      </c>
      <c r="T194" s="122">
        <f t="shared" si="98"/>
        <v>9958.1693243962909</v>
      </c>
      <c r="U194" s="122">
        <f t="shared" si="98"/>
        <v>10204.786914152461</v>
      </c>
      <c r="V194" s="122">
        <f t="shared" si="98"/>
        <v>10050.533910601936</v>
      </c>
      <c r="W194" s="122">
        <f t="shared" ref="W194:Y194" si="99">SUM(W195:W196)</f>
        <v>10821.160870950975</v>
      </c>
      <c r="X194" s="122">
        <f t="shared" si="99"/>
        <v>9156.0255697960438</v>
      </c>
      <c r="Y194" s="122">
        <f t="shared" si="99"/>
        <v>10535.646836636035</v>
      </c>
      <c r="DA194" s="130" t="s">
        <v>2469</v>
      </c>
    </row>
    <row r="195" spans="1:105" ht="12" customHeight="1" x14ac:dyDescent="0.25">
      <c r="A195" s="97" t="s">
        <v>212</v>
      </c>
      <c r="B195" s="98">
        <v>8756.5336688292955</v>
      </c>
      <c r="C195" s="98">
        <v>8997.0494804027076</v>
      </c>
      <c r="D195" s="98">
        <v>8255.1900218135233</v>
      </c>
      <c r="E195" s="98">
        <v>8292.9619800051114</v>
      </c>
      <c r="F195" s="98">
        <v>8156.5539446601342</v>
      </c>
      <c r="G195" s="98">
        <v>8801.7319753485026</v>
      </c>
      <c r="H195" s="98">
        <v>8472.9003470529933</v>
      </c>
      <c r="I195" s="98">
        <v>9158.7552099782079</v>
      </c>
      <c r="J195" s="98">
        <v>9103.8772264660856</v>
      </c>
      <c r="K195" s="98">
        <v>9440.1575048166414</v>
      </c>
      <c r="L195" s="98">
        <v>10119.406354911627</v>
      </c>
      <c r="M195" s="98">
        <v>9434.1599157084565</v>
      </c>
      <c r="N195" s="98">
        <v>10078.323343465087</v>
      </c>
      <c r="O195" s="98">
        <v>9591.8003159185846</v>
      </c>
      <c r="P195" s="98">
        <v>9386.8208506671781</v>
      </c>
      <c r="Q195" s="98">
        <v>8773.1601953545905</v>
      </c>
      <c r="R195" s="98">
        <v>10134.950714159369</v>
      </c>
      <c r="S195" s="98">
        <v>9524.3528370767872</v>
      </c>
      <c r="T195" s="98">
        <v>9775.8009648732077</v>
      </c>
      <c r="U195" s="98">
        <v>10018.356685196553</v>
      </c>
      <c r="V195" s="98">
        <v>9866.8693195344276</v>
      </c>
      <c r="W195" s="98">
        <v>10623.977476360968</v>
      </c>
      <c r="X195" s="98">
        <v>8989.07012268984</v>
      </c>
      <c r="Y195" s="98">
        <v>10344.230812461934</v>
      </c>
      <c r="DA195" s="63" t="s">
        <v>2470</v>
      </c>
    </row>
    <row r="196" spans="1:105" ht="12" customHeight="1" x14ac:dyDescent="0.25">
      <c r="A196" s="97" t="s">
        <v>53</v>
      </c>
      <c r="B196" s="98">
        <v>206.74595065972323</v>
      </c>
      <c r="C196" s="98">
        <v>207.97124343565366</v>
      </c>
      <c r="D196" s="98">
        <v>186.73291182443043</v>
      </c>
      <c r="E196" s="98">
        <v>183.68091807023049</v>
      </c>
      <c r="F196" s="98">
        <v>177.77452242802698</v>
      </c>
      <c r="G196" s="98">
        <v>187.35953533003041</v>
      </c>
      <c r="H196" s="98">
        <v>177.80649577340921</v>
      </c>
      <c r="I196" s="98">
        <v>188.49607025721789</v>
      </c>
      <c r="J196" s="98">
        <v>183.83783824489299</v>
      </c>
      <c r="K196" s="98">
        <v>186.8758684975914</v>
      </c>
      <c r="L196" s="98">
        <v>200.19620984177121</v>
      </c>
      <c r="M196" s="98">
        <v>184.33346183111632</v>
      </c>
      <c r="N196" s="98">
        <v>195.20897206398658</v>
      </c>
      <c r="O196" s="98">
        <v>184.20109036839787</v>
      </c>
      <c r="P196" s="98">
        <v>179.12703362423687</v>
      </c>
      <c r="Q196" s="98">
        <v>166.52535178783754</v>
      </c>
      <c r="R196" s="98">
        <v>190.82413583807141</v>
      </c>
      <c r="S196" s="98">
        <v>178.4335261415699</v>
      </c>
      <c r="T196" s="98">
        <v>182.36835952308255</v>
      </c>
      <c r="U196" s="98">
        <v>186.43022895590792</v>
      </c>
      <c r="V196" s="98">
        <v>183.66459106750821</v>
      </c>
      <c r="W196" s="98">
        <v>197.18339459000779</v>
      </c>
      <c r="X196" s="98">
        <v>166.95544710620374</v>
      </c>
      <c r="Y196" s="98">
        <v>191.41602417410175</v>
      </c>
      <c r="DA196" s="63" t="s">
        <v>2471</v>
      </c>
    </row>
    <row r="197" spans="1:105" ht="12" customHeight="1" x14ac:dyDescent="0.25">
      <c r="A197" s="121" t="s">
        <v>92</v>
      </c>
      <c r="B197" s="122">
        <f t="shared" ref="B197:Y197" si="100">B198</f>
        <v>4.1843412534700544E-2</v>
      </c>
      <c r="C197" s="122">
        <f t="shared" si="100"/>
        <v>6.2686416593130526E-2</v>
      </c>
      <c r="D197" s="122">
        <f t="shared" si="100"/>
        <v>7.9484933953900078E-2</v>
      </c>
      <c r="E197" s="122">
        <f t="shared" si="100"/>
        <v>0.1059871280939703</v>
      </c>
      <c r="F197" s="122">
        <f t="shared" si="100"/>
        <v>0.17755489801465993</v>
      </c>
      <c r="G197" s="122">
        <f t="shared" si="100"/>
        <v>0.32957606554642421</v>
      </c>
      <c r="H197" s="122">
        <f t="shared" si="100"/>
        <v>0.42259956665786247</v>
      </c>
      <c r="I197" s="122">
        <f t="shared" si="100"/>
        <v>0.54938382112183726</v>
      </c>
      <c r="J197" s="122">
        <f t="shared" si="100"/>
        <v>0.633791314251691</v>
      </c>
      <c r="K197" s="122">
        <f t="shared" si="100"/>
        <v>0.6912149251019194</v>
      </c>
      <c r="L197" s="122">
        <f t="shared" si="100"/>
        <v>1.4397472372386702</v>
      </c>
      <c r="M197" s="122">
        <f t="shared" si="100"/>
        <v>0.98570215319141852</v>
      </c>
      <c r="N197" s="122">
        <f t="shared" si="100"/>
        <v>0.8631451447514088</v>
      </c>
      <c r="O197" s="122">
        <f t="shared" si="100"/>
        <v>0.9416400223392416</v>
      </c>
      <c r="P197" s="122">
        <f t="shared" si="100"/>
        <v>1.2599484445059081</v>
      </c>
      <c r="Q197" s="122">
        <f t="shared" si="100"/>
        <v>1.2641843477743242</v>
      </c>
      <c r="R197" s="122">
        <f t="shared" si="100"/>
        <v>1.5325531024920171</v>
      </c>
      <c r="S197" s="122">
        <f t="shared" si="100"/>
        <v>1.7004489056082683</v>
      </c>
      <c r="T197" s="122">
        <f t="shared" si="100"/>
        <v>2.4499853147726909</v>
      </c>
      <c r="U197" s="122">
        <f t="shared" si="100"/>
        <v>1.7590720955060819</v>
      </c>
      <c r="V197" s="122">
        <f t="shared" si="100"/>
        <v>2.0672093389671558</v>
      </c>
      <c r="W197" s="122">
        <f t="shared" si="100"/>
        <v>3.4510073973315301</v>
      </c>
      <c r="X197" s="122">
        <f t="shared" si="100"/>
        <v>3.4552834481723291</v>
      </c>
      <c r="Y197" s="122">
        <f t="shared" si="100"/>
        <v>3.4389826333618241</v>
      </c>
      <c r="DA197" s="130" t="s">
        <v>2472</v>
      </c>
    </row>
    <row r="198" spans="1:105" ht="12" customHeight="1" x14ac:dyDescent="0.25">
      <c r="A198" s="97" t="s">
        <v>53</v>
      </c>
      <c r="B198" s="98">
        <f>RES_hhdet_tesh!B67</f>
        <v>4.1843412534700544E-2</v>
      </c>
      <c r="C198" s="98">
        <f>RES_hhdet_tesh!C67</f>
        <v>6.2686416593130526E-2</v>
      </c>
      <c r="D198" s="98">
        <f>RES_hhdet_tesh!D67</f>
        <v>7.9484933953900078E-2</v>
      </c>
      <c r="E198" s="98">
        <f>RES_hhdet_tesh!E67</f>
        <v>0.1059871280939703</v>
      </c>
      <c r="F198" s="98">
        <f>RES_hhdet_tesh!F67</f>
        <v>0.17755489801465993</v>
      </c>
      <c r="G198" s="98">
        <f>RES_hhdet_tesh!G67</f>
        <v>0.32957606554642421</v>
      </c>
      <c r="H198" s="98">
        <f>RES_hhdet_tesh!H67</f>
        <v>0.42259956665786247</v>
      </c>
      <c r="I198" s="98">
        <f>RES_hhdet_tesh!I67</f>
        <v>0.54938382112183726</v>
      </c>
      <c r="J198" s="98">
        <f>RES_hhdet_tesh!J67</f>
        <v>0.633791314251691</v>
      </c>
      <c r="K198" s="98">
        <f>RES_hhdet_tesh!K67</f>
        <v>0.6912149251019194</v>
      </c>
      <c r="L198" s="98">
        <f>RES_hhdet_tesh!L67</f>
        <v>1.4397472372386702</v>
      </c>
      <c r="M198" s="98">
        <f>RES_hhdet_tesh!M67</f>
        <v>0.98570215319141852</v>
      </c>
      <c r="N198" s="98">
        <f>RES_hhdet_tesh!N67</f>
        <v>0.8631451447514088</v>
      </c>
      <c r="O198" s="98">
        <f>RES_hhdet_tesh!O67</f>
        <v>0.9416400223392416</v>
      </c>
      <c r="P198" s="98">
        <f>RES_hhdet_tesh!P67</f>
        <v>1.2599484445059081</v>
      </c>
      <c r="Q198" s="98">
        <f>RES_hhdet_tesh!Q67</f>
        <v>1.2641843477743242</v>
      </c>
      <c r="R198" s="98">
        <f>RES_hhdet_tesh!R67</f>
        <v>1.5325531024920171</v>
      </c>
      <c r="S198" s="98">
        <f>RES_hhdet_tesh!S67</f>
        <v>1.7004489056082683</v>
      </c>
      <c r="T198" s="98">
        <f>RES_hhdet_tesh!T67</f>
        <v>2.4499853147726909</v>
      </c>
      <c r="U198" s="98">
        <f>RES_hhdet_tesh!U67</f>
        <v>1.7590720955060819</v>
      </c>
      <c r="V198" s="98">
        <f>RES_hhdet_tesh!V67</f>
        <v>2.0672093389671558</v>
      </c>
      <c r="W198" s="98">
        <f>RES_hhdet_tesh!W67</f>
        <v>3.4510073973315301</v>
      </c>
      <c r="X198" s="98">
        <f>RES_hhdet_tesh!X67</f>
        <v>3.4552834481723291</v>
      </c>
      <c r="Y198" s="98">
        <f>RES_hhdet_tesh!Y67</f>
        <v>3.4389826333618241</v>
      </c>
      <c r="DA198" s="63" t="s">
        <v>2473</v>
      </c>
    </row>
    <row r="199" spans="1:105" ht="12" customHeight="1" x14ac:dyDescent="0.25">
      <c r="A199" s="121" t="s">
        <v>55</v>
      </c>
      <c r="B199" s="122">
        <v>1116.7763982320507</v>
      </c>
      <c r="C199" s="122">
        <v>1161.6066251029974</v>
      </c>
      <c r="D199" s="122">
        <v>1110.7323390823544</v>
      </c>
      <c r="E199" s="122">
        <v>1070.5801824921743</v>
      </c>
      <c r="F199" s="122">
        <v>1073.8199611750895</v>
      </c>
      <c r="G199" s="122">
        <v>1205.6573266168928</v>
      </c>
      <c r="H199" s="122">
        <v>1205.4951315419944</v>
      </c>
      <c r="I199" s="122">
        <v>1042.9697918050222</v>
      </c>
      <c r="J199" s="122">
        <v>1023.2276512168079</v>
      </c>
      <c r="K199" s="122">
        <v>982.69231753418671</v>
      </c>
      <c r="L199" s="122">
        <v>1035.362759573992</v>
      </c>
      <c r="M199" s="122">
        <v>979.69915916148705</v>
      </c>
      <c r="N199" s="122">
        <v>1046.0968798929316</v>
      </c>
      <c r="O199" s="122">
        <v>992.99820634610569</v>
      </c>
      <c r="P199" s="122">
        <v>964.35566143142796</v>
      </c>
      <c r="Q199" s="122">
        <v>913.45620058797556</v>
      </c>
      <c r="R199" s="122">
        <v>1060.0080978949079</v>
      </c>
      <c r="S199" s="122">
        <v>1001.4651821342975</v>
      </c>
      <c r="T199" s="122">
        <v>995.40139797268159</v>
      </c>
      <c r="U199" s="122">
        <v>1066.0717780973418</v>
      </c>
      <c r="V199" s="122">
        <v>1047.8064988067824</v>
      </c>
      <c r="W199" s="122">
        <v>1142.8344221094812</v>
      </c>
      <c r="X199" s="122">
        <v>931.51339471215965</v>
      </c>
      <c r="Y199" s="122">
        <v>1089.6582035761544</v>
      </c>
      <c r="DA199" s="130" t="s">
        <v>2474</v>
      </c>
    </row>
    <row r="200" spans="1:105" ht="12" customHeight="1" x14ac:dyDescent="0.25">
      <c r="A200" s="97" t="s">
        <v>134</v>
      </c>
      <c r="B200" s="98">
        <v>1117.7678428192153</v>
      </c>
      <c r="C200" s="98">
        <v>1161.7490057687862</v>
      </c>
      <c r="D200" s="98">
        <v>1109.6680387541132</v>
      </c>
      <c r="E200" s="98">
        <v>1068.5202386728599</v>
      </c>
      <c r="F200" s="98">
        <v>1072.4293426412835</v>
      </c>
      <c r="G200" s="98">
        <v>1210.2929758617181</v>
      </c>
      <c r="H200" s="98">
        <v>1209.4513622958877</v>
      </c>
      <c r="I200" s="98">
        <v>1041.9853242539486</v>
      </c>
      <c r="J200" s="98">
        <v>1022.4834793141209</v>
      </c>
      <c r="K200" s="98">
        <v>982.09033175173226</v>
      </c>
      <c r="L200" s="98">
        <v>1034.4843739844416</v>
      </c>
      <c r="M200" s="98">
        <v>979.75382091597737</v>
      </c>
      <c r="N200" s="98">
        <v>1047.0857799847795</v>
      </c>
      <c r="O200" s="98">
        <v>993.00747110456098</v>
      </c>
      <c r="P200" s="98">
        <v>965.92134485405347</v>
      </c>
      <c r="Q200" s="98">
        <v>912.80062104888123</v>
      </c>
      <c r="R200" s="98">
        <v>1061.3091788775525</v>
      </c>
      <c r="S200" s="98">
        <v>1000.5214523121201</v>
      </c>
      <c r="T200" s="98">
        <v>995.68808663356003</v>
      </c>
      <c r="U200" s="98">
        <v>1066.1491097419516</v>
      </c>
      <c r="V200" s="98">
        <v>1048.0241897291869</v>
      </c>
      <c r="W200" s="98">
        <v>1142.2105692632961</v>
      </c>
      <c r="X200" s="98">
        <v>936.07339182997055</v>
      </c>
      <c r="Y200" s="98">
        <v>1087.7825957736709</v>
      </c>
      <c r="DA200" s="63" t="s">
        <v>2475</v>
      </c>
    </row>
    <row r="201" spans="1:105" ht="12" customHeight="1" x14ac:dyDescent="0.25">
      <c r="A201" s="97" t="s">
        <v>133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2476</v>
      </c>
    </row>
    <row r="202" spans="1:105" ht="12" customHeight="1" x14ac:dyDescent="0.25">
      <c r="A202" s="100" t="s">
        <v>212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X202" s="101">
        <v>0</v>
      </c>
      <c r="Y202" s="101">
        <v>0</v>
      </c>
      <c r="DA202" s="131" t="s">
        <v>2477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X203" s="104">
        <v>0</v>
      </c>
      <c r="Y203" s="104">
        <v>0</v>
      </c>
      <c r="DA203" s="132" t="s">
        <v>2478</v>
      </c>
    </row>
    <row r="204" spans="1:105" ht="12" customHeight="1" x14ac:dyDescent="0.25">
      <c r="A204" s="106" t="s">
        <v>122</v>
      </c>
      <c r="B204" s="101">
        <v>1091.3096255288535</v>
      </c>
      <c r="C204" s="101">
        <v>1157.9621337226929</v>
      </c>
      <c r="D204" s="101">
        <v>1137.719859640293</v>
      </c>
      <c r="E204" s="101">
        <v>1122.2877577827958</v>
      </c>
      <c r="F204" s="101">
        <v>1108.2673906851505</v>
      </c>
      <c r="G204" s="101">
        <v>1091.4492216926533</v>
      </c>
      <c r="H204" s="101">
        <v>1107.7856965876999</v>
      </c>
      <c r="I204" s="101">
        <v>1067.8350274134057</v>
      </c>
      <c r="J204" s="101">
        <v>1042.3542600913834</v>
      </c>
      <c r="K204" s="101">
        <v>998.43466573545038</v>
      </c>
      <c r="L204" s="101">
        <v>1058.4500348278025</v>
      </c>
      <c r="M204" s="101">
        <v>978.25463184805369</v>
      </c>
      <c r="N204" s="101">
        <v>1019.7872754300111</v>
      </c>
      <c r="O204" s="101">
        <v>992.74953602892469</v>
      </c>
      <c r="P204" s="101">
        <v>921.81101982703308</v>
      </c>
      <c r="Q204" s="101">
        <v>931.43442096183946</v>
      </c>
      <c r="R204" s="101">
        <v>1023.766766233121</v>
      </c>
      <c r="S204" s="101">
        <v>1027.9563063620926</v>
      </c>
      <c r="T204" s="101">
        <v>987.21484398982045</v>
      </c>
      <c r="U204" s="101">
        <v>1063.8241223137852</v>
      </c>
      <c r="V204" s="101">
        <v>1041.3965599499581</v>
      </c>
      <c r="W204" s="101">
        <v>1160.5245836818731</v>
      </c>
      <c r="X204" s="101">
        <v>806.76931938223208</v>
      </c>
      <c r="Y204" s="101">
        <v>1131.9884448786336</v>
      </c>
      <c r="DA204" s="131" t="s">
        <v>2479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2480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X206" s="98">
        <v>0</v>
      </c>
      <c r="Y206" s="98">
        <v>0</v>
      </c>
      <c r="DA206" s="63" t="s">
        <v>2481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2482</v>
      </c>
    </row>
    <row r="208" spans="1:105" ht="12" customHeight="1" x14ac:dyDescent="0.25">
      <c r="A208" s="121" t="s">
        <v>54</v>
      </c>
      <c r="B208" s="122">
        <v>759.42880294159465</v>
      </c>
      <c r="C208" s="122">
        <v>787.86909389454411</v>
      </c>
      <c r="D208" s="122">
        <v>637.6378506032097</v>
      </c>
      <c r="E208" s="122">
        <v>641.76077123930691</v>
      </c>
      <c r="F208" s="122">
        <v>636.40998358978334</v>
      </c>
      <c r="G208" s="122">
        <v>623.70154343452543</v>
      </c>
      <c r="H208" s="122">
        <v>640.55833836464922</v>
      </c>
      <c r="I208" s="122">
        <v>555.58619978187039</v>
      </c>
      <c r="J208" s="122">
        <v>549.20614060887249</v>
      </c>
      <c r="K208" s="122">
        <v>477.90867485743036</v>
      </c>
      <c r="L208" s="122">
        <v>541.91064233712416</v>
      </c>
      <c r="M208" s="122">
        <v>506.43244769251464</v>
      </c>
      <c r="N208" s="122">
        <v>514.27022541202768</v>
      </c>
      <c r="O208" s="122">
        <v>477.94567517036609</v>
      </c>
      <c r="P208" s="122">
        <v>475.28685073480966</v>
      </c>
      <c r="Q208" s="122">
        <v>476.86248313761268</v>
      </c>
      <c r="R208" s="122">
        <v>574.50929517039265</v>
      </c>
      <c r="S208" s="122">
        <v>536.21946540108854</v>
      </c>
      <c r="T208" s="122">
        <v>511.22626526334221</v>
      </c>
      <c r="U208" s="122">
        <v>573.42853594771668</v>
      </c>
      <c r="V208" s="122">
        <v>527.95965243871728</v>
      </c>
      <c r="W208" s="122">
        <v>606.93075609203436</v>
      </c>
      <c r="X208" s="122">
        <v>393.18165096914697</v>
      </c>
      <c r="Y208" s="122">
        <v>515.79170083136842</v>
      </c>
      <c r="DA208" s="130" t="s">
        <v>2483</v>
      </c>
    </row>
    <row r="209" spans="1:105" ht="12" customHeight="1" x14ac:dyDescent="0.25">
      <c r="A209" s="97" t="s">
        <v>175</v>
      </c>
      <c r="B209" s="98">
        <v>759.68970730178057</v>
      </c>
      <c r="C209" s="98">
        <v>789.52909950299045</v>
      </c>
      <c r="D209" s="98">
        <v>633.89250129618733</v>
      </c>
      <c r="E209" s="98">
        <v>641.11110332828446</v>
      </c>
      <c r="F209" s="98">
        <v>635.79988773620255</v>
      </c>
      <c r="G209" s="98">
        <v>624.46016677436967</v>
      </c>
      <c r="H209" s="98">
        <v>640.48267293037031</v>
      </c>
      <c r="I209" s="98">
        <v>555.17356520215901</v>
      </c>
      <c r="J209" s="98">
        <v>550.14939607126109</v>
      </c>
      <c r="K209" s="98">
        <v>477.34989761269793</v>
      </c>
      <c r="L209" s="98">
        <v>542.35882406757264</v>
      </c>
      <c r="M209" s="98">
        <v>506.72001738065455</v>
      </c>
      <c r="N209" s="98">
        <v>514.25649628105953</v>
      </c>
      <c r="O209" s="98">
        <v>477.14110195742234</v>
      </c>
      <c r="P209" s="98">
        <v>475.7438892963346</v>
      </c>
      <c r="Q209" s="98">
        <v>476.4690577800514</v>
      </c>
      <c r="R209" s="98">
        <v>575.84678662067518</v>
      </c>
      <c r="S209" s="98">
        <v>536.1331382962228</v>
      </c>
      <c r="T209" s="98">
        <v>510.93861659281612</v>
      </c>
      <c r="U209" s="98">
        <v>574.10046924245307</v>
      </c>
      <c r="V209" s="98">
        <v>528.07070237489518</v>
      </c>
      <c r="W209" s="98">
        <v>608.81859119740352</v>
      </c>
      <c r="X209" s="98">
        <v>391.35604195680156</v>
      </c>
      <c r="Y209" s="98">
        <v>512.03813723535745</v>
      </c>
      <c r="DA209" s="63" t="s">
        <v>2484</v>
      </c>
    </row>
    <row r="210" spans="1:105" ht="12" customHeight="1" x14ac:dyDescent="0.25">
      <c r="A210" s="109" t="s">
        <v>120</v>
      </c>
      <c r="B210" s="33">
        <v>755.96416608713662</v>
      </c>
      <c r="C210" s="33">
        <v>765.20289982702309</v>
      </c>
      <c r="D210" s="33">
        <v>695.86100801237649</v>
      </c>
      <c r="E210" s="33">
        <v>653.80606073607646</v>
      </c>
      <c r="F210" s="33">
        <v>649.38989111034391</v>
      </c>
      <c r="G210" s="33">
        <v>606.6877100694752</v>
      </c>
      <c r="H210" s="33">
        <v>642.26505851995501</v>
      </c>
      <c r="I210" s="33">
        <v>564.42808434568053</v>
      </c>
      <c r="J210" s="33">
        <v>529.97742614917809</v>
      </c>
      <c r="K210" s="33">
        <v>488.24437419386447</v>
      </c>
      <c r="L210" s="33">
        <v>532.68928706497388</v>
      </c>
      <c r="M210" s="33">
        <v>500.19318588736343</v>
      </c>
      <c r="N210" s="33">
        <v>514.5847634566536</v>
      </c>
      <c r="O210" s="33">
        <v>496.41524780058069</v>
      </c>
      <c r="P210" s="33">
        <v>464.7044187308677</v>
      </c>
      <c r="Q210" s="33">
        <v>486.02646357053578</v>
      </c>
      <c r="R210" s="33">
        <v>542.93000196249432</v>
      </c>
      <c r="S210" s="33">
        <v>538.29614583378941</v>
      </c>
      <c r="T210" s="33">
        <v>518.33628268407267</v>
      </c>
      <c r="U210" s="33">
        <v>556.38741969786463</v>
      </c>
      <c r="V210" s="33">
        <v>525.27681452721038</v>
      </c>
      <c r="W210" s="33">
        <v>578.86902967236733</v>
      </c>
      <c r="X210" s="33">
        <v>411.88419628271316</v>
      </c>
      <c r="Y210" s="33">
        <v>532.07488567790324</v>
      </c>
      <c r="DA210" s="60" t="s">
        <v>2485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4397.2979008485936</v>
      </c>
      <c r="C212" s="117">
        <f t="shared" si="101"/>
        <v>4506.2493664470348</v>
      </c>
      <c r="D212" s="117">
        <f t="shared" si="101"/>
        <v>4099.0839333080712</v>
      </c>
      <c r="E212" s="117">
        <f t="shared" si="101"/>
        <v>4057.9830649639093</v>
      </c>
      <c r="F212" s="117">
        <f t="shared" si="101"/>
        <v>3942.4721593875065</v>
      </c>
      <c r="G212" s="117">
        <f t="shared" si="101"/>
        <v>4178.5378590078326</v>
      </c>
      <c r="H212" s="117">
        <f t="shared" si="101"/>
        <v>3993.4743427422372</v>
      </c>
      <c r="I212" s="117">
        <f t="shared" si="101"/>
        <v>4123.2986023784715</v>
      </c>
      <c r="J212" s="117">
        <f t="shared" si="101"/>
        <v>4041.5326729900967</v>
      </c>
      <c r="K212" s="117">
        <f t="shared" si="101"/>
        <v>4077.3265494912134</v>
      </c>
      <c r="L212" s="117">
        <f t="shared" si="101"/>
        <v>4312.3251847640704</v>
      </c>
      <c r="M212" s="117">
        <f t="shared" si="101"/>
        <v>3958.4502494863536</v>
      </c>
      <c r="N212" s="117">
        <f t="shared" si="101"/>
        <v>4133.3649258953001</v>
      </c>
      <c r="O212" s="117">
        <f t="shared" si="101"/>
        <v>3845.291078194974</v>
      </c>
      <c r="P212" s="117">
        <f t="shared" si="101"/>
        <v>3714.2315030739883</v>
      </c>
      <c r="Q212" s="117">
        <f t="shared" si="101"/>
        <v>3430.0962478159145</v>
      </c>
      <c r="R212" s="117">
        <f t="shared" ref="R212:V212" si="102">R213+R216+R218+R227</f>
        <v>3886.5114949102144</v>
      </c>
      <c r="S212" s="117">
        <f t="shared" si="102"/>
        <v>3572.6637802086002</v>
      </c>
      <c r="T212" s="117">
        <f t="shared" si="102"/>
        <v>3527.8740510233392</v>
      </c>
      <c r="U212" s="117">
        <f t="shared" si="102"/>
        <v>3516.6403560333129</v>
      </c>
      <c r="V212" s="117">
        <f t="shared" si="102"/>
        <v>3332.8296122755373</v>
      </c>
      <c r="W212" s="117">
        <f t="shared" ref="W212:Y212" si="103">W213+W216+W218+W227</f>
        <v>3478.764644239453</v>
      </c>
      <c r="X212" s="117">
        <f t="shared" si="103"/>
        <v>2815.6755435256364</v>
      </c>
      <c r="Y212" s="117">
        <f t="shared" si="103"/>
        <v>3125.6283652289512</v>
      </c>
      <c r="DA212" s="129" t="s">
        <v>2636</v>
      </c>
    </row>
    <row r="213" spans="1:105" ht="12" customHeight="1" x14ac:dyDescent="0.25">
      <c r="A213" s="121" t="s">
        <v>57</v>
      </c>
      <c r="B213" s="122">
        <f t="shared" ref="B213:Q213" si="104">SUM(B214:B215)</f>
        <v>3718.055878615673</v>
      </c>
      <c r="C213" s="122">
        <f t="shared" si="104"/>
        <v>3802.28803488535</v>
      </c>
      <c r="D213" s="122">
        <f t="shared" si="104"/>
        <v>3468.2851755677393</v>
      </c>
      <c r="E213" s="122">
        <f t="shared" si="104"/>
        <v>3443.6395224467065</v>
      </c>
      <c r="F213" s="122">
        <f t="shared" si="104"/>
        <v>3334.4685054257056</v>
      </c>
      <c r="G213" s="122">
        <f t="shared" si="104"/>
        <v>3533.1261690923084</v>
      </c>
      <c r="H213" s="122">
        <f t="shared" si="104"/>
        <v>3350.5357190248542</v>
      </c>
      <c r="I213" s="122">
        <f t="shared" si="104"/>
        <v>3574.0681548003117</v>
      </c>
      <c r="J213" s="122">
        <f t="shared" si="104"/>
        <v>3506.468481450117</v>
      </c>
      <c r="K213" s="122">
        <f t="shared" si="104"/>
        <v>3586.6981919265077</v>
      </c>
      <c r="L213" s="122">
        <f t="shared" si="104"/>
        <v>3787.4308520536665</v>
      </c>
      <c r="M213" s="122">
        <f t="shared" si="104"/>
        <v>3469.7371421322896</v>
      </c>
      <c r="N213" s="122">
        <f t="shared" si="104"/>
        <v>3627.7742511569663</v>
      </c>
      <c r="O213" s="122">
        <f t="shared" si="104"/>
        <v>3376.2539055384846</v>
      </c>
      <c r="P213" s="122">
        <f t="shared" si="104"/>
        <v>3258.0438052480285</v>
      </c>
      <c r="Q213" s="122">
        <f t="shared" si="104"/>
        <v>2994.4082590885664</v>
      </c>
      <c r="R213" s="122">
        <f t="shared" ref="R213:V213" si="105">SUM(R214:R215)</f>
        <v>3379.818396386564</v>
      </c>
      <c r="S213" s="122">
        <f t="shared" si="105"/>
        <v>3104.3057507440858</v>
      </c>
      <c r="T213" s="122">
        <f t="shared" si="105"/>
        <v>3080.254190895731</v>
      </c>
      <c r="U213" s="122">
        <f t="shared" si="105"/>
        <v>3041.0222829437339</v>
      </c>
      <c r="V213" s="122">
        <f t="shared" si="105"/>
        <v>2889.3054238394293</v>
      </c>
      <c r="W213" s="122">
        <f t="shared" ref="W213:Y213" si="106">SUM(W214:W215)</f>
        <v>3001.8049057586941</v>
      </c>
      <c r="X213" s="122">
        <f t="shared" si="106"/>
        <v>2469.3755033655175</v>
      </c>
      <c r="Y213" s="122">
        <f t="shared" si="106"/>
        <v>2736.4484221096964</v>
      </c>
      <c r="DA213" s="130" t="s">
        <v>2637</v>
      </c>
    </row>
    <row r="214" spans="1:105" ht="12" customHeight="1" x14ac:dyDescent="0.25">
      <c r="A214" s="97" t="s">
        <v>212</v>
      </c>
      <c r="B214" s="98">
        <v>3718.055878615673</v>
      </c>
      <c r="C214" s="98">
        <v>3802.28803488535</v>
      </c>
      <c r="D214" s="98">
        <v>3468.2851755677393</v>
      </c>
      <c r="E214" s="98">
        <v>3443.6395224467065</v>
      </c>
      <c r="F214" s="98">
        <v>3334.4685054257056</v>
      </c>
      <c r="G214" s="98">
        <v>3533.1261690923084</v>
      </c>
      <c r="H214" s="98">
        <v>3350.5357190248542</v>
      </c>
      <c r="I214" s="98">
        <v>3574.0681548003117</v>
      </c>
      <c r="J214" s="98">
        <v>3506.468481450117</v>
      </c>
      <c r="K214" s="98">
        <v>3586.6981919265077</v>
      </c>
      <c r="L214" s="98">
        <v>3787.4308520536665</v>
      </c>
      <c r="M214" s="98">
        <v>3469.7371421322896</v>
      </c>
      <c r="N214" s="98">
        <v>3627.7742511569663</v>
      </c>
      <c r="O214" s="98">
        <v>3376.2539055384846</v>
      </c>
      <c r="P214" s="98">
        <v>3258.0438052480285</v>
      </c>
      <c r="Q214" s="98">
        <v>2994.4082590885664</v>
      </c>
      <c r="R214" s="98">
        <v>3379.818396386564</v>
      </c>
      <c r="S214" s="98">
        <v>3104.3057507440858</v>
      </c>
      <c r="T214" s="98">
        <v>3080.254190895731</v>
      </c>
      <c r="U214" s="98">
        <v>3041.0222829437339</v>
      </c>
      <c r="V214" s="98">
        <v>2889.3054238394293</v>
      </c>
      <c r="W214" s="98">
        <v>3001.8049057586941</v>
      </c>
      <c r="X214" s="98">
        <v>2469.3755033655175</v>
      </c>
      <c r="Y214" s="98">
        <v>2736.4484221096964</v>
      </c>
      <c r="DA214" s="63" t="s">
        <v>2638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2639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2640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2641</v>
      </c>
    </row>
    <row r="218" spans="1:105" ht="12" customHeight="1" x14ac:dyDescent="0.25">
      <c r="A218" s="121" t="s">
        <v>55</v>
      </c>
      <c r="B218" s="122">
        <v>424.47422490155208</v>
      </c>
      <c r="C218" s="122">
        <v>439.06257388700254</v>
      </c>
      <c r="D218" s="122">
        <v>416.72250010668574</v>
      </c>
      <c r="E218" s="122">
        <v>396.22914878009692</v>
      </c>
      <c r="F218" s="122">
        <v>390.85958007856044</v>
      </c>
      <c r="G218" s="122">
        <v>432.2472887940387</v>
      </c>
      <c r="H218" s="122">
        <v>424.81132523187819</v>
      </c>
      <c r="I218" s="122">
        <v>360.81735431088543</v>
      </c>
      <c r="J218" s="122">
        <v>348.90518035616054</v>
      </c>
      <c r="K218" s="122">
        <v>330.01595609417029</v>
      </c>
      <c r="L218" s="122">
        <v>341.65874210977688</v>
      </c>
      <c r="M218" s="122">
        <v>317.31273992036006</v>
      </c>
      <c r="N218" s="122">
        <v>331.43740487707242</v>
      </c>
      <c r="O218" s="122">
        <v>307.5936512904666</v>
      </c>
      <c r="P218" s="122">
        <v>295.260887591683</v>
      </c>
      <c r="Q218" s="122">
        <v>274.62655491237484</v>
      </c>
      <c r="R218" s="122">
        <v>312.3693311652674</v>
      </c>
      <c r="S218" s="122">
        <v>287.98975562405786</v>
      </c>
      <c r="T218" s="122">
        <v>277.4072490681603</v>
      </c>
      <c r="U218" s="122">
        <v>286.40543443914044</v>
      </c>
      <c r="V218" s="122">
        <v>272.08995849221117</v>
      </c>
      <c r="W218" s="122">
        <v>286.48815484107087</v>
      </c>
      <c r="X218" s="122">
        <v>228.50359017549644</v>
      </c>
      <c r="Y218" s="122">
        <v>254.45022053755375</v>
      </c>
      <c r="DA218" s="130" t="s">
        <v>2642</v>
      </c>
    </row>
    <row r="219" spans="1:105" ht="12" customHeight="1" x14ac:dyDescent="0.25">
      <c r="A219" s="97" t="s">
        <v>134</v>
      </c>
      <c r="B219" s="98">
        <v>440.9993919328918</v>
      </c>
      <c r="C219" s="98">
        <v>456.21559060993036</v>
      </c>
      <c r="D219" s="98">
        <v>433.15668466606024</v>
      </c>
      <c r="E219" s="98">
        <v>412.01425921071279</v>
      </c>
      <c r="F219" s="98">
        <v>406.63830679063841</v>
      </c>
      <c r="G219" s="98">
        <v>449.79198773817348</v>
      </c>
      <c r="H219" s="98">
        <v>442.01183028311272</v>
      </c>
      <c r="I219" s="98">
        <v>375.10288060863087</v>
      </c>
      <c r="J219" s="98">
        <v>362.48027009766417</v>
      </c>
      <c r="K219" s="98">
        <v>342.63573244595011</v>
      </c>
      <c r="L219" s="98">
        <v>354.65759590754527</v>
      </c>
      <c r="M219" s="98">
        <v>329.3200387266204</v>
      </c>
      <c r="N219" s="98">
        <v>343.89515507193715</v>
      </c>
      <c r="O219" s="98">
        <v>319.05372788470305</v>
      </c>
      <c r="P219" s="98">
        <v>306.12677010047355</v>
      </c>
      <c r="Q219" s="98">
        <v>284.64086926321136</v>
      </c>
      <c r="R219" s="98">
        <v>323.58353819643753</v>
      </c>
      <c r="S219" s="98">
        <v>298.24921152811731</v>
      </c>
      <c r="T219" s="98">
        <v>287.12189981373791</v>
      </c>
      <c r="U219" s="98">
        <v>296.25934687197594</v>
      </c>
      <c r="V219" s="98">
        <v>281.330532445286</v>
      </c>
      <c r="W219" s="98">
        <v>296.59131020596095</v>
      </c>
      <c r="X219" s="98">
        <v>236.85649759698239</v>
      </c>
      <c r="Y219" s="98">
        <v>265.72463817135935</v>
      </c>
      <c r="DA219" s="63" t="s">
        <v>2643</v>
      </c>
    </row>
    <row r="220" spans="1:105" ht="12" customHeight="1" x14ac:dyDescent="0.25">
      <c r="A220" s="97" t="s">
        <v>133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2644</v>
      </c>
    </row>
    <row r="221" spans="1:105" ht="12" customHeight="1" x14ac:dyDescent="0.25">
      <c r="A221" s="100" t="s">
        <v>212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2645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2646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2647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2648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2649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2650</v>
      </c>
    </row>
    <row r="227" spans="1:105" ht="12" customHeight="1" x14ac:dyDescent="0.25">
      <c r="A227" s="121" t="s">
        <v>54</v>
      </c>
      <c r="B227" s="122">
        <v>254.76779733136854</v>
      </c>
      <c r="C227" s="122">
        <v>264.89875767468254</v>
      </c>
      <c r="D227" s="122">
        <v>214.07625763364615</v>
      </c>
      <c r="E227" s="122">
        <v>218.11439373710562</v>
      </c>
      <c r="F227" s="122">
        <v>217.1440738832402</v>
      </c>
      <c r="G227" s="122">
        <v>213.16440112148607</v>
      </c>
      <c r="H227" s="122">
        <v>218.12729848550489</v>
      </c>
      <c r="I227" s="122">
        <v>188.41309326727443</v>
      </c>
      <c r="J227" s="122">
        <v>186.15901118381919</v>
      </c>
      <c r="K227" s="122">
        <v>160.61240147053576</v>
      </c>
      <c r="L227" s="122">
        <v>183.23559060062667</v>
      </c>
      <c r="M227" s="122">
        <v>171.40036743370433</v>
      </c>
      <c r="N227" s="122">
        <v>174.15326986126138</v>
      </c>
      <c r="O227" s="122">
        <v>161.44352136602282</v>
      </c>
      <c r="P227" s="122">
        <v>160.92681023427676</v>
      </c>
      <c r="Q227" s="122">
        <v>161.06143381497301</v>
      </c>
      <c r="R227" s="122">
        <v>194.32376735838295</v>
      </c>
      <c r="S227" s="122">
        <v>180.3682738404564</v>
      </c>
      <c r="T227" s="122">
        <v>170.21261105944797</v>
      </c>
      <c r="U227" s="122">
        <v>189.21263865043869</v>
      </c>
      <c r="V227" s="122">
        <v>171.43422994389684</v>
      </c>
      <c r="W227" s="122">
        <v>190.47158363968799</v>
      </c>
      <c r="X227" s="122">
        <v>117.79644998462264</v>
      </c>
      <c r="Y227" s="122">
        <v>134.72972258170114</v>
      </c>
      <c r="DA227" s="130" t="s">
        <v>2651</v>
      </c>
    </row>
    <row r="228" spans="1:105" ht="12" customHeight="1" x14ac:dyDescent="0.25">
      <c r="A228" s="97" t="s">
        <v>175</v>
      </c>
      <c r="B228" s="98">
        <v>273.95307762219488</v>
      </c>
      <c r="C228" s="98">
        <v>284.29916614645606</v>
      </c>
      <c r="D228" s="98">
        <v>227.84724496680465</v>
      </c>
      <c r="E228" s="98">
        <v>229.87848812280927</v>
      </c>
      <c r="F228" s="98">
        <v>227.35051787337974</v>
      </c>
      <c r="G228" s="98">
        <v>222.66910746514009</v>
      </c>
      <c r="H228" s="98">
        <v>227.79771616744765</v>
      </c>
      <c r="I228" s="98">
        <v>197.20598769961077</v>
      </c>
      <c r="J228" s="98">
        <v>195.29095313137134</v>
      </c>
      <c r="K228" s="98">
        <v>169.29556380355822</v>
      </c>
      <c r="L228" s="98">
        <v>192.14131450470032</v>
      </c>
      <c r="M228" s="98">
        <v>179.30026837539833</v>
      </c>
      <c r="N228" s="98">
        <v>181.75480834393667</v>
      </c>
      <c r="O228" s="98">
        <v>168.4763388163793</v>
      </c>
      <c r="P228" s="98">
        <v>167.87698556570152</v>
      </c>
      <c r="Q228" s="98">
        <v>167.97607670970731</v>
      </c>
      <c r="R228" s="98">
        <v>202.55404584237039</v>
      </c>
      <c r="S228" s="98">
        <v>187.86613949425933</v>
      </c>
      <c r="T228" s="98">
        <v>177.09887144121063</v>
      </c>
      <c r="U228" s="98">
        <v>196.67331609844649</v>
      </c>
      <c r="V228" s="98">
        <v>178.53035759749599</v>
      </c>
      <c r="W228" s="98">
        <v>203.28544037796223</v>
      </c>
      <c r="X228" s="98">
        <v>129.29489883790416</v>
      </c>
      <c r="Y228" s="98">
        <v>165.78731891494863</v>
      </c>
      <c r="DA228" s="63" t="s">
        <v>2652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2653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388.54017160106758</v>
      </c>
      <c r="C231" s="118">
        <f t="shared" si="108"/>
        <v>396.95857944266533</v>
      </c>
      <c r="D231" s="118">
        <f t="shared" si="108"/>
        <v>360.00229536187823</v>
      </c>
      <c r="E231" s="118">
        <f t="shared" si="108"/>
        <v>355.15692726285329</v>
      </c>
      <c r="F231" s="118">
        <f t="shared" si="108"/>
        <v>344.00306384756533</v>
      </c>
      <c r="G231" s="118">
        <f t="shared" si="108"/>
        <v>363.57277752253361</v>
      </c>
      <c r="H231" s="118">
        <f t="shared" si="108"/>
        <v>346.53870429947233</v>
      </c>
      <c r="I231" s="118">
        <f t="shared" si="108"/>
        <v>356.65196479897594</v>
      </c>
      <c r="J231" s="118">
        <f t="shared" si="108"/>
        <v>348.33092096275925</v>
      </c>
      <c r="K231" s="118">
        <f t="shared" si="108"/>
        <v>350.54641435130668</v>
      </c>
      <c r="L231" s="118">
        <f t="shared" si="108"/>
        <v>369.82165611269602</v>
      </c>
      <c r="M231" s="118">
        <f t="shared" si="108"/>
        <v>338.53847811473827</v>
      </c>
      <c r="N231" s="118">
        <f t="shared" si="108"/>
        <v>352.49329540487082</v>
      </c>
      <c r="O231" s="118">
        <f t="shared" si="108"/>
        <v>327.05269438858937</v>
      </c>
      <c r="P231" s="118">
        <f t="shared" si="108"/>
        <v>314.87544877306368</v>
      </c>
      <c r="Q231" s="118">
        <f t="shared" si="108"/>
        <v>289.97392835250236</v>
      </c>
      <c r="R231" s="118">
        <f t="shared" ref="R231:V231" si="109">R232+R235+R237+R246</f>
        <v>327.2975845671985</v>
      </c>
      <c r="S231" s="118">
        <f t="shared" si="109"/>
        <v>299.57524199689306</v>
      </c>
      <c r="T231" s="118">
        <f t="shared" si="109"/>
        <v>295.98876335441457</v>
      </c>
      <c r="U231" s="118">
        <f t="shared" si="109"/>
        <v>294.55284767278943</v>
      </c>
      <c r="V231" s="118">
        <f t="shared" si="109"/>
        <v>279.5014878917184</v>
      </c>
      <c r="W231" s="118">
        <f t="shared" ref="W231:Y231" si="110">W232+W235+W237+W246</f>
        <v>292.59312963964248</v>
      </c>
      <c r="X231" s="118">
        <f t="shared" si="110"/>
        <v>237.12258704611133</v>
      </c>
      <c r="Y231" s="118">
        <f t="shared" si="110"/>
        <v>267.60589278679851</v>
      </c>
      <c r="DA231" s="129" t="s">
        <v>2804</v>
      </c>
    </row>
    <row r="232" spans="1:105" ht="12" customHeight="1" x14ac:dyDescent="0.25">
      <c r="A232" s="121" t="s">
        <v>57</v>
      </c>
      <c r="B232" s="123">
        <f t="shared" ref="B232:Q232" si="111">SUM(B233:B234)</f>
        <v>327.01933613944175</v>
      </c>
      <c r="C232" s="123">
        <f t="shared" si="111"/>
        <v>333.41820870158153</v>
      </c>
      <c r="D232" s="123">
        <f t="shared" si="111"/>
        <v>303.2283067584961</v>
      </c>
      <c r="E232" s="123">
        <f t="shared" si="111"/>
        <v>300.18382160229908</v>
      </c>
      <c r="F232" s="123">
        <f t="shared" si="111"/>
        <v>289.84423207437743</v>
      </c>
      <c r="G232" s="123">
        <f t="shared" si="111"/>
        <v>306.42320341737945</v>
      </c>
      <c r="H232" s="123">
        <f t="shared" si="111"/>
        <v>289.73429076947809</v>
      </c>
      <c r="I232" s="123">
        <f t="shared" si="111"/>
        <v>308.12855964260746</v>
      </c>
      <c r="J232" s="123">
        <f t="shared" si="111"/>
        <v>301.23419055164879</v>
      </c>
      <c r="K232" s="123">
        <f t="shared" si="111"/>
        <v>307.38610862343205</v>
      </c>
      <c r="L232" s="123">
        <f t="shared" si="111"/>
        <v>323.82590302659122</v>
      </c>
      <c r="M232" s="123">
        <f t="shared" si="111"/>
        <v>295.87119904631538</v>
      </c>
      <c r="N232" s="123">
        <f t="shared" si="111"/>
        <v>308.51527676869932</v>
      </c>
      <c r="O232" s="123">
        <f t="shared" si="111"/>
        <v>286.3320728353421</v>
      </c>
      <c r="P232" s="123">
        <f t="shared" si="111"/>
        <v>275.47567909983417</v>
      </c>
      <c r="Q232" s="123">
        <f t="shared" si="111"/>
        <v>252.40535452512381</v>
      </c>
      <c r="R232" s="123">
        <f t="shared" ref="R232:V232" si="112">SUM(R233:R234)</f>
        <v>283.87798518363832</v>
      </c>
      <c r="S232" s="123">
        <f t="shared" si="112"/>
        <v>259.56388189519828</v>
      </c>
      <c r="T232" s="123">
        <f t="shared" si="112"/>
        <v>257.76933998774524</v>
      </c>
      <c r="U232" s="123">
        <f t="shared" si="112"/>
        <v>254.0670805346127</v>
      </c>
      <c r="V232" s="123">
        <f t="shared" si="112"/>
        <v>241.69262937542138</v>
      </c>
      <c r="W232" s="123">
        <f t="shared" ref="W232:Y232" si="113">SUM(W233:W234)</f>
        <v>251.57677881710558</v>
      </c>
      <c r="X232" s="123">
        <f t="shared" si="113"/>
        <v>207.15746464256728</v>
      </c>
      <c r="Y232" s="123">
        <f t="shared" si="113"/>
        <v>232.19544644884689</v>
      </c>
      <c r="DA232" s="130" t="s">
        <v>2805</v>
      </c>
    </row>
    <row r="233" spans="1:105" ht="12" customHeight="1" x14ac:dyDescent="0.25">
      <c r="A233" s="97" t="s">
        <v>212</v>
      </c>
      <c r="B233" s="99">
        <v>323.38763690441618</v>
      </c>
      <c r="C233" s="99">
        <v>329.77535413793242</v>
      </c>
      <c r="D233" s="99">
        <v>299.96660431718954</v>
      </c>
      <c r="E233" s="99">
        <v>296.98459033617991</v>
      </c>
      <c r="F233" s="99">
        <v>286.75662713949959</v>
      </c>
      <c r="G233" s="99">
        <v>303.17624160449799</v>
      </c>
      <c r="H233" s="99">
        <v>286.66195420193031</v>
      </c>
      <c r="I233" s="99">
        <v>304.881162351066</v>
      </c>
      <c r="J233" s="99">
        <v>298.07802132055576</v>
      </c>
      <c r="K233" s="99">
        <v>304.18528347040149</v>
      </c>
      <c r="L233" s="99">
        <v>320.40550638270616</v>
      </c>
      <c r="M233" s="99">
        <v>292.73039540577776</v>
      </c>
      <c r="N233" s="99">
        <v>305.19856773418888</v>
      </c>
      <c r="O233" s="99">
        <v>283.21150696723424</v>
      </c>
      <c r="P233" s="99">
        <v>272.45045801171483</v>
      </c>
      <c r="Q233" s="99">
        <v>249.60196970069958</v>
      </c>
      <c r="R233" s="99">
        <v>280.67752127997818</v>
      </c>
      <c r="S233" s="99">
        <v>256.58530300490531</v>
      </c>
      <c r="T233" s="99">
        <v>254.73699987590791</v>
      </c>
      <c r="U233" s="99">
        <v>250.98293416539633</v>
      </c>
      <c r="V233" s="99">
        <v>238.66653472507852</v>
      </c>
      <c r="W233" s="99">
        <v>248.33966419007808</v>
      </c>
      <c r="X233" s="99">
        <v>204.42809491630024</v>
      </c>
      <c r="Y233" s="99">
        <v>229.08065613290347</v>
      </c>
      <c r="DA233" s="63" t="s">
        <v>2806</v>
      </c>
    </row>
    <row r="234" spans="1:105" ht="12" customHeight="1" x14ac:dyDescent="0.25">
      <c r="A234" s="97" t="s">
        <v>53</v>
      </c>
      <c r="B234" s="99">
        <v>3.6316992350255695</v>
      </c>
      <c r="C234" s="99">
        <v>3.6428545636491312</v>
      </c>
      <c r="D234" s="99">
        <v>3.2617024413065505</v>
      </c>
      <c r="E234" s="99">
        <v>3.1992312661191908</v>
      </c>
      <c r="F234" s="99">
        <v>3.087604934877842</v>
      </c>
      <c r="G234" s="99">
        <v>3.2469618128814917</v>
      </c>
      <c r="H234" s="99">
        <v>3.0723365675477723</v>
      </c>
      <c r="I234" s="99">
        <v>3.2473972915414477</v>
      </c>
      <c r="J234" s="99">
        <v>3.1561692310930058</v>
      </c>
      <c r="K234" s="99">
        <v>3.2008251530305585</v>
      </c>
      <c r="L234" s="99">
        <v>3.4203966438850708</v>
      </c>
      <c r="M234" s="99">
        <v>3.1408036405376074</v>
      </c>
      <c r="N234" s="99">
        <v>3.3167090345104451</v>
      </c>
      <c r="O234" s="99">
        <v>3.1205658681078687</v>
      </c>
      <c r="P234" s="99">
        <v>3.0252210881193395</v>
      </c>
      <c r="Q234" s="99">
        <v>2.8033848244242323</v>
      </c>
      <c r="R234" s="99">
        <v>3.2004639036601406</v>
      </c>
      <c r="S234" s="99">
        <v>2.9785788902929586</v>
      </c>
      <c r="T234" s="99">
        <v>3.0323401118373097</v>
      </c>
      <c r="U234" s="99">
        <v>3.0841463692163629</v>
      </c>
      <c r="V234" s="99">
        <v>3.0260946503428459</v>
      </c>
      <c r="W234" s="99">
        <v>3.2371146270274953</v>
      </c>
      <c r="X234" s="99">
        <v>2.7293697262670356</v>
      </c>
      <c r="Y234" s="99">
        <v>3.1147903159434192</v>
      </c>
      <c r="DA234" s="63" t="s">
        <v>2807</v>
      </c>
    </row>
    <row r="235" spans="1:105" ht="12" customHeight="1" x14ac:dyDescent="0.25">
      <c r="A235" s="121" t="s">
        <v>92</v>
      </c>
      <c r="B235" s="123">
        <f t="shared" ref="B235:Y235" si="114">B236</f>
        <v>3.6062694657159152E-4</v>
      </c>
      <c r="C235" s="123">
        <f t="shared" si="114"/>
        <v>4.9232397717103497E-4</v>
      </c>
      <c r="D235" s="123">
        <f t="shared" si="114"/>
        <v>5.7935120323383555E-4</v>
      </c>
      <c r="E235" s="123">
        <f t="shared" si="114"/>
        <v>7.0885484364430868E-4</v>
      </c>
      <c r="F235" s="123">
        <f t="shared" si="114"/>
        <v>1.079656365044937E-3</v>
      </c>
      <c r="G235" s="123">
        <f t="shared" si="114"/>
        <v>1.8555013578377382E-3</v>
      </c>
      <c r="H235" s="123">
        <f t="shared" si="114"/>
        <v>2.28689329800564E-3</v>
      </c>
      <c r="I235" s="123">
        <f t="shared" si="114"/>
        <v>2.8675358619484181E-3</v>
      </c>
      <c r="J235" s="123">
        <f t="shared" si="114"/>
        <v>3.2192218462752283E-3</v>
      </c>
      <c r="K235" s="123">
        <f t="shared" si="114"/>
        <v>3.4273982891182479E-3</v>
      </c>
      <c r="L235" s="123">
        <f t="shared" si="114"/>
        <v>6.9337588341559725E-3</v>
      </c>
      <c r="M235" s="123">
        <f t="shared" si="114"/>
        <v>4.6143915048656378E-3</v>
      </c>
      <c r="N235" s="123">
        <f t="shared" si="114"/>
        <v>3.8373113354483825E-3</v>
      </c>
      <c r="O235" s="123">
        <f t="shared" si="114"/>
        <v>3.9459981556673037E-3</v>
      </c>
      <c r="P235" s="123">
        <f t="shared" si="114"/>
        <v>4.9624261818003524E-3</v>
      </c>
      <c r="Q235" s="123">
        <f t="shared" si="114"/>
        <v>4.7359700277684932E-3</v>
      </c>
      <c r="R235" s="123">
        <f t="shared" si="114"/>
        <v>5.5324435576554207E-3</v>
      </c>
      <c r="S235" s="123">
        <f t="shared" si="114"/>
        <v>5.9687925822208597E-3</v>
      </c>
      <c r="T235" s="123">
        <f t="shared" si="114"/>
        <v>8.4290601023335986E-3</v>
      </c>
      <c r="U235" s="123">
        <f t="shared" si="114"/>
        <v>5.9440880649315074E-3</v>
      </c>
      <c r="V235" s="123">
        <f t="shared" si="114"/>
        <v>6.8693664008518032E-3</v>
      </c>
      <c r="W235" s="123">
        <f t="shared" si="114"/>
        <v>1.1331058971761895E-2</v>
      </c>
      <c r="X235" s="123">
        <f t="shared" si="114"/>
        <v>1.1187472167370762E-2</v>
      </c>
      <c r="Y235" s="123">
        <f t="shared" si="114"/>
        <v>1.1038590895070281E-2</v>
      </c>
      <c r="DA235" s="130" t="s">
        <v>2808</v>
      </c>
    </row>
    <row r="236" spans="1:105" ht="12" customHeight="1" x14ac:dyDescent="0.25">
      <c r="A236" s="97" t="s">
        <v>53</v>
      </c>
      <c r="B236" s="99">
        <f>RES_hhdet_fecs!B67</f>
        <v>3.6062694657159152E-4</v>
      </c>
      <c r="C236" s="99">
        <f>RES_hhdet_fecs!C67</f>
        <v>4.9232397717103497E-4</v>
      </c>
      <c r="D236" s="99">
        <f>RES_hhdet_fecs!D67</f>
        <v>5.7935120323383555E-4</v>
      </c>
      <c r="E236" s="99">
        <f>RES_hhdet_fecs!E67</f>
        <v>7.0885484364430868E-4</v>
      </c>
      <c r="F236" s="99">
        <f>RES_hhdet_fecs!F67</f>
        <v>1.079656365044937E-3</v>
      </c>
      <c r="G236" s="99">
        <f>RES_hhdet_fecs!G67</f>
        <v>1.8555013578377382E-3</v>
      </c>
      <c r="H236" s="99">
        <f>RES_hhdet_fecs!H67</f>
        <v>2.28689329800564E-3</v>
      </c>
      <c r="I236" s="99">
        <f>RES_hhdet_fecs!I67</f>
        <v>2.8675358619484181E-3</v>
      </c>
      <c r="J236" s="99">
        <f>RES_hhdet_fecs!J67</f>
        <v>3.2192218462752283E-3</v>
      </c>
      <c r="K236" s="99">
        <f>RES_hhdet_fecs!K67</f>
        <v>3.4273982891182479E-3</v>
      </c>
      <c r="L236" s="99">
        <f>RES_hhdet_fecs!L67</f>
        <v>6.9337588341559725E-3</v>
      </c>
      <c r="M236" s="99">
        <f>RES_hhdet_fecs!M67</f>
        <v>4.6143915048656378E-3</v>
      </c>
      <c r="N236" s="99">
        <f>RES_hhdet_fecs!N67</f>
        <v>3.8373113354483825E-3</v>
      </c>
      <c r="O236" s="99">
        <f>RES_hhdet_fecs!O67</f>
        <v>3.9459981556673037E-3</v>
      </c>
      <c r="P236" s="99">
        <f>RES_hhdet_fecs!P67</f>
        <v>4.9624261818003524E-3</v>
      </c>
      <c r="Q236" s="99">
        <f>RES_hhdet_fecs!Q67</f>
        <v>4.7359700277684932E-3</v>
      </c>
      <c r="R236" s="99">
        <f>RES_hhdet_fecs!R67</f>
        <v>5.5324435576554207E-3</v>
      </c>
      <c r="S236" s="99">
        <f>RES_hhdet_fecs!S67</f>
        <v>5.9687925822208597E-3</v>
      </c>
      <c r="T236" s="99">
        <f>RES_hhdet_fecs!T67</f>
        <v>8.4290601023335986E-3</v>
      </c>
      <c r="U236" s="99">
        <f>RES_hhdet_fecs!U67</f>
        <v>5.9440880649315074E-3</v>
      </c>
      <c r="V236" s="99">
        <f>RES_hhdet_fecs!V67</f>
        <v>6.8693664008518032E-3</v>
      </c>
      <c r="W236" s="99">
        <f>RES_hhdet_fecs!W67</f>
        <v>1.1331058971761895E-2</v>
      </c>
      <c r="X236" s="99">
        <f>RES_hhdet_fecs!X67</f>
        <v>1.1187472167370762E-2</v>
      </c>
      <c r="Y236" s="99">
        <f>RES_hhdet_fecs!Y67</f>
        <v>1.1038590895070281E-2</v>
      </c>
      <c r="DA236" s="63" t="s">
        <v>2809</v>
      </c>
    </row>
    <row r="237" spans="1:105" ht="12" customHeight="1" x14ac:dyDescent="0.25">
      <c r="A237" s="121" t="s">
        <v>55</v>
      </c>
      <c r="B237" s="123">
        <v>38.080593069356816</v>
      </c>
      <c r="C237" s="123">
        <v>39.307621651059534</v>
      </c>
      <c r="D237" s="123">
        <v>37.249268404359157</v>
      </c>
      <c r="E237" s="123">
        <v>35.362940276965674</v>
      </c>
      <c r="F237" s="123">
        <v>34.792582719742512</v>
      </c>
      <c r="G237" s="123">
        <v>38.247425821554927</v>
      </c>
      <c r="H237" s="123">
        <v>37.505089472418405</v>
      </c>
      <c r="I237" s="123">
        <v>31.866059005594657</v>
      </c>
      <c r="J237" s="123">
        <v>30.697910799038496</v>
      </c>
      <c r="K237" s="123">
        <v>28.961410239970732</v>
      </c>
      <c r="L237" s="123">
        <v>29.923387338578003</v>
      </c>
      <c r="M237" s="123">
        <v>27.700882064779012</v>
      </c>
      <c r="N237" s="123">
        <v>28.836461453421112</v>
      </c>
      <c r="O237" s="123">
        <v>26.709815283000882</v>
      </c>
      <c r="P237" s="123">
        <v>25.510578398184329</v>
      </c>
      <c r="Q237" s="123">
        <v>23.698886160765067</v>
      </c>
      <c r="R237" s="123">
        <v>26.797510497797653</v>
      </c>
      <c r="S237" s="123">
        <v>24.637469577788352</v>
      </c>
      <c r="T237" s="123">
        <v>23.708788272098634</v>
      </c>
      <c r="U237" s="123">
        <v>24.427554632808587</v>
      </c>
      <c r="V237" s="123">
        <v>23.220832018510222</v>
      </c>
      <c r="W237" s="123">
        <v>24.542385902844998</v>
      </c>
      <c r="X237" s="123">
        <v>19.510330089190631</v>
      </c>
      <c r="Y237" s="123">
        <v>22.278880988553372</v>
      </c>
      <c r="DA237" s="130" t="s">
        <v>2810</v>
      </c>
    </row>
    <row r="238" spans="1:105" ht="12" customHeight="1" x14ac:dyDescent="0.25">
      <c r="A238" s="97" t="s">
        <v>134</v>
      </c>
      <c r="B238" s="99">
        <v>38.357075818494977</v>
      </c>
      <c r="C238" s="99">
        <v>39.567927673099661</v>
      </c>
      <c r="D238" s="99">
        <v>37.463049679961934</v>
      </c>
      <c r="E238" s="99">
        <v>35.532722047927962</v>
      </c>
      <c r="F238" s="99">
        <v>34.969959719596652</v>
      </c>
      <c r="G238" s="99">
        <v>38.596483063413956</v>
      </c>
      <c r="H238" s="99">
        <v>37.817228549411304</v>
      </c>
      <c r="I238" s="99">
        <v>31.997655693161253</v>
      </c>
      <c r="J238" s="99">
        <v>30.813738167059981</v>
      </c>
      <c r="K238" s="99">
        <v>29.058689029304187</v>
      </c>
      <c r="L238" s="99">
        <v>30.002989110049121</v>
      </c>
      <c r="M238" s="99">
        <v>27.783656571819389</v>
      </c>
      <c r="N238" s="99">
        <v>28.931323040624548</v>
      </c>
      <c r="O238" s="99">
        <v>26.763297312892405</v>
      </c>
      <c r="P238" s="99">
        <v>25.599526497824829</v>
      </c>
      <c r="Q238" s="99">
        <v>23.726531413936868</v>
      </c>
      <c r="R238" s="99">
        <v>26.872043043816092</v>
      </c>
      <c r="S238" s="99">
        <v>24.651683969136453</v>
      </c>
      <c r="T238" s="99">
        <v>23.744979090817665</v>
      </c>
      <c r="U238" s="99">
        <v>24.451001417811124</v>
      </c>
      <c r="V238" s="99">
        <v>23.238866593014485</v>
      </c>
      <c r="W238" s="99">
        <v>24.537033115290846</v>
      </c>
      <c r="X238" s="99">
        <v>19.608246095543773</v>
      </c>
      <c r="Y238" s="99">
        <v>22.245028983971537</v>
      </c>
      <c r="DA238" s="63" t="s">
        <v>2811</v>
      </c>
    </row>
    <row r="239" spans="1:105" ht="12" customHeight="1" x14ac:dyDescent="0.25">
      <c r="A239" s="97" t="s">
        <v>133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X239" s="99">
        <v>0</v>
      </c>
      <c r="Y239" s="99">
        <v>0</v>
      </c>
      <c r="DA239" s="63" t="s">
        <v>2812</v>
      </c>
    </row>
    <row r="240" spans="1:105" ht="12" customHeight="1" x14ac:dyDescent="0.25">
      <c r="A240" s="100" t="s">
        <v>212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X240" s="102">
        <v>0</v>
      </c>
      <c r="Y240" s="102">
        <v>0</v>
      </c>
      <c r="DA240" s="131" t="s">
        <v>2813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X241" s="105">
        <v>0</v>
      </c>
      <c r="Y241" s="105">
        <v>0</v>
      </c>
      <c r="DA241" s="132" t="s">
        <v>2814</v>
      </c>
    </row>
    <row r="242" spans="1:105" ht="12" customHeight="1" x14ac:dyDescent="0.25">
      <c r="A242" s="106" t="s">
        <v>122</v>
      </c>
      <c r="B242" s="102">
        <v>30.978710200850749</v>
      </c>
      <c r="C242" s="102">
        <v>32.644616893275249</v>
      </c>
      <c r="D242" s="102">
        <v>31.828405122501476</v>
      </c>
      <c r="E242" s="102">
        <v>31.101171765274952</v>
      </c>
      <c r="F242" s="102">
        <v>30.398723763714486</v>
      </c>
      <c r="G242" s="102">
        <v>29.647731582975311</v>
      </c>
      <c r="H242" s="102">
        <v>29.796001014897076</v>
      </c>
      <c r="I242" s="102">
        <v>28.542249461990494</v>
      </c>
      <c r="J242" s="102">
        <v>27.720930941132853</v>
      </c>
      <c r="K242" s="102">
        <v>26.417502029978007</v>
      </c>
      <c r="L242" s="102">
        <v>27.831153551380378</v>
      </c>
      <c r="M242" s="102">
        <v>25.513428745898995</v>
      </c>
      <c r="N242" s="102">
        <v>26.312676837946395</v>
      </c>
      <c r="O242" s="102">
        <v>25.274333354282021</v>
      </c>
      <c r="P242" s="102">
        <v>23.093573168447971</v>
      </c>
      <c r="Q242" s="102">
        <v>22.940759306317116</v>
      </c>
      <c r="R242" s="102">
        <v>24.721422417283911</v>
      </c>
      <c r="S242" s="102">
        <v>24.238462151959489</v>
      </c>
      <c r="T242" s="102">
        <v>22.675339337566502</v>
      </c>
      <c r="U242" s="102">
        <v>23.746070329936611</v>
      </c>
      <c r="V242" s="102">
        <v>22.689801516161754</v>
      </c>
      <c r="W242" s="102">
        <v>24.694171179252219</v>
      </c>
      <c r="X242" s="102">
        <v>16.831722766213687</v>
      </c>
      <c r="Y242" s="102">
        <v>23.042880541457787</v>
      </c>
      <c r="DA242" s="131" t="s">
        <v>2815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X243" s="105">
        <v>0</v>
      </c>
      <c r="Y243" s="105">
        <v>0</v>
      </c>
      <c r="DA243" s="132" t="s">
        <v>2816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X244" s="99">
        <v>0</v>
      </c>
      <c r="Y244" s="99">
        <v>0</v>
      </c>
      <c r="DA244" s="63" t="s">
        <v>2817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X245" s="99">
        <v>0</v>
      </c>
      <c r="Y245" s="99">
        <v>0</v>
      </c>
      <c r="DA245" s="63" t="s">
        <v>2818</v>
      </c>
    </row>
    <row r="246" spans="1:105" ht="12" customHeight="1" x14ac:dyDescent="0.25">
      <c r="A246" s="121" t="s">
        <v>54</v>
      </c>
      <c r="B246" s="123">
        <v>23.439881765322411</v>
      </c>
      <c r="C246" s="123">
        <v>24.232256766047044</v>
      </c>
      <c r="D246" s="123">
        <v>19.524140847819748</v>
      </c>
      <c r="E246" s="123">
        <v>19.609456528744886</v>
      </c>
      <c r="F246" s="123">
        <v>19.365169397080386</v>
      </c>
      <c r="G246" s="123">
        <v>18.900292782241365</v>
      </c>
      <c r="H246" s="123">
        <v>19.29703716427786</v>
      </c>
      <c r="I246" s="123">
        <v>16.654478614911884</v>
      </c>
      <c r="J246" s="123">
        <v>16.395600390225674</v>
      </c>
      <c r="K246" s="123">
        <v>14.195468089614767</v>
      </c>
      <c r="L246" s="123">
        <v>16.065431988692641</v>
      </c>
      <c r="M246" s="123">
        <v>14.961782612139039</v>
      </c>
      <c r="N246" s="123">
        <v>15.1377198714149</v>
      </c>
      <c r="O246" s="123">
        <v>14.00686027209078</v>
      </c>
      <c r="P246" s="123">
        <v>13.884228848863369</v>
      </c>
      <c r="Q246" s="123">
        <v>13.864951696585681</v>
      </c>
      <c r="R246" s="123">
        <v>16.616556442204828</v>
      </c>
      <c r="S246" s="123">
        <v>15.36792173132423</v>
      </c>
      <c r="T246" s="123">
        <v>14.502206034468355</v>
      </c>
      <c r="U246" s="123">
        <v>16.052268417303175</v>
      </c>
      <c r="V246" s="123">
        <v>14.581157131385979</v>
      </c>
      <c r="W246" s="123">
        <v>16.462633860720111</v>
      </c>
      <c r="X246" s="123">
        <v>10.443604842186057</v>
      </c>
      <c r="Y246" s="123">
        <v>13.120526758503155</v>
      </c>
      <c r="DA246" s="130" t="s">
        <v>2819</v>
      </c>
    </row>
    <row r="247" spans="1:105" ht="12" customHeight="1" x14ac:dyDescent="0.25">
      <c r="A247" s="97" t="s">
        <v>175</v>
      </c>
      <c r="B247" s="99">
        <v>23.827785618950713</v>
      </c>
      <c r="C247" s="99">
        <v>24.657484476946891</v>
      </c>
      <c r="D247" s="99">
        <v>19.706154746785284</v>
      </c>
      <c r="E247" s="99">
        <v>19.8250624600065</v>
      </c>
      <c r="F247" s="99">
        <v>19.551621968450903</v>
      </c>
      <c r="G247" s="99">
        <v>19.107153238190936</v>
      </c>
      <c r="H247" s="99">
        <v>19.489700739051518</v>
      </c>
      <c r="I247" s="99">
        <v>16.822396257803479</v>
      </c>
      <c r="J247" s="99">
        <v>16.601301622745719</v>
      </c>
      <c r="K247" s="99">
        <v>14.357834506896809</v>
      </c>
      <c r="L247" s="99">
        <v>16.254589872587587</v>
      </c>
      <c r="M247" s="99">
        <v>15.126978300620584</v>
      </c>
      <c r="N247" s="99">
        <v>15.290727411630042</v>
      </c>
      <c r="O247" s="99">
        <v>14.132360639772157</v>
      </c>
      <c r="P247" s="99">
        <v>14.038534881982489</v>
      </c>
      <c r="Q247" s="99">
        <v>14.001818049386655</v>
      </c>
      <c r="R247" s="99">
        <v>16.821130855151765</v>
      </c>
      <c r="S247" s="99">
        <v>15.528009866599696</v>
      </c>
      <c r="T247" s="99">
        <v>14.646075419906873</v>
      </c>
      <c r="U247" s="99">
        <v>16.231925107317569</v>
      </c>
      <c r="V247" s="99">
        <v>14.747219674132806</v>
      </c>
      <c r="W247" s="99">
        <v>16.817827801315982</v>
      </c>
      <c r="X247" s="99">
        <v>10.703722384791194</v>
      </c>
      <c r="Y247" s="99">
        <v>13.878817334430613</v>
      </c>
      <c r="DA247" s="63" t="s">
        <v>2820</v>
      </c>
    </row>
    <row r="248" spans="1:105" ht="12" customHeight="1" x14ac:dyDescent="0.25">
      <c r="A248" s="109" t="s">
        <v>120</v>
      </c>
      <c r="B248" s="110">
        <v>18.288775872306768</v>
      </c>
      <c r="C248" s="110">
        <v>18.426075287440131</v>
      </c>
      <c r="D248" s="110">
        <v>16.694652054810042</v>
      </c>
      <c r="E248" s="110">
        <v>15.611974407180007</v>
      </c>
      <c r="F248" s="110">
        <v>15.398354806953325</v>
      </c>
      <c r="G248" s="110">
        <v>14.260982148762462</v>
      </c>
      <c r="H248" s="110">
        <v>14.951290531181641</v>
      </c>
      <c r="I248" s="110">
        <v>13.056359388664228</v>
      </c>
      <c r="J248" s="110">
        <v>12.202282225791903</v>
      </c>
      <c r="K248" s="110">
        <v>11.192177445299663</v>
      </c>
      <c r="L248" s="110">
        <v>12.173501703676596</v>
      </c>
      <c r="M248" s="110">
        <v>11.377610872116097</v>
      </c>
      <c r="N248" s="110">
        <v>11.632276400645607</v>
      </c>
      <c r="O248" s="110">
        <v>11.125906595384015</v>
      </c>
      <c r="P248" s="110">
        <v>10.311372550190077</v>
      </c>
      <c r="Q248" s="110">
        <v>10.676950326343178</v>
      </c>
      <c r="R248" s="110">
        <v>11.78638323405381</v>
      </c>
      <c r="S248" s="110">
        <v>11.516849712272018</v>
      </c>
      <c r="T248" s="110">
        <v>10.946083786773061</v>
      </c>
      <c r="U248" s="110">
        <v>11.495937359470842</v>
      </c>
      <c r="V248" s="110">
        <v>10.569278325360235</v>
      </c>
      <c r="W248" s="110">
        <v>11.182853249279676</v>
      </c>
      <c r="X248" s="110">
        <v>7.7788173140087684</v>
      </c>
      <c r="Y248" s="110">
        <v>9.8310165905299485</v>
      </c>
      <c r="DA248" s="60" t="s">
        <v>2821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190.40711834183526</v>
      </c>
      <c r="C250" s="118">
        <f t="shared" si="115"/>
        <v>195.38488090092051</v>
      </c>
      <c r="D250" s="118">
        <f t="shared" si="115"/>
        <v>177.99734866999617</v>
      </c>
      <c r="E250" s="118">
        <f t="shared" si="115"/>
        <v>177.46674574848518</v>
      </c>
      <c r="F250" s="118">
        <f t="shared" si="115"/>
        <v>174.45793647423102</v>
      </c>
      <c r="G250" s="118">
        <f t="shared" si="115"/>
        <v>187.49067305170792</v>
      </c>
      <c r="H250" s="118">
        <f t="shared" si="115"/>
        <v>181.38189371211425</v>
      </c>
      <c r="I250" s="118">
        <f t="shared" si="115"/>
        <v>188.58307712875003</v>
      </c>
      <c r="J250" s="118">
        <f t="shared" si="115"/>
        <v>186.46035193839168</v>
      </c>
      <c r="K250" s="118">
        <f t="shared" si="115"/>
        <v>189.92174703355653</v>
      </c>
      <c r="L250" s="118">
        <f t="shared" si="115"/>
        <v>203.28536273429032</v>
      </c>
      <c r="M250" s="118">
        <f t="shared" si="115"/>
        <v>189.22523413929312</v>
      </c>
      <c r="N250" s="118">
        <f t="shared" si="115"/>
        <v>201.07919994067424</v>
      </c>
      <c r="O250" s="118">
        <f t="shared" si="115"/>
        <v>190.55138036974222</v>
      </c>
      <c r="P250" s="118">
        <f t="shared" si="115"/>
        <v>185.89129236083218</v>
      </c>
      <c r="Q250" s="118">
        <f t="shared" si="115"/>
        <v>173.92259365510415</v>
      </c>
      <c r="R250" s="118">
        <f t="shared" ref="R250:V250" si="116">R251+R254+R256+R265</f>
        <v>200.62131194200703</v>
      </c>
      <c r="S250" s="118">
        <f t="shared" si="116"/>
        <v>187.66481453842727</v>
      </c>
      <c r="T250" s="118">
        <f t="shared" si="116"/>
        <v>190.67229128642362</v>
      </c>
      <c r="U250" s="118">
        <f t="shared" si="116"/>
        <v>195.97111955088809</v>
      </c>
      <c r="V250" s="118">
        <f t="shared" si="116"/>
        <v>191.59131211429329</v>
      </c>
      <c r="W250" s="118">
        <f t="shared" ref="W250:Y250" si="117">W251+W254+W256+W265</f>
        <v>206.43066816123815</v>
      </c>
      <c r="X250" s="118">
        <f t="shared" si="117"/>
        <v>171.39418209687466</v>
      </c>
      <c r="Y250" s="118">
        <f t="shared" si="117"/>
        <v>197.62024849775244</v>
      </c>
      <c r="DA250" s="129" t="s">
        <v>2972</v>
      </c>
    </row>
    <row r="251" spans="1:105" ht="12" customHeight="1" x14ac:dyDescent="0.25">
      <c r="A251" s="121" t="s">
        <v>57</v>
      </c>
      <c r="B251" s="123">
        <f t="shared" ref="B251:Q251" si="118">SUM(B252:B253)</f>
        <v>157.44896397509021</v>
      </c>
      <c r="C251" s="123">
        <f t="shared" si="118"/>
        <v>161.23648249809298</v>
      </c>
      <c r="D251" s="123">
        <f t="shared" si="118"/>
        <v>147.45681611743728</v>
      </c>
      <c r="E251" s="123">
        <f t="shared" si="118"/>
        <v>147.64049132681794</v>
      </c>
      <c r="F251" s="123">
        <f t="shared" si="118"/>
        <v>144.75141517701155</v>
      </c>
      <c r="G251" s="123">
        <f t="shared" si="118"/>
        <v>155.78196656101653</v>
      </c>
      <c r="H251" s="123">
        <f t="shared" si="118"/>
        <v>149.47644546249469</v>
      </c>
      <c r="I251" s="123">
        <f t="shared" si="118"/>
        <v>161.03380006476038</v>
      </c>
      <c r="J251" s="123">
        <f t="shared" si="118"/>
        <v>159.4535749237364</v>
      </c>
      <c r="K251" s="123">
        <f t="shared" si="118"/>
        <v>164.89261464363969</v>
      </c>
      <c r="L251" s="123">
        <f t="shared" si="118"/>
        <v>176.31269846021581</v>
      </c>
      <c r="M251" s="123">
        <f t="shared" si="118"/>
        <v>163.8866796975849</v>
      </c>
      <c r="N251" s="123">
        <f t="shared" si="118"/>
        <v>174.55302943801803</v>
      </c>
      <c r="O251" s="123">
        <f t="shared" si="118"/>
        <v>165.61604632209875</v>
      </c>
      <c r="P251" s="123">
        <f t="shared" si="118"/>
        <v>161.55633620392487</v>
      </c>
      <c r="Q251" s="123">
        <f t="shared" si="118"/>
        <v>150.49587662732159</v>
      </c>
      <c r="R251" s="123">
        <f t="shared" ref="R251:V251" si="119">SUM(R252:R253)</f>
        <v>173.18181235093655</v>
      </c>
      <c r="S251" s="123">
        <f t="shared" si="119"/>
        <v>161.9679623187786</v>
      </c>
      <c r="T251" s="123">
        <f t="shared" si="119"/>
        <v>165.58001816654331</v>
      </c>
      <c r="U251" s="123">
        <f t="shared" si="119"/>
        <v>168.81949180759506</v>
      </c>
      <c r="V251" s="123">
        <f t="shared" si="119"/>
        <v>165.59461311071595</v>
      </c>
      <c r="W251" s="123">
        <f t="shared" ref="W251:Y251" si="120">SUM(W252:W253)</f>
        <v>177.64851959064558</v>
      </c>
      <c r="X251" s="123">
        <f t="shared" si="120"/>
        <v>149.6817230960512</v>
      </c>
      <c r="Y251" s="123">
        <f t="shared" si="120"/>
        <v>171.43983049771145</v>
      </c>
      <c r="DA251" s="130" t="s">
        <v>2973</v>
      </c>
    </row>
    <row r="252" spans="1:105" ht="12" customHeight="1" x14ac:dyDescent="0.25">
      <c r="A252" s="97" t="s">
        <v>212</v>
      </c>
      <c r="B252" s="99">
        <v>153.81726474006464</v>
      </c>
      <c r="C252" s="99">
        <v>157.59362793444384</v>
      </c>
      <c r="D252" s="99">
        <v>144.19511367613075</v>
      </c>
      <c r="E252" s="99">
        <v>144.44126006069874</v>
      </c>
      <c r="F252" s="99">
        <v>141.66381024213371</v>
      </c>
      <c r="G252" s="99">
        <v>152.53500474813504</v>
      </c>
      <c r="H252" s="99">
        <v>146.40410889494692</v>
      </c>
      <c r="I252" s="99">
        <v>157.78640277321892</v>
      </c>
      <c r="J252" s="99">
        <v>156.29740569264339</v>
      </c>
      <c r="K252" s="99">
        <v>161.69178949060912</v>
      </c>
      <c r="L252" s="99">
        <v>172.89230181633073</v>
      </c>
      <c r="M252" s="99">
        <v>160.7458760570473</v>
      </c>
      <c r="N252" s="99">
        <v>171.23632040350759</v>
      </c>
      <c r="O252" s="99">
        <v>162.49548045399089</v>
      </c>
      <c r="P252" s="99">
        <v>158.53111511580553</v>
      </c>
      <c r="Q252" s="99">
        <v>147.69249180289737</v>
      </c>
      <c r="R252" s="99">
        <v>169.98134844727642</v>
      </c>
      <c r="S252" s="99">
        <v>158.98938342848564</v>
      </c>
      <c r="T252" s="99">
        <v>162.54767805470601</v>
      </c>
      <c r="U252" s="99">
        <v>165.73534543837869</v>
      </c>
      <c r="V252" s="99">
        <v>162.5685184603731</v>
      </c>
      <c r="W252" s="99">
        <v>174.41140496361808</v>
      </c>
      <c r="X252" s="99">
        <v>146.95235336978416</v>
      </c>
      <c r="Y252" s="99">
        <v>168.32504018176803</v>
      </c>
      <c r="DA252" s="63" t="s">
        <v>2974</v>
      </c>
    </row>
    <row r="253" spans="1:105" ht="12" customHeight="1" x14ac:dyDescent="0.25">
      <c r="A253" s="97" t="s">
        <v>53</v>
      </c>
      <c r="B253" s="99">
        <v>3.6316992350255695</v>
      </c>
      <c r="C253" s="99">
        <v>3.6428545636491312</v>
      </c>
      <c r="D253" s="99">
        <v>3.2617024413065505</v>
      </c>
      <c r="E253" s="99">
        <v>3.1992312661191908</v>
      </c>
      <c r="F253" s="99">
        <v>3.087604934877842</v>
      </c>
      <c r="G253" s="99">
        <v>3.2469618128814917</v>
      </c>
      <c r="H253" s="99">
        <v>3.0723365675477723</v>
      </c>
      <c r="I253" s="99">
        <v>3.2473972915414477</v>
      </c>
      <c r="J253" s="99">
        <v>3.1561692310930058</v>
      </c>
      <c r="K253" s="99">
        <v>3.2008251530305585</v>
      </c>
      <c r="L253" s="99">
        <v>3.4203966438850708</v>
      </c>
      <c r="M253" s="99">
        <v>3.1408036405376074</v>
      </c>
      <c r="N253" s="99">
        <v>3.3167090345104451</v>
      </c>
      <c r="O253" s="99">
        <v>3.1205658681078687</v>
      </c>
      <c r="P253" s="99">
        <v>3.0252210881193395</v>
      </c>
      <c r="Q253" s="99">
        <v>2.8033848244242323</v>
      </c>
      <c r="R253" s="99">
        <v>3.2004639036601406</v>
      </c>
      <c r="S253" s="99">
        <v>2.9785788902929586</v>
      </c>
      <c r="T253" s="99">
        <v>3.0323401118373097</v>
      </c>
      <c r="U253" s="99">
        <v>3.0841463692163629</v>
      </c>
      <c r="V253" s="99">
        <v>3.0260946503428459</v>
      </c>
      <c r="W253" s="99">
        <v>3.2371146270274953</v>
      </c>
      <c r="X253" s="99">
        <v>2.7293697262670356</v>
      </c>
      <c r="Y253" s="99">
        <v>3.1147903159434192</v>
      </c>
      <c r="DA253" s="63" t="s">
        <v>2975</v>
      </c>
    </row>
    <row r="254" spans="1:105" ht="12" customHeight="1" x14ac:dyDescent="0.25">
      <c r="A254" s="121" t="s">
        <v>92</v>
      </c>
      <c r="B254" s="123">
        <f t="shared" ref="B254:Y254" si="121">B255</f>
        <v>7.3502135741097038E-4</v>
      </c>
      <c r="C254" s="123">
        <f t="shared" si="121"/>
        <v>1.0980243950685904E-3</v>
      </c>
      <c r="D254" s="123">
        <f t="shared" si="121"/>
        <v>1.3883798018866811E-3</v>
      </c>
      <c r="E254" s="123">
        <f t="shared" si="121"/>
        <v>1.8460128442670516E-3</v>
      </c>
      <c r="F254" s="123">
        <f t="shared" si="121"/>
        <v>3.0837904770282571E-3</v>
      </c>
      <c r="G254" s="123">
        <f t="shared" si="121"/>
        <v>5.7115902715277785E-3</v>
      </c>
      <c r="H254" s="123">
        <f t="shared" si="121"/>
        <v>7.3021409956101433E-3</v>
      </c>
      <c r="I254" s="123">
        <f t="shared" si="121"/>
        <v>9.4647465609932532E-3</v>
      </c>
      <c r="J254" s="123">
        <f t="shared" si="121"/>
        <v>1.0881071405498618E-2</v>
      </c>
      <c r="K254" s="123">
        <f t="shared" si="121"/>
        <v>1.1839185745081223E-2</v>
      </c>
      <c r="L254" s="123">
        <f t="shared" si="121"/>
        <v>2.4598400849776953E-2</v>
      </c>
      <c r="M254" s="123">
        <f t="shared" si="121"/>
        <v>1.6795089076479135E-2</v>
      </c>
      <c r="N254" s="123">
        <f t="shared" si="121"/>
        <v>1.4665316196391016E-2</v>
      </c>
      <c r="O254" s="123">
        <f t="shared" si="121"/>
        <v>1.5952401301639083E-2</v>
      </c>
      <c r="P254" s="123">
        <f t="shared" si="121"/>
        <v>2.1278879726542289E-2</v>
      </c>
      <c r="Q254" s="123">
        <f t="shared" si="121"/>
        <v>2.1282016088099497E-2</v>
      </c>
      <c r="R254" s="123">
        <f t="shared" si="121"/>
        <v>2.570367141151484E-2</v>
      </c>
      <c r="S254" s="123">
        <f t="shared" si="121"/>
        <v>2.8385479588897561E-2</v>
      </c>
      <c r="T254" s="123">
        <f t="shared" si="121"/>
        <v>4.073726803720723E-2</v>
      </c>
      <c r="U254" s="123">
        <f t="shared" si="121"/>
        <v>2.9100623042350116E-2</v>
      </c>
      <c r="V254" s="123">
        <f t="shared" si="121"/>
        <v>3.4059755805015066E-2</v>
      </c>
      <c r="W254" s="123">
        <f t="shared" si="121"/>
        <v>5.6654398039499447E-2</v>
      </c>
      <c r="X254" s="123">
        <f t="shared" si="121"/>
        <v>5.6486602878635286E-2</v>
      </c>
      <c r="Y254" s="123">
        <f t="shared" si="121"/>
        <v>5.596036094318943E-2</v>
      </c>
      <c r="DA254" s="130" t="s">
        <v>2976</v>
      </c>
    </row>
    <row r="255" spans="1:105" ht="12" customHeight="1" x14ac:dyDescent="0.25">
      <c r="A255" s="97" t="s">
        <v>53</v>
      </c>
      <c r="B255" s="99">
        <f>RES_hhdet_tess!B67</f>
        <v>7.3502135741097038E-4</v>
      </c>
      <c r="C255" s="99">
        <f>RES_hhdet_tess!C67</f>
        <v>1.0980243950685904E-3</v>
      </c>
      <c r="D255" s="99">
        <f>RES_hhdet_tess!D67</f>
        <v>1.3883798018866811E-3</v>
      </c>
      <c r="E255" s="99">
        <f>RES_hhdet_tess!E67</f>
        <v>1.8460128442670516E-3</v>
      </c>
      <c r="F255" s="99">
        <f>RES_hhdet_tess!F67</f>
        <v>3.0837904770282571E-3</v>
      </c>
      <c r="G255" s="99">
        <f>RES_hhdet_tess!G67</f>
        <v>5.7115902715277785E-3</v>
      </c>
      <c r="H255" s="99">
        <f>RES_hhdet_tess!H67</f>
        <v>7.3021409956101433E-3</v>
      </c>
      <c r="I255" s="99">
        <f>RES_hhdet_tess!I67</f>
        <v>9.4647465609932532E-3</v>
      </c>
      <c r="J255" s="99">
        <f>RES_hhdet_tess!J67</f>
        <v>1.0881071405498618E-2</v>
      </c>
      <c r="K255" s="99">
        <f>RES_hhdet_tess!K67</f>
        <v>1.1839185745081223E-2</v>
      </c>
      <c r="L255" s="99">
        <f>RES_hhdet_tess!L67</f>
        <v>2.4598400849776953E-2</v>
      </c>
      <c r="M255" s="99">
        <f>RES_hhdet_tess!M67</f>
        <v>1.6795089076479135E-2</v>
      </c>
      <c r="N255" s="99">
        <f>RES_hhdet_tess!N67</f>
        <v>1.4665316196391016E-2</v>
      </c>
      <c r="O255" s="99">
        <f>RES_hhdet_tess!O67</f>
        <v>1.5952401301639083E-2</v>
      </c>
      <c r="P255" s="99">
        <f>RES_hhdet_tess!P67</f>
        <v>2.1278879726542289E-2</v>
      </c>
      <c r="Q255" s="99">
        <f>RES_hhdet_tess!Q67</f>
        <v>2.1282016088099497E-2</v>
      </c>
      <c r="R255" s="99">
        <f>RES_hhdet_tess!R67</f>
        <v>2.570367141151484E-2</v>
      </c>
      <c r="S255" s="99">
        <f>RES_hhdet_tess!S67</f>
        <v>2.8385479588897561E-2</v>
      </c>
      <c r="T255" s="99">
        <f>RES_hhdet_tess!T67</f>
        <v>4.073726803720723E-2</v>
      </c>
      <c r="U255" s="99">
        <f>RES_hhdet_tess!U67</f>
        <v>2.9100623042350116E-2</v>
      </c>
      <c r="V255" s="99">
        <f>RES_hhdet_tess!V67</f>
        <v>3.4059755805015066E-2</v>
      </c>
      <c r="W255" s="99">
        <f>RES_hhdet_tess!W67</f>
        <v>5.6654398039499447E-2</v>
      </c>
      <c r="X255" s="99">
        <f>RES_hhdet_tess!X67</f>
        <v>5.6486602878635286E-2</v>
      </c>
      <c r="Y255" s="99">
        <f>RES_hhdet_tess!Y67</f>
        <v>5.596036094318943E-2</v>
      </c>
      <c r="DA255" s="63" t="s">
        <v>2977</v>
      </c>
    </row>
    <row r="256" spans="1:105" ht="12" customHeight="1" x14ac:dyDescent="0.25">
      <c r="A256" s="121" t="s">
        <v>55</v>
      </c>
      <c r="B256" s="123">
        <v>19.61729348609714</v>
      </c>
      <c r="C256" s="123">
        <v>20.346870680372533</v>
      </c>
      <c r="D256" s="123">
        <v>19.401391788017236</v>
      </c>
      <c r="E256" s="123">
        <v>18.646648920858453</v>
      </c>
      <c r="F256" s="123">
        <v>18.650207948874399</v>
      </c>
      <c r="G256" s="123">
        <v>20.894177027340106</v>
      </c>
      <c r="H256" s="123">
        <v>20.829873276154874</v>
      </c>
      <c r="I256" s="123">
        <v>17.968211604864926</v>
      </c>
      <c r="J256" s="123">
        <v>17.567001766372055</v>
      </c>
      <c r="K256" s="123">
        <v>16.831634351408287</v>
      </c>
      <c r="L256" s="123">
        <v>17.689402366055983</v>
      </c>
      <c r="M256" s="123">
        <v>16.692805826785662</v>
      </c>
      <c r="N256" s="123">
        <v>17.773767956612115</v>
      </c>
      <c r="O256" s="123">
        <v>16.822464533834363</v>
      </c>
      <c r="P256" s="123">
        <v>16.286704605009945</v>
      </c>
      <c r="Q256" s="123">
        <v>15.377654050940599</v>
      </c>
      <c r="R256" s="123">
        <v>17.778241939892251</v>
      </c>
      <c r="S256" s="123">
        <v>16.717391150483301</v>
      </c>
      <c r="T256" s="123">
        <v>16.55109249403241</v>
      </c>
      <c r="U256" s="123">
        <v>17.636203217454426</v>
      </c>
      <c r="V256" s="123">
        <v>17.263870091694589</v>
      </c>
      <c r="W256" s="123">
        <v>18.761650958354011</v>
      </c>
      <c r="X256" s="123">
        <v>15.228280976794391</v>
      </c>
      <c r="Y256" s="123">
        <v>17.731309773210295</v>
      </c>
      <c r="DA256" s="130" t="s">
        <v>2978</v>
      </c>
    </row>
    <row r="257" spans="1:105" ht="12" customHeight="1" x14ac:dyDescent="0.25">
      <c r="A257" s="97" t="s">
        <v>134</v>
      </c>
      <c r="B257" s="99">
        <v>19.634709201071416</v>
      </c>
      <c r="C257" s="99">
        <v>20.349364640833485</v>
      </c>
      <c r="D257" s="99">
        <v>19.382801433778173</v>
      </c>
      <c r="E257" s="99">
        <v>18.610770198438956</v>
      </c>
      <c r="F257" s="99">
        <v>18.626055552969355</v>
      </c>
      <c r="G257" s="99">
        <v>20.974513349958261</v>
      </c>
      <c r="H257" s="99">
        <v>20.898233390682599</v>
      </c>
      <c r="I257" s="99">
        <v>17.951251265826535</v>
      </c>
      <c r="J257" s="99">
        <v>17.554225656272369</v>
      </c>
      <c r="K257" s="99">
        <v>16.821323489713098</v>
      </c>
      <c r="L257" s="99">
        <v>17.674394953453568</v>
      </c>
      <c r="M257" s="99">
        <v>16.693737192343473</v>
      </c>
      <c r="N257" s="99">
        <v>17.790569919319982</v>
      </c>
      <c r="O257" s="99">
        <v>16.822621488871675</v>
      </c>
      <c r="P257" s="99">
        <v>16.313146948254357</v>
      </c>
      <c r="Q257" s="99">
        <v>15.36661764290201</v>
      </c>
      <c r="R257" s="99">
        <v>17.800063407613852</v>
      </c>
      <c r="S257" s="99">
        <v>16.701637531826194</v>
      </c>
      <c r="T257" s="99">
        <v>16.555859425797681</v>
      </c>
      <c r="U257" s="99">
        <v>17.637482527748066</v>
      </c>
      <c r="V257" s="99">
        <v>17.267456811006607</v>
      </c>
      <c r="W257" s="99">
        <v>18.75140930906251</v>
      </c>
      <c r="X257" s="99">
        <v>15.302827320150897</v>
      </c>
      <c r="Y257" s="99">
        <v>17.700789209193303</v>
      </c>
      <c r="DA257" s="63" t="s">
        <v>2979</v>
      </c>
    </row>
    <row r="258" spans="1:105" ht="12" customHeight="1" x14ac:dyDescent="0.25">
      <c r="A258" s="97" t="s">
        <v>133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X258" s="99">
        <v>0</v>
      </c>
      <c r="Y258" s="99">
        <v>0</v>
      </c>
      <c r="DA258" s="63" t="s">
        <v>2980</v>
      </c>
    </row>
    <row r="259" spans="1:105" ht="12" customHeight="1" x14ac:dyDescent="0.25">
      <c r="A259" s="100" t="s">
        <v>212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X259" s="102">
        <v>0</v>
      </c>
      <c r="Y259" s="102">
        <v>0</v>
      </c>
      <c r="DA259" s="131" t="s">
        <v>2981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X260" s="105">
        <v>0</v>
      </c>
      <c r="Y260" s="105">
        <v>0</v>
      </c>
      <c r="DA260" s="132" t="s">
        <v>2982</v>
      </c>
    </row>
    <row r="261" spans="1:105" ht="12" customHeight="1" x14ac:dyDescent="0.25">
      <c r="A261" s="106" t="s">
        <v>122</v>
      </c>
      <c r="B261" s="102">
        <v>19.169944173331185</v>
      </c>
      <c r="C261" s="102">
        <v>20.283033239014781</v>
      </c>
      <c r="D261" s="102">
        <v>19.872788398441227</v>
      </c>
      <c r="E261" s="102">
        <v>19.547256851736268</v>
      </c>
      <c r="F261" s="102">
        <v>19.248494204387651</v>
      </c>
      <c r="G261" s="102">
        <v>18.91493772811064</v>
      </c>
      <c r="H261" s="102">
        <v>19.141541988263853</v>
      </c>
      <c r="I261" s="102">
        <v>18.396588168142973</v>
      </c>
      <c r="J261" s="102">
        <v>17.895371676513566</v>
      </c>
      <c r="K261" s="102">
        <v>17.101270578361902</v>
      </c>
      <c r="L261" s="102">
        <v>18.083853583973635</v>
      </c>
      <c r="M261" s="102">
        <v>16.668192950752097</v>
      </c>
      <c r="N261" s="102">
        <v>17.326753140162172</v>
      </c>
      <c r="O261" s="102">
        <v>16.818251789476257</v>
      </c>
      <c r="P261" s="102">
        <v>15.568181306968347</v>
      </c>
      <c r="Q261" s="102">
        <v>15.680309890577899</v>
      </c>
      <c r="R261" s="102">
        <v>17.170409637679967</v>
      </c>
      <c r="S261" s="102">
        <v>17.159605711341303</v>
      </c>
      <c r="T261" s="102">
        <v>16.414970109179741</v>
      </c>
      <c r="U261" s="102">
        <v>17.599019872977905</v>
      </c>
      <c r="V261" s="102">
        <v>17.158258653088378</v>
      </c>
      <c r="W261" s="102">
        <v>19.052066289216619</v>
      </c>
      <c r="X261" s="102">
        <v>13.188978224844661</v>
      </c>
      <c r="Y261" s="102">
        <v>18.420122667791091</v>
      </c>
      <c r="DA261" s="131" t="s">
        <v>2983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X262" s="105">
        <v>0</v>
      </c>
      <c r="Y262" s="105">
        <v>0</v>
      </c>
      <c r="DA262" s="132" t="s">
        <v>2984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2985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X264" s="99">
        <v>0</v>
      </c>
      <c r="Y264" s="99">
        <v>0</v>
      </c>
      <c r="DA264" s="63" t="s">
        <v>2986</v>
      </c>
    </row>
    <row r="265" spans="1:105" ht="12" customHeight="1" x14ac:dyDescent="0.25">
      <c r="A265" s="121" t="s">
        <v>54</v>
      </c>
      <c r="B265" s="123">
        <v>13.340125859290506</v>
      </c>
      <c r="C265" s="123">
        <v>13.800429698059929</v>
      </c>
      <c r="D265" s="123">
        <v>11.137752384739768</v>
      </c>
      <c r="E265" s="123">
        <v>11.17775948796454</v>
      </c>
      <c r="F265" s="123">
        <v>11.053229557868033</v>
      </c>
      <c r="G265" s="123">
        <v>10.808817873079757</v>
      </c>
      <c r="H265" s="123">
        <v>11.068272832469065</v>
      </c>
      <c r="I265" s="123">
        <v>9.5716007125637397</v>
      </c>
      <c r="J265" s="123">
        <v>9.4288941768777352</v>
      </c>
      <c r="K265" s="123">
        <v>8.1856588527634422</v>
      </c>
      <c r="L265" s="123">
        <v>9.2586635071687393</v>
      </c>
      <c r="M265" s="123">
        <v>8.6289535258460592</v>
      </c>
      <c r="N265" s="123">
        <v>8.737737229847701</v>
      </c>
      <c r="O265" s="123">
        <v>8.0969171125074659</v>
      </c>
      <c r="P265" s="123">
        <v>8.0269726721708317</v>
      </c>
      <c r="Q265" s="123">
        <v>8.0277809607538533</v>
      </c>
      <c r="R265" s="123">
        <v>9.6355539797667014</v>
      </c>
      <c r="S265" s="123">
        <v>8.9510755895764511</v>
      </c>
      <c r="T265" s="123">
        <v>8.50044335781066</v>
      </c>
      <c r="U265" s="123">
        <v>9.48632390279624</v>
      </c>
      <c r="V265" s="123">
        <v>8.6987691560777343</v>
      </c>
      <c r="W265" s="123">
        <v>9.9638432141990432</v>
      </c>
      <c r="X265" s="123">
        <v>6.4276914211504401</v>
      </c>
      <c r="Y265" s="123">
        <v>8.3931478658874958</v>
      </c>
      <c r="DA265" s="130" t="s">
        <v>2987</v>
      </c>
    </row>
    <row r="266" spans="1:105" ht="12" customHeight="1" x14ac:dyDescent="0.25">
      <c r="A266" s="97" t="s">
        <v>175</v>
      </c>
      <c r="B266" s="99">
        <v>13.344708905112098</v>
      </c>
      <c r="C266" s="99">
        <v>13.829506597858737</v>
      </c>
      <c r="D266" s="99">
        <v>11.072331592770611</v>
      </c>
      <c r="E266" s="99">
        <v>11.166444007209252</v>
      </c>
      <c r="F266" s="99">
        <v>11.04263335464084</v>
      </c>
      <c r="G266" s="99">
        <v>10.821964900854436</v>
      </c>
      <c r="H266" s="99">
        <v>11.066965401716194</v>
      </c>
      <c r="I266" s="99">
        <v>9.5644918724976176</v>
      </c>
      <c r="J266" s="99">
        <v>9.445088198173206</v>
      </c>
      <c r="K266" s="99">
        <v>8.1760880704347247</v>
      </c>
      <c r="L266" s="99">
        <v>9.2663207914294574</v>
      </c>
      <c r="M266" s="99">
        <v>8.6338533411831442</v>
      </c>
      <c r="N266" s="99">
        <v>8.7375039642747279</v>
      </c>
      <c r="O266" s="99">
        <v>8.0832867713314993</v>
      </c>
      <c r="P266" s="99">
        <v>8.03469145512857</v>
      </c>
      <c r="Q266" s="99">
        <v>8.0211578089929354</v>
      </c>
      <c r="R266" s="99">
        <v>9.6579861165049792</v>
      </c>
      <c r="S266" s="99">
        <v>8.9496345370020087</v>
      </c>
      <c r="T266" s="99">
        <v>8.4956604634312072</v>
      </c>
      <c r="U266" s="99">
        <v>9.4974398073516486</v>
      </c>
      <c r="V266" s="99">
        <v>8.7005988371057192</v>
      </c>
      <c r="W266" s="99">
        <v>9.9948353707430222</v>
      </c>
      <c r="X266" s="99">
        <v>6.3978465609996586</v>
      </c>
      <c r="Y266" s="99">
        <v>8.3320685304996775</v>
      </c>
      <c r="DA266" s="63" t="s">
        <v>2988</v>
      </c>
    </row>
    <row r="267" spans="1:105" ht="12" customHeight="1" x14ac:dyDescent="0.25">
      <c r="A267" s="109" t="s">
        <v>120</v>
      </c>
      <c r="B267" s="110">
        <v>13.279266050555071</v>
      </c>
      <c r="C267" s="110">
        <v>13.403405344426284</v>
      </c>
      <c r="D267" s="110">
        <v>12.154748332623923</v>
      </c>
      <c r="E267" s="110">
        <v>11.387556276723991</v>
      </c>
      <c r="F267" s="110">
        <v>11.2786658350543</v>
      </c>
      <c r="G267" s="110">
        <v>10.513966227927366</v>
      </c>
      <c r="H267" s="110">
        <v>11.0977634240299</v>
      </c>
      <c r="I267" s="110">
        <v>9.7239280897098954</v>
      </c>
      <c r="J267" s="110">
        <v>9.0987712951545721</v>
      </c>
      <c r="K267" s="110">
        <v>8.362689555957985</v>
      </c>
      <c r="L267" s="110">
        <v>9.1011146072676699</v>
      </c>
      <c r="M267" s="110">
        <v>8.5226445790209855</v>
      </c>
      <c r="N267" s="110">
        <v>8.7430814062104876</v>
      </c>
      <c r="O267" s="110">
        <v>8.4098116661342512</v>
      </c>
      <c r="P267" s="110">
        <v>7.8482492499481875</v>
      </c>
      <c r="Q267" s="110">
        <v>8.1820527482094221</v>
      </c>
      <c r="R267" s="110">
        <v>9.1059124458428045</v>
      </c>
      <c r="S267" s="110">
        <v>8.9857414768257993</v>
      </c>
      <c r="T267" s="110">
        <v>8.6186655706831399</v>
      </c>
      <c r="U267" s="110">
        <v>9.2044098746704393</v>
      </c>
      <c r="V267" s="110">
        <v>8.6545661804003817</v>
      </c>
      <c r="W267" s="110">
        <v>9.5031602786931177</v>
      </c>
      <c r="X267" s="110">
        <v>6.7334386241782846</v>
      </c>
      <c r="Y267" s="110">
        <v>8.658113699816699</v>
      </c>
      <c r="DA267" s="60" t="s">
        <v>2989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77.242932070652031</v>
      </c>
      <c r="C269" s="118">
        <f t="shared" si="122"/>
        <v>78.932119644616066</v>
      </c>
      <c r="D269" s="118">
        <f t="shared" si="122"/>
        <v>71.599547941297558</v>
      </c>
      <c r="E269" s="118">
        <f t="shared" si="122"/>
        <v>70.679232416787485</v>
      </c>
      <c r="F269" s="118">
        <f t="shared" si="122"/>
        <v>68.473234120888108</v>
      </c>
      <c r="G269" s="118">
        <f t="shared" si="122"/>
        <v>72.414530907002003</v>
      </c>
      <c r="H269" s="118">
        <f t="shared" si="122"/>
        <v>69.00365029636697</v>
      </c>
      <c r="I269" s="118">
        <f t="shared" si="122"/>
        <v>71.035903800587349</v>
      </c>
      <c r="J269" s="118">
        <f t="shared" si="122"/>
        <v>69.385939209948077</v>
      </c>
      <c r="K269" s="118">
        <f t="shared" si="122"/>
        <v>69.836782467710549</v>
      </c>
      <c r="L269" s="118">
        <f t="shared" si="122"/>
        <v>73.677032152436453</v>
      </c>
      <c r="M269" s="118">
        <f t="shared" si="122"/>
        <v>67.446869553529112</v>
      </c>
      <c r="N269" s="118">
        <f t="shared" si="122"/>
        <v>70.228169574869128</v>
      </c>
      <c r="O269" s="118">
        <f t="shared" si="122"/>
        <v>65.143393383591018</v>
      </c>
      <c r="P269" s="118">
        <f t="shared" si="122"/>
        <v>62.728507483843458</v>
      </c>
      <c r="Q269" s="118">
        <f t="shared" si="122"/>
        <v>57.7442393257502</v>
      </c>
      <c r="R269" s="118">
        <f t="shared" ref="R269:V269" si="123">R270+R273+R275+R284</f>
        <v>65.183786610596641</v>
      </c>
      <c r="S269" s="118">
        <f t="shared" si="123"/>
        <v>59.638236983562152</v>
      </c>
      <c r="T269" s="118">
        <f t="shared" si="123"/>
        <v>58.659923368307943</v>
      </c>
      <c r="U269" s="118">
        <f t="shared" si="123"/>
        <v>58.176367891845459</v>
      </c>
      <c r="V269" s="118">
        <f t="shared" si="123"/>
        <v>54.912369344530809</v>
      </c>
      <c r="W269" s="118">
        <f t="shared" ref="W269:Y269" si="124">W270+W273+W275+W284</f>
        <v>57.11008240459762</v>
      </c>
      <c r="X269" s="118">
        <f t="shared" si="124"/>
        <v>46.030361516750979</v>
      </c>
      <c r="Y269" s="118">
        <f t="shared" si="124"/>
        <v>50.861347712447255</v>
      </c>
      <c r="DA269" s="129" t="s">
        <v>3140</v>
      </c>
    </row>
    <row r="270" spans="1:105" ht="12" customHeight="1" x14ac:dyDescent="0.25">
      <c r="A270" s="121" t="s">
        <v>57</v>
      </c>
      <c r="B270" s="123">
        <f t="shared" ref="B270:Q270" si="125">SUM(B271:B272)</f>
        <v>65.311367149215911</v>
      </c>
      <c r="C270" s="123">
        <f t="shared" si="125"/>
        <v>66.601430521696827</v>
      </c>
      <c r="D270" s="123">
        <f t="shared" si="125"/>
        <v>60.581255407899597</v>
      </c>
      <c r="E270" s="123">
        <f t="shared" si="125"/>
        <v>59.9790078642949</v>
      </c>
      <c r="F270" s="123">
        <f t="shared" si="125"/>
        <v>57.913368417093345</v>
      </c>
      <c r="G270" s="123">
        <f t="shared" si="125"/>
        <v>61.229473754444427</v>
      </c>
      <c r="H270" s="123">
        <f t="shared" si="125"/>
        <v>57.894248270621851</v>
      </c>
      <c r="I270" s="123">
        <f t="shared" si="125"/>
        <v>61.573799548421299</v>
      </c>
      <c r="J270" s="123">
        <f t="shared" si="125"/>
        <v>60.19983718589944</v>
      </c>
      <c r="K270" s="123">
        <f t="shared" si="125"/>
        <v>61.433259849682301</v>
      </c>
      <c r="L270" s="123">
        <f t="shared" si="125"/>
        <v>64.709096069051341</v>
      </c>
      <c r="M270" s="123">
        <f t="shared" si="125"/>
        <v>59.119830656150874</v>
      </c>
      <c r="N270" s="123">
        <f t="shared" si="125"/>
        <v>61.637902739596811</v>
      </c>
      <c r="O270" s="123">
        <f t="shared" si="125"/>
        <v>57.197395947102613</v>
      </c>
      <c r="P270" s="123">
        <f t="shared" si="125"/>
        <v>55.024094500045933</v>
      </c>
      <c r="Q270" s="123">
        <f t="shared" si="125"/>
        <v>50.409613800753291</v>
      </c>
      <c r="R270" s="123">
        <f t="shared" ref="R270:V270" si="126">SUM(R271:R272)</f>
        <v>56.6856321977044</v>
      </c>
      <c r="S270" s="123">
        <f t="shared" si="126"/>
        <v>51.819967794870685</v>
      </c>
      <c r="T270" s="123">
        <f t="shared" si="126"/>
        <v>51.217099074282572</v>
      </c>
      <c r="U270" s="123">
        <f t="shared" si="126"/>
        <v>50.308138788292545</v>
      </c>
      <c r="V270" s="123">
        <f t="shared" si="126"/>
        <v>47.604775833319728</v>
      </c>
      <c r="W270" s="123">
        <f t="shared" ref="W270:Y270" si="127">SUM(W271:W272)</f>
        <v>49.279943618572716</v>
      </c>
      <c r="X270" s="123">
        <f t="shared" si="127"/>
        <v>40.369085636265098</v>
      </c>
      <c r="Y270" s="123">
        <f t="shared" si="127"/>
        <v>44.528471856219554</v>
      </c>
      <c r="DA270" s="130" t="s">
        <v>3141</v>
      </c>
    </row>
    <row r="271" spans="1:105" ht="12" customHeight="1" x14ac:dyDescent="0.25">
      <c r="A271" s="97" t="s">
        <v>212</v>
      </c>
      <c r="B271" s="99">
        <v>65.311367149215911</v>
      </c>
      <c r="C271" s="99">
        <v>66.601430521696827</v>
      </c>
      <c r="D271" s="99">
        <v>60.581255407899597</v>
      </c>
      <c r="E271" s="99">
        <v>59.9790078642949</v>
      </c>
      <c r="F271" s="99">
        <v>57.913368417093345</v>
      </c>
      <c r="G271" s="99">
        <v>61.229473754444427</v>
      </c>
      <c r="H271" s="99">
        <v>57.894248270621851</v>
      </c>
      <c r="I271" s="99">
        <v>61.573799548421299</v>
      </c>
      <c r="J271" s="99">
        <v>60.19983718589944</v>
      </c>
      <c r="K271" s="99">
        <v>61.433259849682301</v>
      </c>
      <c r="L271" s="99">
        <v>64.709096069051341</v>
      </c>
      <c r="M271" s="99">
        <v>59.119830656150874</v>
      </c>
      <c r="N271" s="99">
        <v>61.637902739596811</v>
      </c>
      <c r="O271" s="99">
        <v>57.197395947102613</v>
      </c>
      <c r="P271" s="99">
        <v>55.024094500045933</v>
      </c>
      <c r="Q271" s="99">
        <v>50.409613800753291</v>
      </c>
      <c r="R271" s="99">
        <v>56.6856321977044</v>
      </c>
      <c r="S271" s="99">
        <v>51.819967794870685</v>
      </c>
      <c r="T271" s="99">
        <v>51.217099074282572</v>
      </c>
      <c r="U271" s="99">
        <v>50.308138788292545</v>
      </c>
      <c r="V271" s="99">
        <v>47.604775833319728</v>
      </c>
      <c r="W271" s="99">
        <v>49.279943618572716</v>
      </c>
      <c r="X271" s="99">
        <v>40.369085636265098</v>
      </c>
      <c r="Y271" s="99">
        <v>44.528471856219554</v>
      </c>
      <c r="DA271" s="63" t="s">
        <v>3142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3143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3144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3145</v>
      </c>
    </row>
    <row r="275" spans="1:105" ht="12" customHeight="1" x14ac:dyDescent="0.25">
      <c r="A275" s="121" t="s">
        <v>55</v>
      </c>
      <c r="B275" s="123">
        <v>7.4563139589623617</v>
      </c>
      <c r="C275" s="123">
        <v>7.690683935861875</v>
      </c>
      <c r="D275" s="123">
        <v>7.2789782083155927</v>
      </c>
      <c r="E275" s="123">
        <v>6.9012540586300872</v>
      </c>
      <c r="F275" s="123">
        <v>6.78848662796117</v>
      </c>
      <c r="G275" s="123">
        <v>7.4908941141617298</v>
      </c>
      <c r="H275" s="123">
        <v>7.3403581974957008</v>
      </c>
      <c r="I275" s="123">
        <v>6.2161364824816712</v>
      </c>
      <c r="J275" s="123">
        <v>5.9900823754364465</v>
      </c>
      <c r="K275" s="123">
        <v>5.652540275317909</v>
      </c>
      <c r="L275" s="123">
        <v>5.8373153806953049</v>
      </c>
      <c r="M275" s="123">
        <v>5.4065984484353473</v>
      </c>
      <c r="N275" s="123">
        <v>5.6313058949470545</v>
      </c>
      <c r="O275" s="123">
        <v>5.2109694222981737</v>
      </c>
      <c r="P275" s="123">
        <v>4.9865698413393167</v>
      </c>
      <c r="Q275" s="123">
        <v>4.6232234801469403</v>
      </c>
      <c r="R275" s="123">
        <v>5.2389953954946353</v>
      </c>
      <c r="S275" s="123">
        <v>4.8073936847600285</v>
      </c>
      <c r="T275" s="123">
        <v>4.6126045705716567</v>
      </c>
      <c r="U275" s="123">
        <v>4.7380528667280704</v>
      </c>
      <c r="V275" s="123">
        <v>4.4830087444707694</v>
      </c>
      <c r="W275" s="123">
        <v>4.7032104221272188</v>
      </c>
      <c r="X275" s="123">
        <v>3.7355521618387213</v>
      </c>
      <c r="Y275" s="123">
        <v>4.1405054056455093</v>
      </c>
      <c r="DA275" s="130" t="s">
        <v>3146</v>
      </c>
    </row>
    <row r="276" spans="1:105" ht="12" customHeight="1" x14ac:dyDescent="0.25">
      <c r="A276" s="97" t="s">
        <v>134</v>
      </c>
      <c r="B276" s="99">
        <v>7.7465950323032473</v>
      </c>
      <c r="C276" s="99">
        <v>7.9911386728592078</v>
      </c>
      <c r="D276" s="99">
        <v>7.5660375133651128</v>
      </c>
      <c r="E276" s="99">
        <v>7.1761885447995306</v>
      </c>
      <c r="F276" s="99">
        <v>7.0625330649697391</v>
      </c>
      <c r="G276" s="99">
        <v>7.7949457194870826</v>
      </c>
      <c r="H276" s="99">
        <v>7.6375674778391076</v>
      </c>
      <c r="I276" s="99">
        <v>6.4622465437908465</v>
      </c>
      <c r="J276" s="99">
        <v>6.2231425602194355</v>
      </c>
      <c r="K276" s="99">
        <v>5.8686928363582753</v>
      </c>
      <c r="L276" s="99">
        <v>6.0594036806655209</v>
      </c>
      <c r="M276" s="99">
        <v>5.6111872812446446</v>
      </c>
      <c r="N276" s="99">
        <v>5.8429700012845354</v>
      </c>
      <c r="O276" s="99">
        <v>5.4051155253117509</v>
      </c>
      <c r="P276" s="99">
        <v>5.1700803715007027</v>
      </c>
      <c r="Q276" s="99">
        <v>4.7918102843586903</v>
      </c>
      <c r="R276" s="99">
        <v>5.4270778131290989</v>
      </c>
      <c r="S276" s="99">
        <v>4.9786540944067994</v>
      </c>
      <c r="T276" s="99">
        <v>4.7741354699301972</v>
      </c>
      <c r="U276" s="99">
        <v>4.9010677834747165</v>
      </c>
      <c r="V276" s="99">
        <v>4.635258294822143</v>
      </c>
      <c r="W276" s="99">
        <v>4.8690716097734645</v>
      </c>
      <c r="X276" s="99">
        <v>3.8721045956626541</v>
      </c>
      <c r="Y276" s="99">
        <v>4.323966779975061</v>
      </c>
      <c r="DA276" s="63" t="s">
        <v>3147</v>
      </c>
    </row>
    <row r="277" spans="1:105" ht="12" customHeight="1" x14ac:dyDescent="0.25">
      <c r="A277" s="97" t="s">
        <v>133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3148</v>
      </c>
    </row>
    <row r="278" spans="1:105" ht="12" customHeight="1" x14ac:dyDescent="0.25">
      <c r="A278" s="100" t="s">
        <v>212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3149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3150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3151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3152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3153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3154</v>
      </c>
    </row>
    <row r="284" spans="1:105" ht="12" customHeight="1" x14ac:dyDescent="0.25">
      <c r="A284" s="121" t="s">
        <v>54</v>
      </c>
      <c r="B284" s="123">
        <v>4.4752509624737673</v>
      </c>
      <c r="C284" s="123">
        <v>4.6400051870573638</v>
      </c>
      <c r="D284" s="123">
        <v>3.7393143250823591</v>
      </c>
      <c r="E284" s="123">
        <v>3.7989704938624955</v>
      </c>
      <c r="F284" s="123">
        <v>3.771379075833595</v>
      </c>
      <c r="G284" s="123">
        <v>3.6941630383958399</v>
      </c>
      <c r="H284" s="123">
        <v>3.7690438282494196</v>
      </c>
      <c r="I284" s="123">
        <v>3.2459677696843876</v>
      </c>
      <c r="J284" s="123">
        <v>3.1960196486121975</v>
      </c>
      <c r="K284" s="123">
        <v>2.7509823427103384</v>
      </c>
      <c r="L284" s="123">
        <v>3.130620702689809</v>
      </c>
      <c r="M284" s="123">
        <v>2.9204404489428883</v>
      </c>
      <c r="N284" s="123">
        <v>2.9589609403252606</v>
      </c>
      <c r="O284" s="123">
        <v>2.7350280141902297</v>
      </c>
      <c r="P284" s="123">
        <v>2.717843142458209</v>
      </c>
      <c r="Q284" s="123">
        <v>2.7114020448499696</v>
      </c>
      <c r="R284" s="123">
        <v>3.2591590173976015</v>
      </c>
      <c r="S284" s="123">
        <v>3.0108755039314405</v>
      </c>
      <c r="T284" s="123">
        <v>2.8302197234537183</v>
      </c>
      <c r="U284" s="123">
        <v>3.1301762368248451</v>
      </c>
      <c r="V284" s="123">
        <v>2.824584766740307</v>
      </c>
      <c r="W284" s="123">
        <v>3.1269283638976866</v>
      </c>
      <c r="X284" s="123">
        <v>1.925723718647161</v>
      </c>
      <c r="Y284" s="123">
        <v>2.1923704505821862</v>
      </c>
      <c r="DA284" s="130" t="s">
        <v>3155</v>
      </c>
    </row>
    <row r="285" spans="1:105" ht="12" customHeight="1" x14ac:dyDescent="0.25">
      <c r="A285" s="97" t="s">
        <v>175</v>
      </c>
      <c r="B285" s="99">
        <v>4.8122595836032875</v>
      </c>
      <c r="C285" s="99">
        <v>4.9798255649641945</v>
      </c>
      <c r="D285" s="99">
        <v>3.9798550126607561</v>
      </c>
      <c r="E285" s="99">
        <v>4.0038696144229133</v>
      </c>
      <c r="F285" s="99">
        <v>3.948645572748346</v>
      </c>
      <c r="G285" s="99">
        <v>3.8588806679850425</v>
      </c>
      <c r="H285" s="99">
        <v>3.9361399612588439</v>
      </c>
      <c r="I285" s="99">
        <v>3.3974511482259917</v>
      </c>
      <c r="J285" s="99">
        <v>3.3527988757297265</v>
      </c>
      <c r="K285" s="99">
        <v>2.8997082570128803</v>
      </c>
      <c r="L285" s="99">
        <v>3.2827769706677898</v>
      </c>
      <c r="M285" s="99">
        <v>3.0550445375933331</v>
      </c>
      <c r="N285" s="99">
        <v>3.0881153080528043</v>
      </c>
      <c r="O285" s="99">
        <v>2.8541715548083855</v>
      </c>
      <c r="P285" s="99">
        <v>2.8352225047651842</v>
      </c>
      <c r="Q285" s="99">
        <v>2.8278071732541288</v>
      </c>
      <c r="R285" s="99">
        <v>3.3971955875064506</v>
      </c>
      <c r="S285" s="99">
        <v>3.1360368726584751</v>
      </c>
      <c r="T285" s="99">
        <v>2.9447214036288476</v>
      </c>
      <c r="U285" s="99">
        <v>3.2535994680896079</v>
      </c>
      <c r="V285" s="99">
        <v>2.9415019896295762</v>
      </c>
      <c r="W285" s="99">
        <v>3.3372905151444954</v>
      </c>
      <c r="X285" s="99">
        <v>2.1136991261174716</v>
      </c>
      <c r="Y285" s="99">
        <v>2.6977508162682455</v>
      </c>
      <c r="DA285" s="63" t="s">
        <v>3156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3157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0.73213091325510449</v>
      </c>
      <c r="D290" s="117">
        <f t="shared" si="129"/>
        <v>0.71583930732959589</v>
      </c>
      <c r="E290" s="117">
        <f t="shared" si="129"/>
        <v>1.3841054233196171</v>
      </c>
      <c r="F290" s="117">
        <f t="shared" si="129"/>
        <v>1.850773014524274</v>
      </c>
      <c r="G290" s="117">
        <f t="shared" si="129"/>
        <v>2.2217476160634821</v>
      </c>
      <c r="H290" s="117">
        <f t="shared" si="129"/>
        <v>2.0110418606541107</v>
      </c>
      <c r="I290" s="117">
        <f t="shared" si="129"/>
        <v>1.6447205657216153</v>
      </c>
      <c r="J290" s="117">
        <f t="shared" si="129"/>
        <v>1.6726676870005568</v>
      </c>
      <c r="K290" s="117">
        <f t="shared" si="129"/>
        <v>1.1277793491320429</v>
      </c>
      <c r="L290" s="117">
        <f t="shared" si="129"/>
        <v>1.2377011785420715</v>
      </c>
      <c r="M290" s="117">
        <f t="shared" si="129"/>
        <v>1.0936581183707033</v>
      </c>
      <c r="N290" s="117">
        <f t="shared" si="129"/>
        <v>1.066384963794246</v>
      </c>
      <c r="O290" s="117">
        <f t="shared" si="129"/>
        <v>0.87491884396029118</v>
      </c>
      <c r="P290" s="117">
        <f t="shared" si="129"/>
        <v>1.3326481232097662</v>
      </c>
      <c r="Q290" s="117">
        <f t="shared" si="129"/>
        <v>0.93619483178121266</v>
      </c>
      <c r="R290" s="117">
        <f t="shared" ref="R290:V290" si="130">R291+R294+R296+R305</f>
        <v>1.2967917614104665</v>
      </c>
      <c r="S290" s="117">
        <f t="shared" si="130"/>
        <v>1.0799882695281176</v>
      </c>
      <c r="T290" s="117">
        <f t="shared" si="130"/>
        <v>1.2010358754754271</v>
      </c>
      <c r="U290" s="117">
        <f t="shared" si="130"/>
        <v>1.9030924311411874</v>
      </c>
      <c r="V290" s="117">
        <f t="shared" si="130"/>
        <v>1.2024610492027112</v>
      </c>
      <c r="W290" s="117">
        <f t="shared" ref="W290:Y290" si="131">W291+W294+W296+W305</f>
        <v>0.95621668724353615</v>
      </c>
      <c r="X290" s="117">
        <f t="shared" si="131"/>
        <v>0.4699710891225175</v>
      </c>
      <c r="Y290" s="117">
        <f t="shared" si="131"/>
        <v>0.54844943715827121</v>
      </c>
      <c r="DA290" s="129" t="s">
        <v>3308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0.61868665524260313</v>
      </c>
      <c r="D291" s="122">
        <f t="shared" si="132"/>
        <v>0.60481192867026135</v>
      </c>
      <c r="E291" s="122">
        <f t="shared" si="132"/>
        <v>1.1708015269954721</v>
      </c>
      <c r="F291" s="122">
        <f t="shared" si="132"/>
        <v>1.5584686361463906</v>
      </c>
      <c r="G291" s="122">
        <f t="shared" si="132"/>
        <v>1.8698326476836407</v>
      </c>
      <c r="H291" s="122">
        <f t="shared" si="132"/>
        <v>1.6756347400736016</v>
      </c>
      <c r="I291" s="122">
        <f t="shared" si="132"/>
        <v>1.4130708570725683</v>
      </c>
      <c r="J291" s="122">
        <f t="shared" si="132"/>
        <v>1.4346642954221696</v>
      </c>
      <c r="K291" s="122">
        <f t="shared" si="132"/>
        <v>0.97978945443159937</v>
      </c>
      <c r="L291" s="122">
        <f t="shared" si="132"/>
        <v>1.0695073791255143</v>
      </c>
      <c r="M291" s="122">
        <f t="shared" si="132"/>
        <v>0.94015546517385207</v>
      </c>
      <c r="N291" s="122">
        <f t="shared" si="132"/>
        <v>0.91372792773359313</v>
      </c>
      <c r="O291" s="122">
        <f t="shared" si="132"/>
        <v>0.74463561665920064</v>
      </c>
      <c r="P291" s="122">
        <f t="shared" si="132"/>
        <v>1.1232103063311747</v>
      </c>
      <c r="Q291" s="122">
        <f t="shared" si="132"/>
        <v>0.77595759562032429</v>
      </c>
      <c r="R291" s="122">
        <f t="shared" ref="R291:V291" si="133">SUM(R292:R293)</f>
        <v>1.062122029830034</v>
      </c>
      <c r="S291" s="122">
        <f t="shared" si="133"/>
        <v>0.87614465736239122</v>
      </c>
      <c r="T291" s="122">
        <f t="shared" si="133"/>
        <v>0.97385692959152226</v>
      </c>
      <c r="U291" s="122">
        <f t="shared" si="133"/>
        <v>1.5074739152664429</v>
      </c>
      <c r="V291" s="122">
        <f t="shared" si="133"/>
        <v>0.94399960105776659</v>
      </c>
      <c r="W291" s="122">
        <f t="shared" ref="W291:Y291" si="134">SUM(W292:W293)</f>
        <v>0.72005278716387999</v>
      </c>
      <c r="X291" s="122">
        <f t="shared" si="134"/>
        <v>0.34476328108042864</v>
      </c>
      <c r="Y291" s="122">
        <f t="shared" si="134"/>
        <v>0.36030608773529887</v>
      </c>
      <c r="DA291" s="130" t="s">
        <v>3309</v>
      </c>
    </row>
    <row r="292" spans="1:105" ht="12" customHeight="1" x14ac:dyDescent="0.25">
      <c r="A292" s="97" t="s">
        <v>212</v>
      </c>
      <c r="B292" s="98"/>
      <c r="C292" s="98">
        <v>0.61127049541418343</v>
      </c>
      <c r="D292" s="98">
        <v>0.59764623251629545</v>
      </c>
      <c r="E292" s="98">
        <v>1.1570756997447866</v>
      </c>
      <c r="F292" s="98">
        <v>1.5403038098166399</v>
      </c>
      <c r="G292" s="98">
        <v>1.8483160406228409</v>
      </c>
      <c r="H292" s="98">
        <v>1.6564147731550081</v>
      </c>
      <c r="I292" s="98">
        <v>1.3969900166962863</v>
      </c>
      <c r="J292" s="98">
        <v>1.4184429194678627</v>
      </c>
      <c r="K292" s="98">
        <v>0.96877656063110962</v>
      </c>
      <c r="L292" s="98">
        <v>1.0573094861358903</v>
      </c>
      <c r="M292" s="98">
        <v>0.92926826688844955</v>
      </c>
      <c r="N292" s="98">
        <v>0.90278675909046346</v>
      </c>
      <c r="O292" s="98">
        <v>0.73527706670799675</v>
      </c>
      <c r="P292" s="98">
        <v>1.1082697032385176</v>
      </c>
      <c r="Q292" s="98">
        <v>0.76516223528595495</v>
      </c>
      <c r="R292" s="98">
        <v>1.0470986633168566</v>
      </c>
      <c r="S292" s="98">
        <v>0.86358386601849157</v>
      </c>
      <c r="T292" s="98">
        <v>0.95974741993319501</v>
      </c>
      <c r="U292" s="98">
        <v>1.4854087993926719</v>
      </c>
      <c r="V292" s="98">
        <v>0.93001961975351755</v>
      </c>
      <c r="W292" s="98">
        <v>0.70932887267228795</v>
      </c>
      <c r="X292" s="98">
        <v>0.33959992313813547</v>
      </c>
      <c r="Y292" s="98">
        <v>0.35491104834390419</v>
      </c>
      <c r="DA292" s="63" t="s">
        <v>3310</v>
      </c>
    </row>
    <row r="293" spans="1:105" ht="12" customHeight="1" x14ac:dyDescent="0.25">
      <c r="A293" s="97" t="s">
        <v>53</v>
      </c>
      <c r="B293" s="98"/>
      <c r="C293" s="98">
        <v>7.4161598284197229E-3</v>
      </c>
      <c r="D293" s="98">
        <v>7.1656961539659026E-3</v>
      </c>
      <c r="E293" s="98">
        <v>1.3725827250685519E-2</v>
      </c>
      <c r="F293" s="98">
        <v>1.8164826329750638E-2</v>
      </c>
      <c r="G293" s="98">
        <v>2.1516607060799765E-2</v>
      </c>
      <c r="H293" s="98">
        <v>1.9219966918593619E-2</v>
      </c>
      <c r="I293" s="98">
        <v>1.6080840376282064E-2</v>
      </c>
      <c r="J293" s="98">
        <v>1.6221375954306914E-2</v>
      </c>
      <c r="K293" s="98">
        <v>1.1012893800489799E-2</v>
      </c>
      <c r="L293" s="98">
        <v>1.2197892989623942E-2</v>
      </c>
      <c r="M293" s="98">
        <v>1.0887198285402468E-2</v>
      </c>
      <c r="N293" s="98">
        <v>1.0941168643129639E-2</v>
      </c>
      <c r="O293" s="98">
        <v>9.3585499512038716E-3</v>
      </c>
      <c r="P293" s="98">
        <v>1.4940603092657066E-2</v>
      </c>
      <c r="Q293" s="98">
        <v>1.0795360334369335E-2</v>
      </c>
      <c r="R293" s="98">
        <v>1.5023366513177355E-2</v>
      </c>
      <c r="S293" s="98">
        <v>1.2560791343899652E-2</v>
      </c>
      <c r="T293" s="98">
        <v>1.4109509658327274E-2</v>
      </c>
      <c r="U293" s="98">
        <v>2.2065115873770982E-2</v>
      </c>
      <c r="V293" s="98">
        <v>1.3979981304249049E-2</v>
      </c>
      <c r="W293" s="98">
        <v>1.0723914491592015E-2</v>
      </c>
      <c r="X293" s="98">
        <v>5.1633579422931579E-3</v>
      </c>
      <c r="Y293" s="98">
        <v>5.3950393913946969E-3</v>
      </c>
      <c r="DA293" s="63" t="s">
        <v>3311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5.0080559772979195E-6</v>
      </c>
      <c r="D294" s="122">
        <f t="shared" si="135"/>
        <v>4.7667106000634546E-6</v>
      </c>
      <c r="E294" s="122">
        <f t="shared" si="135"/>
        <v>1.3379719411986965E-5</v>
      </c>
      <c r="F294" s="122">
        <f t="shared" si="135"/>
        <v>3.0190634102016646E-5</v>
      </c>
      <c r="G294" s="122">
        <f t="shared" si="135"/>
        <v>5.0099435187138973E-5</v>
      </c>
      <c r="H294" s="122">
        <f t="shared" si="135"/>
        <v>2.632110954113872E-5</v>
      </c>
      <c r="I294" s="122">
        <f t="shared" si="135"/>
        <v>5.0459367971121597E-5</v>
      </c>
      <c r="J294" s="122">
        <f t="shared" si="135"/>
        <v>3.3922301029057514E-5</v>
      </c>
      <c r="K294" s="122">
        <f t="shared" si="135"/>
        <v>2.5433676851205616E-5</v>
      </c>
      <c r="L294" s="122">
        <f t="shared" si="135"/>
        <v>5.5983913687116793E-5</v>
      </c>
      <c r="M294" s="122">
        <f t="shared" si="135"/>
        <v>9.2740677508279611E-6</v>
      </c>
      <c r="N294" s="122">
        <f t="shared" si="135"/>
        <v>3.3339455135057057E-5</v>
      </c>
      <c r="O294" s="122">
        <f t="shared" si="135"/>
        <v>4.4947358288623219E-5</v>
      </c>
      <c r="P294" s="122">
        <f t="shared" si="135"/>
        <v>1.0353410114801481E-4</v>
      </c>
      <c r="Q294" s="122">
        <f t="shared" si="135"/>
        <v>4.1738942384298722E-5</v>
      </c>
      <c r="R294" s="122">
        <f t="shared" si="135"/>
        <v>5.5020543978471024E-5</v>
      </c>
      <c r="S294" s="122">
        <f t="shared" si="135"/>
        <v>5.1194508503877126E-5</v>
      </c>
      <c r="T294" s="122">
        <f t="shared" si="135"/>
        <v>8.2607977073355902E-5</v>
      </c>
      <c r="U294" s="122">
        <f t="shared" si="135"/>
        <v>8.525412348715634E-5</v>
      </c>
      <c r="V294" s="122">
        <f t="shared" si="135"/>
        <v>1.1042442963578426E-4</v>
      </c>
      <c r="W294" s="122">
        <f t="shared" si="135"/>
        <v>1.0941357356637478E-4</v>
      </c>
      <c r="X294" s="122">
        <f t="shared" si="135"/>
        <v>2.3247098541186159E-4</v>
      </c>
      <c r="Y294" s="122">
        <f t="shared" si="135"/>
        <v>4.5934801131712988E-5</v>
      </c>
      <c r="DA294" s="130" t="s">
        <v>3312</v>
      </c>
    </row>
    <row r="295" spans="1:105" ht="12" customHeight="1" x14ac:dyDescent="0.25">
      <c r="A295" s="97" t="s">
        <v>53</v>
      </c>
      <c r="B295" s="98"/>
      <c r="C295" s="98">
        <v>5.0080559772979195E-6</v>
      </c>
      <c r="D295" s="98">
        <v>4.7667106000634546E-6</v>
      </c>
      <c r="E295" s="98">
        <v>1.3379719411986965E-5</v>
      </c>
      <c r="F295" s="98">
        <v>3.0190634102016646E-5</v>
      </c>
      <c r="G295" s="98">
        <v>5.0099435187138973E-5</v>
      </c>
      <c r="H295" s="98">
        <v>2.632110954113872E-5</v>
      </c>
      <c r="I295" s="98">
        <v>5.0459367971121597E-5</v>
      </c>
      <c r="J295" s="98">
        <v>3.3922301029057514E-5</v>
      </c>
      <c r="K295" s="98">
        <v>2.5433676851205616E-5</v>
      </c>
      <c r="L295" s="98">
        <v>5.5983913687116793E-5</v>
      </c>
      <c r="M295" s="98">
        <v>9.2740677508279611E-6</v>
      </c>
      <c r="N295" s="98">
        <v>3.3339455135057057E-5</v>
      </c>
      <c r="O295" s="98">
        <v>4.4947358288623219E-5</v>
      </c>
      <c r="P295" s="98">
        <v>1.0353410114801481E-4</v>
      </c>
      <c r="Q295" s="98">
        <v>4.1738942384298722E-5</v>
      </c>
      <c r="R295" s="98">
        <v>5.5020543978471024E-5</v>
      </c>
      <c r="S295" s="98">
        <v>5.1194508503877126E-5</v>
      </c>
      <c r="T295" s="98">
        <v>8.2607977073355902E-5</v>
      </c>
      <c r="U295" s="98">
        <v>8.525412348715634E-5</v>
      </c>
      <c r="V295" s="98">
        <v>1.1042442963578426E-4</v>
      </c>
      <c r="W295" s="98">
        <v>1.0941357356637478E-4</v>
      </c>
      <c r="X295" s="98">
        <v>2.3247098541186159E-4</v>
      </c>
      <c r="Y295" s="98">
        <v>4.5934801131712988E-5</v>
      </c>
      <c r="DA295" s="63" t="s">
        <v>3313</v>
      </c>
    </row>
    <row r="296" spans="1:105" ht="12" customHeight="1" x14ac:dyDescent="0.25">
      <c r="A296" s="121" t="s">
        <v>55</v>
      </c>
      <c r="B296" s="122"/>
      <c r="C296" s="122">
        <v>6.8236031538090894E-2</v>
      </c>
      <c r="D296" s="122">
        <v>7.0201873586933028E-2</v>
      </c>
      <c r="E296" s="122">
        <v>0.13203333939399289</v>
      </c>
      <c r="F296" s="122">
        <v>0.18109526356498079</v>
      </c>
      <c r="G296" s="122">
        <v>0.22821324772741966</v>
      </c>
      <c r="H296" s="122">
        <v>0.21466978778551565</v>
      </c>
      <c r="I296" s="122">
        <v>0.14727943892752302</v>
      </c>
      <c r="J296" s="122">
        <v>0.14972752032796119</v>
      </c>
      <c r="K296" s="122">
        <v>9.609722793155033E-2</v>
      </c>
      <c r="L296" s="122">
        <v>0.10474694936377187</v>
      </c>
      <c r="M296" s="122">
        <v>9.5369883487930046E-2</v>
      </c>
      <c r="N296" s="122">
        <v>9.5324300203531567E-2</v>
      </c>
      <c r="O296" s="122">
        <v>8.0664559562402829E-2</v>
      </c>
      <c r="P296" s="122">
        <v>0.12595936996170412</v>
      </c>
      <c r="Q296" s="122">
        <v>9.2368938797077083E-2</v>
      </c>
      <c r="R296" s="122">
        <v>0.13146781572437616</v>
      </c>
      <c r="S296" s="122">
        <v>0.11418325904268913</v>
      </c>
      <c r="T296" s="122">
        <v>0.12855550609165356</v>
      </c>
      <c r="U296" s="122">
        <v>0.21884803040618667</v>
      </c>
      <c r="V296" s="122">
        <v>0.14695752632286796</v>
      </c>
      <c r="W296" s="122">
        <v>0.13381655241788729</v>
      </c>
      <c r="X296" s="122">
        <v>7.7473745408136813E-2</v>
      </c>
      <c r="Y296" s="122">
        <v>0.11944866246965698</v>
      </c>
      <c r="DA296" s="130" t="s">
        <v>3314</v>
      </c>
    </row>
    <row r="297" spans="1:105" ht="12" customHeight="1" x14ac:dyDescent="0.25">
      <c r="A297" s="97" t="s">
        <v>134</v>
      </c>
      <c r="B297" s="98"/>
      <c r="C297" s="98">
        <v>6.200910154595482E-2</v>
      </c>
      <c r="D297" s="98">
        <v>6.3654571033204113E-2</v>
      </c>
      <c r="E297" s="98">
        <v>0.12306438548031008</v>
      </c>
      <c r="F297" s="98">
        <v>0.17007737907172132</v>
      </c>
      <c r="G297" s="98">
        <v>0.21684334398341357</v>
      </c>
      <c r="H297" s="98">
        <v>0.20246603775358946</v>
      </c>
      <c r="I297" s="98">
        <v>0.14101793121113521</v>
      </c>
      <c r="J297" s="98">
        <v>0.14392879973407105</v>
      </c>
      <c r="K297" s="98">
        <v>9.0587453600663587E-2</v>
      </c>
      <c r="L297" s="98">
        <v>9.7880561402612878E-2</v>
      </c>
      <c r="M297" s="98">
        <v>8.886423299165877E-2</v>
      </c>
      <c r="N297" s="98">
        <v>8.9052873855266432E-2</v>
      </c>
      <c r="O297" s="98">
        <v>7.4846051478362846E-2</v>
      </c>
      <c r="P297" s="98">
        <v>0.11549040299315616</v>
      </c>
      <c r="Q297" s="98">
        <v>8.5152084177880435E-2</v>
      </c>
      <c r="R297" s="98">
        <v>0.12371511097665741</v>
      </c>
      <c r="S297" s="98">
        <v>0.10557169146442097</v>
      </c>
      <c r="T297" s="98">
        <v>0.1205684295550397</v>
      </c>
      <c r="U297" s="98">
        <v>0.20691078202499477</v>
      </c>
      <c r="V297" s="98">
        <v>0.13877917638119627</v>
      </c>
      <c r="W297" s="98">
        <v>0.12395118509395288</v>
      </c>
      <c r="X297" s="98">
        <v>7.1365155341988229E-2</v>
      </c>
      <c r="Y297" s="98">
        <v>9.8675059197648352E-2</v>
      </c>
      <c r="DA297" s="63" t="s">
        <v>3315</v>
      </c>
    </row>
    <row r="298" spans="1:105" ht="12" customHeight="1" x14ac:dyDescent="0.25">
      <c r="A298" s="97" t="s">
        <v>133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3316</v>
      </c>
    </row>
    <row r="299" spans="1:105" ht="12" customHeight="1" x14ac:dyDescent="0.25">
      <c r="A299" s="100" t="s">
        <v>212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3317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3318</v>
      </c>
    </row>
    <row r="301" spans="1:105" ht="12" customHeight="1" x14ac:dyDescent="0.25">
      <c r="A301" s="106" t="s">
        <v>122</v>
      </c>
      <c r="B301" s="101"/>
      <c r="C301" s="101">
        <v>6.2269299921360686E-3</v>
      </c>
      <c r="D301" s="101">
        <v>6.54730255372892E-3</v>
      </c>
      <c r="E301" s="101">
        <v>8.9689539136828204E-3</v>
      </c>
      <c r="F301" s="101">
        <v>1.1017884493259467E-2</v>
      </c>
      <c r="G301" s="101">
        <v>1.1369903744006099E-2</v>
      </c>
      <c r="H301" s="101">
        <v>1.220375003192619E-2</v>
      </c>
      <c r="I301" s="101">
        <v>6.2615077163878166E-3</v>
      </c>
      <c r="J301" s="101">
        <v>5.7987205938901483E-3</v>
      </c>
      <c r="K301" s="101">
        <v>5.5097743308867445E-3</v>
      </c>
      <c r="L301" s="101">
        <v>6.8663879611589882E-3</v>
      </c>
      <c r="M301" s="101">
        <v>6.5056504962712767E-3</v>
      </c>
      <c r="N301" s="101">
        <v>6.2714263482651416E-3</v>
      </c>
      <c r="O301" s="101">
        <v>5.8185080840399798E-3</v>
      </c>
      <c r="P301" s="101">
        <v>1.0468966968547967E-2</v>
      </c>
      <c r="Q301" s="101">
        <v>7.216854619196641E-3</v>
      </c>
      <c r="R301" s="101">
        <v>7.7527047477187576E-3</v>
      </c>
      <c r="S301" s="101">
        <v>8.6115675782681613E-3</v>
      </c>
      <c r="T301" s="101">
        <v>7.9870765366138741E-3</v>
      </c>
      <c r="U301" s="101">
        <v>1.1937248381191881E-2</v>
      </c>
      <c r="V301" s="101">
        <v>8.1783499416716726E-3</v>
      </c>
      <c r="W301" s="101">
        <v>9.8653673239343948E-3</v>
      </c>
      <c r="X301" s="101">
        <v>6.1085900661485767E-3</v>
      </c>
      <c r="Y301" s="101">
        <v>2.0773603272008629E-2</v>
      </c>
      <c r="DA301" s="131" t="s">
        <v>3319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X302" s="104">
        <v>0</v>
      </c>
      <c r="Y302" s="104">
        <v>0</v>
      </c>
      <c r="DA302" s="132" t="s">
        <v>3320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X303" s="98">
        <v>0</v>
      </c>
      <c r="Y303" s="98">
        <v>0</v>
      </c>
      <c r="DA303" s="63" t="s">
        <v>3321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3322</v>
      </c>
    </row>
    <row r="305" spans="1:105" ht="12" customHeight="1" x14ac:dyDescent="0.25">
      <c r="A305" s="121" t="s">
        <v>54</v>
      </c>
      <c r="B305" s="122"/>
      <c r="C305" s="122">
        <v>4.5203218418433208E-2</v>
      </c>
      <c r="D305" s="122">
        <v>4.0820738361801556E-2</v>
      </c>
      <c r="E305" s="122">
        <v>8.1257177210739884E-2</v>
      </c>
      <c r="F305" s="122">
        <v>0.11117892417880065</v>
      </c>
      <c r="G305" s="122">
        <v>0.12365162121723468</v>
      </c>
      <c r="H305" s="122">
        <v>0.12071101168545224</v>
      </c>
      <c r="I305" s="122">
        <v>8.4319810353552876E-2</v>
      </c>
      <c r="J305" s="122">
        <v>8.8241948949397034E-2</v>
      </c>
      <c r="K305" s="122">
        <v>5.1867233092042005E-2</v>
      </c>
      <c r="L305" s="122">
        <v>6.339086613909832E-2</v>
      </c>
      <c r="M305" s="122">
        <v>5.8123495641170211E-2</v>
      </c>
      <c r="N305" s="122">
        <v>5.7299396401986197E-2</v>
      </c>
      <c r="O305" s="122">
        <v>4.9573720380399068E-2</v>
      </c>
      <c r="P305" s="122">
        <v>8.3374912815739527E-2</v>
      </c>
      <c r="Q305" s="122">
        <v>6.7826558421426972E-2</v>
      </c>
      <c r="R305" s="122">
        <v>0.10314689531207794</v>
      </c>
      <c r="S305" s="122">
        <v>8.9609158614533349E-2</v>
      </c>
      <c r="T305" s="122">
        <v>9.8540831815177865E-2</v>
      </c>
      <c r="U305" s="122">
        <v>0.17668523134507061</v>
      </c>
      <c r="V305" s="122">
        <v>0.11139349739244088</v>
      </c>
      <c r="W305" s="122">
        <v>0.10223793408820246</v>
      </c>
      <c r="X305" s="122">
        <v>4.7501591648540203E-2</v>
      </c>
      <c r="Y305" s="122">
        <v>6.8648752152183717E-2</v>
      </c>
      <c r="DA305" s="130" t="s">
        <v>3323</v>
      </c>
    </row>
    <row r="306" spans="1:105" ht="12" customHeight="1" x14ac:dyDescent="0.25">
      <c r="A306" s="97" t="s">
        <v>175</v>
      </c>
      <c r="B306" s="98"/>
      <c r="C306" s="98">
        <v>4.0037317565864927E-2</v>
      </c>
      <c r="D306" s="98">
        <v>3.9608101806991584E-2</v>
      </c>
      <c r="E306" s="98">
        <v>7.9058800775758775E-2</v>
      </c>
      <c r="F306" s="98">
        <v>0.10621940886644024</v>
      </c>
      <c r="G306" s="98">
        <v>0.11657579484897997</v>
      </c>
      <c r="H306" s="98">
        <v>0.11131205800548086</v>
      </c>
      <c r="I306" s="98">
        <v>7.8544253649789064E-2</v>
      </c>
      <c r="J306" s="98">
        <v>8.4047565295269147E-2</v>
      </c>
      <c r="K306" s="98">
        <v>4.7845573174254349E-2</v>
      </c>
      <c r="L306" s="98">
        <v>6.3026249886857927E-2</v>
      </c>
      <c r="M306" s="98">
        <v>5.6247994548753698E-2</v>
      </c>
      <c r="N306" s="98">
        <v>5.4973429248938797E-2</v>
      </c>
      <c r="O306" s="98">
        <v>4.6623028789876744E-2</v>
      </c>
      <c r="P306" s="98">
        <v>7.8059806901175061E-2</v>
      </c>
      <c r="Q306" s="98">
        <v>6.4256095098051635E-2</v>
      </c>
      <c r="R306" s="98">
        <v>9.922565150604673E-2</v>
      </c>
      <c r="S306" s="98">
        <v>8.6142675199265148E-2</v>
      </c>
      <c r="T306" s="98">
        <v>9.602493263544952E-2</v>
      </c>
      <c r="U306" s="98">
        <v>0.17105634089282093</v>
      </c>
      <c r="V306" s="98">
        <v>0.10569770147996854</v>
      </c>
      <c r="W306" s="98">
        <v>8.4094504153595179E-2</v>
      </c>
      <c r="X306" s="98">
        <v>3.4704231337814383E-2</v>
      </c>
      <c r="Y306" s="98">
        <v>1.5061901240705547E-2</v>
      </c>
      <c r="DA306" s="63" t="s">
        <v>3324</v>
      </c>
    </row>
    <row r="307" spans="1:105" ht="12" customHeight="1" x14ac:dyDescent="0.25">
      <c r="A307" s="109" t="s">
        <v>120</v>
      </c>
      <c r="B307" s="33"/>
      <c r="C307" s="33">
        <v>5.1659008525682818E-3</v>
      </c>
      <c r="D307" s="33">
        <v>1.2126365548099703E-3</v>
      </c>
      <c r="E307" s="33">
        <v>2.1983764349811077E-3</v>
      </c>
      <c r="F307" s="33">
        <v>4.9595153123604147E-3</v>
      </c>
      <c r="G307" s="33">
        <v>7.0758263682547161E-3</v>
      </c>
      <c r="H307" s="33">
        <v>9.3989536799713846E-3</v>
      </c>
      <c r="I307" s="33">
        <v>5.7755567037638088E-3</v>
      </c>
      <c r="J307" s="33">
        <v>4.194383654127885E-3</v>
      </c>
      <c r="K307" s="33">
        <v>4.0216599177876535E-3</v>
      </c>
      <c r="L307" s="33">
        <v>3.6461625224038874E-4</v>
      </c>
      <c r="M307" s="33">
        <v>1.8755010924165162E-3</v>
      </c>
      <c r="N307" s="33">
        <v>2.3259671530474011E-3</v>
      </c>
      <c r="O307" s="33">
        <v>2.9506915905223208E-3</v>
      </c>
      <c r="P307" s="33">
        <v>5.3151059145644655E-3</v>
      </c>
      <c r="Q307" s="33">
        <v>3.5704633233753415E-3</v>
      </c>
      <c r="R307" s="33">
        <v>3.9212438060311989E-3</v>
      </c>
      <c r="S307" s="33">
        <v>3.4664834152682042E-3</v>
      </c>
      <c r="T307" s="33">
        <v>2.5158991797283427E-3</v>
      </c>
      <c r="U307" s="33">
        <v>5.6288904522496857E-3</v>
      </c>
      <c r="V307" s="33">
        <v>5.6957959124723347E-3</v>
      </c>
      <c r="W307" s="33">
        <v>1.8143429934607283E-2</v>
      </c>
      <c r="X307" s="33">
        <v>1.2797360310725824E-2</v>
      </c>
      <c r="Y307" s="33">
        <v>5.3586850911478169E-2</v>
      </c>
      <c r="DA307" s="60" t="s">
        <v>3325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0.39381913753065323</v>
      </c>
      <c r="D309" s="117">
        <f t="shared" si="136"/>
        <v>0.38799497354021029</v>
      </c>
      <c r="E309" s="117">
        <f t="shared" si="136"/>
        <v>0.75720413306773626</v>
      </c>
      <c r="F309" s="117">
        <f t="shared" si="136"/>
        <v>1.022901941435983</v>
      </c>
      <c r="G309" s="117">
        <f t="shared" si="136"/>
        <v>1.2407315671213131</v>
      </c>
      <c r="H309" s="117">
        <f t="shared" si="136"/>
        <v>1.1359099599394387</v>
      </c>
      <c r="I309" s="117">
        <f t="shared" si="136"/>
        <v>0.93724146929870222</v>
      </c>
      <c r="J309" s="117">
        <f t="shared" si="136"/>
        <v>0.96411215242092907</v>
      </c>
      <c r="K309" s="117">
        <f t="shared" si="136"/>
        <v>0.65867148142129672</v>
      </c>
      <c r="L309" s="117">
        <f t="shared" si="136"/>
        <v>0.73276420812895082</v>
      </c>
      <c r="M309" s="117">
        <f t="shared" si="136"/>
        <v>0.66467054379154533</v>
      </c>
      <c r="N309" s="117">
        <f t="shared" si="136"/>
        <v>0.67429395546739213</v>
      </c>
      <c r="O309" s="117">
        <f t="shared" si="136"/>
        <v>0.58343347349507846</v>
      </c>
      <c r="P309" s="117">
        <f t="shared" si="136"/>
        <v>0.94166202228679841</v>
      </c>
      <c r="Q309" s="117">
        <f t="shared" si="136"/>
        <v>0.69170071872939221</v>
      </c>
      <c r="R309" s="117">
        <f t="shared" ref="R309:V309" si="137">R310+R313+R315+R324</f>
        <v>0.97937567494550115</v>
      </c>
      <c r="S309" s="117">
        <f t="shared" si="137"/>
        <v>0.83006059116968323</v>
      </c>
      <c r="T309" s="117">
        <f t="shared" si="137"/>
        <v>0.93712338524166383</v>
      </c>
      <c r="U309" s="117">
        <f t="shared" si="137"/>
        <v>1.5008730164951043</v>
      </c>
      <c r="V309" s="117">
        <f t="shared" si="137"/>
        <v>0.96023188577744334</v>
      </c>
      <c r="W309" s="117">
        <f t="shared" ref="W309:Y309" si="138">W310+W313+W315+W324</f>
        <v>0.77130733715704003</v>
      </c>
      <c r="X309" s="117">
        <f t="shared" si="138"/>
        <v>0.3836971628371002</v>
      </c>
      <c r="Y309" s="117">
        <f t="shared" si="138"/>
        <v>0.45702582926832669</v>
      </c>
      <c r="DA309" s="129" t="s">
        <v>3476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0.32824684693979128</v>
      </c>
      <c r="D310" s="122">
        <f t="shared" si="139"/>
        <v>0.32395068500041341</v>
      </c>
      <c r="E310" s="122">
        <f t="shared" si="139"/>
        <v>0.63342963061762525</v>
      </c>
      <c r="F310" s="122">
        <f t="shared" si="139"/>
        <v>0.85159350795637789</v>
      </c>
      <c r="G310" s="122">
        <f t="shared" si="139"/>
        <v>1.0323186889215132</v>
      </c>
      <c r="H310" s="122">
        <f t="shared" si="139"/>
        <v>0.93509687943830344</v>
      </c>
      <c r="I310" s="122">
        <f t="shared" si="139"/>
        <v>0.79742593885035273</v>
      </c>
      <c r="J310" s="122">
        <f t="shared" si="139"/>
        <v>0.81952398515729419</v>
      </c>
      <c r="K310" s="122">
        <f t="shared" si="139"/>
        <v>0.56733647317040969</v>
      </c>
      <c r="L310" s="122">
        <f t="shared" si="139"/>
        <v>0.62877018440958632</v>
      </c>
      <c r="M310" s="122">
        <f t="shared" si="139"/>
        <v>0.56809243187786163</v>
      </c>
      <c r="N310" s="122">
        <f t="shared" si="139"/>
        <v>0.57581600085472129</v>
      </c>
      <c r="O310" s="122">
        <f t="shared" si="139"/>
        <v>0.49668108533342376</v>
      </c>
      <c r="P310" s="122">
        <f t="shared" si="139"/>
        <v>0.79787527126727753</v>
      </c>
      <c r="Q310" s="122">
        <f t="shared" si="139"/>
        <v>0.5795341413258901</v>
      </c>
      <c r="R310" s="122">
        <f t="shared" ref="R310:V310" si="140">SUM(R311:R312)</f>
        <v>0.81293647379961531</v>
      </c>
      <c r="S310" s="122">
        <f t="shared" si="140"/>
        <v>0.68302564881290739</v>
      </c>
      <c r="T310" s="122">
        <f t="shared" si="140"/>
        <v>0.77044552371511532</v>
      </c>
      <c r="U310" s="122">
        <f t="shared" si="140"/>
        <v>1.2077966485851934</v>
      </c>
      <c r="V310" s="122">
        <f t="shared" si="140"/>
        <v>0.76501559364968352</v>
      </c>
      <c r="W310" s="122">
        <f t="shared" ref="W310:Y310" si="141">SUM(W311:W312)</f>
        <v>0.58851407909436726</v>
      </c>
      <c r="X310" s="122">
        <f t="shared" si="141"/>
        <v>0.28316439005175159</v>
      </c>
      <c r="Y310" s="122">
        <f t="shared" si="141"/>
        <v>0.29694603648112261</v>
      </c>
      <c r="DA310" s="130" t="s">
        <v>3477</v>
      </c>
    </row>
    <row r="311" spans="1:105" ht="12" customHeight="1" x14ac:dyDescent="0.25">
      <c r="A311" s="97" t="s">
        <v>212</v>
      </c>
      <c r="B311" s="98"/>
      <c r="C311" s="98">
        <v>0.32083068711137158</v>
      </c>
      <c r="D311" s="98">
        <v>0.31678498884644751</v>
      </c>
      <c r="E311" s="98">
        <v>0.61970380336693975</v>
      </c>
      <c r="F311" s="98">
        <v>0.8334286816266272</v>
      </c>
      <c r="G311" s="98">
        <v>1.0108020818607135</v>
      </c>
      <c r="H311" s="98">
        <v>0.91587691251970982</v>
      </c>
      <c r="I311" s="98">
        <v>0.78134509847407063</v>
      </c>
      <c r="J311" s="98">
        <v>0.80330260920298724</v>
      </c>
      <c r="K311" s="98">
        <v>0.55632357936991994</v>
      </c>
      <c r="L311" s="98">
        <v>0.61657229141996239</v>
      </c>
      <c r="M311" s="98">
        <v>0.5572052335924591</v>
      </c>
      <c r="N311" s="98">
        <v>0.56487483221159163</v>
      </c>
      <c r="O311" s="98">
        <v>0.48732253538221987</v>
      </c>
      <c r="P311" s="98">
        <v>0.78293466817462043</v>
      </c>
      <c r="Q311" s="98">
        <v>0.56873878099152075</v>
      </c>
      <c r="R311" s="98">
        <v>0.79791310728643794</v>
      </c>
      <c r="S311" s="98">
        <v>0.67046485746900775</v>
      </c>
      <c r="T311" s="98">
        <v>0.75633601405678808</v>
      </c>
      <c r="U311" s="98">
        <v>1.1857315327114224</v>
      </c>
      <c r="V311" s="98">
        <v>0.75103561234543448</v>
      </c>
      <c r="W311" s="98">
        <v>0.57779016460277521</v>
      </c>
      <c r="X311" s="98">
        <v>0.27800103210945842</v>
      </c>
      <c r="Y311" s="98">
        <v>0.29155099708972793</v>
      </c>
      <c r="DA311" s="63" t="s">
        <v>3478</v>
      </c>
    </row>
    <row r="312" spans="1:105" ht="12" customHeight="1" x14ac:dyDescent="0.25">
      <c r="A312" s="97" t="s">
        <v>53</v>
      </c>
      <c r="B312" s="98"/>
      <c r="C312" s="98">
        <v>7.4161598284197229E-3</v>
      </c>
      <c r="D312" s="98">
        <v>7.1656961539659026E-3</v>
      </c>
      <c r="E312" s="98">
        <v>1.3725827250685519E-2</v>
      </c>
      <c r="F312" s="98">
        <v>1.8164826329750638E-2</v>
      </c>
      <c r="G312" s="98">
        <v>2.1516607060799765E-2</v>
      </c>
      <c r="H312" s="98">
        <v>1.9219966918593619E-2</v>
      </c>
      <c r="I312" s="98">
        <v>1.6080840376282064E-2</v>
      </c>
      <c r="J312" s="98">
        <v>1.6221375954306914E-2</v>
      </c>
      <c r="K312" s="98">
        <v>1.1012893800489799E-2</v>
      </c>
      <c r="L312" s="98">
        <v>1.2197892989623942E-2</v>
      </c>
      <c r="M312" s="98">
        <v>1.0887198285402468E-2</v>
      </c>
      <c r="N312" s="98">
        <v>1.0941168643129639E-2</v>
      </c>
      <c r="O312" s="98">
        <v>9.3585499512038716E-3</v>
      </c>
      <c r="P312" s="98">
        <v>1.4940603092657066E-2</v>
      </c>
      <c r="Q312" s="98">
        <v>1.0795360334369335E-2</v>
      </c>
      <c r="R312" s="98">
        <v>1.5023366513177355E-2</v>
      </c>
      <c r="S312" s="98">
        <v>1.2560791343899652E-2</v>
      </c>
      <c r="T312" s="98">
        <v>1.4109509658327274E-2</v>
      </c>
      <c r="U312" s="98">
        <v>2.2065115873770982E-2</v>
      </c>
      <c r="V312" s="98">
        <v>1.3979981304249049E-2</v>
      </c>
      <c r="W312" s="98">
        <v>1.0723914491592015E-2</v>
      </c>
      <c r="X312" s="98">
        <v>5.1633579422931579E-3</v>
      </c>
      <c r="Y312" s="98">
        <v>5.3950393913946969E-3</v>
      </c>
      <c r="DA312" s="63" t="s">
        <v>3479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1.3700473235449613E-5</v>
      </c>
      <c r="D313" s="122">
        <f t="shared" si="142"/>
        <v>1.3657357613288693E-5</v>
      </c>
      <c r="E313" s="122">
        <f t="shared" si="142"/>
        <v>4.0093146117718386E-5</v>
      </c>
      <c r="F313" s="122">
        <f t="shared" si="142"/>
        <v>9.4467218868548612E-5</v>
      </c>
      <c r="G313" s="122">
        <f t="shared" si="142"/>
        <v>1.6348997610217021E-4</v>
      </c>
      <c r="H313" s="122">
        <f t="shared" si="142"/>
        <v>8.9473287848755684E-5</v>
      </c>
      <c r="I313" s="122">
        <f t="shared" si="142"/>
        <v>1.7848229052036481E-4</v>
      </c>
      <c r="J313" s="122">
        <f t="shared" si="142"/>
        <v>1.2475210520292612E-4</v>
      </c>
      <c r="K313" s="122">
        <f t="shared" si="142"/>
        <v>9.7186504155938555E-5</v>
      </c>
      <c r="L313" s="122">
        <f t="shared" si="142"/>
        <v>2.2214388823461523E-4</v>
      </c>
      <c r="M313" s="122">
        <f t="shared" si="142"/>
        <v>3.8359779423019808E-5</v>
      </c>
      <c r="N313" s="122">
        <f t="shared" si="142"/>
        <v>1.4440361966955515E-4</v>
      </c>
      <c r="O313" s="122">
        <f t="shared" si="142"/>
        <v>2.0463917874120758E-4</v>
      </c>
      <c r="P313" s="122">
        <f t="shared" si="142"/>
        <v>4.9482366891894728E-4</v>
      </c>
      <c r="Q313" s="122">
        <f t="shared" si="142"/>
        <v>2.0673883656870812E-4</v>
      </c>
      <c r="R313" s="122">
        <f t="shared" si="142"/>
        <v>2.7459659080826315E-4</v>
      </c>
      <c r="S313" s="122">
        <f t="shared" si="142"/>
        <v>2.5571583400092269E-4</v>
      </c>
      <c r="T313" s="122">
        <f t="shared" si="142"/>
        <v>4.1300974230393554E-4</v>
      </c>
      <c r="U313" s="122">
        <f t="shared" si="142"/>
        <v>4.2667993949519427E-4</v>
      </c>
      <c r="V313" s="122">
        <f t="shared" si="142"/>
        <v>5.5428243619388029E-4</v>
      </c>
      <c r="W313" s="122">
        <f t="shared" si="142"/>
        <v>5.5450976557666989E-4</v>
      </c>
      <c r="X313" s="122">
        <f t="shared" si="142"/>
        <v>1.1909715134727549E-3</v>
      </c>
      <c r="Y313" s="122">
        <f t="shared" si="142"/>
        <v>2.3818038645527165E-4</v>
      </c>
      <c r="DA313" s="130" t="s">
        <v>3480</v>
      </c>
    </row>
    <row r="314" spans="1:105" ht="12" customHeight="1" x14ac:dyDescent="0.25">
      <c r="A314" s="97" t="s">
        <v>53</v>
      </c>
      <c r="B314" s="98"/>
      <c r="C314" s="98">
        <v>1.3700473235449613E-5</v>
      </c>
      <c r="D314" s="98">
        <v>1.3657357613288693E-5</v>
      </c>
      <c r="E314" s="98">
        <v>4.0093146117718386E-5</v>
      </c>
      <c r="F314" s="98">
        <v>9.4467218868548612E-5</v>
      </c>
      <c r="G314" s="98">
        <v>1.6348997610217021E-4</v>
      </c>
      <c r="H314" s="98">
        <v>8.9473287848755684E-5</v>
      </c>
      <c r="I314" s="98">
        <v>1.7848229052036481E-4</v>
      </c>
      <c r="J314" s="98">
        <v>1.2475210520292612E-4</v>
      </c>
      <c r="K314" s="98">
        <v>9.7186504155938555E-5</v>
      </c>
      <c r="L314" s="98">
        <v>2.2214388823461523E-4</v>
      </c>
      <c r="M314" s="98">
        <v>3.8359779423019808E-5</v>
      </c>
      <c r="N314" s="98">
        <v>1.4440361966955515E-4</v>
      </c>
      <c r="O314" s="98">
        <v>2.0463917874120758E-4</v>
      </c>
      <c r="P314" s="98">
        <v>4.9482366891894728E-4</v>
      </c>
      <c r="Q314" s="98">
        <v>2.0673883656870812E-4</v>
      </c>
      <c r="R314" s="98">
        <v>2.7459659080826315E-4</v>
      </c>
      <c r="S314" s="98">
        <v>2.5571583400092269E-4</v>
      </c>
      <c r="T314" s="98">
        <v>4.1300974230393554E-4</v>
      </c>
      <c r="U314" s="98">
        <v>4.2667993949519427E-4</v>
      </c>
      <c r="V314" s="98">
        <v>5.5428243619388029E-4</v>
      </c>
      <c r="W314" s="98">
        <v>5.5450976557666989E-4</v>
      </c>
      <c r="X314" s="98">
        <v>1.1909715134727549E-3</v>
      </c>
      <c r="Y314" s="98">
        <v>2.3818038645527165E-4</v>
      </c>
      <c r="DA314" s="63" t="s">
        <v>3481</v>
      </c>
    </row>
    <row r="315" spans="1:105" ht="12" customHeight="1" x14ac:dyDescent="0.25">
      <c r="A315" s="121" t="s">
        <v>55</v>
      </c>
      <c r="B315" s="122"/>
      <c r="C315" s="122">
        <v>3.9068092488738597E-2</v>
      </c>
      <c r="D315" s="122">
        <v>4.0677095012431663E-2</v>
      </c>
      <c r="E315" s="122">
        <v>7.723184577255994E-2</v>
      </c>
      <c r="F315" s="122">
        <v>0.10717417186056018</v>
      </c>
      <c r="G315" s="122">
        <v>0.13666866899039012</v>
      </c>
      <c r="H315" s="122">
        <v>0.13032264255508408</v>
      </c>
      <c r="I315" s="122">
        <v>9.054101172907679E-2</v>
      </c>
      <c r="J315" s="122">
        <v>9.3352501141187497E-2</v>
      </c>
      <c r="K315" s="122">
        <v>6.0879384364786585E-2</v>
      </c>
      <c r="L315" s="122">
        <v>6.7448620439330725E-2</v>
      </c>
      <c r="M315" s="122">
        <v>6.2922171052696929E-2</v>
      </c>
      <c r="N315" s="122">
        <v>6.5080411191592649E-2</v>
      </c>
      <c r="O315" s="122">
        <v>5.7577081269438626E-2</v>
      </c>
      <c r="P315" s="122">
        <v>9.4424483668790152E-2</v>
      </c>
      <c r="Q315" s="122">
        <v>7.2205852051298522E-2</v>
      </c>
      <c r="R315" s="122">
        <v>0.10550164013678773</v>
      </c>
      <c r="S315" s="122">
        <v>9.3431162510004481E-2</v>
      </c>
      <c r="T315" s="122">
        <v>0.10714532215194623</v>
      </c>
      <c r="U315" s="122">
        <v>0.18513964339059411</v>
      </c>
      <c r="V315" s="122">
        <v>0.12576202753939997</v>
      </c>
      <c r="W315" s="122">
        <v>0.1152683127447184</v>
      </c>
      <c r="X315" s="122">
        <v>6.6945301106691057E-2</v>
      </c>
      <c r="Y315" s="122">
        <v>0.10301220883915559</v>
      </c>
      <c r="DA315" s="130" t="s">
        <v>3482</v>
      </c>
    </row>
    <row r="316" spans="1:105" ht="12" customHeight="1" x14ac:dyDescent="0.25">
      <c r="A316" s="97" t="s">
        <v>134</v>
      </c>
      <c r="B316" s="98"/>
      <c r="C316" s="98">
        <v>3.5092995260150348E-2</v>
      </c>
      <c r="D316" s="98">
        <v>3.6487116847145493E-2</v>
      </c>
      <c r="E316" s="98">
        <v>7.1476577321908499E-2</v>
      </c>
      <c r="F316" s="98">
        <v>0.10008480586657212</v>
      </c>
      <c r="G316" s="98">
        <v>0.12933127415661455</v>
      </c>
      <c r="H316" s="98">
        <v>0.12242249718200425</v>
      </c>
      <c r="I316" s="98">
        <v>8.6473976814555945E-2</v>
      </c>
      <c r="J316" s="98">
        <v>8.9571821467220952E-2</v>
      </c>
      <c r="K316" s="98">
        <v>5.727142347915664E-2</v>
      </c>
      <c r="L316" s="98">
        <v>6.2929856767764622E-2</v>
      </c>
      <c r="M316" s="98">
        <v>5.8600365771925976E-2</v>
      </c>
      <c r="N316" s="98">
        <v>6.0849919372422019E-2</v>
      </c>
      <c r="O316" s="98">
        <v>5.3561165471812548E-2</v>
      </c>
      <c r="P316" s="98">
        <v>8.6986631855745955E-2</v>
      </c>
      <c r="Q316" s="98">
        <v>6.6937384318871154E-2</v>
      </c>
      <c r="R316" s="98">
        <v>9.9739387579607958E-2</v>
      </c>
      <c r="S316" s="98">
        <v>8.6920138196470723E-2</v>
      </c>
      <c r="T316" s="98">
        <v>0.10100484828291365</v>
      </c>
      <c r="U316" s="98">
        <v>0.17581006451241882</v>
      </c>
      <c r="V316" s="98">
        <v>0.1192677801153634</v>
      </c>
      <c r="W316" s="98">
        <v>0.10732157758518622</v>
      </c>
      <c r="X316" s="98">
        <v>6.1949681216869341E-2</v>
      </c>
      <c r="Y316" s="98">
        <v>8.5785434761571508E-2</v>
      </c>
      <c r="DA316" s="63" t="s">
        <v>3483</v>
      </c>
    </row>
    <row r="317" spans="1:105" ht="12" customHeight="1" x14ac:dyDescent="0.25">
      <c r="A317" s="97" t="s">
        <v>133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3484</v>
      </c>
    </row>
    <row r="318" spans="1:105" ht="12" customHeight="1" x14ac:dyDescent="0.25">
      <c r="A318" s="100" t="s">
        <v>212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3485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3486</v>
      </c>
    </row>
    <row r="320" spans="1:105" ht="12" customHeight="1" x14ac:dyDescent="0.25">
      <c r="A320" s="106" t="s">
        <v>122</v>
      </c>
      <c r="B320" s="101"/>
      <c r="C320" s="101">
        <v>3.9750972285882476E-3</v>
      </c>
      <c r="D320" s="101">
        <v>4.1899781652861698E-3</v>
      </c>
      <c r="E320" s="101">
        <v>5.7552684506514372E-3</v>
      </c>
      <c r="F320" s="101">
        <v>7.089365993988057E-3</v>
      </c>
      <c r="G320" s="101">
        <v>7.3373948337755856E-3</v>
      </c>
      <c r="H320" s="101">
        <v>7.9001453730798369E-3</v>
      </c>
      <c r="I320" s="101">
        <v>4.0670349145208425E-3</v>
      </c>
      <c r="J320" s="101">
        <v>3.78067967396654E-3</v>
      </c>
      <c r="K320" s="101">
        <v>3.6079608856299456E-3</v>
      </c>
      <c r="L320" s="101">
        <v>4.518763671566106E-3</v>
      </c>
      <c r="M320" s="101">
        <v>4.3218052807709505E-3</v>
      </c>
      <c r="N320" s="101">
        <v>4.2304918191706309E-3</v>
      </c>
      <c r="O320" s="101">
        <v>4.0159157976260816E-3</v>
      </c>
      <c r="P320" s="101">
        <v>7.4378518130441907E-3</v>
      </c>
      <c r="Q320" s="101">
        <v>5.2684677324273625E-3</v>
      </c>
      <c r="R320" s="101">
        <v>5.76225255717977E-3</v>
      </c>
      <c r="S320" s="101">
        <v>6.5110243135337569E-3</v>
      </c>
      <c r="T320" s="101">
        <v>6.1404738690325937E-3</v>
      </c>
      <c r="U320" s="101">
        <v>9.329578878175291E-3</v>
      </c>
      <c r="V320" s="101">
        <v>6.4942474240365627E-3</v>
      </c>
      <c r="W320" s="101">
        <v>7.946735159532179E-3</v>
      </c>
      <c r="X320" s="101">
        <v>4.9956198898217109E-3</v>
      </c>
      <c r="Y320" s="101">
        <v>1.7226774077584075E-2</v>
      </c>
      <c r="DA320" s="131" t="s">
        <v>3487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X321" s="104">
        <v>0</v>
      </c>
      <c r="Y321" s="104">
        <v>0</v>
      </c>
      <c r="DA321" s="132" t="s">
        <v>3488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X322" s="98">
        <v>0</v>
      </c>
      <c r="Y322" s="98">
        <v>0</v>
      </c>
      <c r="DA322" s="63" t="s">
        <v>3489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X323" s="98">
        <v>0</v>
      </c>
      <c r="Y323" s="98">
        <v>0</v>
      </c>
      <c r="DA323" s="63" t="s">
        <v>3490</v>
      </c>
    </row>
    <row r="324" spans="1:105" ht="12" customHeight="1" x14ac:dyDescent="0.25">
      <c r="A324" s="121" t="s">
        <v>54</v>
      </c>
      <c r="B324" s="122"/>
      <c r="C324" s="122">
        <v>2.6490497628887888E-2</v>
      </c>
      <c r="D324" s="122">
        <v>2.3353536169751915E-2</v>
      </c>
      <c r="E324" s="122">
        <v>4.6502563531433318E-2</v>
      </c>
      <c r="F324" s="122">
        <v>6.4039794400176306E-2</v>
      </c>
      <c r="G324" s="122">
        <v>7.1580719233307277E-2</v>
      </c>
      <c r="H324" s="122">
        <v>7.0400964658202142E-2</v>
      </c>
      <c r="I324" s="122">
        <v>4.909603642875239E-2</v>
      </c>
      <c r="J324" s="122">
        <v>5.1110914017244394E-2</v>
      </c>
      <c r="K324" s="122">
        <v>3.035843738194453E-2</v>
      </c>
      <c r="L324" s="122">
        <v>3.6323259391799138E-2</v>
      </c>
      <c r="M324" s="122">
        <v>3.3617581081563742E-2</v>
      </c>
      <c r="N324" s="122">
        <v>3.325313980140851E-2</v>
      </c>
      <c r="O324" s="122">
        <v>2.897066771347493E-2</v>
      </c>
      <c r="P324" s="122">
        <v>4.8867443681811729E-2</v>
      </c>
      <c r="Q324" s="122">
        <v>3.9753986515634908E-2</v>
      </c>
      <c r="R324" s="122">
        <v>6.0662964418289729E-2</v>
      </c>
      <c r="S324" s="122">
        <v>5.334806401277039E-2</v>
      </c>
      <c r="T324" s="122">
        <v>5.9119529632298273E-2</v>
      </c>
      <c r="U324" s="122">
        <v>0.10751004457982172</v>
      </c>
      <c r="V324" s="122">
        <v>6.8899982152166001E-2</v>
      </c>
      <c r="W324" s="122">
        <v>6.6970435552377666E-2</v>
      </c>
      <c r="X324" s="122">
        <v>3.2396500165184805E-2</v>
      </c>
      <c r="Y324" s="122">
        <v>5.6829403561593224E-2</v>
      </c>
      <c r="DA324" s="130" t="s">
        <v>3491</v>
      </c>
    </row>
    <row r="325" spans="1:105" ht="12" customHeight="1" x14ac:dyDescent="0.25">
      <c r="A325" s="97" t="s">
        <v>175</v>
      </c>
      <c r="B325" s="98"/>
      <c r="C325" s="98">
        <v>2.2674352470679175E-2</v>
      </c>
      <c r="D325" s="98">
        <v>2.2456037019263037E-2</v>
      </c>
      <c r="E325" s="98">
        <v>4.4872264669752644E-2</v>
      </c>
      <c r="F325" s="98">
        <v>6.0354520727495073E-2</v>
      </c>
      <c r="G325" s="98">
        <v>6.6311978157037543E-2</v>
      </c>
      <c r="H325" s="98">
        <v>6.3387408129222403E-2</v>
      </c>
      <c r="I325" s="98">
        <v>4.4776681355083815E-2</v>
      </c>
      <c r="J325" s="98">
        <v>4.7966593948087617E-2</v>
      </c>
      <c r="K325" s="98">
        <v>2.7335772296651475E-2</v>
      </c>
      <c r="L325" s="98">
        <v>3.6048441186950483E-2</v>
      </c>
      <c r="M325" s="98">
        <v>3.2198288292717397E-2</v>
      </c>
      <c r="N325" s="98">
        <v>3.1483286788659914E-2</v>
      </c>
      <c r="O325" s="98">
        <v>2.6708414219628777E-2</v>
      </c>
      <c r="P325" s="98">
        <v>4.4751832750661316E-2</v>
      </c>
      <c r="Q325" s="98">
        <v>3.6954006029029068E-2</v>
      </c>
      <c r="R325" s="98">
        <v>5.753516475092197E-2</v>
      </c>
      <c r="S325" s="98">
        <v>5.0524670642532972E-2</v>
      </c>
      <c r="T325" s="98">
        <v>5.7024791430565568E-2</v>
      </c>
      <c r="U325" s="98">
        <v>0.10272597390314188</v>
      </c>
      <c r="V325" s="98">
        <v>6.3976923443355524E-2</v>
      </c>
      <c r="W325" s="98">
        <v>5.1092600602636908E-2</v>
      </c>
      <c r="X325" s="98">
        <v>2.1098902691910015E-2</v>
      </c>
      <c r="Y325" s="98">
        <v>9.1576898146993827E-3</v>
      </c>
      <c r="DA325" s="63" t="s">
        <v>3492</v>
      </c>
    </row>
    <row r="326" spans="1:105" ht="12" customHeight="1" x14ac:dyDescent="0.25">
      <c r="A326" s="109" t="s">
        <v>120</v>
      </c>
      <c r="B326" s="33"/>
      <c r="C326" s="33">
        <v>3.816145158208713E-3</v>
      </c>
      <c r="D326" s="33">
        <v>8.9749915048887793E-4</v>
      </c>
      <c r="E326" s="33">
        <v>1.6302988616806718E-3</v>
      </c>
      <c r="F326" s="33">
        <v>3.6852736726812295E-3</v>
      </c>
      <c r="G326" s="33">
        <v>5.2687410762697331E-3</v>
      </c>
      <c r="H326" s="33">
        <v>7.0135565289797331E-3</v>
      </c>
      <c r="I326" s="33">
        <v>4.3193550736685786E-3</v>
      </c>
      <c r="J326" s="33">
        <v>3.1443200691567757E-3</v>
      </c>
      <c r="K326" s="33">
        <v>3.0226650852930551E-3</v>
      </c>
      <c r="L326" s="33">
        <v>2.7481820484865374E-4</v>
      </c>
      <c r="M326" s="33">
        <v>1.4192927888463452E-3</v>
      </c>
      <c r="N326" s="33">
        <v>1.769853012748595E-3</v>
      </c>
      <c r="O326" s="33">
        <v>2.2622534938461555E-3</v>
      </c>
      <c r="P326" s="33">
        <v>4.1156109311504159E-3</v>
      </c>
      <c r="Q326" s="33">
        <v>2.7999804866058373E-3</v>
      </c>
      <c r="R326" s="33">
        <v>3.127799667367761E-3</v>
      </c>
      <c r="S326" s="33">
        <v>2.8233933702374154E-3</v>
      </c>
      <c r="T326" s="33">
        <v>2.094738201732707E-3</v>
      </c>
      <c r="U326" s="33">
        <v>4.7840706766798394E-3</v>
      </c>
      <c r="V326" s="33">
        <v>4.9230587088104757E-3</v>
      </c>
      <c r="W326" s="33">
        <v>1.5877834949740762E-2</v>
      </c>
      <c r="X326" s="33">
        <v>1.1297597473274787E-2</v>
      </c>
      <c r="Y326" s="33">
        <v>4.7671713746893843E-2</v>
      </c>
      <c r="DA326" s="60" t="s">
        <v>3493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0.53790808501679876</v>
      </c>
      <c r="D328" s="119">
        <f t="shared" si="143"/>
        <v>0.54201406596070689</v>
      </c>
      <c r="E328" s="119">
        <f t="shared" si="143"/>
        <v>0.54707114090462095</v>
      </c>
      <c r="F328" s="119">
        <f t="shared" si="143"/>
        <v>0.55268902961550448</v>
      </c>
      <c r="G328" s="119">
        <f t="shared" si="143"/>
        <v>0.55844847459301228</v>
      </c>
      <c r="H328" s="119">
        <f t="shared" si="143"/>
        <v>0.56483655669403765</v>
      </c>
      <c r="I328" s="119">
        <f t="shared" si="143"/>
        <v>0.56984845257740846</v>
      </c>
      <c r="J328" s="119">
        <f t="shared" si="143"/>
        <v>0.57639192764570224</v>
      </c>
      <c r="K328" s="119">
        <f t="shared" si="143"/>
        <v>0.58404286434950314</v>
      </c>
      <c r="L328" s="119">
        <f t="shared" si="143"/>
        <v>0.59203644694925284</v>
      </c>
      <c r="M328" s="119">
        <f t="shared" si="143"/>
        <v>0.60774983756509771</v>
      </c>
      <c r="N328" s="119">
        <f t="shared" si="143"/>
        <v>0.63231757607330064</v>
      </c>
      <c r="O328" s="119">
        <f t="shared" si="143"/>
        <v>0.66684296209027361</v>
      </c>
      <c r="P328" s="119">
        <f t="shared" si="143"/>
        <v>0.70660964877866383</v>
      </c>
      <c r="Q328" s="119">
        <f t="shared" si="143"/>
        <v>0.7388427015916722</v>
      </c>
      <c r="R328" s="119">
        <f t="shared" ref="R328:V328" si="144">IF(R309=0,"",R309/R290)</f>
        <v>0.75522971697497132</v>
      </c>
      <c r="S328" s="119">
        <f t="shared" si="144"/>
        <v>0.7685829694542553</v>
      </c>
      <c r="T328" s="119">
        <f t="shared" si="144"/>
        <v>0.78026260861750352</v>
      </c>
      <c r="U328" s="119">
        <f t="shared" si="144"/>
        <v>0.78864956422274635</v>
      </c>
      <c r="V328" s="119">
        <f t="shared" si="144"/>
        <v>0.79855550116498386</v>
      </c>
      <c r="W328" s="119">
        <f t="shared" ref="W328:Y328" si="145">IF(W309=0,"",W309/W290)</f>
        <v>0.80662400839340087</v>
      </c>
      <c r="X328" s="119">
        <f t="shared" si="145"/>
        <v>0.81642716268675319</v>
      </c>
      <c r="Y328" s="119">
        <f t="shared" si="145"/>
        <v>0.83330531185582823</v>
      </c>
      <c r="DA328" s="129" t="s">
        <v>3644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0.5305542703375058</v>
      </c>
      <c r="D329" s="124">
        <f t="shared" si="146"/>
        <v>0.53562218210981871</v>
      </c>
      <c r="E329" s="124">
        <f t="shared" si="146"/>
        <v>0.54102221086364788</v>
      </c>
      <c r="F329" s="124">
        <f t="shared" si="146"/>
        <v>0.54642967346593796</v>
      </c>
      <c r="G329" s="124">
        <f t="shared" si="146"/>
        <v>0.55209148808068764</v>
      </c>
      <c r="H329" s="124">
        <f t="shared" si="146"/>
        <v>0.55805531902330319</v>
      </c>
      <c r="I329" s="124">
        <f t="shared" si="146"/>
        <v>0.56432126871710075</v>
      </c>
      <c r="J329" s="124">
        <f t="shared" si="146"/>
        <v>0.57123048769826534</v>
      </c>
      <c r="K329" s="124">
        <f t="shared" si="146"/>
        <v>0.57903917071605548</v>
      </c>
      <c r="L329" s="124">
        <f t="shared" si="146"/>
        <v>0.58790635453464757</v>
      </c>
      <c r="M329" s="124">
        <f t="shared" si="146"/>
        <v>0.60425371432884334</v>
      </c>
      <c r="N329" s="124">
        <f t="shared" si="146"/>
        <v>0.63018321250503184</v>
      </c>
      <c r="O329" s="124">
        <f t="shared" si="146"/>
        <v>0.66701225971674294</v>
      </c>
      <c r="P329" s="124">
        <f t="shared" si="146"/>
        <v>0.71035251971061131</v>
      </c>
      <c r="Q329" s="124">
        <f t="shared" si="146"/>
        <v>0.74686315927172897</v>
      </c>
      <c r="R329" s="124">
        <f t="shared" ref="R329:V329" si="147">IF(R310=0,"",R310/R291)</f>
        <v>0.7653889581121911</v>
      </c>
      <c r="S329" s="124">
        <f t="shared" si="147"/>
        <v>0.779580909468919</v>
      </c>
      <c r="T329" s="124">
        <f t="shared" si="147"/>
        <v>0.79112803976070034</v>
      </c>
      <c r="U329" s="124">
        <f t="shared" si="147"/>
        <v>0.80120567019676614</v>
      </c>
      <c r="V329" s="124">
        <f t="shared" si="147"/>
        <v>0.81039821710991333</v>
      </c>
      <c r="W329" s="124">
        <f t="shared" ref="W329:Y329" si="148">IF(W310=0,"",W310/W291)</f>
        <v>0.81732074312549641</v>
      </c>
      <c r="X329" s="124">
        <f t="shared" si="148"/>
        <v>0.82132989674643786</v>
      </c>
      <c r="Y329" s="124">
        <f t="shared" si="148"/>
        <v>0.82414937351620843</v>
      </c>
      <c r="DA329" s="130" t="s">
        <v>3645</v>
      </c>
    </row>
    <row r="330" spans="1:105" ht="12" customHeight="1" x14ac:dyDescent="0.25">
      <c r="A330" s="97" t="s">
        <v>212</v>
      </c>
      <c r="B330" s="111"/>
      <c r="C330" s="111">
        <f t="shared" ref="C330:Q330" si="149">IF(C311=0,"",C311/C292)</f>
        <v>0.52485878104419836</v>
      </c>
      <c r="D330" s="111">
        <f t="shared" si="149"/>
        <v>0.53005435592335981</v>
      </c>
      <c r="E330" s="111">
        <f t="shared" si="149"/>
        <v>0.53557758019084345</v>
      </c>
      <c r="F330" s="111">
        <f t="shared" si="149"/>
        <v>0.54108071168494987</v>
      </c>
      <c r="G330" s="111">
        <f t="shared" si="149"/>
        <v>0.54687729784571693</v>
      </c>
      <c r="H330" s="111">
        <f t="shared" si="149"/>
        <v>0.552927278458897</v>
      </c>
      <c r="I330" s="111">
        <f t="shared" si="149"/>
        <v>0.55930614330505957</v>
      </c>
      <c r="J330" s="111">
        <f t="shared" si="149"/>
        <v>0.56632706059426841</v>
      </c>
      <c r="K330" s="111">
        <f t="shared" si="149"/>
        <v>0.57425375672539281</v>
      </c>
      <c r="L330" s="111">
        <f t="shared" si="149"/>
        <v>0.58315214183249808</v>
      </c>
      <c r="M330" s="111">
        <f t="shared" si="149"/>
        <v>0.59961719715039696</v>
      </c>
      <c r="N330" s="111">
        <f t="shared" si="149"/>
        <v>0.62570128164118155</v>
      </c>
      <c r="O330" s="111">
        <f t="shared" si="149"/>
        <v>0.66277401737017871</v>
      </c>
      <c r="P330" s="111">
        <f t="shared" si="149"/>
        <v>0.70644777700480021</v>
      </c>
      <c r="Q330" s="111">
        <f t="shared" si="149"/>
        <v>0.74329175534776992</v>
      </c>
      <c r="R330" s="111">
        <f t="shared" ref="R330:V330" si="150">IF(R311=0,"",R311/R292)</f>
        <v>0.762022849650975</v>
      </c>
      <c r="S330" s="111">
        <f t="shared" si="150"/>
        <v>0.77637492298246724</v>
      </c>
      <c r="T330" s="111">
        <f t="shared" si="150"/>
        <v>0.78805735587122938</v>
      </c>
      <c r="U330" s="111">
        <f t="shared" si="150"/>
        <v>0.7982526649877284</v>
      </c>
      <c r="V330" s="111">
        <f t="shared" si="150"/>
        <v>0.8075481381182914</v>
      </c>
      <c r="W330" s="111">
        <f t="shared" ref="W330:Y330" si="151">IF(W311=0,"",W311/W292)</f>
        <v>0.81455892585626644</v>
      </c>
      <c r="X330" s="111">
        <f t="shared" si="151"/>
        <v>0.81861335403300095</v>
      </c>
      <c r="Y330" s="111">
        <f t="shared" si="151"/>
        <v>0.8214762500355266</v>
      </c>
      <c r="DA330" s="63" t="s">
        <v>3646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3647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2.7356869207443761</v>
      </c>
      <c r="D332" s="124">
        <f t="shared" si="155"/>
        <v>2.8651535113348157</v>
      </c>
      <c r="E332" s="124">
        <f t="shared" si="155"/>
        <v>2.9965610550695638</v>
      </c>
      <c r="F332" s="124">
        <f t="shared" si="155"/>
        <v>3.1290240062310741</v>
      </c>
      <c r="G332" s="124">
        <f t="shared" si="155"/>
        <v>3.2633097656985108</v>
      </c>
      <c r="H332" s="124">
        <f t="shared" si="155"/>
        <v>3.3992977275107998</v>
      </c>
      <c r="I332" s="124">
        <f t="shared" si="155"/>
        <v>3.5371487534784825</v>
      </c>
      <c r="J332" s="124">
        <f t="shared" si="155"/>
        <v>3.6775838141423449</v>
      </c>
      <c r="K332" s="124">
        <f t="shared" si="155"/>
        <v>3.8211739782850818</v>
      </c>
      <c r="L332" s="124">
        <f t="shared" si="155"/>
        <v>3.9679949757734736</v>
      </c>
      <c r="M332" s="124">
        <f t="shared" si="155"/>
        <v>4.1362410167421046</v>
      </c>
      <c r="N332" s="124">
        <f t="shared" si="155"/>
        <v>4.3313131268816703</v>
      </c>
      <c r="O332" s="124">
        <f t="shared" si="155"/>
        <v>4.5528633168415711</v>
      </c>
      <c r="P332" s="124">
        <f t="shared" si="155"/>
        <v>4.7793303214323135</v>
      </c>
      <c r="Q332" s="124">
        <f t="shared" si="155"/>
        <v>4.9531402752188267</v>
      </c>
      <c r="R332" s="124">
        <f t="shared" ref="R332:V332" si="156">IF(R313=0,"",R313/R294)</f>
        <v>4.9908010890570251</v>
      </c>
      <c r="S332" s="124">
        <f t="shared" si="156"/>
        <v>4.9949856239279358</v>
      </c>
      <c r="T332" s="124">
        <f t="shared" si="156"/>
        <v>4.9996351071178369</v>
      </c>
      <c r="U332" s="124">
        <f t="shared" si="156"/>
        <v>5.0048011995510606</v>
      </c>
      <c r="V332" s="124">
        <f t="shared" si="156"/>
        <v>5.0195634971544276</v>
      </c>
      <c r="W332" s="124">
        <f t="shared" ref="W332:Y332" si="157">IF(W313=0,"",W313/W294)</f>
        <v>5.0680162204946306</v>
      </c>
      <c r="X332" s="124">
        <f t="shared" si="157"/>
        <v>5.1230974539155829</v>
      </c>
      <c r="Y332" s="124">
        <f t="shared" si="157"/>
        <v>5.1851837950123176</v>
      </c>
      <c r="DA332" s="130" t="s">
        <v>3648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2.7356869207443761</v>
      </c>
      <c r="D333" s="111">
        <f t="shared" si="158"/>
        <v>2.8651535113348157</v>
      </c>
      <c r="E333" s="111">
        <f t="shared" si="158"/>
        <v>2.9965610550695638</v>
      </c>
      <c r="F333" s="111">
        <f t="shared" si="158"/>
        <v>3.1290240062310741</v>
      </c>
      <c r="G333" s="111">
        <f t="shared" si="158"/>
        <v>3.2633097656985108</v>
      </c>
      <c r="H333" s="111">
        <f t="shared" si="158"/>
        <v>3.3992977275107998</v>
      </c>
      <c r="I333" s="111">
        <f t="shared" si="158"/>
        <v>3.5371487534784825</v>
      </c>
      <c r="J333" s="111">
        <f t="shared" si="158"/>
        <v>3.6775838141423449</v>
      </c>
      <c r="K333" s="111">
        <f t="shared" si="158"/>
        <v>3.8211739782850818</v>
      </c>
      <c r="L333" s="111">
        <f t="shared" si="158"/>
        <v>3.9679949757734736</v>
      </c>
      <c r="M333" s="111">
        <f t="shared" si="158"/>
        <v>4.1362410167421046</v>
      </c>
      <c r="N333" s="111">
        <f t="shared" si="158"/>
        <v>4.3313131268816703</v>
      </c>
      <c r="O333" s="111">
        <f t="shared" si="158"/>
        <v>4.5528633168415711</v>
      </c>
      <c r="P333" s="111">
        <f t="shared" si="158"/>
        <v>4.7793303214323135</v>
      </c>
      <c r="Q333" s="111">
        <f t="shared" si="158"/>
        <v>4.9531402752188267</v>
      </c>
      <c r="R333" s="111">
        <f t="shared" ref="R333:V333" si="159">IF(R314=0,"",R314/R295)</f>
        <v>4.9908010890570251</v>
      </c>
      <c r="S333" s="111">
        <f t="shared" si="159"/>
        <v>4.9949856239279358</v>
      </c>
      <c r="T333" s="111">
        <f t="shared" si="159"/>
        <v>4.9996351071178369</v>
      </c>
      <c r="U333" s="111">
        <f t="shared" si="159"/>
        <v>5.0048011995510606</v>
      </c>
      <c r="V333" s="111">
        <f t="shared" si="159"/>
        <v>5.0195634971544276</v>
      </c>
      <c r="W333" s="111">
        <f t="shared" ref="W333:Y333" si="160">IF(W314=0,"",W314/W295)</f>
        <v>5.0680162204946306</v>
      </c>
      <c r="X333" s="111">
        <f t="shared" si="160"/>
        <v>5.1230974539155829</v>
      </c>
      <c r="Y333" s="111">
        <f t="shared" si="160"/>
        <v>5.1851837950123176</v>
      </c>
      <c r="DA333" s="63" t="s">
        <v>3649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0.57254344380988664</v>
      </c>
      <c r="D334" s="124">
        <f t="shared" si="161"/>
        <v>0.57943033332379701</v>
      </c>
      <c r="E334" s="124">
        <f t="shared" si="161"/>
        <v>0.58494200121756335</v>
      </c>
      <c r="F334" s="124">
        <f t="shared" si="161"/>
        <v>0.59181101565422134</v>
      </c>
      <c r="G334" s="124">
        <f t="shared" si="161"/>
        <v>0.59886387118783146</v>
      </c>
      <c r="H334" s="124">
        <f t="shared" si="161"/>
        <v>0.60708422875646639</v>
      </c>
      <c r="I334" s="124">
        <f t="shared" si="161"/>
        <v>0.61475663126088154</v>
      </c>
      <c r="J334" s="124">
        <f t="shared" si="161"/>
        <v>0.62348258313975558</v>
      </c>
      <c r="K334" s="124">
        <f t="shared" si="161"/>
        <v>0.63351863186054358</v>
      </c>
      <c r="L334" s="124">
        <f t="shared" si="161"/>
        <v>0.64391966399986378</v>
      </c>
      <c r="M334" s="124">
        <f t="shared" si="161"/>
        <v>0.65976982199690237</v>
      </c>
      <c r="N334" s="124">
        <f t="shared" si="161"/>
        <v>0.68272634630032725</v>
      </c>
      <c r="O334" s="124">
        <f t="shared" si="161"/>
        <v>0.71378411512798845</v>
      </c>
      <c r="P334" s="124">
        <f t="shared" si="161"/>
        <v>0.74964239419027234</v>
      </c>
      <c r="Q334" s="124">
        <f t="shared" si="161"/>
        <v>0.78171139553660651</v>
      </c>
      <c r="R334" s="124">
        <f t="shared" ref="R334:V334" si="162">IF(R315=0,"",R315/R296)</f>
        <v>0.80249024870066432</v>
      </c>
      <c r="S334" s="124">
        <f t="shared" si="162"/>
        <v>0.81825622506600415</v>
      </c>
      <c r="T334" s="124">
        <f t="shared" si="162"/>
        <v>0.83345572204085172</v>
      </c>
      <c r="U334" s="124">
        <f t="shared" si="162"/>
        <v>0.84597354176307149</v>
      </c>
      <c r="V334" s="124">
        <f t="shared" si="162"/>
        <v>0.85577126048718899</v>
      </c>
      <c r="W334" s="124">
        <f t="shared" ref="W334:Y334" si="163">IF(W315=0,"",W315/W296)</f>
        <v>0.86139054296328188</v>
      </c>
      <c r="X334" s="124">
        <f t="shared" si="163"/>
        <v>0.86410306812996818</v>
      </c>
      <c r="Y334" s="124">
        <f t="shared" si="163"/>
        <v>0.86239734049197347</v>
      </c>
      <c r="DA334" s="130" t="s">
        <v>3650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0.56593297411579169</v>
      </c>
      <c r="D335" s="111">
        <f t="shared" si="164"/>
        <v>0.57320497577640939</v>
      </c>
      <c r="E335" s="111">
        <f t="shared" si="164"/>
        <v>0.5808063563064273</v>
      </c>
      <c r="F335" s="111">
        <f t="shared" si="164"/>
        <v>0.58846629935640371</v>
      </c>
      <c r="G335" s="111">
        <f t="shared" si="164"/>
        <v>0.59642722612923338</v>
      </c>
      <c r="H335" s="111">
        <f t="shared" si="164"/>
        <v>0.60465695155746613</v>
      </c>
      <c r="I335" s="111">
        <f t="shared" si="164"/>
        <v>0.61321263240690416</v>
      </c>
      <c r="J335" s="111">
        <f t="shared" si="164"/>
        <v>0.62233424882801525</v>
      </c>
      <c r="K335" s="111">
        <f t="shared" si="164"/>
        <v>0.63222246793276793</v>
      </c>
      <c r="L335" s="111">
        <f t="shared" si="164"/>
        <v>0.64292496759305195</v>
      </c>
      <c r="M335" s="111">
        <f t="shared" si="164"/>
        <v>0.65943702881480437</v>
      </c>
      <c r="N335" s="111">
        <f t="shared" si="164"/>
        <v>0.68330101812681099</v>
      </c>
      <c r="O335" s="111">
        <f t="shared" si="164"/>
        <v>0.71561778362211237</v>
      </c>
      <c r="P335" s="111">
        <f t="shared" si="164"/>
        <v>0.75319359532324681</v>
      </c>
      <c r="Q335" s="111">
        <f t="shared" si="164"/>
        <v>0.78609214284222029</v>
      </c>
      <c r="R335" s="111">
        <f t="shared" ref="R335:V335" si="165">IF(R316=0,"",R316/R297)</f>
        <v>0.80620214290901626</v>
      </c>
      <c r="S335" s="111">
        <f t="shared" si="165"/>
        <v>0.82332808152234582</v>
      </c>
      <c r="T335" s="111">
        <f t="shared" si="165"/>
        <v>0.83773877337271574</v>
      </c>
      <c r="U335" s="111">
        <f t="shared" si="165"/>
        <v>0.84969020363173242</v>
      </c>
      <c r="V335" s="111">
        <f t="shared" si="165"/>
        <v>0.85940688816138167</v>
      </c>
      <c r="W335" s="111">
        <f t="shared" ref="W335:Y335" si="166">IF(W316=0,"",W316/W297)</f>
        <v>0.86583744644182548</v>
      </c>
      <c r="X335" s="111">
        <f t="shared" si="166"/>
        <v>0.86806622811932388</v>
      </c>
      <c r="Y335" s="111">
        <f t="shared" si="166"/>
        <v>0.86937302555594487</v>
      </c>
      <c r="DA335" s="63" t="s">
        <v>3651</v>
      </c>
    </row>
    <row r="336" spans="1:105" ht="12" customHeight="1" x14ac:dyDescent="0.25">
      <c r="A336" s="97" t="s">
        <v>133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3652</v>
      </c>
    </row>
    <row r="337" spans="1:105" ht="12" customHeight="1" x14ac:dyDescent="0.25">
      <c r="A337" s="100" t="s">
        <v>212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3653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3654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0.63837191579291253</v>
      </c>
      <c r="D339" s="112">
        <f t="shared" si="176"/>
        <v>0.63995487162874876</v>
      </c>
      <c r="E339" s="112">
        <f t="shared" si="176"/>
        <v>0.64168781622027715</v>
      </c>
      <c r="F339" s="112">
        <f t="shared" si="176"/>
        <v>0.64344166961681226</v>
      </c>
      <c r="G339" s="112">
        <f t="shared" si="176"/>
        <v>0.64533482419705257</v>
      </c>
      <c r="H339" s="112">
        <f t="shared" si="176"/>
        <v>0.64735391600223646</v>
      </c>
      <c r="I339" s="112">
        <f t="shared" si="176"/>
        <v>0.64952964984399364</v>
      </c>
      <c r="J339" s="112">
        <f t="shared" si="176"/>
        <v>0.65198514271407948</v>
      </c>
      <c r="K339" s="112">
        <f t="shared" si="176"/>
        <v>0.65482915795741481</v>
      </c>
      <c r="L339" s="112">
        <f t="shared" si="176"/>
        <v>0.65809909039910652</v>
      </c>
      <c r="M339" s="112">
        <f t="shared" si="176"/>
        <v>0.66431562581605019</v>
      </c>
      <c r="N339" s="112">
        <f t="shared" si="176"/>
        <v>0.67456613284486833</v>
      </c>
      <c r="O339" s="112">
        <f t="shared" si="176"/>
        <v>0.69019682358810097</v>
      </c>
      <c r="P339" s="112">
        <f t="shared" si="176"/>
        <v>0.71046664254360636</v>
      </c>
      <c r="Q339" s="112">
        <f t="shared" si="176"/>
        <v>0.73002270523967305</v>
      </c>
      <c r="R339" s="112">
        <f t="shared" ref="R339:V339" si="177">IF(R320=0,"",R320/R301)</f>
        <v>0.74325706249490797</v>
      </c>
      <c r="S339" s="112">
        <f t="shared" si="177"/>
        <v>0.75607887348695269</v>
      </c>
      <c r="T339" s="112">
        <f t="shared" si="177"/>
        <v>0.76880118036728506</v>
      </c>
      <c r="U339" s="112">
        <f t="shared" si="177"/>
        <v>0.78155187696980588</v>
      </c>
      <c r="V339" s="112">
        <f t="shared" si="177"/>
        <v>0.7940779583111266</v>
      </c>
      <c r="W339" s="112">
        <f t="shared" ref="W339:Y339" si="178">IF(W320=0,"",W320/W301)</f>
        <v>0.80551842608562407</v>
      </c>
      <c r="X339" s="112">
        <f t="shared" si="178"/>
        <v>0.81780244470904795</v>
      </c>
      <c r="Y339" s="112">
        <f t="shared" si="178"/>
        <v>0.82926268746049825</v>
      </c>
      <c r="DA339" s="131" t="s">
        <v>3655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:Y340" si="181">IF(W321=0,"",W321/W302)</f>
        <v/>
      </c>
      <c r="X340" s="113" t="str">
        <f t="shared" si="181"/>
        <v/>
      </c>
      <c r="Y340" s="113" t="str">
        <f t="shared" si="181"/>
        <v/>
      </c>
      <c r="DA340" s="132" t="s">
        <v>3656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:Y341" si="184">IF(W322=0,"",W322/W303)</f>
        <v/>
      </c>
      <c r="X341" s="111" t="str">
        <f t="shared" si="184"/>
        <v/>
      </c>
      <c r="Y341" s="111" t="str">
        <f t="shared" si="184"/>
        <v/>
      </c>
      <c r="DA341" s="63" t="s">
        <v>3657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:Y342" si="187">IF(W323=0,"",W323/W304)</f>
        <v/>
      </c>
      <c r="X342" s="111" t="str">
        <f t="shared" si="187"/>
        <v/>
      </c>
      <c r="Y342" s="111" t="str">
        <f t="shared" si="187"/>
        <v/>
      </c>
      <c r="DA342" s="63" t="s">
        <v>3658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0.58603122865440604</v>
      </c>
      <c r="D343" s="124">
        <f t="shared" si="188"/>
        <v>0.57209979796948596</v>
      </c>
      <c r="E343" s="124">
        <f t="shared" si="188"/>
        <v>0.57228869039874797</v>
      </c>
      <c r="F343" s="124">
        <f t="shared" si="188"/>
        <v>0.5760066026289834</v>
      </c>
      <c r="G343" s="124">
        <f t="shared" si="188"/>
        <v>0.57889026062628191</v>
      </c>
      <c r="H343" s="124">
        <f t="shared" si="188"/>
        <v>0.58321907566852638</v>
      </c>
      <c r="I343" s="124">
        <f t="shared" si="188"/>
        <v>0.58225980612257977</v>
      </c>
      <c r="J343" s="124">
        <f t="shared" si="188"/>
        <v>0.5792133404323867</v>
      </c>
      <c r="K343" s="124">
        <f t="shared" si="188"/>
        <v>0.58531052404648953</v>
      </c>
      <c r="L343" s="124">
        <f t="shared" si="188"/>
        <v>0.57300462360137439</v>
      </c>
      <c r="M343" s="124">
        <f t="shared" si="188"/>
        <v>0.57838195570865902</v>
      </c>
      <c r="N343" s="124">
        <f t="shared" si="188"/>
        <v>0.58034014124895461</v>
      </c>
      <c r="O343" s="124">
        <f t="shared" si="188"/>
        <v>0.58439567357808453</v>
      </c>
      <c r="P343" s="124">
        <f t="shared" si="188"/>
        <v>0.58611687894426834</v>
      </c>
      <c r="Q343" s="124">
        <f t="shared" si="188"/>
        <v>0.58611239374156854</v>
      </c>
      <c r="R343" s="124">
        <f t="shared" ref="R343:V343" si="189">IF(R324=0,"",R324/R305)</f>
        <v>0.58812205868872558</v>
      </c>
      <c r="S343" s="124">
        <f t="shared" si="189"/>
        <v>0.595341646295941</v>
      </c>
      <c r="T343" s="124">
        <f t="shared" si="189"/>
        <v>0.5999495695670829</v>
      </c>
      <c r="U343" s="124">
        <f t="shared" si="189"/>
        <v>0.60848348082841142</v>
      </c>
      <c r="V343" s="124">
        <f t="shared" si="189"/>
        <v>0.61852786531542658</v>
      </c>
      <c r="W343" s="124">
        <f t="shared" ref="W343:Y343" si="190">IF(W324=0,"",W324/W305)</f>
        <v>0.65504488279860096</v>
      </c>
      <c r="X343" s="124">
        <f t="shared" si="190"/>
        <v>0.68200872941023649</v>
      </c>
      <c r="Y343" s="124">
        <f t="shared" si="190"/>
        <v>0.82782864626018526</v>
      </c>
      <c r="DA343" s="130" t="s">
        <v>3659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0.56633045991100328</v>
      </c>
      <c r="D344" s="111">
        <f t="shared" si="191"/>
        <v>0.56695564782907926</v>
      </c>
      <c r="E344" s="111">
        <f t="shared" si="191"/>
        <v>0.5675808920632085</v>
      </c>
      <c r="F344" s="111">
        <f t="shared" si="191"/>
        <v>0.56820614397679947</v>
      </c>
      <c r="G344" s="111">
        <f t="shared" si="191"/>
        <v>0.56883144775416272</v>
      </c>
      <c r="H344" s="111">
        <f t="shared" si="191"/>
        <v>0.56945679798770132</v>
      </c>
      <c r="I344" s="111">
        <f t="shared" si="191"/>
        <v>0.57008220556443046</v>
      </c>
      <c r="J344" s="111">
        <f t="shared" si="191"/>
        <v>0.57070771508460993</v>
      </c>
      <c r="K344" s="111">
        <f t="shared" si="191"/>
        <v>0.57133336447019145</v>
      </c>
      <c r="L344" s="111">
        <f t="shared" si="191"/>
        <v>0.57195916386685119</v>
      </c>
      <c r="M344" s="111">
        <f t="shared" si="191"/>
        <v>0.57243442279189349</v>
      </c>
      <c r="N344" s="111">
        <f t="shared" si="191"/>
        <v>0.57270007017558699</v>
      </c>
      <c r="O344" s="111">
        <f t="shared" si="191"/>
        <v>0.57285884063859815</v>
      </c>
      <c r="P344" s="111">
        <f t="shared" si="191"/>
        <v>0.57330186336891453</v>
      </c>
      <c r="Q344" s="111">
        <f t="shared" si="191"/>
        <v>0.57510506937340455</v>
      </c>
      <c r="R344" s="111">
        <f t="shared" ref="R344:V344" si="192">IF(R325=0,"",R325/R306)</f>
        <v>0.5798416425355073</v>
      </c>
      <c r="S344" s="111">
        <f t="shared" si="192"/>
        <v>0.58652312022652364</v>
      </c>
      <c r="T344" s="111">
        <f t="shared" si="192"/>
        <v>0.59385401130199522</v>
      </c>
      <c r="U344" s="111">
        <f t="shared" si="192"/>
        <v>0.60053882461748131</v>
      </c>
      <c r="V344" s="111">
        <f t="shared" si="192"/>
        <v>0.60528206902853232</v>
      </c>
      <c r="W344" s="111">
        <f t="shared" ref="W344:Y344" si="193">IF(W325=0,"",W325/W306)</f>
        <v>0.60756170830519862</v>
      </c>
      <c r="X344" s="111">
        <f t="shared" si="193"/>
        <v>0.60796340614869793</v>
      </c>
      <c r="Y344" s="111">
        <f t="shared" si="193"/>
        <v>0.60800357593304788</v>
      </c>
      <c r="DA344" s="63" t="s">
        <v>3660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0.73871823465436359</v>
      </c>
      <c r="D345" s="45">
        <f t="shared" si="194"/>
        <v>0.7401221305171054</v>
      </c>
      <c r="E345" s="45">
        <f t="shared" si="194"/>
        <v>0.74159222039453954</v>
      </c>
      <c r="F345" s="45">
        <f t="shared" si="194"/>
        <v>0.74307133672852255</v>
      </c>
      <c r="G345" s="45">
        <f t="shared" si="194"/>
        <v>0.74461141385656859</v>
      </c>
      <c r="H345" s="45">
        <f t="shared" si="194"/>
        <v>0.74620609567692708</v>
      </c>
      <c r="I345" s="45">
        <f t="shared" si="194"/>
        <v>0.74786817881187895</v>
      </c>
      <c r="J345" s="45">
        <f t="shared" si="194"/>
        <v>0.74965008650610832</v>
      </c>
      <c r="K345" s="45">
        <f t="shared" si="194"/>
        <v>0.75159639230654951</v>
      </c>
      <c r="L345" s="45">
        <f t="shared" si="194"/>
        <v>0.75371902146443048</v>
      </c>
      <c r="M345" s="45">
        <f t="shared" si="194"/>
        <v>0.7567539121065705</v>
      </c>
      <c r="N345" s="45">
        <f t="shared" si="194"/>
        <v>0.76091057882300495</v>
      </c>
      <c r="O345" s="45">
        <f t="shared" si="194"/>
        <v>0.76668585124672395</v>
      </c>
      <c r="P345" s="45">
        <f t="shared" si="194"/>
        <v>0.77432340903552066</v>
      </c>
      <c r="Q345" s="45">
        <f t="shared" si="194"/>
        <v>0.7842064833084107</v>
      </c>
      <c r="R345" s="45">
        <f t="shared" ref="R345:V345" si="195">IF(R326=0,"",R326/R307)</f>
        <v>0.79765498451204309</v>
      </c>
      <c r="S345" s="45">
        <f t="shared" si="195"/>
        <v>0.81448344965440067</v>
      </c>
      <c r="T345" s="45">
        <f t="shared" si="195"/>
        <v>0.83260021649948979</v>
      </c>
      <c r="U345" s="45">
        <f t="shared" si="195"/>
        <v>0.84991362281136607</v>
      </c>
      <c r="V345" s="45">
        <f t="shared" si="195"/>
        <v>0.86433200635406149</v>
      </c>
      <c r="W345" s="45">
        <f t="shared" ref="W345:Y345" si="196">IF(W326=0,"",W326/W307)</f>
        <v>0.87512862821240534</v>
      </c>
      <c r="X345" s="45">
        <f t="shared" si="196"/>
        <v>0.88280686008394682</v>
      </c>
      <c r="Y345" s="45">
        <f t="shared" si="196"/>
        <v>0.88961588404670899</v>
      </c>
      <c r="DA345" s="60" t="s">
        <v>3661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1.675435059590721</v>
      </c>
      <c r="D347" s="117">
        <f t="shared" si="197"/>
        <v>1.6462911921750187</v>
      </c>
      <c r="E347" s="117">
        <f t="shared" si="197"/>
        <v>3.1924792756046028</v>
      </c>
      <c r="F347" s="117">
        <f t="shared" si="197"/>
        <v>4.2668220376833697</v>
      </c>
      <c r="G347" s="117">
        <f t="shared" si="197"/>
        <v>5.1244482444815223</v>
      </c>
      <c r="H347" s="117">
        <f t="shared" si="197"/>
        <v>4.6275787655024692</v>
      </c>
      <c r="I347" s="117">
        <f t="shared" si="197"/>
        <v>3.7969494049461283</v>
      </c>
      <c r="J347" s="117">
        <f t="shared" si="197"/>
        <v>3.8671010540467514</v>
      </c>
      <c r="K347" s="117">
        <f t="shared" si="197"/>
        <v>2.6006081214094232</v>
      </c>
      <c r="L347" s="117">
        <f t="shared" si="197"/>
        <v>2.8613401046679416</v>
      </c>
      <c r="M347" s="117">
        <f t="shared" si="197"/>
        <v>2.52349931853594</v>
      </c>
      <c r="N347" s="117">
        <f t="shared" si="197"/>
        <v>2.458749077054915</v>
      </c>
      <c r="O347" s="117">
        <f t="shared" si="197"/>
        <v>2.0123208949378197</v>
      </c>
      <c r="P347" s="117">
        <f t="shared" si="197"/>
        <v>3.0577078425028872</v>
      </c>
      <c r="Q347" s="117">
        <f t="shared" si="197"/>
        <v>2.1481382339568049</v>
      </c>
      <c r="R347" s="117">
        <f t="shared" ref="R347:V347" si="198">R348+R351+R353+R362</f>
        <v>2.9830619991129947</v>
      </c>
      <c r="S347" s="117">
        <f t="shared" si="198"/>
        <v>2.4786790013730888</v>
      </c>
      <c r="T347" s="117">
        <f t="shared" si="198"/>
        <v>2.7506530533740405</v>
      </c>
      <c r="U347" s="117">
        <f t="shared" si="198"/>
        <v>4.3438443224332337</v>
      </c>
      <c r="V347" s="117">
        <f t="shared" si="198"/>
        <v>2.7245227440906854</v>
      </c>
      <c r="W347" s="117">
        <f t="shared" ref="W347:Y347" si="199">W348+W351+W353+W362</f>
        <v>2.1171445983155253</v>
      </c>
      <c r="X347" s="117">
        <f t="shared" si="199"/>
        <v>1.0235304660556659</v>
      </c>
      <c r="Y347" s="117">
        <f t="shared" si="199"/>
        <v>1.0594387743322973</v>
      </c>
      <c r="DA347" s="129" t="s">
        <v>3812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1.435748961022258</v>
      </c>
      <c r="D348" s="122">
        <f t="shared" si="200"/>
        <v>1.4037483631738659</v>
      </c>
      <c r="E348" s="122">
        <f t="shared" si="200"/>
        <v>2.7177333867669167</v>
      </c>
      <c r="F348" s="122">
        <f t="shared" si="200"/>
        <v>3.6178575789175134</v>
      </c>
      <c r="G348" s="122">
        <f t="shared" si="200"/>
        <v>4.3413151049715184</v>
      </c>
      <c r="H348" s="122">
        <f t="shared" si="200"/>
        <v>3.8905784058296629</v>
      </c>
      <c r="I348" s="122">
        <f t="shared" si="200"/>
        <v>3.2812428868681507</v>
      </c>
      <c r="J348" s="122">
        <f t="shared" si="200"/>
        <v>3.3316313533429351</v>
      </c>
      <c r="K348" s="122">
        <f t="shared" si="200"/>
        <v>2.2754573479722353</v>
      </c>
      <c r="L348" s="122">
        <f t="shared" si="200"/>
        <v>2.4834030230266513</v>
      </c>
      <c r="M348" s="122">
        <f t="shared" si="200"/>
        <v>2.1826604730726027</v>
      </c>
      <c r="N348" s="122">
        <f t="shared" si="200"/>
        <v>2.120460845260534</v>
      </c>
      <c r="O348" s="122">
        <f t="shared" si="200"/>
        <v>1.7270149508429962</v>
      </c>
      <c r="P348" s="122">
        <f t="shared" si="200"/>
        <v>2.6030981159641735</v>
      </c>
      <c r="Q348" s="122">
        <f t="shared" si="200"/>
        <v>1.7972090793960278</v>
      </c>
      <c r="R348" s="122">
        <f t="shared" ref="R348:V348" si="201">SUM(R349:R350)</f>
        <v>2.4594198954855839</v>
      </c>
      <c r="S348" s="122">
        <f t="shared" si="201"/>
        <v>2.0283812938681298</v>
      </c>
      <c r="T348" s="122">
        <f t="shared" si="201"/>
        <v>2.244189958577437</v>
      </c>
      <c r="U348" s="122">
        <f t="shared" si="201"/>
        <v>3.4627390546796422</v>
      </c>
      <c r="V348" s="122">
        <f t="shared" si="201"/>
        <v>2.1574007343701029</v>
      </c>
      <c r="W348" s="122">
        <f t="shared" ref="W348:Y348" si="202">SUM(W349:W350)</f>
        <v>1.6370105009938185</v>
      </c>
      <c r="X348" s="122">
        <f t="shared" si="202"/>
        <v>0.77993000627312592</v>
      </c>
      <c r="Y348" s="122">
        <f t="shared" si="202"/>
        <v>0.8023218257802428</v>
      </c>
      <c r="DA348" s="130" t="s">
        <v>3813</v>
      </c>
    </row>
    <row r="349" spans="1:105" ht="12" customHeight="1" x14ac:dyDescent="0.25">
      <c r="A349" s="97" t="s">
        <v>212</v>
      </c>
      <c r="B349" s="98"/>
      <c r="C349" s="98">
        <v>1.435748961022258</v>
      </c>
      <c r="D349" s="98">
        <v>1.4037483631738659</v>
      </c>
      <c r="E349" s="98">
        <v>2.7177333867669167</v>
      </c>
      <c r="F349" s="98">
        <v>3.6178575789175134</v>
      </c>
      <c r="G349" s="98">
        <v>4.3413151049715184</v>
      </c>
      <c r="H349" s="98">
        <v>3.8905784058296629</v>
      </c>
      <c r="I349" s="98">
        <v>3.2812428868681507</v>
      </c>
      <c r="J349" s="98">
        <v>3.3316313533429351</v>
      </c>
      <c r="K349" s="98">
        <v>2.2754573479722353</v>
      </c>
      <c r="L349" s="98">
        <v>2.4834030230266513</v>
      </c>
      <c r="M349" s="98">
        <v>2.1826604730726027</v>
      </c>
      <c r="N349" s="98">
        <v>2.120460845260534</v>
      </c>
      <c r="O349" s="98">
        <v>1.7270149508429962</v>
      </c>
      <c r="P349" s="98">
        <v>2.6030981159641735</v>
      </c>
      <c r="Q349" s="98">
        <v>1.7972090793960278</v>
      </c>
      <c r="R349" s="98">
        <v>2.4594198954855839</v>
      </c>
      <c r="S349" s="98">
        <v>2.0283812938681298</v>
      </c>
      <c r="T349" s="98">
        <v>2.244189958577437</v>
      </c>
      <c r="U349" s="98">
        <v>3.4627390546796422</v>
      </c>
      <c r="V349" s="98">
        <v>2.1574007343701029</v>
      </c>
      <c r="W349" s="98">
        <v>1.6370105009938185</v>
      </c>
      <c r="X349" s="98">
        <v>0.77993000627312592</v>
      </c>
      <c r="Y349" s="98">
        <v>0.8023218257802428</v>
      </c>
      <c r="DA349" s="63" t="s">
        <v>3814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3815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3816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3817</v>
      </c>
    </row>
    <row r="353" spans="1:105" ht="12" customHeight="1" x14ac:dyDescent="0.25">
      <c r="A353" s="121" t="s">
        <v>55</v>
      </c>
      <c r="B353" s="122"/>
      <c r="C353" s="122">
        <v>0.14564665526381065</v>
      </c>
      <c r="D353" s="122">
        <v>0.14951152543902047</v>
      </c>
      <c r="E353" s="122">
        <v>0.28905298868134788</v>
      </c>
      <c r="F353" s="122">
        <v>0.39947686356128792</v>
      </c>
      <c r="G353" s="122">
        <v>0.50932051876285311</v>
      </c>
      <c r="H353" s="122">
        <v>0.47555117665223468</v>
      </c>
      <c r="I353" s="122">
        <v>0.33122218353547211</v>
      </c>
      <c r="J353" s="122">
        <v>0.33805921638562753</v>
      </c>
      <c r="K353" s="122">
        <v>0.21277133996247993</v>
      </c>
      <c r="L353" s="122">
        <v>0.22990135364353786</v>
      </c>
      <c r="M353" s="122">
        <v>0.20872384835679658</v>
      </c>
      <c r="N353" s="122">
        <v>0.20916692703630582</v>
      </c>
      <c r="O353" s="122">
        <v>0.17579801651291099</v>
      </c>
      <c r="P353" s="122">
        <v>0.27126325800022966</v>
      </c>
      <c r="Q353" s="122">
        <v>0.20000477252616786</v>
      </c>
      <c r="R353" s="122">
        <v>0.29058140934339588</v>
      </c>
      <c r="S353" s="122">
        <v>0.24796623993883637</v>
      </c>
      <c r="T353" s="122">
        <v>0.28192673750319147</v>
      </c>
      <c r="U353" s="122">
        <v>0.48234401603464105</v>
      </c>
      <c r="V353" s="122">
        <v>0.32193116218281637</v>
      </c>
      <c r="W353" s="122">
        <v>0.2860582720184493</v>
      </c>
      <c r="X353" s="122">
        <v>0.16389822924347167</v>
      </c>
      <c r="Y353" s="122">
        <v>0.22306759404603513</v>
      </c>
      <c r="DA353" s="130" t="s">
        <v>3818</v>
      </c>
    </row>
    <row r="354" spans="1:105" ht="12" customHeight="1" x14ac:dyDescent="0.25">
      <c r="A354" s="97" t="s">
        <v>134</v>
      </c>
      <c r="B354" s="98"/>
      <c r="C354" s="98">
        <v>0.14564665526381065</v>
      </c>
      <c r="D354" s="98">
        <v>0.14951152543902047</v>
      </c>
      <c r="E354" s="98">
        <v>0.28905298868134788</v>
      </c>
      <c r="F354" s="98">
        <v>0.39947686356128792</v>
      </c>
      <c r="G354" s="98">
        <v>0.50932051876285311</v>
      </c>
      <c r="H354" s="98">
        <v>0.47555117665223468</v>
      </c>
      <c r="I354" s="98">
        <v>0.33122218353547211</v>
      </c>
      <c r="J354" s="98">
        <v>0.33805921638562753</v>
      </c>
      <c r="K354" s="98">
        <v>0.21277133996247993</v>
      </c>
      <c r="L354" s="98">
        <v>0.22990135364353786</v>
      </c>
      <c r="M354" s="98">
        <v>0.20872384835679658</v>
      </c>
      <c r="N354" s="98">
        <v>0.20916692703630582</v>
      </c>
      <c r="O354" s="98">
        <v>0.17579801651291099</v>
      </c>
      <c r="P354" s="98">
        <v>0.27126325800022966</v>
      </c>
      <c r="Q354" s="98">
        <v>0.20000477252616786</v>
      </c>
      <c r="R354" s="98">
        <v>0.29058140934339588</v>
      </c>
      <c r="S354" s="98">
        <v>0.24796623993883637</v>
      </c>
      <c r="T354" s="98">
        <v>0.28192673750319147</v>
      </c>
      <c r="U354" s="98">
        <v>0.48234401603464105</v>
      </c>
      <c r="V354" s="98">
        <v>0.32193116218281637</v>
      </c>
      <c r="W354" s="98">
        <v>0.2860582720184493</v>
      </c>
      <c r="X354" s="98">
        <v>0.16389822924347167</v>
      </c>
      <c r="Y354" s="98">
        <v>0.22306759404603513</v>
      </c>
      <c r="DA354" s="63" t="s">
        <v>3819</v>
      </c>
    </row>
    <row r="355" spans="1:105" ht="12" customHeight="1" x14ac:dyDescent="0.25">
      <c r="A355" s="97" t="s">
        <v>133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3820</v>
      </c>
    </row>
    <row r="356" spans="1:105" ht="12" customHeight="1" x14ac:dyDescent="0.25">
      <c r="A356" s="100" t="s">
        <v>212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3821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3822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3823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3824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3825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3826</v>
      </c>
    </row>
    <row r="362" spans="1:105" ht="12" customHeight="1" x14ac:dyDescent="0.25">
      <c r="A362" s="121" t="s">
        <v>54</v>
      </c>
      <c r="B362" s="122"/>
      <c r="C362" s="122">
        <v>9.4039443304652207E-2</v>
      </c>
      <c r="D362" s="122">
        <v>9.3031303562132447E-2</v>
      </c>
      <c r="E362" s="122">
        <v>0.18569290015633821</v>
      </c>
      <c r="F362" s="122">
        <v>0.24948759520456876</v>
      </c>
      <c r="G362" s="122">
        <v>0.27381262074715096</v>
      </c>
      <c r="H362" s="122">
        <v>0.26144918302057185</v>
      </c>
      <c r="I362" s="122">
        <v>0.1844843345425056</v>
      </c>
      <c r="J362" s="122">
        <v>0.19741048431818867</v>
      </c>
      <c r="K362" s="122">
        <v>0.11237943347470812</v>
      </c>
      <c r="L362" s="122">
        <v>0.1480357279977525</v>
      </c>
      <c r="M362" s="122">
        <v>0.13211499710654104</v>
      </c>
      <c r="N362" s="122">
        <v>0.1291213047580754</v>
      </c>
      <c r="O362" s="122">
        <v>0.1095079275819128</v>
      </c>
      <c r="P362" s="122">
        <v>0.18334646853848413</v>
      </c>
      <c r="Q362" s="122">
        <v>0.1509243820346092</v>
      </c>
      <c r="R362" s="122">
        <v>0.23306069428401477</v>
      </c>
      <c r="S362" s="122">
        <v>0.20233146756612297</v>
      </c>
      <c r="T362" s="122">
        <v>0.22453635729341243</v>
      </c>
      <c r="U362" s="122">
        <v>0.39876125171895055</v>
      </c>
      <c r="V362" s="122">
        <v>0.24519084753776621</v>
      </c>
      <c r="W362" s="122">
        <v>0.19407582530325757</v>
      </c>
      <c r="X362" s="122">
        <v>7.97022305390684E-2</v>
      </c>
      <c r="Y362" s="122">
        <v>3.404935450601939E-2</v>
      </c>
      <c r="DA362" s="130" t="s">
        <v>3827</v>
      </c>
    </row>
    <row r="363" spans="1:105" ht="12" customHeight="1" x14ac:dyDescent="0.25">
      <c r="A363" s="97" t="s">
        <v>175</v>
      </c>
      <c r="B363" s="98"/>
      <c r="C363" s="98">
        <v>9.4039443304652207E-2</v>
      </c>
      <c r="D363" s="98">
        <v>9.3031303562132447E-2</v>
      </c>
      <c r="E363" s="98">
        <v>0.18569290015633821</v>
      </c>
      <c r="F363" s="98">
        <v>0.24948759520456876</v>
      </c>
      <c r="G363" s="98">
        <v>0.27381262074715096</v>
      </c>
      <c r="H363" s="98">
        <v>0.26144918302057185</v>
      </c>
      <c r="I363" s="98">
        <v>0.1844843345425056</v>
      </c>
      <c r="J363" s="98">
        <v>0.19741048431818867</v>
      </c>
      <c r="K363" s="98">
        <v>0.11237943347470812</v>
      </c>
      <c r="L363" s="98">
        <v>0.1480357279977525</v>
      </c>
      <c r="M363" s="98">
        <v>0.13211499710654104</v>
      </c>
      <c r="N363" s="98">
        <v>0.1291213047580754</v>
      </c>
      <c r="O363" s="98">
        <v>0.1095079275819128</v>
      </c>
      <c r="P363" s="98">
        <v>0.18334646853848413</v>
      </c>
      <c r="Q363" s="98">
        <v>0.1509243820346092</v>
      </c>
      <c r="R363" s="98">
        <v>0.23306069428401477</v>
      </c>
      <c r="S363" s="98">
        <v>0.20233146756612297</v>
      </c>
      <c r="T363" s="98">
        <v>0.22453635729341243</v>
      </c>
      <c r="U363" s="98">
        <v>0.39876125171895055</v>
      </c>
      <c r="V363" s="98">
        <v>0.24519084753776621</v>
      </c>
      <c r="W363" s="98">
        <v>0.19407582530325757</v>
      </c>
      <c r="X363" s="98">
        <v>7.97022305390684E-2</v>
      </c>
      <c r="Y363" s="98">
        <v>3.404935450601939E-2</v>
      </c>
      <c r="DA363" s="63" t="s">
        <v>3828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3829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21721.128880502205</v>
      </c>
      <c r="D366" s="117">
        <f t="shared" si="204"/>
        <v>19496.981602443095</v>
      </c>
      <c r="E366" s="117">
        <f t="shared" si="204"/>
        <v>19095.07244745806</v>
      </c>
      <c r="F366" s="117">
        <f t="shared" si="204"/>
        <v>18397.000135826758</v>
      </c>
      <c r="G366" s="117">
        <f t="shared" si="204"/>
        <v>19340.512556001719</v>
      </c>
      <c r="H366" s="117">
        <f t="shared" si="204"/>
        <v>18300.7956489885</v>
      </c>
      <c r="I366" s="117">
        <f t="shared" si="204"/>
        <v>18625.2192593402</v>
      </c>
      <c r="J366" s="117">
        <f t="shared" si="204"/>
        <v>17962.257802231281</v>
      </c>
      <c r="K366" s="117">
        <f t="shared" si="204"/>
        <v>17772.457764777319</v>
      </c>
      <c r="L366" s="117">
        <f t="shared" si="204"/>
        <v>18478.131843959298</v>
      </c>
      <c r="M366" s="117">
        <f t="shared" si="204"/>
        <v>16475.704555247765</v>
      </c>
      <c r="N366" s="117">
        <f t="shared" si="204"/>
        <v>16492.097245913672</v>
      </c>
      <c r="O366" s="117">
        <f t="shared" si="204"/>
        <v>14453.559879628105</v>
      </c>
      <c r="P366" s="117">
        <f t="shared" si="204"/>
        <v>12947.951272288707</v>
      </c>
      <c r="Q366" s="117">
        <f t="shared" si="204"/>
        <v>11236.270272049023</v>
      </c>
      <c r="R366" s="117">
        <f t="shared" ref="R366:V366" si="205">R367+R370+R372+R381</f>
        <v>12271.511948904577</v>
      </c>
      <c r="S366" s="117">
        <f t="shared" si="205"/>
        <v>10855.889001393265</v>
      </c>
      <c r="T366" s="117">
        <f t="shared" si="205"/>
        <v>10385.165228088637</v>
      </c>
      <c r="U366" s="117">
        <f t="shared" si="205"/>
        <v>10148.081143591018</v>
      </c>
      <c r="V366" s="117">
        <f t="shared" si="205"/>
        <v>9212.5309632592416</v>
      </c>
      <c r="W366" s="117">
        <f t="shared" ref="W366:Y366" si="206">W367+W370+W372+W381</f>
        <v>8587.4904035848067</v>
      </c>
      <c r="X366" s="117">
        <f t="shared" si="206"/>
        <v>5777.7629666964895</v>
      </c>
      <c r="Y366" s="117">
        <f t="shared" si="206"/>
        <v>5102.7735633205557</v>
      </c>
      <c r="DA366" s="129" t="s">
        <v>3980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18355.422960386415</v>
      </c>
      <c r="D367" s="122">
        <f t="shared" si="207"/>
        <v>16472.980633337564</v>
      </c>
      <c r="E367" s="122">
        <f t="shared" si="207"/>
        <v>16152.338978597083</v>
      </c>
      <c r="F367" s="122">
        <f t="shared" si="207"/>
        <v>15491.444648190189</v>
      </c>
      <c r="G367" s="122">
        <f t="shared" si="207"/>
        <v>16277.061147126302</v>
      </c>
      <c r="H367" s="122">
        <f t="shared" si="207"/>
        <v>15248.538362328627</v>
      </c>
      <c r="I367" s="122">
        <f t="shared" si="207"/>
        <v>16001.961117579329</v>
      </c>
      <c r="J367" s="122">
        <f t="shared" si="207"/>
        <v>15406.413440221451</v>
      </c>
      <c r="K367" s="122">
        <f t="shared" si="207"/>
        <v>15440.313489213417</v>
      </c>
      <c r="L367" s="122">
        <f t="shared" si="207"/>
        <v>15967.099896315443</v>
      </c>
      <c r="M367" s="122">
        <f t="shared" si="207"/>
        <v>14163.222875611267</v>
      </c>
      <c r="N367" s="122">
        <f t="shared" si="207"/>
        <v>14131.191222794798</v>
      </c>
      <c r="O367" s="122">
        <f t="shared" si="207"/>
        <v>12301.295769526283</v>
      </c>
      <c r="P367" s="122">
        <f t="shared" si="207"/>
        <v>10913.062541881005</v>
      </c>
      <c r="Q367" s="122">
        <f t="shared" si="207"/>
        <v>9313.0927111087422</v>
      </c>
      <c r="R367" s="122">
        <f t="shared" ref="R367:V367" si="208">SUM(R368:R369)</f>
        <v>10050.837434437182</v>
      </c>
      <c r="S367" s="122">
        <f t="shared" si="208"/>
        <v>8806.8819058985391</v>
      </c>
      <c r="T367" s="122">
        <f t="shared" si="208"/>
        <v>8420.7851978805975</v>
      </c>
      <c r="U367" s="122">
        <f t="shared" si="208"/>
        <v>8038.4785119434819</v>
      </c>
      <c r="V367" s="122">
        <f t="shared" si="208"/>
        <v>7232.3553098167486</v>
      </c>
      <c r="W367" s="122">
        <f t="shared" ref="W367:Y367" si="209">SUM(W368:W369)</f>
        <v>6466.5744515180877</v>
      </c>
      <c r="X367" s="122">
        <f t="shared" si="209"/>
        <v>4238.4745866441699</v>
      </c>
      <c r="Y367" s="122">
        <f t="shared" si="209"/>
        <v>3352.2878402892206</v>
      </c>
      <c r="DA367" s="130" t="s">
        <v>3981</v>
      </c>
    </row>
    <row r="368" spans="1:105" ht="12" customHeight="1" x14ac:dyDescent="0.25">
      <c r="A368" s="97" t="s">
        <v>212</v>
      </c>
      <c r="B368" s="98"/>
      <c r="C368" s="98">
        <v>18135.397606293249</v>
      </c>
      <c r="D368" s="98">
        <v>16277.811906708468</v>
      </c>
      <c r="E368" s="98">
        <v>15962.977921745989</v>
      </c>
      <c r="F368" s="98">
        <v>15310.88316937395</v>
      </c>
      <c r="G368" s="98">
        <v>16089.757150032663</v>
      </c>
      <c r="H368" s="98">
        <v>15073.633655549876</v>
      </c>
      <c r="I368" s="98">
        <v>15819.85773532406</v>
      </c>
      <c r="J368" s="98">
        <v>15232.217131496993</v>
      </c>
      <c r="K368" s="98">
        <v>15266.763414823585</v>
      </c>
      <c r="L368" s="98">
        <v>15784.99271342799</v>
      </c>
      <c r="M368" s="98">
        <v>13999.209771907601</v>
      </c>
      <c r="N368" s="98">
        <v>13961.981393912354</v>
      </c>
      <c r="O368" s="98">
        <v>12146.69358780398</v>
      </c>
      <c r="P368" s="98">
        <v>10767.900291281505</v>
      </c>
      <c r="Q368" s="98">
        <v>9183.5261056508316</v>
      </c>
      <c r="R368" s="98">
        <v>9908.671647172534</v>
      </c>
      <c r="S368" s="98">
        <v>8680.6226117502647</v>
      </c>
      <c r="T368" s="98">
        <v>8298.7825232885189</v>
      </c>
      <c r="U368" s="98">
        <v>7920.8181278939828</v>
      </c>
      <c r="V368" s="98">
        <v>7125.2491289416394</v>
      </c>
      <c r="W368" s="98">
        <v>6370.2662464700452</v>
      </c>
      <c r="X368" s="98">
        <v>4174.9969409054074</v>
      </c>
      <c r="Y368" s="98">
        <v>3302.0923937916846</v>
      </c>
      <c r="DA368" s="63" t="s">
        <v>3982</v>
      </c>
    </row>
    <row r="369" spans="1:105" ht="12" customHeight="1" x14ac:dyDescent="0.25">
      <c r="A369" s="97" t="s">
        <v>53</v>
      </c>
      <c r="B369" s="98"/>
      <c r="C369" s="98">
        <v>220.02535409316675</v>
      </c>
      <c r="D369" s="98">
        <v>195.16872662909475</v>
      </c>
      <c r="E369" s="98">
        <v>189.36105685109442</v>
      </c>
      <c r="F369" s="98">
        <v>180.56147881623923</v>
      </c>
      <c r="G369" s="98">
        <v>187.30399709363866</v>
      </c>
      <c r="H369" s="98">
        <v>174.90470677875101</v>
      </c>
      <c r="I369" s="98">
        <v>182.10338225526814</v>
      </c>
      <c r="J369" s="98">
        <v>174.1963087244593</v>
      </c>
      <c r="K369" s="98">
        <v>173.55007438983247</v>
      </c>
      <c r="L369" s="98">
        <v>182.10718288745372</v>
      </c>
      <c r="M369" s="98">
        <v>164.0131037036667</v>
      </c>
      <c r="N369" s="98">
        <v>169.20982888244376</v>
      </c>
      <c r="O369" s="98">
        <v>154.60218172230259</v>
      </c>
      <c r="P369" s="98">
        <v>145.16225059950014</v>
      </c>
      <c r="Q369" s="98">
        <v>129.56660545791058</v>
      </c>
      <c r="R369" s="98">
        <v>142.1657872646482</v>
      </c>
      <c r="S369" s="98">
        <v>126.25929414827394</v>
      </c>
      <c r="T369" s="98">
        <v>122.00267459207896</v>
      </c>
      <c r="U369" s="98">
        <v>117.66038404949863</v>
      </c>
      <c r="V369" s="98">
        <v>107.10618087510964</v>
      </c>
      <c r="W369" s="98">
        <v>96.308205048042581</v>
      </c>
      <c r="X369" s="98">
        <v>63.477645738762611</v>
      </c>
      <c r="Y369" s="98">
        <v>50.19544649753626</v>
      </c>
      <c r="DA369" s="63" t="s">
        <v>3983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0.14858084442850716</v>
      </c>
      <c r="D370" s="122">
        <f t="shared" si="210"/>
        <v>0.12982867512585006</v>
      </c>
      <c r="E370" s="122">
        <f t="shared" si="210"/>
        <v>0.18458616460428043</v>
      </c>
      <c r="F370" s="122">
        <f t="shared" si="210"/>
        <v>0.30010006376619963</v>
      </c>
      <c r="G370" s="122">
        <f t="shared" si="210"/>
        <v>0.43612008325331314</v>
      </c>
      <c r="H370" s="122">
        <f t="shared" si="210"/>
        <v>0.23952621593383672</v>
      </c>
      <c r="I370" s="122">
        <f t="shared" si="210"/>
        <v>0.57141426436625531</v>
      </c>
      <c r="J370" s="122">
        <f t="shared" si="210"/>
        <v>0.36428103505811532</v>
      </c>
      <c r="K370" s="122">
        <f t="shared" si="210"/>
        <v>0.40080441975544889</v>
      </c>
      <c r="L370" s="122">
        <f t="shared" si="210"/>
        <v>0.83580605414784115</v>
      </c>
      <c r="M370" s="122">
        <f t="shared" si="210"/>
        <v>0.13971166831882018</v>
      </c>
      <c r="N370" s="122">
        <f t="shared" si="210"/>
        <v>0.51560886066584255</v>
      </c>
      <c r="O370" s="122">
        <f t="shared" si="210"/>
        <v>0.74252525127370461</v>
      </c>
      <c r="P370" s="122">
        <f t="shared" si="210"/>
        <v>1.0059328290320906</v>
      </c>
      <c r="Q370" s="122">
        <f t="shared" si="210"/>
        <v>0.50095345709947792</v>
      </c>
      <c r="R370" s="122">
        <f t="shared" si="210"/>
        <v>0.52065819891750853</v>
      </c>
      <c r="S370" s="122">
        <f t="shared" si="210"/>
        <v>0.51459994286956878</v>
      </c>
      <c r="T370" s="122">
        <f t="shared" si="210"/>
        <v>0.71429797276069085</v>
      </c>
      <c r="U370" s="122">
        <f t="shared" si="210"/>
        <v>0.45461047966787177</v>
      </c>
      <c r="V370" s="122">
        <f t="shared" si="210"/>
        <v>0.84600534694609419</v>
      </c>
      <c r="W370" s="122">
        <f t="shared" si="210"/>
        <v>0.98260993094744309</v>
      </c>
      <c r="X370" s="122">
        <f t="shared" si="210"/>
        <v>2.8579678227695031</v>
      </c>
      <c r="Y370" s="122">
        <f t="shared" si="210"/>
        <v>0.4273773897294576</v>
      </c>
      <c r="DA370" s="130" t="s">
        <v>3984</v>
      </c>
    </row>
    <row r="371" spans="1:105" ht="12" customHeight="1" x14ac:dyDescent="0.25">
      <c r="A371" s="97" t="s">
        <v>53</v>
      </c>
      <c r="B371" s="98"/>
      <c r="C371" s="98">
        <f>RES_hhdet_in_fech!C67</f>
        <v>0.14858084442850716</v>
      </c>
      <c r="D371" s="98">
        <f>RES_hhdet_in_fech!D67</f>
        <v>0.12982867512585006</v>
      </c>
      <c r="E371" s="98">
        <f>RES_hhdet_in_fech!E67</f>
        <v>0.18458616460428043</v>
      </c>
      <c r="F371" s="98">
        <f>RES_hhdet_in_fech!F67</f>
        <v>0.30010006376619963</v>
      </c>
      <c r="G371" s="98">
        <f>RES_hhdet_in_fech!G67</f>
        <v>0.43612008325331314</v>
      </c>
      <c r="H371" s="98">
        <f>RES_hhdet_in_fech!H67</f>
        <v>0.23952621593383672</v>
      </c>
      <c r="I371" s="98">
        <f>RES_hhdet_in_fech!I67</f>
        <v>0.57141426436625531</v>
      </c>
      <c r="J371" s="98">
        <f>RES_hhdet_in_fech!J67</f>
        <v>0.36428103505811532</v>
      </c>
      <c r="K371" s="98">
        <f>RES_hhdet_in_fech!K67</f>
        <v>0.40080441975544889</v>
      </c>
      <c r="L371" s="98">
        <f>RES_hhdet_in_fech!L67</f>
        <v>0.83580605414784115</v>
      </c>
      <c r="M371" s="98">
        <f>RES_hhdet_in_fech!M67</f>
        <v>0.13971166831882018</v>
      </c>
      <c r="N371" s="98">
        <f>RES_hhdet_in_fech!N67</f>
        <v>0.51560886066584255</v>
      </c>
      <c r="O371" s="98">
        <f>RES_hhdet_in_fech!O67</f>
        <v>0.74252525127370461</v>
      </c>
      <c r="P371" s="98">
        <f>RES_hhdet_in_fech!P67</f>
        <v>1.0059328290320906</v>
      </c>
      <c r="Q371" s="98">
        <f>RES_hhdet_in_fech!Q67</f>
        <v>0.50095345709947792</v>
      </c>
      <c r="R371" s="98">
        <f>RES_hhdet_in_fech!R67</f>
        <v>0.52065819891750853</v>
      </c>
      <c r="S371" s="98">
        <f>RES_hhdet_in_fech!S67</f>
        <v>0.51459994286956878</v>
      </c>
      <c r="T371" s="98">
        <f>RES_hhdet_in_fech!T67</f>
        <v>0.71429797276069085</v>
      </c>
      <c r="U371" s="98">
        <f>RES_hhdet_in_fech!U67</f>
        <v>0.45461047966787177</v>
      </c>
      <c r="V371" s="98">
        <f>RES_hhdet_in_fech!V67</f>
        <v>0.84600534694609419</v>
      </c>
      <c r="W371" s="98">
        <f>RES_hhdet_in_fech!W67</f>
        <v>0.98260993094744309</v>
      </c>
      <c r="X371" s="98">
        <f>RES_hhdet_in_fech!X67</f>
        <v>2.8579678227695031</v>
      </c>
      <c r="Y371" s="98">
        <f>RES_hhdet_in_fech!Y67</f>
        <v>0.4273773897294576</v>
      </c>
      <c r="DA371" s="63" t="s">
        <v>3985</v>
      </c>
    </row>
    <row r="372" spans="1:105" ht="12" customHeight="1" x14ac:dyDescent="0.25">
      <c r="A372" s="121" t="s">
        <v>55</v>
      </c>
      <c r="B372" s="122"/>
      <c r="C372" s="122">
        <v>2024.45164996938</v>
      </c>
      <c r="D372" s="122">
        <v>1912.0557138548738</v>
      </c>
      <c r="E372" s="122">
        <v>1821.5275648305305</v>
      </c>
      <c r="F372" s="122">
        <v>1800.1178762912193</v>
      </c>
      <c r="G372" s="122">
        <v>1986.6168196630917</v>
      </c>
      <c r="H372" s="122">
        <v>1953.5286634941681</v>
      </c>
      <c r="I372" s="122">
        <v>1667.8285050896716</v>
      </c>
      <c r="J372" s="122">
        <v>1607.8772496899246</v>
      </c>
      <c r="K372" s="122">
        <v>1514.3777247207727</v>
      </c>
      <c r="L372" s="122">
        <v>1563.8087562267867</v>
      </c>
      <c r="M372" s="122">
        <v>1436.7250582443346</v>
      </c>
      <c r="N372" s="122">
        <v>1474.2308661796169</v>
      </c>
      <c r="O372" s="122">
        <v>1332.5693575436717</v>
      </c>
      <c r="P372" s="122">
        <v>1223.8157666287543</v>
      </c>
      <c r="Q372" s="122">
        <v>1108.6179135294185</v>
      </c>
      <c r="R372" s="122">
        <v>1244.0770519727378</v>
      </c>
      <c r="S372" s="122">
        <v>1147.7539348889147</v>
      </c>
      <c r="T372" s="122">
        <v>1111.5989114096142</v>
      </c>
      <c r="U372" s="122">
        <v>1166.9888095478914</v>
      </c>
      <c r="V372" s="122">
        <v>1125.8998887582045</v>
      </c>
      <c r="W372" s="122">
        <v>1201.7656406332271</v>
      </c>
      <c r="X372" s="122">
        <v>952.45207092667135</v>
      </c>
      <c r="Y372" s="122">
        <v>1111.3503556176886</v>
      </c>
      <c r="DA372" s="130" t="s">
        <v>3986</v>
      </c>
    </row>
    <row r="373" spans="1:105" ht="12" customHeight="1" x14ac:dyDescent="0.25">
      <c r="A373" s="97" t="s">
        <v>134</v>
      </c>
      <c r="B373" s="98"/>
      <c r="C373" s="98">
        <v>2048.7666221007235</v>
      </c>
      <c r="D373" s="98">
        <v>1927.8715133233434</v>
      </c>
      <c r="E373" s="98">
        <v>1827.8911917445801</v>
      </c>
      <c r="F373" s="98">
        <v>1806.3926197297892</v>
      </c>
      <c r="G373" s="98">
        <v>2006.2753305704853</v>
      </c>
      <c r="H373" s="98">
        <v>1972.0938183201388</v>
      </c>
      <c r="I373" s="98">
        <v>1670.1003462174158</v>
      </c>
      <c r="J373" s="98">
        <v>1609.511481641583</v>
      </c>
      <c r="K373" s="98">
        <v>1515.8735041377231</v>
      </c>
      <c r="L373" s="98">
        <v>1563.6688586708624</v>
      </c>
      <c r="M373" s="98">
        <v>1437.4005976258575</v>
      </c>
      <c r="N373" s="98">
        <v>1475.3346480580462</v>
      </c>
      <c r="O373" s="98">
        <v>1328.9459216692517</v>
      </c>
      <c r="P373" s="98">
        <v>1222.1595876345825</v>
      </c>
      <c r="Q373" s="98">
        <v>1100.3541544319439</v>
      </c>
      <c r="R373" s="98">
        <v>1240.3506384987293</v>
      </c>
      <c r="S373" s="98">
        <v>1137.9043296860202</v>
      </c>
      <c r="T373" s="98">
        <v>1105.8445076696466</v>
      </c>
      <c r="U373" s="98">
        <v>1161.3766384897149</v>
      </c>
      <c r="V373" s="98">
        <v>1120.8345981342447</v>
      </c>
      <c r="W373" s="98">
        <v>1193.3379823200928</v>
      </c>
      <c r="X373" s="98">
        <v>958.4027212786641</v>
      </c>
      <c r="Y373" s="98">
        <v>1091.9038425010947</v>
      </c>
      <c r="DA373" s="63" t="s">
        <v>3987</v>
      </c>
    </row>
    <row r="374" spans="1:105" ht="12" customHeight="1" x14ac:dyDescent="0.25">
      <c r="A374" s="97" t="s">
        <v>133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3988</v>
      </c>
    </row>
    <row r="375" spans="1:105" ht="12" customHeight="1" x14ac:dyDescent="0.25">
      <c r="A375" s="100" t="s">
        <v>212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3989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3990</v>
      </c>
    </row>
    <row r="377" spans="1:105" ht="12" customHeight="1" x14ac:dyDescent="0.25">
      <c r="A377" s="106" t="s">
        <v>122</v>
      </c>
      <c r="B377" s="101"/>
      <c r="C377" s="101">
        <v>1810.479895213562</v>
      </c>
      <c r="D377" s="101">
        <v>1770.816946508543</v>
      </c>
      <c r="E377" s="101">
        <v>1738.4822336021866</v>
      </c>
      <c r="F377" s="101">
        <v>1708.5066220881013</v>
      </c>
      <c r="G377" s="101">
        <v>1673.822538516341</v>
      </c>
      <c r="H377" s="101">
        <v>1689.6382484678761</v>
      </c>
      <c r="I377" s="101">
        <v>1618.2518831464513</v>
      </c>
      <c r="J377" s="101">
        <v>1568.3516396963357</v>
      </c>
      <c r="K377" s="101">
        <v>1490.2017550747171</v>
      </c>
      <c r="L377" s="101">
        <v>1565.8057252603733</v>
      </c>
      <c r="M377" s="101">
        <v>1427.560665502546</v>
      </c>
      <c r="N377" s="101">
        <v>1458.733768606472</v>
      </c>
      <c r="O377" s="101">
        <v>1381.0050819874482</v>
      </c>
      <c r="P377" s="101">
        <v>1242.3886310633964</v>
      </c>
      <c r="Q377" s="101">
        <v>1216.4060756703905</v>
      </c>
      <c r="R377" s="101">
        <v>1306.7240031299878</v>
      </c>
      <c r="S377" s="101">
        <v>1284.0068068622911</v>
      </c>
      <c r="T377" s="101">
        <v>1206.3597418288227</v>
      </c>
      <c r="U377" s="101">
        <v>1273.6715474611156</v>
      </c>
      <c r="V377" s="101">
        <v>1219.4129464313019</v>
      </c>
      <c r="W377" s="101">
        <v>1318.784160659276</v>
      </c>
      <c r="X377" s="101">
        <v>888.03628086634922</v>
      </c>
      <c r="Y377" s="101">
        <v>1214.0553068013082</v>
      </c>
      <c r="DA377" s="131" t="s">
        <v>3991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3992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X379" s="98">
        <v>0</v>
      </c>
      <c r="Y379" s="98">
        <v>0</v>
      </c>
      <c r="DA379" s="63" t="s">
        <v>3993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X380" s="98">
        <v>0</v>
      </c>
      <c r="Y380" s="98">
        <v>0</v>
      </c>
      <c r="DA380" s="63" t="s">
        <v>3994</v>
      </c>
    </row>
    <row r="381" spans="1:105" ht="12" customHeight="1" x14ac:dyDescent="0.25">
      <c r="A381" s="121" t="s">
        <v>54</v>
      </c>
      <c r="B381" s="122"/>
      <c r="C381" s="122">
        <v>1341.1056893019852</v>
      </c>
      <c r="D381" s="122">
        <v>1111.8154265755318</v>
      </c>
      <c r="E381" s="122">
        <v>1121.0213178658421</v>
      </c>
      <c r="F381" s="122">
        <v>1105.1375112815826</v>
      </c>
      <c r="G381" s="122">
        <v>1076.3984691290714</v>
      </c>
      <c r="H381" s="122">
        <v>1098.4890969497728</v>
      </c>
      <c r="I381" s="122">
        <v>954.85822240683535</v>
      </c>
      <c r="J381" s="122">
        <v>947.60283128484537</v>
      </c>
      <c r="K381" s="122">
        <v>817.365746423372</v>
      </c>
      <c r="L381" s="122">
        <v>946.38738536291839</v>
      </c>
      <c r="M381" s="122">
        <v>875.61690972384656</v>
      </c>
      <c r="N381" s="122">
        <v>886.15954807858964</v>
      </c>
      <c r="O381" s="122">
        <v>818.95222730687669</v>
      </c>
      <c r="P381" s="122">
        <v>810.06703094991701</v>
      </c>
      <c r="Q381" s="122">
        <v>814.05869395376237</v>
      </c>
      <c r="R381" s="122">
        <v>976.07680429574145</v>
      </c>
      <c r="S381" s="122">
        <v>900.73856066294104</v>
      </c>
      <c r="T381" s="122">
        <v>852.06682082566442</v>
      </c>
      <c r="U381" s="122">
        <v>942.15921161997755</v>
      </c>
      <c r="V381" s="122">
        <v>853.42975933734363</v>
      </c>
      <c r="W381" s="122">
        <v>918.16770150254422</v>
      </c>
      <c r="X381" s="122">
        <v>583.97834130287799</v>
      </c>
      <c r="Y381" s="122">
        <v>638.70799002391732</v>
      </c>
      <c r="DA381" s="130" t="s">
        <v>3995</v>
      </c>
    </row>
    <row r="382" spans="1:105" ht="12" customHeight="1" x14ac:dyDescent="0.25">
      <c r="A382" s="97" t="s">
        <v>175</v>
      </c>
      <c r="B382" s="98"/>
      <c r="C382" s="98">
        <v>1394.1137823084105</v>
      </c>
      <c r="D382" s="98">
        <v>1118.0636505226023</v>
      </c>
      <c r="E382" s="98">
        <v>1129.5501879878066</v>
      </c>
      <c r="F382" s="98">
        <v>1118.9598959390398</v>
      </c>
      <c r="G382" s="98">
        <v>1097.7947320596252</v>
      </c>
      <c r="H382" s="98">
        <v>1124.7256599511229</v>
      </c>
      <c r="I382" s="98">
        <v>973.84826220367461</v>
      </c>
      <c r="J382" s="98">
        <v>963.97749939248547</v>
      </c>
      <c r="K382" s="98">
        <v>835.50152555041757</v>
      </c>
      <c r="L382" s="98">
        <v>948.24745948791406</v>
      </c>
      <c r="M382" s="98">
        <v>885.2018627902645</v>
      </c>
      <c r="N382" s="98">
        <v>897.95081764769418</v>
      </c>
      <c r="O382" s="98">
        <v>832.91217331223731</v>
      </c>
      <c r="P382" s="98">
        <v>829.83140243205298</v>
      </c>
      <c r="Q382" s="98">
        <v>828.49045010015573</v>
      </c>
      <c r="R382" s="98">
        <v>993.11043632988253</v>
      </c>
      <c r="S382" s="98">
        <v>914.08696402139935</v>
      </c>
      <c r="T382" s="98">
        <v>860.37747808187828</v>
      </c>
      <c r="U382" s="98">
        <v>955.97561008337686</v>
      </c>
      <c r="V382" s="98">
        <v>872.43737985240182</v>
      </c>
      <c r="W382" s="98">
        <v>1002.0687328958114</v>
      </c>
      <c r="X382" s="98">
        <v>643.71644411288878</v>
      </c>
      <c r="Y382" s="98">
        <v>842.16303571829565</v>
      </c>
      <c r="DA382" s="63" t="s">
        <v>3996</v>
      </c>
    </row>
    <row r="383" spans="1:105" ht="12" customHeight="1" x14ac:dyDescent="0.25">
      <c r="A383" s="109" t="s">
        <v>120</v>
      </c>
      <c r="B383" s="33"/>
      <c r="C383" s="33">
        <v>1035.8521881960194</v>
      </c>
      <c r="D383" s="33">
        <v>940.19754216266358</v>
      </c>
      <c r="E383" s="33">
        <v>881.62475651138902</v>
      </c>
      <c r="F383" s="33">
        <v>873.92671337502452</v>
      </c>
      <c r="G383" s="33">
        <v>814.77089765150845</v>
      </c>
      <c r="H383" s="33">
        <v>860.70733305564727</v>
      </c>
      <c r="I383" s="33">
        <v>754.71600522216966</v>
      </c>
      <c r="J383" s="33">
        <v>706.96640431169999</v>
      </c>
      <c r="K383" s="33">
        <v>649.60978949820014</v>
      </c>
      <c r="L383" s="33">
        <v>706.74783559262016</v>
      </c>
      <c r="M383" s="33">
        <v>660.97205166072979</v>
      </c>
      <c r="N383" s="33">
        <v>676.27494974853187</v>
      </c>
      <c r="O383" s="33">
        <v>647.48194712782242</v>
      </c>
      <c r="P383" s="33">
        <v>600.14254161538577</v>
      </c>
      <c r="Q383" s="33">
        <v>619.76848434112264</v>
      </c>
      <c r="R383" s="33">
        <v>680.65769349466927</v>
      </c>
      <c r="S383" s="33">
        <v>660.90495277982313</v>
      </c>
      <c r="T383" s="33">
        <v>622.55122255831122</v>
      </c>
      <c r="U383" s="33">
        <v>654.6399595966385</v>
      </c>
      <c r="V383" s="33">
        <v>607.72574735828675</v>
      </c>
      <c r="W383" s="33">
        <v>661.46736720840966</v>
      </c>
      <c r="X383" s="33">
        <v>466.56207026251207</v>
      </c>
      <c r="Y383" s="33">
        <v>598.09508263002988</v>
      </c>
      <c r="DA383" s="60" t="s">
        <v>3997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11683.970840514023</v>
      </c>
      <c r="D385" s="117">
        <f t="shared" si="211"/>
        <v>10567.638272301279</v>
      </c>
      <c r="E385" s="117">
        <f t="shared" si="211"/>
        <v>10446.363069487272</v>
      </c>
      <c r="F385" s="117">
        <f t="shared" si="211"/>
        <v>10167.820152906394</v>
      </c>
      <c r="G385" s="117">
        <f t="shared" si="211"/>
        <v>10800.67973474616</v>
      </c>
      <c r="H385" s="117">
        <f t="shared" si="211"/>
        <v>10336.95839913589</v>
      </c>
      <c r="I385" s="117">
        <f t="shared" si="211"/>
        <v>10613.55237384996</v>
      </c>
      <c r="J385" s="117">
        <f t="shared" si="211"/>
        <v>10353.30039949714</v>
      </c>
      <c r="K385" s="117">
        <f t="shared" si="211"/>
        <v>10379.877139471113</v>
      </c>
      <c r="L385" s="117">
        <f t="shared" si="211"/>
        <v>10939.727523157508</v>
      </c>
      <c r="M385" s="117">
        <f t="shared" si="211"/>
        <v>10013.106767222371</v>
      </c>
      <c r="N385" s="117">
        <f t="shared" si="211"/>
        <v>10428.242954901289</v>
      </c>
      <c r="O385" s="117">
        <f t="shared" si="211"/>
        <v>9638.2546828803443</v>
      </c>
      <c r="P385" s="117">
        <f t="shared" si="211"/>
        <v>9149.1473009151778</v>
      </c>
      <c r="Q385" s="117">
        <f t="shared" si="211"/>
        <v>8301.8362836148954</v>
      </c>
      <c r="R385" s="117">
        <f t="shared" ref="R385:V385" si="212">R386+R389+R391+R400</f>
        <v>9267.8104960261826</v>
      </c>
      <c r="S385" s="117">
        <f t="shared" si="212"/>
        <v>8343.6514047566252</v>
      </c>
      <c r="T385" s="117">
        <f t="shared" si="212"/>
        <v>8103.1561117922311</v>
      </c>
      <c r="U385" s="117">
        <f t="shared" si="212"/>
        <v>8003.2797715901252</v>
      </c>
      <c r="V385" s="117">
        <f t="shared" si="212"/>
        <v>7356.7172803634176</v>
      </c>
      <c r="W385" s="117">
        <f t="shared" ref="W385:Y385" si="213">W386+W389+W391+W400</f>
        <v>6926.8759313794399</v>
      </c>
      <c r="X385" s="117">
        <f t="shared" si="213"/>
        <v>4717.1226255766123</v>
      </c>
      <c r="Y385" s="117">
        <f t="shared" si="213"/>
        <v>4252.1683155125111</v>
      </c>
      <c r="DA385" s="129" t="s">
        <v>4148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9738.5480354841129</v>
      </c>
      <c r="D386" s="122">
        <f t="shared" si="214"/>
        <v>8823.2938326810508</v>
      </c>
      <c r="E386" s="122">
        <f t="shared" si="214"/>
        <v>8738.7741448196684</v>
      </c>
      <c r="F386" s="122">
        <f t="shared" si="214"/>
        <v>8464.9850406262158</v>
      </c>
      <c r="G386" s="122">
        <f t="shared" si="214"/>
        <v>8986.4269102973049</v>
      </c>
      <c r="H386" s="122">
        <f t="shared" si="214"/>
        <v>8509.5279404283792</v>
      </c>
      <c r="I386" s="122">
        <f t="shared" si="214"/>
        <v>9030.2469998340821</v>
      </c>
      <c r="J386" s="122">
        <f t="shared" si="214"/>
        <v>8800.6130631388096</v>
      </c>
      <c r="K386" s="122">
        <f t="shared" si="214"/>
        <v>8940.5463183900611</v>
      </c>
      <c r="L386" s="122">
        <f t="shared" si="214"/>
        <v>9387.1594925333629</v>
      </c>
      <c r="M386" s="122">
        <f t="shared" si="214"/>
        <v>8558.1800294553486</v>
      </c>
      <c r="N386" s="122">
        <f t="shared" si="214"/>
        <v>8905.2394813037354</v>
      </c>
      <c r="O386" s="122">
        <f t="shared" si="214"/>
        <v>8205.115088675735</v>
      </c>
      <c r="P386" s="122">
        <f t="shared" si="214"/>
        <v>7752.1214743846604</v>
      </c>
      <c r="Q386" s="122">
        <f t="shared" si="214"/>
        <v>6955.6058448091871</v>
      </c>
      <c r="R386" s="122">
        <f t="shared" ref="R386:V386" si="215">SUM(R387:R388)</f>
        <v>7692.7999920988823</v>
      </c>
      <c r="S386" s="122">
        <f t="shared" si="215"/>
        <v>6865.6770057857502</v>
      </c>
      <c r="T386" s="122">
        <f t="shared" si="215"/>
        <v>6661.9192868451983</v>
      </c>
      <c r="U386" s="122">
        <f t="shared" si="215"/>
        <v>6440.4745635239797</v>
      </c>
      <c r="V386" s="122">
        <f t="shared" si="215"/>
        <v>5861.0878485809089</v>
      </c>
      <c r="W386" s="122">
        <f t="shared" ref="W386:Y386" si="216">SUM(W387:W388)</f>
        <v>5285.2654361911127</v>
      </c>
      <c r="X386" s="122">
        <f t="shared" si="216"/>
        <v>3481.1858946108573</v>
      </c>
      <c r="Y386" s="122">
        <f t="shared" si="216"/>
        <v>2762.7859234203647</v>
      </c>
      <c r="DA386" s="130" t="s">
        <v>4149</v>
      </c>
    </row>
    <row r="387" spans="1:105" ht="12" customHeight="1" x14ac:dyDescent="0.25">
      <c r="A387" s="97" t="s">
        <v>212</v>
      </c>
      <c r="B387" s="98"/>
      <c r="C387" s="98">
        <v>9518.5226813909467</v>
      </c>
      <c r="D387" s="98">
        <v>8628.1251060519553</v>
      </c>
      <c r="E387" s="98">
        <v>8549.4130879685745</v>
      </c>
      <c r="F387" s="98">
        <v>8284.4235618099774</v>
      </c>
      <c r="G387" s="98">
        <v>8799.122913203666</v>
      </c>
      <c r="H387" s="98">
        <v>8334.6232336496287</v>
      </c>
      <c r="I387" s="98">
        <v>8848.1436175788131</v>
      </c>
      <c r="J387" s="98">
        <v>8626.4167544143511</v>
      </c>
      <c r="K387" s="98">
        <v>8766.9962440002291</v>
      </c>
      <c r="L387" s="98">
        <v>9205.0523096459092</v>
      </c>
      <c r="M387" s="98">
        <v>8394.1669257516824</v>
      </c>
      <c r="N387" s="98">
        <v>8736.0296524212918</v>
      </c>
      <c r="O387" s="98">
        <v>8050.5129069534332</v>
      </c>
      <c r="P387" s="98">
        <v>7606.9592237851602</v>
      </c>
      <c r="Q387" s="98">
        <v>6826.0392393512766</v>
      </c>
      <c r="R387" s="98">
        <v>7550.634204834234</v>
      </c>
      <c r="S387" s="98">
        <v>6739.4177116374767</v>
      </c>
      <c r="T387" s="98">
        <v>6539.9166122531196</v>
      </c>
      <c r="U387" s="98">
        <v>6322.8141794744806</v>
      </c>
      <c r="V387" s="98">
        <v>5753.9816677057997</v>
      </c>
      <c r="W387" s="98">
        <v>5188.9572311430702</v>
      </c>
      <c r="X387" s="98">
        <v>3417.7082488720948</v>
      </c>
      <c r="Y387" s="98">
        <v>2712.5904769228287</v>
      </c>
      <c r="DA387" s="63" t="s">
        <v>4150</v>
      </c>
    </row>
    <row r="388" spans="1:105" ht="12" customHeight="1" x14ac:dyDescent="0.25">
      <c r="A388" s="97" t="s">
        <v>53</v>
      </c>
      <c r="B388" s="98"/>
      <c r="C388" s="98">
        <v>220.02535409316675</v>
      </c>
      <c r="D388" s="98">
        <v>195.16872662909475</v>
      </c>
      <c r="E388" s="98">
        <v>189.36105685109442</v>
      </c>
      <c r="F388" s="98">
        <v>180.56147881623923</v>
      </c>
      <c r="G388" s="98">
        <v>187.30399709363866</v>
      </c>
      <c r="H388" s="98">
        <v>174.90470677875101</v>
      </c>
      <c r="I388" s="98">
        <v>182.10338225526814</v>
      </c>
      <c r="J388" s="98">
        <v>174.1963087244593</v>
      </c>
      <c r="K388" s="98">
        <v>173.55007438983247</v>
      </c>
      <c r="L388" s="98">
        <v>182.10718288745372</v>
      </c>
      <c r="M388" s="98">
        <v>164.0131037036667</v>
      </c>
      <c r="N388" s="98">
        <v>169.20982888244376</v>
      </c>
      <c r="O388" s="98">
        <v>154.60218172230259</v>
      </c>
      <c r="P388" s="98">
        <v>145.16225059950014</v>
      </c>
      <c r="Q388" s="98">
        <v>129.56660545791058</v>
      </c>
      <c r="R388" s="98">
        <v>142.1657872646482</v>
      </c>
      <c r="S388" s="98">
        <v>126.25929414827394</v>
      </c>
      <c r="T388" s="98">
        <v>122.00267459207896</v>
      </c>
      <c r="U388" s="98">
        <v>117.66038404949863</v>
      </c>
      <c r="V388" s="98">
        <v>107.10618087510964</v>
      </c>
      <c r="W388" s="98">
        <v>96.308205048042581</v>
      </c>
      <c r="X388" s="98">
        <v>63.477645738762611</v>
      </c>
      <c r="Y388" s="98">
        <v>50.19544649753626</v>
      </c>
      <c r="DA388" s="63" t="s">
        <v>4151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0.4064706727762219</v>
      </c>
      <c r="D389" s="122">
        <f t="shared" si="217"/>
        <v>0.37197908440877636</v>
      </c>
      <c r="E389" s="122">
        <f t="shared" si="217"/>
        <v>0.55312371215784673</v>
      </c>
      <c r="F389" s="122">
        <f t="shared" si="217"/>
        <v>0.93902030379591495</v>
      </c>
      <c r="G389" s="122">
        <f t="shared" si="217"/>
        <v>1.4231949266977839</v>
      </c>
      <c r="H389" s="122">
        <f t="shared" si="217"/>
        <v>0.8142209215031524</v>
      </c>
      <c r="I389" s="122">
        <f t="shared" si="217"/>
        <v>2.0211772529229233</v>
      </c>
      <c r="J389" s="122">
        <f t="shared" si="217"/>
        <v>1.3396740383287451</v>
      </c>
      <c r="K389" s="122">
        <f t="shared" si="217"/>
        <v>1.5315434191511725</v>
      </c>
      <c r="L389" s="122">
        <f t="shared" si="217"/>
        <v>3.3164742235796854</v>
      </c>
      <c r="M389" s="122">
        <f t="shared" si="217"/>
        <v>0.57788113301777244</v>
      </c>
      <c r="N389" s="122">
        <f t="shared" si="217"/>
        <v>2.2332634265384659</v>
      </c>
      <c r="O389" s="122">
        <f t="shared" si="217"/>
        <v>3.3806159783526195</v>
      </c>
      <c r="P389" s="122">
        <f t="shared" si="217"/>
        <v>4.8076852711172569</v>
      </c>
      <c r="Q389" s="122">
        <f t="shared" si="217"/>
        <v>2.4812927443695307</v>
      </c>
      <c r="R389" s="122">
        <f t="shared" si="217"/>
        <v>2.5985015061839709</v>
      </c>
      <c r="S389" s="122">
        <f t="shared" si="217"/>
        <v>2.5704193167076324</v>
      </c>
      <c r="T389" s="122">
        <f t="shared" si="217"/>
        <v>3.5712292215574499</v>
      </c>
      <c r="U389" s="122">
        <f t="shared" si="217"/>
        <v>2.2752350739702472</v>
      </c>
      <c r="V389" s="122">
        <f t="shared" si="217"/>
        <v>4.2465775579280809</v>
      </c>
      <c r="W389" s="122">
        <f t="shared" si="217"/>
        <v>4.9798830684607491</v>
      </c>
      <c r="X389" s="122">
        <f t="shared" si="217"/>
        <v>14.641647676203107</v>
      </c>
      <c r="Y389" s="122">
        <f t="shared" si="217"/>
        <v>2.2160303155798471</v>
      </c>
      <c r="DA389" s="130" t="s">
        <v>4152</v>
      </c>
    </row>
    <row r="390" spans="1:105" ht="12" customHeight="1" x14ac:dyDescent="0.25">
      <c r="A390" s="97" t="s">
        <v>53</v>
      </c>
      <c r="B390" s="98"/>
      <c r="C390" s="98">
        <f>RES_hhdet_in_tesh!C67</f>
        <v>0.4064706727762219</v>
      </c>
      <c r="D390" s="98">
        <f>RES_hhdet_in_tesh!D67</f>
        <v>0.37197908440877636</v>
      </c>
      <c r="E390" s="98">
        <f>RES_hhdet_in_tesh!E67</f>
        <v>0.55312371215784673</v>
      </c>
      <c r="F390" s="98">
        <f>RES_hhdet_in_tesh!F67</f>
        <v>0.93902030379591495</v>
      </c>
      <c r="G390" s="98">
        <f>RES_hhdet_in_tesh!G67</f>
        <v>1.4231949266977839</v>
      </c>
      <c r="H390" s="98">
        <f>RES_hhdet_in_tesh!H67</f>
        <v>0.8142209215031524</v>
      </c>
      <c r="I390" s="98">
        <f>RES_hhdet_in_tesh!I67</f>
        <v>2.0211772529229233</v>
      </c>
      <c r="J390" s="98">
        <f>RES_hhdet_in_tesh!J67</f>
        <v>1.3396740383287451</v>
      </c>
      <c r="K390" s="98">
        <f>RES_hhdet_in_tesh!K67</f>
        <v>1.5315434191511725</v>
      </c>
      <c r="L390" s="98">
        <f>RES_hhdet_in_tesh!L67</f>
        <v>3.3164742235796854</v>
      </c>
      <c r="M390" s="98">
        <f>RES_hhdet_in_tesh!M67</f>
        <v>0.57788113301777244</v>
      </c>
      <c r="N390" s="98">
        <f>RES_hhdet_in_tesh!N67</f>
        <v>2.2332634265384659</v>
      </c>
      <c r="O390" s="98">
        <f>RES_hhdet_in_tesh!O67</f>
        <v>3.3806159783526195</v>
      </c>
      <c r="P390" s="98">
        <f>RES_hhdet_in_tesh!P67</f>
        <v>4.8076852711172569</v>
      </c>
      <c r="Q390" s="98">
        <f>RES_hhdet_in_tesh!Q67</f>
        <v>2.4812927443695307</v>
      </c>
      <c r="R390" s="98">
        <f>RES_hhdet_in_tesh!R67</f>
        <v>2.5985015061839709</v>
      </c>
      <c r="S390" s="98">
        <f>RES_hhdet_in_tesh!S67</f>
        <v>2.5704193167076324</v>
      </c>
      <c r="T390" s="98">
        <f>RES_hhdet_in_tesh!T67</f>
        <v>3.5712292215574499</v>
      </c>
      <c r="U390" s="98">
        <f>RES_hhdet_in_tesh!U67</f>
        <v>2.2752350739702472</v>
      </c>
      <c r="V390" s="98">
        <f>RES_hhdet_in_tesh!V67</f>
        <v>4.2465775579280809</v>
      </c>
      <c r="W390" s="98">
        <f>RES_hhdet_in_tesh!W67</f>
        <v>4.9798830684607491</v>
      </c>
      <c r="X390" s="98">
        <f>RES_hhdet_in_tesh!X67</f>
        <v>14.641647676203107</v>
      </c>
      <c r="Y390" s="98">
        <f>RES_hhdet_in_tesh!Y67</f>
        <v>2.2160303155798471</v>
      </c>
      <c r="DA390" s="63" t="s">
        <v>4153</v>
      </c>
    </row>
    <row r="391" spans="1:105" ht="12" customHeight="1" x14ac:dyDescent="0.25">
      <c r="A391" s="121" t="s">
        <v>55</v>
      </c>
      <c r="B391" s="122"/>
      <c r="C391" s="122">
        <v>1159.0865195000761</v>
      </c>
      <c r="D391" s="122">
        <v>1107.9030796126001</v>
      </c>
      <c r="E391" s="122">
        <v>1065.4879790449254</v>
      </c>
      <c r="F391" s="122">
        <v>1065.3295886652263</v>
      </c>
      <c r="G391" s="122">
        <v>1189.7130391902972</v>
      </c>
      <c r="H391" s="122">
        <v>1185.9564420310078</v>
      </c>
      <c r="I391" s="122">
        <v>1025.3086333097986</v>
      </c>
      <c r="J391" s="122">
        <v>1002.4834610083199</v>
      </c>
      <c r="K391" s="122">
        <v>959.3865042851869</v>
      </c>
      <c r="L391" s="122">
        <v>1006.9672088695974</v>
      </c>
      <c r="M391" s="122">
        <v>947.90783593635399</v>
      </c>
      <c r="N391" s="122">
        <v>1006.4962528699767</v>
      </c>
      <c r="O391" s="122">
        <v>951.1668397209819</v>
      </c>
      <c r="P391" s="122">
        <v>917.424181343383</v>
      </c>
      <c r="Q391" s="122">
        <v>866.61925630196265</v>
      </c>
      <c r="R391" s="122">
        <v>998.35970284039149</v>
      </c>
      <c r="S391" s="122">
        <v>939.15680206685579</v>
      </c>
      <c r="T391" s="122">
        <v>926.4684733287246</v>
      </c>
      <c r="U391" s="122">
        <v>987.24165641110017</v>
      </c>
      <c r="V391" s="122">
        <v>963.51276698499441</v>
      </c>
      <c r="W391" s="122">
        <v>1035.1895576996717</v>
      </c>
      <c r="X391" s="122">
        <v>823.0167567344788</v>
      </c>
      <c r="Y391" s="122">
        <v>958.4255910395035</v>
      </c>
      <c r="DA391" s="130" t="s">
        <v>4154</v>
      </c>
    </row>
    <row r="392" spans="1:105" ht="12" customHeight="1" x14ac:dyDescent="0.25">
      <c r="A392" s="97" t="s">
        <v>134</v>
      </c>
      <c r="B392" s="98"/>
      <c r="C392" s="98">
        <v>1159.4645877146265</v>
      </c>
      <c r="D392" s="98">
        <v>1105.0655440945368</v>
      </c>
      <c r="E392" s="98">
        <v>1061.6508228017829</v>
      </c>
      <c r="F392" s="98">
        <v>1063.0011801171083</v>
      </c>
      <c r="G392" s="98">
        <v>1196.5972302636653</v>
      </c>
      <c r="H392" s="98">
        <v>1192.4402363707784</v>
      </c>
      <c r="I392" s="98">
        <v>1024.1266296876636</v>
      </c>
      <c r="J392" s="98">
        <v>1001.6541189074804</v>
      </c>
      <c r="K392" s="98">
        <v>958.36928785984423</v>
      </c>
      <c r="L392" s="98">
        <v>1005.3217502872288</v>
      </c>
      <c r="M392" s="98">
        <v>947.87517931501975</v>
      </c>
      <c r="N392" s="98">
        <v>1008.0976670958235</v>
      </c>
      <c r="O392" s="98">
        <v>951.01733501859542</v>
      </c>
      <c r="P392" s="98">
        <v>920.52277386926789</v>
      </c>
      <c r="Q392" s="98">
        <v>864.97975514274606</v>
      </c>
      <c r="R392" s="98">
        <v>999.97334271624163</v>
      </c>
      <c r="S392" s="98">
        <v>936.86858871636196</v>
      </c>
      <c r="T392" s="98">
        <v>926.40882139612427</v>
      </c>
      <c r="U392" s="98">
        <v>986.81035245146279</v>
      </c>
      <c r="V392" s="98">
        <v>963.25297412616408</v>
      </c>
      <c r="W392" s="98">
        <v>1033.2367113540693</v>
      </c>
      <c r="X392" s="98">
        <v>831.95703527966566</v>
      </c>
      <c r="Y392" s="98">
        <v>949.27174717133835</v>
      </c>
      <c r="DA392" s="63" t="s">
        <v>4155</v>
      </c>
    </row>
    <row r="393" spans="1:105" ht="12" customHeight="1" x14ac:dyDescent="0.25">
      <c r="A393" s="97" t="s">
        <v>133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4156</v>
      </c>
    </row>
    <row r="394" spans="1:105" ht="12" customHeight="1" x14ac:dyDescent="0.25">
      <c r="A394" s="100" t="s">
        <v>212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4157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4158</v>
      </c>
    </row>
    <row r="396" spans="1:105" ht="12" customHeight="1" x14ac:dyDescent="0.25">
      <c r="A396" s="106" t="s">
        <v>122</v>
      </c>
      <c r="B396" s="101"/>
      <c r="C396" s="101">
        <v>1155.759519212033</v>
      </c>
      <c r="D396" s="101">
        <v>1133.2429316808873</v>
      </c>
      <c r="E396" s="101">
        <v>1115.5628680179368</v>
      </c>
      <c r="F396" s="101">
        <v>1099.3243534677481</v>
      </c>
      <c r="G396" s="101">
        <v>1080.1759736305071</v>
      </c>
      <c r="H396" s="101">
        <v>1093.7939367728391</v>
      </c>
      <c r="I396" s="101">
        <v>1051.1025790194979</v>
      </c>
      <c r="J396" s="101">
        <v>1022.5419676332757</v>
      </c>
      <c r="K396" s="101">
        <v>975.82756046223881</v>
      </c>
      <c r="L396" s="101">
        <v>1030.455323535565</v>
      </c>
      <c r="M396" s="101">
        <v>948.35085689370112</v>
      </c>
      <c r="N396" s="101">
        <v>984.01239713908888</v>
      </c>
      <c r="O396" s="101">
        <v>953.16532094676177</v>
      </c>
      <c r="P396" s="101">
        <v>882.67567944595851</v>
      </c>
      <c r="Q396" s="101">
        <v>888.00405403087279</v>
      </c>
      <c r="R396" s="101">
        <v>971.23184405798156</v>
      </c>
      <c r="S396" s="101">
        <v>970.81042008202053</v>
      </c>
      <c r="T396" s="101">
        <v>927.45079346557236</v>
      </c>
      <c r="U396" s="101">
        <v>995.44038856127179</v>
      </c>
      <c r="V396" s="101">
        <v>968.30894284032343</v>
      </c>
      <c r="W396" s="101">
        <v>1062.3049414409109</v>
      </c>
      <c r="X396" s="101">
        <v>726.2382414828312</v>
      </c>
      <c r="Y396" s="101">
        <v>1006.7707664437324</v>
      </c>
      <c r="DA396" s="131" t="s">
        <v>4159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X397" s="104">
        <v>0</v>
      </c>
      <c r="Y397" s="104">
        <v>0</v>
      </c>
      <c r="DA397" s="132" t="s">
        <v>4160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X398" s="98">
        <v>0</v>
      </c>
      <c r="Y398" s="98">
        <v>0</v>
      </c>
      <c r="DA398" s="63" t="s">
        <v>4161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4162</v>
      </c>
    </row>
    <row r="400" spans="1:105" ht="12" customHeight="1" x14ac:dyDescent="0.25">
      <c r="A400" s="121" t="s">
        <v>54</v>
      </c>
      <c r="B400" s="122"/>
      <c r="C400" s="122">
        <v>785.92981485705661</v>
      </c>
      <c r="D400" s="122">
        <v>636.06938092321957</v>
      </c>
      <c r="E400" s="122">
        <v>641.54782191052141</v>
      </c>
      <c r="F400" s="122">
        <v>636.56650331115429</v>
      </c>
      <c r="G400" s="122">
        <v>623.11659033185913</v>
      </c>
      <c r="H400" s="122">
        <v>640.6597957550008</v>
      </c>
      <c r="I400" s="122">
        <v>555.97556345315502</v>
      </c>
      <c r="J400" s="122">
        <v>548.86420131168268</v>
      </c>
      <c r="K400" s="122">
        <v>478.41277337671397</v>
      </c>
      <c r="L400" s="122">
        <v>542.28434753096792</v>
      </c>
      <c r="M400" s="122">
        <v>506.44102069765069</v>
      </c>
      <c r="N400" s="122">
        <v>514.27395730103854</v>
      </c>
      <c r="O400" s="122">
        <v>478.59213850527482</v>
      </c>
      <c r="P400" s="122">
        <v>474.79395991601541</v>
      </c>
      <c r="Q400" s="122">
        <v>477.12988975937458</v>
      </c>
      <c r="R400" s="122">
        <v>574.05229958072391</v>
      </c>
      <c r="S400" s="122">
        <v>536.24717758731174</v>
      </c>
      <c r="T400" s="122">
        <v>511.1971223967501</v>
      </c>
      <c r="U400" s="122">
        <v>573.28831658107583</v>
      </c>
      <c r="V400" s="122">
        <v>527.87008723958536</v>
      </c>
      <c r="W400" s="122">
        <v>601.44105442019475</v>
      </c>
      <c r="X400" s="122">
        <v>398.27832655507325</v>
      </c>
      <c r="Y400" s="122">
        <v>528.74077073706337</v>
      </c>
      <c r="DA400" s="130" t="s">
        <v>4163</v>
      </c>
    </row>
    <row r="401" spans="1:105" ht="12" customHeight="1" x14ac:dyDescent="0.25">
      <c r="A401" s="97" t="s">
        <v>175</v>
      </c>
      <c r="B401" s="98"/>
      <c r="C401" s="98">
        <v>789.52909950299045</v>
      </c>
      <c r="D401" s="98">
        <v>633.89250129618722</v>
      </c>
      <c r="E401" s="98">
        <v>641.111103328284</v>
      </c>
      <c r="F401" s="98">
        <v>635.79988773620266</v>
      </c>
      <c r="G401" s="98">
        <v>624.46016677436978</v>
      </c>
      <c r="H401" s="98">
        <v>640.48267293037065</v>
      </c>
      <c r="I401" s="98">
        <v>555.17356520215867</v>
      </c>
      <c r="J401" s="98">
        <v>550.14939607126121</v>
      </c>
      <c r="K401" s="98">
        <v>477.34989761269765</v>
      </c>
      <c r="L401" s="98">
        <v>542.35882406757321</v>
      </c>
      <c r="M401" s="98">
        <v>506.72001738065399</v>
      </c>
      <c r="N401" s="98">
        <v>514.25649628106009</v>
      </c>
      <c r="O401" s="98">
        <v>477.14110195742347</v>
      </c>
      <c r="P401" s="98">
        <v>475.74388929633551</v>
      </c>
      <c r="Q401" s="98">
        <v>476.46905778005322</v>
      </c>
      <c r="R401" s="98">
        <v>575.84678662067336</v>
      </c>
      <c r="S401" s="98">
        <v>536.1331382962212</v>
      </c>
      <c r="T401" s="98">
        <v>510.93861659281782</v>
      </c>
      <c r="U401" s="98">
        <v>574.1004692424508</v>
      </c>
      <c r="V401" s="98">
        <v>528.07070237489324</v>
      </c>
      <c r="W401" s="98">
        <v>608.818591197405</v>
      </c>
      <c r="X401" s="98">
        <v>391.3560419567998</v>
      </c>
      <c r="Y401" s="98">
        <v>512.03813723535495</v>
      </c>
      <c r="DA401" s="63" t="s">
        <v>4164</v>
      </c>
    </row>
    <row r="402" spans="1:105" ht="12" customHeight="1" x14ac:dyDescent="0.25">
      <c r="A402" s="109" t="s">
        <v>120</v>
      </c>
      <c r="B402" s="33"/>
      <c r="C402" s="33">
        <v>765.20289982702297</v>
      </c>
      <c r="D402" s="33">
        <v>695.8610080123766</v>
      </c>
      <c r="E402" s="33">
        <v>653.80606073607635</v>
      </c>
      <c r="F402" s="33">
        <v>649.38989111034391</v>
      </c>
      <c r="G402" s="33">
        <v>606.6877100694752</v>
      </c>
      <c r="H402" s="33">
        <v>642.26505851995512</v>
      </c>
      <c r="I402" s="33">
        <v>564.42808434568053</v>
      </c>
      <c r="J402" s="33">
        <v>529.97742614917831</v>
      </c>
      <c r="K402" s="33">
        <v>488.24437419386436</v>
      </c>
      <c r="L402" s="33">
        <v>532.68928706497388</v>
      </c>
      <c r="M402" s="33">
        <v>500.19318588736343</v>
      </c>
      <c r="N402" s="33">
        <v>514.58476345665395</v>
      </c>
      <c r="O402" s="33">
        <v>496.41524780058091</v>
      </c>
      <c r="P402" s="33">
        <v>464.70441873086736</v>
      </c>
      <c r="Q402" s="33">
        <v>486.02646357053567</v>
      </c>
      <c r="R402" s="33">
        <v>542.93000196249341</v>
      </c>
      <c r="S402" s="33">
        <v>538.29614583378918</v>
      </c>
      <c r="T402" s="33">
        <v>518.33628268407199</v>
      </c>
      <c r="U402" s="33">
        <v>556.38741969786531</v>
      </c>
      <c r="V402" s="33">
        <v>525.27681452720947</v>
      </c>
      <c r="W402" s="33">
        <v>578.86902967236699</v>
      </c>
      <c r="X402" s="33">
        <v>411.88419628271402</v>
      </c>
      <c r="Y402" s="33">
        <v>532.07488567790347</v>
      </c>
      <c r="DA402" s="60" t="s">
        <v>4165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4274.0690295681652</v>
      </c>
      <c r="D404" s="117">
        <f t="shared" si="218"/>
        <v>3855.482885655782</v>
      </c>
      <c r="E404" s="117">
        <f t="shared" si="218"/>
        <v>3787.0454040386749</v>
      </c>
      <c r="F404" s="117">
        <f t="shared" si="218"/>
        <v>3646.8564424644187</v>
      </c>
      <c r="G404" s="117">
        <f t="shared" si="218"/>
        <v>3835.6648536538341</v>
      </c>
      <c r="H404" s="117">
        <f t="shared" si="218"/>
        <v>3620.9536506279101</v>
      </c>
      <c r="I404" s="117">
        <f t="shared" si="218"/>
        <v>3697.1269765785087</v>
      </c>
      <c r="J404" s="117">
        <f t="shared" si="218"/>
        <v>3570.7304284826878</v>
      </c>
      <c r="K404" s="117">
        <f t="shared" si="218"/>
        <v>3523.8592431021989</v>
      </c>
      <c r="L404" s="117">
        <f t="shared" si="218"/>
        <v>3673.0938442463953</v>
      </c>
      <c r="M404" s="117">
        <f t="shared" si="218"/>
        <v>3268.7815006942233</v>
      </c>
      <c r="N404" s="117">
        <f t="shared" si="218"/>
        <v>3269.6131343815359</v>
      </c>
      <c r="O404" s="117">
        <f t="shared" si="218"/>
        <v>2858.4103621275854</v>
      </c>
      <c r="P404" s="117">
        <f t="shared" si="218"/>
        <v>2554.4760588996551</v>
      </c>
      <c r="Q404" s="117">
        <f t="shared" si="218"/>
        <v>2216.8609225560422</v>
      </c>
      <c r="R404" s="117">
        <f t="shared" ref="R404:V404" si="219">R405+R408+R410+R419</f>
        <v>2427.2270131106548</v>
      </c>
      <c r="S404" s="117">
        <f t="shared" si="219"/>
        <v>2142.3327583172768</v>
      </c>
      <c r="T404" s="117">
        <f t="shared" si="219"/>
        <v>2045.095206969547</v>
      </c>
      <c r="U404" s="117">
        <f t="shared" si="219"/>
        <v>1991.6755261041878</v>
      </c>
      <c r="V404" s="117">
        <f t="shared" si="219"/>
        <v>1794.8107668581592</v>
      </c>
      <c r="W404" s="117">
        <f t="shared" ref="W404:Y404" si="220">W405+W408+W410+W419</f>
        <v>1634.8606936799424</v>
      </c>
      <c r="X404" s="117">
        <f t="shared" si="220"/>
        <v>1081.9560951962642</v>
      </c>
      <c r="Y404" s="117">
        <f t="shared" si="220"/>
        <v>847.55101946583784</v>
      </c>
      <c r="DA404" s="129" t="s">
        <v>4315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3662.6249005669847</v>
      </c>
      <c r="D405" s="122">
        <f t="shared" si="221"/>
        <v>3287.4668926788431</v>
      </c>
      <c r="E405" s="122">
        <f t="shared" si="221"/>
        <v>3223.8830210758206</v>
      </c>
      <c r="F405" s="122">
        <f t="shared" si="221"/>
        <v>3092.1859648867635</v>
      </c>
      <c r="G405" s="122">
        <f t="shared" si="221"/>
        <v>3249.4873540205976</v>
      </c>
      <c r="H405" s="122">
        <f t="shared" si="221"/>
        <v>3044.2710530748536</v>
      </c>
      <c r="I405" s="122">
        <f t="shared" si="221"/>
        <v>3194.9784682260474</v>
      </c>
      <c r="J405" s="122">
        <f t="shared" si="221"/>
        <v>3076.2985718771329</v>
      </c>
      <c r="K405" s="122">
        <f t="shared" si="221"/>
        <v>3083.275539257771</v>
      </c>
      <c r="L405" s="122">
        <f t="shared" si="221"/>
        <v>3187.9371284039171</v>
      </c>
      <c r="M405" s="122">
        <f t="shared" si="221"/>
        <v>2827.2804055344595</v>
      </c>
      <c r="N405" s="122">
        <f t="shared" si="221"/>
        <v>2819.7617623145397</v>
      </c>
      <c r="O405" s="122">
        <f t="shared" si="221"/>
        <v>2453.1462369928922</v>
      </c>
      <c r="P405" s="122">
        <f t="shared" si="221"/>
        <v>2174.6851428272125</v>
      </c>
      <c r="Q405" s="122">
        <f t="shared" si="221"/>
        <v>1854.7049322972423</v>
      </c>
      <c r="R405" s="122">
        <f t="shared" ref="R405:V405" si="222">SUM(R406:R407)</f>
        <v>2001.1553258629651</v>
      </c>
      <c r="S405" s="122">
        <f t="shared" si="222"/>
        <v>1753.1385426690838</v>
      </c>
      <c r="T405" s="122">
        <f t="shared" si="222"/>
        <v>1668.5427201319233</v>
      </c>
      <c r="U405" s="122">
        <f t="shared" si="222"/>
        <v>1587.6841149379377</v>
      </c>
      <c r="V405" s="122">
        <f t="shared" si="222"/>
        <v>1421.2126049868928</v>
      </c>
      <c r="W405" s="122">
        <f t="shared" ref="W405:Y405" si="223">SUM(W406:W407)</f>
        <v>1264.1007729681996</v>
      </c>
      <c r="X405" s="122">
        <f t="shared" si="223"/>
        <v>824.45032375594701</v>
      </c>
      <c r="Y405" s="122">
        <f t="shared" si="223"/>
        <v>641.85746062419423</v>
      </c>
      <c r="DA405" s="130" t="s">
        <v>4316</v>
      </c>
    </row>
    <row r="406" spans="1:105" ht="12" customHeight="1" x14ac:dyDescent="0.25">
      <c r="A406" s="97" t="s">
        <v>212</v>
      </c>
      <c r="B406" s="98"/>
      <c r="C406" s="98">
        <v>3662.6249005669847</v>
      </c>
      <c r="D406" s="98">
        <v>3287.4668926788431</v>
      </c>
      <c r="E406" s="98">
        <v>3223.8830210758206</v>
      </c>
      <c r="F406" s="98">
        <v>3092.1859648867635</v>
      </c>
      <c r="G406" s="98">
        <v>3249.4873540205976</v>
      </c>
      <c r="H406" s="98">
        <v>3044.2710530748536</v>
      </c>
      <c r="I406" s="98">
        <v>3194.9784682260474</v>
      </c>
      <c r="J406" s="98">
        <v>3076.2985718771329</v>
      </c>
      <c r="K406" s="98">
        <v>3083.275539257771</v>
      </c>
      <c r="L406" s="98">
        <v>3187.9371284039171</v>
      </c>
      <c r="M406" s="98">
        <v>2827.2804055344595</v>
      </c>
      <c r="N406" s="98">
        <v>2819.7617623145397</v>
      </c>
      <c r="O406" s="98">
        <v>2453.1462369928922</v>
      </c>
      <c r="P406" s="98">
        <v>2174.6851428272125</v>
      </c>
      <c r="Q406" s="98">
        <v>1854.7049322972423</v>
      </c>
      <c r="R406" s="98">
        <v>2001.1553258629651</v>
      </c>
      <c r="S406" s="98">
        <v>1753.1385426690838</v>
      </c>
      <c r="T406" s="98">
        <v>1668.5427201319233</v>
      </c>
      <c r="U406" s="98">
        <v>1587.6841149379377</v>
      </c>
      <c r="V406" s="98">
        <v>1421.2126049868928</v>
      </c>
      <c r="W406" s="98">
        <v>1264.1007729681996</v>
      </c>
      <c r="X406" s="98">
        <v>824.45032375594701</v>
      </c>
      <c r="Y406" s="98">
        <v>641.85746062419423</v>
      </c>
      <c r="DA406" s="63" t="s">
        <v>4317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4318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4319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4320</v>
      </c>
    </row>
    <row r="410" spans="1:105" ht="12" customHeight="1" x14ac:dyDescent="0.25">
      <c r="A410" s="121" t="s">
        <v>55</v>
      </c>
      <c r="B410" s="122"/>
      <c r="C410" s="122">
        <v>371.54758995870066</v>
      </c>
      <c r="D410" s="122">
        <v>350.14408767920486</v>
      </c>
      <c r="E410" s="122">
        <v>342.88610756980768</v>
      </c>
      <c r="F410" s="122">
        <v>341.43321671904954</v>
      </c>
      <c r="G410" s="122">
        <v>381.22793320572839</v>
      </c>
      <c r="H410" s="122">
        <v>372.10577202835265</v>
      </c>
      <c r="I410" s="122">
        <v>322.51429750289401</v>
      </c>
      <c r="J410" s="122">
        <v>312.15070765062558</v>
      </c>
      <c r="K410" s="122">
        <v>288.30804872964757</v>
      </c>
      <c r="L410" s="122">
        <v>295.12368888772511</v>
      </c>
      <c r="M410" s="122">
        <v>270.36767921864839</v>
      </c>
      <c r="N410" s="122">
        <v>278.14750935678967</v>
      </c>
      <c r="O410" s="122">
        <v>249.71309163765764</v>
      </c>
      <c r="P410" s="122">
        <v>226.6192631580866</v>
      </c>
      <c r="Q410" s="122">
        <v>206.40327402081306</v>
      </c>
      <c r="R410" s="122">
        <v>236.43727367241326</v>
      </c>
      <c r="S410" s="122">
        <v>214.31827133866582</v>
      </c>
      <c r="T410" s="122">
        <v>209.61095725144347</v>
      </c>
      <c r="U410" s="122">
        <v>221.15727466054153</v>
      </c>
      <c r="V410" s="122">
        <v>212.07586441555756</v>
      </c>
      <c r="W410" s="122">
        <v>220.8944185470651</v>
      </c>
      <c r="X410" s="122">
        <v>173.25394211783475</v>
      </c>
      <c r="Y410" s="122">
        <v>178.45407523682812</v>
      </c>
      <c r="DA410" s="130" t="s">
        <v>4321</v>
      </c>
    </row>
    <row r="411" spans="1:105" ht="12" customHeight="1" x14ac:dyDescent="0.25">
      <c r="A411" s="97" t="s">
        <v>134</v>
      </c>
      <c r="B411" s="98"/>
      <c r="C411" s="98">
        <v>413.7689069994621</v>
      </c>
      <c r="D411" s="98">
        <v>389.3529308307825</v>
      </c>
      <c r="E411" s="98">
        <v>369.16090508473548</v>
      </c>
      <c r="F411" s="98">
        <v>364.81905348062827</v>
      </c>
      <c r="G411" s="98">
        <v>405.18736576201519</v>
      </c>
      <c r="H411" s="98">
        <v>398.28406754793525</v>
      </c>
      <c r="I411" s="98">
        <v>337.2934659220694</v>
      </c>
      <c r="J411" s="98">
        <v>325.05693883233414</v>
      </c>
      <c r="K411" s="98">
        <v>306.14581289565456</v>
      </c>
      <c r="L411" s="98">
        <v>315.79856269716743</v>
      </c>
      <c r="M411" s="98">
        <v>290.29742469651819</v>
      </c>
      <c r="N411" s="98">
        <v>297.95858552180317</v>
      </c>
      <c r="O411" s="98">
        <v>268.3939183403221</v>
      </c>
      <c r="P411" s="98">
        <v>246.82735031868032</v>
      </c>
      <c r="Q411" s="98">
        <v>222.22752502907539</v>
      </c>
      <c r="R411" s="98">
        <v>250.50121495120337</v>
      </c>
      <c r="S411" s="98">
        <v>229.81115842338866</v>
      </c>
      <c r="T411" s="98">
        <v>222.33969834636551</v>
      </c>
      <c r="U411" s="98">
        <v>232.79151353023218</v>
      </c>
      <c r="V411" s="98">
        <v>223.56330707140026</v>
      </c>
      <c r="W411" s="98">
        <v>236.80320531328587</v>
      </c>
      <c r="X411" s="98">
        <v>189.2589252234084</v>
      </c>
      <c r="Y411" s="98">
        <v>212.24319129023326</v>
      </c>
      <c r="DA411" s="63" t="s">
        <v>4322</v>
      </c>
    </row>
    <row r="412" spans="1:105" ht="12" customHeight="1" x14ac:dyDescent="0.25">
      <c r="A412" s="97" t="s">
        <v>133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4323</v>
      </c>
    </row>
    <row r="413" spans="1:105" ht="12" customHeight="1" x14ac:dyDescent="0.25">
      <c r="A413" s="100" t="s">
        <v>212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4324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4325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4326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4327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4328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4329</v>
      </c>
    </row>
    <row r="419" spans="1:105" ht="12" customHeight="1" x14ac:dyDescent="0.25">
      <c r="A419" s="121" t="s">
        <v>54</v>
      </c>
      <c r="B419" s="122"/>
      <c r="C419" s="122">
        <v>239.8965390424801</v>
      </c>
      <c r="D419" s="122">
        <v>217.87190529773409</v>
      </c>
      <c r="E419" s="122">
        <v>220.27627539304652</v>
      </c>
      <c r="F419" s="122">
        <v>213.23726085860577</v>
      </c>
      <c r="G419" s="122">
        <v>204.94956642750822</v>
      </c>
      <c r="H419" s="122">
        <v>204.57682552470411</v>
      </c>
      <c r="I419" s="122">
        <v>179.63421084956727</v>
      </c>
      <c r="J419" s="122">
        <v>182.28114895492951</v>
      </c>
      <c r="K419" s="122">
        <v>152.27565511478065</v>
      </c>
      <c r="L419" s="122">
        <v>190.03302695475287</v>
      </c>
      <c r="M419" s="122">
        <v>171.13341594111535</v>
      </c>
      <c r="N419" s="122">
        <v>171.70386271020666</v>
      </c>
      <c r="O419" s="122">
        <v>155.55103349703521</v>
      </c>
      <c r="P419" s="122">
        <v>153.171652914356</v>
      </c>
      <c r="Q419" s="122">
        <v>155.75271623798679</v>
      </c>
      <c r="R419" s="122">
        <v>189.63441357527648</v>
      </c>
      <c r="S419" s="122">
        <v>174.8759443095272</v>
      </c>
      <c r="T419" s="122">
        <v>166.94152958618025</v>
      </c>
      <c r="U419" s="122">
        <v>182.83413650570864</v>
      </c>
      <c r="V419" s="122">
        <v>161.52229745570898</v>
      </c>
      <c r="W419" s="122">
        <v>149.86550216467765</v>
      </c>
      <c r="X419" s="122">
        <v>84.251829322482465</v>
      </c>
      <c r="Y419" s="122">
        <v>27.239483604815508</v>
      </c>
      <c r="DA419" s="130" t="s">
        <v>4330</v>
      </c>
    </row>
    <row r="420" spans="1:105" ht="12" customHeight="1" x14ac:dyDescent="0.25">
      <c r="A420" s="97" t="s">
        <v>175</v>
      </c>
      <c r="B420" s="98"/>
      <c r="C420" s="98">
        <v>281.5552194750066</v>
      </c>
      <c r="D420" s="98">
        <v>225.80413485954477</v>
      </c>
      <c r="E420" s="98">
        <v>228.12395596601746</v>
      </c>
      <c r="F420" s="98">
        <v>225.98514058384851</v>
      </c>
      <c r="G420" s="98">
        <v>221.71062408676192</v>
      </c>
      <c r="H420" s="98">
        <v>227.14959428372882</v>
      </c>
      <c r="I420" s="98">
        <v>196.67839503465416</v>
      </c>
      <c r="J420" s="98">
        <v>194.68489577730637</v>
      </c>
      <c r="K420" s="98">
        <v>168.73788810016234</v>
      </c>
      <c r="L420" s="98">
        <v>191.50805691817916</v>
      </c>
      <c r="M420" s="98">
        <v>178.77536820912184</v>
      </c>
      <c r="N420" s="98">
        <v>181.35014713212837</v>
      </c>
      <c r="O420" s="98">
        <v>168.21494252213947</v>
      </c>
      <c r="P420" s="98">
        <v>167.59275003517746</v>
      </c>
      <c r="Q420" s="98">
        <v>167.32193130222751</v>
      </c>
      <c r="R420" s="98">
        <v>200.56858372118313</v>
      </c>
      <c r="S420" s="98">
        <v>184.60900325376184</v>
      </c>
      <c r="T420" s="98">
        <v>172.9864077761267</v>
      </c>
      <c r="U420" s="98">
        <v>191.62001524216751</v>
      </c>
      <c r="V420" s="98">
        <v>174.01763487421306</v>
      </c>
      <c r="W420" s="98">
        <v>198.84818166317373</v>
      </c>
      <c r="X420" s="98">
        <v>127.11679511813142</v>
      </c>
      <c r="Y420" s="98">
        <v>163.69881974047783</v>
      </c>
      <c r="DA420" s="63" t="s">
        <v>4331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4332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350.28964014446115</v>
      </c>
      <c r="D423" s="118">
        <f t="shared" si="225"/>
        <v>314.29460364718591</v>
      </c>
      <c r="E423" s="118">
        <f t="shared" si="225"/>
        <v>307.58855214757472</v>
      </c>
      <c r="F423" s="118">
        <f t="shared" si="225"/>
        <v>296.12639031701474</v>
      </c>
      <c r="G423" s="118">
        <f t="shared" si="225"/>
        <v>311.14090123239959</v>
      </c>
      <c r="H423" s="118">
        <f t="shared" si="225"/>
        <v>293.90905892115501</v>
      </c>
      <c r="I423" s="118">
        <f t="shared" si="225"/>
        <v>298.69231843754937</v>
      </c>
      <c r="J423" s="118">
        <f t="shared" si="225"/>
        <v>287.57229815934147</v>
      </c>
      <c r="K423" s="118">
        <f t="shared" si="225"/>
        <v>283.33042463441507</v>
      </c>
      <c r="L423" s="118">
        <f t="shared" si="225"/>
        <v>292.72728410074183</v>
      </c>
      <c r="M423" s="118">
        <f t="shared" si="225"/>
        <v>258.91894256455072</v>
      </c>
      <c r="N423" s="118">
        <f t="shared" si="225"/>
        <v>257.38765540869173</v>
      </c>
      <c r="O423" s="118">
        <f t="shared" si="225"/>
        <v>224.72129925786385</v>
      </c>
      <c r="P423" s="118">
        <f t="shared" si="225"/>
        <v>200.93294144726912</v>
      </c>
      <c r="Q423" s="118">
        <f t="shared" si="225"/>
        <v>174.0092832968509</v>
      </c>
      <c r="R423" s="118">
        <f t="shared" ref="R423:V423" si="226">R424+R427+R429+R438</f>
        <v>189.38335534425246</v>
      </c>
      <c r="S423" s="118">
        <f t="shared" si="226"/>
        <v>167.36809385477045</v>
      </c>
      <c r="T423" s="118">
        <f t="shared" si="226"/>
        <v>159.52729880433566</v>
      </c>
      <c r="U423" s="118">
        <f t="shared" si="226"/>
        <v>155.46198914406239</v>
      </c>
      <c r="V423" s="118">
        <f t="shared" si="226"/>
        <v>141.13867896701399</v>
      </c>
      <c r="W423" s="118">
        <f t="shared" ref="W423:Y423" si="227">W424+W427+W429+W438</f>
        <v>130.50694371621441</v>
      </c>
      <c r="X423" s="118">
        <f t="shared" si="227"/>
        <v>87.644892589032622</v>
      </c>
      <c r="Y423" s="118">
        <f t="shared" si="227"/>
        <v>77.473411335568372</v>
      </c>
      <c r="DA423" s="129" t="s">
        <v>4483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296.01198624923757</v>
      </c>
      <c r="D424" s="123">
        <f t="shared" si="228"/>
        <v>265.54720236253604</v>
      </c>
      <c r="E424" s="123">
        <f t="shared" si="228"/>
        <v>260.18621159433678</v>
      </c>
      <c r="F424" s="123">
        <f t="shared" si="228"/>
        <v>249.35726208593843</v>
      </c>
      <c r="G424" s="123">
        <f t="shared" si="228"/>
        <v>261.85756246465957</v>
      </c>
      <c r="H424" s="123">
        <f t="shared" si="228"/>
        <v>244.89009363059265</v>
      </c>
      <c r="I424" s="123">
        <f t="shared" si="228"/>
        <v>256.62317308615718</v>
      </c>
      <c r="J424" s="123">
        <f t="shared" si="228"/>
        <v>246.65372071695219</v>
      </c>
      <c r="K424" s="123">
        <f t="shared" si="228"/>
        <v>246.15113088395842</v>
      </c>
      <c r="L424" s="123">
        <f t="shared" si="228"/>
        <v>252.9479617898516</v>
      </c>
      <c r="M424" s="123">
        <f t="shared" si="228"/>
        <v>222.57783744315128</v>
      </c>
      <c r="N424" s="123">
        <f t="shared" si="228"/>
        <v>220.54164020092972</v>
      </c>
      <c r="O424" s="123">
        <f t="shared" si="228"/>
        <v>191.25829144552162</v>
      </c>
      <c r="P424" s="123">
        <f t="shared" si="228"/>
        <v>169.35449559739956</v>
      </c>
      <c r="Q424" s="123">
        <f t="shared" si="228"/>
        <v>144.22620217390298</v>
      </c>
      <c r="R424" s="123">
        <f t="shared" ref="R424:V424" si="229">SUM(R425:R426)</f>
        <v>155.11220828198313</v>
      </c>
      <c r="S424" s="123">
        <f t="shared" si="229"/>
        <v>135.77801294809956</v>
      </c>
      <c r="T424" s="123">
        <f t="shared" si="229"/>
        <v>129.35231042796457</v>
      </c>
      <c r="U424" s="123">
        <f t="shared" si="229"/>
        <v>123.14425175322583</v>
      </c>
      <c r="V424" s="123">
        <f t="shared" si="229"/>
        <v>110.80180661737226</v>
      </c>
      <c r="W424" s="123">
        <f t="shared" ref="W424:Y424" si="230">SUM(W425:W426)</f>
        <v>98.274679600070982</v>
      </c>
      <c r="X424" s="123">
        <f t="shared" si="230"/>
        <v>64.294892682344084</v>
      </c>
      <c r="Y424" s="123">
        <f t="shared" si="230"/>
        <v>50.896472583617118</v>
      </c>
      <c r="DA424" s="130" t="s">
        <v>4484</v>
      </c>
    </row>
    <row r="425" spans="1:105" ht="12" customHeight="1" x14ac:dyDescent="0.25">
      <c r="A425" s="97" t="s">
        <v>212</v>
      </c>
      <c r="B425" s="99"/>
      <c r="C425" s="99">
        <v>292.46370832445916</v>
      </c>
      <c r="D425" s="99">
        <v>262.40104985385585</v>
      </c>
      <c r="E425" s="99">
        <v>257.13593286561081</v>
      </c>
      <c r="F425" s="99">
        <v>246.45086329497315</v>
      </c>
      <c r="G425" s="99">
        <v>258.84430548445295</v>
      </c>
      <c r="H425" s="99">
        <v>242.08114047051163</v>
      </c>
      <c r="I425" s="99">
        <v>253.70278430126442</v>
      </c>
      <c r="J425" s="99">
        <v>243.8648712648224</v>
      </c>
      <c r="K425" s="99">
        <v>243.38437701552846</v>
      </c>
      <c r="L425" s="99">
        <v>250.06305212950039</v>
      </c>
      <c r="M425" s="99">
        <v>220.00033921020577</v>
      </c>
      <c r="N425" s="99">
        <v>217.90082863653336</v>
      </c>
      <c r="O425" s="99">
        <v>188.85456506710153</v>
      </c>
      <c r="P425" s="99">
        <v>167.10179342184469</v>
      </c>
      <c r="Q425" s="99">
        <v>142.21968296342965</v>
      </c>
      <c r="R425" s="99">
        <v>152.91819715120803</v>
      </c>
      <c r="S425" s="99">
        <v>133.83144022703237</v>
      </c>
      <c r="T425" s="99">
        <v>127.47821823038083</v>
      </c>
      <c r="U425" s="99">
        <v>121.34177135432387</v>
      </c>
      <c r="V425" s="99">
        <v>109.16090848219065</v>
      </c>
      <c r="W425" s="99">
        <v>96.811051822348205</v>
      </c>
      <c r="X425" s="99">
        <v>63.331978233508622</v>
      </c>
      <c r="Y425" s="99">
        <v>50.1343747900506</v>
      </c>
      <c r="DA425" s="63" t="s">
        <v>4485</v>
      </c>
    </row>
    <row r="426" spans="1:105" ht="12" customHeight="1" x14ac:dyDescent="0.25">
      <c r="A426" s="97" t="s">
        <v>53</v>
      </c>
      <c r="B426" s="99"/>
      <c r="C426" s="99">
        <v>3.548277924778422</v>
      </c>
      <c r="D426" s="99">
        <v>3.1461525086801618</v>
      </c>
      <c r="E426" s="99">
        <v>3.0502787287259729</v>
      </c>
      <c r="F426" s="99">
        <v>2.9063987909652842</v>
      </c>
      <c r="G426" s="99">
        <v>3.0132569802065947</v>
      </c>
      <c r="H426" s="99">
        <v>2.8089531600810216</v>
      </c>
      <c r="I426" s="99">
        <v>2.920388784892737</v>
      </c>
      <c r="J426" s="99">
        <v>2.7888494521297988</v>
      </c>
      <c r="K426" s="99">
        <v>2.7667538684299506</v>
      </c>
      <c r="L426" s="99">
        <v>2.8849096603512057</v>
      </c>
      <c r="M426" s="99">
        <v>2.5774982329455081</v>
      </c>
      <c r="N426" s="99">
        <v>2.640811564396357</v>
      </c>
      <c r="O426" s="99">
        <v>2.4037263784200782</v>
      </c>
      <c r="P426" s="99">
        <v>2.252702175554866</v>
      </c>
      <c r="Q426" s="99">
        <v>2.0065192104733405</v>
      </c>
      <c r="R426" s="99">
        <v>2.1940111307750989</v>
      </c>
      <c r="S426" s="99">
        <v>1.9465727210671822</v>
      </c>
      <c r="T426" s="99">
        <v>1.8740921975837237</v>
      </c>
      <c r="U426" s="99">
        <v>1.8024803989019569</v>
      </c>
      <c r="V426" s="99">
        <v>1.6408981351816205</v>
      </c>
      <c r="W426" s="99">
        <v>1.46362777772278</v>
      </c>
      <c r="X426" s="99">
        <v>0.96291444883546551</v>
      </c>
      <c r="Y426" s="99">
        <v>0.7620977935665153</v>
      </c>
      <c r="DA426" s="63" t="s">
        <v>4486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2.3961153590843476E-3</v>
      </c>
      <c r="D427" s="123">
        <f t="shared" si="231"/>
        <v>2.0928599525172269E-3</v>
      </c>
      <c r="E427" s="123">
        <f t="shared" si="231"/>
        <v>2.9733634828215923E-3</v>
      </c>
      <c r="F427" s="123">
        <f t="shared" si="231"/>
        <v>4.8305456303132741E-3</v>
      </c>
      <c r="G427" s="123">
        <f t="shared" si="231"/>
        <v>7.0160909829081212E-3</v>
      </c>
      <c r="H427" s="123">
        <f t="shared" si="231"/>
        <v>3.8467685264793557E-3</v>
      </c>
      <c r="I427" s="123">
        <f t="shared" si="231"/>
        <v>9.1637606535156461E-3</v>
      </c>
      <c r="J427" s="123">
        <f t="shared" si="231"/>
        <v>5.8320694191636028E-3</v>
      </c>
      <c r="K427" s="123">
        <f t="shared" si="231"/>
        <v>6.3896669750271046E-3</v>
      </c>
      <c r="L427" s="123">
        <f t="shared" si="231"/>
        <v>1.3240691122443646E-2</v>
      </c>
      <c r="M427" s="123">
        <f t="shared" si="231"/>
        <v>2.195596388836445E-3</v>
      </c>
      <c r="N427" s="123">
        <f t="shared" si="231"/>
        <v>8.0469666032081267E-3</v>
      </c>
      <c r="O427" s="123">
        <f t="shared" si="231"/>
        <v>1.1544646480704386E-2</v>
      </c>
      <c r="P427" s="123">
        <f t="shared" si="231"/>
        <v>1.5610581008933838E-2</v>
      </c>
      <c r="Q427" s="123">
        <f t="shared" si="231"/>
        <v>7.7579614876123531E-3</v>
      </c>
      <c r="R427" s="123">
        <f t="shared" si="231"/>
        <v>8.0351954273487E-3</v>
      </c>
      <c r="S427" s="123">
        <f t="shared" si="231"/>
        <v>7.9337225652178021E-3</v>
      </c>
      <c r="T427" s="123">
        <f t="shared" si="231"/>
        <v>1.0972384515147298E-2</v>
      </c>
      <c r="U427" s="123">
        <f t="shared" si="231"/>
        <v>6.9643362577503608E-3</v>
      </c>
      <c r="V427" s="123">
        <f t="shared" si="231"/>
        <v>1.2961050285008631E-2</v>
      </c>
      <c r="W427" s="123">
        <f t="shared" si="231"/>
        <v>1.493304946222929E-2</v>
      </c>
      <c r="X427" s="123">
        <f t="shared" si="231"/>
        <v>4.3353506243397059E-2</v>
      </c>
      <c r="Y427" s="123">
        <f t="shared" si="231"/>
        <v>6.4887034274916317E-3</v>
      </c>
      <c r="DA427" s="130" t="s">
        <v>4487</v>
      </c>
    </row>
    <row r="428" spans="1:105" ht="12" customHeight="1" x14ac:dyDescent="0.25">
      <c r="A428" s="97" t="s">
        <v>53</v>
      </c>
      <c r="B428" s="99"/>
      <c r="C428" s="99">
        <f>RES_hhdet_in_fecs!C67</f>
        <v>2.3961153590843476E-3</v>
      </c>
      <c r="D428" s="99">
        <f>RES_hhdet_in_fecs!D67</f>
        <v>2.0928599525172269E-3</v>
      </c>
      <c r="E428" s="99">
        <f>RES_hhdet_in_fecs!E67</f>
        <v>2.9733634828215923E-3</v>
      </c>
      <c r="F428" s="99">
        <f>RES_hhdet_in_fecs!F67</f>
        <v>4.8305456303132741E-3</v>
      </c>
      <c r="G428" s="99">
        <f>RES_hhdet_in_fecs!G67</f>
        <v>7.0160909829081212E-3</v>
      </c>
      <c r="H428" s="99">
        <f>RES_hhdet_in_fecs!H67</f>
        <v>3.8467685264793557E-3</v>
      </c>
      <c r="I428" s="99">
        <f>RES_hhdet_in_fecs!I67</f>
        <v>9.1637606535156461E-3</v>
      </c>
      <c r="J428" s="99">
        <f>RES_hhdet_in_fecs!J67</f>
        <v>5.8320694191636028E-3</v>
      </c>
      <c r="K428" s="99">
        <f>RES_hhdet_in_fecs!K67</f>
        <v>6.3896669750271046E-3</v>
      </c>
      <c r="L428" s="99">
        <f>RES_hhdet_in_fecs!L67</f>
        <v>1.3240691122443646E-2</v>
      </c>
      <c r="M428" s="99">
        <f>RES_hhdet_in_fecs!M67</f>
        <v>2.195596388836445E-3</v>
      </c>
      <c r="N428" s="99">
        <f>RES_hhdet_in_fecs!N67</f>
        <v>8.0469666032081267E-3</v>
      </c>
      <c r="O428" s="99">
        <f>RES_hhdet_in_fecs!O67</f>
        <v>1.1544646480704386E-2</v>
      </c>
      <c r="P428" s="99">
        <f>RES_hhdet_in_fecs!P67</f>
        <v>1.5610581008933838E-2</v>
      </c>
      <c r="Q428" s="99">
        <f>RES_hhdet_in_fecs!Q67</f>
        <v>7.7579614876123531E-3</v>
      </c>
      <c r="R428" s="99">
        <f>RES_hhdet_in_fecs!R67</f>
        <v>8.0351954273487E-3</v>
      </c>
      <c r="S428" s="99">
        <f>RES_hhdet_in_fecs!S67</f>
        <v>7.9337225652178021E-3</v>
      </c>
      <c r="T428" s="99">
        <f>RES_hhdet_in_fecs!T67</f>
        <v>1.0972384515147298E-2</v>
      </c>
      <c r="U428" s="99">
        <f>RES_hhdet_in_fecs!U67</f>
        <v>6.9643362577503608E-3</v>
      </c>
      <c r="V428" s="99">
        <f>RES_hhdet_in_fecs!V67</f>
        <v>1.2961050285008631E-2</v>
      </c>
      <c r="W428" s="99">
        <f>RES_hhdet_in_fecs!W67</f>
        <v>1.493304946222929E-2</v>
      </c>
      <c r="X428" s="99">
        <f>RES_hhdet_in_fecs!X67</f>
        <v>4.3353506243397059E-2</v>
      </c>
      <c r="Y428" s="99">
        <f>RES_hhdet_in_fecs!Y67</f>
        <v>6.4887034274916317E-3</v>
      </c>
      <c r="DA428" s="63" t="s">
        <v>4488</v>
      </c>
    </row>
    <row r="429" spans="1:105" ht="12" customHeight="1" x14ac:dyDescent="0.25">
      <c r="A429" s="121" t="s">
        <v>55</v>
      </c>
      <c r="B429" s="123"/>
      <c r="C429" s="123">
        <v>32.647678850347063</v>
      </c>
      <c r="D429" s="123">
        <v>30.822657834485103</v>
      </c>
      <c r="E429" s="123">
        <v>29.341654916721996</v>
      </c>
      <c r="F429" s="123">
        <v>28.975507143316854</v>
      </c>
      <c r="G429" s="123">
        <v>31.959739737176939</v>
      </c>
      <c r="H429" s="123">
        <v>31.373486818580307</v>
      </c>
      <c r="I429" s="123">
        <v>26.746936828227906</v>
      </c>
      <c r="J429" s="123">
        <v>25.741806010267585</v>
      </c>
      <c r="K429" s="123">
        <v>24.142371836291261</v>
      </c>
      <c r="L429" s="123">
        <v>24.773580680607395</v>
      </c>
      <c r="M429" s="123">
        <v>22.578417304656593</v>
      </c>
      <c r="N429" s="123">
        <v>23.007918308941232</v>
      </c>
      <c r="O429" s="123">
        <v>20.718544073042299</v>
      </c>
      <c r="P429" s="123">
        <v>18.99180006218803</v>
      </c>
      <c r="Q429" s="123">
        <v>17.168491315412769</v>
      </c>
      <c r="R429" s="123">
        <v>19.199548302637201</v>
      </c>
      <c r="S429" s="123">
        <v>17.695224064285831</v>
      </c>
      <c r="T429" s="123">
        <v>17.07535391072954</v>
      </c>
      <c r="U429" s="123">
        <v>17.87750798147226</v>
      </c>
      <c r="V429" s="123">
        <v>17.24911683685912</v>
      </c>
      <c r="W429" s="123">
        <v>18.263631567696347</v>
      </c>
      <c r="X429" s="123">
        <v>14.448076173034696</v>
      </c>
      <c r="Y429" s="123">
        <v>16.873196933055947</v>
      </c>
      <c r="DA429" s="130" t="s">
        <v>4489</v>
      </c>
    </row>
    <row r="430" spans="1:105" ht="12" customHeight="1" x14ac:dyDescent="0.25">
      <c r="A430" s="97" t="s">
        <v>134</v>
      </c>
      <c r="B430" s="99"/>
      <c r="C430" s="99">
        <v>33.039798564053861</v>
      </c>
      <c r="D430" s="99">
        <v>31.077611166578475</v>
      </c>
      <c r="E430" s="99">
        <v>29.444161927066457</v>
      </c>
      <c r="F430" s="99">
        <v>29.076508236479349</v>
      </c>
      <c r="G430" s="99">
        <v>32.275996443554419</v>
      </c>
      <c r="H430" s="99">
        <v>31.671641461049536</v>
      </c>
      <c r="I430" s="99">
        <v>26.783370305016504</v>
      </c>
      <c r="J430" s="99">
        <v>25.76796974999553</v>
      </c>
      <c r="K430" s="99">
        <v>24.166217711913703</v>
      </c>
      <c r="L430" s="99">
        <v>24.771364448363578</v>
      </c>
      <c r="M430" s="99">
        <v>22.589033539108851</v>
      </c>
      <c r="N430" s="99">
        <v>23.025144731120005</v>
      </c>
      <c r="O430" s="99">
        <v>20.662207556346164</v>
      </c>
      <c r="P430" s="99">
        <v>18.966098628048844</v>
      </c>
      <c r="Q430" s="99">
        <v>17.040515504661187</v>
      </c>
      <c r="R430" s="99">
        <v>19.14203944064479</v>
      </c>
      <c r="S430" s="99">
        <v>17.543370112221755</v>
      </c>
      <c r="T430" s="99">
        <v>16.986960085045986</v>
      </c>
      <c r="U430" s="99">
        <v>17.791533178573502</v>
      </c>
      <c r="V430" s="99">
        <v>17.17151509743476</v>
      </c>
      <c r="W430" s="99">
        <v>18.135553645341691</v>
      </c>
      <c r="X430" s="99">
        <v>14.538343654401016</v>
      </c>
      <c r="Y430" s="99">
        <v>16.577948145111687</v>
      </c>
      <c r="DA430" s="63" t="s">
        <v>4490</v>
      </c>
    </row>
    <row r="431" spans="1:105" ht="12" customHeight="1" x14ac:dyDescent="0.25">
      <c r="A431" s="97" t="s">
        <v>133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4491</v>
      </c>
    </row>
    <row r="432" spans="1:105" ht="12" customHeight="1" x14ac:dyDescent="0.25">
      <c r="A432" s="100" t="s">
        <v>212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4492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4493</v>
      </c>
    </row>
    <row r="434" spans="1:105" ht="12" customHeight="1" x14ac:dyDescent="0.25">
      <c r="A434" s="106" t="s">
        <v>122</v>
      </c>
      <c r="B434" s="102"/>
      <c r="C434" s="102">
        <v>29.197025369727349</v>
      </c>
      <c r="D434" s="102">
        <v>28.545865287418753</v>
      </c>
      <c r="E434" s="102">
        <v>28.003938431726805</v>
      </c>
      <c r="F434" s="102">
        <v>27.500891183144461</v>
      </c>
      <c r="G434" s="102">
        <v>26.927655181272062</v>
      </c>
      <c r="H434" s="102">
        <v>27.135431543482074</v>
      </c>
      <c r="I434" s="102">
        <v>25.95187740141894</v>
      </c>
      <c r="J434" s="102">
        <v>25.10900858428953</v>
      </c>
      <c r="K434" s="102">
        <v>23.756955939603014</v>
      </c>
      <c r="L434" s="102">
        <v>24.80521630949951</v>
      </c>
      <c r="M434" s="102">
        <v>22.434397067464712</v>
      </c>
      <c r="N434" s="102">
        <v>22.766059341551269</v>
      </c>
      <c r="O434" s="102">
        <v>21.471613837041602</v>
      </c>
      <c r="P434" s="102">
        <v>19.28002328789178</v>
      </c>
      <c r="Q434" s="102">
        <v>18.837741020868187</v>
      </c>
      <c r="R434" s="102">
        <v>20.166363953524179</v>
      </c>
      <c r="S434" s="102">
        <v>19.795870401172227</v>
      </c>
      <c r="T434" s="102">
        <v>18.530982105102936</v>
      </c>
      <c r="U434" s="102">
        <v>19.511817996208276</v>
      </c>
      <c r="V434" s="102">
        <v>18.681764333924118</v>
      </c>
      <c r="W434" s="102">
        <v>20.042000880390912</v>
      </c>
      <c r="X434" s="102">
        <v>13.470930687244264</v>
      </c>
      <c r="Y434" s="102">
        <v>18.432525958831921</v>
      </c>
      <c r="DA434" s="131" t="s">
        <v>4494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X435" s="105">
        <v>0</v>
      </c>
      <c r="Y435" s="105">
        <v>0</v>
      </c>
      <c r="DA435" s="132" t="s">
        <v>4495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X436" s="99">
        <v>0</v>
      </c>
      <c r="Y436" s="99">
        <v>0</v>
      </c>
      <c r="DA436" s="63" t="s">
        <v>4496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X437" s="99">
        <v>0</v>
      </c>
      <c r="Y437" s="99">
        <v>0</v>
      </c>
      <c r="DA437" s="63" t="s">
        <v>4497</v>
      </c>
    </row>
    <row r="438" spans="1:105" ht="12" customHeight="1" x14ac:dyDescent="0.25">
      <c r="A438" s="121" t="s">
        <v>54</v>
      </c>
      <c r="B438" s="123"/>
      <c r="C438" s="123">
        <v>21.627578929517423</v>
      </c>
      <c r="D438" s="123">
        <v>17.922650590212225</v>
      </c>
      <c r="E438" s="123">
        <v>18.05771227303315</v>
      </c>
      <c r="F438" s="123">
        <v>17.788790542129181</v>
      </c>
      <c r="G438" s="123">
        <v>17.316582939580119</v>
      </c>
      <c r="H438" s="123">
        <v>17.641631703455559</v>
      </c>
      <c r="I438" s="123">
        <v>15.313044762510803</v>
      </c>
      <c r="J438" s="123">
        <v>15.170939362702562</v>
      </c>
      <c r="K438" s="123">
        <v>13.030532247190363</v>
      </c>
      <c r="L438" s="123">
        <v>14.992500939160388</v>
      </c>
      <c r="M438" s="123">
        <v>13.76049222035401</v>
      </c>
      <c r="N438" s="123">
        <v>13.830049932217575</v>
      </c>
      <c r="O438" s="123">
        <v>12.732919092819234</v>
      </c>
      <c r="P438" s="123">
        <v>12.571035206672615</v>
      </c>
      <c r="Q438" s="123">
        <v>12.606831846047521</v>
      </c>
      <c r="R438" s="123">
        <v>15.063563564204793</v>
      </c>
      <c r="S438" s="123">
        <v>13.886923119819832</v>
      </c>
      <c r="T438" s="123">
        <v>13.088662081126394</v>
      </c>
      <c r="U438" s="123">
        <v>14.43326507310654</v>
      </c>
      <c r="V438" s="123">
        <v>13.074794462497568</v>
      </c>
      <c r="W438" s="123">
        <v>13.953699498984847</v>
      </c>
      <c r="X438" s="123">
        <v>8.8585702274104481</v>
      </c>
      <c r="Y438" s="123">
        <v>9.6972531154678112</v>
      </c>
      <c r="DA438" s="130" t="s">
        <v>4498</v>
      </c>
    </row>
    <row r="439" spans="1:105" ht="12" customHeight="1" x14ac:dyDescent="0.25">
      <c r="A439" s="97" t="s">
        <v>175</v>
      </c>
      <c r="B439" s="99"/>
      <c r="C439" s="99">
        <v>22.482423349718456</v>
      </c>
      <c r="D439" s="99">
        <v>18.02337300504475</v>
      </c>
      <c r="E439" s="99">
        <v>18.195097602127252</v>
      </c>
      <c r="F439" s="99">
        <v>18.011281863755848</v>
      </c>
      <c r="G439" s="99">
        <v>17.660795768063405</v>
      </c>
      <c r="H439" s="99">
        <v>18.062988440558875</v>
      </c>
      <c r="I439" s="99">
        <v>15.617587701584917</v>
      </c>
      <c r="J439" s="99">
        <v>15.43309465471299</v>
      </c>
      <c r="K439" s="99">
        <v>13.319654779883926</v>
      </c>
      <c r="L439" s="99">
        <v>15.02196790321466</v>
      </c>
      <c r="M439" s="99">
        <v>13.911121645891829</v>
      </c>
      <c r="N439" s="99">
        <v>14.014073054530638</v>
      </c>
      <c r="O439" s="99">
        <v>12.949965774053517</v>
      </c>
      <c r="P439" s="99">
        <v>12.877748849182341</v>
      </c>
      <c r="Q439" s="99">
        <v>12.830327675441708</v>
      </c>
      <c r="R439" s="99">
        <v>15.326439597879922</v>
      </c>
      <c r="S439" s="99">
        <v>14.092718962594482</v>
      </c>
      <c r="T439" s="99">
        <v>13.216322708016243</v>
      </c>
      <c r="U439" s="99">
        <v>14.644923292777314</v>
      </c>
      <c r="V439" s="99">
        <v>13.365996789035261</v>
      </c>
      <c r="W439" s="99">
        <v>15.22877133804071</v>
      </c>
      <c r="X439" s="99">
        <v>9.7647582511205275</v>
      </c>
      <c r="Y439" s="99">
        <v>12.786231344225486</v>
      </c>
      <c r="DA439" s="63" t="s">
        <v>4499</v>
      </c>
    </row>
    <row r="440" spans="1:105" ht="12" customHeight="1" x14ac:dyDescent="0.25">
      <c r="A440" s="109" t="s">
        <v>120</v>
      </c>
      <c r="B440" s="110"/>
      <c r="C440" s="110">
        <v>16.704854164911477</v>
      </c>
      <c r="D440" s="110">
        <v>15.156141596145568</v>
      </c>
      <c r="E440" s="110">
        <v>14.201448208115885</v>
      </c>
      <c r="F440" s="110">
        <v>14.067117525828529</v>
      </c>
      <c r="G440" s="110">
        <v>13.10764389822508</v>
      </c>
      <c r="H440" s="110">
        <v>13.822878912857771</v>
      </c>
      <c r="I440" s="110">
        <v>12.10336749451621</v>
      </c>
      <c r="J440" s="110">
        <v>11.318396375766707</v>
      </c>
      <c r="K440" s="110">
        <v>10.356148819774909</v>
      </c>
      <c r="L440" s="110">
        <v>11.196173736834661</v>
      </c>
      <c r="M440" s="110">
        <v>10.387305993916211</v>
      </c>
      <c r="N440" s="110">
        <v>10.554438355045132</v>
      </c>
      <c r="O440" s="110">
        <v>10.066930611998101</v>
      </c>
      <c r="P440" s="110">
        <v>9.3133194308897114</v>
      </c>
      <c r="Q440" s="110">
        <v>9.5979775458451861</v>
      </c>
      <c r="R440" s="110">
        <v>10.50442996524214</v>
      </c>
      <c r="S440" s="110">
        <v>10.189345354557293</v>
      </c>
      <c r="T440" s="110">
        <v>9.5630558321259027</v>
      </c>
      <c r="U440" s="110">
        <v>10.028657521757749</v>
      </c>
      <c r="V440" s="110">
        <v>9.3105368653268084</v>
      </c>
      <c r="W440" s="110">
        <v>10.052539264130536</v>
      </c>
      <c r="X440" s="110">
        <v>7.0774420428768421</v>
      </c>
      <c r="Y440" s="110">
        <v>9.0806432579038976</v>
      </c>
      <c r="DA440" s="60" t="s">
        <v>4500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188.42362953133062</v>
      </c>
      <c r="D442" s="118">
        <f t="shared" si="232"/>
        <v>170.35209603231999</v>
      </c>
      <c r="E442" s="118">
        <f t="shared" si="232"/>
        <v>168.27282015257424</v>
      </c>
      <c r="F442" s="118">
        <f t="shared" si="232"/>
        <v>163.66580730785299</v>
      </c>
      <c r="G442" s="118">
        <f t="shared" si="232"/>
        <v>173.75616167672857</v>
      </c>
      <c r="H442" s="118">
        <f t="shared" si="232"/>
        <v>166.01058082221019</v>
      </c>
      <c r="I442" s="118">
        <f t="shared" si="232"/>
        <v>170.209355458396</v>
      </c>
      <c r="J442" s="118">
        <f t="shared" si="232"/>
        <v>165.75435127356747</v>
      </c>
      <c r="K442" s="118">
        <f t="shared" si="232"/>
        <v>165.47711276084482</v>
      </c>
      <c r="L442" s="118">
        <f t="shared" si="232"/>
        <v>173.30522120410771</v>
      </c>
      <c r="M442" s="118">
        <f t="shared" si="232"/>
        <v>157.35794528613258</v>
      </c>
      <c r="N442" s="118">
        <f t="shared" si="232"/>
        <v>162.75073837921391</v>
      </c>
      <c r="O442" s="118">
        <f t="shared" si="232"/>
        <v>149.85381684188874</v>
      </c>
      <c r="P442" s="118">
        <f t="shared" si="232"/>
        <v>141.98115518411865</v>
      </c>
      <c r="Q442" s="118">
        <f t="shared" si="232"/>
        <v>128.56548897307596</v>
      </c>
      <c r="R442" s="118">
        <f t="shared" ref="R442:V442" si="233">R443+R446+R448+R457</f>
        <v>143.02793785641018</v>
      </c>
      <c r="S442" s="118">
        <f t="shared" si="233"/>
        <v>128.63626656679799</v>
      </c>
      <c r="T442" s="118">
        <f t="shared" si="233"/>
        <v>124.47318631077486</v>
      </c>
      <c r="U442" s="118">
        <f t="shared" si="233"/>
        <v>122.60502999166611</v>
      </c>
      <c r="V442" s="118">
        <f t="shared" si="233"/>
        <v>112.70706851626761</v>
      </c>
      <c r="W442" s="118">
        <f t="shared" ref="W442:Y442" si="234">W443+W446+W448+W457</f>
        <v>105.27003406354481</v>
      </c>
      <c r="X442" s="118">
        <f t="shared" si="234"/>
        <v>71.555670980449165</v>
      </c>
      <c r="Y442" s="118">
        <f t="shared" si="234"/>
        <v>64.559005193520647</v>
      </c>
      <c r="DA442" s="129" t="s">
        <v>4651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157.05042337562003</v>
      </c>
      <c r="D443" s="123">
        <f t="shared" si="235"/>
        <v>142.23297198257916</v>
      </c>
      <c r="E443" s="123">
        <f t="shared" si="235"/>
        <v>140.76651943300496</v>
      </c>
      <c r="F443" s="123">
        <f t="shared" si="235"/>
        <v>136.25620729797964</v>
      </c>
      <c r="G443" s="123">
        <f t="shared" si="235"/>
        <v>144.5693313262955</v>
      </c>
      <c r="H443" s="123">
        <f t="shared" si="235"/>
        <v>136.66221932666696</v>
      </c>
      <c r="I443" s="123">
        <f t="shared" si="235"/>
        <v>144.81791461818833</v>
      </c>
      <c r="J443" s="123">
        <f t="shared" si="235"/>
        <v>140.89612517773634</v>
      </c>
      <c r="K443" s="123">
        <f t="shared" si="235"/>
        <v>142.53114669786649</v>
      </c>
      <c r="L443" s="123">
        <f t="shared" si="235"/>
        <v>148.70971410284099</v>
      </c>
      <c r="M443" s="123">
        <f t="shared" si="235"/>
        <v>134.49348500230568</v>
      </c>
      <c r="N443" s="123">
        <f t="shared" si="235"/>
        <v>138.98163931295079</v>
      </c>
      <c r="O443" s="123">
        <f t="shared" si="235"/>
        <v>127.57162516664077</v>
      </c>
      <c r="P443" s="123">
        <f t="shared" si="235"/>
        <v>120.3013926719324</v>
      </c>
      <c r="Q443" s="123">
        <f t="shared" si="235"/>
        <v>107.7172370053643</v>
      </c>
      <c r="R443" s="123">
        <f t="shared" ref="R443:V443" si="236">SUM(R444:R445)</f>
        <v>118.72117148742824</v>
      </c>
      <c r="S443" s="123">
        <f t="shared" si="236"/>
        <v>105.84994681996213</v>
      </c>
      <c r="T443" s="123">
        <f t="shared" si="236"/>
        <v>102.3342397873932</v>
      </c>
      <c r="U443" s="123">
        <f t="shared" si="236"/>
        <v>98.663872756822585</v>
      </c>
      <c r="V443" s="123">
        <f t="shared" si="236"/>
        <v>89.793586535275892</v>
      </c>
      <c r="W443" s="123">
        <f t="shared" ref="W443:Y443" si="237">SUM(W444:W445)</f>
        <v>80.321934161150082</v>
      </c>
      <c r="X443" s="123">
        <f t="shared" si="237"/>
        <v>52.807317568112978</v>
      </c>
      <c r="Y443" s="123">
        <f t="shared" si="237"/>
        <v>41.946295993972932</v>
      </c>
      <c r="DA443" s="130" t="s">
        <v>4652</v>
      </c>
    </row>
    <row r="444" spans="1:105" ht="12" customHeight="1" x14ac:dyDescent="0.25">
      <c r="A444" s="97" t="s">
        <v>212</v>
      </c>
      <c r="B444" s="99"/>
      <c r="C444" s="99">
        <v>153.5021454508416</v>
      </c>
      <c r="D444" s="99">
        <v>139.086819473899</v>
      </c>
      <c r="E444" s="99">
        <v>137.71624070427899</v>
      </c>
      <c r="F444" s="99">
        <v>133.34980850701436</v>
      </c>
      <c r="G444" s="99">
        <v>141.55607434608891</v>
      </c>
      <c r="H444" s="99">
        <v>133.85326616658594</v>
      </c>
      <c r="I444" s="99">
        <v>141.89752583329559</v>
      </c>
      <c r="J444" s="99">
        <v>138.10727572560654</v>
      </c>
      <c r="K444" s="99">
        <v>139.76439282943653</v>
      </c>
      <c r="L444" s="99">
        <v>145.82480444248978</v>
      </c>
      <c r="M444" s="99">
        <v>131.91598676936016</v>
      </c>
      <c r="N444" s="99">
        <v>136.34082774855443</v>
      </c>
      <c r="O444" s="99">
        <v>125.1678987882207</v>
      </c>
      <c r="P444" s="99">
        <v>118.04869049637753</v>
      </c>
      <c r="Q444" s="99">
        <v>105.71071779489095</v>
      </c>
      <c r="R444" s="99">
        <v>116.52716035665314</v>
      </c>
      <c r="S444" s="99">
        <v>103.90337409889494</v>
      </c>
      <c r="T444" s="99">
        <v>100.46014758980948</v>
      </c>
      <c r="U444" s="99">
        <v>96.861392357920622</v>
      </c>
      <c r="V444" s="99">
        <v>88.152688400094277</v>
      </c>
      <c r="W444" s="99">
        <v>78.858306383427305</v>
      </c>
      <c r="X444" s="99">
        <v>51.844403119277516</v>
      </c>
      <c r="Y444" s="99">
        <v>41.184198200406414</v>
      </c>
      <c r="DA444" s="63" t="s">
        <v>4653</v>
      </c>
    </row>
    <row r="445" spans="1:105" ht="12" customHeight="1" x14ac:dyDescent="0.25">
      <c r="A445" s="97" t="s">
        <v>53</v>
      </c>
      <c r="B445" s="99"/>
      <c r="C445" s="99">
        <v>3.548277924778422</v>
      </c>
      <c r="D445" s="99">
        <v>3.1461525086801618</v>
      </c>
      <c r="E445" s="99">
        <v>3.0502787287259729</v>
      </c>
      <c r="F445" s="99">
        <v>2.9063987909652842</v>
      </c>
      <c r="G445" s="99">
        <v>3.0132569802065947</v>
      </c>
      <c r="H445" s="99">
        <v>2.8089531600810216</v>
      </c>
      <c r="I445" s="99">
        <v>2.920388784892737</v>
      </c>
      <c r="J445" s="99">
        <v>2.7888494521297988</v>
      </c>
      <c r="K445" s="99">
        <v>2.7667538684299506</v>
      </c>
      <c r="L445" s="99">
        <v>2.8849096603512057</v>
      </c>
      <c r="M445" s="99">
        <v>2.5774982329455081</v>
      </c>
      <c r="N445" s="99">
        <v>2.640811564396357</v>
      </c>
      <c r="O445" s="99">
        <v>2.4037263784200782</v>
      </c>
      <c r="P445" s="99">
        <v>2.252702175554866</v>
      </c>
      <c r="Q445" s="99">
        <v>2.0065192104733405</v>
      </c>
      <c r="R445" s="99">
        <v>2.1940111307750989</v>
      </c>
      <c r="S445" s="99">
        <v>1.9465727210671822</v>
      </c>
      <c r="T445" s="99">
        <v>1.8740921975837237</v>
      </c>
      <c r="U445" s="99">
        <v>1.8024803989019569</v>
      </c>
      <c r="V445" s="99">
        <v>1.6408981351816205</v>
      </c>
      <c r="W445" s="99">
        <v>1.46362777772278</v>
      </c>
      <c r="X445" s="99">
        <v>0.96291444883546551</v>
      </c>
      <c r="Y445" s="99">
        <v>0.7620977935665153</v>
      </c>
      <c r="DA445" s="63" t="s">
        <v>4654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6.5550214484417632E-3</v>
      </c>
      <c r="D446" s="123">
        <f t="shared" si="238"/>
        <v>5.9963650416867487E-3</v>
      </c>
      <c r="E446" s="123">
        <f t="shared" si="238"/>
        <v>8.9098652151891836E-3</v>
      </c>
      <c r="F446" s="123">
        <f t="shared" si="238"/>
        <v>1.5114893240444854E-2</v>
      </c>
      <c r="G446" s="123">
        <f t="shared" si="238"/>
        <v>2.2895678221553327E-2</v>
      </c>
      <c r="H446" s="123">
        <f t="shared" si="238"/>
        <v>1.3076311510321344E-2</v>
      </c>
      <c r="I446" s="123">
        <f t="shared" si="238"/>
        <v>3.2413584572758017E-2</v>
      </c>
      <c r="J446" s="123">
        <f t="shared" si="238"/>
        <v>2.1447924098870613E-2</v>
      </c>
      <c r="K446" s="123">
        <f t="shared" si="238"/>
        <v>2.4416029174881129E-2</v>
      </c>
      <c r="L446" s="123">
        <f t="shared" si="238"/>
        <v>5.253899584962482E-2</v>
      </c>
      <c r="M446" s="123">
        <f t="shared" si="238"/>
        <v>9.0815158397161491E-3</v>
      </c>
      <c r="N446" s="123">
        <f t="shared" si="238"/>
        <v>3.4853932080053766E-2</v>
      </c>
      <c r="O446" s="123">
        <f t="shared" si="238"/>
        <v>5.2561197467903144E-2</v>
      </c>
      <c r="P446" s="123">
        <f t="shared" si="238"/>
        <v>7.460812315117292E-2</v>
      </c>
      <c r="Q446" s="123">
        <f t="shared" si="238"/>
        <v>3.8426271497889311E-2</v>
      </c>
      <c r="R446" s="123">
        <f t="shared" si="238"/>
        <v>4.010206208959792E-2</v>
      </c>
      <c r="S446" s="123">
        <f t="shared" si="238"/>
        <v>3.9628830157495576E-2</v>
      </c>
      <c r="T446" s="123">
        <f t="shared" si="238"/>
        <v>5.4857918830726556E-2</v>
      </c>
      <c r="U446" s="123">
        <f t="shared" si="238"/>
        <v>3.4855118456865938E-2</v>
      </c>
      <c r="V446" s="123">
        <f t="shared" si="238"/>
        <v>6.5058814895412306E-2</v>
      </c>
      <c r="W446" s="123">
        <f t="shared" si="238"/>
        <v>7.5680936896026646E-2</v>
      </c>
      <c r="X446" s="123">
        <f t="shared" si="238"/>
        <v>0.22210423745386085</v>
      </c>
      <c r="Y446" s="123">
        <f t="shared" si="238"/>
        <v>3.3645119862870491E-2</v>
      </c>
      <c r="DA446" s="130" t="s">
        <v>4655</v>
      </c>
    </row>
    <row r="447" spans="1:105" ht="12" customHeight="1" x14ac:dyDescent="0.25">
      <c r="A447" s="97" t="s">
        <v>53</v>
      </c>
      <c r="B447" s="99"/>
      <c r="C447" s="99">
        <f>RES_hhdet_in_tess!C67</f>
        <v>6.5550214484417632E-3</v>
      </c>
      <c r="D447" s="99">
        <f>RES_hhdet_in_tess!D67</f>
        <v>5.9963650416867487E-3</v>
      </c>
      <c r="E447" s="99">
        <f>RES_hhdet_in_tess!E67</f>
        <v>8.9098652151891836E-3</v>
      </c>
      <c r="F447" s="99">
        <f>RES_hhdet_in_tess!F67</f>
        <v>1.5114893240444854E-2</v>
      </c>
      <c r="G447" s="99">
        <f>RES_hhdet_in_tess!G67</f>
        <v>2.2895678221553327E-2</v>
      </c>
      <c r="H447" s="99">
        <f>RES_hhdet_in_tess!H67</f>
        <v>1.3076311510321344E-2</v>
      </c>
      <c r="I447" s="99">
        <f>RES_hhdet_in_tess!I67</f>
        <v>3.2413584572758017E-2</v>
      </c>
      <c r="J447" s="99">
        <f>RES_hhdet_in_tess!J67</f>
        <v>2.1447924098870613E-2</v>
      </c>
      <c r="K447" s="99">
        <f>RES_hhdet_in_tess!K67</f>
        <v>2.4416029174881129E-2</v>
      </c>
      <c r="L447" s="99">
        <f>RES_hhdet_in_tess!L67</f>
        <v>5.253899584962482E-2</v>
      </c>
      <c r="M447" s="99">
        <f>RES_hhdet_in_tess!M67</f>
        <v>9.0815158397161491E-3</v>
      </c>
      <c r="N447" s="99">
        <f>RES_hhdet_in_tess!N67</f>
        <v>3.4853932080053766E-2</v>
      </c>
      <c r="O447" s="99">
        <f>RES_hhdet_in_tess!O67</f>
        <v>5.2561197467903144E-2</v>
      </c>
      <c r="P447" s="99">
        <f>RES_hhdet_in_tess!P67</f>
        <v>7.460812315117292E-2</v>
      </c>
      <c r="Q447" s="99">
        <f>RES_hhdet_in_tess!Q67</f>
        <v>3.8426271497889311E-2</v>
      </c>
      <c r="R447" s="99">
        <f>RES_hhdet_in_tess!R67</f>
        <v>4.010206208959792E-2</v>
      </c>
      <c r="S447" s="99">
        <f>RES_hhdet_in_tess!S67</f>
        <v>3.9628830157495576E-2</v>
      </c>
      <c r="T447" s="99">
        <f>RES_hhdet_in_tess!T67</f>
        <v>5.4857918830726556E-2</v>
      </c>
      <c r="U447" s="99">
        <f>RES_hhdet_in_tess!U67</f>
        <v>3.4855118456865938E-2</v>
      </c>
      <c r="V447" s="99">
        <f>RES_hhdet_in_tess!V67</f>
        <v>6.5058814895412306E-2</v>
      </c>
      <c r="W447" s="99">
        <f>RES_hhdet_in_tess!W67</f>
        <v>7.5680936896026646E-2</v>
      </c>
      <c r="X447" s="99">
        <f>RES_hhdet_in_tess!X67</f>
        <v>0.22210423745386085</v>
      </c>
      <c r="Y447" s="99">
        <f>RES_hhdet_in_tess!Y67</f>
        <v>3.3645119862870491E-2</v>
      </c>
      <c r="DA447" s="63" t="s">
        <v>4656</v>
      </c>
    </row>
    <row r="448" spans="1:105" ht="12" customHeight="1" x14ac:dyDescent="0.25">
      <c r="A448" s="121" t="s">
        <v>55</v>
      </c>
      <c r="B448" s="123"/>
      <c r="C448" s="123">
        <v>18.692214481376912</v>
      </c>
      <c r="D448" s="123">
        <v>17.859582902961044</v>
      </c>
      <c r="E448" s="123">
        <v>17.163166346022521</v>
      </c>
      <c r="F448" s="123">
        <v>17.148024311582489</v>
      </c>
      <c r="G448" s="123">
        <v>19.139533461161349</v>
      </c>
      <c r="H448" s="123">
        <v>19.046349048658993</v>
      </c>
      <c r="I448" s="123">
        <v>16.442856781068997</v>
      </c>
      <c r="J448" s="123">
        <v>16.049567705964119</v>
      </c>
      <c r="K448" s="123">
        <v>15.29464237559576</v>
      </c>
      <c r="L448" s="123">
        <v>15.952195747930229</v>
      </c>
      <c r="M448" s="123">
        <v>14.896558366065063</v>
      </c>
      <c r="N448" s="123">
        <v>15.708112003039853</v>
      </c>
      <c r="O448" s="123">
        <v>14.788567647916729</v>
      </c>
      <c r="P448" s="123">
        <v>14.237058468601598</v>
      </c>
      <c r="Q448" s="123">
        <v>13.420805305429425</v>
      </c>
      <c r="R448" s="123">
        <v>15.407450292323743</v>
      </c>
      <c r="S448" s="123">
        <v>14.47922724453964</v>
      </c>
      <c r="T448" s="123">
        <v>14.231551422770167</v>
      </c>
      <c r="U448" s="123">
        <v>15.123898744983666</v>
      </c>
      <c r="V448" s="123">
        <v>14.761298457769721</v>
      </c>
      <c r="W448" s="123">
        <v>15.73211951257929</v>
      </c>
      <c r="X448" s="123">
        <v>12.484626949694769</v>
      </c>
      <c r="Y448" s="123">
        <v>14.55140016066477</v>
      </c>
      <c r="DA448" s="130" t="s">
        <v>4657</v>
      </c>
    </row>
    <row r="449" spans="1:105" ht="12" customHeight="1" x14ac:dyDescent="0.25">
      <c r="A449" s="97" t="s">
        <v>134</v>
      </c>
      <c r="B449" s="99"/>
      <c r="C449" s="99">
        <v>18.698311465541661</v>
      </c>
      <c r="D449" s="99">
        <v>17.813841355927284</v>
      </c>
      <c r="E449" s="99">
        <v>17.101356403355904</v>
      </c>
      <c r="F449" s="99">
        <v>17.110545200126992</v>
      </c>
      <c r="G449" s="99">
        <v>19.250283029386164</v>
      </c>
      <c r="H449" s="99">
        <v>19.150478176659263</v>
      </c>
      <c r="I449" s="99">
        <v>16.423901009468079</v>
      </c>
      <c r="J449" s="99">
        <v>16.036290098186488</v>
      </c>
      <c r="K449" s="99">
        <v>15.27842580242665</v>
      </c>
      <c r="L449" s="99">
        <v>15.926128685199835</v>
      </c>
      <c r="M449" s="99">
        <v>14.896045160827908</v>
      </c>
      <c r="N449" s="99">
        <v>15.73310483729148</v>
      </c>
      <c r="O449" s="99">
        <v>14.786243176212508</v>
      </c>
      <c r="P449" s="99">
        <v>14.285144014915407</v>
      </c>
      <c r="Q449" s="99">
        <v>13.39541534819519</v>
      </c>
      <c r="R449" s="99">
        <v>15.432353216696731</v>
      </c>
      <c r="S449" s="99">
        <v>14.443949257931999</v>
      </c>
      <c r="T449" s="99">
        <v>14.230635104977702</v>
      </c>
      <c r="U449" s="99">
        <v>15.117291449422842</v>
      </c>
      <c r="V449" s="99">
        <v>14.757318354902592</v>
      </c>
      <c r="W449" s="99">
        <v>15.702441458091386</v>
      </c>
      <c r="X449" s="99">
        <v>12.620245139178397</v>
      </c>
      <c r="Y449" s="99">
        <v>14.412420936425308</v>
      </c>
      <c r="DA449" s="63" t="s">
        <v>4658</v>
      </c>
    </row>
    <row r="450" spans="1:105" ht="12" customHeight="1" x14ac:dyDescent="0.25">
      <c r="A450" s="97" t="s">
        <v>133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4659</v>
      </c>
    </row>
    <row r="451" spans="1:105" ht="12" customHeight="1" x14ac:dyDescent="0.25">
      <c r="A451" s="100" t="s">
        <v>212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4660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4661</v>
      </c>
    </row>
    <row r="453" spans="1:105" ht="12" customHeight="1" x14ac:dyDescent="0.25">
      <c r="A453" s="106" t="s">
        <v>122</v>
      </c>
      <c r="B453" s="102"/>
      <c r="C453" s="102">
        <v>18.638561020727117</v>
      </c>
      <c r="D453" s="102">
        <v>18.268065555541622</v>
      </c>
      <c r="E453" s="102">
        <v>17.969786097821867</v>
      </c>
      <c r="F453" s="102">
        <v>17.695219338832747</v>
      </c>
      <c r="G453" s="102">
        <v>17.377353622445057</v>
      </c>
      <c r="H453" s="102">
        <v>17.566227872083726</v>
      </c>
      <c r="I453" s="102">
        <v>16.856513841337897</v>
      </c>
      <c r="J453" s="102">
        <v>16.370700545237053</v>
      </c>
      <c r="K453" s="102">
        <v>15.556747453561647</v>
      </c>
      <c r="L453" s="102">
        <v>16.32429029043471</v>
      </c>
      <c r="M453" s="102">
        <v>14.903520527678584</v>
      </c>
      <c r="N453" s="102">
        <v>15.35721261014703</v>
      </c>
      <c r="O453" s="102">
        <v>14.81963966763643</v>
      </c>
      <c r="P453" s="102">
        <v>13.697813413511014</v>
      </c>
      <c r="Q453" s="102">
        <v>13.751978660658553</v>
      </c>
      <c r="R453" s="102">
        <v>14.988792433299579</v>
      </c>
      <c r="S453" s="102">
        <v>14.96723939261201</v>
      </c>
      <c r="T453" s="102">
        <v>14.246640915768179</v>
      </c>
      <c r="U453" s="102">
        <v>15.24949797802981</v>
      </c>
      <c r="V453" s="102">
        <v>14.834777279932087</v>
      </c>
      <c r="W453" s="102">
        <v>16.14420100477918</v>
      </c>
      <c r="X453" s="102">
        <v>11.016560048534496</v>
      </c>
      <c r="Y453" s="102">
        <v>15.285406013306353</v>
      </c>
      <c r="DA453" s="131" t="s">
        <v>4662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X454" s="105">
        <v>0</v>
      </c>
      <c r="Y454" s="105">
        <v>0</v>
      </c>
      <c r="DA454" s="132" t="s">
        <v>4663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X455" s="99">
        <v>0</v>
      </c>
      <c r="Y455" s="99">
        <v>0</v>
      </c>
      <c r="DA455" s="63" t="s">
        <v>4664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X456" s="99">
        <v>0</v>
      </c>
      <c r="Y456" s="99">
        <v>0</v>
      </c>
      <c r="DA456" s="63" t="s">
        <v>4665</v>
      </c>
    </row>
    <row r="457" spans="1:105" ht="12" customHeight="1" x14ac:dyDescent="0.25">
      <c r="A457" s="121" t="s">
        <v>54</v>
      </c>
      <c r="B457" s="123"/>
      <c r="C457" s="123">
        <v>12.674436652885241</v>
      </c>
      <c r="D457" s="123">
        <v>10.253544781738102</v>
      </c>
      <c r="E457" s="123">
        <v>10.334224508331541</v>
      </c>
      <c r="F457" s="123">
        <v>10.246460805050422</v>
      </c>
      <c r="G457" s="123">
        <v>10.024401211050163</v>
      </c>
      <c r="H457" s="123">
        <v>10.288936135373921</v>
      </c>
      <c r="I457" s="123">
        <v>8.9161704745659236</v>
      </c>
      <c r="J457" s="123">
        <v>8.7872104657681351</v>
      </c>
      <c r="K457" s="123">
        <v>7.6269076582076734</v>
      </c>
      <c r="L457" s="123">
        <v>8.5907723574868502</v>
      </c>
      <c r="M457" s="123">
        <v>7.9588204019221394</v>
      </c>
      <c r="N457" s="123">
        <v>8.0261331311432436</v>
      </c>
      <c r="O457" s="123">
        <v>7.4410628298633501</v>
      </c>
      <c r="P457" s="123">
        <v>7.3680959204334684</v>
      </c>
      <c r="Q457" s="123">
        <v>7.3890203907843501</v>
      </c>
      <c r="R457" s="123">
        <v>8.859214014568602</v>
      </c>
      <c r="S457" s="123">
        <v>8.2674636721387049</v>
      </c>
      <c r="T457" s="123">
        <v>7.8525371817807796</v>
      </c>
      <c r="U457" s="123">
        <v>8.782403371403003</v>
      </c>
      <c r="V457" s="123">
        <v>8.0871247083265807</v>
      </c>
      <c r="W457" s="123">
        <v>9.1402994529194235</v>
      </c>
      <c r="X457" s="123">
        <v>6.0416222251875489</v>
      </c>
      <c r="Y457" s="123">
        <v>8.0276639190200818</v>
      </c>
      <c r="DA457" s="130" t="s">
        <v>4666</v>
      </c>
    </row>
    <row r="458" spans="1:105" ht="12" customHeight="1" x14ac:dyDescent="0.25">
      <c r="A458" s="97" t="s">
        <v>175</v>
      </c>
      <c r="B458" s="99"/>
      <c r="C458" s="99">
        <v>12.732481155559933</v>
      </c>
      <c r="D458" s="99">
        <v>10.218453118140285</v>
      </c>
      <c r="E458" s="99">
        <v>10.327189728192529</v>
      </c>
      <c r="F458" s="99">
        <v>10.234121015883973</v>
      </c>
      <c r="G458" s="99">
        <v>10.046016025238098</v>
      </c>
      <c r="H458" s="99">
        <v>10.28609155944952</v>
      </c>
      <c r="I458" s="99">
        <v>8.9033088425154538</v>
      </c>
      <c r="J458" s="99">
        <v>8.8077861870757559</v>
      </c>
      <c r="K458" s="99">
        <v>7.6099631789725501</v>
      </c>
      <c r="L458" s="99">
        <v>8.5919522015573335</v>
      </c>
      <c r="M458" s="99">
        <v>7.9632048897539045</v>
      </c>
      <c r="N458" s="99">
        <v>8.0258606217754966</v>
      </c>
      <c r="O458" s="99">
        <v>7.4185023796338259</v>
      </c>
      <c r="P458" s="99">
        <v>7.3828374112331296</v>
      </c>
      <c r="Q458" s="99">
        <v>7.3787864878684157</v>
      </c>
      <c r="R458" s="99">
        <v>8.8869079106559337</v>
      </c>
      <c r="S458" s="99">
        <v>8.2657054984164127</v>
      </c>
      <c r="T458" s="99">
        <v>7.8485662548170927</v>
      </c>
      <c r="U458" s="99">
        <v>8.7948450208576627</v>
      </c>
      <c r="V458" s="99">
        <v>8.0901981910959808</v>
      </c>
      <c r="W458" s="99">
        <v>9.2524183295292595</v>
      </c>
      <c r="X458" s="99">
        <v>5.936615686569839</v>
      </c>
      <c r="Y458" s="99">
        <v>7.7740743799963186</v>
      </c>
      <c r="DA458" s="63" t="s">
        <v>4667</v>
      </c>
    </row>
    <row r="459" spans="1:105" ht="12" customHeight="1" x14ac:dyDescent="0.25">
      <c r="A459" s="109" t="s">
        <v>120</v>
      </c>
      <c r="B459" s="110"/>
      <c r="C459" s="110">
        <v>12.340180378861998</v>
      </c>
      <c r="D459" s="110">
        <v>11.21739580855818</v>
      </c>
      <c r="E459" s="110">
        <v>10.531683509474716</v>
      </c>
      <c r="F459" s="110">
        <v>10.452871823834633</v>
      </c>
      <c r="G459" s="110">
        <v>9.7601012553858002</v>
      </c>
      <c r="H459" s="110">
        <v>10.314716504578524</v>
      </c>
      <c r="I459" s="110">
        <v>9.051723405614732</v>
      </c>
      <c r="J459" s="110">
        <v>8.4848368222039348</v>
      </c>
      <c r="K459" s="110">
        <v>7.7836440911325528</v>
      </c>
      <c r="L459" s="110">
        <v>8.4387691130727767</v>
      </c>
      <c r="M459" s="110">
        <v>7.8606344471441201</v>
      </c>
      <c r="N459" s="110">
        <v>8.0309837978891156</v>
      </c>
      <c r="O459" s="110">
        <v>7.718173265701469</v>
      </c>
      <c r="P459" s="110">
        <v>7.2115212511632771</v>
      </c>
      <c r="Q459" s="110">
        <v>7.5267962181003449</v>
      </c>
      <c r="R459" s="110">
        <v>8.3789109212330608</v>
      </c>
      <c r="S459" s="110">
        <v>8.299053154099866</v>
      </c>
      <c r="T459" s="110">
        <v>7.9622023562247355</v>
      </c>
      <c r="U459" s="110">
        <v>8.5234926462515848</v>
      </c>
      <c r="V459" s="110">
        <v>8.0473950090413737</v>
      </c>
      <c r="W459" s="110">
        <v>8.7972648962698994</v>
      </c>
      <c r="X459" s="110">
        <v>6.2480143872982188</v>
      </c>
      <c r="Y459" s="110">
        <v>8.0782844795929627</v>
      </c>
      <c r="DA459" s="60" t="s">
        <v>4668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68.926532803915833</v>
      </c>
      <c r="D461" s="118">
        <f t="shared" si="239"/>
        <v>62.151028816883709</v>
      </c>
      <c r="E461" s="118">
        <f t="shared" si="239"/>
        <v>61.00274382045869</v>
      </c>
      <c r="F461" s="118">
        <f t="shared" si="239"/>
        <v>58.701441883900195</v>
      </c>
      <c r="G461" s="118">
        <f t="shared" si="239"/>
        <v>61.706338750621669</v>
      </c>
      <c r="H461" s="118">
        <f t="shared" si="239"/>
        <v>58.152175471780126</v>
      </c>
      <c r="I461" s="118">
        <f t="shared" si="239"/>
        <v>59.290761242365207</v>
      </c>
      <c r="J461" s="118">
        <f t="shared" si="239"/>
        <v>57.166708480194615</v>
      </c>
      <c r="K461" s="118">
        <f t="shared" si="239"/>
        <v>56.177741363312464</v>
      </c>
      <c r="L461" s="118">
        <f t="shared" si="239"/>
        <v>58.188500566679302</v>
      </c>
      <c r="M461" s="118">
        <f t="shared" si="239"/>
        <v>51.369545186748212</v>
      </c>
      <c r="N461" s="118">
        <f t="shared" si="239"/>
        <v>51.027958797686843</v>
      </c>
      <c r="O461" s="118">
        <f t="shared" si="239"/>
        <v>44.442040282049859</v>
      </c>
      <c r="P461" s="118">
        <f t="shared" si="239"/>
        <v>39.641668212781816</v>
      </c>
      <c r="Q461" s="118">
        <f t="shared" si="239"/>
        <v>34.331176712824586</v>
      </c>
      <c r="R461" s="118">
        <f t="shared" ref="R461:V461" si="240">R462+R465+R467+R476</f>
        <v>37.458823153909485</v>
      </c>
      <c r="S461" s="118">
        <f t="shared" si="240"/>
        <v>33.028907178046609</v>
      </c>
      <c r="T461" s="118">
        <f t="shared" si="240"/>
        <v>31.414860235747135</v>
      </c>
      <c r="U461" s="118">
        <f t="shared" si="240"/>
        <v>30.511170992483592</v>
      </c>
      <c r="V461" s="118">
        <f t="shared" si="240"/>
        <v>27.497027867846036</v>
      </c>
      <c r="W461" s="118">
        <f t="shared" ref="W461:Y461" si="241">W462+W465+W467+W476</f>
        <v>24.8455209271469</v>
      </c>
      <c r="X461" s="118">
        <f t="shared" si="241"/>
        <v>16.41256768339613</v>
      </c>
      <c r="Y461" s="118">
        <f t="shared" si="241"/>
        <v>12.868034990019845</v>
      </c>
      <c r="DA461" s="129" t="s">
        <v>4819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59.065970533207782</v>
      </c>
      <c r="D462" s="123">
        <f t="shared" si="242"/>
        <v>52.994516028484739</v>
      </c>
      <c r="E462" s="123">
        <f t="shared" si="242"/>
        <v>51.931173001538774</v>
      </c>
      <c r="F462" s="123">
        <f t="shared" si="242"/>
        <v>49.773216351052788</v>
      </c>
      <c r="G462" s="123">
        <f t="shared" si="242"/>
        <v>52.276195935640132</v>
      </c>
      <c r="H462" s="123">
        <f t="shared" si="242"/>
        <v>48.890707129424534</v>
      </c>
      <c r="I462" s="123">
        <f t="shared" si="242"/>
        <v>51.237814317483362</v>
      </c>
      <c r="J462" s="123">
        <f t="shared" si="242"/>
        <v>49.250949400643535</v>
      </c>
      <c r="K462" s="123">
        <f t="shared" si="242"/>
        <v>49.153908782056121</v>
      </c>
      <c r="L462" s="123">
        <f t="shared" si="242"/>
        <v>50.502734008073901</v>
      </c>
      <c r="M462" s="123">
        <f t="shared" si="242"/>
        <v>44.431268506893169</v>
      </c>
      <c r="N462" s="123">
        <f t="shared" si="242"/>
        <v>44.007251351434292</v>
      </c>
      <c r="O462" s="123">
        <f t="shared" si="242"/>
        <v>38.14106796095183</v>
      </c>
      <c r="P462" s="123">
        <f t="shared" si="242"/>
        <v>33.74787819947575</v>
      </c>
      <c r="Q462" s="123">
        <f t="shared" si="242"/>
        <v>28.722687171294258</v>
      </c>
      <c r="R462" s="123">
        <f t="shared" ref="R462:V462" si="243">SUM(R463:R464)</f>
        <v>30.883359096657976</v>
      </c>
      <c r="S462" s="123">
        <f t="shared" si="243"/>
        <v>27.028597668251461</v>
      </c>
      <c r="T462" s="123">
        <f t="shared" si="243"/>
        <v>25.630609358275343</v>
      </c>
      <c r="U462" s="123">
        <f t="shared" si="243"/>
        <v>24.322285873380412</v>
      </c>
      <c r="V462" s="123">
        <f t="shared" si="243"/>
        <v>21.773394347230926</v>
      </c>
      <c r="W462" s="123">
        <f t="shared" ref="W462:Y462" si="244">SUM(W463:W464)</f>
        <v>19.210959276358128</v>
      </c>
      <c r="X462" s="123">
        <f t="shared" si="244"/>
        <v>12.506373225604666</v>
      </c>
      <c r="Y462" s="123">
        <f t="shared" si="244"/>
        <v>9.7450702933763971</v>
      </c>
      <c r="DA462" s="130" t="s">
        <v>4820</v>
      </c>
    </row>
    <row r="463" spans="1:105" ht="12" customHeight="1" x14ac:dyDescent="0.25">
      <c r="A463" s="97" t="s">
        <v>212</v>
      </c>
      <c r="B463" s="99"/>
      <c r="C463" s="99">
        <v>59.065970533207782</v>
      </c>
      <c r="D463" s="99">
        <v>52.994516028484739</v>
      </c>
      <c r="E463" s="99">
        <v>51.931173001538774</v>
      </c>
      <c r="F463" s="99">
        <v>49.773216351052788</v>
      </c>
      <c r="G463" s="99">
        <v>52.276195935640132</v>
      </c>
      <c r="H463" s="99">
        <v>48.890707129424534</v>
      </c>
      <c r="I463" s="99">
        <v>51.237814317483362</v>
      </c>
      <c r="J463" s="99">
        <v>49.250949400643535</v>
      </c>
      <c r="K463" s="99">
        <v>49.153908782056121</v>
      </c>
      <c r="L463" s="99">
        <v>50.502734008073901</v>
      </c>
      <c r="M463" s="99">
        <v>44.431268506893169</v>
      </c>
      <c r="N463" s="99">
        <v>44.007251351434292</v>
      </c>
      <c r="O463" s="99">
        <v>38.14106796095183</v>
      </c>
      <c r="P463" s="99">
        <v>33.74787819947575</v>
      </c>
      <c r="Q463" s="99">
        <v>28.722687171294258</v>
      </c>
      <c r="R463" s="99">
        <v>30.883359096657976</v>
      </c>
      <c r="S463" s="99">
        <v>27.028597668251461</v>
      </c>
      <c r="T463" s="99">
        <v>25.630609358275343</v>
      </c>
      <c r="U463" s="99">
        <v>24.322285873380412</v>
      </c>
      <c r="V463" s="99">
        <v>21.773394347230926</v>
      </c>
      <c r="W463" s="99">
        <v>19.210959276358128</v>
      </c>
      <c r="X463" s="99">
        <v>12.506373225604666</v>
      </c>
      <c r="Y463" s="99">
        <v>9.7450702933763971</v>
      </c>
      <c r="DA463" s="63" t="s">
        <v>4821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4822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4823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4824</v>
      </c>
    </row>
    <row r="467" spans="1:105" ht="12" customHeight="1" x14ac:dyDescent="0.25">
      <c r="A467" s="121" t="s">
        <v>55</v>
      </c>
      <c r="B467" s="123"/>
      <c r="C467" s="123">
        <v>5.9918281549354688</v>
      </c>
      <c r="D467" s="123">
        <v>5.644381243235693</v>
      </c>
      <c r="E467" s="123">
        <v>5.5233014522002826</v>
      </c>
      <c r="F467" s="123">
        <v>5.4958626545009492</v>
      </c>
      <c r="G467" s="123">
        <v>6.1330123681642927</v>
      </c>
      <c r="H467" s="123">
        <v>5.9759837426537059</v>
      </c>
      <c r="I467" s="123">
        <v>5.1721561990250384</v>
      </c>
      <c r="J467" s="123">
        <v>4.9974728878462251</v>
      </c>
      <c r="K467" s="123">
        <v>4.5962377828227279</v>
      </c>
      <c r="L467" s="123">
        <v>4.6752970836788421</v>
      </c>
      <c r="M467" s="123">
        <v>4.248881337498065</v>
      </c>
      <c r="N467" s="123">
        <v>4.3409721773772514</v>
      </c>
      <c r="O467" s="123">
        <v>3.8824933692360584</v>
      </c>
      <c r="P467" s="123">
        <v>3.5167938291845435</v>
      </c>
      <c r="Q467" s="123">
        <v>3.1964419609796035</v>
      </c>
      <c r="R467" s="123">
        <v>3.6488807901560958</v>
      </c>
      <c r="S467" s="123">
        <v>3.3042011158734539</v>
      </c>
      <c r="T467" s="123">
        <v>3.2198495715477553</v>
      </c>
      <c r="U467" s="123">
        <v>3.3879853093331902</v>
      </c>
      <c r="V467" s="123">
        <v>3.2490645039644859</v>
      </c>
      <c r="W467" s="123">
        <v>3.3570058414869979</v>
      </c>
      <c r="X467" s="123">
        <v>2.6281492049900108</v>
      </c>
      <c r="Y467" s="123">
        <v>2.70939829168797</v>
      </c>
      <c r="DA467" s="130" t="s">
        <v>4825</v>
      </c>
    </row>
    <row r="468" spans="1:105" ht="12" customHeight="1" x14ac:dyDescent="0.25">
      <c r="A468" s="97" t="s">
        <v>134</v>
      </c>
      <c r="B468" s="99"/>
      <c r="C468" s="99">
        <v>6.6727177179963171</v>
      </c>
      <c r="D468" s="99">
        <v>6.2764343512021901</v>
      </c>
      <c r="E468" s="99">
        <v>5.9465429427903427</v>
      </c>
      <c r="F468" s="99">
        <v>5.8722916034393702</v>
      </c>
      <c r="G468" s="99">
        <v>6.5184602417402502</v>
      </c>
      <c r="H468" s="99">
        <v>6.3964047094735648</v>
      </c>
      <c r="I468" s="99">
        <v>5.409169466801135</v>
      </c>
      <c r="J468" s="99">
        <v>5.2040991707090978</v>
      </c>
      <c r="K468" s="99">
        <v>4.8806093290980908</v>
      </c>
      <c r="L468" s="99">
        <v>5.0028247639915087</v>
      </c>
      <c r="M468" s="99">
        <v>4.5620812135584234</v>
      </c>
      <c r="N468" s="99">
        <v>4.6501582298969986</v>
      </c>
      <c r="O468" s="99">
        <v>4.1729394380796716</v>
      </c>
      <c r="P468" s="99">
        <v>3.8303932789207451</v>
      </c>
      <c r="Q468" s="99">
        <v>3.4415025113213735</v>
      </c>
      <c r="R468" s="99">
        <v>3.865926285432622</v>
      </c>
      <c r="S468" s="99">
        <v>3.5430590278643059</v>
      </c>
      <c r="T468" s="99">
        <v>3.4153767142994726</v>
      </c>
      <c r="U468" s="99">
        <v>3.5662142662430925</v>
      </c>
      <c r="V468" s="99">
        <v>3.4250554979292289</v>
      </c>
      <c r="W468" s="99">
        <v>3.5987769575543567</v>
      </c>
      <c r="X468" s="99">
        <v>2.8709343509475174</v>
      </c>
      <c r="Y468" s="99">
        <v>3.2224051994385943</v>
      </c>
      <c r="DA468" s="63" t="s">
        <v>4826</v>
      </c>
    </row>
    <row r="469" spans="1:105" ht="12" customHeight="1" x14ac:dyDescent="0.25">
      <c r="A469" s="97" t="s">
        <v>133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4827</v>
      </c>
    </row>
    <row r="470" spans="1:105" ht="12" customHeight="1" x14ac:dyDescent="0.25">
      <c r="A470" s="100" t="s">
        <v>212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4828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4829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4830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4831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4832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4833</v>
      </c>
    </row>
    <row r="476" spans="1:105" ht="12" customHeight="1" x14ac:dyDescent="0.25">
      <c r="A476" s="121" t="s">
        <v>54</v>
      </c>
      <c r="B476" s="123"/>
      <c r="C476" s="123">
        <v>3.8687341157725834</v>
      </c>
      <c r="D476" s="123">
        <v>3.5121315451632817</v>
      </c>
      <c r="E476" s="123">
        <v>3.5482693667196386</v>
      </c>
      <c r="F476" s="123">
        <v>3.4323628783464626</v>
      </c>
      <c r="G476" s="123">
        <v>3.2971304468172424</v>
      </c>
      <c r="H476" s="123">
        <v>3.2854845997018911</v>
      </c>
      <c r="I476" s="123">
        <v>2.8807907258568064</v>
      </c>
      <c r="J476" s="123">
        <v>2.9182861917048544</v>
      </c>
      <c r="K476" s="123">
        <v>2.4275947984336157</v>
      </c>
      <c r="L476" s="123">
        <v>3.010469474926559</v>
      </c>
      <c r="M476" s="123">
        <v>2.6893953423569794</v>
      </c>
      <c r="N476" s="123">
        <v>2.6797352688752953</v>
      </c>
      <c r="O476" s="123">
        <v>2.4184789518619736</v>
      </c>
      <c r="P476" s="123">
        <v>2.3769961841215266</v>
      </c>
      <c r="Q476" s="123">
        <v>2.4120475805507242</v>
      </c>
      <c r="R476" s="123">
        <v>2.9265832670954097</v>
      </c>
      <c r="S476" s="123">
        <v>2.6961083939216923</v>
      </c>
      <c r="T476" s="123">
        <v>2.5644013059240383</v>
      </c>
      <c r="U476" s="123">
        <v>2.8008998097699891</v>
      </c>
      <c r="V476" s="123">
        <v>2.4745690166506233</v>
      </c>
      <c r="W476" s="123">
        <v>2.2775558093017718</v>
      </c>
      <c r="X476" s="123">
        <v>1.2780452528014528</v>
      </c>
      <c r="Y476" s="123">
        <v>0.41356640495547914</v>
      </c>
      <c r="DA476" s="130" t="s">
        <v>4834</v>
      </c>
    </row>
    <row r="477" spans="1:105" ht="12" customHeight="1" x14ac:dyDescent="0.25">
      <c r="A477" s="97" t="s">
        <v>175</v>
      </c>
      <c r="B477" s="99"/>
      <c r="C477" s="99">
        <v>4.5405502197091394</v>
      </c>
      <c r="D477" s="99">
        <v>3.6400004120988378</v>
      </c>
      <c r="E477" s="99">
        <v>3.6746819117256204</v>
      </c>
      <c r="F477" s="99">
        <v>3.6375584852041314</v>
      </c>
      <c r="G477" s="99">
        <v>3.5667743133180858</v>
      </c>
      <c r="H477" s="99">
        <v>3.6480011454552712</v>
      </c>
      <c r="I477" s="99">
        <v>3.15412801221209</v>
      </c>
      <c r="J477" s="99">
        <v>3.1168677964658356</v>
      </c>
      <c r="K477" s="99">
        <v>2.6900374793453579</v>
      </c>
      <c r="L477" s="99">
        <v>3.0338366377332333</v>
      </c>
      <c r="M477" s="99">
        <v>2.8094901276043136</v>
      </c>
      <c r="N477" s="99">
        <v>2.8302821940930083</v>
      </c>
      <c r="O477" s="99">
        <v>2.6153750877278488</v>
      </c>
      <c r="P477" s="99">
        <v>2.6007901575808661</v>
      </c>
      <c r="Q477" s="99">
        <v>2.5912129773322081</v>
      </c>
      <c r="R477" s="99">
        <v>3.0953277411878299</v>
      </c>
      <c r="S477" s="99">
        <v>2.8461655216855819</v>
      </c>
      <c r="T477" s="99">
        <v>2.6572571313311495</v>
      </c>
      <c r="U477" s="99">
        <v>2.9354937458473556</v>
      </c>
      <c r="V477" s="99">
        <v>2.6660012542765408</v>
      </c>
      <c r="W477" s="99">
        <v>3.021961857628888</v>
      </c>
      <c r="X477" s="99">
        <v>1.9282788024723669</v>
      </c>
      <c r="Y477" s="99">
        <v>2.4853750297805242</v>
      </c>
      <c r="DA477" s="63" t="s">
        <v>4835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4836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162944</v>
      </c>
      <c r="C5" s="120">
        <v>161032</v>
      </c>
      <c r="D5" s="120">
        <v>167762</v>
      </c>
      <c r="E5" s="120">
        <v>175559</v>
      </c>
      <c r="F5" s="120">
        <v>177556</v>
      </c>
      <c r="G5" s="120">
        <v>178392</v>
      </c>
      <c r="H5" s="120">
        <v>187296</v>
      </c>
      <c r="I5" s="120">
        <v>209224</v>
      </c>
      <c r="J5" s="120">
        <v>228157</v>
      </c>
      <c r="K5" s="120">
        <v>239594</v>
      </c>
      <c r="L5" s="120">
        <v>240599</v>
      </c>
      <c r="M5" s="120">
        <v>238928</v>
      </c>
      <c r="N5" s="120">
        <v>241568</v>
      </c>
      <c r="O5" s="120">
        <v>246140</v>
      </c>
      <c r="P5" s="120">
        <v>253355</v>
      </c>
      <c r="Q5" s="120">
        <v>258524</v>
      </c>
      <c r="R5" s="120">
        <v>261149</v>
      </c>
      <c r="S5" s="120">
        <v>263706</v>
      </c>
      <c r="T5" s="120">
        <v>266168</v>
      </c>
      <c r="U5" s="120">
        <v>269768</v>
      </c>
      <c r="V5" s="120">
        <v>276772</v>
      </c>
      <c r="W5" s="120">
        <v>279151</v>
      </c>
      <c r="X5" s="120">
        <v>281304</v>
      </c>
      <c r="Y5" s="120">
        <v>282080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204</v>
      </c>
      <c r="B7" s="52">
        <v>162944</v>
      </c>
      <c r="C7" s="52">
        <v>161032</v>
      </c>
      <c r="D7" s="52">
        <v>167762</v>
      </c>
      <c r="E7" s="52">
        <v>175559</v>
      </c>
      <c r="F7" s="52">
        <v>177556</v>
      </c>
      <c r="G7" s="52">
        <v>178392</v>
      </c>
      <c r="H7" s="52">
        <v>187296</v>
      </c>
      <c r="I7" s="52">
        <v>209224</v>
      </c>
      <c r="J7" s="52">
        <v>228157</v>
      </c>
      <c r="K7" s="52">
        <v>239594</v>
      </c>
      <c r="L7" s="52">
        <v>240599</v>
      </c>
      <c r="M7" s="52">
        <v>238928</v>
      </c>
      <c r="N7" s="52">
        <v>241568</v>
      </c>
      <c r="O7" s="52">
        <v>246140</v>
      </c>
      <c r="P7" s="52">
        <v>253355</v>
      </c>
      <c r="Q7" s="52">
        <v>258524</v>
      </c>
      <c r="R7" s="52">
        <v>261149</v>
      </c>
      <c r="S7" s="52">
        <v>263706</v>
      </c>
      <c r="T7" s="52">
        <v>266168</v>
      </c>
      <c r="U7" s="52">
        <v>269768</v>
      </c>
      <c r="V7" s="52">
        <v>276772</v>
      </c>
      <c r="W7" s="52">
        <v>279151</v>
      </c>
      <c r="X7" s="52">
        <v>281304</v>
      </c>
      <c r="Y7" s="52">
        <v>282080</v>
      </c>
      <c r="DA7" s="63" t="s">
        <v>1093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52</v>
      </c>
      <c r="C9" s="52">
        <v>63</v>
      </c>
      <c r="D9" s="52">
        <v>97</v>
      </c>
      <c r="E9" s="52">
        <v>129</v>
      </c>
      <c r="F9" s="52">
        <v>209</v>
      </c>
      <c r="G9" s="52">
        <v>334</v>
      </c>
      <c r="H9" s="52">
        <v>393</v>
      </c>
      <c r="I9" s="52">
        <v>632</v>
      </c>
      <c r="J9" s="52">
        <v>821</v>
      </c>
      <c r="K9" s="52">
        <v>962</v>
      </c>
      <c r="L9" s="52">
        <v>1053</v>
      </c>
      <c r="M9" s="52">
        <v>1075</v>
      </c>
      <c r="N9" s="52">
        <v>1125</v>
      </c>
      <c r="O9" s="52">
        <v>1220</v>
      </c>
      <c r="P9" s="52">
        <v>1468</v>
      </c>
      <c r="Q9" s="52">
        <v>1636</v>
      </c>
      <c r="R9" s="52">
        <v>1825</v>
      </c>
      <c r="S9" s="52">
        <v>2000</v>
      </c>
      <c r="T9" s="52">
        <v>2124</v>
      </c>
      <c r="U9" s="52">
        <v>2301</v>
      </c>
      <c r="V9" s="52">
        <v>2641</v>
      </c>
      <c r="W9" s="52">
        <v>2833</v>
      </c>
      <c r="X9" s="52">
        <v>4191</v>
      </c>
      <c r="Y9" s="52">
        <v>4451</v>
      </c>
      <c r="DA9" s="63" t="s">
        <v>1094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132</v>
      </c>
      <c r="B11" s="52">
        <v>146019</v>
      </c>
      <c r="C11" s="52">
        <v>144742</v>
      </c>
      <c r="D11" s="52">
        <v>151564</v>
      </c>
      <c r="E11" s="52">
        <v>159396</v>
      </c>
      <c r="F11" s="52">
        <v>161998</v>
      </c>
      <c r="G11" s="52">
        <v>163675</v>
      </c>
      <c r="H11" s="52">
        <v>172788</v>
      </c>
      <c r="I11" s="52">
        <v>194053</v>
      </c>
      <c r="J11" s="52">
        <v>212603</v>
      </c>
      <c r="K11" s="52">
        <v>223842</v>
      </c>
      <c r="L11" s="52">
        <v>225138</v>
      </c>
      <c r="M11" s="52">
        <v>223003</v>
      </c>
      <c r="N11" s="52">
        <v>225617</v>
      </c>
      <c r="O11" s="52">
        <v>230114</v>
      </c>
      <c r="P11" s="52">
        <v>237303</v>
      </c>
      <c r="Q11" s="52">
        <v>241508</v>
      </c>
      <c r="R11" s="52">
        <v>244210</v>
      </c>
      <c r="S11" s="52">
        <v>246841</v>
      </c>
      <c r="T11" s="52">
        <v>250564</v>
      </c>
      <c r="U11" s="52">
        <v>251612</v>
      </c>
      <c r="V11" s="52">
        <v>258124</v>
      </c>
      <c r="W11" s="52">
        <v>260461</v>
      </c>
      <c r="X11" s="52">
        <v>264865</v>
      </c>
      <c r="Y11" s="52">
        <v>267535</v>
      </c>
      <c r="DA11" s="63" t="s">
        <v>1095</v>
      </c>
    </row>
    <row r="12" spans="1:105" ht="12" customHeight="1" x14ac:dyDescent="0.25">
      <c r="A12" s="97" t="s">
        <v>131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1096</v>
      </c>
    </row>
    <row r="13" spans="1:105" ht="12" customHeight="1" x14ac:dyDescent="0.25">
      <c r="A13" s="97" t="s">
        <v>124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X13" s="52">
        <v>0</v>
      </c>
      <c r="Y13" s="52">
        <v>0</v>
      </c>
      <c r="DA13" s="63" t="s">
        <v>1097</v>
      </c>
    </row>
    <row r="14" spans="1:105" ht="12" customHeight="1" x14ac:dyDescent="0.25">
      <c r="A14" s="97" t="s">
        <v>123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1098</v>
      </c>
    </row>
    <row r="15" spans="1:105" ht="12" customHeight="1" x14ac:dyDescent="0.25">
      <c r="A15" s="97" t="s">
        <v>122</v>
      </c>
      <c r="B15" s="52">
        <v>16925</v>
      </c>
      <c r="C15" s="52">
        <v>16290</v>
      </c>
      <c r="D15" s="52">
        <v>16198</v>
      </c>
      <c r="E15" s="52">
        <v>16163</v>
      </c>
      <c r="F15" s="52">
        <v>15558</v>
      </c>
      <c r="G15" s="52">
        <v>14717</v>
      </c>
      <c r="H15" s="52">
        <v>14508</v>
      </c>
      <c r="I15" s="52">
        <v>15171</v>
      </c>
      <c r="J15" s="52">
        <v>15554</v>
      </c>
      <c r="K15" s="52">
        <v>15752</v>
      </c>
      <c r="L15" s="52">
        <v>15461</v>
      </c>
      <c r="M15" s="52">
        <v>15925</v>
      </c>
      <c r="N15" s="52">
        <v>15951</v>
      </c>
      <c r="O15" s="52">
        <v>16026</v>
      </c>
      <c r="P15" s="52">
        <v>16052</v>
      </c>
      <c r="Q15" s="52">
        <v>17016</v>
      </c>
      <c r="R15" s="52">
        <v>16939</v>
      </c>
      <c r="S15" s="52">
        <v>16865</v>
      </c>
      <c r="T15" s="52">
        <v>15604</v>
      </c>
      <c r="U15" s="52">
        <v>18156</v>
      </c>
      <c r="V15" s="52">
        <v>18648</v>
      </c>
      <c r="W15" s="52">
        <v>18690</v>
      </c>
      <c r="X15" s="52">
        <v>16439</v>
      </c>
      <c r="Y15" s="52">
        <v>14545</v>
      </c>
      <c r="DA15" s="63" t="s">
        <v>1099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1100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DA17" s="134"/>
    </row>
    <row r="18" spans="1:105" ht="12" customHeight="1" x14ac:dyDescent="0.25">
      <c r="A18" s="97" t="s">
        <v>202</v>
      </c>
      <c r="B18" s="52">
        <v>100986</v>
      </c>
      <c r="C18" s="52">
        <v>102388</v>
      </c>
      <c r="D18" s="52">
        <v>106058</v>
      </c>
      <c r="E18" s="52">
        <v>112720</v>
      </c>
      <c r="F18" s="52">
        <v>115840</v>
      </c>
      <c r="G18" s="52">
        <v>118119</v>
      </c>
      <c r="H18" s="52">
        <v>125492</v>
      </c>
      <c r="I18" s="52">
        <v>140108</v>
      </c>
      <c r="J18" s="52">
        <v>152731</v>
      </c>
      <c r="K18" s="52">
        <v>158365</v>
      </c>
      <c r="L18" s="52">
        <v>162054</v>
      </c>
      <c r="M18" s="52">
        <v>161232</v>
      </c>
      <c r="N18" s="52">
        <v>164138</v>
      </c>
      <c r="O18" s="52">
        <v>164874</v>
      </c>
      <c r="P18" s="52">
        <v>164644</v>
      </c>
      <c r="Q18" s="52">
        <v>160082</v>
      </c>
      <c r="R18" s="52">
        <v>156103</v>
      </c>
      <c r="S18" s="52">
        <v>154627</v>
      </c>
      <c r="T18" s="52">
        <v>156557</v>
      </c>
      <c r="U18" s="52">
        <v>154956</v>
      </c>
      <c r="V18" s="52">
        <v>163328</v>
      </c>
      <c r="W18" s="52">
        <v>166488</v>
      </c>
      <c r="X18" s="52">
        <v>175995</v>
      </c>
      <c r="Y18" s="52">
        <v>175085</v>
      </c>
      <c r="DA18" s="63" t="s">
        <v>1101</v>
      </c>
    </row>
    <row r="19" spans="1:105" ht="12" customHeight="1" x14ac:dyDescent="0.25">
      <c r="A19" s="97" t="s">
        <v>50</v>
      </c>
      <c r="B19" s="52">
        <v>8624</v>
      </c>
      <c r="C19" s="52">
        <v>7666</v>
      </c>
      <c r="D19" s="52">
        <v>6220</v>
      </c>
      <c r="E19" s="52">
        <v>6070</v>
      </c>
      <c r="F19" s="52">
        <v>5572</v>
      </c>
      <c r="G19" s="52">
        <v>5117</v>
      </c>
      <c r="H19" s="52">
        <v>4957</v>
      </c>
      <c r="I19" s="52">
        <v>5832</v>
      </c>
      <c r="J19" s="52">
        <v>7398</v>
      </c>
      <c r="K19" s="52">
        <v>9367</v>
      </c>
      <c r="L19" s="52">
        <v>9995</v>
      </c>
      <c r="M19" s="52">
        <v>10088</v>
      </c>
      <c r="N19" s="52">
        <v>9769</v>
      </c>
      <c r="O19" s="52">
        <v>10933</v>
      </c>
      <c r="P19" s="52">
        <v>15927</v>
      </c>
      <c r="Q19" s="52">
        <v>21666</v>
      </c>
      <c r="R19" s="52">
        <v>24656</v>
      </c>
      <c r="S19" s="52">
        <v>24912</v>
      </c>
      <c r="T19" s="52">
        <v>24514</v>
      </c>
      <c r="U19" s="52">
        <v>23067</v>
      </c>
      <c r="V19" s="52">
        <v>18264</v>
      </c>
      <c r="W19" s="52">
        <v>14497</v>
      </c>
      <c r="X19" s="52">
        <v>11630</v>
      </c>
      <c r="Y19" s="52">
        <v>9611</v>
      </c>
      <c r="DA19" s="63" t="s">
        <v>1102</v>
      </c>
    </row>
    <row r="20" spans="1:105" ht="12" customHeight="1" x14ac:dyDescent="0.25">
      <c r="A20" s="109" t="s">
        <v>120</v>
      </c>
      <c r="B20" s="36">
        <v>53334</v>
      </c>
      <c r="C20" s="36">
        <v>50978</v>
      </c>
      <c r="D20" s="36">
        <v>55484</v>
      </c>
      <c r="E20" s="36">
        <v>56769</v>
      </c>
      <c r="F20" s="36">
        <v>56144</v>
      </c>
      <c r="G20" s="36">
        <v>55156</v>
      </c>
      <c r="H20" s="36">
        <v>56847</v>
      </c>
      <c r="I20" s="36">
        <v>63284</v>
      </c>
      <c r="J20" s="36">
        <v>68028</v>
      </c>
      <c r="K20" s="36">
        <v>71862</v>
      </c>
      <c r="L20" s="36">
        <v>68550</v>
      </c>
      <c r="M20" s="36">
        <v>67608</v>
      </c>
      <c r="N20" s="36">
        <v>67661</v>
      </c>
      <c r="O20" s="36">
        <v>70333</v>
      </c>
      <c r="P20" s="36">
        <v>72784</v>
      </c>
      <c r="Q20" s="36">
        <v>76776</v>
      </c>
      <c r="R20" s="36">
        <v>80390</v>
      </c>
      <c r="S20" s="36">
        <v>84167</v>
      </c>
      <c r="T20" s="36">
        <v>85097</v>
      </c>
      <c r="U20" s="36">
        <v>91745</v>
      </c>
      <c r="V20" s="36">
        <v>95180</v>
      </c>
      <c r="W20" s="36">
        <v>98166</v>
      </c>
      <c r="X20" s="36">
        <v>93679</v>
      </c>
      <c r="Y20" s="36">
        <v>97384</v>
      </c>
      <c r="DA20" s="60" t="s">
        <v>1103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DA22" s="129" t="s">
        <v>1175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DA23" s="133"/>
    </row>
    <row r="24" spans="1:105" ht="12" customHeight="1" x14ac:dyDescent="0.25">
      <c r="A24" s="97" t="s">
        <v>204</v>
      </c>
      <c r="B24" s="52"/>
      <c r="C24" s="52">
        <v>12730</v>
      </c>
      <c r="D24" s="52">
        <v>12733</v>
      </c>
      <c r="E24" s="52">
        <v>12753</v>
      </c>
      <c r="F24" s="52">
        <v>12818</v>
      </c>
      <c r="G24" s="52">
        <v>12956</v>
      </c>
      <c r="H24" s="52">
        <v>13192</v>
      </c>
      <c r="I24" s="52">
        <v>13544</v>
      </c>
      <c r="J24" s="52">
        <v>14044</v>
      </c>
      <c r="K24" s="52">
        <v>14756</v>
      </c>
      <c r="L24" s="52">
        <v>15702</v>
      </c>
      <c r="M24" s="52">
        <v>16943</v>
      </c>
      <c r="N24" s="52">
        <v>18488</v>
      </c>
      <c r="O24" s="52">
        <v>17833</v>
      </c>
      <c r="P24" s="52">
        <v>9890</v>
      </c>
      <c r="Q24" s="52">
        <v>12535</v>
      </c>
      <c r="R24" s="52">
        <v>15615</v>
      </c>
      <c r="S24" s="52">
        <v>19124</v>
      </c>
      <c r="T24" s="52">
        <v>20969</v>
      </c>
      <c r="U24" s="52">
        <v>21326</v>
      </c>
      <c r="V24" s="52">
        <v>21489</v>
      </c>
      <c r="W24" s="52">
        <v>22835</v>
      </c>
      <c r="X24" s="52">
        <v>24553</v>
      </c>
      <c r="Y24" s="52">
        <v>24850</v>
      </c>
      <c r="DA24" s="63" t="s">
        <v>1176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DA25" s="134"/>
    </row>
    <row r="26" spans="1:105" ht="12" customHeight="1" x14ac:dyDescent="0.25">
      <c r="A26" s="97" t="s">
        <v>53</v>
      </c>
      <c r="B26" s="52"/>
      <c r="C26" s="52">
        <v>8</v>
      </c>
      <c r="D26" s="52">
        <v>8</v>
      </c>
      <c r="E26" s="52">
        <v>8</v>
      </c>
      <c r="F26" s="52">
        <v>9</v>
      </c>
      <c r="G26" s="52">
        <v>12</v>
      </c>
      <c r="H26" s="52">
        <v>17</v>
      </c>
      <c r="I26" s="52">
        <v>20</v>
      </c>
      <c r="J26" s="52">
        <v>28</v>
      </c>
      <c r="K26" s="52">
        <v>52</v>
      </c>
      <c r="L26" s="52">
        <v>75</v>
      </c>
      <c r="M26" s="52">
        <v>97</v>
      </c>
      <c r="N26" s="52">
        <v>135</v>
      </c>
      <c r="O26" s="52">
        <v>163</v>
      </c>
      <c r="P26" s="52">
        <v>170</v>
      </c>
      <c r="Q26" s="52">
        <v>209</v>
      </c>
      <c r="R26" s="52">
        <v>190</v>
      </c>
      <c r="S26" s="52">
        <v>185</v>
      </c>
      <c r="T26" s="52">
        <v>196</v>
      </c>
      <c r="U26" s="52">
        <v>230</v>
      </c>
      <c r="V26" s="52">
        <v>288</v>
      </c>
      <c r="W26" s="52">
        <v>347</v>
      </c>
      <c r="X26" s="52">
        <v>393</v>
      </c>
      <c r="Y26" s="52">
        <v>392</v>
      </c>
      <c r="DA26" s="63" t="s">
        <v>1177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DA27" s="134"/>
    </row>
    <row r="28" spans="1:105" ht="12" customHeight="1" x14ac:dyDescent="0.25">
      <c r="A28" s="97" t="s">
        <v>132</v>
      </c>
      <c r="B28" s="52"/>
      <c r="C28" s="52">
        <v>11408</v>
      </c>
      <c r="D28" s="52">
        <v>11409</v>
      </c>
      <c r="E28" s="52">
        <v>11431</v>
      </c>
      <c r="F28" s="52">
        <v>11491</v>
      </c>
      <c r="G28" s="52">
        <v>11620</v>
      </c>
      <c r="H28" s="52">
        <v>11838</v>
      </c>
      <c r="I28" s="52">
        <v>12365</v>
      </c>
      <c r="J28" s="52">
        <v>13854</v>
      </c>
      <c r="K28" s="52">
        <v>14471</v>
      </c>
      <c r="L28" s="52">
        <v>15406</v>
      </c>
      <c r="M28" s="52">
        <v>16645</v>
      </c>
      <c r="N28" s="52">
        <v>18208</v>
      </c>
      <c r="O28" s="52">
        <v>17533</v>
      </c>
      <c r="P28" s="52">
        <v>9584</v>
      </c>
      <c r="Q28" s="52">
        <v>12247</v>
      </c>
      <c r="R28" s="52">
        <v>15330</v>
      </c>
      <c r="S28" s="52">
        <v>18828</v>
      </c>
      <c r="T28" s="52">
        <v>20664</v>
      </c>
      <c r="U28" s="52">
        <v>21003</v>
      </c>
      <c r="V28" s="52">
        <v>21178</v>
      </c>
      <c r="W28" s="52">
        <v>22521</v>
      </c>
      <c r="X28" s="52">
        <v>24223</v>
      </c>
      <c r="Y28" s="52">
        <v>24503</v>
      </c>
      <c r="DA28" s="63" t="s">
        <v>1178</v>
      </c>
    </row>
    <row r="29" spans="1:105" ht="12" customHeight="1" x14ac:dyDescent="0.25">
      <c r="A29" s="97" t="s">
        <v>131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X29" s="52">
        <v>0</v>
      </c>
      <c r="Y29" s="52">
        <v>0</v>
      </c>
      <c r="DA29" s="63" t="s">
        <v>1179</v>
      </c>
    </row>
    <row r="30" spans="1:105" ht="12" customHeight="1" x14ac:dyDescent="0.25">
      <c r="A30" s="97" t="s">
        <v>124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1180</v>
      </c>
    </row>
    <row r="31" spans="1:105" ht="12" customHeight="1" x14ac:dyDescent="0.25">
      <c r="A31" s="97" t="s">
        <v>123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2">
        <v>0</v>
      </c>
      <c r="Y31" s="52">
        <v>0</v>
      </c>
      <c r="DA31" s="63" t="s">
        <v>1181</v>
      </c>
    </row>
    <row r="32" spans="1:105" ht="12" customHeight="1" x14ac:dyDescent="0.25">
      <c r="A32" s="97" t="s">
        <v>122</v>
      </c>
      <c r="B32" s="52"/>
      <c r="C32" s="52">
        <v>2645</v>
      </c>
      <c r="D32" s="52">
        <v>2647</v>
      </c>
      <c r="E32" s="52">
        <v>2679</v>
      </c>
      <c r="F32" s="52">
        <v>2758</v>
      </c>
      <c r="G32" s="52">
        <v>2926</v>
      </c>
      <c r="H32" s="52">
        <v>3198</v>
      </c>
      <c r="I32" s="52">
        <v>2026</v>
      </c>
      <c r="J32" s="52">
        <v>1545</v>
      </c>
      <c r="K32" s="52">
        <v>2328</v>
      </c>
      <c r="L32" s="52">
        <v>2473</v>
      </c>
      <c r="M32" s="52">
        <v>2439</v>
      </c>
      <c r="N32" s="52">
        <v>2347</v>
      </c>
      <c r="O32" s="52">
        <v>2449</v>
      </c>
      <c r="P32" s="52">
        <v>2596</v>
      </c>
      <c r="Q32" s="52">
        <v>2411</v>
      </c>
      <c r="R32" s="52">
        <v>2300</v>
      </c>
      <c r="S32" s="52">
        <v>2509</v>
      </c>
      <c r="T32" s="52">
        <v>2516</v>
      </c>
      <c r="U32" s="52">
        <v>2672</v>
      </c>
      <c r="V32" s="52">
        <v>2551</v>
      </c>
      <c r="W32" s="52">
        <v>2647</v>
      </c>
      <c r="X32" s="52">
        <v>2719</v>
      </c>
      <c r="Y32" s="52">
        <v>2779</v>
      </c>
      <c r="DA32" s="63" t="s">
        <v>1182</v>
      </c>
    </row>
    <row r="33" spans="1:105" ht="12" customHeight="1" x14ac:dyDescent="0.25">
      <c r="A33" s="97" t="s">
        <v>121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2">
        <v>0</v>
      </c>
      <c r="R33" s="52">
        <v>0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X33" s="52">
        <v>0</v>
      </c>
      <c r="Y33" s="52">
        <v>0</v>
      </c>
      <c r="DA33" s="63" t="s">
        <v>1183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DA34" s="134"/>
    </row>
    <row r="35" spans="1:105" ht="12" customHeight="1" x14ac:dyDescent="0.25">
      <c r="A35" s="97" t="s">
        <v>202</v>
      </c>
      <c r="B35" s="52"/>
      <c r="C35" s="52">
        <v>15779</v>
      </c>
      <c r="D35" s="52">
        <v>15812</v>
      </c>
      <c r="E35" s="52">
        <v>16053</v>
      </c>
      <c r="F35" s="52">
        <v>16726</v>
      </c>
      <c r="G35" s="52">
        <v>18094</v>
      </c>
      <c r="H35" s="52">
        <v>20383</v>
      </c>
      <c r="I35" s="52">
        <v>14399</v>
      </c>
      <c r="J35" s="52">
        <v>16840</v>
      </c>
      <c r="K35" s="52">
        <v>19626</v>
      </c>
      <c r="L35" s="52">
        <v>21657</v>
      </c>
      <c r="M35" s="52">
        <v>23710</v>
      </c>
      <c r="N35" s="52">
        <v>25141</v>
      </c>
      <c r="O35" s="52">
        <v>26418</v>
      </c>
      <c r="P35" s="52">
        <v>22260</v>
      </c>
      <c r="Q35" s="52">
        <v>26544</v>
      </c>
      <c r="R35" s="52">
        <v>26859</v>
      </c>
      <c r="S35" s="52">
        <v>26199</v>
      </c>
      <c r="T35" s="52">
        <v>26414</v>
      </c>
      <c r="U35" s="52">
        <v>25901</v>
      </c>
      <c r="V35" s="52">
        <v>25924</v>
      </c>
      <c r="W35" s="52">
        <v>24711</v>
      </c>
      <c r="X35" s="52">
        <v>24078</v>
      </c>
      <c r="Y35" s="52">
        <v>25579</v>
      </c>
      <c r="DA35" s="63" t="s">
        <v>1184</v>
      </c>
    </row>
    <row r="36" spans="1:105" ht="12" customHeight="1" x14ac:dyDescent="0.25">
      <c r="A36" s="97" t="s">
        <v>50</v>
      </c>
      <c r="B36" s="52"/>
      <c r="C36" s="52">
        <v>1347</v>
      </c>
      <c r="D36" s="52">
        <v>1446</v>
      </c>
      <c r="E36" s="52">
        <v>1255</v>
      </c>
      <c r="F36" s="52">
        <v>1365</v>
      </c>
      <c r="G36" s="52">
        <v>1392</v>
      </c>
      <c r="H36" s="52">
        <v>1448</v>
      </c>
      <c r="I36" s="52">
        <v>736</v>
      </c>
      <c r="J36" s="52">
        <v>370</v>
      </c>
      <c r="K36" s="52">
        <v>570</v>
      </c>
      <c r="L36" s="52">
        <v>734</v>
      </c>
      <c r="M36" s="52">
        <v>1149</v>
      </c>
      <c r="N36" s="52">
        <v>1222</v>
      </c>
      <c r="O36" s="52">
        <v>1403</v>
      </c>
      <c r="P36" s="52">
        <v>1564</v>
      </c>
      <c r="Q36" s="52">
        <v>1816</v>
      </c>
      <c r="R36" s="52">
        <v>2009</v>
      </c>
      <c r="S36" s="52">
        <v>2112</v>
      </c>
      <c r="T36" s="52">
        <v>2043</v>
      </c>
      <c r="U36" s="52">
        <v>2559</v>
      </c>
      <c r="V36" s="52">
        <v>4895</v>
      </c>
      <c r="W36" s="52">
        <v>3848</v>
      </c>
      <c r="X36" s="52">
        <v>4755</v>
      </c>
      <c r="Y36" s="52">
        <v>4344</v>
      </c>
      <c r="DA36" s="63" t="s">
        <v>1185</v>
      </c>
    </row>
    <row r="37" spans="1:105" ht="12" customHeight="1" x14ac:dyDescent="0.25">
      <c r="A37" s="109" t="s">
        <v>120</v>
      </c>
      <c r="B37" s="36"/>
      <c r="C37" s="36">
        <v>8333</v>
      </c>
      <c r="D37" s="36">
        <v>8345</v>
      </c>
      <c r="E37" s="36">
        <v>8440</v>
      </c>
      <c r="F37" s="36">
        <v>8751</v>
      </c>
      <c r="G37" s="36">
        <v>9390</v>
      </c>
      <c r="H37" s="36">
        <v>10461</v>
      </c>
      <c r="I37" s="36">
        <v>7070</v>
      </c>
      <c r="J37" s="36">
        <v>6243</v>
      </c>
      <c r="K37" s="36">
        <v>9153</v>
      </c>
      <c r="L37" s="36">
        <v>10708</v>
      </c>
      <c r="M37" s="36">
        <v>9903</v>
      </c>
      <c r="N37" s="36">
        <v>10189</v>
      </c>
      <c r="O37" s="36">
        <v>10885</v>
      </c>
      <c r="P37" s="36">
        <v>11332</v>
      </c>
      <c r="Q37" s="36">
        <v>11633</v>
      </c>
      <c r="R37" s="36">
        <v>10821</v>
      </c>
      <c r="S37" s="36">
        <v>10804</v>
      </c>
      <c r="T37" s="36">
        <v>9932</v>
      </c>
      <c r="U37" s="36">
        <v>11314</v>
      </c>
      <c r="V37" s="36">
        <v>12660</v>
      </c>
      <c r="W37" s="36">
        <v>14146</v>
      </c>
      <c r="X37" s="36">
        <v>14494</v>
      </c>
      <c r="Y37" s="36">
        <v>14767</v>
      </c>
      <c r="DA37" s="60" t="s">
        <v>1186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DA39" s="129" t="s">
        <v>1262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DA40" s="133"/>
    </row>
    <row r="41" spans="1:105" ht="12" customHeight="1" x14ac:dyDescent="0.25">
      <c r="A41" s="97" t="s">
        <v>204</v>
      </c>
      <c r="B41" s="52"/>
      <c r="C41" s="52">
        <v>10818</v>
      </c>
      <c r="D41" s="52">
        <v>19463</v>
      </c>
      <c r="E41" s="52">
        <v>20550</v>
      </c>
      <c r="F41" s="52">
        <v>14815</v>
      </c>
      <c r="G41" s="52">
        <v>13792</v>
      </c>
      <c r="H41" s="52">
        <v>22096</v>
      </c>
      <c r="I41" s="52">
        <v>35472</v>
      </c>
      <c r="J41" s="52">
        <v>32977</v>
      </c>
      <c r="K41" s="52">
        <v>26193</v>
      </c>
      <c r="L41" s="52">
        <v>16707</v>
      </c>
      <c r="M41" s="52">
        <v>15272</v>
      </c>
      <c r="N41" s="52">
        <v>21128</v>
      </c>
      <c r="O41" s="52">
        <v>22405</v>
      </c>
      <c r="P41" s="52">
        <v>17105</v>
      </c>
      <c r="Q41" s="52">
        <v>17704</v>
      </c>
      <c r="R41" s="52">
        <v>18240</v>
      </c>
      <c r="S41" s="52">
        <v>21681</v>
      </c>
      <c r="T41" s="52">
        <v>23431</v>
      </c>
      <c r="U41" s="52">
        <v>24926</v>
      </c>
      <c r="V41" s="52">
        <v>28493</v>
      </c>
      <c r="W41" s="52">
        <v>25214</v>
      </c>
      <c r="X41" s="52">
        <v>26706</v>
      </c>
      <c r="Y41" s="52">
        <v>25626</v>
      </c>
      <c r="DA41" s="63" t="s">
        <v>1263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DA42" s="134"/>
    </row>
    <row r="43" spans="1:105" ht="12" customHeight="1" x14ac:dyDescent="0.25">
      <c r="A43" s="97" t="s">
        <v>53</v>
      </c>
      <c r="B43" s="52"/>
      <c r="C43" s="52">
        <v>19</v>
      </c>
      <c r="D43" s="52">
        <v>42</v>
      </c>
      <c r="E43" s="52">
        <v>40</v>
      </c>
      <c r="F43" s="52">
        <v>89</v>
      </c>
      <c r="G43" s="52">
        <v>137</v>
      </c>
      <c r="H43" s="52">
        <v>76</v>
      </c>
      <c r="I43" s="52">
        <v>259</v>
      </c>
      <c r="J43" s="52">
        <v>217</v>
      </c>
      <c r="K43" s="52">
        <v>193</v>
      </c>
      <c r="L43" s="52">
        <v>166</v>
      </c>
      <c r="M43" s="52">
        <v>119</v>
      </c>
      <c r="N43" s="52">
        <v>185</v>
      </c>
      <c r="O43" s="52">
        <v>258</v>
      </c>
      <c r="P43" s="52">
        <v>418</v>
      </c>
      <c r="Q43" s="52">
        <v>377</v>
      </c>
      <c r="R43" s="52">
        <v>379</v>
      </c>
      <c r="S43" s="52">
        <v>360</v>
      </c>
      <c r="T43" s="52">
        <v>320</v>
      </c>
      <c r="U43" s="52">
        <v>407</v>
      </c>
      <c r="V43" s="52">
        <v>628</v>
      </c>
      <c r="W43" s="52">
        <v>539</v>
      </c>
      <c r="X43" s="52">
        <v>1751</v>
      </c>
      <c r="Y43" s="52">
        <v>652</v>
      </c>
      <c r="DA43" s="63" t="s">
        <v>1264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DA44" s="134"/>
    </row>
    <row r="45" spans="1:105" ht="12" customHeight="1" x14ac:dyDescent="0.25">
      <c r="A45" s="97" t="s">
        <v>132</v>
      </c>
      <c r="B45" s="52"/>
      <c r="C45" s="52">
        <v>10131</v>
      </c>
      <c r="D45" s="52">
        <v>18231</v>
      </c>
      <c r="E45" s="52">
        <v>19263</v>
      </c>
      <c r="F45" s="52">
        <v>14093</v>
      </c>
      <c r="G45" s="52">
        <v>13297</v>
      </c>
      <c r="H45" s="52">
        <v>20951</v>
      </c>
      <c r="I45" s="52">
        <v>33630</v>
      </c>
      <c r="J45" s="52">
        <v>32404</v>
      </c>
      <c r="K45" s="52">
        <v>25710</v>
      </c>
      <c r="L45" s="52">
        <v>16702</v>
      </c>
      <c r="M45" s="52">
        <v>14510</v>
      </c>
      <c r="N45" s="52">
        <v>20822</v>
      </c>
      <c r="O45" s="52">
        <v>22030</v>
      </c>
      <c r="P45" s="52">
        <v>16773</v>
      </c>
      <c r="Q45" s="52">
        <v>16452</v>
      </c>
      <c r="R45" s="52">
        <v>18032</v>
      </c>
      <c r="S45" s="52">
        <v>21459</v>
      </c>
      <c r="T45" s="52">
        <v>24387</v>
      </c>
      <c r="U45" s="52">
        <v>22051</v>
      </c>
      <c r="V45" s="52">
        <v>27690</v>
      </c>
      <c r="W45" s="52">
        <v>24858</v>
      </c>
      <c r="X45" s="52">
        <v>28627</v>
      </c>
      <c r="Y45" s="52">
        <v>27173</v>
      </c>
      <c r="DA45" s="63" t="s">
        <v>1265</v>
      </c>
    </row>
    <row r="46" spans="1:105" ht="12" customHeight="1" x14ac:dyDescent="0.25">
      <c r="A46" s="97" t="s">
        <v>131</v>
      </c>
      <c r="B46" s="52"/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0</v>
      </c>
      <c r="J46" s="52">
        <v>0</v>
      </c>
      <c r="K46" s="52">
        <v>0</v>
      </c>
      <c r="L46" s="52">
        <v>0</v>
      </c>
      <c r="M46" s="52">
        <v>0</v>
      </c>
      <c r="N46" s="52">
        <v>0</v>
      </c>
      <c r="O46" s="52">
        <v>0</v>
      </c>
      <c r="P46" s="52">
        <v>0</v>
      </c>
      <c r="Q46" s="52">
        <v>0</v>
      </c>
      <c r="R46" s="52">
        <v>0</v>
      </c>
      <c r="S46" s="52">
        <v>0</v>
      </c>
      <c r="T46" s="52">
        <v>0</v>
      </c>
      <c r="U46" s="52">
        <v>0</v>
      </c>
      <c r="V46" s="52">
        <v>0</v>
      </c>
      <c r="W46" s="52">
        <v>0</v>
      </c>
      <c r="X46" s="52">
        <v>0</v>
      </c>
      <c r="Y46" s="52">
        <v>0</v>
      </c>
      <c r="DA46" s="63" t="s">
        <v>1266</v>
      </c>
    </row>
    <row r="47" spans="1:105" ht="12" customHeight="1" x14ac:dyDescent="0.25">
      <c r="A47" s="97" t="s">
        <v>124</v>
      </c>
      <c r="B47" s="52"/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2">
        <v>0</v>
      </c>
      <c r="K47" s="52">
        <v>0</v>
      </c>
      <c r="L47" s="52">
        <v>0</v>
      </c>
      <c r="M47" s="52">
        <v>0</v>
      </c>
      <c r="N47" s="52">
        <v>0</v>
      </c>
      <c r="O47" s="52">
        <v>0</v>
      </c>
      <c r="P47" s="52">
        <v>0</v>
      </c>
      <c r="Q47" s="52">
        <v>0</v>
      </c>
      <c r="R47" s="52">
        <v>0</v>
      </c>
      <c r="S47" s="52">
        <v>0</v>
      </c>
      <c r="T47" s="52">
        <v>0</v>
      </c>
      <c r="U47" s="52">
        <v>0</v>
      </c>
      <c r="V47" s="52">
        <v>0</v>
      </c>
      <c r="W47" s="52">
        <v>0</v>
      </c>
      <c r="X47" s="52">
        <v>0</v>
      </c>
      <c r="Y47" s="52">
        <v>0</v>
      </c>
      <c r="DA47" s="63" t="s">
        <v>1267</v>
      </c>
    </row>
    <row r="48" spans="1:105" ht="12" customHeight="1" x14ac:dyDescent="0.25">
      <c r="A48" s="97" t="s">
        <v>123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X48" s="52">
        <v>0</v>
      </c>
      <c r="Y48" s="52">
        <v>0</v>
      </c>
      <c r="DA48" s="63" t="s">
        <v>1268</v>
      </c>
    </row>
    <row r="49" spans="1:105" ht="12" customHeight="1" x14ac:dyDescent="0.25">
      <c r="A49" s="97" t="s">
        <v>122</v>
      </c>
      <c r="B49" s="52"/>
      <c r="C49" s="52">
        <v>2010</v>
      </c>
      <c r="D49" s="52">
        <v>2555</v>
      </c>
      <c r="E49" s="52">
        <v>2644</v>
      </c>
      <c r="F49" s="52">
        <v>2153</v>
      </c>
      <c r="G49" s="52">
        <v>2085</v>
      </c>
      <c r="H49" s="52">
        <v>2989</v>
      </c>
      <c r="I49" s="52">
        <v>2689</v>
      </c>
      <c r="J49" s="52">
        <v>1928</v>
      </c>
      <c r="K49" s="52">
        <v>2526</v>
      </c>
      <c r="L49" s="52">
        <v>2182</v>
      </c>
      <c r="M49" s="52">
        <v>2903</v>
      </c>
      <c r="N49" s="52">
        <v>2373</v>
      </c>
      <c r="O49" s="52">
        <v>2524</v>
      </c>
      <c r="P49" s="52">
        <v>2622</v>
      </c>
      <c r="Q49" s="52">
        <v>3375</v>
      </c>
      <c r="R49" s="52">
        <v>2223</v>
      </c>
      <c r="S49" s="52">
        <v>2435</v>
      </c>
      <c r="T49" s="52">
        <v>1255</v>
      </c>
      <c r="U49" s="52">
        <v>5224</v>
      </c>
      <c r="V49" s="52">
        <v>3043</v>
      </c>
      <c r="W49" s="52">
        <v>2689</v>
      </c>
      <c r="X49" s="52">
        <v>468</v>
      </c>
      <c r="Y49" s="52">
        <v>885</v>
      </c>
      <c r="DA49" s="63" t="s">
        <v>1269</v>
      </c>
    </row>
    <row r="50" spans="1:105" ht="12" customHeight="1" x14ac:dyDescent="0.25">
      <c r="A50" s="97" t="s">
        <v>121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X50" s="52">
        <v>0</v>
      </c>
      <c r="Y50" s="52">
        <v>0</v>
      </c>
      <c r="DA50" s="63" t="s">
        <v>1270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DA51" s="134"/>
    </row>
    <row r="52" spans="1:105" ht="12" customHeight="1" x14ac:dyDescent="0.25">
      <c r="A52" s="97" t="s">
        <v>202</v>
      </c>
      <c r="B52" s="52"/>
      <c r="C52" s="52">
        <v>17181</v>
      </c>
      <c r="D52" s="52">
        <v>19482</v>
      </c>
      <c r="E52" s="52">
        <v>22715</v>
      </c>
      <c r="F52" s="52">
        <v>19846</v>
      </c>
      <c r="G52" s="52">
        <v>20373</v>
      </c>
      <c r="H52" s="52">
        <v>27756</v>
      </c>
      <c r="I52" s="52">
        <v>29015</v>
      </c>
      <c r="J52" s="52">
        <v>29463</v>
      </c>
      <c r="K52" s="52">
        <v>25260</v>
      </c>
      <c r="L52" s="52">
        <v>25346</v>
      </c>
      <c r="M52" s="52">
        <v>22888</v>
      </c>
      <c r="N52" s="52">
        <v>28047</v>
      </c>
      <c r="O52" s="52">
        <v>27154</v>
      </c>
      <c r="P52" s="52">
        <v>22030</v>
      </c>
      <c r="Q52" s="52">
        <v>21982</v>
      </c>
      <c r="R52" s="52">
        <v>22880</v>
      </c>
      <c r="S52" s="52">
        <v>24723</v>
      </c>
      <c r="T52" s="52">
        <v>28344</v>
      </c>
      <c r="U52" s="52">
        <v>24300</v>
      </c>
      <c r="V52" s="52">
        <v>34296</v>
      </c>
      <c r="W52" s="52">
        <v>27871</v>
      </c>
      <c r="X52" s="52">
        <v>33585</v>
      </c>
      <c r="Y52" s="52">
        <v>24669</v>
      </c>
      <c r="DA52" s="63" t="s">
        <v>1271</v>
      </c>
    </row>
    <row r="53" spans="1:105" ht="12" customHeight="1" x14ac:dyDescent="0.25">
      <c r="A53" s="97" t="s">
        <v>50</v>
      </c>
      <c r="B53" s="52"/>
      <c r="C53" s="52">
        <v>389</v>
      </c>
      <c r="D53" s="52">
        <v>0</v>
      </c>
      <c r="E53" s="52">
        <v>1105</v>
      </c>
      <c r="F53" s="52">
        <v>867</v>
      </c>
      <c r="G53" s="52">
        <v>937</v>
      </c>
      <c r="H53" s="52">
        <v>1288</v>
      </c>
      <c r="I53" s="52">
        <v>1611</v>
      </c>
      <c r="J53" s="52">
        <v>1936</v>
      </c>
      <c r="K53" s="52">
        <v>2539</v>
      </c>
      <c r="L53" s="52">
        <v>1362</v>
      </c>
      <c r="M53" s="52">
        <v>1242</v>
      </c>
      <c r="N53" s="52">
        <v>903</v>
      </c>
      <c r="O53" s="52">
        <v>2567</v>
      </c>
      <c r="P53" s="52">
        <v>6558</v>
      </c>
      <c r="Q53" s="52">
        <v>7555</v>
      </c>
      <c r="R53" s="52">
        <v>4999</v>
      </c>
      <c r="S53" s="52">
        <v>2368</v>
      </c>
      <c r="T53" s="52">
        <v>1645</v>
      </c>
      <c r="U53" s="52">
        <v>1112</v>
      </c>
      <c r="V53" s="52">
        <v>92</v>
      </c>
      <c r="W53" s="52">
        <v>81</v>
      </c>
      <c r="X53" s="52">
        <v>1888</v>
      </c>
      <c r="Y53" s="52">
        <v>2325</v>
      </c>
      <c r="DA53" s="63" t="s">
        <v>1272</v>
      </c>
    </row>
    <row r="54" spans="1:105" ht="12" customHeight="1" x14ac:dyDescent="0.25">
      <c r="A54" s="109" t="s">
        <v>120</v>
      </c>
      <c r="B54" s="36"/>
      <c r="C54" s="36">
        <v>5977</v>
      </c>
      <c r="D54" s="36">
        <v>12851</v>
      </c>
      <c r="E54" s="36">
        <v>9725</v>
      </c>
      <c r="F54" s="36">
        <v>8126</v>
      </c>
      <c r="G54" s="36">
        <v>8402</v>
      </c>
      <c r="H54" s="36">
        <v>12152</v>
      </c>
      <c r="I54" s="36">
        <v>13507</v>
      </c>
      <c r="J54" s="36">
        <v>10987</v>
      </c>
      <c r="K54" s="36">
        <v>12987</v>
      </c>
      <c r="L54" s="36">
        <v>7396</v>
      </c>
      <c r="M54" s="36">
        <v>8961</v>
      </c>
      <c r="N54" s="36">
        <v>10242</v>
      </c>
      <c r="O54" s="36">
        <v>13557</v>
      </c>
      <c r="P54" s="36">
        <v>13783</v>
      </c>
      <c r="Q54" s="36">
        <v>15625</v>
      </c>
      <c r="R54" s="36">
        <v>14435</v>
      </c>
      <c r="S54" s="36">
        <v>14581</v>
      </c>
      <c r="T54" s="36">
        <v>10862</v>
      </c>
      <c r="U54" s="36">
        <v>17962</v>
      </c>
      <c r="V54" s="36">
        <v>16095</v>
      </c>
      <c r="W54" s="36">
        <v>17132</v>
      </c>
      <c r="X54" s="36">
        <v>10007</v>
      </c>
      <c r="Y54" s="36">
        <v>18472</v>
      </c>
      <c r="DA54" s="60" t="s">
        <v>1273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DA56" s="129" t="s">
        <v>1349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DA57" s="133"/>
    </row>
    <row r="58" spans="1:105" ht="12" customHeight="1" x14ac:dyDescent="0.25">
      <c r="A58" s="108" t="s">
        <v>204</v>
      </c>
      <c r="B58" s="52"/>
      <c r="C58" s="52">
        <v>3997</v>
      </c>
      <c r="D58" s="52">
        <v>7185</v>
      </c>
      <c r="E58" s="52">
        <v>7698</v>
      </c>
      <c r="F58" s="52">
        <v>5538</v>
      </c>
      <c r="G58" s="52">
        <v>4541</v>
      </c>
      <c r="H58" s="52">
        <v>8387</v>
      </c>
      <c r="I58" s="52">
        <v>12961</v>
      </c>
      <c r="J58" s="52">
        <v>13568</v>
      </c>
      <c r="K58" s="52">
        <v>7450</v>
      </c>
      <c r="L58" s="52">
        <v>4627</v>
      </c>
      <c r="M58" s="52">
        <v>3914</v>
      </c>
      <c r="N58" s="52">
        <v>4929</v>
      </c>
      <c r="O58" s="52">
        <v>5599</v>
      </c>
      <c r="P58" s="52">
        <v>8939</v>
      </c>
      <c r="Q58" s="52">
        <v>7508</v>
      </c>
      <c r="R58" s="52">
        <v>7175</v>
      </c>
      <c r="S58" s="52">
        <v>9042</v>
      </c>
      <c r="T58" s="52">
        <v>8465</v>
      </c>
      <c r="U58" s="52">
        <v>11259</v>
      </c>
      <c r="V58" s="52">
        <v>11003</v>
      </c>
      <c r="W58" s="52">
        <v>8139</v>
      </c>
      <c r="X58" s="52">
        <v>9778</v>
      </c>
      <c r="Y58" s="52">
        <v>10776</v>
      </c>
      <c r="DA58" s="63" t="s">
        <v>1350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DA59" s="134"/>
    </row>
    <row r="60" spans="1:105" ht="12" customHeight="1" x14ac:dyDescent="0.25">
      <c r="A60" s="108" t="s">
        <v>53</v>
      </c>
      <c r="B60" s="52"/>
      <c r="C60" s="52">
        <v>7</v>
      </c>
      <c r="D60" s="52">
        <v>23</v>
      </c>
      <c r="E60" s="52">
        <v>23</v>
      </c>
      <c r="F60" s="52">
        <v>33</v>
      </c>
      <c r="G60" s="52">
        <v>42</v>
      </c>
      <c r="H60" s="52">
        <v>42</v>
      </c>
      <c r="I60" s="52">
        <v>166</v>
      </c>
      <c r="J60" s="52">
        <v>117</v>
      </c>
      <c r="K60" s="52">
        <v>73</v>
      </c>
      <c r="L60" s="52">
        <v>46</v>
      </c>
      <c r="M60" s="52">
        <v>11</v>
      </c>
      <c r="N60" s="52">
        <v>57</v>
      </c>
      <c r="O60" s="52">
        <v>100</v>
      </c>
      <c r="P60" s="52">
        <v>206</v>
      </c>
      <c r="Q60" s="52">
        <v>104</v>
      </c>
      <c r="R60" s="52">
        <v>95</v>
      </c>
      <c r="S60" s="52">
        <v>115</v>
      </c>
      <c r="T60" s="52">
        <v>115</v>
      </c>
      <c r="U60" s="52">
        <v>147</v>
      </c>
      <c r="V60" s="52">
        <v>260</v>
      </c>
      <c r="W60" s="52">
        <v>160</v>
      </c>
      <c r="X60" s="52">
        <v>808</v>
      </c>
      <c r="Y60" s="52">
        <v>167</v>
      </c>
      <c r="DA60" s="63" t="s">
        <v>1351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DA61" s="134"/>
    </row>
    <row r="62" spans="1:105" ht="12" customHeight="1" x14ac:dyDescent="0.25">
      <c r="A62" s="108" t="s">
        <v>132</v>
      </c>
      <c r="B62" s="52"/>
      <c r="C62" s="52">
        <v>3254</v>
      </c>
      <c r="D62" s="52">
        <v>6242</v>
      </c>
      <c r="E62" s="52">
        <v>6708</v>
      </c>
      <c r="F62" s="52">
        <v>4733</v>
      </c>
      <c r="G62" s="52">
        <v>3854</v>
      </c>
      <c r="H62" s="52">
        <v>7253</v>
      </c>
      <c r="I62" s="52">
        <v>11978</v>
      </c>
      <c r="J62" s="52">
        <v>12775</v>
      </c>
      <c r="K62" s="52">
        <v>6732</v>
      </c>
      <c r="L62" s="52">
        <v>4023</v>
      </c>
      <c r="M62" s="52">
        <v>3170</v>
      </c>
      <c r="N62" s="52">
        <v>4376</v>
      </c>
      <c r="O62" s="52">
        <v>4968</v>
      </c>
      <c r="P62" s="52">
        <v>7569</v>
      </c>
      <c r="Q62" s="52">
        <v>6076</v>
      </c>
      <c r="R62" s="52">
        <v>6300</v>
      </c>
      <c r="S62" s="52">
        <v>8026</v>
      </c>
      <c r="T62" s="52">
        <v>8012</v>
      </c>
      <c r="U62" s="52">
        <v>8899</v>
      </c>
      <c r="V62" s="52">
        <v>9828</v>
      </c>
      <c r="W62" s="52">
        <v>7271</v>
      </c>
      <c r="X62" s="52">
        <v>9606</v>
      </c>
      <c r="Y62" s="52">
        <v>10403</v>
      </c>
      <c r="DA62" s="63" t="s">
        <v>1352</v>
      </c>
    </row>
    <row r="63" spans="1:105" ht="12" customHeight="1" x14ac:dyDescent="0.25">
      <c r="A63" s="108" t="s">
        <v>131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DA63" s="63" t="s">
        <v>1353</v>
      </c>
    </row>
    <row r="64" spans="1:105" ht="12" customHeight="1" x14ac:dyDescent="0.25">
      <c r="A64" s="108" t="s">
        <v>124</v>
      </c>
      <c r="B64" s="52"/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DA64" s="63" t="s">
        <v>1354</v>
      </c>
    </row>
    <row r="65" spans="1:105" ht="12" customHeight="1" x14ac:dyDescent="0.25">
      <c r="A65" s="108" t="s">
        <v>123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1355</v>
      </c>
    </row>
    <row r="66" spans="1:105" ht="12" customHeight="1" x14ac:dyDescent="0.25">
      <c r="A66" s="108" t="s">
        <v>122</v>
      </c>
      <c r="B66" s="52"/>
      <c r="C66" s="52">
        <v>743</v>
      </c>
      <c r="D66" s="52">
        <v>943</v>
      </c>
      <c r="E66" s="52">
        <v>990</v>
      </c>
      <c r="F66" s="52">
        <v>805</v>
      </c>
      <c r="G66" s="52">
        <v>687</v>
      </c>
      <c r="H66" s="52">
        <v>1134</v>
      </c>
      <c r="I66" s="52">
        <v>983</v>
      </c>
      <c r="J66" s="52">
        <v>793</v>
      </c>
      <c r="K66" s="52">
        <v>718</v>
      </c>
      <c r="L66" s="52">
        <v>604</v>
      </c>
      <c r="M66" s="52">
        <v>744</v>
      </c>
      <c r="N66" s="52">
        <v>553</v>
      </c>
      <c r="O66" s="52">
        <v>631</v>
      </c>
      <c r="P66" s="52">
        <v>1370</v>
      </c>
      <c r="Q66" s="52">
        <v>1432</v>
      </c>
      <c r="R66" s="52">
        <v>875</v>
      </c>
      <c r="S66" s="52">
        <v>1016</v>
      </c>
      <c r="T66" s="52">
        <v>453</v>
      </c>
      <c r="U66" s="52">
        <v>2360</v>
      </c>
      <c r="V66" s="52">
        <v>1175</v>
      </c>
      <c r="W66" s="52">
        <v>868</v>
      </c>
      <c r="X66" s="52">
        <v>172</v>
      </c>
      <c r="Y66" s="52">
        <v>373</v>
      </c>
      <c r="DA66" s="63" t="s">
        <v>1356</v>
      </c>
    </row>
    <row r="67" spans="1:105" ht="12" customHeight="1" x14ac:dyDescent="0.25">
      <c r="A67" s="108" t="s">
        <v>121</v>
      </c>
      <c r="B67" s="52"/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DA67" s="63" t="s">
        <v>1357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108" t="s">
        <v>202</v>
      </c>
      <c r="B69" s="52"/>
      <c r="C69" s="52">
        <v>1645</v>
      </c>
      <c r="D69" s="52">
        <v>2441</v>
      </c>
      <c r="E69" s="52">
        <v>3641</v>
      </c>
      <c r="F69" s="52">
        <v>2388</v>
      </c>
      <c r="G69" s="52">
        <v>2071</v>
      </c>
      <c r="H69" s="52">
        <v>3994</v>
      </c>
      <c r="I69" s="52">
        <v>7490</v>
      </c>
      <c r="J69" s="52">
        <v>8575</v>
      </c>
      <c r="K69" s="52">
        <v>3944</v>
      </c>
      <c r="L69" s="52">
        <v>3028</v>
      </c>
      <c r="M69" s="52">
        <v>2245</v>
      </c>
      <c r="N69" s="52">
        <v>2941</v>
      </c>
      <c r="O69" s="52">
        <v>2677</v>
      </c>
      <c r="P69" s="52">
        <v>3204</v>
      </c>
      <c r="Q69" s="52">
        <v>2492</v>
      </c>
      <c r="R69" s="52">
        <v>2877</v>
      </c>
      <c r="S69" s="52">
        <v>4291</v>
      </c>
      <c r="T69" s="52">
        <v>5050</v>
      </c>
      <c r="U69" s="52">
        <v>4978</v>
      </c>
      <c r="V69" s="52">
        <v>6213</v>
      </c>
      <c r="W69" s="52">
        <v>4042</v>
      </c>
      <c r="X69" s="52">
        <v>6325</v>
      </c>
      <c r="Y69" s="52">
        <v>4437</v>
      </c>
      <c r="DA69" s="63" t="s">
        <v>1358</v>
      </c>
    </row>
    <row r="70" spans="1:105" ht="12" customHeight="1" x14ac:dyDescent="0.25">
      <c r="A70" s="108" t="s">
        <v>50</v>
      </c>
      <c r="B70" s="52"/>
      <c r="C70" s="52">
        <v>144</v>
      </c>
      <c r="D70" s="52">
        <v>0</v>
      </c>
      <c r="E70" s="52">
        <v>414</v>
      </c>
      <c r="F70" s="52">
        <v>304</v>
      </c>
      <c r="G70" s="52">
        <v>248</v>
      </c>
      <c r="H70" s="52">
        <v>421</v>
      </c>
      <c r="I70" s="52">
        <v>583</v>
      </c>
      <c r="J70" s="52">
        <v>749</v>
      </c>
      <c r="K70" s="52">
        <v>574</v>
      </c>
      <c r="L70" s="52">
        <v>249</v>
      </c>
      <c r="M70" s="52">
        <v>203</v>
      </c>
      <c r="N70" s="52">
        <v>161</v>
      </c>
      <c r="O70" s="52">
        <v>465</v>
      </c>
      <c r="P70" s="52">
        <v>1849</v>
      </c>
      <c r="Q70" s="52">
        <v>1636</v>
      </c>
      <c r="R70" s="52">
        <v>1106</v>
      </c>
      <c r="S70" s="52">
        <v>664</v>
      </c>
      <c r="T70" s="52">
        <v>448</v>
      </c>
      <c r="U70" s="52">
        <v>366</v>
      </c>
      <c r="V70" s="52">
        <v>28</v>
      </c>
      <c r="W70" s="52">
        <v>21</v>
      </c>
      <c r="X70" s="52">
        <v>548</v>
      </c>
      <c r="Y70" s="52">
        <v>709</v>
      </c>
      <c r="DA70" s="63" t="s">
        <v>1359</v>
      </c>
    </row>
    <row r="71" spans="1:105" ht="12" customHeight="1" x14ac:dyDescent="0.25">
      <c r="A71" s="115" t="s">
        <v>120</v>
      </c>
      <c r="B71" s="36"/>
      <c r="C71" s="36">
        <v>2208</v>
      </c>
      <c r="D71" s="36">
        <v>4744</v>
      </c>
      <c r="E71" s="36">
        <v>3643</v>
      </c>
      <c r="F71" s="36">
        <v>2846</v>
      </c>
      <c r="G71" s="36">
        <v>2222</v>
      </c>
      <c r="H71" s="36">
        <v>3972</v>
      </c>
      <c r="I71" s="36">
        <v>4888</v>
      </c>
      <c r="J71" s="36">
        <v>4244</v>
      </c>
      <c r="K71" s="36">
        <v>2932</v>
      </c>
      <c r="L71" s="36">
        <v>1350</v>
      </c>
      <c r="M71" s="36">
        <v>1466</v>
      </c>
      <c r="N71" s="36">
        <v>1827</v>
      </c>
      <c r="O71" s="36">
        <v>2457</v>
      </c>
      <c r="P71" s="36">
        <v>3886</v>
      </c>
      <c r="Q71" s="36">
        <v>3380</v>
      </c>
      <c r="R71" s="36">
        <v>3192</v>
      </c>
      <c r="S71" s="36">
        <v>4087</v>
      </c>
      <c r="T71" s="36">
        <v>2967</v>
      </c>
      <c r="U71" s="36">
        <v>5915</v>
      </c>
      <c r="V71" s="36">
        <v>4762</v>
      </c>
      <c r="W71" s="36">
        <v>4076</v>
      </c>
      <c r="X71" s="36">
        <v>2905</v>
      </c>
      <c r="Y71" s="36">
        <v>5630</v>
      </c>
      <c r="DA71" s="60" t="s">
        <v>1360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DA73" s="129" t="s">
        <v>1436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DA74" s="133"/>
    </row>
    <row r="75" spans="1:105" ht="12" customHeight="1" x14ac:dyDescent="0.25">
      <c r="A75" s="108" t="s">
        <v>204</v>
      </c>
      <c r="B75" s="52"/>
      <c r="C75" s="52">
        <v>6821</v>
      </c>
      <c r="D75" s="52">
        <v>12278</v>
      </c>
      <c r="E75" s="52">
        <v>12852</v>
      </c>
      <c r="F75" s="52">
        <v>9277</v>
      </c>
      <c r="G75" s="52">
        <v>9251</v>
      </c>
      <c r="H75" s="52">
        <v>13709</v>
      </c>
      <c r="I75" s="52">
        <v>22511</v>
      </c>
      <c r="J75" s="52">
        <v>19409</v>
      </c>
      <c r="K75" s="52">
        <v>18743</v>
      </c>
      <c r="L75" s="52">
        <v>12080</v>
      </c>
      <c r="M75" s="52">
        <v>11358</v>
      </c>
      <c r="N75" s="52">
        <v>16199</v>
      </c>
      <c r="O75" s="52">
        <v>16806</v>
      </c>
      <c r="P75" s="52">
        <v>8166</v>
      </c>
      <c r="Q75" s="52">
        <v>10196</v>
      </c>
      <c r="R75" s="52">
        <v>11065</v>
      </c>
      <c r="S75" s="52">
        <v>12639</v>
      </c>
      <c r="T75" s="52">
        <v>14966</v>
      </c>
      <c r="U75" s="52">
        <v>13667</v>
      </c>
      <c r="V75" s="52">
        <v>17490</v>
      </c>
      <c r="W75" s="52">
        <v>17075</v>
      </c>
      <c r="X75" s="52">
        <v>16928</v>
      </c>
      <c r="Y75" s="52">
        <v>14850</v>
      </c>
      <c r="DA75" s="63" t="s">
        <v>1437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DA76" s="134"/>
    </row>
    <row r="77" spans="1:105" ht="12" customHeight="1" x14ac:dyDescent="0.25">
      <c r="A77" s="108" t="s">
        <v>53</v>
      </c>
      <c r="B77" s="52"/>
      <c r="C77" s="52">
        <v>12</v>
      </c>
      <c r="D77" s="52">
        <v>19</v>
      </c>
      <c r="E77" s="52">
        <v>17</v>
      </c>
      <c r="F77" s="52">
        <v>56</v>
      </c>
      <c r="G77" s="52">
        <v>95</v>
      </c>
      <c r="H77" s="52">
        <v>34</v>
      </c>
      <c r="I77" s="52">
        <v>93</v>
      </c>
      <c r="J77" s="52">
        <v>100</v>
      </c>
      <c r="K77" s="52">
        <v>120</v>
      </c>
      <c r="L77" s="52">
        <v>120</v>
      </c>
      <c r="M77" s="52">
        <v>108</v>
      </c>
      <c r="N77" s="52">
        <v>128</v>
      </c>
      <c r="O77" s="52">
        <v>158</v>
      </c>
      <c r="P77" s="52">
        <v>212</v>
      </c>
      <c r="Q77" s="52">
        <v>273</v>
      </c>
      <c r="R77" s="52">
        <v>284</v>
      </c>
      <c r="S77" s="52">
        <v>245</v>
      </c>
      <c r="T77" s="52">
        <v>205</v>
      </c>
      <c r="U77" s="52">
        <v>260</v>
      </c>
      <c r="V77" s="52">
        <v>368</v>
      </c>
      <c r="W77" s="52">
        <v>379</v>
      </c>
      <c r="X77" s="52">
        <v>943</v>
      </c>
      <c r="Y77" s="52">
        <v>485</v>
      </c>
      <c r="DA77" s="63" t="s">
        <v>1438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6877</v>
      </c>
      <c r="D79" s="52">
        <f t="shared" si="0"/>
        <v>11989</v>
      </c>
      <c r="E79" s="52">
        <f t="shared" si="0"/>
        <v>12555</v>
      </c>
      <c r="F79" s="52">
        <f t="shared" si="0"/>
        <v>9360</v>
      </c>
      <c r="G79" s="52">
        <f t="shared" si="0"/>
        <v>9443</v>
      </c>
      <c r="H79" s="52">
        <f t="shared" si="0"/>
        <v>13698</v>
      </c>
      <c r="I79" s="52">
        <f t="shared" si="0"/>
        <v>21652</v>
      </c>
      <c r="J79" s="52">
        <f t="shared" si="0"/>
        <v>19629</v>
      </c>
      <c r="K79" s="52">
        <f t="shared" si="0"/>
        <v>18978</v>
      </c>
      <c r="L79" s="52">
        <f t="shared" si="0"/>
        <v>12679</v>
      </c>
      <c r="M79" s="52">
        <f t="shared" si="0"/>
        <v>11340</v>
      </c>
      <c r="N79" s="52">
        <f t="shared" si="0"/>
        <v>16446</v>
      </c>
      <c r="O79" s="52">
        <f t="shared" si="0"/>
        <v>17062</v>
      </c>
      <c r="P79" s="52">
        <f t="shared" si="0"/>
        <v>9204</v>
      </c>
      <c r="Q79" s="52">
        <f t="shared" si="0"/>
        <v>10376</v>
      </c>
      <c r="R79" s="52">
        <f t="shared" ref="R79:V79" si="1">R45-R62</f>
        <v>11732</v>
      </c>
      <c r="S79" s="52">
        <f t="shared" si="1"/>
        <v>13433</v>
      </c>
      <c r="T79" s="52">
        <f t="shared" si="1"/>
        <v>16375</v>
      </c>
      <c r="U79" s="52">
        <f t="shared" si="1"/>
        <v>13152</v>
      </c>
      <c r="V79" s="52">
        <f t="shared" si="1"/>
        <v>17862</v>
      </c>
      <c r="W79" s="52">
        <f t="shared" ref="W79:Y79" si="2">W45-W62</f>
        <v>17587</v>
      </c>
      <c r="X79" s="52">
        <f t="shared" si="2"/>
        <v>19021</v>
      </c>
      <c r="Y79" s="52">
        <f t="shared" si="2"/>
        <v>16770</v>
      </c>
      <c r="DA79" s="63" t="s">
        <v>1439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0</v>
      </c>
      <c r="D80" s="52">
        <f t="shared" si="3"/>
        <v>0</v>
      </c>
      <c r="E80" s="52">
        <f t="shared" si="3"/>
        <v>0</v>
      </c>
      <c r="F80" s="52">
        <f t="shared" si="3"/>
        <v>0</v>
      </c>
      <c r="G80" s="52">
        <f t="shared" si="3"/>
        <v>0</v>
      </c>
      <c r="H80" s="52">
        <f t="shared" si="3"/>
        <v>0</v>
      </c>
      <c r="I80" s="52">
        <f t="shared" si="3"/>
        <v>0</v>
      </c>
      <c r="J80" s="52">
        <f t="shared" si="3"/>
        <v>0</v>
      </c>
      <c r="K80" s="52">
        <f t="shared" si="3"/>
        <v>0</v>
      </c>
      <c r="L80" s="52">
        <f t="shared" si="3"/>
        <v>0</v>
      </c>
      <c r="M80" s="52">
        <f t="shared" si="3"/>
        <v>0</v>
      </c>
      <c r="N80" s="52">
        <f t="shared" si="3"/>
        <v>0</v>
      </c>
      <c r="O80" s="52">
        <f t="shared" si="3"/>
        <v>0</v>
      </c>
      <c r="P80" s="52">
        <f t="shared" si="3"/>
        <v>0</v>
      </c>
      <c r="Q80" s="52">
        <f t="shared" si="3"/>
        <v>0</v>
      </c>
      <c r="R80" s="52">
        <f t="shared" ref="R80:V80" si="4">R46-R63</f>
        <v>0</v>
      </c>
      <c r="S80" s="52">
        <f t="shared" si="4"/>
        <v>0</v>
      </c>
      <c r="T80" s="52">
        <f t="shared" si="4"/>
        <v>0</v>
      </c>
      <c r="U80" s="52">
        <f t="shared" si="4"/>
        <v>0</v>
      </c>
      <c r="V80" s="52">
        <f t="shared" si="4"/>
        <v>0</v>
      </c>
      <c r="W80" s="52">
        <f t="shared" ref="W80:Y80" si="5">W46-W63</f>
        <v>0</v>
      </c>
      <c r="X80" s="52">
        <f t="shared" si="5"/>
        <v>0</v>
      </c>
      <c r="Y80" s="52">
        <f t="shared" si="5"/>
        <v>0</v>
      </c>
      <c r="DA80" s="63" t="s">
        <v>1440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0</v>
      </c>
      <c r="D81" s="52">
        <f t="shared" si="6"/>
        <v>0</v>
      </c>
      <c r="E81" s="52">
        <f t="shared" si="6"/>
        <v>0</v>
      </c>
      <c r="F81" s="52">
        <f t="shared" si="6"/>
        <v>0</v>
      </c>
      <c r="G81" s="52">
        <f t="shared" si="6"/>
        <v>0</v>
      </c>
      <c r="H81" s="52">
        <f t="shared" si="6"/>
        <v>0</v>
      </c>
      <c r="I81" s="52">
        <f t="shared" si="6"/>
        <v>0</v>
      </c>
      <c r="J81" s="52">
        <f t="shared" si="6"/>
        <v>0</v>
      </c>
      <c r="K81" s="52">
        <f t="shared" si="6"/>
        <v>0</v>
      </c>
      <c r="L81" s="52">
        <f t="shared" si="6"/>
        <v>0</v>
      </c>
      <c r="M81" s="52">
        <f t="shared" si="6"/>
        <v>0</v>
      </c>
      <c r="N81" s="52">
        <f t="shared" si="6"/>
        <v>0</v>
      </c>
      <c r="O81" s="52">
        <f t="shared" si="6"/>
        <v>0</v>
      </c>
      <c r="P81" s="52">
        <f t="shared" si="6"/>
        <v>0</v>
      </c>
      <c r="Q81" s="52">
        <f t="shared" si="6"/>
        <v>0</v>
      </c>
      <c r="R81" s="52">
        <f t="shared" ref="R81:V81" si="7">R47-R64</f>
        <v>0</v>
      </c>
      <c r="S81" s="52">
        <f t="shared" si="7"/>
        <v>0</v>
      </c>
      <c r="T81" s="52">
        <f t="shared" si="7"/>
        <v>0</v>
      </c>
      <c r="U81" s="52">
        <f t="shared" si="7"/>
        <v>0</v>
      </c>
      <c r="V81" s="52">
        <f t="shared" si="7"/>
        <v>0</v>
      </c>
      <c r="W81" s="52">
        <f t="shared" ref="W81:Y81" si="8">W47-W64</f>
        <v>0</v>
      </c>
      <c r="X81" s="52">
        <f t="shared" si="8"/>
        <v>0</v>
      </c>
      <c r="Y81" s="52">
        <f t="shared" si="8"/>
        <v>0</v>
      </c>
      <c r="DA81" s="63" t="s">
        <v>1441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0</v>
      </c>
      <c r="D82" s="52">
        <f t="shared" si="9"/>
        <v>0</v>
      </c>
      <c r="E82" s="52">
        <f t="shared" si="9"/>
        <v>0</v>
      </c>
      <c r="F82" s="52">
        <f t="shared" si="9"/>
        <v>0</v>
      </c>
      <c r="G82" s="52">
        <f t="shared" si="9"/>
        <v>0</v>
      </c>
      <c r="H82" s="52">
        <f t="shared" si="9"/>
        <v>0</v>
      </c>
      <c r="I82" s="52">
        <f t="shared" si="9"/>
        <v>0</v>
      </c>
      <c r="J82" s="52">
        <f t="shared" si="9"/>
        <v>0</v>
      </c>
      <c r="K82" s="52">
        <f t="shared" si="9"/>
        <v>0</v>
      </c>
      <c r="L82" s="52">
        <f t="shared" si="9"/>
        <v>0</v>
      </c>
      <c r="M82" s="52">
        <f t="shared" si="9"/>
        <v>0</v>
      </c>
      <c r="N82" s="52">
        <f t="shared" si="9"/>
        <v>0</v>
      </c>
      <c r="O82" s="52">
        <f t="shared" si="9"/>
        <v>0</v>
      </c>
      <c r="P82" s="52">
        <f t="shared" si="9"/>
        <v>0</v>
      </c>
      <c r="Q82" s="52">
        <f t="shared" si="9"/>
        <v>0</v>
      </c>
      <c r="R82" s="52">
        <f t="shared" ref="R82:V82" si="10">R48-R65</f>
        <v>0</v>
      </c>
      <c r="S82" s="52">
        <f t="shared" si="10"/>
        <v>0</v>
      </c>
      <c r="T82" s="52">
        <f t="shared" si="10"/>
        <v>0</v>
      </c>
      <c r="U82" s="52">
        <f t="shared" si="10"/>
        <v>0</v>
      </c>
      <c r="V82" s="52">
        <f t="shared" si="10"/>
        <v>0</v>
      </c>
      <c r="W82" s="52">
        <f t="shared" ref="W82:Y82" si="11">W48-W65</f>
        <v>0</v>
      </c>
      <c r="X82" s="52">
        <f t="shared" si="11"/>
        <v>0</v>
      </c>
      <c r="Y82" s="52">
        <f t="shared" si="11"/>
        <v>0</v>
      </c>
      <c r="DA82" s="63" t="s">
        <v>1442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1267</v>
      </c>
      <c r="D83" s="52">
        <f t="shared" si="12"/>
        <v>1612</v>
      </c>
      <c r="E83" s="52">
        <f t="shared" si="12"/>
        <v>1654</v>
      </c>
      <c r="F83" s="52">
        <f t="shared" si="12"/>
        <v>1348</v>
      </c>
      <c r="G83" s="52">
        <f t="shared" si="12"/>
        <v>1398</v>
      </c>
      <c r="H83" s="52">
        <f t="shared" si="12"/>
        <v>1855</v>
      </c>
      <c r="I83" s="52">
        <f t="shared" si="12"/>
        <v>1706</v>
      </c>
      <c r="J83" s="52">
        <f t="shared" si="12"/>
        <v>1135</v>
      </c>
      <c r="K83" s="52">
        <f t="shared" si="12"/>
        <v>1808</v>
      </c>
      <c r="L83" s="52">
        <f t="shared" si="12"/>
        <v>1578</v>
      </c>
      <c r="M83" s="52">
        <f t="shared" si="12"/>
        <v>2159</v>
      </c>
      <c r="N83" s="52">
        <f t="shared" si="12"/>
        <v>1820</v>
      </c>
      <c r="O83" s="52">
        <f t="shared" si="12"/>
        <v>1893</v>
      </c>
      <c r="P83" s="52">
        <f t="shared" si="12"/>
        <v>1252</v>
      </c>
      <c r="Q83" s="52">
        <f t="shared" si="12"/>
        <v>1943</v>
      </c>
      <c r="R83" s="52">
        <f t="shared" ref="R83:V83" si="13">R49-R66</f>
        <v>1348</v>
      </c>
      <c r="S83" s="52">
        <f t="shared" si="13"/>
        <v>1419</v>
      </c>
      <c r="T83" s="52">
        <f t="shared" si="13"/>
        <v>802</v>
      </c>
      <c r="U83" s="52">
        <f t="shared" si="13"/>
        <v>2864</v>
      </c>
      <c r="V83" s="52">
        <f t="shared" si="13"/>
        <v>1868</v>
      </c>
      <c r="W83" s="52">
        <f t="shared" ref="W83:Y83" si="14">W49-W66</f>
        <v>1821</v>
      </c>
      <c r="X83" s="52">
        <f t="shared" si="14"/>
        <v>296</v>
      </c>
      <c r="Y83" s="52">
        <f t="shared" si="14"/>
        <v>512</v>
      </c>
      <c r="DA83" s="63" t="s">
        <v>1443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0</v>
      </c>
      <c r="D84" s="52">
        <f t="shared" si="15"/>
        <v>0</v>
      </c>
      <c r="E84" s="52">
        <f t="shared" si="15"/>
        <v>0</v>
      </c>
      <c r="F84" s="52">
        <f t="shared" si="15"/>
        <v>0</v>
      </c>
      <c r="G84" s="52">
        <f t="shared" si="15"/>
        <v>0</v>
      </c>
      <c r="H84" s="52">
        <f t="shared" si="15"/>
        <v>0</v>
      </c>
      <c r="I84" s="52">
        <f t="shared" si="15"/>
        <v>0</v>
      </c>
      <c r="J84" s="52">
        <f t="shared" si="15"/>
        <v>0</v>
      </c>
      <c r="K84" s="52">
        <f t="shared" si="15"/>
        <v>0</v>
      </c>
      <c r="L84" s="52">
        <f t="shared" si="15"/>
        <v>0</v>
      </c>
      <c r="M84" s="52">
        <f t="shared" si="15"/>
        <v>0</v>
      </c>
      <c r="N84" s="52">
        <f t="shared" si="15"/>
        <v>0</v>
      </c>
      <c r="O84" s="52">
        <f t="shared" si="15"/>
        <v>0</v>
      </c>
      <c r="P84" s="52">
        <f t="shared" si="15"/>
        <v>0</v>
      </c>
      <c r="Q84" s="52">
        <f t="shared" si="15"/>
        <v>0</v>
      </c>
      <c r="R84" s="52">
        <f t="shared" ref="R84:V84" si="16">R50-R67</f>
        <v>0</v>
      </c>
      <c r="S84" s="52">
        <f t="shared" si="16"/>
        <v>0</v>
      </c>
      <c r="T84" s="52">
        <f t="shared" si="16"/>
        <v>0</v>
      </c>
      <c r="U84" s="52">
        <f t="shared" si="16"/>
        <v>0</v>
      </c>
      <c r="V84" s="52">
        <f t="shared" si="16"/>
        <v>0</v>
      </c>
      <c r="W84" s="52">
        <f t="shared" ref="W84:Y84" si="17">W50-W67</f>
        <v>0</v>
      </c>
      <c r="X84" s="52">
        <f t="shared" si="17"/>
        <v>0</v>
      </c>
      <c r="Y84" s="52">
        <f t="shared" si="17"/>
        <v>0</v>
      </c>
      <c r="DA84" s="63" t="s">
        <v>1444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108" t="s">
        <v>202</v>
      </c>
      <c r="B86" s="52"/>
      <c r="C86" s="52">
        <v>15536</v>
      </c>
      <c r="D86" s="52">
        <v>17041</v>
      </c>
      <c r="E86" s="52">
        <v>19074</v>
      </c>
      <c r="F86" s="52">
        <v>17458</v>
      </c>
      <c r="G86" s="52">
        <v>18302</v>
      </c>
      <c r="H86" s="52">
        <v>23762</v>
      </c>
      <c r="I86" s="52">
        <v>21525</v>
      </c>
      <c r="J86" s="52">
        <v>20888</v>
      </c>
      <c r="K86" s="52">
        <v>21316</v>
      </c>
      <c r="L86" s="52">
        <v>22318</v>
      </c>
      <c r="M86" s="52">
        <v>20643</v>
      </c>
      <c r="N86" s="52">
        <v>25106</v>
      </c>
      <c r="O86" s="52">
        <v>24477</v>
      </c>
      <c r="P86" s="52">
        <v>18826</v>
      </c>
      <c r="Q86" s="52">
        <v>19490</v>
      </c>
      <c r="R86" s="52">
        <v>20003</v>
      </c>
      <c r="S86" s="52">
        <v>20432</v>
      </c>
      <c r="T86" s="52">
        <v>23294</v>
      </c>
      <c r="U86" s="52">
        <v>19322</v>
      </c>
      <c r="V86" s="52">
        <v>28083</v>
      </c>
      <c r="W86" s="52">
        <v>23829</v>
      </c>
      <c r="X86" s="52">
        <v>27260</v>
      </c>
      <c r="Y86" s="52">
        <v>20232</v>
      </c>
      <c r="DA86" s="63" t="s">
        <v>1445</v>
      </c>
    </row>
    <row r="87" spans="1:105" ht="12" customHeight="1" x14ac:dyDescent="0.25">
      <c r="A87" s="108" t="s">
        <v>50</v>
      </c>
      <c r="B87" s="52"/>
      <c r="C87" s="52">
        <v>245</v>
      </c>
      <c r="D87" s="52">
        <v>0</v>
      </c>
      <c r="E87" s="52">
        <v>691</v>
      </c>
      <c r="F87" s="52">
        <v>563</v>
      </c>
      <c r="G87" s="52">
        <v>689</v>
      </c>
      <c r="H87" s="52">
        <v>867</v>
      </c>
      <c r="I87" s="52">
        <v>1028</v>
      </c>
      <c r="J87" s="52">
        <v>1187</v>
      </c>
      <c r="K87" s="52">
        <v>1965</v>
      </c>
      <c r="L87" s="52">
        <v>1113</v>
      </c>
      <c r="M87" s="52">
        <v>1039</v>
      </c>
      <c r="N87" s="52">
        <v>742</v>
      </c>
      <c r="O87" s="52">
        <v>2102</v>
      </c>
      <c r="P87" s="52">
        <v>4709</v>
      </c>
      <c r="Q87" s="52">
        <v>5919</v>
      </c>
      <c r="R87" s="52">
        <v>3893</v>
      </c>
      <c r="S87" s="52">
        <v>1704</v>
      </c>
      <c r="T87" s="52">
        <v>1197</v>
      </c>
      <c r="U87" s="52">
        <v>746</v>
      </c>
      <c r="V87" s="52">
        <v>64</v>
      </c>
      <c r="W87" s="52">
        <v>60</v>
      </c>
      <c r="X87" s="52">
        <v>1340</v>
      </c>
      <c r="Y87" s="52">
        <v>1616</v>
      </c>
      <c r="DA87" s="63" t="s">
        <v>1446</v>
      </c>
    </row>
    <row r="88" spans="1:105" ht="12" customHeight="1" x14ac:dyDescent="0.25">
      <c r="A88" s="115" t="s">
        <v>120</v>
      </c>
      <c r="B88" s="36"/>
      <c r="C88" s="36">
        <v>3769</v>
      </c>
      <c r="D88" s="36">
        <v>8107</v>
      </c>
      <c r="E88" s="36">
        <v>6082</v>
      </c>
      <c r="F88" s="36">
        <v>5280</v>
      </c>
      <c r="G88" s="36">
        <v>6180</v>
      </c>
      <c r="H88" s="36">
        <v>8180</v>
      </c>
      <c r="I88" s="36">
        <v>8619</v>
      </c>
      <c r="J88" s="36">
        <v>6743</v>
      </c>
      <c r="K88" s="36">
        <v>10055</v>
      </c>
      <c r="L88" s="36">
        <v>6046</v>
      </c>
      <c r="M88" s="36">
        <v>7495</v>
      </c>
      <c r="N88" s="36">
        <v>8415</v>
      </c>
      <c r="O88" s="36">
        <v>11100</v>
      </c>
      <c r="P88" s="36">
        <v>9897</v>
      </c>
      <c r="Q88" s="36">
        <v>12245</v>
      </c>
      <c r="R88" s="36">
        <v>11243</v>
      </c>
      <c r="S88" s="36">
        <v>10494</v>
      </c>
      <c r="T88" s="36">
        <v>7895</v>
      </c>
      <c r="U88" s="36">
        <v>12047</v>
      </c>
      <c r="V88" s="36">
        <v>11333</v>
      </c>
      <c r="W88" s="36">
        <v>13056</v>
      </c>
      <c r="X88" s="36">
        <v>7102</v>
      </c>
      <c r="Y88" s="36">
        <v>12842</v>
      </c>
      <c r="DA88" s="60" t="s">
        <v>1447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X91" s="140">
        <v>2022</v>
      </c>
      <c r="Y91" s="140">
        <v>2023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DA92" s="129" t="s">
        <v>1523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X93" s="128">
        <f>RES_hhdet_numvin!X82</f>
        <v>0</v>
      </c>
      <c r="Y93" s="128">
        <f>RES_hhdet_numvin!Y82</f>
        <v>0</v>
      </c>
      <c r="DA93" s="133"/>
    </row>
    <row r="94" spans="1:105" ht="12" customHeight="1" x14ac:dyDescent="0.25">
      <c r="A94" s="97" t="s">
        <v>204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0</v>
      </c>
      <c r="I94" s="52">
        <f>RES_hhdet_numvin!I83</f>
        <v>0</v>
      </c>
      <c r="J94" s="52">
        <f>RES_hhdet_numvin!J83</f>
        <v>5806</v>
      </c>
      <c r="K94" s="52">
        <f>RES_hhdet_numvin!K83</f>
        <v>8646</v>
      </c>
      <c r="L94" s="52">
        <f>RES_hhdet_numvin!L83</f>
        <v>7745</v>
      </c>
      <c r="M94" s="52">
        <f>RES_hhdet_numvin!M83</f>
        <v>8830</v>
      </c>
      <c r="N94" s="52">
        <f>RES_hhdet_numvin!N83</f>
        <v>14264</v>
      </c>
      <c r="O94" s="52">
        <f>RES_hhdet_numvin!O83</f>
        <v>16935</v>
      </c>
      <c r="P94" s="52">
        <f>RES_hhdet_numvin!P83</f>
        <v>14058</v>
      </c>
      <c r="Q94" s="52">
        <f>RES_hhdet_numvin!Q83</f>
        <v>15492</v>
      </c>
      <c r="R94" s="52">
        <f>RES_hhdet_numvin!R83</f>
        <v>16712</v>
      </c>
      <c r="S94" s="52">
        <f>RES_hhdet_numvin!S83</f>
        <v>20539</v>
      </c>
      <c r="T94" s="52">
        <f>RES_hhdet_numvin!T83</f>
        <v>22716</v>
      </c>
      <c r="U94" s="52">
        <f>RES_hhdet_numvin!U83</f>
        <v>24538</v>
      </c>
      <c r="V94" s="52">
        <f>RES_hhdet_numvin!V83</f>
        <v>28305</v>
      </c>
      <c r="W94" s="52">
        <f>RES_hhdet_numvin!W83</f>
        <v>25166</v>
      </c>
      <c r="X94" s="52">
        <f>RES_hhdet_numvin!X83</f>
        <v>26702</v>
      </c>
      <c r="Y94" s="52">
        <f>RES_hhdet_numvin!Y83</f>
        <v>25626</v>
      </c>
      <c r="DA94" s="63" t="s">
        <v>1524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X95" s="138">
        <f>RES_hhdet_numvin!X84</f>
        <v>0</v>
      </c>
      <c r="Y95" s="138">
        <f>RES_hhdet_numvin!Y84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X96" s="150">
        <f>RES_hhdet_numvin!X85</f>
        <v>0</v>
      </c>
      <c r="Y96" s="150">
        <f>RES_hhdet_numvin!Y85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0</v>
      </c>
      <c r="Q97" s="138">
        <f>RES_hhdet_numvin!Q86</f>
        <v>0</v>
      </c>
      <c r="R97" s="138">
        <f>RES_hhdet_numvin!R86</f>
        <v>121</v>
      </c>
      <c r="S97" s="138">
        <f>RES_hhdet_numvin!S86</f>
        <v>210</v>
      </c>
      <c r="T97" s="138">
        <f>RES_hhdet_numvin!T86</f>
        <v>243</v>
      </c>
      <c r="U97" s="138">
        <f>RES_hhdet_numvin!U86</f>
        <v>356</v>
      </c>
      <c r="V97" s="138">
        <f>RES_hhdet_numvin!V86</f>
        <v>593</v>
      </c>
      <c r="W97" s="138">
        <f>RES_hhdet_numvin!W86</f>
        <v>531</v>
      </c>
      <c r="X97" s="138">
        <f>RES_hhdet_numvin!X86</f>
        <v>1745</v>
      </c>
      <c r="Y97" s="138">
        <f>RES_hhdet_numvin!Y86</f>
        <v>652</v>
      </c>
      <c r="DA97" s="63" t="s">
        <v>1525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X98" s="149">
        <f>RES_hhdet_numvin!X87</f>
        <v>0</v>
      </c>
      <c r="Y98" s="149">
        <f>RES_hhdet_numvin!Y87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0</v>
      </c>
      <c r="I99" s="138">
        <f>RES_hhdet_numvin!I88</f>
        <v>0</v>
      </c>
      <c r="J99" s="138">
        <f>RES_hhdet_numvin!J88</f>
        <v>4640</v>
      </c>
      <c r="K99" s="138">
        <f>RES_hhdet_numvin!K88</f>
        <v>6977</v>
      </c>
      <c r="L99" s="138">
        <f>RES_hhdet_numvin!L88</f>
        <v>6190</v>
      </c>
      <c r="M99" s="138">
        <f>RES_hhdet_numvin!M88</f>
        <v>6704</v>
      </c>
      <c r="N99" s="138">
        <f>RES_hhdet_numvin!N88</f>
        <v>12442</v>
      </c>
      <c r="O99" s="138">
        <f>RES_hhdet_numvin!O88</f>
        <v>15105</v>
      </c>
      <c r="P99" s="138">
        <f>RES_hhdet_numvin!P88</f>
        <v>12402</v>
      </c>
      <c r="Q99" s="138">
        <f>RES_hhdet_numvin!Q88</f>
        <v>13583</v>
      </c>
      <c r="R99" s="138">
        <f>RES_hhdet_numvin!R88</f>
        <v>16273</v>
      </c>
      <c r="S99" s="138">
        <f>RES_hhdet_numvin!S88</f>
        <v>20099</v>
      </c>
      <c r="T99" s="138">
        <f>RES_hhdet_numvin!T88</f>
        <v>23475</v>
      </c>
      <c r="U99" s="138">
        <f>RES_hhdet_numvin!U88</f>
        <v>21585</v>
      </c>
      <c r="V99" s="138">
        <f>RES_hhdet_numvin!V88</f>
        <v>27477</v>
      </c>
      <c r="W99" s="138">
        <f>RES_hhdet_numvin!W88</f>
        <v>24793</v>
      </c>
      <c r="X99" s="138">
        <f>RES_hhdet_numvin!X88</f>
        <v>28617</v>
      </c>
      <c r="Y99" s="138">
        <f>RES_hhdet_numvin!Y88</f>
        <v>27173</v>
      </c>
      <c r="DA99" s="63" t="s">
        <v>1526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0</v>
      </c>
      <c r="I100" s="138">
        <f>RES_hhdet_numvin!I89</f>
        <v>0</v>
      </c>
      <c r="J100" s="138">
        <f>RES_hhdet_numvin!J89</f>
        <v>0</v>
      </c>
      <c r="K100" s="138">
        <f>RES_hhdet_numvin!K89</f>
        <v>0</v>
      </c>
      <c r="L100" s="138">
        <f>RES_hhdet_numvin!L89</f>
        <v>0</v>
      </c>
      <c r="M100" s="138">
        <f>RES_hhdet_numvin!M89</f>
        <v>0</v>
      </c>
      <c r="N100" s="138">
        <f>RES_hhdet_numvin!N89</f>
        <v>0</v>
      </c>
      <c r="O100" s="138">
        <f>RES_hhdet_numvin!O89</f>
        <v>0</v>
      </c>
      <c r="P100" s="138">
        <f>RES_hhdet_numvin!P89</f>
        <v>0</v>
      </c>
      <c r="Q100" s="138">
        <f>RES_hhdet_numvin!Q89</f>
        <v>0</v>
      </c>
      <c r="R100" s="138">
        <f>RES_hhdet_numvin!R89</f>
        <v>0</v>
      </c>
      <c r="S100" s="138">
        <f>RES_hhdet_numvin!S89</f>
        <v>0</v>
      </c>
      <c r="T100" s="138">
        <f>RES_hhdet_numvin!T89</f>
        <v>0</v>
      </c>
      <c r="U100" s="138">
        <f>RES_hhdet_numvin!U89</f>
        <v>0</v>
      </c>
      <c r="V100" s="138">
        <f>RES_hhdet_numvin!V89</f>
        <v>0</v>
      </c>
      <c r="W100" s="138">
        <f>RES_hhdet_numvin!W89</f>
        <v>0</v>
      </c>
      <c r="X100" s="138">
        <f>RES_hhdet_numvin!X89</f>
        <v>0</v>
      </c>
      <c r="Y100" s="138">
        <f>RES_hhdet_numvin!Y89</f>
        <v>0</v>
      </c>
      <c r="DA100" s="63" t="s">
        <v>1527</v>
      </c>
    </row>
    <row r="101" spans="1:105" ht="12" hidden="1" customHeight="1" x14ac:dyDescent="0.25">
      <c r="A101" s="108" t="s">
        <v>202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X101" s="138">
        <f>RES_hhdet_numvin!X90</f>
        <v>0</v>
      </c>
      <c r="Y101" s="138">
        <f>RES_hhdet_numvin!Y90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X102" s="138">
        <f>RES_hhdet_numvin!X91</f>
        <v>0</v>
      </c>
      <c r="Y102" s="138">
        <f>RES_hhdet_numvin!Y91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0</v>
      </c>
      <c r="Q103" s="138">
        <f>RES_hhdet_numvin!Q92</f>
        <v>0</v>
      </c>
      <c r="R103" s="138">
        <f>RES_hhdet_numvin!R92</f>
        <v>0</v>
      </c>
      <c r="S103" s="138">
        <f>RES_hhdet_numvin!S92</f>
        <v>0</v>
      </c>
      <c r="T103" s="138">
        <f>RES_hhdet_numvin!T92</f>
        <v>0</v>
      </c>
      <c r="U103" s="138">
        <f>RES_hhdet_numvin!U92</f>
        <v>0</v>
      </c>
      <c r="V103" s="138">
        <f>RES_hhdet_numvin!V92</f>
        <v>0</v>
      </c>
      <c r="W103" s="138">
        <f>RES_hhdet_numvin!W92</f>
        <v>0</v>
      </c>
      <c r="X103" s="138">
        <f>RES_hhdet_numvin!X92</f>
        <v>0</v>
      </c>
      <c r="Y103" s="138">
        <f>RES_hhdet_numvin!Y92</f>
        <v>0</v>
      </c>
      <c r="DA103" s="63" t="s">
        <v>1528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0</v>
      </c>
      <c r="Q104" s="138">
        <f>RES_hhdet_numvin!Q93</f>
        <v>0</v>
      </c>
      <c r="R104" s="138">
        <f>RES_hhdet_numvin!R93</f>
        <v>0</v>
      </c>
      <c r="S104" s="138">
        <f>RES_hhdet_numvin!S93</f>
        <v>0</v>
      </c>
      <c r="T104" s="138">
        <f>RES_hhdet_numvin!T93</f>
        <v>0</v>
      </c>
      <c r="U104" s="138">
        <f>RES_hhdet_numvin!U93</f>
        <v>0</v>
      </c>
      <c r="V104" s="138">
        <f>RES_hhdet_numvin!V93</f>
        <v>0</v>
      </c>
      <c r="W104" s="138">
        <f>RES_hhdet_numvin!W93</f>
        <v>0</v>
      </c>
      <c r="X104" s="138">
        <f>RES_hhdet_numvin!X93</f>
        <v>0</v>
      </c>
      <c r="Y104" s="138">
        <f>RES_hhdet_numvin!Y93</f>
        <v>0</v>
      </c>
      <c r="DA104" s="63" t="s">
        <v>1529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X105" s="138">
        <f>RES_hhdet_numvin!X94</f>
        <v>0</v>
      </c>
      <c r="Y105" s="138">
        <f>RES_hhdet_numvin!Y94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X106" s="138">
        <f>RES_hhdet_numvin!X95</f>
        <v>0</v>
      </c>
      <c r="Y106" s="138">
        <f>RES_hhdet_numvin!Y95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0</v>
      </c>
      <c r="Q107" s="138">
        <f>RES_hhdet_numvin!Q96</f>
        <v>0</v>
      </c>
      <c r="R107" s="138">
        <f>RES_hhdet_numvin!R96</f>
        <v>735</v>
      </c>
      <c r="S107" s="138">
        <f>RES_hhdet_numvin!S96</f>
        <v>1406</v>
      </c>
      <c r="T107" s="138">
        <f>RES_hhdet_numvin!T96</f>
        <v>949</v>
      </c>
      <c r="U107" s="138">
        <f>RES_hhdet_numvin!U96</f>
        <v>4572</v>
      </c>
      <c r="V107" s="138">
        <f>RES_hhdet_numvin!V96</f>
        <v>2882</v>
      </c>
      <c r="W107" s="138">
        <f>RES_hhdet_numvin!W96</f>
        <v>2648</v>
      </c>
      <c r="X107" s="138">
        <f>RES_hhdet_numvin!X96</f>
        <v>468</v>
      </c>
      <c r="Y107" s="138">
        <f>RES_hhdet_numvin!Y96</f>
        <v>885</v>
      </c>
      <c r="DA107" s="63" t="s">
        <v>1530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0</v>
      </c>
      <c r="Q108" s="138">
        <f>RES_hhdet_numvin!Q97</f>
        <v>0</v>
      </c>
      <c r="R108" s="138">
        <f>RES_hhdet_numvin!R97</f>
        <v>0</v>
      </c>
      <c r="S108" s="138">
        <f>RES_hhdet_numvin!S97</f>
        <v>0</v>
      </c>
      <c r="T108" s="138">
        <f>RES_hhdet_numvin!T97</f>
        <v>0</v>
      </c>
      <c r="U108" s="138">
        <f>RES_hhdet_numvin!U97</f>
        <v>0</v>
      </c>
      <c r="V108" s="138">
        <f>RES_hhdet_numvin!V97</f>
        <v>0</v>
      </c>
      <c r="W108" s="138">
        <f>RES_hhdet_numvin!W97</f>
        <v>0</v>
      </c>
      <c r="X108" s="138">
        <f>RES_hhdet_numvin!X97</f>
        <v>0</v>
      </c>
      <c r="Y108" s="138">
        <f>RES_hhdet_numvin!Y97</f>
        <v>0</v>
      </c>
      <c r="DA108" s="63" t="s">
        <v>1531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X109" s="138">
        <f>RES_hhdet_numvin!X98</f>
        <v>0</v>
      </c>
      <c r="Y109" s="138">
        <f>RES_hhdet_numvin!Y98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X110" s="148">
        <f>RES_hhdet_numvin!X99</f>
        <v>0</v>
      </c>
      <c r="Y110" s="148">
        <f>RES_hhdet_numvin!Y99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X111" s="150">
        <f>RES_hhdet_numvin!X100</f>
        <v>0</v>
      </c>
      <c r="Y111" s="150">
        <f>RES_hhdet_numvin!Y100</f>
        <v>0</v>
      </c>
      <c r="DA111" s="134"/>
    </row>
    <row r="112" spans="1:105" ht="12" customHeight="1" x14ac:dyDescent="0.25">
      <c r="A112" s="97" t="s">
        <v>202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0</v>
      </c>
      <c r="Q112" s="138">
        <f>RES_hhdet_numvin!Q101</f>
        <v>0</v>
      </c>
      <c r="R112" s="138">
        <f>RES_hhdet_numvin!R101</f>
        <v>7013</v>
      </c>
      <c r="S112" s="138">
        <f>RES_hhdet_numvin!S101</f>
        <v>13476</v>
      </c>
      <c r="T112" s="138">
        <f>RES_hhdet_numvin!T101</f>
        <v>20383</v>
      </c>
      <c r="U112" s="138">
        <f>RES_hhdet_numvin!U101</f>
        <v>19672</v>
      </c>
      <c r="V112" s="138">
        <f>RES_hhdet_numvin!V101</f>
        <v>30162</v>
      </c>
      <c r="W112" s="138">
        <f>RES_hhdet_numvin!W101</f>
        <v>26292</v>
      </c>
      <c r="X112" s="138">
        <f>RES_hhdet_numvin!X101</f>
        <v>33418</v>
      </c>
      <c r="Y112" s="138">
        <f>RES_hhdet_numvin!Y101</f>
        <v>24669</v>
      </c>
      <c r="DA112" s="63" t="s">
        <v>1532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0</v>
      </c>
      <c r="Q113" s="138">
        <f>RES_hhdet_numvin!Q102</f>
        <v>0</v>
      </c>
      <c r="R113" s="138">
        <f>RES_hhdet_numvin!R102</f>
        <v>1645</v>
      </c>
      <c r="S113" s="138">
        <f>RES_hhdet_numvin!S102</f>
        <v>1373</v>
      </c>
      <c r="T113" s="138">
        <f>RES_hhdet_numvin!T102</f>
        <v>1249</v>
      </c>
      <c r="U113" s="138">
        <f>RES_hhdet_numvin!U102</f>
        <v>966</v>
      </c>
      <c r="V113" s="138">
        <f>RES_hhdet_numvin!V102</f>
        <v>90</v>
      </c>
      <c r="W113" s="138">
        <f>RES_hhdet_numvin!W102</f>
        <v>81</v>
      </c>
      <c r="X113" s="138">
        <f>RES_hhdet_numvin!X102</f>
        <v>1882</v>
      </c>
      <c r="Y113" s="138">
        <f>RES_hhdet_numvin!Y102</f>
        <v>2325</v>
      </c>
      <c r="DA113" s="63" t="s">
        <v>1533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0</v>
      </c>
      <c r="Q114" s="39">
        <f>RES_hhdet_numvin!Q103</f>
        <v>0</v>
      </c>
      <c r="R114" s="39">
        <f>RES_hhdet_numvin!R103</f>
        <v>4743</v>
      </c>
      <c r="S114" s="39">
        <f>RES_hhdet_numvin!S103</f>
        <v>8432</v>
      </c>
      <c r="T114" s="39">
        <f>RES_hhdet_numvin!T103</f>
        <v>8206</v>
      </c>
      <c r="U114" s="39">
        <f>RES_hhdet_numvin!U103</f>
        <v>15663</v>
      </c>
      <c r="V114" s="39">
        <f>RES_hhdet_numvin!V103</f>
        <v>15159</v>
      </c>
      <c r="W114" s="39">
        <f>RES_hhdet_numvin!W103</f>
        <v>16742</v>
      </c>
      <c r="X114" s="39">
        <f>RES_hhdet_numvin!X103</f>
        <v>9967</v>
      </c>
      <c r="Y114" s="39">
        <f>RES_hhdet_numvin!Y103</f>
        <v>18472</v>
      </c>
      <c r="DA114" s="60" t="s">
        <v>1534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341.18116239244262</v>
      </c>
      <c r="C118" s="117">
        <f t="shared" si="18"/>
        <v>335.32768076247498</v>
      </c>
      <c r="D118" s="117">
        <f t="shared" si="18"/>
        <v>316.47585040609778</v>
      </c>
      <c r="E118" s="117">
        <f t="shared" si="18"/>
        <v>352.62571073609763</v>
      </c>
      <c r="F118" s="117">
        <f t="shared" si="18"/>
        <v>345.00505150143067</v>
      </c>
      <c r="G118" s="117">
        <f t="shared" si="18"/>
        <v>302.35761103054426</v>
      </c>
      <c r="H118" s="117">
        <f t="shared" si="18"/>
        <v>297.06899971272327</v>
      </c>
      <c r="I118" s="117">
        <f t="shared" si="18"/>
        <v>386.95106175484216</v>
      </c>
      <c r="J118" s="117">
        <f t="shared" si="18"/>
        <v>396.80050859479763</v>
      </c>
      <c r="K118" s="117">
        <f t="shared" si="18"/>
        <v>419.70180203732929</v>
      </c>
      <c r="L118" s="117">
        <f t="shared" si="18"/>
        <v>432.36344397753123</v>
      </c>
      <c r="M118" s="117">
        <f t="shared" si="18"/>
        <v>372.82389085576978</v>
      </c>
      <c r="N118" s="117">
        <f t="shared" si="18"/>
        <v>397.63390183337384</v>
      </c>
      <c r="O118" s="117">
        <f t="shared" si="18"/>
        <v>381.96546057307228</v>
      </c>
      <c r="P118" s="117">
        <f t="shared" si="18"/>
        <v>379.90084471181484</v>
      </c>
      <c r="Q118" s="117">
        <f t="shared" si="18"/>
        <v>370.75403157594587</v>
      </c>
      <c r="R118" s="117">
        <f t="shared" ref="R118:V118" si="19">R119+R122+R124+R137</f>
        <v>394.68281791923727</v>
      </c>
      <c r="S118" s="117">
        <f t="shared" si="19"/>
        <v>401.4663669898527</v>
      </c>
      <c r="T118" s="117">
        <f t="shared" si="19"/>
        <v>404.4180002341318</v>
      </c>
      <c r="U118" s="117">
        <f t="shared" si="19"/>
        <v>389.94483189244454</v>
      </c>
      <c r="V118" s="117">
        <f t="shared" si="19"/>
        <v>407.05295420983401</v>
      </c>
      <c r="W118" s="117">
        <f t="shared" ref="W118:Y118" si="20">W119+W122+W124+W137</f>
        <v>399.0520552343981</v>
      </c>
      <c r="X118" s="117">
        <f t="shared" si="20"/>
        <v>416.36165986560337</v>
      </c>
      <c r="Y118" s="117">
        <f t="shared" si="20"/>
        <v>378.72822131421367</v>
      </c>
      <c r="DA118" s="129" t="s">
        <v>1646</v>
      </c>
    </row>
    <row r="119" spans="1:105" ht="12" customHeight="1" x14ac:dyDescent="0.25">
      <c r="A119" s="121" t="s">
        <v>57</v>
      </c>
      <c r="B119" s="122">
        <f t="shared" ref="B119:Q119" si="21">SUM(B120:B121)</f>
        <v>289.93307141145323</v>
      </c>
      <c r="C119" s="122">
        <f t="shared" si="21"/>
        <v>284.08215336401867</v>
      </c>
      <c r="D119" s="122">
        <f t="shared" si="21"/>
        <v>268.08807903222981</v>
      </c>
      <c r="E119" s="122">
        <f t="shared" si="21"/>
        <v>300.23542861989552</v>
      </c>
      <c r="F119" s="122">
        <f t="shared" si="21"/>
        <v>292.65266315579885</v>
      </c>
      <c r="G119" s="122">
        <f t="shared" si="21"/>
        <v>255.50416490344332</v>
      </c>
      <c r="H119" s="122">
        <f t="shared" si="21"/>
        <v>248.73210818813845</v>
      </c>
      <c r="I119" s="122">
        <f t="shared" si="21"/>
        <v>335.09997829880382</v>
      </c>
      <c r="J119" s="122">
        <f t="shared" si="21"/>
        <v>343.48395863546602</v>
      </c>
      <c r="K119" s="122">
        <f t="shared" si="21"/>
        <v>368.43097970976851</v>
      </c>
      <c r="L119" s="122">
        <f t="shared" si="21"/>
        <v>378.02435701778398</v>
      </c>
      <c r="M119" s="122">
        <f t="shared" si="21"/>
        <v>325.48244206388534</v>
      </c>
      <c r="N119" s="122">
        <f t="shared" si="21"/>
        <v>347.56830367081011</v>
      </c>
      <c r="O119" s="122">
        <f t="shared" si="21"/>
        <v>333.67323153995869</v>
      </c>
      <c r="P119" s="122">
        <f t="shared" si="21"/>
        <v>331.73581798974402</v>
      </c>
      <c r="Q119" s="122">
        <f t="shared" si="21"/>
        <v>322.78427682691989</v>
      </c>
      <c r="R119" s="122">
        <f t="shared" ref="R119:V119" si="22">SUM(R120:R121)</f>
        <v>342.73326784316146</v>
      </c>
      <c r="S119" s="122">
        <f t="shared" si="22"/>
        <v>348.67948118150645</v>
      </c>
      <c r="T119" s="122">
        <f t="shared" si="22"/>
        <v>351.99691989567242</v>
      </c>
      <c r="U119" s="122">
        <f t="shared" si="22"/>
        <v>337.96590224605598</v>
      </c>
      <c r="V119" s="122">
        <f t="shared" si="22"/>
        <v>354.16761284265306</v>
      </c>
      <c r="W119" s="122">
        <f t="shared" ref="W119:Y119" si="23">SUM(W120:W121)</f>
        <v>346.50889304408065</v>
      </c>
      <c r="X119" s="122">
        <f t="shared" si="23"/>
        <v>364.95260408317574</v>
      </c>
      <c r="Y119" s="122">
        <f t="shared" si="23"/>
        <v>329.87466358513473</v>
      </c>
      <c r="DA119" s="130" t="s">
        <v>1647</v>
      </c>
    </row>
    <row r="120" spans="1:105" ht="12" customHeight="1" x14ac:dyDescent="0.25">
      <c r="A120" s="97" t="s">
        <v>199</v>
      </c>
      <c r="B120" s="98">
        <v>288.75761630841271</v>
      </c>
      <c r="C120" s="98">
        <v>282.93795010450947</v>
      </c>
      <c r="D120" s="98">
        <v>267.00262032977719</v>
      </c>
      <c r="E120" s="98">
        <v>299.01087481967846</v>
      </c>
      <c r="F120" s="98">
        <v>291.45140629257207</v>
      </c>
      <c r="G120" s="98">
        <v>254.45644944789427</v>
      </c>
      <c r="H120" s="98">
        <v>247.69403481623289</v>
      </c>
      <c r="I120" s="98">
        <v>333.66960125513305</v>
      </c>
      <c r="J120" s="98">
        <v>341.9923355183098</v>
      </c>
      <c r="K120" s="98">
        <v>366.81395852434753</v>
      </c>
      <c r="L120" s="98">
        <v>376.32347855163846</v>
      </c>
      <c r="M120" s="98">
        <v>323.99737747205472</v>
      </c>
      <c r="N120" s="98">
        <v>345.9467230342982</v>
      </c>
      <c r="O120" s="98">
        <v>332.08516289290117</v>
      </c>
      <c r="P120" s="98">
        <v>330.15342982707557</v>
      </c>
      <c r="Q120" s="98">
        <v>321.23778542084642</v>
      </c>
      <c r="R120" s="98">
        <v>341.08562147702293</v>
      </c>
      <c r="S120" s="98">
        <v>346.98694946020811</v>
      </c>
      <c r="T120" s="98">
        <v>350.26747874271513</v>
      </c>
      <c r="U120" s="98">
        <v>336.28242571892611</v>
      </c>
      <c r="V120" s="98">
        <v>352.372637814082</v>
      </c>
      <c r="W120" s="98">
        <v>344.72920129932203</v>
      </c>
      <c r="X120" s="98">
        <v>363.04498901308858</v>
      </c>
      <c r="Y120" s="98">
        <v>328.12904366102981</v>
      </c>
      <c r="DA120" s="63" t="s">
        <v>1648</v>
      </c>
    </row>
    <row r="121" spans="1:105" ht="12" customHeight="1" x14ac:dyDescent="0.25">
      <c r="A121" s="97" t="s">
        <v>53</v>
      </c>
      <c r="B121" s="98">
        <v>1.1754551030405258</v>
      </c>
      <c r="C121" s="98">
        <v>1.1442032595092084</v>
      </c>
      <c r="D121" s="98">
        <v>1.0854587024526172</v>
      </c>
      <c r="E121" s="98">
        <v>1.2245538002170329</v>
      </c>
      <c r="F121" s="98">
        <v>1.2012568632267742</v>
      </c>
      <c r="G121" s="98">
        <v>1.0477154555490551</v>
      </c>
      <c r="H121" s="98">
        <v>1.0380733719055586</v>
      </c>
      <c r="I121" s="98">
        <v>1.4303770436707601</v>
      </c>
      <c r="J121" s="98">
        <v>1.4916231171562344</v>
      </c>
      <c r="K121" s="98">
        <v>1.6170211854209724</v>
      </c>
      <c r="L121" s="98">
        <v>1.7008784661455447</v>
      </c>
      <c r="M121" s="98">
        <v>1.4850645918305985</v>
      </c>
      <c r="N121" s="98">
        <v>1.621580636511885</v>
      </c>
      <c r="O121" s="98">
        <v>1.5880686470575107</v>
      </c>
      <c r="P121" s="98">
        <v>1.5823881626684386</v>
      </c>
      <c r="Q121" s="98">
        <v>1.5464914060734622</v>
      </c>
      <c r="R121" s="98">
        <v>1.6476463661385314</v>
      </c>
      <c r="S121" s="98">
        <v>1.6925317212983155</v>
      </c>
      <c r="T121" s="98">
        <v>1.7294411529572691</v>
      </c>
      <c r="U121" s="98">
        <v>1.6834765271298926</v>
      </c>
      <c r="V121" s="98">
        <v>1.7949750285710593</v>
      </c>
      <c r="W121" s="98">
        <v>1.7796917447586122</v>
      </c>
      <c r="X121" s="98">
        <v>1.9076150700871348</v>
      </c>
      <c r="Y121" s="98">
        <v>1.7456199241049359</v>
      </c>
      <c r="DA121" s="63" t="s">
        <v>1649</v>
      </c>
    </row>
    <row r="122" spans="1:105" ht="12" customHeight="1" x14ac:dyDescent="0.25">
      <c r="A122" s="121" t="s">
        <v>92</v>
      </c>
      <c r="B122" s="122">
        <f t="shared" ref="B122:Y122" si="24">B123</f>
        <v>2.9360604627294996E-4</v>
      </c>
      <c r="C122" s="122">
        <f t="shared" si="24"/>
        <v>3.7038589605280963E-4</v>
      </c>
      <c r="D122" s="122">
        <f t="shared" si="24"/>
        <v>5.1727298245454517E-4</v>
      </c>
      <c r="E122" s="122">
        <f t="shared" si="24"/>
        <v>6.4017159898777142E-4</v>
      </c>
      <c r="F122" s="122">
        <f t="shared" si="24"/>
        <v>9.8472209676102123E-4</v>
      </c>
      <c r="G122" s="122">
        <f t="shared" si="24"/>
        <v>1.5114348410213837E-3</v>
      </c>
      <c r="H122" s="122">
        <f t="shared" si="24"/>
        <v>1.9061571685211271E-3</v>
      </c>
      <c r="I122" s="122">
        <f t="shared" si="24"/>
        <v>2.6908690537609781E-3</v>
      </c>
      <c r="J122" s="122">
        <f t="shared" si="24"/>
        <v>3.4500012784863168E-3</v>
      </c>
      <c r="K122" s="122">
        <f t="shared" si="24"/>
        <v>3.9706362819461041E-3</v>
      </c>
      <c r="L122" s="122">
        <f t="shared" si="24"/>
        <v>8.5460753296369065E-3</v>
      </c>
      <c r="M122" s="122">
        <f t="shared" si="24"/>
        <v>5.9501335951051056E-3</v>
      </c>
      <c r="N122" s="122">
        <f t="shared" si="24"/>
        <v>5.0707366761922473E-3</v>
      </c>
      <c r="O122" s="122">
        <f t="shared" si="24"/>
        <v>5.1932902738999918E-3</v>
      </c>
      <c r="P122" s="122">
        <f t="shared" si="24"/>
        <v>6.643105313065039E-3</v>
      </c>
      <c r="Q122" s="122">
        <f t="shared" si="24"/>
        <v>6.3822355027596993E-3</v>
      </c>
      <c r="R122" s="122">
        <f t="shared" si="24"/>
        <v>7.5006734210171858E-3</v>
      </c>
      <c r="S122" s="122">
        <f t="shared" si="24"/>
        <v>8.1291311956671487E-3</v>
      </c>
      <c r="T122" s="122">
        <f t="shared" si="24"/>
        <v>1.1691863933895945E-2</v>
      </c>
      <c r="U122" s="122">
        <f t="shared" si="24"/>
        <v>8.5075530312821047E-3</v>
      </c>
      <c r="V122" s="122">
        <f t="shared" si="24"/>
        <v>9.9280024155570593E-3</v>
      </c>
      <c r="W122" s="122">
        <f t="shared" si="24"/>
        <v>1.6379293004160529E-2</v>
      </c>
      <c r="X122" s="122">
        <f t="shared" si="24"/>
        <v>1.7078316125071699E-2</v>
      </c>
      <c r="Y122" s="122">
        <f t="shared" si="24"/>
        <v>1.7058918028706255E-2</v>
      </c>
      <c r="DA122" s="130" t="s">
        <v>1650</v>
      </c>
    </row>
    <row r="123" spans="1:105" ht="12" customHeight="1" x14ac:dyDescent="0.25">
      <c r="A123" s="97" t="s">
        <v>53</v>
      </c>
      <c r="B123" s="98">
        <v>2.9360604627294996E-4</v>
      </c>
      <c r="C123" s="98">
        <v>3.7038589605280963E-4</v>
      </c>
      <c r="D123" s="98">
        <v>5.1727298245454517E-4</v>
      </c>
      <c r="E123" s="98">
        <v>6.4017159898777142E-4</v>
      </c>
      <c r="F123" s="98">
        <v>9.8472209676102123E-4</v>
      </c>
      <c r="G123" s="98">
        <v>1.5114348410213837E-3</v>
      </c>
      <c r="H123" s="98">
        <v>1.9061571685211271E-3</v>
      </c>
      <c r="I123" s="98">
        <v>2.6908690537609781E-3</v>
      </c>
      <c r="J123" s="98">
        <v>3.4500012784863168E-3</v>
      </c>
      <c r="K123" s="98">
        <v>3.9706362819461041E-3</v>
      </c>
      <c r="L123" s="98">
        <v>8.5460753296369065E-3</v>
      </c>
      <c r="M123" s="98">
        <v>5.9501335951051056E-3</v>
      </c>
      <c r="N123" s="98">
        <v>5.0707366761922473E-3</v>
      </c>
      <c r="O123" s="98">
        <v>5.1932902738999918E-3</v>
      </c>
      <c r="P123" s="98">
        <v>6.643105313065039E-3</v>
      </c>
      <c r="Q123" s="98">
        <v>6.3822355027596993E-3</v>
      </c>
      <c r="R123" s="98">
        <v>7.5006734210171858E-3</v>
      </c>
      <c r="S123" s="98">
        <v>8.1291311956671487E-3</v>
      </c>
      <c r="T123" s="98">
        <v>1.1691863933895945E-2</v>
      </c>
      <c r="U123" s="98">
        <v>8.5075530312821047E-3</v>
      </c>
      <c r="V123" s="98">
        <v>9.9280024155570593E-3</v>
      </c>
      <c r="W123" s="98">
        <v>1.6379293004160529E-2</v>
      </c>
      <c r="X123" s="98">
        <v>1.7078316125071699E-2</v>
      </c>
      <c r="Y123" s="98">
        <v>1.7058918028706255E-2</v>
      </c>
      <c r="DA123" s="63" t="s">
        <v>1651</v>
      </c>
    </row>
    <row r="124" spans="1:105" ht="12" customHeight="1" x14ac:dyDescent="0.25">
      <c r="A124" s="121" t="s">
        <v>55</v>
      </c>
      <c r="B124" s="122">
        <v>33.909798240801663</v>
      </c>
      <c r="C124" s="122">
        <v>33.799919324252322</v>
      </c>
      <c r="D124" s="122">
        <v>33.297692679166857</v>
      </c>
      <c r="E124" s="122">
        <v>35.603695686694174</v>
      </c>
      <c r="F124" s="122">
        <v>35.40281049964085</v>
      </c>
      <c r="G124" s="122">
        <v>32.505453637502185</v>
      </c>
      <c r="H124" s="122">
        <v>32.844819338603337</v>
      </c>
      <c r="I124" s="122">
        <v>35.147472058739403</v>
      </c>
      <c r="J124" s="122">
        <v>35.527291191172985</v>
      </c>
      <c r="K124" s="122">
        <v>35.173160339878372</v>
      </c>
      <c r="L124" s="122">
        <v>35.62892319025498</v>
      </c>
      <c r="M124" s="122">
        <v>30.861146953832897</v>
      </c>
      <c r="N124" s="122">
        <v>32.890879890457057</v>
      </c>
      <c r="O124" s="122">
        <v>31.59213047474223</v>
      </c>
      <c r="P124" s="122">
        <v>31.249684191496286</v>
      </c>
      <c r="Q124" s="122">
        <v>30.549918184834407</v>
      </c>
      <c r="R124" s="122">
        <v>32.468126562347976</v>
      </c>
      <c r="S124" s="122">
        <v>32.9537516215998</v>
      </c>
      <c r="T124" s="122">
        <v>32.983791886315856</v>
      </c>
      <c r="U124" s="122">
        <v>32.140818914347754</v>
      </c>
      <c r="V124" s="122">
        <v>33.542573558980301</v>
      </c>
      <c r="W124" s="122">
        <v>33.080842714196734</v>
      </c>
      <c r="X124" s="122">
        <v>33.753132736250741</v>
      </c>
      <c r="Y124" s="122">
        <v>30.994779571282347</v>
      </c>
      <c r="DA124" s="130" t="s">
        <v>1652</v>
      </c>
    </row>
    <row r="125" spans="1:105" ht="12" customHeight="1" x14ac:dyDescent="0.25">
      <c r="A125" s="97" t="s">
        <v>132</v>
      </c>
      <c r="B125" s="98">
        <v>31.34330909306464</v>
      </c>
      <c r="C125" s="98">
        <v>31.188737814158451</v>
      </c>
      <c r="D125" s="98">
        <v>30.760063804556754</v>
      </c>
      <c r="E125" s="98">
        <v>33.120304881646177</v>
      </c>
      <c r="F125" s="98">
        <v>33.055217712735242</v>
      </c>
      <c r="G125" s="98">
        <v>30.332232588862954</v>
      </c>
      <c r="H125" s="98">
        <v>30.68902163598603</v>
      </c>
      <c r="I125" s="98">
        <v>32.985871205313337</v>
      </c>
      <c r="J125" s="98">
        <v>33.368811600406694</v>
      </c>
      <c r="K125" s="98">
        <v>33.086524008031823</v>
      </c>
      <c r="L125" s="98">
        <v>33.465247922040696</v>
      </c>
      <c r="M125" s="98">
        <v>28.812052163943807</v>
      </c>
      <c r="N125" s="98">
        <v>30.763948600362987</v>
      </c>
      <c r="O125" s="98">
        <v>29.531264927868506</v>
      </c>
      <c r="P125" s="98">
        <v>29.359486959013978</v>
      </c>
      <c r="Q125" s="98">
        <v>28.566661889748733</v>
      </c>
      <c r="R125" s="98">
        <v>30.331661412056903</v>
      </c>
      <c r="S125" s="98">
        <v>30.856453616126849</v>
      </c>
      <c r="T125" s="98">
        <v>31.145504920225495</v>
      </c>
      <c r="U125" s="98">
        <v>29.909166905512521</v>
      </c>
      <c r="V125" s="98">
        <v>31.340259864335493</v>
      </c>
      <c r="W125" s="98">
        <v>30.660576096302655</v>
      </c>
      <c r="X125" s="98">
        <v>32.284441578293517</v>
      </c>
      <c r="Y125" s="98">
        <v>29.179492691315524</v>
      </c>
      <c r="DA125" s="63" t="s">
        <v>1653</v>
      </c>
    </row>
    <row r="126" spans="1:105" ht="12" customHeight="1" x14ac:dyDescent="0.25">
      <c r="A126" s="97" t="s">
        <v>131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1654</v>
      </c>
    </row>
    <row r="127" spans="1:105" ht="12" customHeight="1" x14ac:dyDescent="0.25">
      <c r="A127" s="100" t="s">
        <v>199</v>
      </c>
      <c r="B127" s="101">
        <v>0</v>
      </c>
      <c r="C127" s="101">
        <v>0</v>
      </c>
      <c r="D127" s="101">
        <v>0</v>
      </c>
      <c r="E127" s="101">
        <v>0</v>
      </c>
      <c r="F127" s="101">
        <v>0</v>
      </c>
      <c r="G127" s="101">
        <v>0</v>
      </c>
      <c r="H127" s="101">
        <v>0</v>
      </c>
      <c r="I127" s="101">
        <v>0</v>
      </c>
      <c r="J127" s="101">
        <v>0</v>
      </c>
      <c r="K127" s="101">
        <v>0</v>
      </c>
      <c r="L127" s="101">
        <v>0</v>
      </c>
      <c r="M127" s="101">
        <v>0</v>
      </c>
      <c r="N127" s="101">
        <v>0</v>
      </c>
      <c r="O127" s="101">
        <v>0</v>
      </c>
      <c r="P127" s="101">
        <v>0</v>
      </c>
      <c r="Q127" s="101">
        <v>0</v>
      </c>
      <c r="R127" s="101">
        <v>0</v>
      </c>
      <c r="S127" s="101">
        <v>0</v>
      </c>
      <c r="T127" s="101">
        <v>0</v>
      </c>
      <c r="U127" s="101">
        <v>0</v>
      </c>
      <c r="V127" s="101">
        <v>0</v>
      </c>
      <c r="W127" s="101">
        <v>0</v>
      </c>
      <c r="X127" s="101">
        <v>0</v>
      </c>
      <c r="Y127" s="101">
        <v>0</v>
      </c>
      <c r="DA127" s="131" t="s">
        <v>1655</v>
      </c>
    </row>
    <row r="128" spans="1:105" ht="12" customHeight="1" x14ac:dyDescent="0.25">
      <c r="A128" s="103" t="s">
        <v>52</v>
      </c>
      <c r="B128" s="104">
        <v>0</v>
      </c>
      <c r="C128" s="104">
        <v>0</v>
      </c>
      <c r="D128" s="104">
        <v>0</v>
      </c>
      <c r="E128" s="104">
        <v>0</v>
      </c>
      <c r="F128" s="104">
        <v>0</v>
      </c>
      <c r="G128" s="104">
        <v>0</v>
      </c>
      <c r="H128" s="104">
        <v>0</v>
      </c>
      <c r="I128" s="104">
        <v>0</v>
      </c>
      <c r="J128" s="104">
        <v>0</v>
      </c>
      <c r="K128" s="104">
        <v>0</v>
      </c>
      <c r="L128" s="104">
        <v>0</v>
      </c>
      <c r="M128" s="104">
        <v>0</v>
      </c>
      <c r="N128" s="104">
        <v>0</v>
      </c>
      <c r="O128" s="104">
        <v>0</v>
      </c>
      <c r="P128" s="104">
        <v>0</v>
      </c>
      <c r="Q128" s="104">
        <v>0</v>
      </c>
      <c r="R128" s="104">
        <v>0</v>
      </c>
      <c r="S128" s="104">
        <v>0</v>
      </c>
      <c r="T128" s="104">
        <v>0</v>
      </c>
      <c r="U128" s="104">
        <v>0</v>
      </c>
      <c r="V128" s="104">
        <v>0</v>
      </c>
      <c r="W128" s="104">
        <v>0</v>
      </c>
      <c r="X128" s="104">
        <v>0</v>
      </c>
      <c r="Y128" s="104">
        <v>0</v>
      </c>
      <c r="DA128" s="132" t="s">
        <v>1656</v>
      </c>
    </row>
    <row r="129" spans="1:105" ht="12" customHeight="1" x14ac:dyDescent="0.25">
      <c r="A129" s="106" t="s">
        <v>124</v>
      </c>
      <c r="B129" s="101">
        <v>0</v>
      </c>
      <c r="C129" s="101">
        <v>0</v>
      </c>
      <c r="D129" s="101">
        <v>0</v>
      </c>
      <c r="E129" s="101">
        <v>0</v>
      </c>
      <c r="F129" s="101">
        <v>0</v>
      </c>
      <c r="G129" s="101">
        <v>0</v>
      </c>
      <c r="H129" s="101">
        <v>0</v>
      </c>
      <c r="I129" s="101">
        <v>0</v>
      </c>
      <c r="J129" s="101">
        <v>0</v>
      </c>
      <c r="K129" s="101">
        <v>0</v>
      </c>
      <c r="L129" s="101">
        <v>0</v>
      </c>
      <c r="M129" s="101">
        <v>0</v>
      </c>
      <c r="N129" s="101">
        <v>0</v>
      </c>
      <c r="O129" s="101">
        <v>0</v>
      </c>
      <c r="P129" s="101">
        <v>0</v>
      </c>
      <c r="Q129" s="101">
        <v>0</v>
      </c>
      <c r="R129" s="101">
        <v>0</v>
      </c>
      <c r="S129" s="101">
        <v>0</v>
      </c>
      <c r="T129" s="101">
        <v>0</v>
      </c>
      <c r="U129" s="101">
        <v>0</v>
      </c>
      <c r="V129" s="101">
        <v>0</v>
      </c>
      <c r="W129" s="101">
        <v>0</v>
      </c>
      <c r="X129" s="101">
        <v>0</v>
      </c>
      <c r="Y129" s="101">
        <v>0</v>
      </c>
      <c r="DA129" s="131" t="s">
        <v>1657</v>
      </c>
    </row>
    <row r="130" spans="1:105" ht="12" customHeight="1" x14ac:dyDescent="0.25">
      <c r="A130" s="107" t="s">
        <v>123</v>
      </c>
      <c r="B130" s="104">
        <v>0</v>
      </c>
      <c r="C130" s="104">
        <v>0</v>
      </c>
      <c r="D130" s="104">
        <v>0</v>
      </c>
      <c r="E130" s="104">
        <v>0</v>
      </c>
      <c r="F130" s="104">
        <v>0</v>
      </c>
      <c r="G130" s="104">
        <v>0</v>
      </c>
      <c r="H130" s="104">
        <v>0</v>
      </c>
      <c r="I130" s="104">
        <v>0</v>
      </c>
      <c r="J130" s="104">
        <v>0</v>
      </c>
      <c r="K130" s="104">
        <v>0</v>
      </c>
      <c r="L130" s="104">
        <v>0</v>
      </c>
      <c r="M130" s="104">
        <v>0</v>
      </c>
      <c r="N130" s="104">
        <v>0</v>
      </c>
      <c r="O130" s="104">
        <v>0</v>
      </c>
      <c r="P130" s="104">
        <v>0</v>
      </c>
      <c r="Q130" s="104">
        <v>0</v>
      </c>
      <c r="R130" s="104">
        <v>0</v>
      </c>
      <c r="S130" s="104">
        <v>0</v>
      </c>
      <c r="T130" s="104">
        <v>0</v>
      </c>
      <c r="U130" s="104">
        <v>0</v>
      </c>
      <c r="V130" s="104">
        <v>0</v>
      </c>
      <c r="W130" s="104">
        <v>0</v>
      </c>
      <c r="X130" s="104">
        <v>0</v>
      </c>
      <c r="Y130" s="104">
        <v>0</v>
      </c>
      <c r="DA130" s="132" t="s">
        <v>1658</v>
      </c>
    </row>
    <row r="131" spans="1:105" ht="12" customHeight="1" x14ac:dyDescent="0.25">
      <c r="A131" s="108" t="s">
        <v>50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1659</v>
      </c>
    </row>
    <row r="132" spans="1:105" ht="12" customHeight="1" x14ac:dyDescent="0.25">
      <c r="A132" s="108" t="s">
        <v>52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1660</v>
      </c>
    </row>
    <row r="133" spans="1:105" ht="12" customHeight="1" x14ac:dyDescent="0.25">
      <c r="A133" s="106" t="s">
        <v>122</v>
      </c>
      <c r="B133" s="101">
        <v>2.5664891477370251</v>
      </c>
      <c r="C133" s="101">
        <v>2.611181510093874</v>
      </c>
      <c r="D133" s="101">
        <v>2.5376288746101023</v>
      </c>
      <c r="E133" s="101">
        <v>2.4833908050479976</v>
      </c>
      <c r="F133" s="101">
        <v>2.3475927869056092</v>
      </c>
      <c r="G133" s="101">
        <v>2.1732210486392334</v>
      </c>
      <c r="H133" s="101">
        <v>2.1557977026173041</v>
      </c>
      <c r="I133" s="101">
        <v>2.1616008534260649</v>
      </c>
      <c r="J133" s="101">
        <v>2.158479590766289</v>
      </c>
      <c r="K133" s="101">
        <v>2.086636331846548</v>
      </c>
      <c r="L133" s="101">
        <v>2.1636752682142872</v>
      </c>
      <c r="M133" s="101">
        <v>2.049094789889089</v>
      </c>
      <c r="N133" s="101">
        <v>2.126931290094074</v>
      </c>
      <c r="O133" s="101">
        <v>2.0608655468737251</v>
      </c>
      <c r="P133" s="101">
        <v>1.8901972324823062</v>
      </c>
      <c r="Q133" s="101">
        <v>1.9832562950856731</v>
      </c>
      <c r="R133" s="101">
        <v>2.1364651502910728</v>
      </c>
      <c r="S133" s="101">
        <v>2.0972980054729509</v>
      </c>
      <c r="T133" s="101">
        <v>1.8382869660903645</v>
      </c>
      <c r="U133" s="101">
        <v>2.2316520088352303</v>
      </c>
      <c r="V133" s="101">
        <v>2.2023136946448107</v>
      </c>
      <c r="W133" s="101">
        <v>2.4202666178940793</v>
      </c>
      <c r="X133" s="101">
        <v>1.468691157957227</v>
      </c>
      <c r="Y133" s="101">
        <v>1.8152868799668227</v>
      </c>
      <c r="DA133" s="131" t="s">
        <v>1661</v>
      </c>
    </row>
    <row r="134" spans="1:105" ht="12" customHeight="1" x14ac:dyDescent="0.25">
      <c r="A134" s="107" t="s">
        <v>121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1662</v>
      </c>
    </row>
    <row r="135" spans="1:105" ht="12" customHeight="1" x14ac:dyDescent="0.25">
      <c r="A135" s="108" t="s">
        <v>53</v>
      </c>
      <c r="B135" s="98">
        <v>0</v>
      </c>
      <c r="C135" s="98">
        <v>0</v>
      </c>
      <c r="D135" s="98">
        <v>0</v>
      </c>
      <c r="E135" s="98">
        <v>0</v>
      </c>
      <c r="F135" s="98">
        <v>0</v>
      </c>
      <c r="G135" s="98">
        <v>0</v>
      </c>
      <c r="H135" s="98">
        <v>0</v>
      </c>
      <c r="I135" s="98">
        <v>0</v>
      </c>
      <c r="J135" s="98">
        <v>0</v>
      </c>
      <c r="K135" s="98">
        <v>0</v>
      </c>
      <c r="L135" s="98">
        <v>0</v>
      </c>
      <c r="M135" s="98">
        <v>0</v>
      </c>
      <c r="N135" s="98">
        <v>0</v>
      </c>
      <c r="O135" s="98">
        <v>0</v>
      </c>
      <c r="P135" s="98">
        <v>0</v>
      </c>
      <c r="Q135" s="98">
        <v>0</v>
      </c>
      <c r="R135" s="98">
        <v>0</v>
      </c>
      <c r="S135" s="98">
        <v>0</v>
      </c>
      <c r="T135" s="98">
        <v>0</v>
      </c>
      <c r="U135" s="98">
        <v>0</v>
      </c>
      <c r="V135" s="98">
        <v>0</v>
      </c>
      <c r="W135" s="98">
        <v>0</v>
      </c>
      <c r="X135" s="98">
        <v>0</v>
      </c>
      <c r="Y135" s="98">
        <v>0</v>
      </c>
      <c r="DA135" s="63" t="s">
        <v>1663</v>
      </c>
    </row>
    <row r="136" spans="1:105" ht="12" customHeight="1" x14ac:dyDescent="0.25">
      <c r="A136" s="108" t="s">
        <v>52</v>
      </c>
      <c r="B136" s="98">
        <v>0</v>
      </c>
      <c r="C136" s="98">
        <v>0</v>
      </c>
      <c r="D136" s="98">
        <v>0</v>
      </c>
      <c r="E136" s="98">
        <v>0</v>
      </c>
      <c r="F136" s="98">
        <v>0</v>
      </c>
      <c r="G136" s="98">
        <v>0</v>
      </c>
      <c r="H136" s="98">
        <v>0</v>
      </c>
      <c r="I136" s="98">
        <v>0</v>
      </c>
      <c r="J136" s="98">
        <v>0</v>
      </c>
      <c r="K136" s="98">
        <v>0</v>
      </c>
      <c r="L136" s="98">
        <v>0</v>
      </c>
      <c r="M136" s="98">
        <v>0</v>
      </c>
      <c r="N136" s="98">
        <v>0</v>
      </c>
      <c r="O136" s="98">
        <v>0</v>
      </c>
      <c r="P136" s="98">
        <v>0</v>
      </c>
      <c r="Q136" s="98">
        <v>0</v>
      </c>
      <c r="R136" s="98">
        <v>0</v>
      </c>
      <c r="S136" s="98">
        <v>0</v>
      </c>
      <c r="T136" s="98">
        <v>0</v>
      </c>
      <c r="U136" s="98">
        <v>0</v>
      </c>
      <c r="V136" s="98">
        <v>0</v>
      </c>
      <c r="W136" s="98">
        <v>0</v>
      </c>
      <c r="X136" s="98">
        <v>0</v>
      </c>
      <c r="Y136" s="98">
        <v>0</v>
      </c>
      <c r="DA136" s="63" t="s">
        <v>1664</v>
      </c>
    </row>
    <row r="137" spans="1:105" ht="12" customHeight="1" x14ac:dyDescent="0.25">
      <c r="A137" s="121" t="s">
        <v>54</v>
      </c>
      <c r="B137" s="122">
        <v>17.337999134141448</v>
      </c>
      <c r="C137" s="122">
        <v>17.445237688307969</v>
      </c>
      <c r="D137" s="122">
        <v>15.089561421718646</v>
      </c>
      <c r="E137" s="122">
        <v>16.785946257908968</v>
      </c>
      <c r="F137" s="122">
        <v>16.948593123894199</v>
      </c>
      <c r="G137" s="122">
        <v>14.346481054757724</v>
      </c>
      <c r="H137" s="122">
        <v>15.490166028812972</v>
      </c>
      <c r="I137" s="122">
        <v>16.700920528245163</v>
      </c>
      <c r="J137" s="122">
        <v>17.785808766880123</v>
      </c>
      <c r="K137" s="122">
        <v>16.093691351400441</v>
      </c>
      <c r="L137" s="122">
        <v>18.701617694162636</v>
      </c>
      <c r="M137" s="122">
        <v>16.474351704456453</v>
      </c>
      <c r="N137" s="122">
        <v>17.169647535430443</v>
      </c>
      <c r="O137" s="122">
        <v>16.694905268097418</v>
      </c>
      <c r="P137" s="122">
        <v>16.908699425261485</v>
      </c>
      <c r="Q137" s="122">
        <v>17.4134543286888</v>
      </c>
      <c r="R137" s="122">
        <v>19.473922840306805</v>
      </c>
      <c r="S137" s="122">
        <v>19.825005055550751</v>
      </c>
      <c r="T137" s="122">
        <v>19.425596588209601</v>
      </c>
      <c r="U137" s="122">
        <v>19.829603179009542</v>
      </c>
      <c r="V137" s="122">
        <v>19.332839805785088</v>
      </c>
      <c r="W137" s="122">
        <v>19.445940183116516</v>
      </c>
      <c r="X137" s="122">
        <v>17.638844730051822</v>
      </c>
      <c r="Y137" s="122">
        <v>17.841719239767954</v>
      </c>
      <c r="DA137" s="130" t="s">
        <v>1665</v>
      </c>
    </row>
    <row r="138" spans="1:105" ht="12" customHeight="1" x14ac:dyDescent="0.25">
      <c r="A138" s="97" t="s">
        <v>202</v>
      </c>
      <c r="B138" s="98">
        <v>11.608274942460781</v>
      </c>
      <c r="C138" s="98">
        <v>11.754653439887628</v>
      </c>
      <c r="D138" s="98">
        <v>10.085811136517263</v>
      </c>
      <c r="E138" s="98">
        <v>11.806911442269573</v>
      </c>
      <c r="F138" s="98">
        <v>12.07497530681651</v>
      </c>
      <c r="G138" s="98">
        <v>9.9948949193906014</v>
      </c>
      <c r="H138" s="98">
        <v>10.787708810033882</v>
      </c>
      <c r="I138" s="98">
        <v>12.201879216251911</v>
      </c>
      <c r="J138" s="98">
        <v>13.00230945909947</v>
      </c>
      <c r="K138" s="98">
        <v>11.368305085849419</v>
      </c>
      <c r="L138" s="98">
        <v>13.637240852202133</v>
      </c>
      <c r="M138" s="98">
        <v>11.741043278876463</v>
      </c>
      <c r="N138" s="98">
        <v>12.53644788382536</v>
      </c>
      <c r="O138" s="98">
        <v>12.034131078628063</v>
      </c>
      <c r="P138" s="98">
        <v>11.964125346326565</v>
      </c>
      <c r="Q138" s="98">
        <v>11.641038501958521</v>
      </c>
      <c r="R138" s="98">
        <v>12.360275150472919</v>
      </c>
      <c r="S138" s="98">
        <v>12.574137766313175</v>
      </c>
      <c r="T138" s="98">
        <v>12.682717110920034</v>
      </c>
      <c r="U138" s="98">
        <v>12.188115028183807</v>
      </c>
      <c r="V138" s="98">
        <v>12.771281169389512</v>
      </c>
      <c r="W138" s="98">
        <v>12.494315467660252</v>
      </c>
      <c r="X138" s="98">
        <v>13.156038024266698</v>
      </c>
      <c r="Y138" s="98">
        <v>11.890775771472246</v>
      </c>
      <c r="DA138" s="63" t="s">
        <v>1666</v>
      </c>
    </row>
    <row r="139" spans="1:105" ht="12" customHeight="1" x14ac:dyDescent="0.25">
      <c r="A139" s="97" t="s">
        <v>50</v>
      </c>
      <c r="B139" s="98">
        <v>0.95513272862099274</v>
      </c>
      <c r="C139" s="98">
        <v>1.0803945066725158</v>
      </c>
      <c r="D139" s="98">
        <v>0.46007888376964262</v>
      </c>
      <c r="E139" s="98">
        <v>0.62606947633327792</v>
      </c>
      <c r="F139" s="98">
        <v>0.61182166785285408</v>
      </c>
      <c r="G139" s="98">
        <v>0.45462851140342669</v>
      </c>
      <c r="H139" s="98">
        <v>0.47021878059704492</v>
      </c>
      <c r="I139" s="98">
        <v>0.37092192188845075</v>
      </c>
      <c r="J139" s="98">
        <v>0.62343071622048174</v>
      </c>
      <c r="K139" s="98">
        <v>0.68592000280273391</v>
      </c>
      <c r="L139" s="98">
        <v>0.86845306906124931</v>
      </c>
      <c r="M139" s="98">
        <v>0.85632590383135831</v>
      </c>
      <c r="N139" s="98">
        <v>0.65343274637122362</v>
      </c>
      <c r="O139" s="98">
        <v>0.68836147142454429</v>
      </c>
      <c r="P139" s="98">
        <v>1.1192383748645185</v>
      </c>
      <c r="Q139" s="98">
        <v>1.5863505878251092</v>
      </c>
      <c r="R139" s="98">
        <v>2.2627209016510821</v>
      </c>
      <c r="S139" s="98">
        <v>2.2728860778847579</v>
      </c>
      <c r="T139" s="98">
        <v>1.9481134966716778</v>
      </c>
      <c r="U139" s="98">
        <v>2.1884675669506928</v>
      </c>
      <c r="V139" s="98">
        <v>1.3108435594243997</v>
      </c>
      <c r="W139" s="98">
        <v>1.0903282193513288</v>
      </c>
      <c r="X139" s="98">
        <v>0.55733458790479584</v>
      </c>
      <c r="Y139" s="98">
        <v>0.76712496552723797</v>
      </c>
      <c r="DA139" s="63" t="s">
        <v>1667</v>
      </c>
    </row>
    <row r="140" spans="1:105" ht="12" customHeight="1" x14ac:dyDescent="0.25">
      <c r="A140" s="109" t="s">
        <v>120</v>
      </c>
      <c r="B140" s="33">
        <v>4.7745914630596769</v>
      </c>
      <c r="C140" s="33">
        <v>4.610189741747825</v>
      </c>
      <c r="D140" s="33">
        <v>4.5436714014317392</v>
      </c>
      <c r="E140" s="33">
        <v>4.3529653393061185</v>
      </c>
      <c r="F140" s="33">
        <v>4.261796149224832</v>
      </c>
      <c r="G140" s="33">
        <v>3.8969576239636976</v>
      </c>
      <c r="H140" s="33">
        <v>4.2322384381820433</v>
      </c>
      <c r="I140" s="33">
        <v>4.1281193901048008</v>
      </c>
      <c r="J140" s="33">
        <v>4.1600685915601732</v>
      </c>
      <c r="K140" s="33">
        <v>4.0394662627482871</v>
      </c>
      <c r="L140" s="33">
        <v>4.1959237728992536</v>
      </c>
      <c r="M140" s="33">
        <v>3.8769825217486322</v>
      </c>
      <c r="N140" s="33">
        <v>3.9797669052338587</v>
      </c>
      <c r="O140" s="33">
        <v>3.9724127180448119</v>
      </c>
      <c r="P140" s="33">
        <v>3.8253357040704015</v>
      </c>
      <c r="Q140" s="33">
        <v>4.1860652389051722</v>
      </c>
      <c r="R140" s="33">
        <v>4.8509267881828055</v>
      </c>
      <c r="S140" s="33">
        <v>4.9779812113528186</v>
      </c>
      <c r="T140" s="33">
        <v>4.7947659806178873</v>
      </c>
      <c r="U140" s="33">
        <v>5.4530205838750421</v>
      </c>
      <c r="V140" s="33">
        <v>5.2507150769711757</v>
      </c>
      <c r="W140" s="33">
        <v>5.8612964961049343</v>
      </c>
      <c r="X140" s="33">
        <v>3.9254721178803287</v>
      </c>
      <c r="Y140" s="33">
        <v>5.18381850276847</v>
      </c>
      <c r="DA140" s="60" t="s">
        <v>1668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151.83674182729808</v>
      </c>
      <c r="C142" s="117">
        <f t="shared" si="25"/>
        <v>151.32157231936134</v>
      </c>
      <c r="D142" s="117">
        <f t="shared" si="25"/>
        <v>146.33136448647772</v>
      </c>
      <c r="E142" s="117">
        <f t="shared" si="25"/>
        <v>167.23491960028363</v>
      </c>
      <c r="F142" s="117">
        <f t="shared" si="25"/>
        <v>167.17029547770508</v>
      </c>
      <c r="G142" s="117">
        <f t="shared" si="25"/>
        <v>149.68546504992753</v>
      </c>
      <c r="H142" s="117">
        <f t="shared" si="25"/>
        <v>151.76689832941864</v>
      </c>
      <c r="I142" s="117">
        <f t="shared" si="25"/>
        <v>204.97549919852796</v>
      </c>
      <c r="J142" s="117">
        <f t="shared" si="25"/>
        <v>217.59228612811899</v>
      </c>
      <c r="K142" s="117">
        <f t="shared" si="25"/>
        <v>236.7575885348906</v>
      </c>
      <c r="L142" s="117">
        <f t="shared" si="25"/>
        <v>249.99465463133038</v>
      </c>
      <c r="M142" s="117">
        <f t="shared" si="25"/>
        <v>221.14149365894153</v>
      </c>
      <c r="N142" s="117">
        <f t="shared" si="25"/>
        <v>242.959551993519</v>
      </c>
      <c r="O142" s="117">
        <f t="shared" si="25"/>
        <v>239.81477754042032</v>
      </c>
      <c r="P142" s="117">
        <f t="shared" si="25"/>
        <v>240.50209252520591</v>
      </c>
      <c r="Q142" s="117">
        <f t="shared" si="25"/>
        <v>237.01469339380697</v>
      </c>
      <c r="R142" s="117">
        <f t="shared" ref="R142:V142" si="26">R143+R146+R148+R161</f>
        <v>255.19862577939367</v>
      </c>
      <c r="S142" s="117">
        <f t="shared" si="26"/>
        <v>263.37116081340179</v>
      </c>
      <c r="T142" s="117">
        <f t="shared" si="26"/>
        <v>269.61680097156022</v>
      </c>
      <c r="U142" s="117">
        <f t="shared" si="26"/>
        <v>264.28039596868939</v>
      </c>
      <c r="V142" s="117">
        <f t="shared" si="26"/>
        <v>280.62830372664189</v>
      </c>
      <c r="W142" s="117">
        <f t="shared" ref="W142:Y142" si="27">W143+W146+W148+W161</f>
        <v>279.75875729037898</v>
      </c>
      <c r="X142" s="117">
        <f t="shared" si="27"/>
        <v>296.52794421400773</v>
      </c>
      <c r="Y142" s="117">
        <f t="shared" si="27"/>
        <v>274.27856544028259</v>
      </c>
      <c r="DA142" s="129" t="s">
        <v>1814</v>
      </c>
    </row>
    <row r="143" spans="1:105" ht="12" customHeight="1" x14ac:dyDescent="0.25">
      <c r="A143" s="121" t="s">
        <v>57</v>
      </c>
      <c r="B143" s="122">
        <f t="shared" ref="B143:Q143" si="28">SUM(B144:B145)</f>
        <v>125.63874148334261</v>
      </c>
      <c r="C143" s="122">
        <f t="shared" si="28"/>
        <v>124.89272218188025</v>
      </c>
      <c r="D143" s="122">
        <f t="shared" si="28"/>
        <v>121.05182887830141</v>
      </c>
      <c r="E143" s="122">
        <f t="shared" si="28"/>
        <v>139.4422061067537</v>
      </c>
      <c r="F143" s="122">
        <f t="shared" si="28"/>
        <v>138.98979191989139</v>
      </c>
      <c r="G143" s="122">
        <f t="shared" si="28"/>
        <v>124.09603816206443</v>
      </c>
      <c r="H143" s="122">
        <f t="shared" si="28"/>
        <v>124.70470594945998</v>
      </c>
      <c r="I143" s="122">
        <f t="shared" si="28"/>
        <v>175.18032821077156</v>
      </c>
      <c r="J143" s="122">
        <f t="shared" si="28"/>
        <v>186.15917926872874</v>
      </c>
      <c r="K143" s="122">
        <f t="shared" si="28"/>
        <v>205.8292450766514</v>
      </c>
      <c r="L143" s="122">
        <f t="shared" si="28"/>
        <v>216.63851855495264</v>
      </c>
      <c r="M143" s="122">
        <f t="shared" si="28"/>
        <v>191.49854214104323</v>
      </c>
      <c r="N143" s="122">
        <f t="shared" si="28"/>
        <v>210.92054125129062</v>
      </c>
      <c r="O143" s="122">
        <f t="shared" si="28"/>
        <v>208.32459393149111</v>
      </c>
      <c r="P143" s="122">
        <f t="shared" si="28"/>
        <v>208.88769963151285</v>
      </c>
      <c r="Q143" s="122">
        <f t="shared" si="28"/>
        <v>205.2334480850113</v>
      </c>
      <c r="R143" s="122">
        <f t="shared" ref="R143:V143" si="29">SUM(R144:R145)</f>
        <v>220.41995524938187</v>
      </c>
      <c r="S143" s="122">
        <f t="shared" si="29"/>
        <v>227.55072174552325</v>
      </c>
      <c r="T143" s="122">
        <f t="shared" si="29"/>
        <v>233.4948709674313</v>
      </c>
      <c r="U143" s="122">
        <f t="shared" si="29"/>
        <v>227.84943167290299</v>
      </c>
      <c r="V143" s="122">
        <f t="shared" si="29"/>
        <v>242.87007741763765</v>
      </c>
      <c r="W143" s="122">
        <f t="shared" ref="W143:Y143" si="30">SUM(W144:W145)</f>
        <v>241.49821685806955</v>
      </c>
      <c r="X143" s="122">
        <f t="shared" si="30"/>
        <v>258.6779979675851</v>
      </c>
      <c r="Y143" s="122">
        <f t="shared" si="30"/>
        <v>237.58135368365117</v>
      </c>
      <c r="DA143" s="130" t="s">
        <v>1815</v>
      </c>
    </row>
    <row r="144" spans="1:105" ht="12" customHeight="1" x14ac:dyDescent="0.25">
      <c r="A144" s="97" t="s">
        <v>199</v>
      </c>
      <c r="B144" s="98">
        <v>124.46328638030209</v>
      </c>
      <c r="C144" s="98">
        <v>123.74851892237103</v>
      </c>
      <c r="D144" s="98">
        <v>119.96637017584879</v>
      </c>
      <c r="E144" s="98">
        <v>138.21765230653668</v>
      </c>
      <c r="F144" s="98">
        <v>137.78853505666461</v>
      </c>
      <c r="G144" s="98">
        <v>123.04832270651538</v>
      </c>
      <c r="H144" s="98">
        <v>123.66663257755442</v>
      </c>
      <c r="I144" s="98">
        <v>173.74995116710079</v>
      </c>
      <c r="J144" s="98">
        <v>184.66755615157251</v>
      </c>
      <c r="K144" s="98">
        <v>204.21222389123042</v>
      </c>
      <c r="L144" s="98">
        <v>214.93764008880709</v>
      </c>
      <c r="M144" s="98">
        <v>190.01347754921264</v>
      </c>
      <c r="N144" s="98">
        <v>209.29896061477874</v>
      </c>
      <c r="O144" s="98">
        <v>206.73652528443361</v>
      </c>
      <c r="P144" s="98">
        <v>207.30531146884439</v>
      </c>
      <c r="Q144" s="98">
        <v>203.68695667893783</v>
      </c>
      <c r="R144" s="98">
        <v>218.77230888324334</v>
      </c>
      <c r="S144" s="98">
        <v>225.85819002422494</v>
      </c>
      <c r="T144" s="98">
        <v>231.76542981447403</v>
      </c>
      <c r="U144" s="98">
        <v>226.1659551457731</v>
      </c>
      <c r="V144" s="98">
        <v>241.07510238906659</v>
      </c>
      <c r="W144" s="98">
        <v>239.71852511331093</v>
      </c>
      <c r="X144" s="98">
        <v>256.77038289749794</v>
      </c>
      <c r="Y144" s="98">
        <v>235.83573375954623</v>
      </c>
      <c r="DA144" s="63" t="s">
        <v>1816</v>
      </c>
    </row>
    <row r="145" spans="1:105" ht="12" customHeight="1" x14ac:dyDescent="0.25">
      <c r="A145" s="97" t="s">
        <v>53</v>
      </c>
      <c r="B145" s="98">
        <v>1.1754551030405258</v>
      </c>
      <c r="C145" s="98">
        <v>1.1442032595092084</v>
      </c>
      <c r="D145" s="98">
        <v>1.0854587024526172</v>
      </c>
      <c r="E145" s="98">
        <v>1.2245538002170329</v>
      </c>
      <c r="F145" s="98">
        <v>1.2012568632267742</v>
      </c>
      <c r="G145" s="98">
        <v>1.0477154555490551</v>
      </c>
      <c r="H145" s="98">
        <v>1.0380733719055586</v>
      </c>
      <c r="I145" s="98">
        <v>1.4303770436707601</v>
      </c>
      <c r="J145" s="98">
        <v>1.4916231171562344</v>
      </c>
      <c r="K145" s="98">
        <v>1.6170211854209724</v>
      </c>
      <c r="L145" s="98">
        <v>1.7008784661455447</v>
      </c>
      <c r="M145" s="98">
        <v>1.4850645918305985</v>
      </c>
      <c r="N145" s="98">
        <v>1.621580636511885</v>
      </c>
      <c r="O145" s="98">
        <v>1.5880686470575107</v>
      </c>
      <c r="P145" s="98">
        <v>1.5823881626684386</v>
      </c>
      <c r="Q145" s="98">
        <v>1.5464914060734622</v>
      </c>
      <c r="R145" s="98">
        <v>1.6476463661385314</v>
      </c>
      <c r="S145" s="98">
        <v>1.6925317212983155</v>
      </c>
      <c r="T145" s="98">
        <v>1.7294411529572691</v>
      </c>
      <c r="U145" s="98">
        <v>1.6834765271298926</v>
      </c>
      <c r="V145" s="98">
        <v>1.7949750285710593</v>
      </c>
      <c r="W145" s="98">
        <v>1.7796917447586122</v>
      </c>
      <c r="X145" s="98">
        <v>1.9076150700871348</v>
      </c>
      <c r="Y145" s="98">
        <v>1.7456199241049359</v>
      </c>
      <c r="DA145" s="63" t="s">
        <v>1817</v>
      </c>
    </row>
    <row r="146" spans="1:105" ht="12" customHeight="1" x14ac:dyDescent="0.25">
      <c r="A146" s="121" t="s">
        <v>92</v>
      </c>
      <c r="B146" s="122">
        <f t="shared" ref="B146:Y146" si="31">B147</f>
        <v>5.9842093533842467E-4</v>
      </c>
      <c r="C146" s="122">
        <f t="shared" si="31"/>
        <v>8.1886355075193329E-4</v>
      </c>
      <c r="D146" s="122">
        <f t="shared" si="31"/>
        <v>1.2804784756202873E-3</v>
      </c>
      <c r="E146" s="122">
        <f t="shared" si="31"/>
        <v>1.7002059617040907E-3</v>
      </c>
      <c r="F146" s="122">
        <f t="shared" si="31"/>
        <v>2.8299181031100585E-3</v>
      </c>
      <c r="G146" s="122">
        <f t="shared" si="31"/>
        <v>4.6191999821038766E-3</v>
      </c>
      <c r="H146" s="122">
        <f t="shared" si="31"/>
        <v>6.0089329152259651E-3</v>
      </c>
      <c r="I146" s="122">
        <f t="shared" si="31"/>
        <v>8.9095926733868056E-3</v>
      </c>
      <c r="J146" s="122">
        <f t="shared" si="31"/>
        <v>1.1770828325094393E-2</v>
      </c>
      <c r="K146" s="122">
        <f t="shared" si="31"/>
        <v>1.3927797099531349E-2</v>
      </c>
      <c r="L146" s="122">
        <f t="shared" si="31"/>
        <v>3.0758620622046685E-2</v>
      </c>
      <c r="M146" s="122">
        <f t="shared" si="31"/>
        <v>2.1915281758167499E-2</v>
      </c>
      <c r="N146" s="122">
        <f t="shared" si="31"/>
        <v>1.9346931252996726E-2</v>
      </c>
      <c r="O146" s="122">
        <f t="shared" si="31"/>
        <v>2.0741808877316796E-2</v>
      </c>
      <c r="P146" s="122">
        <f t="shared" si="31"/>
        <v>2.8124437184693114E-2</v>
      </c>
      <c r="Q146" s="122">
        <f t="shared" si="31"/>
        <v>2.8481427515339108E-2</v>
      </c>
      <c r="R146" s="122">
        <f t="shared" si="31"/>
        <v>3.4783374653636984E-2</v>
      </c>
      <c r="S146" s="122">
        <f t="shared" si="31"/>
        <v>3.8672355449121926E-2</v>
      </c>
      <c r="T146" s="122">
        <f t="shared" si="31"/>
        <v>5.6582659513865596E-2</v>
      </c>
      <c r="U146" s="122">
        <f t="shared" si="31"/>
        <v>4.1696486824890529E-2</v>
      </c>
      <c r="V146" s="122">
        <f t="shared" si="31"/>
        <v>4.9201045536194532E-2</v>
      </c>
      <c r="W146" s="122">
        <f t="shared" si="31"/>
        <v>8.1844579512010046E-2</v>
      </c>
      <c r="X146" s="122">
        <f t="shared" si="31"/>
        <v>8.6290643846531956E-2</v>
      </c>
      <c r="Y146" s="122">
        <f t="shared" si="31"/>
        <v>8.6588165404660522E-2</v>
      </c>
      <c r="DA146" s="130" t="s">
        <v>1818</v>
      </c>
    </row>
    <row r="147" spans="1:105" ht="12" customHeight="1" x14ac:dyDescent="0.25">
      <c r="A147" s="97" t="s">
        <v>53</v>
      </c>
      <c r="B147" s="98">
        <v>5.9842093533842467E-4</v>
      </c>
      <c r="C147" s="98">
        <v>8.1886355075193329E-4</v>
      </c>
      <c r="D147" s="98">
        <v>1.2804784756202873E-3</v>
      </c>
      <c r="E147" s="98">
        <v>1.7002059617040907E-3</v>
      </c>
      <c r="F147" s="98">
        <v>2.8299181031100585E-3</v>
      </c>
      <c r="G147" s="98">
        <v>4.6191999821038766E-3</v>
      </c>
      <c r="H147" s="98">
        <v>6.0089329152259651E-3</v>
      </c>
      <c r="I147" s="98">
        <v>8.9095926733868056E-3</v>
      </c>
      <c r="J147" s="98">
        <v>1.1770828325094393E-2</v>
      </c>
      <c r="K147" s="98">
        <v>1.3927797099531349E-2</v>
      </c>
      <c r="L147" s="98">
        <v>3.0758620622046685E-2</v>
      </c>
      <c r="M147" s="98">
        <v>2.1915281758167499E-2</v>
      </c>
      <c r="N147" s="98">
        <v>1.9346931252996726E-2</v>
      </c>
      <c r="O147" s="98">
        <v>2.0741808877316796E-2</v>
      </c>
      <c r="P147" s="98">
        <v>2.8124437184693114E-2</v>
      </c>
      <c r="Q147" s="98">
        <v>2.8481427515339108E-2</v>
      </c>
      <c r="R147" s="98">
        <v>3.4783374653636984E-2</v>
      </c>
      <c r="S147" s="98">
        <v>3.8672355449121926E-2</v>
      </c>
      <c r="T147" s="98">
        <v>5.6582659513865596E-2</v>
      </c>
      <c r="U147" s="98">
        <v>4.1696486824890529E-2</v>
      </c>
      <c r="V147" s="98">
        <v>4.9201045536194532E-2</v>
      </c>
      <c r="W147" s="98">
        <v>8.1844579512010046E-2</v>
      </c>
      <c r="X147" s="98">
        <v>8.6290643846531956E-2</v>
      </c>
      <c r="Y147" s="98">
        <v>8.6588165404660522E-2</v>
      </c>
      <c r="DA147" s="63" t="s">
        <v>1819</v>
      </c>
    </row>
    <row r="148" spans="1:105" ht="12" customHeight="1" x14ac:dyDescent="0.25">
      <c r="A148" s="121" t="s">
        <v>55</v>
      </c>
      <c r="B148" s="122">
        <v>15.60904816024023</v>
      </c>
      <c r="C148" s="122">
        <v>15.78691011668662</v>
      </c>
      <c r="D148" s="122">
        <v>15.956810827746212</v>
      </c>
      <c r="E148" s="122">
        <v>17.509859542137967</v>
      </c>
      <c r="F148" s="122">
        <v>17.79461092768063</v>
      </c>
      <c r="G148" s="122">
        <v>16.7260689083631</v>
      </c>
      <c r="H148" s="122">
        <v>17.459329647890581</v>
      </c>
      <c r="I148" s="122">
        <v>19.495033673075387</v>
      </c>
      <c r="J148" s="122">
        <v>20.494249722817223</v>
      </c>
      <c r="K148" s="122">
        <v>20.970465415529013</v>
      </c>
      <c r="L148" s="122">
        <v>21.846006347161055</v>
      </c>
      <c r="M148" s="122">
        <v>19.467978622206505</v>
      </c>
      <c r="N148" s="122">
        <v>21.435577386492877</v>
      </c>
      <c r="O148" s="122">
        <v>21.143178403060226</v>
      </c>
      <c r="P148" s="122">
        <v>21.144583637482881</v>
      </c>
      <c r="Q148" s="122">
        <v>20.924284266094265</v>
      </c>
      <c r="R148" s="122">
        <v>22.557817235986594</v>
      </c>
      <c r="S148" s="122">
        <v>23.307547814687204</v>
      </c>
      <c r="T148" s="122">
        <v>23.794554388376266</v>
      </c>
      <c r="U148" s="122">
        <v>23.643024796117633</v>
      </c>
      <c r="V148" s="122">
        <v>25.187486996105285</v>
      </c>
      <c r="W148" s="122">
        <v>25.330798515147357</v>
      </c>
      <c r="X148" s="122">
        <v>26.376461432097397</v>
      </c>
      <c r="Y148" s="122">
        <v>24.683024670604759</v>
      </c>
      <c r="DA148" s="130" t="s">
        <v>1820</v>
      </c>
    </row>
    <row r="149" spans="1:105" ht="12" customHeight="1" x14ac:dyDescent="0.25">
      <c r="A149" s="97" t="s">
        <v>132</v>
      </c>
      <c r="B149" s="98">
        <v>14.020878305375582</v>
      </c>
      <c r="C149" s="98">
        <v>14.164955536044815</v>
      </c>
      <c r="D149" s="98">
        <v>14.372237976647469</v>
      </c>
      <c r="E149" s="98">
        <v>15.950057534887987</v>
      </c>
      <c r="F149" s="98">
        <v>16.31161876531554</v>
      </c>
      <c r="G149" s="98">
        <v>15.344236550164402</v>
      </c>
      <c r="H149" s="98">
        <v>16.076896548724172</v>
      </c>
      <c r="I149" s="98">
        <v>18.102058576186064</v>
      </c>
      <c r="J149" s="98">
        <v>19.100468248746758</v>
      </c>
      <c r="K149" s="98">
        <v>19.618619916057863</v>
      </c>
      <c r="L149" s="98">
        <v>20.439339106295463</v>
      </c>
      <c r="M149" s="98">
        <v>18.12882831497933</v>
      </c>
      <c r="N149" s="98">
        <v>20.036913946981198</v>
      </c>
      <c r="O149" s="98">
        <v>19.774993653118319</v>
      </c>
      <c r="P149" s="98">
        <v>19.872273464734629</v>
      </c>
      <c r="Q149" s="98">
        <v>19.563083782906169</v>
      </c>
      <c r="R149" s="98">
        <v>21.068390269039231</v>
      </c>
      <c r="S149" s="98">
        <v>21.818204211313471</v>
      </c>
      <c r="T149" s="98">
        <v>22.46962734547758</v>
      </c>
      <c r="U149" s="98">
        <v>21.9849944967421</v>
      </c>
      <c r="V149" s="98">
        <v>23.519886391181075</v>
      </c>
      <c r="W149" s="98">
        <v>23.467105328432119</v>
      </c>
      <c r="X149" s="98">
        <v>25.234217130035454</v>
      </c>
      <c r="Y149" s="98">
        <v>23.255303951815492</v>
      </c>
      <c r="DA149" s="63" t="s">
        <v>1821</v>
      </c>
    </row>
    <row r="150" spans="1:105" ht="12" customHeight="1" x14ac:dyDescent="0.25">
      <c r="A150" s="97" t="s">
        <v>131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1822</v>
      </c>
    </row>
    <row r="151" spans="1:105" ht="12" customHeight="1" x14ac:dyDescent="0.25">
      <c r="A151" s="100" t="s">
        <v>199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1823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1824</v>
      </c>
    </row>
    <row r="153" spans="1:105" ht="12" customHeight="1" x14ac:dyDescent="0.25">
      <c r="A153" s="106" t="s">
        <v>124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1825</v>
      </c>
    </row>
    <row r="154" spans="1:105" ht="12" customHeight="1" x14ac:dyDescent="0.25">
      <c r="A154" s="107" t="s">
        <v>123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1826</v>
      </c>
    </row>
    <row r="155" spans="1:105" ht="12" customHeight="1" x14ac:dyDescent="0.25">
      <c r="A155" s="108" t="s">
        <v>50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1827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1828</v>
      </c>
    </row>
    <row r="157" spans="1:105" ht="12" customHeight="1" x14ac:dyDescent="0.25">
      <c r="A157" s="106" t="s">
        <v>122</v>
      </c>
      <c r="B157" s="101">
        <v>1.588169854864647</v>
      </c>
      <c r="C157" s="101">
        <v>1.6219545806418059</v>
      </c>
      <c r="D157" s="101">
        <v>1.5845728510987436</v>
      </c>
      <c r="E157" s="101">
        <v>1.5598020072499803</v>
      </c>
      <c r="F157" s="101">
        <v>1.4829921623650903</v>
      </c>
      <c r="G157" s="101">
        <v>1.3818323581986995</v>
      </c>
      <c r="H157" s="101">
        <v>1.3824330991664093</v>
      </c>
      <c r="I157" s="101">
        <v>1.3929750968893226</v>
      </c>
      <c r="J157" s="101">
        <v>1.393781474070467</v>
      </c>
      <c r="K157" s="101">
        <v>1.3518454994711486</v>
      </c>
      <c r="L157" s="101">
        <v>1.4066672408655903</v>
      </c>
      <c r="M157" s="101">
        <v>1.3391503072271742</v>
      </c>
      <c r="N157" s="101">
        <v>1.3986634395116779</v>
      </c>
      <c r="O157" s="101">
        <v>1.3681847499419064</v>
      </c>
      <c r="P157" s="101">
        <v>1.2723101727482513</v>
      </c>
      <c r="Q157" s="101">
        <v>1.3612004831880957</v>
      </c>
      <c r="R157" s="101">
        <v>1.4894269669473639</v>
      </c>
      <c r="S157" s="101">
        <v>1.4893436033737331</v>
      </c>
      <c r="T157" s="101">
        <v>1.3249270428986877</v>
      </c>
      <c r="U157" s="101">
        <v>1.658030299375532</v>
      </c>
      <c r="V157" s="101">
        <v>1.6676006049242089</v>
      </c>
      <c r="W157" s="101">
        <v>1.8636931867152371</v>
      </c>
      <c r="X157" s="101">
        <v>1.1422443020619424</v>
      </c>
      <c r="Y157" s="101">
        <v>1.4277207187892658</v>
      </c>
      <c r="DA157" s="131" t="s">
        <v>1829</v>
      </c>
    </row>
    <row r="158" spans="1:105" ht="12" customHeight="1" x14ac:dyDescent="0.25">
      <c r="A158" s="107" t="s">
        <v>121</v>
      </c>
      <c r="B158" s="104">
        <v>0</v>
      </c>
      <c r="C158" s="104">
        <v>0</v>
      </c>
      <c r="D158" s="104">
        <v>0</v>
      </c>
      <c r="E158" s="104">
        <v>0</v>
      </c>
      <c r="F158" s="104">
        <v>0</v>
      </c>
      <c r="G158" s="104">
        <v>0</v>
      </c>
      <c r="H158" s="104">
        <v>0</v>
      </c>
      <c r="I158" s="104">
        <v>0</v>
      </c>
      <c r="J158" s="104">
        <v>0</v>
      </c>
      <c r="K158" s="104">
        <v>0</v>
      </c>
      <c r="L158" s="104">
        <v>0</v>
      </c>
      <c r="M158" s="104">
        <v>0</v>
      </c>
      <c r="N158" s="104">
        <v>0</v>
      </c>
      <c r="O158" s="104">
        <v>0</v>
      </c>
      <c r="P158" s="104">
        <v>0</v>
      </c>
      <c r="Q158" s="104">
        <v>0</v>
      </c>
      <c r="R158" s="104">
        <v>0</v>
      </c>
      <c r="S158" s="104">
        <v>0</v>
      </c>
      <c r="T158" s="104">
        <v>0</v>
      </c>
      <c r="U158" s="104">
        <v>0</v>
      </c>
      <c r="V158" s="104">
        <v>0</v>
      </c>
      <c r="W158" s="104">
        <v>0</v>
      </c>
      <c r="X158" s="104">
        <v>0</v>
      </c>
      <c r="Y158" s="104">
        <v>0</v>
      </c>
      <c r="DA158" s="132" t="s">
        <v>1830</v>
      </c>
    </row>
    <row r="159" spans="1:105" ht="12" customHeight="1" x14ac:dyDescent="0.25">
      <c r="A159" s="108" t="s">
        <v>53</v>
      </c>
      <c r="B159" s="98">
        <v>0</v>
      </c>
      <c r="C159" s="98">
        <v>0</v>
      </c>
      <c r="D159" s="98">
        <v>0</v>
      </c>
      <c r="E159" s="98">
        <v>0</v>
      </c>
      <c r="F159" s="98">
        <v>0</v>
      </c>
      <c r="G159" s="98">
        <v>0</v>
      </c>
      <c r="H159" s="98">
        <v>0</v>
      </c>
      <c r="I159" s="98">
        <v>0</v>
      </c>
      <c r="J159" s="98">
        <v>0</v>
      </c>
      <c r="K159" s="98">
        <v>0</v>
      </c>
      <c r="L159" s="98">
        <v>0</v>
      </c>
      <c r="M159" s="98">
        <v>0</v>
      </c>
      <c r="N159" s="98">
        <v>0</v>
      </c>
      <c r="O159" s="98">
        <v>0</v>
      </c>
      <c r="P159" s="98">
        <v>0</v>
      </c>
      <c r="Q159" s="98">
        <v>0</v>
      </c>
      <c r="R159" s="98">
        <v>0</v>
      </c>
      <c r="S159" s="98">
        <v>0</v>
      </c>
      <c r="T159" s="98">
        <v>0</v>
      </c>
      <c r="U159" s="98">
        <v>0</v>
      </c>
      <c r="V159" s="98">
        <v>0</v>
      </c>
      <c r="W159" s="98">
        <v>0</v>
      </c>
      <c r="X159" s="98">
        <v>0</v>
      </c>
      <c r="Y159" s="98">
        <v>0</v>
      </c>
      <c r="DA159" s="63" t="s">
        <v>1831</v>
      </c>
    </row>
    <row r="160" spans="1:105" ht="12" customHeight="1" x14ac:dyDescent="0.25">
      <c r="A160" s="108" t="s">
        <v>52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1832</v>
      </c>
    </row>
    <row r="161" spans="1:105" ht="12" customHeight="1" x14ac:dyDescent="0.25">
      <c r="A161" s="121" t="s">
        <v>54</v>
      </c>
      <c r="B161" s="122">
        <v>10.588353762779928</v>
      </c>
      <c r="C161" s="122">
        <v>10.641121157243727</v>
      </c>
      <c r="D161" s="122">
        <v>9.3214443019544824</v>
      </c>
      <c r="E161" s="122">
        <v>10.281153745430263</v>
      </c>
      <c r="F161" s="122">
        <v>10.383062712029966</v>
      </c>
      <c r="G161" s="122">
        <v>8.8587387795178802</v>
      </c>
      <c r="H161" s="122">
        <v>9.5968537991528553</v>
      </c>
      <c r="I161" s="122">
        <v>10.291227722007619</v>
      </c>
      <c r="J161" s="122">
        <v>10.927086308247935</v>
      </c>
      <c r="K161" s="122">
        <v>9.9439502456106315</v>
      </c>
      <c r="L161" s="122">
        <v>11.479371108594634</v>
      </c>
      <c r="M161" s="122">
        <v>10.153057613933605</v>
      </c>
      <c r="N161" s="122">
        <v>10.584086424482543</v>
      </c>
      <c r="O161" s="122">
        <v>10.326263396991669</v>
      </c>
      <c r="P161" s="122">
        <v>10.4416848190255</v>
      </c>
      <c r="Q161" s="122">
        <v>10.828479615186051</v>
      </c>
      <c r="R161" s="122">
        <v>12.186069919371569</v>
      </c>
      <c r="S161" s="122">
        <v>12.474218897742199</v>
      </c>
      <c r="T161" s="122">
        <v>12.270792956238761</v>
      </c>
      <c r="U161" s="122">
        <v>12.746243012843895</v>
      </c>
      <c r="V161" s="122">
        <v>12.521538267362747</v>
      </c>
      <c r="W161" s="122">
        <v>12.847897337650057</v>
      </c>
      <c r="X161" s="122">
        <v>11.387194170478642</v>
      </c>
      <c r="Y161" s="122">
        <v>11.92759892062201</v>
      </c>
      <c r="DA161" s="130" t="s">
        <v>1833</v>
      </c>
    </row>
    <row r="162" spans="1:105" ht="12" customHeight="1" x14ac:dyDescent="0.25">
      <c r="A162" s="97" t="s">
        <v>202</v>
      </c>
      <c r="B162" s="98">
        <v>6.5858245408667795</v>
      </c>
      <c r="C162" s="98">
        <v>6.6806354588785677</v>
      </c>
      <c r="D162" s="98">
        <v>5.7434104990607624</v>
      </c>
      <c r="E162" s="98">
        <v>6.7374880106211599</v>
      </c>
      <c r="F162" s="98">
        <v>6.9030129930361488</v>
      </c>
      <c r="G162" s="98">
        <v>5.7242115824430435</v>
      </c>
      <c r="H162" s="98">
        <v>6.1902282921822058</v>
      </c>
      <c r="I162" s="98">
        <v>7.0085792804425973</v>
      </c>
      <c r="J162" s="98">
        <v>7.4715139204710148</v>
      </c>
      <c r="K162" s="98">
        <v>6.5354798627029345</v>
      </c>
      <c r="L162" s="98">
        <v>7.8434435841480745</v>
      </c>
      <c r="M162" s="98">
        <v>6.7557400345851706</v>
      </c>
      <c r="N162" s="98">
        <v>7.2165378720046807</v>
      </c>
      <c r="O162" s="98">
        <v>6.9300220559242414</v>
      </c>
      <c r="P162" s="98">
        <v>6.8917213423426142</v>
      </c>
      <c r="Q162" s="98">
        <v>6.7088099278410844</v>
      </c>
      <c r="R162" s="98">
        <v>7.1303526276214164</v>
      </c>
      <c r="S162" s="98">
        <v>7.2669261900577986</v>
      </c>
      <c r="T162" s="98">
        <v>7.3512313985823194</v>
      </c>
      <c r="U162" s="98">
        <v>7.0880029314556658</v>
      </c>
      <c r="V162" s="98">
        <v>7.4613461372775296</v>
      </c>
      <c r="W162" s="98">
        <v>7.3270137203416592</v>
      </c>
      <c r="X162" s="98">
        <v>7.7413412391423702</v>
      </c>
      <c r="Y162" s="98">
        <v>7.01355700307065</v>
      </c>
      <c r="DA162" s="63" t="s">
        <v>1834</v>
      </c>
    </row>
    <row r="163" spans="1:105" ht="12" customHeight="1" x14ac:dyDescent="0.25">
      <c r="A163" s="97" t="s">
        <v>50</v>
      </c>
      <c r="B163" s="98">
        <v>0.53575425767485718</v>
      </c>
      <c r="C163" s="98">
        <v>0.60635728672440414</v>
      </c>
      <c r="D163" s="98">
        <v>0.25824427851206022</v>
      </c>
      <c r="E163" s="98">
        <v>0.35227138726599672</v>
      </c>
      <c r="F163" s="98">
        <v>0.34511024809965168</v>
      </c>
      <c r="G163" s="98">
        <v>0.25727291189925955</v>
      </c>
      <c r="H163" s="98">
        <v>0.2672581998611141</v>
      </c>
      <c r="I163" s="98">
        <v>0.21134432378926291</v>
      </c>
      <c r="J163" s="98">
        <v>0.35554621872478742</v>
      </c>
      <c r="K163" s="98">
        <v>0.39159873902811798</v>
      </c>
      <c r="L163" s="98">
        <v>0.49612953405069121</v>
      </c>
      <c r="M163" s="98">
        <v>0.48957373485377659</v>
      </c>
      <c r="N163" s="98">
        <v>0.37379793508829096</v>
      </c>
      <c r="O163" s="98">
        <v>0.39414558667720845</v>
      </c>
      <c r="P163" s="98">
        <v>0.64170497170373975</v>
      </c>
      <c r="Q163" s="98">
        <v>0.91114279421586164</v>
      </c>
      <c r="R163" s="98">
        <v>1.3028245266800811</v>
      </c>
      <c r="S163" s="98">
        <v>1.3116115635405829</v>
      </c>
      <c r="T163" s="98">
        <v>1.1268820522767002</v>
      </c>
      <c r="U163" s="98">
        <v>1.2690944390683185</v>
      </c>
      <c r="V163" s="98">
        <v>0.76132306674044026</v>
      </c>
      <c r="W163" s="98">
        <v>0.63479099763362956</v>
      </c>
      <c r="X163" s="98">
        <v>0.32814875046194952</v>
      </c>
      <c r="Y163" s="98">
        <v>0.45870394103742956</v>
      </c>
      <c r="DA163" s="63" t="s">
        <v>1835</v>
      </c>
    </row>
    <row r="164" spans="1:105" ht="12" customHeight="1" x14ac:dyDescent="0.25">
      <c r="A164" s="109" t="s">
        <v>120</v>
      </c>
      <c r="B164" s="33">
        <v>3.4667749642382919</v>
      </c>
      <c r="C164" s="33">
        <v>3.354128411640755</v>
      </c>
      <c r="D164" s="33">
        <v>3.31978952438166</v>
      </c>
      <c r="E164" s="33">
        <v>3.1913943475431061</v>
      </c>
      <c r="F164" s="33">
        <v>3.134939470894166</v>
      </c>
      <c r="G164" s="33">
        <v>2.8772542851755776</v>
      </c>
      <c r="H164" s="33">
        <v>3.1393673071095347</v>
      </c>
      <c r="I164" s="33">
        <v>3.071304117775759</v>
      </c>
      <c r="J164" s="33">
        <v>3.1000261690521329</v>
      </c>
      <c r="K164" s="33">
        <v>3.0168716438795791</v>
      </c>
      <c r="L164" s="33">
        <v>3.1397979903958673</v>
      </c>
      <c r="M164" s="33">
        <v>2.9077438444946573</v>
      </c>
      <c r="N164" s="33">
        <v>2.9937506173895705</v>
      </c>
      <c r="O164" s="33">
        <v>3.0020957543902189</v>
      </c>
      <c r="P164" s="33">
        <v>2.9082585049791461</v>
      </c>
      <c r="Q164" s="33">
        <v>3.2085268931291053</v>
      </c>
      <c r="R164" s="33">
        <v>3.7528927650700714</v>
      </c>
      <c r="S164" s="33">
        <v>3.8956811441438184</v>
      </c>
      <c r="T164" s="33">
        <v>3.7926795053797417</v>
      </c>
      <c r="U164" s="33">
        <v>4.3891456423199111</v>
      </c>
      <c r="V164" s="33">
        <v>4.2988690633447755</v>
      </c>
      <c r="W164" s="33">
        <v>4.8860926196747689</v>
      </c>
      <c r="X164" s="33">
        <v>3.3177041808743226</v>
      </c>
      <c r="Y164" s="33">
        <v>4.455337976513932</v>
      </c>
      <c r="DA164" s="60" t="s">
        <v>1836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0.44503260602837247</v>
      </c>
      <c r="C166" s="119">
        <f t="shared" si="32"/>
        <v>0.45126478069237597</v>
      </c>
      <c r="D166" s="119">
        <f t="shared" si="32"/>
        <v>0.46237766419999243</v>
      </c>
      <c r="E166" s="119">
        <f t="shared" si="32"/>
        <v>0.47425617165346451</v>
      </c>
      <c r="F166" s="119">
        <f t="shared" si="32"/>
        <v>0.48454448637837366</v>
      </c>
      <c r="G166" s="119">
        <f t="shared" si="32"/>
        <v>0.49506101248698597</v>
      </c>
      <c r="H166" s="119">
        <f t="shared" si="32"/>
        <v>0.51088096865099641</v>
      </c>
      <c r="I166" s="119">
        <f t="shared" si="32"/>
        <v>0.52971943860020421</v>
      </c>
      <c r="J166" s="119">
        <f t="shared" si="32"/>
        <v>0.54836695370851596</v>
      </c>
      <c r="K166" s="119">
        <f t="shared" si="32"/>
        <v>0.5641090588260872</v>
      </c>
      <c r="L166" s="119">
        <f t="shared" si="32"/>
        <v>0.57820488321469177</v>
      </c>
      <c r="M166" s="119">
        <f t="shared" si="32"/>
        <v>0.5931526897360021</v>
      </c>
      <c r="N166" s="119">
        <f t="shared" si="32"/>
        <v>0.61101317285398316</v>
      </c>
      <c r="O166" s="119">
        <f t="shared" si="32"/>
        <v>0.62784414376268538</v>
      </c>
      <c r="P166" s="119">
        <f t="shared" si="32"/>
        <v>0.6330654323963032</v>
      </c>
      <c r="Q166" s="119">
        <f t="shared" si="32"/>
        <v>0.63927745407471448</v>
      </c>
      <c r="R166" s="119">
        <f t="shared" ref="R166:V166" si="33">IF(R142=0,"",R142/R118)</f>
        <v>0.64659167866692935</v>
      </c>
      <c r="S166" s="119">
        <f t="shared" si="33"/>
        <v>0.65602297594223791</v>
      </c>
      <c r="T166" s="119">
        <f t="shared" si="33"/>
        <v>0.66667853759098161</v>
      </c>
      <c r="U166" s="119">
        <f t="shared" si="33"/>
        <v>0.67773791150432228</v>
      </c>
      <c r="V166" s="119">
        <f t="shared" si="33"/>
        <v>0.68941473295874722</v>
      </c>
      <c r="W166" s="119">
        <f t="shared" ref="W166:Y166" si="34">IF(W142=0,"",W142/W118)</f>
        <v>0.7010583046015193</v>
      </c>
      <c r="X166" s="119">
        <f t="shared" si="34"/>
        <v>0.71218839964689218</v>
      </c>
      <c r="Y166" s="119">
        <f t="shared" si="34"/>
        <v>0.72420947266226054</v>
      </c>
      <c r="DA166" s="129" t="s">
        <v>1982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0.43333704869095352</v>
      </c>
      <c r="C167" s="124">
        <f t="shared" si="35"/>
        <v>0.43963593172938448</v>
      </c>
      <c r="D167" s="124">
        <f t="shared" si="35"/>
        <v>0.45153752943915287</v>
      </c>
      <c r="E167" s="124">
        <f t="shared" si="35"/>
        <v>0.46444287653770044</v>
      </c>
      <c r="F167" s="124">
        <f t="shared" si="35"/>
        <v>0.47493089733442029</v>
      </c>
      <c r="G167" s="124">
        <f t="shared" si="35"/>
        <v>0.48569086225643771</v>
      </c>
      <c r="H167" s="124">
        <f t="shared" si="35"/>
        <v>0.50136151242337634</v>
      </c>
      <c r="I167" s="124">
        <f t="shared" si="35"/>
        <v>0.52277033588634192</v>
      </c>
      <c r="J167" s="124">
        <f t="shared" si="35"/>
        <v>0.54197343016620014</v>
      </c>
      <c r="K167" s="124">
        <f t="shared" si="35"/>
        <v>0.55866432632454899</v>
      </c>
      <c r="L167" s="124">
        <f t="shared" si="35"/>
        <v>0.57308084659941894</v>
      </c>
      <c r="M167" s="124">
        <f t="shared" si="35"/>
        <v>0.58835291061093886</v>
      </c>
      <c r="N167" s="124">
        <f t="shared" si="35"/>
        <v>0.60684630624735647</v>
      </c>
      <c r="O167" s="124">
        <f t="shared" si="35"/>
        <v>0.62433714856309475</v>
      </c>
      <c r="P167" s="124">
        <f t="shared" si="35"/>
        <v>0.62968087346531521</v>
      </c>
      <c r="Q167" s="124">
        <f t="shared" si="35"/>
        <v>0.63582232103287828</v>
      </c>
      <c r="R167" s="124">
        <f t="shared" ref="R167:V167" si="36">IF(R143=0,"",R143/R119)</f>
        <v>0.64312389817450832</v>
      </c>
      <c r="S167" s="124">
        <f t="shared" si="36"/>
        <v>0.65260714790117191</v>
      </c>
      <c r="T167" s="124">
        <f t="shared" si="36"/>
        <v>0.66334350606430392</v>
      </c>
      <c r="U167" s="124">
        <f t="shared" si="36"/>
        <v>0.67417875637352698</v>
      </c>
      <c r="V167" s="124">
        <f t="shared" si="36"/>
        <v>0.68574897480967056</v>
      </c>
      <c r="W167" s="124">
        <f t="shared" ref="W167:Y167" si="37">IF(W143=0,"",W143/W119)</f>
        <v>0.69694666343627631</v>
      </c>
      <c r="X167" s="124">
        <f t="shared" si="37"/>
        <v>0.70879888257662693</v>
      </c>
      <c r="Y167" s="124">
        <f t="shared" si="37"/>
        <v>0.72021703971313245</v>
      </c>
      <c r="DA167" s="130" t="s">
        <v>1983</v>
      </c>
    </row>
    <row r="168" spans="1:105" ht="12" customHeight="1" x14ac:dyDescent="0.25">
      <c r="A168" s="97" t="s">
        <v>199</v>
      </c>
      <c r="B168" s="111">
        <f t="shared" ref="B168:Q168" si="38">IF(B144=0,"",B144/B120)</f>
        <v>0.43103031522246282</v>
      </c>
      <c r="C168" s="111">
        <f t="shared" si="38"/>
        <v>0.43736981510137379</v>
      </c>
      <c r="D168" s="111">
        <f t="shared" si="38"/>
        <v>0.4493078383563327</v>
      </c>
      <c r="E168" s="111">
        <f t="shared" si="38"/>
        <v>0.46224958336344868</v>
      </c>
      <c r="F168" s="111">
        <f t="shared" si="38"/>
        <v>0.47276675315934574</v>
      </c>
      <c r="G168" s="111">
        <f t="shared" si="38"/>
        <v>0.48357321252221713</v>
      </c>
      <c r="H168" s="111">
        <f t="shared" si="38"/>
        <v>0.49927174333973828</v>
      </c>
      <c r="I168" s="111">
        <f t="shared" si="38"/>
        <v>0.52072454461995399</v>
      </c>
      <c r="J168" s="111">
        <f t="shared" si="38"/>
        <v>0.53997571574724856</v>
      </c>
      <c r="K168" s="111">
        <f t="shared" si="38"/>
        <v>0.55671879203494301</v>
      </c>
      <c r="L168" s="111">
        <f t="shared" si="38"/>
        <v>0.57115128961934725</v>
      </c>
      <c r="M168" s="111">
        <f t="shared" si="38"/>
        <v>0.58646609744735234</v>
      </c>
      <c r="N168" s="111">
        <f t="shared" si="38"/>
        <v>0.60500344902538128</v>
      </c>
      <c r="O168" s="111">
        <f t="shared" si="38"/>
        <v>0.62254068650187477</v>
      </c>
      <c r="P168" s="111">
        <f t="shared" si="38"/>
        <v>0.62790597564721551</v>
      </c>
      <c r="Q168" s="111">
        <f t="shared" si="38"/>
        <v>0.6340691099339143</v>
      </c>
      <c r="R168" s="111">
        <f t="shared" ref="R168:V168" si="39">IF(R144=0,"",R144/R120)</f>
        <v>0.64139997439904051</v>
      </c>
      <c r="S168" s="111">
        <f t="shared" si="39"/>
        <v>0.65091263626941098</v>
      </c>
      <c r="T168" s="111">
        <f t="shared" si="39"/>
        <v>0.6616812689730599</v>
      </c>
      <c r="U168" s="111">
        <f t="shared" si="39"/>
        <v>0.67254764997683425</v>
      </c>
      <c r="V168" s="111">
        <f t="shared" si="39"/>
        <v>0.6841481900653763</v>
      </c>
      <c r="W168" s="111">
        <f t="shared" ref="W168:Y168" si="40">IF(W144=0,"",W144/W120)</f>
        <v>0.69538212663675025</v>
      </c>
      <c r="X168" s="111">
        <f t="shared" si="40"/>
        <v>0.70726877017503964</v>
      </c>
      <c r="Y168" s="111">
        <f t="shared" si="40"/>
        <v>0.71872861703511315</v>
      </c>
      <c r="DA168" s="63" t="s">
        <v>1984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:Y169" si="43">IF(W145=0,"",W145/W121)</f>
        <v>1</v>
      </c>
      <c r="X169" s="111">
        <f t="shared" si="43"/>
        <v>1</v>
      </c>
      <c r="Y169" s="111">
        <f t="shared" si="43"/>
        <v>1</v>
      </c>
      <c r="DA169" s="63" t="s">
        <v>1985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2.0381764712777901</v>
      </c>
      <c r="C170" s="124">
        <f t="shared" si="44"/>
        <v>2.2108389101165442</v>
      </c>
      <c r="D170" s="124">
        <f t="shared" si="44"/>
        <v>2.4754404715750025</v>
      </c>
      <c r="E170" s="124">
        <f t="shared" si="44"/>
        <v>2.6558597169765541</v>
      </c>
      <c r="F170" s="124">
        <f t="shared" si="44"/>
        <v>2.8738241097852013</v>
      </c>
      <c r="G170" s="124">
        <f t="shared" si="44"/>
        <v>3.0561687852731749</v>
      </c>
      <c r="H170" s="124">
        <f t="shared" si="44"/>
        <v>3.1523806192161663</v>
      </c>
      <c r="I170" s="124">
        <f t="shared" si="44"/>
        <v>3.3110465412406569</v>
      </c>
      <c r="J170" s="124">
        <f t="shared" si="44"/>
        <v>3.4118330327862449</v>
      </c>
      <c r="K170" s="124">
        <f t="shared" si="44"/>
        <v>3.507699046336473</v>
      </c>
      <c r="L170" s="124">
        <f t="shared" si="44"/>
        <v>3.5991515913016783</v>
      </c>
      <c r="M170" s="124">
        <f t="shared" si="44"/>
        <v>3.6831579338312954</v>
      </c>
      <c r="N170" s="124">
        <f t="shared" si="44"/>
        <v>3.8154083890478923</v>
      </c>
      <c r="O170" s="124">
        <f t="shared" si="44"/>
        <v>3.9939629374385754</v>
      </c>
      <c r="P170" s="124">
        <f t="shared" si="44"/>
        <v>4.2336280789317904</v>
      </c>
      <c r="Q170" s="124">
        <f t="shared" si="44"/>
        <v>4.462609927669333</v>
      </c>
      <c r="R170" s="124">
        <f t="shared" ref="R170:V170" si="45">IF(R146=0,"",R146/R122)</f>
        <v>4.6373669004402434</v>
      </c>
      <c r="S170" s="124">
        <f t="shared" si="45"/>
        <v>4.7572556670920019</v>
      </c>
      <c r="T170" s="124">
        <f t="shared" si="45"/>
        <v>4.8394900790648538</v>
      </c>
      <c r="U170" s="124">
        <f t="shared" si="45"/>
        <v>4.9011139479910817</v>
      </c>
      <c r="V170" s="124">
        <f t="shared" si="45"/>
        <v>4.9557850085831054</v>
      </c>
      <c r="W170" s="124">
        <f t="shared" ref="W170:Y170" si="46">IF(W146=0,"",W146/W122)</f>
        <v>4.996832249793723</v>
      </c>
      <c r="X170" s="124">
        <f t="shared" si="46"/>
        <v>5.0526435518928938</v>
      </c>
      <c r="Y170" s="124">
        <f t="shared" si="46"/>
        <v>5.0758298538601601</v>
      </c>
      <c r="DA170" s="130" t="s">
        <v>1986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2.0381764712777901</v>
      </c>
      <c r="C171" s="111">
        <f t="shared" si="47"/>
        <v>2.2108389101165442</v>
      </c>
      <c r="D171" s="111">
        <f t="shared" si="47"/>
        <v>2.4754404715750025</v>
      </c>
      <c r="E171" s="111">
        <f t="shared" si="47"/>
        <v>2.6558597169765541</v>
      </c>
      <c r="F171" s="111">
        <f t="shared" si="47"/>
        <v>2.8738241097852013</v>
      </c>
      <c r="G171" s="111">
        <f t="shared" si="47"/>
        <v>3.0561687852731749</v>
      </c>
      <c r="H171" s="111">
        <f t="shared" si="47"/>
        <v>3.1523806192161663</v>
      </c>
      <c r="I171" s="111">
        <f t="shared" si="47"/>
        <v>3.3110465412406569</v>
      </c>
      <c r="J171" s="111">
        <f t="shared" si="47"/>
        <v>3.4118330327862449</v>
      </c>
      <c r="K171" s="111">
        <f t="shared" si="47"/>
        <v>3.507699046336473</v>
      </c>
      <c r="L171" s="111">
        <f t="shared" si="47"/>
        <v>3.5991515913016783</v>
      </c>
      <c r="M171" s="111">
        <f t="shared" si="47"/>
        <v>3.6831579338312954</v>
      </c>
      <c r="N171" s="111">
        <f t="shared" si="47"/>
        <v>3.8154083890478923</v>
      </c>
      <c r="O171" s="111">
        <f t="shared" si="47"/>
        <v>3.9939629374385754</v>
      </c>
      <c r="P171" s="111">
        <f t="shared" si="47"/>
        <v>4.2336280789317904</v>
      </c>
      <c r="Q171" s="111">
        <f t="shared" si="47"/>
        <v>4.462609927669333</v>
      </c>
      <c r="R171" s="111">
        <f t="shared" ref="R171:V171" si="48">IF(R147=0,"",R147/R123)</f>
        <v>4.6373669004402434</v>
      </c>
      <c r="S171" s="111">
        <f t="shared" si="48"/>
        <v>4.7572556670920019</v>
      </c>
      <c r="T171" s="111">
        <f t="shared" si="48"/>
        <v>4.8394900790648538</v>
      </c>
      <c r="U171" s="111">
        <f t="shared" si="48"/>
        <v>4.9011139479910817</v>
      </c>
      <c r="V171" s="111">
        <f t="shared" si="48"/>
        <v>4.9557850085831054</v>
      </c>
      <c r="W171" s="111">
        <f t="shared" ref="W171:Y171" si="49">IF(W147=0,"",W147/W123)</f>
        <v>4.996832249793723</v>
      </c>
      <c r="X171" s="111">
        <f t="shared" si="49"/>
        <v>5.0526435518928938</v>
      </c>
      <c r="Y171" s="111">
        <f t="shared" si="49"/>
        <v>5.0758298538601601</v>
      </c>
      <c r="DA171" s="63" t="s">
        <v>1987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0.46031085320521847</v>
      </c>
      <c r="C172" s="124">
        <f t="shared" si="50"/>
        <v>0.46706946147528527</v>
      </c>
      <c r="D172" s="124">
        <f t="shared" si="50"/>
        <v>0.47921671274627992</v>
      </c>
      <c r="E172" s="124">
        <f t="shared" si="50"/>
        <v>0.49179893279117531</v>
      </c>
      <c r="F172" s="124">
        <f t="shared" si="50"/>
        <v>0.50263271973452928</v>
      </c>
      <c r="G172" s="124">
        <f t="shared" si="50"/>
        <v>0.51456192843486126</v>
      </c>
      <c r="H172" s="124">
        <f t="shared" si="50"/>
        <v>0.53157027499220233</v>
      </c>
      <c r="I172" s="124">
        <f t="shared" si="50"/>
        <v>0.55466389276858263</v>
      </c>
      <c r="J172" s="124">
        <f t="shared" si="50"/>
        <v>0.57685933927631294</v>
      </c>
      <c r="K172" s="124">
        <f t="shared" si="50"/>
        <v>0.59620646006475764</v>
      </c>
      <c r="L172" s="124">
        <f t="shared" si="50"/>
        <v>0.61315370746697873</v>
      </c>
      <c r="M172" s="124">
        <f t="shared" si="50"/>
        <v>0.63082485726567006</v>
      </c>
      <c r="N172" s="124">
        <f t="shared" si="50"/>
        <v>0.65171796734790866</v>
      </c>
      <c r="O172" s="124">
        <f t="shared" si="50"/>
        <v>0.6692545923727462</v>
      </c>
      <c r="P172" s="124">
        <f t="shared" si="50"/>
        <v>0.67663351437121977</v>
      </c>
      <c r="Q172" s="124">
        <f t="shared" si="50"/>
        <v>0.68492112284875117</v>
      </c>
      <c r="R172" s="124">
        <f t="shared" ref="R172:V172" si="51">IF(R148=0,"",R148/R124)</f>
        <v>0.69476805791887042</v>
      </c>
      <c r="S172" s="124">
        <f t="shared" si="51"/>
        <v>0.70728055738000062</v>
      </c>
      <c r="T172" s="124">
        <f t="shared" si="51"/>
        <v>0.72140142256500306</v>
      </c>
      <c r="U172" s="124">
        <f t="shared" si="51"/>
        <v>0.73560741744396929</v>
      </c>
      <c r="V172" s="124">
        <f t="shared" si="51"/>
        <v>0.75091098635637865</v>
      </c>
      <c r="W172" s="124">
        <f t="shared" ref="W172:Y172" si="52">IF(W148=0,"",W148/W124)</f>
        <v>0.76572410001745739</v>
      </c>
      <c r="X172" s="124">
        <f t="shared" si="52"/>
        <v>0.78145224735744823</v>
      </c>
      <c r="Y172" s="124">
        <f t="shared" si="52"/>
        <v>0.79636071015889298</v>
      </c>
      <c r="DA172" s="130" t="s">
        <v>1988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0.44733241993513678</v>
      </c>
      <c r="C173" s="111">
        <f t="shared" si="53"/>
        <v>0.45416892534889586</v>
      </c>
      <c r="D173" s="111">
        <f t="shared" si="53"/>
        <v>0.46723693643699088</v>
      </c>
      <c r="E173" s="111">
        <f t="shared" si="53"/>
        <v>0.48157942965455042</v>
      </c>
      <c r="F173" s="111">
        <f t="shared" si="53"/>
        <v>0.49346577920226897</v>
      </c>
      <c r="G173" s="111">
        <f t="shared" si="53"/>
        <v>0.50587230943884842</v>
      </c>
      <c r="H173" s="111">
        <f t="shared" si="53"/>
        <v>0.52386474679506756</v>
      </c>
      <c r="I173" s="111">
        <f t="shared" si="53"/>
        <v>0.54878218809240364</v>
      </c>
      <c r="J173" s="111">
        <f t="shared" si="53"/>
        <v>0.57240480954119333</v>
      </c>
      <c r="K173" s="111">
        <f t="shared" si="53"/>
        <v>0.59294895744549658</v>
      </c>
      <c r="L173" s="111">
        <f t="shared" si="53"/>
        <v>0.61076311623060831</v>
      </c>
      <c r="M173" s="111">
        <f t="shared" si="53"/>
        <v>0.62920989493647539</v>
      </c>
      <c r="N173" s="111">
        <f t="shared" si="53"/>
        <v>0.6513115142425111</v>
      </c>
      <c r="O173" s="111">
        <f t="shared" si="53"/>
        <v>0.66962907621531498</v>
      </c>
      <c r="P173" s="111">
        <f t="shared" si="53"/>
        <v>0.67686037880963124</v>
      </c>
      <c r="Q173" s="111">
        <f t="shared" si="53"/>
        <v>0.68482218392924876</v>
      </c>
      <c r="R173" s="111">
        <f t="shared" ref="R173:V173" si="54">IF(R149=0,"",R149/R125)</f>
        <v>0.69460060175485472</v>
      </c>
      <c r="S173" s="111">
        <f t="shared" si="54"/>
        <v>0.707087226638073</v>
      </c>
      <c r="T173" s="111">
        <f t="shared" si="54"/>
        <v>0.72144045835924431</v>
      </c>
      <c r="U173" s="111">
        <f t="shared" si="54"/>
        <v>0.73505873855316495</v>
      </c>
      <c r="V173" s="111">
        <f t="shared" si="54"/>
        <v>0.75046877380701538</v>
      </c>
      <c r="W173" s="111">
        <f t="shared" ref="W173:Y173" si="55">IF(W149=0,"",W149/W125)</f>
        <v>0.76538370494812735</v>
      </c>
      <c r="X173" s="111">
        <f t="shared" si="55"/>
        <v>0.7816216076973036</v>
      </c>
      <c r="Y173" s="111">
        <f t="shared" si="55"/>
        <v>0.79697423796325273</v>
      </c>
      <c r="DA173" s="63" t="s">
        <v>1989</v>
      </c>
    </row>
    <row r="174" spans="1:105" ht="12" customHeight="1" x14ac:dyDescent="0.25">
      <c r="A174" s="97" t="s">
        <v>131</v>
      </c>
      <c r="B174" s="111" t="str">
        <f t="shared" ref="B174:Q174" si="56">IF(B150=0,"",B150/B126)</f>
        <v/>
      </c>
      <c r="C174" s="111" t="str">
        <f t="shared" si="56"/>
        <v/>
      </c>
      <c r="D174" s="111" t="str">
        <f t="shared" si="56"/>
        <v/>
      </c>
      <c r="E174" s="111" t="str">
        <f t="shared" si="56"/>
        <v/>
      </c>
      <c r="F174" s="111" t="str">
        <f t="shared" si="56"/>
        <v/>
      </c>
      <c r="G174" s="111" t="str">
        <f t="shared" si="56"/>
        <v/>
      </c>
      <c r="H174" s="111" t="str">
        <f t="shared" si="56"/>
        <v/>
      </c>
      <c r="I174" s="111" t="str">
        <f t="shared" si="56"/>
        <v/>
      </c>
      <c r="J174" s="111" t="str">
        <f t="shared" si="56"/>
        <v/>
      </c>
      <c r="K174" s="111" t="str">
        <f t="shared" si="56"/>
        <v/>
      </c>
      <c r="L174" s="111" t="str">
        <f t="shared" si="56"/>
        <v/>
      </c>
      <c r="M174" s="111" t="str">
        <f t="shared" si="56"/>
        <v/>
      </c>
      <c r="N174" s="111" t="str">
        <f t="shared" si="56"/>
        <v/>
      </c>
      <c r="O174" s="111" t="str">
        <f t="shared" si="56"/>
        <v/>
      </c>
      <c r="P174" s="111" t="str">
        <f t="shared" si="56"/>
        <v/>
      </c>
      <c r="Q174" s="111" t="str">
        <f t="shared" si="56"/>
        <v/>
      </c>
      <c r="R174" s="111" t="str">
        <f t="shared" ref="R174:V174" si="57">IF(R150=0,"",R150/R126)</f>
        <v/>
      </c>
      <c r="S174" s="111" t="str">
        <f t="shared" si="57"/>
        <v/>
      </c>
      <c r="T174" s="111" t="str">
        <f t="shared" si="57"/>
        <v/>
      </c>
      <c r="U174" s="111" t="str">
        <f t="shared" si="57"/>
        <v/>
      </c>
      <c r="V174" s="111" t="str">
        <f t="shared" si="57"/>
        <v/>
      </c>
      <c r="W174" s="111" t="str">
        <f t="shared" ref="W174:Y174" si="58">IF(W150=0,"",W150/W126)</f>
        <v/>
      </c>
      <c r="X174" s="111" t="str">
        <f t="shared" si="58"/>
        <v/>
      </c>
      <c r="Y174" s="111" t="str">
        <f t="shared" si="58"/>
        <v/>
      </c>
      <c r="DA174" s="63" t="s">
        <v>1990</v>
      </c>
    </row>
    <row r="175" spans="1:105" ht="12" customHeight="1" x14ac:dyDescent="0.25">
      <c r="A175" s="100" t="s">
        <v>199</v>
      </c>
      <c r="B175" s="112" t="str">
        <f t="shared" ref="B175:Q175" si="59">IF(B151=0,"",B151/B127)</f>
        <v/>
      </c>
      <c r="C175" s="112" t="str">
        <f t="shared" si="59"/>
        <v/>
      </c>
      <c r="D175" s="112" t="str">
        <f t="shared" si="59"/>
        <v/>
      </c>
      <c r="E175" s="112" t="str">
        <f t="shared" si="59"/>
        <v/>
      </c>
      <c r="F175" s="112" t="str">
        <f t="shared" si="59"/>
        <v/>
      </c>
      <c r="G175" s="112" t="str">
        <f t="shared" si="59"/>
        <v/>
      </c>
      <c r="H175" s="112" t="str">
        <f t="shared" si="59"/>
        <v/>
      </c>
      <c r="I175" s="112" t="str">
        <f t="shared" si="59"/>
        <v/>
      </c>
      <c r="J175" s="112" t="str">
        <f t="shared" si="59"/>
        <v/>
      </c>
      <c r="K175" s="112" t="str">
        <f t="shared" si="59"/>
        <v/>
      </c>
      <c r="L175" s="112" t="str">
        <f t="shared" si="59"/>
        <v/>
      </c>
      <c r="M175" s="112" t="str">
        <f t="shared" si="59"/>
        <v/>
      </c>
      <c r="N175" s="112" t="str">
        <f t="shared" si="59"/>
        <v/>
      </c>
      <c r="O175" s="112" t="str">
        <f t="shared" si="59"/>
        <v/>
      </c>
      <c r="P175" s="112" t="str">
        <f t="shared" si="59"/>
        <v/>
      </c>
      <c r="Q175" s="112" t="str">
        <f t="shared" si="59"/>
        <v/>
      </c>
      <c r="R175" s="112" t="str">
        <f t="shared" ref="R175:V175" si="60">IF(R151=0,"",R151/R127)</f>
        <v/>
      </c>
      <c r="S175" s="112" t="str">
        <f t="shared" si="60"/>
        <v/>
      </c>
      <c r="T175" s="112" t="str">
        <f t="shared" si="60"/>
        <v/>
      </c>
      <c r="U175" s="112" t="str">
        <f t="shared" si="60"/>
        <v/>
      </c>
      <c r="V175" s="112" t="str">
        <f t="shared" si="60"/>
        <v/>
      </c>
      <c r="W175" s="112" t="str">
        <f t="shared" ref="W175:Y175" si="61">IF(W151=0,"",W151/W127)</f>
        <v/>
      </c>
      <c r="X175" s="112" t="str">
        <f t="shared" si="61"/>
        <v/>
      </c>
      <c r="Y175" s="112" t="str">
        <f t="shared" si="61"/>
        <v/>
      </c>
      <c r="DA175" s="131" t="s">
        <v>1991</v>
      </c>
    </row>
    <row r="176" spans="1:105" ht="12" customHeight="1" x14ac:dyDescent="0.25">
      <c r="A176" s="103" t="s">
        <v>52</v>
      </c>
      <c r="B176" s="113" t="str">
        <f t="shared" ref="B176:Q176" si="62">IF(B152=0,"",B152/B128)</f>
        <v/>
      </c>
      <c r="C176" s="113" t="str">
        <f t="shared" si="62"/>
        <v/>
      </c>
      <c r="D176" s="113" t="str">
        <f t="shared" si="62"/>
        <v/>
      </c>
      <c r="E176" s="113" t="str">
        <f t="shared" si="62"/>
        <v/>
      </c>
      <c r="F176" s="113" t="str">
        <f t="shared" si="62"/>
        <v/>
      </c>
      <c r="G176" s="113" t="str">
        <f t="shared" si="62"/>
        <v/>
      </c>
      <c r="H176" s="113" t="str">
        <f t="shared" si="62"/>
        <v/>
      </c>
      <c r="I176" s="113" t="str">
        <f t="shared" si="62"/>
        <v/>
      </c>
      <c r="J176" s="113" t="str">
        <f t="shared" si="62"/>
        <v/>
      </c>
      <c r="K176" s="113" t="str">
        <f t="shared" si="62"/>
        <v/>
      </c>
      <c r="L176" s="113" t="str">
        <f t="shared" si="62"/>
        <v/>
      </c>
      <c r="M176" s="113" t="str">
        <f t="shared" si="62"/>
        <v/>
      </c>
      <c r="N176" s="113" t="str">
        <f t="shared" si="62"/>
        <v/>
      </c>
      <c r="O176" s="113" t="str">
        <f t="shared" si="62"/>
        <v/>
      </c>
      <c r="P176" s="113" t="str">
        <f t="shared" si="62"/>
        <v/>
      </c>
      <c r="Q176" s="113" t="str">
        <f t="shared" si="62"/>
        <v/>
      </c>
      <c r="R176" s="113" t="str">
        <f t="shared" ref="R176:V176" si="63">IF(R152=0,"",R152/R128)</f>
        <v/>
      </c>
      <c r="S176" s="113" t="str">
        <f t="shared" si="63"/>
        <v/>
      </c>
      <c r="T176" s="113" t="str">
        <f t="shared" si="63"/>
        <v/>
      </c>
      <c r="U176" s="113" t="str">
        <f t="shared" si="63"/>
        <v/>
      </c>
      <c r="V176" s="113" t="str">
        <f t="shared" si="63"/>
        <v/>
      </c>
      <c r="W176" s="113" t="str">
        <f t="shared" ref="W176:Y176" si="64">IF(W152=0,"",W152/W128)</f>
        <v/>
      </c>
      <c r="X176" s="113" t="str">
        <f t="shared" si="64"/>
        <v/>
      </c>
      <c r="Y176" s="113" t="str">
        <f t="shared" si="64"/>
        <v/>
      </c>
      <c r="DA176" s="132" t="s">
        <v>1992</v>
      </c>
    </row>
    <row r="177" spans="1:105" ht="12" customHeight="1" x14ac:dyDescent="0.25">
      <c r="A177" s="106" t="s">
        <v>124</v>
      </c>
      <c r="B177" s="112" t="str">
        <f t="shared" ref="B177:Q177" si="65">IF(B153=0,"",B153/B129)</f>
        <v/>
      </c>
      <c r="C177" s="112" t="str">
        <f t="shared" si="65"/>
        <v/>
      </c>
      <c r="D177" s="112" t="str">
        <f t="shared" si="65"/>
        <v/>
      </c>
      <c r="E177" s="112" t="str">
        <f t="shared" si="65"/>
        <v/>
      </c>
      <c r="F177" s="112" t="str">
        <f t="shared" si="65"/>
        <v/>
      </c>
      <c r="G177" s="112" t="str">
        <f t="shared" si="65"/>
        <v/>
      </c>
      <c r="H177" s="112" t="str">
        <f t="shared" si="65"/>
        <v/>
      </c>
      <c r="I177" s="112" t="str">
        <f t="shared" si="65"/>
        <v/>
      </c>
      <c r="J177" s="112" t="str">
        <f t="shared" si="65"/>
        <v/>
      </c>
      <c r="K177" s="112" t="str">
        <f t="shared" si="65"/>
        <v/>
      </c>
      <c r="L177" s="112" t="str">
        <f t="shared" si="65"/>
        <v/>
      </c>
      <c r="M177" s="112" t="str">
        <f t="shared" si="65"/>
        <v/>
      </c>
      <c r="N177" s="112" t="str">
        <f t="shared" si="65"/>
        <v/>
      </c>
      <c r="O177" s="112" t="str">
        <f t="shared" si="65"/>
        <v/>
      </c>
      <c r="P177" s="112" t="str">
        <f t="shared" si="65"/>
        <v/>
      </c>
      <c r="Q177" s="112" t="str">
        <f t="shared" si="65"/>
        <v/>
      </c>
      <c r="R177" s="112" t="str">
        <f t="shared" ref="R177:V177" si="66">IF(R153=0,"",R153/R129)</f>
        <v/>
      </c>
      <c r="S177" s="112" t="str">
        <f t="shared" si="66"/>
        <v/>
      </c>
      <c r="T177" s="112" t="str">
        <f t="shared" si="66"/>
        <v/>
      </c>
      <c r="U177" s="112" t="str">
        <f t="shared" si="66"/>
        <v/>
      </c>
      <c r="V177" s="112" t="str">
        <f t="shared" si="66"/>
        <v/>
      </c>
      <c r="W177" s="112" t="str">
        <f t="shared" ref="W177:Y177" si="67">IF(W153=0,"",W153/W129)</f>
        <v/>
      </c>
      <c r="X177" s="112" t="str">
        <f t="shared" si="67"/>
        <v/>
      </c>
      <c r="Y177" s="112" t="str">
        <f t="shared" si="67"/>
        <v/>
      </c>
      <c r="DA177" s="131" t="s">
        <v>1993</v>
      </c>
    </row>
    <row r="178" spans="1:105" ht="12" customHeight="1" x14ac:dyDescent="0.25">
      <c r="A178" s="107" t="s">
        <v>123</v>
      </c>
      <c r="B178" s="113" t="str">
        <f t="shared" ref="B178:Q178" si="68">IF(B154=0,"",B154/B130)</f>
        <v/>
      </c>
      <c r="C178" s="113" t="str">
        <f t="shared" si="68"/>
        <v/>
      </c>
      <c r="D178" s="113" t="str">
        <f t="shared" si="68"/>
        <v/>
      </c>
      <c r="E178" s="113" t="str">
        <f t="shared" si="68"/>
        <v/>
      </c>
      <c r="F178" s="113" t="str">
        <f t="shared" si="68"/>
        <v/>
      </c>
      <c r="G178" s="113" t="str">
        <f t="shared" si="68"/>
        <v/>
      </c>
      <c r="H178" s="113" t="str">
        <f t="shared" si="68"/>
        <v/>
      </c>
      <c r="I178" s="113" t="str">
        <f t="shared" si="68"/>
        <v/>
      </c>
      <c r="J178" s="113" t="str">
        <f t="shared" si="68"/>
        <v/>
      </c>
      <c r="K178" s="113" t="str">
        <f t="shared" si="68"/>
        <v/>
      </c>
      <c r="L178" s="113" t="str">
        <f t="shared" si="68"/>
        <v/>
      </c>
      <c r="M178" s="113" t="str">
        <f t="shared" si="68"/>
        <v/>
      </c>
      <c r="N178" s="113" t="str">
        <f t="shared" si="68"/>
        <v/>
      </c>
      <c r="O178" s="113" t="str">
        <f t="shared" si="68"/>
        <v/>
      </c>
      <c r="P178" s="113" t="str">
        <f t="shared" si="68"/>
        <v/>
      </c>
      <c r="Q178" s="113" t="str">
        <f t="shared" si="68"/>
        <v/>
      </c>
      <c r="R178" s="113" t="str">
        <f t="shared" ref="R178:V178" si="69">IF(R154=0,"",R154/R130)</f>
        <v/>
      </c>
      <c r="S178" s="113" t="str">
        <f t="shared" si="69"/>
        <v/>
      </c>
      <c r="T178" s="113" t="str">
        <f t="shared" si="69"/>
        <v/>
      </c>
      <c r="U178" s="113" t="str">
        <f t="shared" si="69"/>
        <v/>
      </c>
      <c r="V178" s="113" t="str">
        <f t="shared" si="69"/>
        <v/>
      </c>
      <c r="W178" s="113" t="str">
        <f t="shared" ref="W178:Y178" si="70">IF(W154=0,"",W154/W130)</f>
        <v/>
      </c>
      <c r="X178" s="113" t="str">
        <f t="shared" si="70"/>
        <v/>
      </c>
      <c r="Y178" s="113" t="str">
        <f t="shared" si="70"/>
        <v/>
      </c>
      <c r="DA178" s="132" t="s">
        <v>1994</v>
      </c>
    </row>
    <row r="179" spans="1:105" ht="12" customHeight="1" x14ac:dyDescent="0.25">
      <c r="A179" s="108" t="s">
        <v>50</v>
      </c>
      <c r="B179" s="111" t="str">
        <f t="shared" ref="B179:Q179" si="71">IF(B155=0,"",B155/B131)</f>
        <v/>
      </c>
      <c r="C179" s="111" t="str">
        <f t="shared" si="71"/>
        <v/>
      </c>
      <c r="D179" s="111" t="str">
        <f t="shared" si="71"/>
        <v/>
      </c>
      <c r="E179" s="111" t="str">
        <f t="shared" si="71"/>
        <v/>
      </c>
      <c r="F179" s="111" t="str">
        <f t="shared" si="71"/>
        <v/>
      </c>
      <c r="G179" s="111" t="str">
        <f t="shared" si="71"/>
        <v/>
      </c>
      <c r="H179" s="111" t="str">
        <f t="shared" si="71"/>
        <v/>
      </c>
      <c r="I179" s="111" t="str">
        <f t="shared" si="71"/>
        <v/>
      </c>
      <c r="J179" s="111" t="str">
        <f t="shared" si="71"/>
        <v/>
      </c>
      <c r="K179" s="111" t="str">
        <f t="shared" si="71"/>
        <v/>
      </c>
      <c r="L179" s="111" t="str">
        <f t="shared" si="71"/>
        <v/>
      </c>
      <c r="M179" s="111" t="str">
        <f t="shared" si="71"/>
        <v/>
      </c>
      <c r="N179" s="111" t="str">
        <f t="shared" si="71"/>
        <v/>
      </c>
      <c r="O179" s="111" t="str">
        <f t="shared" si="71"/>
        <v/>
      </c>
      <c r="P179" s="111" t="str">
        <f t="shared" si="71"/>
        <v/>
      </c>
      <c r="Q179" s="111" t="str">
        <f t="shared" si="71"/>
        <v/>
      </c>
      <c r="R179" s="111" t="str">
        <f t="shared" ref="R179:V179" si="72">IF(R155=0,"",R155/R131)</f>
        <v/>
      </c>
      <c r="S179" s="111" t="str">
        <f t="shared" si="72"/>
        <v/>
      </c>
      <c r="T179" s="111" t="str">
        <f t="shared" si="72"/>
        <v/>
      </c>
      <c r="U179" s="111" t="str">
        <f t="shared" si="72"/>
        <v/>
      </c>
      <c r="V179" s="111" t="str">
        <f t="shared" si="72"/>
        <v/>
      </c>
      <c r="W179" s="111" t="str">
        <f t="shared" ref="W179:Y179" si="73">IF(W155=0,"",W155/W131)</f>
        <v/>
      </c>
      <c r="X179" s="111" t="str">
        <f t="shared" si="73"/>
        <v/>
      </c>
      <c r="Y179" s="111" t="str">
        <f t="shared" si="73"/>
        <v/>
      </c>
      <c r="DA179" s="63" t="s">
        <v>1995</v>
      </c>
    </row>
    <row r="180" spans="1:105" ht="12" customHeight="1" x14ac:dyDescent="0.25">
      <c r="A180" s="108" t="s">
        <v>52</v>
      </c>
      <c r="B180" s="111" t="str">
        <f t="shared" ref="B180:Q180" si="74">IF(B156=0,"",B156/B132)</f>
        <v/>
      </c>
      <c r="C180" s="111" t="str">
        <f t="shared" si="74"/>
        <v/>
      </c>
      <c r="D180" s="111" t="str">
        <f t="shared" si="74"/>
        <v/>
      </c>
      <c r="E180" s="111" t="str">
        <f t="shared" si="74"/>
        <v/>
      </c>
      <c r="F180" s="111" t="str">
        <f t="shared" si="74"/>
        <v/>
      </c>
      <c r="G180" s="111" t="str">
        <f t="shared" si="74"/>
        <v/>
      </c>
      <c r="H180" s="111" t="str">
        <f t="shared" si="74"/>
        <v/>
      </c>
      <c r="I180" s="111" t="str">
        <f t="shared" si="74"/>
        <v/>
      </c>
      <c r="J180" s="111" t="str">
        <f t="shared" si="74"/>
        <v/>
      </c>
      <c r="K180" s="111" t="str">
        <f t="shared" si="74"/>
        <v/>
      </c>
      <c r="L180" s="111" t="str">
        <f t="shared" si="74"/>
        <v/>
      </c>
      <c r="M180" s="111" t="str">
        <f t="shared" si="74"/>
        <v/>
      </c>
      <c r="N180" s="111" t="str">
        <f t="shared" si="74"/>
        <v/>
      </c>
      <c r="O180" s="111" t="str">
        <f t="shared" si="74"/>
        <v/>
      </c>
      <c r="P180" s="111" t="str">
        <f t="shared" si="74"/>
        <v/>
      </c>
      <c r="Q180" s="111" t="str">
        <f t="shared" si="74"/>
        <v/>
      </c>
      <c r="R180" s="111" t="str">
        <f t="shared" ref="R180:V180" si="75">IF(R156=0,"",R156/R132)</f>
        <v/>
      </c>
      <c r="S180" s="111" t="str">
        <f t="shared" si="75"/>
        <v/>
      </c>
      <c r="T180" s="111" t="str">
        <f t="shared" si="75"/>
        <v/>
      </c>
      <c r="U180" s="111" t="str">
        <f t="shared" si="75"/>
        <v/>
      </c>
      <c r="V180" s="111" t="str">
        <f t="shared" si="75"/>
        <v/>
      </c>
      <c r="W180" s="111" t="str">
        <f t="shared" ref="W180:Y180" si="76">IF(W156=0,"",W156/W132)</f>
        <v/>
      </c>
      <c r="X180" s="111" t="str">
        <f t="shared" si="76"/>
        <v/>
      </c>
      <c r="Y180" s="111" t="str">
        <f t="shared" si="76"/>
        <v/>
      </c>
      <c r="DA180" s="63" t="s">
        <v>1996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0.61881027483205964</v>
      </c>
      <c r="C181" s="112">
        <f t="shared" si="77"/>
        <v>0.62115734749649609</v>
      </c>
      <c r="D181" s="112">
        <f t="shared" si="77"/>
        <v>0.62443049373884807</v>
      </c>
      <c r="E181" s="112">
        <f t="shared" si="77"/>
        <v>0.62809365488483127</v>
      </c>
      <c r="F181" s="112">
        <f t="shared" si="77"/>
        <v>0.63170758175647679</v>
      </c>
      <c r="G181" s="112">
        <f t="shared" si="77"/>
        <v>0.63584528553316588</v>
      </c>
      <c r="H181" s="112">
        <f t="shared" si="77"/>
        <v>0.64126290583204038</v>
      </c>
      <c r="I181" s="112">
        <f t="shared" si="77"/>
        <v>0.6444182767052038</v>
      </c>
      <c r="J181" s="112">
        <f t="shared" si="77"/>
        <v>0.64572372147176804</v>
      </c>
      <c r="K181" s="112">
        <f t="shared" si="77"/>
        <v>0.64785869911257921</v>
      </c>
      <c r="L181" s="112">
        <f t="shared" si="77"/>
        <v>0.6501286313756931</v>
      </c>
      <c r="M181" s="112">
        <f t="shared" si="77"/>
        <v>0.65353263003497175</v>
      </c>
      <c r="N181" s="112">
        <f t="shared" si="77"/>
        <v>0.65759690782009939</v>
      </c>
      <c r="O181" s="112">
        <f t="shared" si="77"/>
        <v>0.66388840941972371</v>
      </c>
      <c r="P181" s="112">
        <f t="shared" si="77"/>
        <v>0.67310974266816948</v>
      </c>
      <c r="Q181" s="112">
        <f t="shared" si="77"/>
        <v>0.68634623097429492</v>
      </c>
      <c r="R181" s="112">
        <f t="shared" ref="R181:V181" si="78">IF(R157=0,"",R157/R133)</f>
        <v>0.69714545390288429</v>
      </c>
      <c r="S181" s="112">
        <f t="shared" si="78"/>
        <v>0.71012493193015691</v>
      </c>
      <c r="T181" s="112">
        <f t="shared" si="78"/>
        <v>0.72074005165609079</v>
      </c>
      <c r="U181" s="112">
        <f t="shared" si="78"/>
        <v>0.74296095126448969</v>
      </c>
      <c r="V181" s="112">
        <f t="shared" si="78"/>
        <v>0.75720393919321272</v>
      </c>
      <c r="W181" s="112">
        <f t="shared" ref="W181:Y181" si="79">IF(W157=0,"",W157/W133)</f>
        <v>0.77003631456805055</v>
      </c>
      <c r="X181" s="112">
        <f t="shared" si="79"/>
        <v>0.77772940612692665</v>
      </c>
      <c r="Y181" s="112">
        <f t="shared" si="79"/>
        <v>0.78649867111657834</v>
      </c>
      <c r="DA181" s="131" t="s">
        <v>1997</v>
      </c>
    </row>
    <row r="182" spans="1:105" ht="12" customHeight="1" x14ac:dyDescent="0.25">
      <c r="A182" s="107" t="s">
        <v>121</v>
      </c>
      <c r="B182" s="113" t="str">
        <f t="shared" ref="B182:Q182" si="80">IF(B158=0,"",B158/B134)</f>
        <v/>
      </c>
      <c r="C182" s="113" t="str">
        <f t="shared" si="80"/>
        <v/>
      </c>
      <c r="D182" s="113" t="str">
        <f t="shared" si="80"/>
        <v/>
      </c>
      <c r="E182" s="113" t="str">
        <f t="shared" si="80"/>
        <v/>
      </c>
      <c r="F182" s="113" t="str">
        <f t="shared" si="80"/>
        <v/>
      </c>
      <c r="G182" s="113" t="str">
        <f t="shared" si="80"/>
        <v/>
      </c>
      <c r="H182" s="113" t="str">
        <f t="shared" si="80"/>
        <v/>
      </c>
      <c r="I182" s="113" t="str">
        <f t="shared" si="80"/>
        <v/>
      </c>
      <c r="J182" s="113" t="str">
        <f t="shared" si="80"/>
        <v/>
      </c>
      <c r="K182" s="113" t="str">
        <f t="shared" si="80"/>
        <v/>
      </c>
      <c r="L182" s="113" t="str">
        <f t="shared" si="80"/>
        <v/>
      </c>
      <c r="M182" s="113" t="str">
        <f t="shared" si="80"/>
        <v/>
      </c>
      <c r="N182" s="113" t="str">
        <f t="shared" si="80"/>
        <v/>
      </c>
      <c r="O182" s="113" t="str">
        <f t="shared" si="80"/>
        <v/>
      </c>
      <c r="P182" s="113" t="str">
        <f t="shared" si="80"/>
        <v/>
      </c>
      <c r="Q182" s="113" t="str">
        <f t="shared" si="80"/>
        <v/>
      </c>
      <c r="R182" s="113" t="str">
        <f t="shared" ref="R182:V182" si="81">IF(R158=0,"",R158/R134)</f>
        <v/>
      </c>
      <c r="S182" s="113" t="str">
        <f t="shared" si="81"/>
        <v/>
      </c>
      <c r="T182" s="113" t="str">
        <f t="shared" si="81"/>
        <v/>
      </c>
      <c r="U182" s="113" t="str">
        <f t="shared" si="81"/>
        <v/>
      </c>
      <c r="V182" s="113" t="str">
        <f t="shared" si="81"/>
        <v/>
      </c>
      <c r="W182" s="113" t="str">
        <f t="shared" ref="W182:Y182" si="82">IF(W158=0,"",W158/W134)</f>
        <v/>
      </c>
      <c r="X182" s="113" t="str">
        <f t="shared" si="82"/>
        <v/>
      </c>
      <c r="Y182" s="113" t="str">
        <f t="shared" si="82"/>
        <v/>
      </c>
      <c r="DA182" s="132" t="s">
        <v>1998</v>
      </c>
    </row>
    <row r="183" spans="1:105" ht="12" customHeight="1" x14ac:dyDescent="0.25">
      <c r="A183" s="108" t="s">
        <v>53</v>
      </c>
      <c r="B183" s="111" t="str">
        <f t="shared" ref="B183:Q183" si="83">IF(B159=0,"",B159/B135)</f>
        <v/>
      </c>
      <c r="C183" s="111" t="str">
        <f t="shared" si="83"/>
        <v/>
      </c>
      <c r="D183" s="111" t="str">
        <f t="shared" si="83"/>
        <v/>
      </c>
      <c r="E183" s="111" t="str">
        <f t="shared" si="83"/>
        <v/>
      </c>
      <c r="F183" s="111" t="str">
        <f t="shared" si="83"/>
        <v/>
      </c>
      <c r="G183" s="111" t="str">
        <f t="shared" si="83"/>
        <v/>
      </c>
      <c r="H183" s="111" t="str">
        <f t="shared" si="83"/>
        <v/>
      </c>
      <c r="I183" s="111" t="str">
        <f t="shared" si="83"/>
        <v/>
      </c>
      <c r="J183" s="111" t="str">
        <f t="shared" si="83"/>
        <v/>
      </c>
      <c r="K183" s="111" t="str">
        <f t="shared" si="83"/>
        <v/>
      </c>
      <c r="L183" s="111" t="str">
        <f t="shared" si="83"/>
        <v/>
      </c>
      <c r="M183" s="111" t="str">
        <f t="shared" si="83"/>
        <v/>
      </c>
      <c r="N183" s="111" t="str">
        <f t="shared" si="83"/>
        <v/>
      </c>
      <c r="O183" s="111" t="str">
        <f t="shared" si="83"/>
        <v/>
      </c>
      <c r="P183" s="111" t="str">
        <f t="shared" si="83"/>
        <v/>
      </c>
      <c r="Q183" s="111" t="str">
        <f t="shared" si="83"/>
        <v/>
      </c>
      <c r="R183" s="111" t="str">
        <f t="shared" ref="R183:V183" si="84">IF(R159=0,"",R159/R135)</f>
        <v/>
      </c>
      <c r="S183" s="111" t="str">
        <f t="shared" si="84"/>
        <v/>
      </c>
      <c r="T183" s="111" t="str">
        <f t="shared" si="84"/>
        <v/>
      </c>
      <c r="U183" s="111" t="str">
        <f t="shared" si="84"/>
        <v/>
      </c>
      <c r="V183" s="111" t="str">
        <f t="shared" si="84"/>
        <v/>
      </c>
      <c r="W183" s="111" t="str">
        <f t="shared" ref="W183:Y183" si="85">IF(W159=0,"",W159/W135)</f>
        <v/>
      </c>
      <c r="X183" s="111" t="str">
        <f t="shared" si="85"/>
        <v/>
      </c>
      <c r="Y183" s="111" t="str">
        <f t="shared" si="85"/>
        <v/>
      </c>
      <c r="DA183" s="63" t="s">
        <v>1999</v>
      </c>
    </row>
    <row r="184" spans="1:105" ht="12" customHeight="1" x14ac:dyDescent="0.25">
      <c r="A184" s="108" t="s">
        <v>52</v>
      </c>
      <c r="B184" s="111" t="str">
        <f t="shared" ref="B184:Q184" si="86">IF(B160=0,"",B160/B136)</f>
        <v/>
      </c>
      <c r="C184" s="111" t="str">
        <f t="shared" si="86"/>
        <v/>
      </c>
      <c r="D184" s="111" t="str">
        <f t="shared" si="86"/>
        <v/>
      </c>
      <c r="E184" s="111" t="str">
        <f t="shared" si="86"/>
        <v/>
      </c>
      <c r="F184" s="111" t="str">
        <f t="shared" si="86"/>
        <v/>
      </c>
      <c r="G184" s="111" t="str">
        <f t="shared" si="86"/>
        <v/>
      </c>
      <c r="H184" s="111" t="str">
        <f t="shared" si="86"/>
        <v/>
      </c>
      <c r="I184" s="111" t="str">
        <f t="shared" si="86"/>
        <v/>
      </c>
      <c r="J184" s="111" t="str">
        <f t="shared" si="86"/>
        <v/>
      </c>
      <c r="K184" s="111" t="str">
        <f t="shared" si="86"/>
        <v/>
      </c>
      <c r="L184" s="111" t="str">
        <f t="shared" si="86"/>
        <v/>
      </c>
      <c r="M184" s="111" t="str">
        <f t="shared" si="86"/>
        <v/>
      </c>
      <c r="N184" s="111" t="str">
        <f t="shared" si="86"/>
        <v/>
      </c>
      <c r="O184" s="111" t="str">
        <f t="shared" si="86"/>
        <v/>
      </c>
      <c r="P184" s="111" t="str">
        <f t="shared" si="86"/>
        <v/>
      </c>
      <c r="Q184" s="111" t="str">
        <f t="shared" si="86"/>
        <v/>
      </c>
      <c r="R184" s="111" t="str">
        <f t="shared" ref="R184:V184" si="87">IF(R160=0,"",R160/R136)</f>
        <v/>
      </c>
      <c r="S184" s="111" t="str">
        <f t="shared" si="87"/>
        <v/>
      </c>
      <c r="T184" s="111" t="str">
        <f t="shared" si="87"/>
        <v/>
      </c>
      <c r="U184" s="111" t="str">
        <f t="shared" si="87"/>
        <v/>
      </c>
      <c r="V184" s="111" t="str">
        <f t="shared" si="87"/>
        <v/>
      </c>
      <c r="W184" s="111" t="str">
        <f t="shared" ref="W184:Y184" si="88">IF(W160=0,"",W160/W136)</f>
        <v/>
      </c>
      <c r="X184" s="111" t="str">
        <f t="shared" si="88"/>
        <v/>
      </c>
      <c r="Y184" s="111" t="str">
        <f t="shared" si="88"/>
        <v/>
      </c>
      <c r="DA184" s="63" t="s">
        <v>2000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0.61070217392788251</v>
      </c>
      <c r="C185" s="124">
        <f t="shared" si="89"/>
        <v>0.6099728388553598</v>
      </c>
      <c r="D185" s="124">
        <f t="shared" si="89"/>
        <v>0.61774123458207209</v>
      </c>
      <c r="E185" s="124">
        <f t="shared" si="89"/>
        <v>0.61248580136411035</v>
      </c>
      <c r="F185" s="124">
        <f t="shared" si="89"/>
        <v>0.61262091998608903</v>
      </c>
      <c r="G185" s="124">
        <f t="shared" si="89"/>
        <v>0.61748513420857698</v>
      </c>
      <c r="H185" s="124">
        <f t="shared" si="89"/>
        <v>0.61954492813711126</v>
      </c>
      <c r="I185" s="124">
        <f t="shared" si="89"/>
        <v>0.61620721472225115</v>
      </c>
      <c r="J185" s="124">
        <f t="shared" si="89"/>
        <v>0.61437106692588694</v>
      </c>
      <c r="K185" s="124">
        <f t="shared" si="89"/>
        <v>0.61787877178005712</v>
      </c>
      <c r="L185" s="124">
        <f t="shared" si="89"/>
        <v>0.61381701285540169</v>
      </c>
      <c r="M185" s="124">
        <f t="shared" si="89"/>
        <v>0.61629481973406675</v>
      </c>
      <c r="N185" s="124">
        <f t="shared" si="89"/>
        <v>0.61644168307134672</v>
      </c>
      <c r="O185" s="124">
        <f t="shared" si="89"/>
        <v>0.61852782218083635</v>
      </c>
      <c r="P185" s="124">
        <f t="shared" si="89"/>
        <v>0.61753329197074092</v>
      </c>
      <c r="Q185" s="124">
        <f t="shared" si="89"/>
        <v>0.62184558048003424</v>
      </c>
      <c r="R185" s="124">
        <f t="shared" ref="R185:V185" si="90">IF(R161=0,"",R161/R137)</f>
        <v>0.6257634899399438</v>
      </c>
      <c r="S185" s="124">
        <f t="shared" si="90"/>
        <v>0.62921642959428026</v>
      </c>
      <c r="T185" s="124">
        <f t="shared" si="90"/>
        <v>0.63168165263385223</v>
      </c>
      <c r="U185" s="124">
        <f t="shared" si="90"/>
        <v>0.64278860740573573</v>
      </c>
      <c r="V185" s="124">
        <f t="shared" si="90"/>
        <v>0.64768230602189381</v>
      </c>
      <c r="W185" s="124">
        <f t="shared" ref="W185:Y185" si="91">IF(W161=0,"",W161/W137)</f>
        <v>0.66069818258542956</v>
      </c>
      <c r="X185" s="124">
        <f t="shared" si="91"/>
        <v>0.64557482900668328</v>
      </c>
      <c r="Y185" s="124">
        <f t="shared" si="91"/>
        <v>0.66852295792415672</v>
      </c>
      <c r="DA185" s="130" t="s">
        <v>2001</v>
      </c>
    </row>
    <row r="186" spans="1:105" ht="12" customHeight="1" x14ac:dyDescent="0.25">
      <c r="A186" s="97" t="s">
        <v>202</v>
      </c>
      <c r="B186" s="111">
        <f t="shared" ref="B186:Q186" si="92">IF(B162=0,"",B162/B138)</f>
        <v>0.56733877975073899</v>
      </c>
      <c r="C186" s="111">
        <f t="shared" si="92"/>
        <v>0.56833963613158067</v>
      </c>
      <c r="D186" s="111">
        <f t="shared" si="92"/>
        <v>0.56945449615508292</v>
      </c>
      <c r="E186" s="111">
        <f t="shared" si="92"/>
        <v>0.57063932795332728</v>
      </c>
      <c r="F186" s="111">
        <f t="shared" si="92"/>
        <v>0.57167926373640621</v>
      </c>
      <c r="G186" s="111">
        <f t="shared" si="92"/>
        <v>0.57271353311957129</v>
      </c>
      <c r="H186" s="111">
        <f t="shared" si="92"/>
        <v>0.57382233810617322</v>
      </c>
      <c r="I186" s="111">
        <f t="shared" si="92"/>
        <v>0.57438523658779872</v>
      </c>
      <c r="J186" s="111">
        <f t="shared" si="92"/>
        <v>0.5746297566577443</v>
      </c>
      <c r="K186" s="111">
        <f t="shared" si="92"/>
        <v>0.57488603739513511</v>
      </c>
      <c r="L186" s="111">
        <f t="shared" si="92"/>
        <v>0.57514886399337295</v>
      </c>
      <c r="M186" s="111">
        <f t="shared" si="92"/>
        <v>0.57539520757406226</v>
      </c>
      <c r="N186" s="111">
        <f t="shared" si="92"/>
        <v>0.57564454771239659</v>
      </c>
      <c r="O186" s="111">
        <f t="shared" si="92"/>
        <v>0.57586393322834661</v>
      </c>
      <c r="P186" s="111">
        <f t="shared" si="92"/>
        <v>0.57603219147638163</v>
      </c>
      <c r="Q186" s="111">
        <f t="shared" si="92"/>
        <v>0.5763068240614766</v>
      </c>
      <c r="R186" s="111">
        <f t="shared" ref="R186:V186" si="93">IF(R162=0,"",R162/R138)</f>
        <v>0.57687652910773601</v>
      </c>
      <c r="S186" s="111">
        <f t="shared" si="93"/>
        <v>0.57792640140513685</v>
      </c>
      <c r="T186" s="111">
        <f t="shared" si="93"/>
        <v>0.57962590620686361</v>
      </c>
      <c r="U186" s="111">
        <f t="shared" si="93"/>
        <v>0.58155038043744767</v>
      </c>
      <c r="V186" s="111">
        <f t="shared" si="93"/>
        <v>0.58422847624411001</v>
      </c>
      <c r="W186" s="111">
        <f t="shared" ref="W186:Y186" si="94">IF(W162=0,"",W162/W138)</f>
        <v>0.58642778304314358</v>
      </c>
      <c r="X186" s="111">
        <f t="shared" si="94"/>
        <v>0.5884249669135373</v>
      </c>
      <c r="Y186" s="111">
        <f t="shared" si="94"/>
        <v>0.5898317433499356</v>
      </c>
      <c r="DA186" s="63" t="s">
        <v>2002</v>
      </c>
    </row>
    <row r="187" spans="1:105" ht="12" customHeight="1" x14ac:dyDescent="0.25">
      <c r="A187" s="97" t="s">
        <v>50</v>
      </c>
      <c r="B187" s="111">
        <f t="shared" ref="B187:Q187" si="95">IF(B163=0,"",B163/B139)</f>
        <v>0.56092126426069777</v>
      </c>
      <c r="C187" s="111">
        <f t="shared" si="95"/>
        <v>0.56123692130933833</v>
      </c>
      <c r="D187" s="111">
        <f t="shared" si="95"/>
        <v>0.56130434936753326</v>
      </c>
      <c r="E187" s="111">
        <f t="shared" si="95"/>
        <v>0.56267139763649932</v>
      </c>
      <c r="F187" s="111">
        <f t="shared" si="95"/>
        <v>0.5640699998592601</v>
      </c>
      <c r="G187" s="111">
        <f t="shared" si="95"/>
        <v>0.56589700259903319</v>
      </c>
      <c r="H187" s="111">
        <f t="shared" si="95"/>
        <v>0.56836989692706819</v>
      </c>
      <c r="I187" s="111">
        <f t="shared" si="95"/>
        <v>0.56978116233534881</v>
      </c>
      <c r="J187" s="111">
        <f t="shared" si="95"/>
        <v>0.57030590484900878</v>
      </c>
      <c r="K187" s="111">
        <f t="shared" si="95"/>
        <v>0.57091021901680739</v>
      </c>
      <c r="L187" s="111">
        <f t="shared" si="95"/>
        <v>0.57127961397727611</v>
      </c>
      <c r="M187" s="111">
        <f t="shared" si="95"/>
        <v>0.57171426516859336</v>
      </c>
      <c r="N187" s="111">
        <f t="shared" si="95"/>
        <v>0.5720526514230303</v>
      </c>
      <c r="O187" s="111">
        <f t="shared" si="95"/>
        <v>0.57258519402827046</v>
      </c>
      <c r="P187" s="111">
        <f t="shared" si="95"/>
        <v>0.57334075217124036</v>
      </c>
      <c r="Q187" s="111">
        <f t="shared" si="95"/>
        <v>0.57436407891715846</v>
      </c>
      <c r="R187" s="111">
        <f t="shared" ref="R187:V187" si="96">IF(R163=0,"",R163/R139)</f>
        <v>0.57577782824626078</v>
      </c>
      <c r="S187" s="111">
        <f t="shared" si="96"/>
        <v>0.57706876569952115</v>
      </c>
      <c r="T187" s="111">
        <f t="shared" si="96"/>
        <v>0.57844784413329153</v>
      </c>
      <c r="U187" s="111">
        <f t="shared" si="96"/>
        <v>0.57990095820182275</v>
      </c>
      <c r="V187" s="111">
        <f t="shared" si="96"/>
        <v>0.58078865419664749</v>
      </c>
      <c r="W187" s="111">
        <f t="shared" ref="W187:Y187" si="97">IF(W163=0,"",W163/W139)</f>
        <v>0.58220175023195042</v>
      </c>
      <c r="X187" s="111">
        <f t="shared" si="97"/>
        <v>0.58878231780943058</v>
      </c>
      <c r="Y187" s="111">
        <f t="shared" si="97"/>
        <v>0.59795204386571688</v>
      </c>
      <c r="DA187" s="63" t="s">
        <v>2003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0.72608829280164133</v>
      </c>
      <c r="C188" s="45">
        <f t="shared" si="98"/>
        <v>0.72754671706182983</v>
      </c>
      <c r="D188" s="45">
        <f t="shared" si="98"/>
        <v>0.73064031948603803</v>
      </c>
      <c r="E188" s="45">
        <f t="shared" si="98"/>
        <v>0.73315409124112807</v>
      </c>
      <c r="F188" s="45">
        <f t="shared" si="98"/>
        <v>0.73559113602004933</v>
      </c>
      <c r="G188" s="45">
        <f t="shared" si="98"/>
        <v>0.73833348032382429</v>
      </c>
      <c r="H188" s="45">
        <f t="shared" si="98"/>
        <v>0.74177467856892509</v>
      </c>
      <c r="I188" s="45">
        <f t="shared" si="98"/>
        <v>0.74399595252447082</v>
      </c>
      <c r="J188" s="45">
        <f t="shared" si="98"/>
        <v>0.74518631143279135</v>
      </c>
      <c r="K188" s="45">
        <f t="shared" si="98"/>
        <v>0.74684907550806556</v>
      </c>
      <c r="L188" s="45">
        <f t="shared" si="98"/>
        <v>0.74829719516719528</v>
      </c>
      <c r="M188" s="45">
        <f t="shared" si="98"/>
        <v>0.75000179345229034</v>
      </c>
      <c r="N188" s="45">
        <f t="shared" si="98"/>
        <v>0.75224270382580405</v>
      </c>
      <c r="O188" s="45">
        <f t="shared" si="98"/>
        <v>0.75573611491905235</v>
      </c>
      <c r="P188" s="45">
        <f t="shared" si="98"/>
        <v>0.76026229590374861</v>
      </c>
      <c r="Q188" s="45">
        <f t="shared" si="98"/>
        <v>0.76647799544764539</v>
      </c>
      <c r="R188" s="45">
        <f t="shared" ref="R188:V188" si="99">IF(R164=0,"",R164/R140)</f>
        <v>0.77364448670146468</v>
      </c>
      <c r="S188" s="45">
        <f t="shared" si="99"/>
        <v>0.78258253270608991</v>
      </c>
      <c r="T188" s="45">
        <f t="shared" si="99"/>
        <v>0.79100409085888079</v>
      </c>
      <c r="U188" s="45">
        <f t="shared" si="99"/>
        <v>0.80490171911305775</v>
      </c>
      <c r="V188" s="45">
        <f t="shared" si="99"/>
        <v>0.81872068857800917</v>
      </c>
      <c r="W188" s="45">
        <f t="shared" ref="W188:Y188" si="100">IF(W164=0,"",W164/W140)</f>
        <v>0.83361976704672303</v>
      </c>
      <c r="X188" s="45">
        <f t="shared" si="100"/>
        <v>0.8451732890325081</v>
      </c>
      <c r="Y188" s="45">
        <f t="shared" si="100"/>
        <v>0.85947028703541883</v>
      </c>
      <c r="DA188" s="60" t="s">
        <v>2004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2.5233372658681255</v>
      </c>
      <c r="C190" s="117">
        <f t="shared" si="101"/>
        <v>2.8542626996585252</v>
      </c>
      <c r="D190" s="117">
        <f t="shared" si="101"/>
        <v>1.2154689687276132</v>
      </c>
      <c r="E190" s="117">
        <f t="shared" si="101"/>
        <v>1.6539946682961784</v>
      </c>
      <c r="F190" s="117">
        <f t="shared" si="101"/>
        <v>1.6163537991077541</v>
      </c>
      <c r="G190" s="117">
        <f t="shared" si="101"/>
        <v>1.2010697891241804</v>
      </c>
      <c r="H190" s="117">
        <f t="shared" si="101"/>
        <v>1.2422572660709399</v>
      </c>
      <c r="I190" s="117">
        <f t="shared" si="101"/>
        <v>0.97992779451697898</v>
      </c>
      <c r="J190" s="117">
        <f t="shared" si="101"/>
        <v>1.6470234050059775</v>
      </c>
      <c r="K190" s="117">
        <f t="shared" si="101"/>
        <v>1.8121120265404616</v>
      </c>
      <c r="L190" s="117">
        <f t="shared" si="101"/>
        <v>2.2943408043232982</v>
      </c>
      <c r="M190" s="117">
        <f t="shared" si="101"/>
        <v>2.262302400615674</v>
      </c>
      <c r="N190" s="117">
        <f t="shared" si="101"/>
        <v>1.7262848924019423</v>
      </c>
      <c r="O190" s="117">
        <f t="shared" si="101"/>
        <v>1.8185620712015385</v>
      </c>
      <c r="P190" s="117">
        <f t="shared" si="101"/>
        <v>2.9568831807940259</v>
      </c>
      <c r="Q190" s="117">
        <f t="shared" si="101"/>
        <v>4.1909332965379917</v>
      </c>
      <c r="R190" s="117">
        <f t="shared" ref="R190:V190" si="102">R191+R194+R196+R209</f>
        <v>5.9778162786216669</v>
      </c>
      <c r="S190" s="117">
        <f t="shared" si="102"/>
        <v>6.0046713608902689</v>
      </c>
      <c r="T190" s="117">
        <f t="shared" si="102"/>
        <v>5.1466641619428035</v>
      </c>
      <c r="U190" s="117">
        <f t="shared" si="102"/>
        <v>5.7816485618740812</v>
      </c>
      <c r="V190" s="117">
        <f t="shared" si="102"/>
        <v>3.463079323011387</v>
      </c>
      <c r="W190" s="117">
        <f t="shared" ref="W190:Y190" si="103">W191+W194+W196+W209</f>
        <v>2.880506285120271</v>
      </c>
      <c r="X190" s="117">
        <f t="shared" si="103"/>
        <v>1.4724059736157136</v>
      </c>
      <c r="Y190" s="117">
        <f t="shared" si="103"/>
        <v>2.0266450463774173</v>
      </c>
      <c r="DA190" s="129" t="s">
        <v>2150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:Y191" si="106">SUM(W192:W193)</f>
        <v>0</v>
      </c>
      <c r="X191" s="122">
        <f t="shared" si="106"/>
        <v>0</v>
      </c>
      <c r="Y191" s="122">
        <f t="shared" si="106"/>
        <v>0</v>
      </c>
      <c r="DA191" s="130" t="s">
        <v>2151</v>
      </c>
    </row>
    <row r="192" spans="1:105" ht="12" customHeight="1" x14ac:dyDescent="0.25">
      <c r="A192" s="97" t="s">
        <v>199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X192" s="98">
        <v>0</v>
      </c>
      <c r="Y192" s="98">
        <v>0</v>
      </c>
      <c r="DA192" s="63" t="s">
        <v>2152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X193" s="98">
        <v>0</v>
      </c>
      <c r="Y193" s="98">
        <v>0</v>
      </c>
      <c r="DA193" s="63" t="s">
        <v>2153</v>
      </c>
    </row>
    <row r="194" spans="1:105" ht="12" customHeight="1" x14ac:dyDescent="0.25">
      <c r="A194" s="121" t="s">
        <v>92</v>
      </c>
      <c r="B194" s="122">
        <f t="shared" ref="B194:Y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X194" s="122">
        <f t="shared" si="107"/>
        <v>0</v>
      </c>
      <c r="Y194" s="122">
        <f t="shared" si="107"/>
        <v>0</v>
      </c>
      <c r="DA194" s="130" t="s">
        <v>2154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X195" s="98">
        <v>0</v>
      </c>
      <c r="Y195" s="98">
        <v>0</v>
      </c>
      <c r="DA195" s="63" t="s">
        <v>2155</v>
      </c>
    </row>
    <row r="196" spans="1:105" ht="12" customHeight="1" x14ac:dyDescent="0.25">
      <c r="A196" s="121" t="s">
        <v>55</v>
      </c>
      <c r="B196" s="122">
        <v>0</v>
      </c>
      <c r="C196" s="122">
        <v>0</v>
      </c>
      <c r="D196" s="122">
        <v>0</v>
      </c>
      <c r="E196" s="122">
        <v>0</v>
      </c>
      <c r="F196" s="122">
        <v>0</v>
      </c>
      <c r="G196" s="122">
        <v>0</v>
      </c>
      <c r="H196" s="122">
        <v>0</v>
      </c>
      <c r="I196" s="122">
        <v>0</v>
      </c>
      <c r="J196" s="122">
        <v>0</v>
      </c>
      <c r="K196" s="122">
        <v>0</v>
      </c>
      <c r="L196" s="122">
        <v>0</v>
      </c>
      <c r="M196" s="122">
        <v>0</v>
      </c>
      <c r="N196" s="122">
        <v>0</v>
      </c>
      <c r="O196" s="122">
        <v>0</v>
      </c>
      <c r="P196" s="122">
        <v>0</v>
      </c>
      <c r="Q196" s="122">
        <v>0</v>
      </c>
      <c r="R196" s="122">
        <v>0</v>
      </c>
      <c r="S196" s="122">
        <v>0</v>
      </c>
      <c r="T196" s="122">
        <v>0</v>
      </c>
      <c r="U196" s="122">
        <v>0</v>
      </c>
      <c r="V196" s="122">
        <v>0</v>
      </c>
      <c r="W196" s="122">
        <v>0</v>
      </c>
      <c r="X196" s="122">
        <v>0</v>
      </c>
      <c r="Y196" s="122">
        <v>0</v>
      </c>
      <c r="DA196" s="130" t="s">
        <v>2156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X197" s="98">
        <v>0</v>
      </c>
      <c r="Y197" s="98">
        <v>0</v>
      </c>
      <c r="DA197" s="63" t="s">
        <v>2157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X198" s="98">
        <v>0</v>
      </c>
      <c r="Y198" s="98">
        <v>0</v>
      </c>
      <c r="DA198" s="63" t="s">
        <v>2158</v>
      </c>
    </row>
    <row r="199" spans="1:105" ht="12" customHeight="1" x14ac:dyDescent="0.25">
      <c r="A199" s="100" t="s">
        <v>199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X199" s="101">
        <v>0</v>
      </c>
      <c r="Y199" s="101">
        <v>0</v>
      </c>
      <c r="DA199" s="131" t="s">
        <v>2159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X200" s="104">
        <v>0</v>
      </c>
      <c r="Y200" s="104">
        <v>0</v>
      </c>
      <c r="DA200" s="132" t="s">
        <v>2160</v>
      </c>
    </row>
    <row r="201" spans="1:105" ht="12" customHeight="1" x14ac:dyDescent="0.25">
      <c r="A201" s="106" t="s">
        <v>124</v>
      </c>
      <c r="B201" s="101">
        <v>0</v>
      </c>
      <c r="C201" s="101">
        <v>0</v>
      </c>
      <c r="D201" s="101">
        <v>0</v>
      </c>
      <c r="E201" s="101">
        <v>0</v>
      </c>
      <c r="F201" s="101">
        <v>0</v>
      </c>
      <c r="G201" s="101">
        <v>0</v>
      </c>
      <c r="H201" s="101">
        <v>0</v>
      </c>
      <c r="I201" s="101">
        <v>0</v>
      </c>
      <c r="J201" s="101">
        <v>0</v>
      </c>
      <c r="K201" s="101">
        <v>0</v>
      </c>
      <c r="L201" s="101">
        <v>0</v>
      </c>
      <c r="M201" s="101">
        <v>0</v>
      </c>
      <c r="N201" s="101">
        <v>0</v>
      </c>
      <c r="O201" s="101">
        <v>0</v>
      </c>
      <c r="P201" s="101">
        <v>0</v>
      </c>
      <c r="Q201" s="101">
        <v>0</v>
      </c>
      <c r="R201" s="101">
        <v>0</v>
      </c>
      <c r="S201" s="101">
        <v>0</v>
      </c>
      <c r="T201" s="101">
        <v>0</v>
      </c>
      <c r="U201" s="101">
        <v>0</v>
      </c>
      <c r="V201" s="101">
        <v>0</v>
      </c>
      <c r="W201" s="101">
        <v>0</v>
      </c>
      <c r="X201" s="101">
        <v>0</v>
      </c>
      <c r="Y201" s="101">
        <v>0</v>
      </c>
      <c r="DA201" s="131" t="s">
        <v>2161</v>
      </c>
    </row>
    <row r="202" spans="1:105" ht="12" customHeight="1" x14ac:dyDescent="0.25">
      <c r="A202" s="107" t="s">
        <v>123</v>
      </c>
      <c r="B202" s="104">
        <v>0</v>
      </c>
      <c r="C202" s="104">
        <v>0</v>
      </c>
      <c r="D202" s="104">
        <v>0</v>
      </c>
      <c r="E202" s="104">
        <v>0</v>
      </c>
      <c r="F202" s="104">
        <v>0</v>
      </c>
      <c r="G202" s="104">
        <v>0</v>
      </c>
      <c r="H202" s="104">
        <v>0</v>
      </c>
      <c r="I202" s="104">
        <v>0</v>
      </c>
      <c r="J202" s="104">
        <v>0</v>
      </c>
      <c r="K202" s="104">
        <v>0</v>
      </c>
      <c r="L202" s="104">
        <v>0</v>
      </c>
      <c r="M202" s="104">
        <v>0</v>
      </c>
      <c r="N202" s="104">
        <v>0</v>
      </c>
      <c r="O202" s="104">
        <v>0</v>
      </c>
      <c r="P202" s="104">
        <v>0</v>
      </c>
      <c r="Q202" s="104">
        <v>0</v>
      </c>
      <c r="R202" s="104">
        <v>0</v>
      </c>
      <c r="S202" s="104">
        <v>0</v>
      </c>
      <c r="T202" s="104">
        <v>0</v>
      </c>
      <c r="U202" s="104">
        <v>0</v>
      </c>
      <c r="V202" s="104">
        <v>0</v>
      </c>
      <c r="W202" s="104">
        <v>0</v>
      </c>
      <c r="X202" s="104">
        <v>0</v>
      </c>
      <c r="Y202" s="104">
        <v>0</v>
      </c>
      <c r="DA202" s="132" t="s">
        <v>2162</v>
      </c>
    </row>
    <row r="203" spans="1:105" ht="12" customHeight="1" x14ac:dyDescent="0.25">
      <c r="A203" s="108" t="s">
        <v>50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X203" s="98">
        <v>0</v>
      </c>
      <c r="Y203" s="98">
        <v>0</v>
      </c>
      <c r="DA203" s="63" t="s">
        <v>2163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X204" s="98">
        <v>0</v>
      </c>
      <c r="Y204" s="98">
        <v>0</v>
      </c>
      <c r="DA204" s="63" t="s">
        <v>2164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X205" s="101">
        <v>0</v>
      </c>
      <c r="Y205" s="101">
        <v>0</v>
      </c>
      <c r="DA205" s="131" t="s">
        <v>2165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X206" s="104">
        <v>0</v>
      </c>
      <c r="Y206" s="104">
        <v>0</v>
      </c>
      <c r="DA206" s="132" t="s">
        <v>2166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2167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X208" s="98">
        <v>0</v>
      </c>
      <c r="Y208" s="98">
        <v>0</v>
      </c>
      <c r="DA208" s="63" t="s">
        <v>2168</v>
      </c>
    </row>
    <row r="209" spans="1:105" ht="12" customHeight="1" x14ac:dyDescent="0.25">
      <c r="A209" s="121" t="s">
        <v>54</v>
      </c>
      <c r="B209" s="122">
        <v>2.5233372658681255</v>
      </c>
      <c r="C209" s="122">
        <v>2.8542626996585252</v>
      </c>
      <c r="D209" s="122">
        <v>1.2154689687276132</v>
      </c>
      <c r="E209" s="122">
        <v>1.6539946682961784</v>
      </c>
      <c r="F209" s="122">
        <v>1.6163537991077541</v>
      </c>
      <c r="G209" s="122">
        <v>1.2010697891241804</v>
      </c>
      <c r="H209" s="122">
        <v>1.2422572660709399</v>
      </c>
      <c r="I209" s="122">
        <v>0.97992779451697898</v>
      </c>
      <c r="J209" s="122">
        <v>1.6470234050059775</v>
      </c>
      <c r="K209" s="122">
        <v>1.8121120265404616</v>
      </c>
      <c r="L209" s="122">
        <v>2.2943408043232982</v>
      </c>
      <c r="M209" s="122">
        <v>2.262302400615674</v>
      </c>
      <c r="N209" s="122">
        <v>1.7262848924019423</v>
      </c>
      <c r="O209" s="122">
        <v>1.8185620712015385</v>
      </c>
      <c r="P209" s="122">
        <v>2.9568831807940259</v>
      </c>
      <c r="Q209" s="122">
        <v>4.1909332965379917</v>
      </c>
      <c r="R209" s="122">
        <v>5.9778162786216669</v>
      </c>
      <c r="S209" s="122">
        <v>6.0046713608902689</v>
      </c>
      <c r="T209" s="122">
        <v>5.1466641619428035</v>
      </c>
      <c r="U209" s="122">
        <v>5.7816485618740812</v>
      </c>
      <c r="V209" s="122">
        <v>3.463079323011387</v>
      </c>
      <c r="W209" s="122">
        <v>2.880506285120271</v>
      </c>
      <c r="X209" s="122">
        <v>1.4724059736157136</v>
      </c>
      <c r="Y209" s="122">
        <v>2.0266450463774173</v>
      </c>
      <c r="DA209" s="130" t="s">
        <v>2169</v>
      </c>
    </row>
    <row r="210" spans="1:105" ht="12" customHeight="1" x14ac:dyDescent="0.25">
      <c r="A210" s="97" t="s">
        <v>202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X210" s="98">
        <v>0</v>
      </c>
      <c r="Y210" s="98">
        <v>0</v>
      </c>
      <c r="DA210" s="63" t="s">
        <v>2170</v>
      </c>
    </row>
    <row r="211" spans="1:105" ht="12" customHeight="1" x14ac:dyDescent="0.25">
      <c r="A211" s="97" t="s">
        <v>50</v>
      </c>
      <c r="B211" s="98">
        <v>2.5233372658681255</v>
      </c>
      <c r="C211" s="98">
        <v>2.8542626996585252</v>
      </c>
      <c r="D211" s="98">
        <v>1.2154689687276132</v>
      </c>
      <c r="E211" s="98">
        <v>1.6539946682961784</v>
      </c>
      <c r="F211" s="98">
        <v>1.6163537991077541</v>
      </c>
      <c r="G211" s="98">
        <v>1.2010697891241804</v>
      </c>
      <c r="H211" s="98">
        <v>1.2422572660709399</v>
      </c>
      <c r="I211" s="98">
        <v>0.97992779451697898</v>
      </c>
      <c r="J211" s="98">
        <v>1.6470234050059775</v>
      </c>
      <c r="K211" s="98">
        <v>1.8121120265404616</v>
      </c>
      <c r="L211" s="98">
        <v>2.2943408043232982</v>
      </c>
      <c r="M211" s="98">
        <v>2.262302400615674</v>
      </c>
      <c r="N211" s="98">
        <v>1.7262848924019423</v>
      </c>
      <c r="O211" s="98">
        <v>1.8185620712015385</v>
      </c>
      <c r="P211" s="98">
        <v>2.9568831807940259</v>
      </c>
      <c r="Q211" s="98">
        <v>4.1909332965379917</v>
      </c>
      <c r="R211" s="98">
        <v>5.9778162786216669</v>
      </c>
      <c r="S211" s="98">
        <v>6.0046713608902689</v>
      </c>
      <c r="T211" s="98">
        <v>5.1466641619428035</v>
      </c>
      <c r="U211" s="98">
        <v>5.7816485618740812</v>
      </c>
      <c r="V211" s="98">
        <v>3.463079323011387</v>
      </c>
      <c r="W211" s="98">
        <v>2.880506285120271</v>
      </c>
      <c r="X211" s="98">
        <v>1.4724059736157136</v>
      </c>
      <c r="Y211" s="98">
        <v>2.0266450463774173</v>
      </c>
      <c r="DA211" s="63" t="s">
        <v>2171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X212" s="33">
        <v>0</v>
      </c>
      <c r="Y212" s="33">
        <v>0</v>
      </c>
      <c r="DA212" s="60" t="s">
        <v>2172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24351.537452278746</v>
      </c>
      <c r="C214" s="117">
        <f t="shared" si="108"/>
        <v>24217.925178024147</v>
      </c>
      <c r="D214" s="117">
        <f t="shared" si="108"/>
        <v>21939.498457474976</v>
      </c>
      <c r="E214" s="117">
        <f t="shared" si="108"/>
        <v>23359.879105376629</v>
      </c>
      <c r="F214" s="117">
        <f t="shared" si="108"/>
        <v>22597.990205690821</v>
      </c>
      <c r="G214" s="117">
        <f t="shared" si="108"/>
        <v>19711.752860471486</v>
      </c>
      <c r="H214" s="117">
        <f t="shared" si="108"/>
        <v>18446.269363248393</v>
      </c>
      <c r="I214" s="117">
        <f t="shared" si="108"/>
        <v>21509.199939819591</v>
      </c>
      <c r="J214" s="117">
        <f t="shared" si="108"/>
        <v>20226.378831057107</v>
      </c>
      <c r="K214" s="117">
        <f t="shared" si="108"/>
        <v>20372.513325434447</v>
      </c>
      <c r="L214" s="117">
        <f t="shared" si="108"/>
        <v>20899.450344592828</v>
      </c>
      <c r="M214" s="117">
        <f t="shared" si="108"/>
        <v>18147.483135725419</v>
      </c>
      <c r="N214" s="117">
        <f t="shared" si="108"/>
        <v>19143.604609559778</v>
      </c>
      <c r="O214" s="117">
        <f t="shared" si="108"/>
        <v>18047.689552550706</v>
      </c>
      <c r="P214" s="117">
        <f t="shared" si="108"/>
        <v>17438.956499766755</v>
      </c>
      <c r="Q214" s="117">
        <f t="shared" si="108"/>
        <v>16678.797276957848</v>
      </c>
      <c r="R214" s="117">
        <f t="shared" ref="R214:V214" si="109">R215+R218+R220+R233</f>
        <v>17576.790155814226</v>
      </c>
      <c r="S214" s="117">
        <f t="shared" si="109"/>
        <v>17705.527549968472</v>
      </c>
      <c r="T214" s="117">
        <f t="shared" si="109"/>
        <v>17670.724289632686</v>
      </c>
      <c r="U214" s="117">
        <f t="shared" si="109"/>
        <v>16810.957544664787</v>
      </c>
      <c r="V214" s="117">
        <f t="shared" si="109"/>
        <v>17104.424788130189</v>
      </c>
      <c r="W214" s="117">
        <f t="shared" ref="W214:Y214" si="110">W215+W218+W220+W233</f>
        <v>16625.322504221906</v>
      </c>
      <c r="X214" s="117">
        <f t="shared" si="110"/>
        <v>17213.712226761676</v>
      </c>
      <c r="Y214" s="117">
        <f t="shared" si="110"/>
        <v>15614.751892669832</v>
      </c>
      <c r="DA214" s="129" t="s">
        <v>2318</v>
      </c>
    </row>
    <row r="215" spans="1:105" ht="12" customHeight="1" x14ac:dyDescent="0.25">
      <c r="A215" s="121" t="s">
        <v>57</v>
      </c>
      <c r="B215" s="122">
        <f t="shared" ref="B215:Q215" si="111">SUM(B216:B217)</f>
        <v>20693.745216241168</v>
      </c>
      <c r="C215" s="122">
        <f t="shared" si="111"/>
        <v>20516.887597642315</v>
      </c>
      <c r="D215" s="122">
        <f t="shared" si="111"/>
        <v>18585.045237567701</v>
      </c>
      <c r="E215" s="122">
        <f t="shared" si="111"/>
        <v>19889.256801698488</v>
      </c>
      <c r="F215" s="122">
        <f t="shared" si="111"/>
        <v>19168.884591351129</v>
      </c>
      <c r="G215" s="122">
        <f t="shared" si="111"/>
        <v>16657.212418869938</v>
      </c>
      <c r="H215" s="122">
        <f t="shared" si="111"/>
        <v>15444.827536242365</v>
      </c>
      <c r="I215" s="122">
        <f t="shared" si="111"/>
        <v>18626.987093331016</v>
      </c>
      <c r="J215" s="122">
        <f t="shared" si="111"/>
        <v>17508.638520538356</v>
      </c>
      <c r="K215" s="122">
        <f t="shared" si="111"/>
        <v>17883.804661321272</v>
      </c>
      <c r="L215" s="122">
        <f t="shared" si="111"/>
        <v>18272.824376314235</v>
      </c>
      <c r="M215" s="122">
        <f t="shared" si="111"/>
        <v>15843.102529644857</v>
      </c>
      <c r="N215" s="122">
        <f t="shared" si="111"/>
        <v>16733.256771143202</v>
      </c>
      <c r="O215" s="122">
        <f t="shared" si="111"/>
        <v>15765.904293530997</v>
      </c>
      <c r="P215" s="122">
        <f t="shared" si="111"/>
        <v>15227.990618778878</v>
      </c>
      <c r="Q215" s="122">
        <f t="shared" si="111"/>
        <v>14520.822590928032</v>
      </c>
      <c r="R215" s="122">
        <f t="shared" ref="R215:V215" si="112">SUM(R216:R217)</f>
        <v>15263.270795660592</v>
      </c>
      <c r="S215" s="122">
        <f t="shared" si="112"/>
        <v>15377.512707867547</v>
      </c>
      <c r="T215" s="122">
        <f t="shared" si="112"/>
        <v>15380.226692865672</v>
      </c>
      <c r="U215" s="122">
        <f t="shared" si="112"/>
        <v>14570.087790700272</v>
      </c>
      <c r="V215" s="122">
        <f t="shared" si="112"/>
        <v>14882.174993713435</v>
      </c>
      <c r="W215" s="122">
        <f t="shared" ref="W215:Y215" si="113">SUM(W216:W217)</f>
        <v>14436.267203422727</v>
      </c>
      <c r="X215" s="122">
        <f t="shared" si="113"/>
        <v>15088.298728376893</v>
      </c>
      <c r="Y215" s="122">
        <f t="shared" si="113"/>
        <v>13600.547140864708</v>
      </c>
      <c r="DA215" s="130" t="s">
        <v>2319</v>
      </c>
    </row>
    <row r="216" spans="1:105" ht="12" customHeight="1" x14ac:dyDescent="0.25">
      <c r="A216" s="97" t="s">
        <v>199</v>
      </c>
      <c r="B216" s="98">
        <v>20609.848031635651</v>
      </c>
      <c r="C216" s="98">
        <v>20434.251327161342</v>
      </c>
      <c r="D216" s="98">
        <v>18509.796464248808</v>
      </c>
      <c r="E216" s="98">
        <v>19808.135579223286</v>
      </c>
      <c r="F216" s="98">
        <v>19090.201712037968</v>
      </c>
      <c r="G216" s="98">
        <v>16588.908174576274</v>
      </c>
      <c r="H216" s="98">
        <v>15380.369174530093</v>
      </c>
      <c r="I216" s="98">
        <v>18547.477644042738</v>
      </c>
      <c r="J216" s="98">
        <v>17432.605013556204</v>
      </c>
      <c r="K216" s="98">
        <v>17805.313729217603</v>
      </c>
      <c r="L216" s="98">
        <v>18190.607839415607</v>
      </c>
      <c r="M216" s="98">
        <v>15770.815894327983</v>
      </c>
      <c r="N216" s="98">
        <v>16655.1877272192</v>
      </c>
      <c r="O216" s="98">
        <v>15690.868791925086</v>
      </c>
      <c r="P216" s="98">
        <v>15155.352722025968</v>
      </c>
      <c r="Q216" s="98">
        <v>14451.251893226332</v>
      </c>
      <c r="R216" s="98">
        <v>15189.894572744972</v>
      </c>
      <c r="S216" s="98">
        <v>15302.868430078268</v>
      </c>
      <c r="T216" s="98">
        <v>15304.660131111843</v>
      </c>
      <c r="U216" s="98">
        <v>14497.511235992077</v>
      </c>
      <c r="V216" s="98">
        <v>14806.749879965364</v>
      </c>
      <c r="W216" s="98">
        <v>14362.121615581227</v>
      </c>
      <c r="X216" s="98">
        <v>15009.431868093663</v>
      </c>
      <c r="Y216" s="98">
        <v>13528.576211634205</v>
      </c>
      <c r="DA216" s="63" t="s">
        <v>2320</v>
      </c>
    </row>
    <row r="217" spans="1:105" ht="12" customHeight="1" x14ac:dyDescent="0.25">
      <c r="A217" s="97" t="s">
        <v>53</v>
      </c>
      <c r="B217" s="98">
        <v>83.897184605516713</v>
      </c>
      <c r="C217" s="98">
        <v>82.636270480973309</v>
      </c>
      <c r="D217" s="98">
        <v>75.248773318891878</v>
      </c>
      <c r="E217" s="98">
        <v>81.121222475202586</v>
      </c>
      <c r="F217" s="98">
        <v>78.682879313159702</v>
      </c>
      <c r="G217" s="98">
        <v>68.304244293665136</v>
      </c>
      <c r="H217" s="98">
        <v>64.458361712271724</v>
      </c>
      <c r="I217" s="98">
        <v>79.509449288279257</v>
      </c>
      <c r="J217" s="98">
        <v>76.033506982152673</v>
      </c>
      <c r="K217" s="98">
        <v>78.490932103666665</v>
      </c>
      <c r="L217" s="98">
        <v>82.2165368986267</v>
      </c>
      <c r="M217" s="98">
        <v>72.286635316873117</v>
      </c>
      <c r="N217" s="98">
        <v>78.069043924001619</v>
      </c>
      <c r="O217" s="98">
        <v>75.035501605910653</v>
      </c>
      <c r="P217" s="98">
        <v>72.637896752911686</v>
      </c>
      <c r="Q217" s="98">
        <v>69.570697701700297</v>
      </c>
      <c r="R217" s="98">
        <v>73.376222915619508</v>
      </c>
      <c r="S217" s="98">
        <v>74.644277789278249</v>
      </c>
      <c r="T217" s="98">
        <v>75.566561753828566</v>
      </c>
      <c r="U217" s="98">
        <v>72.576554708196127</v>
      </c>
      <c r="V217" s="98">
        <v>75.425113748072135</v>
      </c>
      <c r="W217" s="98">
        <v>74.145587841500344</v>
      </c>
      <c r="X217" s="98">
        <v>78.866860283228746</v>
      </c>
      <c r="Y217" s="98">
        <v>71.97092923050343</v>
      </c>
      <c r="DA217" s="63" t="s">
        <v>2321</v>
      </c>
    </row>
    <row r="218" spans="1:105" ht="12" customHeight="1" x14ac:dyDescent="0.25">
      <c r="A218" s="121" t="s">
        <v>92</v>
      </c>
      <c r="B218" s="122">
        <f t="shared" ref="B218:Y218" si="114">B219</f>
        <v>2.0955900911689956E-2</v>
      </c>
      <c r="C218" s="122">
        <f t="shared" si="114"/>
        <v>2.6749888041471114E-2</v>
      </c>
      <c r="D218" s="122">
        <f t="shared" si="114"/>
        <v>3.585963916707216E-2</v>
      </c>
      <c r="E218" s="122">
        <f t="shared" si="114"/>
        <v>4.2408510507736898E-2</v>
      </c>
      <c r="F218" s="122">
        <f t="shared" si="114"/>
        <v>6.4499752108240077E-2</v>
      </c>
      <c r="G218" s="122">
        <f t="shared" si="114"/>
        <v>9.8535737034613033E-2</v>
      </c>
      <c r="H218" s="122">
        <f t="shared" si="114"/>
        <v>0.11836135245761099</v>
      </c>
      <c r="I218" s="122">
        <f t="shared" si="114"/>
        <v>0.14957560841605252</v>
      </c>
      <c r="J218" s="122">
        <f t="shared" si="114"/>
        <v>0.17585923232158499</v>
      </c>
      <c r="K218" s="122">
        <f t="shared" si="114"/>
        <v>0.19273646234477154</v>
      </c>
      <c r="L218" s="122">
        <f t="shared" si="114"/>
        <v>0.41309754439410479</v>
      </c>
      <c r="M218" s="122">
        <f t="shared" si="114"/>
        <v>0.28962722540293467</v>
      </c>
      <c r="N218" s="122">
        <f t="shared" si="114"/>
        <v>0.24412450135827526</v>
      </c>
      <c r="O218" s="122">
        <f t="shared" si="114"/>
        <v>0.24538053906499108</v>
      </c>
      <c r="P218" s="122">
        <f t="shared" si="114"/>
        <v>0.30494489862424817</v>
      </c>
      <c r="Q218" s="122">
        <f t="shared" si="114"/>
        <v>0.28711221742312243</v>
      </c>
      <c r="R218" s="122">
        <f t="shared" si="114"/>
        <v>0.33403471537869134</v>
      </c>
      <c r="S218" s="122">
        <f t="shared" si="114"/>
        <v>0.3585121150281334</v>
      </c>
      <c r="T218" s="122">
        <f t="shared" si="114"/>
        <v>0.5108667366145061</v>
      </c>
      <c r="U218" s="122">
        <f t="shared" si="114"/>
        <v>0.36677012008025744</v>
      </c>
      <c r="V218" s="122">
        <f t="shared" si="114"/>
        <v>0.41717611641686519</v>
      </c>
      <c r="W218" s="122">
        <f t="shared" si="114"/>
        <v>0.68239475279825956</v>
      </c>
      <c r="X218" s="122">
        <f t="shared" si="114"/>
        <v>0.70607178189639619</v>
      </c>
      <c r="Y218" s="122">
        <f t="shared" si="114"/>
        <v>0.70332961101054225</v>
      </c>
      <c r="DA218" s="130" t="s">
        <v>2322</v>
      </c>
    </row>
    <row r="219" spans="1:105" ht="12" customHeight="1" x14ac:dyDescent="0.25">
      <c r="A219" s="97" t="s">
        <v>53</v>
      </c>
      <c r="B219" s="98">
        <f>RES_hhdet_fech!B86</f>
        <v>2.0955900911689956E-2</v>
      </c>
      <c r="C219" s="98">
        <f>RES_hhdet_fech!C86</f>
        <v>2.6749888041471114E-2</v>
      </c>
      <c r="D219" s="98">
        <f>RES_hhdet_fech!D86</f>
        <v>3.585963916707216E-2</v>
      </c>
      <c r="E219" s="98">
        <f>RES_hhdet_fech!E86</f>
        <v>4.2408510507736898E-2</v>
      </c>
      <c r="F219" s="98">
        <f>RES_hhdet_fech!F86</f>
        <v>6.4499752108240077E-2</v>
      </c>
      <c r="G219" s="98">
        <f>RES_hhdet_fech!G86</f>
        <v>9.8535737034613033E-2</v>
      </c>
      <c r="H219" s="98">
        <f>RES_hhdet_fech!H86</f>
        <v>0.11836135245761099</v>
      </c>
      <c r="I219" s="98">
        <f>RES_hhdet_fech!I86</f>
        <v>0.14957560841605252</v>
      </c>
      <c r="J219" s="98">
        <f>RES_hhdet_fech!J86</f>
        <v>0.17585923232158499</v>
      </c>
      <c r="K219" s="98">
        <f>RES_hhdet_fech!K86</f>
        <v>0.19273646234477154</v>
      </c>
      <c r="L219" s="98">
        <f>RES_hhdet_fech!L86</f>
        <v>0.41309754439410479</v>
      </c>
      <c r="M219" s="98">
        <f>RES_hhdet_fech!M86</f>
        <v>0.28962722540293467</v>
      </c>
      <c r="N219" s="98">
        <f>RES_hhdet_fech!N86</f>
        <v>0.24412450135827526</v>
      </c>
      <c r="O219" s="98">
        <f>RES_hhdet_fech!O86</f>
        <v>0.24538053906499108</v>
      </c>
      <c r="P219" s="98">
        <f>RES_hhdet_fech!P86</f>
        <v>0.30494489862424817</v>
      </c>
      <c r="Q219" s="98">
        <f>RES_hhdet_fech!Q86</f>
        <v>0.28711221742312243</v>
      </c>
      <c r="R219" s="98">
        <f>RES_hhdet_fech!R86</f>
        <v>0.33403471537869134</v>
      </c>
      <c r="S219" s="98">
        <f>RES_hhdet_fech!S86</f>
        <v>0.3585121150281334</v>
      </c>
      <c r="T219" s="98">
        <f>RES_hhdet_fech!T86</f>
        <v>0.5108667366145061</v>
      </c>
      <c r="U219" s="98">
        <f>RES_hhdet_fech!U86</f>
        <v>0.36677012008025744</v>
      </c>
      <c r="V219" s="98">
        <f>RES_hhdet_fech!V86</f>
        <v>0.41717611641686519</v>
      </c>
      <c r="W219" s="98">
        <f>RES_hhdet_fech!W86</f>
        <v>0.68239475279825956</v>
      </c>
      <c r="X219" s="98">
        <f>RES_hhdet_fech!X86</f>
        <v>0.70607178189639619</v>
      </c>
      <c r="Y219" s="98">
        <f>RES_hhdet_fech!Y86</f>
        <v>0.70332961101054225</v>
      </c>
      <c r="DA219" s="63" t="s">
        <v>2323</v>
      </c>
    </row>
    <row r="220" spans="1:105" ht="12" customHeight="1" x14ac:dyDescent="0.25">
      <c r="A220" s="121" t="s">
        <v>55</v>
      </c>
      <c r="B220" s="122">
        <v>2420.2852117323951</v>
      </c>
      <c r="C220" s="122">
        <v>2441.0866271365599</v>
      </c>
      <c r="D220" s="122">
        <v>2308.3425677967034</v>
      </c>
      <c r="E220" s="122">
        <v>2358.585893268094</v>
      </c>
      <c r="F220" s="122">
        <v>2318.9004376693724</v>
      </c>
      <c r="G220" s="122">
        <v>2119.1445008977444</v>
      </c>
      <c r="H220" s="122">
        <v>2039.4736081280798</v>
      </c>
      <c r="I220" s="122">
        <v>1953.719936733545</v>
      </c>
      <c r="J220" s="122">
        <v>1810.9564753802943</v>
      </c>
      <c r="K220" s="122">
        <v>1707.3209460703752</v>
      </c>
      <c r="L220" s="122">
        <v>1722.2198625208973</v>
      </c>
      <c r="M220" s="122">
        <v>1502.1895260207118</v>
      </c>
      <c r="N220" s="122">
        <v>1583.4917419774788</v>
      </c>
      <c r="O220" s="122">
        <v>1492.7134046528486</v>
      </c>
      <c r="P220" s="122">
        <v>1434.4845262461836</v>
      </c>
      <c r="Q220" s="122">
        <v>1374.323267818942</v>
      </c>
      <c r="R220" s="122">
        <v>1445.9343590061878</v>
      </c>
      <c r="S220" s="122">
        <v>1453.3311011475116</v>
      </c>
      <c r="T220" s="122">
        <v>1441.2006688927797</v>
      </c>
      <c r="U220" s="122">
        <v>1385.6266272273374</v>
      </c>
      <c r="V220" s="122">
        <v>1409.4638564989987</v>
      </c>
      <c r="W220" s="122">
        <v>1378.215377219168</v>
      </c>
      <c r="X220" s="122">
        <v>1395.4616134949952</v>
      </c>
      <c r="Y220" s="122">
        <v>1277.8973568278989</v>
      </c>
      <c r="DA220" s="130" t="s">
        <v>2324</v>
      </c>
    </row>
    <row r="221" spans="1:105" ht="12" customHeight="1" x14ac:dyDescent="0.25">
      <c r="A221" s="97" t="s">
        <v>132</v>
      </c>
      <c r="B221" s="98">
        <v>2496.4058427488321</v>
      </c>
      <c r="C221" s="98">
        <v>2506.0108384481541</v>
      </c>
      <c r="D221" s="98">
        <v>2360.3200103388344</v>
      </c>
      <c r="E221" s="98">
        <v>2416.55465490693</v>
      </c>
      <c r="F221" s="98">
        <v>2373.0674576174451</v>
      </c>
      <c r="G221" s="98">
        <v>2155.2702917884599</v>
      </c>
      <c r="H221" s="98">
        <v>2065.6140566851723</v>
      </c>
      <c r="I221" s="98">
        <v>1976.9118855044451</v>
      </c>
      <c r="J221" s="98">
        <v>1825.3706622800707</v>
      </c>
      <c r="K221" s="98">
        <v>1719.0530562334598</v>
      </c>
      <c r="L221" s="98">
        <v>1728.7211991460051</v>
      </c>
      <c r="M221" s="98">
        <v>1502.5993671236101</v>
      </c>
      <c r="N221" s="98">
        <v>1585.8056893860903</v>
      </c>
      <c r="O221" s="98">
        <v>1492.5150625825056</v>
      </c>
      <c r="P221" s="98">
        <v>1438.8812334160652</v>
      </c>
      <c r="Q221" s="98">
        <v>1375.6491618405094</v>
      </c>
      <c r="R221" s="98">
        <v>1444.4831178994382</v>
      </c>
      <c r="S221" s="98">
        <v>1453.8125982132437</v>
      </c>
      <c r="T221" s="98">
        <v>1445.627553129031</v>
      </c>
      <c r="U221" s="98">
        <v>1382.4603401710199</v>
      </c>
      <c r="V221" s="98">
        <v>1412.0625057035447</v>
      </c>
      <c r="W221" s="98">
        <v>1369.0437339947243</v>
      </c>
      <c r="X221" s="98">
        <v>1417.5827518001759</v>
      </c>
      <c r="Y221" s="98">
        <v>1268.4602014689649</v>
      </c>
      <c r="DA221" s="63" t="s">
        <v>2325</v>
      </c>
    </row>
    <row r="222" spans="1:105" ht="12" customHeight="1" x14ac:dyDescent="0.25">
      <c r="A222" s="97" t="s">
        <v>131</v>
      </c>
      <c r="B222" s="98">
        <v>0</v>
      </c>
      <c r="C222" s="98">
        <v>0</v>
      </c>
      <c r="D222" s="98">
        <v>0</v>
      </c>
      <c r="E222" s="98">
        <v>0</v>
      </c>
      <c r="F222" s="98">
        <v>0</v>
      </c>
      <c r="G222" s="98">
        <v>0</v>
      </c>
      <c r="H222" s="98">
        <v>0</v>
      </c>
      <c r="I222" s="98">
        <v>0</v>
      </c>
      <c r="J222" s="98">
        <v>0</v>
      </c>
      <c r="K222" s="98">
        <v>0</v>
      </c>
      <c r="L222" s="98">
        <v>0</v>
      </c>
      <c r="M222" s="98">
        <v>0</v>
      </c>
      <c r="N222" s="98">
        <v>0</v>
      </c>
      <c r="O222" s="98">
        <v>0</v>
      </c>
      <c r="P222" s="98">
        <v>0</v>
      </c>
      <c r="Q222" s="98">
        <v>0</v>
      </c>
      <c r="R222" s="98">
        <v>0</v>
      </c>
      <c r="S222" s="98">
        <v>0</v>
      </c>
      <c r="T222" s="98">
        <v>0</v>
      </c>
      <c r="U222" s="98">
        <v>0</v>
      </c>
      <c r="V222" s="98">
        <v>0</v>
      </c>
      <c r="W222" s="98">
        <v>0</v>
      </c>
      <c r="X222" s="98">
        <v>0</v>
      </c>
      <c r="Y222" s="98">
        <v>0</v>
      </c>
      <c r="DA222" s="63" t="s">
        <v>2326</v>
      </c>
    </row>
    <row r="223" spans="1:105" ht="12" customHeight="1" x14ac:dyDescent="0.25">
      <c r="A223" s="100" t="s">
        <v>199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2327</v>
      </c>
    </row>
    <row r="224" spans="1:105" ht="12" customHeight="1" x14ac:dyDescent="0.25">
      <c r="A224" s="103" t="s">
        <v>52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2328</v>
      </c>
    </row>
    <row r="225" spans="1:105" ht="12" customHeight="1" x14ac:dyDescent="0.25">
      <c r="A225" s="106" t="s">
        <v>124</v>
      </c>
      <c r="B225" s="101">
        <v>0</v>
      </c>
      <c r="C225" s="101">
        <v>0</v>
      </c>
      <c r="D225" s="101">
        <v>0</v>
      </c>
      <c r="E225" s="101">
        <v>0</v>
      </c>
      <c r="F225" s="101">
        <v>0</v>
      </c>
      <c r="G225" s="101">
        <v>0</v>
      </c>
      <c r="H225" s="101">
        <v>0</v>
      </c>
      <c r="I225" s="101">
        <v>0</v>
      </c>
      <c r="J225" s="101">
        <v>0</v>
      </c>
      <c r="K225" s="101">
        <v>0</v>
      </c>
      <c r="L225" s="101">
        <v>0</v>
      </c>
      <c r="M225" s="101">
        <v>0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X225" s="101">
        <v>0</v>
      </c>
      <c r="Y225" s="101">
        <v>0</v>
      </c>
      <c r="DA225" s="131" t="s">
        <v>2329</v>
      </c>
    </row>
    <row r="226" spans="1:105" ht="12" customHeight="1" x14ac:dyDescent="0.25">
      <c r="A226" s="107" t="s">
        <v>123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X226" s="104">
        <v>0</v>
      </c>
      <c r="Y226" s="104">
        <v>0</v>
      </c>
      <c r="DA226" s="132" t="s">
        <v>2330</v>
      </c>
    </row>
    <row r="227" spans="1:105" ht="12" customHeight="1" x14ac:dyDescent="0.25">
      <c r="A227" s="108" t="s">
        <v>50</v>
      </c>
      <c r="B227" s="98">
        <v>0</v>
      </c>
      <c r="C227" s="98">
        <v>0</v>
      </c>
      <c r="D227" s="98">
        <v>0</v>
      </c>
      <c r="E227" s="98">
        <v>0</v>
      </c>
      <c r="F227" s="98">
        <v>0</v>
      </c>
      <c r="G227" s="98">
        <v>0</v>
      </c>
      <c r="H227" s="98">
        <v>0</v>
      </c>
      <c r="I227" s="98">
        <v>0</v>
      </c>
      <c r="J227" s="98">
        <v>0</v>
      </c>
      <c r="K227" s="98">
        <v>0</v>
      </c>
      <c r="L227" s="98">
        <v>0</v>
      </c>
      <c r="M227" s="98">
        <v>0</v>
      </c>
      <c r="N227" s="98">
        <v>0</v>
      </c>
      <c r="O227" s="98">
        <v>0</v>
      </c>
      <c r="P227" s="98">
        <v>0</v>
      </c>
      <c r="Q227" s="98">
        <v>0</v>
      </c>
      <c r="R227" s="98">
        <v>0</v>
      </c>
      <c r="S227" s="98">
        <v>0</v>
      </c>
      <c r="T227" s="98">
        <v>0</v>
      </c>
      <c r="U227" s="98">
        <v>0</v>
      </c>
      <c r="V227" s="98">
        <v>0</v>
      </c>
      <c r="W227" s="98">
        <v>0</v>
      </c>
      <c r="X227" s="98">
        <v>0</v>
      </c>
      <c r="Y227" s="98">
        <v>0</v>
      </c>
      <c r="DA227" s="63" t="s">
        <v>2331</v>
      </c>
    </row>
    <row r="228" spans="1:105" ht="12" customHeight="1" x14ac:dyDescent="0.25">
      <c r="A228" s="108" t="s">
        <v>52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X228" s="98">
        <v>0</v>
      </c>
      <c r="Y228" s="98">
        <v>0</v>
      </c>
      <c r="DA228" s="63" t="s">
        <v>2332</v>
      </c>
    </row>
    <row r="229" spans="1:105" ht="12" customHeight="1" x14ac:dyDescent="0.25">
      <c r="A229" s="106" t="s">
        <v>122</v>
      </c>
      <c r="B229" s="101">
        <v>1763.5609328320002</v>
      </c>
      <c r="C229" s="101">
        <v>1864.2136870713171</v>
      </c>
      <c r="D229" s="101">
        <v>1821.9918392218478</v>
      </c>
      <c r="E229" s="101">
        <v>1786.9105402900582</v>
      </c>
      <c r="F229" s="101">
        <v>1754.8852109340685</v>
      </c>
      <c r="G229" s="101">
        <v>1717.3718010242769</v>
      </c>
      <c r="H229" s="101">
        <v>1728.144973906758</v>
      </c>
      <c r="I229" s="101">
        <v>1657.0705902936611</v>
      </c>
      <c r="J229" s="101">
        <v>1613.9332416492184</v>
      </c>
      <c r="K229" s="101">
        <v>1540.6031322610052</v>
      </c>
      <c r="L229" s="101">
        <v>1627.5495355625226</v>
      </c>
      <c r="M229" s="101">
        <v>1496.4503865877618</v>
      </c>
      <c r="N229" s="101">
        <v>1550.7623913105185</v>
      </c>
      <c r="O229" s="101">
        <v>1495.5613571784243</v>
      </c>
      <c r="P229" s="101">
        <v>1369.4862829410181</v>
      </c>
      <c r="Q229" s="101">
        <v>1355.5048608278314</v>
      </c>
      <c r="R229" s="101">
        <v>1466.8569394819751</v>
      </c>
      <c r="S229" s="101">
        <v>1446.2837713400784</v>
      </c>
      <c r="T229" s="101">
        <v>1370.1151894149539</v>
      </c>
      <c r="U229" s="101">
        <v>1429.5061061221486</v>
      </c>
      <c r="V229" s="101">
        <v>1373.4935794036437</v>
      </c>
      <c r="W229" s="101">
        <v>1506.0300035370863</v>
      </c>
      <c r="X229" s="101">
        <v>1039.0460591911035</v>
      </c>
      <c r="Y229" s="101">
        <v>1451.4806747345581</v>
      </c>
      <c r="DA229" s="131" t="s">
        <v>2333</v>
      </c>
    </row>
    <row r="230" spans="1:105" ht="12" customHeight="1" x14ac:dyDescent="0.25">
      <c r="A230" s="107" t="s">
        <v>121</v>
      </c>
      <c r="B230" s="104">
        <v>0</v>
      </c>
      <c r="C230" s="104">
        <v>0</v>
      </c>
      <c r="D230" s="104">
        <v>0</v>
      </c>
      <c r="E230" s="104">
        <v>0</v>
      </c>
      <c r="F230" s="104">
        <v>0</v>
      </c>
      <c r="G230" s="104">
        <v>0</v>
      </c>
      <c r="H230" s="104">
        <v>0</v>
      </c>
      <c r="I230" s="104">
        <v>0</v>
      </c>
      <c r="J230" s="104">
        <v>0</v>
      </c>
      <c r="K230" s="104">
        <v>0</v>
      </c>
      <c r="L230" s="104">
        <v>0</v>
      </c>
      <c r="M230" s="104">
        <v>0</v>
      </c>
      <c r="N230" s="104">
        <v>0</v>
      </c>
      <c r="O230" s="104">
        <v>0</v>
      </c>
      <c r="P230" s="104">
        <v>0</v>
      </c>
      <c r="Q230" s="104">
        <v>0</v>
      </c>
      <c r="R230" s="104">
        <v>0</v>
      </c>
      <c r="S230" s="104">
        <v>0</v>
      </c>
      <c r="T230" s="104">
        <v>0</v>
      </c>
      <c r="U230" s="104">
        <v>0</v>
      </c>
      <c r="V230" s="104">
        <v>0</v>
      </c>
      <c r="W230" s="104">
        <v>0</v>
      </c>
      <c r="X230" s="104">
        <v>0</v>
      </c>
      <c r="Y230" s="104">
        <v>0</v>
      </c>
      <c r="DA230" s="132" t="s">
        <v>2334</v>
      </c>
    </row>
    <row r="231" spans="1:105" ht="12" customHeight="1" x14ac:dyDescent="0.25">
      <c r="A231" s="108" t="s">
        <v>53</v>
      </c>
      <c r="B231" s="98">
        <v>0</v>
      </c>
      <c r="C231" s="98">
        <v>0</v>
      </c>
      <c r="D231" s="98">
        <v>0</v>
      </c>
      <c r="E231" s="98">
        <v>0</v>
      </c>
      <c r="F231" s="98">
        <v>0</v>
      </c>
      <c r="G231" s="98">
        <v>0</v>
      </c>
      <c r="H231" s="98">
        <v>0</v>
      </c>
      <c r="I231" s="98">
        <v>0</v>
      </c>
      <c r="J231" s="98">
        <v>0</v>
      </c>
      <c r="K231" s="98">
        <v>0</v>
      </c>
      <c r="L231" s="98">
        <v>0</v>
      </c>
      <c r="M231" s="98">
        <v>0</v>
      </c>
      <c r="N231" s="98">
        <v>0</v>
      </c>
      <c r="O231" s="98">
        <v>0</v>
      </c>
      <c r="P231" s="98">
        <v>0</v>
      </c>
      <c r="Q231" s="98">
        <v>0</v>
      </c>
      <c r="R231" s="98">
        <v>0</v>
      </c>
      <c r="S231" s="98">
        <v>0</v>
      </c>
      <c r="T231" s="98">
        <v>0</v>
      </c>
      <c r="U231" s="98">
        <v>0</v>
      </c>
      <c r="V231" s="98">
        <v>0</v>
      </c>
      <c r="W231" s="98">
        <v>0</v>
      </c>
      <c r="X231" s="98">
        <v>0</v>
      </c>
      <c r="Y231" s="98">
        <v>0</v>
      </c>
      <c r="DA231" s="63" t="s">
        <v>2335</v>
      </c>
    </row>
    <row r="232" spans="1:105" ht="12" customHeight="1" x14ac:dyDescent="0.25">
      <c r="A232" s="108" t="s">
        <v>52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0</v>
      </c>
      <c r="M232" s="98">
        <v>0</v>
      </c>
      <c r="N232" s="98">
        <v>0</v>
      </c>
      <c r="O232" s="98">
        <v>0</v>
      </c>
      <c r="P232" s="98">
        <v>0</v>
      </c>
      <c r="Q232" s="98">
        <v>0</v>
      </c>
      <c r="R232" s="98">
        <v>0</v>
      </c>
      <c r="S232" s="98">
        <v>0</v>
      </c>
      <c r="T232" s="98">
        <v>0</v>
      </c>
      <c r="U232" s="98">
        <v>0</v>
      </c>
      <c r="V232" s="98">
        <v>0</v>
      </c>
      <c r="W232" s="98">
        <v>0</v>
      </c>
      <c r="X232" s="98">
        <v>0</v>
      </c>
      <c r="Y232" s="98">
        <v>0</v>
      </c>
      <c r="DA232" s="63" t="s">
        <v>2336</v>
      </c>
    </row>
    <row r="233" spans="1:105" ht="12" customHeight="1" x14ac:dyDescent="0.25">
      <c r="A233" s="121" t="s">
        <v>54</v>
      </c>
      <c r="B233" s="122">
        <v>1237.4860684042681</v>
      </c>
      <c r="C233" s="122">
        <v>1259.9242033572314</v>
      </c>
      <c r="D233" s="122">
        <v>1046.0747924714051</v>
      </c>
      <c r="E233" s="122">
        <v>1111.9940018995399</v>
      </c>
      <c r="F233" s="122">
        <v>1110.1406769182092</v>
      </c>
      <c r="G233" s="122">
        <v>935.29740496677164</v>
      </c>
      <c r="H233" s="122">
        <v>961.84985752549358</v>
      </c>
      <c r="I233" s="122">
        <v>928.34333414661432</v>
      </c>
      <c r="J233" s="122">
        <v>906.60797590613413</v>
      </c>
      <c r="K233" s="122">
        <v>781.19498158045337</v>
      </c>
      <c r="L233" s="122">
        <v>903.99300821329871</v>
      </c>
      <c r="M233" s="122">
        <v>801.90145283444622</v>
      </c>
      <c r="N233" s="122">
        <v>826.61197193774024</v>
      </c>
      <c r="O233" s="122">
        <v>788.82647382779305</v>
      </c>
      <c r="P233" s="122">
        <v>776.17640984307025</v>
      </c>
      <c r="Q233" s="122">
        <v>783.36430599345033</v>
      </c>
      <c r="R233" s="122">
        <v>867.25096643206814</v>
      </c>
      <c r="S233" s="122">
        <v>874.32522883838533</v>
      </c>
      <c r="T233" s="122">
        <v>848.7860611376185</v>
      </c>
      <c r="U233" s="122">
        <v>854.8763566170968</v>
      </c>
      <c r="V233" s="122">
        <v>812.36876180134038</v>
      </c>
      <c r="W233" s="122">
        <v>810.15752882721199</v>
      </c>
      <c r="X233" s="122">
        <v>729.2458131078929</v>
      </c>
      <c r="Y233" s="122">
        <v>735.60406536621281</v>
      </c>
      <c r="DA233" s="130" t="s">
        <v>2337</v>
      </c>
    </row>
    <row r="234" spans="1:105" ht="12" customHeight="1" x14ac:dyDescent="0.25">
      <c r="A234" s="97" t="s">
        <v>202</v>
      </c>
      <c r="B234" s="98">
        <v>1336.8609270673053</v>
      </c>
      <c r="C234" s="98">
        <v>1335.182047758459</v>
      </c>
      <c r="D234" s="98">
        <v>1105.9795915225232</v>
      </c>
      <c r="E234" s="98">
        <v>1218.1900290418307</v>
      </c>
      <c r="F234" s="98">
        <v>1212.2924967047309</v>
      </c>
      <c r="G234" s="98">
        <v>984.09762961515662</v>
      </c>
      <c r="H234" s="98">
        <v>999.75339830980499</v>
      </c>
      <c r="I234" s="98">
        <v>1012.8461992535024</v>
      </c>
      <c r="J234" s="98">
        <v>990.08622355204147</v>
      </c>
      <c r="K234" s="98">
        <v>834.86495215753962</v>
      </c>
      <c r="L234" s="98">
        <v>978.69297339844002</v>
      </c>
      <c r="M234" s="98">
        <v>846.90590784294216</v>
      </c>
      <c r="N234" s="98">
        <v>888.27016832719369</v>
      </c>
      <c r="O234" s="98">
        <v>848.87213535453975</v>
      </c>
      <c r="P234" s="98">
        <v>845.11295751911985</v>
      </c>
      <c r="Q234" s="98">
        <v>845.72455227806756</v>
      </c>
      <c r="R234" s="98">
        <v>920.86635106308051</v>
      </c>
      <c r="S234" s="98">
        <v>945.74183177725888</v>
      </c>
      <c r="T234" s="98">
        <v>942.14886590826347</v>
      </c>
      <c r="U234" s="98">
        <v>914.76146633739688</v>
      </c>
      <c r="V234" s="98">
        <v>909.39704153605032</v>
      </c>
      <c r="W234" s="98">
        <v>872.78896310177743</v>
      </c>
      <c r="X234" s="98">
        <v>869.36971062940256</v>
      </c>
      <c r="Y234" s="98">
        <v>789.84334593038932</v>
      </c>
      <c r="DA234" s="63" t="s">
        <v>2338</v>
      </c>
    </row>
    <row r="235" spans="1:105" ht="12" customHeight="1" x14ac:dyDescent="0.25">
      <c r="A235" s="97" t="s">
        <v>50</v>
      </c>
      <c r="B235" s="98">
        <v>1288.0558480823452</v>
      </c>
      <c r="C235" s="98">
        <v>1639.0540193844715</v>
      </c>
      <c r="D235" s="98">
        <v>860.24395791655047</v>
      </c>
      <c r="E235" s="98">
        <v>1199.5367396632655</v>
      </c>
      <c r="F235" s="98">
        <v>1277.0075371731323</v>
      </c>
      <c r="G235" s="98">
        <v>1033.2870016849429</v>
      </c>
      <c r="H235" s="98">
        <v>1103.2165459640171</v>
      </c>
      <c r="I235" s="98">
        <v>739.68140458893731</v>
      </c>
      <c r="J235" s="98">
        <v>980.06207483701041</v>
      </c>
      <c r="K235" s="98">
        <v>851.63335460614871</v>
      </c>
      <c r="L235" s="98">
        <v>1010.5161774069365</v>
      </c>
      <c r="M235" s="98">
        <v>987.21949460336032</v>
      </c>
      <c r="N235" s="98">
        <v>777.91205244112291</v>
      </c>
      <c r="O235" s="98">
        <v>732.24585316632681</v>
      </c>
      <c r="P235" s="98">
        <v>817.27521188386709</v>
      </c>
      <c r="Q235" s="98">
        <v>851.53038569214527</v>
      </c>
      <c r="R235" s="98">
        <v>1067.3038646253278</v>
      </c>
      <c r="S235" s="98">
        <v>1061.0816107016592</v>
      </c>
      <c r="T235" s="98">
        <v>924.22941854824239</v>
      </c>
      <c r="U235" s="98">
        <v>1103.3891621639814</v>
      </c>
      <c r="V235" s="98">
        <v>834.70820171406956</v>
      </c>
      <c r="W235" s="98">
        <v>874.69939925887809</v>
      </c>
      <c r="X235" s="98">
        <v>557.33458790479585</v>
      </c>
      <c r="Y235" s="98">
        <v>928.27628228922867</v>
      </c>
      <c r="DA235" s="63" t="s">
        <v>2339</v>
      </c>
    </row>
    <row r="236" spans="1:105" ht="12" customHeight="1" x14ac:dyDescent="0.25">
      <c r="A236" s="109" t="s">
        <v>120</v>
      </c>
      <c r="B236" s="33">
        <v>1041.1463365842435</v>
      </c>
      <c r="C236" s="33">
        <v>1051.7577522956415</v>
      </c>
      <c r="D236" s="33">
        <v>952.39886090857055</v>
      </c>
      <c r="E236" s="33">
        <v>891.77168694410966</v>
      </c>
      <c r="F236" s="33">
        <v>882.81364376397835</v>
      </c>
      <c r="G236" s="33">
        <v>821.69876652944026</v>
      </c>
      <c r="H236" s="33">
        <v>865.84926268857032</v>
      </c>
      <c r="I236" s="33">
        <v>758.64402545538894</v>
      </c>
      <c r="J236" s="33">
        <v>711.20123654737483</v>
      </c>
      <c r="K236" s="33">
        <v>653.73900859651246</v>
      </c>
      <c r="L236" s="33">
        <v>711.86861384125928</v>
      </c>
      <c r="M236" s="33">
        <v>666.9226530578718</v>
      </c>
      <c r="N236" s="33">
        <v>684.06747029854387</v>
      </c>
      <c r="O236" s="33">
        <v>656.863206615119</v>
      </c>
      <c r="P236" s="33">
        <v>611.24222684022266</v>
      </c>
      <c r="Q236" s="33">
        <v>634.10360957157377</v>
      </c>
      <c r="R236" s="33">
        <v>701.78229315295471</v>
      </c>
      <c r="S236" s="33">
        <v>687.84584799307663</v>
      </c>
      <c r="T236" s="33">
        <v>655.28900377905245</v>
      </c>
      <c r="U236" s="33">
        <v>691.24888975384749</v>
      </c>
      <c r="V236" s="33">
        <v>641.58243691085079</v>
      </c>
      <c r="W236" s="33">
        <v>694.40415469409345</v>
      </c>
      <c r="X236" s="33">
        <v>487.33697766786821</v>
      </c>
      <c r="Y236" s="33">
        <v>619.07304266817243</v>
      </c>
      <c r="DA236" s="60" t="s">
        <v>2340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10837.228173185125</v>
      </c>
      <c r="C238" s="117">
        <f t="shared" si="115"/>
        <v>10928.696694285436</v>
      </c>
      <c r="D238" s="117">
        <f t="shared" si="115"/>
        <v>10144.334050486619</v>
      </c>
      <c r="E238" s="117">
        <f t="shared" si="115"/>
        <v>11078.56683480368</v>
      </c>
      <c r="F238" s="117">
        <f t="shared" si="115"/>
        <v>10949.731557399975</v>
      </c>
      <c r="G238" s="117">
        <f t="shared" si="115"/>
        <v>9758.5203289982564</v>
      </c>
      <c r="H238" s="117">
        <f t="shared" si="115"/>
        <v>9423.8479602935386</v>
      </c>
      <c r="I238" s="117">
        <f t="shared" si="115"/>
        <v>11393.84131686078</v>
      </c>
      <c r="J238" s="117">
        <f t="shared" si="115"/>
        <v>11091.477744141201</v>
      </c>
      <c r="K238" s="117">
        <f t="shared" si="115"/>
        <v>11492.319317932741</v>
      </c>
      <c r="L238" s="117">
        <f t="shared" si="115"/>
        <v>12084.164245746542</v>
      </c>
      <c r="M238" s="117">
        <f t="shared" si="115"/>
        <v>10764.228433894272</v>
      </c>
      <c r="N238" s="117">
        <f t="shared" si="115"/>
        <v>11696.994592349261</v>
      </c>
      <c r="O238" s="117">
        <f t="shared" si="115"/>
        <v>11331.136194015962</v>
      </c>
      <c r="P238" s="117">
        <f t="shared" si="115"/>
        <v>11040.000537065163</v>
      </c>
      <c r="Q238" s="117">
        <f t="shared" si="115"/>
        <v>10662.37906024189</v>
      </c>
      <c r="R238" s="117">
        <f t="shared" ref="R238:V238" si="116">R239+R242+R244+R257</f>
        <v>11365.006252424282</v>
      </c>
      <c r="S238" s="117">
        <f t="shared" si="116"/>
        <v>11615.232873957597</v>
      </c>
      <c r="T238" s="117">
        <f t="shared" si="116"/>
        <v>11780.692627585755</v>
      </c>
      <c r="U238" s="117">
        <f t="shared" si="116"/>
        <v>11393.42325670894</v>
      </c>
      <c r="V238" s="117">
        <f t="shared" si="116"/>
        <v>11792.042447721753</v>
      </c>
      <c r="W238" s="117">
        <f t="shared" ref="W238:Y238" si="117">W239+W242+W244+W257</f>
        <v>11655.320408263296</v>
      </c>
      <c r="X238" s="117">
        <f t="shared" si="117"/>
        <v>12259.406162759538</v>
      </c>
      <c r="Y238" s="117">
        <f t="shared" si="117"/>
        <v>11308.351233942449</v>
      </c>
      <c r="DA238" s="129" t="s">
        <v>2486</v>
      </c>
    </row>
    <row r="239" spans="1:105" ht="12" customHeight="1" x14ac:dyDescent="0.25">
      <c r="A239" s="121" t="s">
        <v>57</v>
      </c>
      <c r="B239" s="122">
        <f t="shared" ref="B239:Q239" si="118">SUM(B240:B241)</f>
        <v>8967.3664783684872</v>
      </c>
      <c r="C239" s="122">
        <f t="shared" si="118"/>
        <v>9019.9609951765306</v>
      </c>
      <c r="D239" s="122">
        <f t="shared" si="118"/>
        <v>8391.8454110862149</v>
      </c>
      <c r="E239" s="122">
        <f t="shared" si="118"/>
        <v>9237.4236411778711</v>
      </c>
      <c r="F239" s="122">
        <f t="shared" si="118"/>
        <v>9103.8955598703324</v>
      </c>
      <c r="G239" s="122">
        <f t="shared" si="118"/>
        <v>8090.2558625095817</v>
      </c>
      <c r="H239" s="122">
        <f t="shared" si="118"/>
        <v>7743.4420926886824</v>
      </c>
      <c r="I239" s="122">
        <f t="shared" si="118"/>
        <v>9737.6362993312105</v>
      </c>
      <c r="J239" s="122">
        <f t="shared" si="118"/>
        <v>9489.2168765162387</v>
      </c>
      <c r="K239" s="122">
        <f t="shared" si="118"/>
        <v>9991.0436832368741</v>
      </c>
      <c r="L239" s="122">
        <f t="shared" si="118"/>
        <v>10471.80566334066</v>
      </c>
      <c r="M239" s="122">
        <f t="shared" si="118"/>
        <v>9321.3354864240828</v>
      </c>
      <c r="N239" s="122">
        <f t="shared" si="118"/>
        <v>10154.515063056821</v>
      </c>
      <c r="O239" s="122">
        <f t="shared" si="118"/>
        <v>9843.2397311417972</v>
      </c>
      <c r="P239" s="122">
        <f t="shared" si="118"/>
        <v>9588.7744339543096</v>
      </c>
      <c r="Q239" s="122">
        <f t="shared" si="118"/>
        <v>9232.6631230705116</v>
      </c>
      <c r="R239" s="122">
        <f t="shared" ref="R239:V239" si="119">SUM(R240:R241)</f>
        <v>9816.1742129983722</v>
      </c>
      <c r="S239" s="122">
        <f t="shared" si="119"/>
        <v>10035.474710095466</v>
      </c>
      <c r="T239" s="122">
        <f t="shared" si="119"/>
        <v>10202.373498509311</v>
      </c>
      <c r="U239" s="122">
        <f t="shared" si="119"/>
        <v>9822.8436669874172</v>
      </c>
      <c r="V239" s="122">
        <f t="shared" si="119"/>
        <v>10205.436244877103</v>
      </c>
      <c r="W239" s="122">
        <f t="shared" ref="W239:Y239" si="120">SUM(W240:W241)</f>
        <v>10061.308259900014</v>
      </c>
      <c r="X239" s="122">
        <f t="shared" si="120"/>
        <v>10694.569278655883</v>
      </c>
      <c r="Y239" s="122">
        <f t="shared" si="120"/>
        <v>9795.3458002724856</v>
      </c>
      <c r="DA239" s="130" t="s">
        <v>2487</v>
      </c>
    </row>
    <row r="240" spans="1:105" ht="12" customHeight="1" x14ac:dyDescent="0.25">
      <c r="A240" s="97" t="s">
        <v>199</v>
      </c>
      <c r="B240" s="98">
        <v>8883.4692937629698</v>
      </c>
      <c r="C240" s="98">
        <v>8937.324724695558</v>
      </c>
      <c r="D240" s="98">
        <v>8316.596637767323</v>
      </c>
      <c r="E240" s="98">
        <v>9156.3024187026676</v>
      </c>
      <c r="F240" s="98">
        <v>9025.2126805571734</v>
      </c>
      <c r="G240" s="98">
        <v>8021.9516182159168</v>
      </c>
      <c r="H240" s="98">
        <v>7678.9837309764107</v>
      </c>
      <c r="I240" s="98">
        <v>9658.1268500429305</v>
      </c>
      <c r="J240" s="98">
        <v>9413.1833695340865</v>
      </c>
      <c r="K240" s="98">
        <v>9912.5527511332075</v>
      </c>
      <c r="L240" s="98">
        <v>10389.589126442033</v>
      </c>
      <c r="M240" s="98">
        <v>9249.048851107209</v>
      </c>
      <c r="N240" s="98">
        <v>10076.446019132818</v>
      </c>
      <c r="O240" s="98">
        <v>9768.204229535886</v>
      </c>
      <c r="P240" s="98">
        <v>9516.1365372013988</v>
      </c>
      <c r="Q240" s="98">
        <v>9163.0924253688117</v>
      </c>
      <c r="R240" s="98">
        <v>9742.7979900827522</v>
      </c>
      <c r="S240" s="98">
        <v>9960.8304323061875</v>
      </c>
      <c r="T240" s="98">
        <v>10126.806936755482</v>
      </c>
      <c r="U240" s="98">
        <v>9750.2671122792217</v>
      </c>
      <c r="V240" s="98">
        <v>10130.011131129031</v>
      </c>
      <c r="W240" s="98">
        <v>9987.1626720585136</v>
      </c>
      <c r="X240" s="98">
        <v>10615.702418372653</v>
      </c>
      <c r="Y240" s="98">
        <v>9723.3748710419823</v>
      </c>
      <c r="DA240" s="63" t="s">
        <v>2488</v>
      </c>
    </row>
    <row r="241" spans="1:105" ht="12" customHeight="1" x14ac:dyDescent="0.25">
      <c r="A241" s="97" t="s">
        <v>53</v>
      </c>
      <c r="B241" s="98">
        <v>83.897184605516713</v>
      </c>
      <c r="C241" s="98">
        <v>82.636270480973309</v>
      </c>
      <c r="D241" s="98">
        <v>75.248773318891878</v>
      </c>
      <c r="E241" s="98">
        <v>81.121222475202586</v>
      </c>
      <c r="F241" s="98">
        <v>78.682879313159702</v>
      </c>
      <c r="G241" s="98">
        <v>68.304244293665136</v>
      </c>
      <c r="H241" s="98">
        <v>64.458361712271724</v>
      </c>
      <c r="I241" s="98">
        <v>79.509449288279257</v>
      </c>
      <c r="J241" s="98">
        <v>76.033506982152673</v>
      </c>
      <c r="K241" s="98">
        <v>78.490932103666665</v>
      </c>
      <c r="L241" s="98">
        <v>82.2165368986267</v>
      </c>
      <c r="M241" s="98">
        <v>72.286635316873117</v>
      </c>
      <c r="N241" s="98">
        <v>78.069043924001619</v>
      </c>
      <c r="O241" s="98">
        <v>75.035501605910653</v>
      </c>
      <c r="P241" s="98">
        <v>72.637896752911686</v>
      </c>
      <c r="Q241" s="98">
        <v>69.570697701700297</v>
      </c>
      <c r="R241" s="98">
        <v>73.376222915619508</v>
      </c>
      <c r="S241" s="98">
        <v>74.644277789278249</v>
      </c>
      <c r="T241" s="98">
        <v>75.566561753828566</v>
      </c>
      <c r="U241" s="98">
        <v>72.576554708196127</v>
      </c>
      <c r="V241" s="98">
        <v>75.425113748072135</v>
      </c>
      <c r="W241" s="98">
        <v>74.145587841500344</v>
      </c>
      <c r="X241" s="98">
        <v>78.866860283228746</v>
      </c>
      <c r="Y241" s="98">
        <v>71.97092923050343</v>
      </c>
      <c r="DA241" s="63" t="s">
        <v>2489</v>
      </c>
    </row>
    <row r="242" spans="1:105" ht="12" customHeight="1" x14ac:dyDescent="0.25">
      <c r="A242" s="121" t="s">
        <v>92</v>
      </c>
      <c r="B242" s="122">
        <f t="shared" ref="B242:Y242" si="121">B243</f>
        <v>4.2711824172635249E-2</v>
      </c>
      <c r="C242" s="122">
        <f t="shared" si="121"/>
        <v>5.9139693323345573E-2</v>
      </c>
      <c r="D242" s="122">
        <f t="shared" si="121"/>
        <v>8.8768402090246556E-2</v>
      </c>
      <c r="E242" s="122">
        <f t="shared" si="121"/>
        <v>0.11263105471447535</v>
      </c>
      <c r="F242" s="122">
        <f t="shared" si="121"/>
        <v>0.18536094268382922</v>
      </c>
      <c r="G242" s="122">
        <f t="shared" si="121"/>
        <v>0.30114184375907038</v>
      </c>
      <c r="H242" s="122">
        <f t="shared" si="121"/>
        <v>0.37312003355158668</v>
      </c>
      <c r="I242" s="122">
        <f t="shared" si="121"/>
        <v>0.49525180089993764</v>
      </c>
      <c r="J242" s="122">
        <f t="shared" si="121"/>
        <v>0.60000233795521407</v>
      </c>
      <c r="K242" s="122">
        <f t="shared" si="121"/>
        <v>0.6760615051610207</v>
      </c>
      <c r="L242" s="122">
        <f t="shared" si="121"/>
        <v>1.4868006842688579</v>
      </c>
      <c r="M242" s="122">
        <f t="shared" si="121"/>
        <v>1.0667428130963637</v>
      </c>
      <c r="N242" s="122">
        <f t="shared" si="121"/>
        <v>0.9314346704544969</v>
      </c>
      <c r="O242" s="122">
        <f t="shared" si="121"/>
        <v>0.98004077859427297</v>
      </c>
      <c r="P242" s="122">
        <f t="shared" si="121"/>
        <v>1.2910232853426258</v>
      </c>
      <c r="Q242" s="122">
        <f t="shared" si="121"/>
        <v>1.2812698318275821</v>
      </c>
      <c r="R242" s="122">
        <f t="shared" si="121"/>
        <v>1.549041532695121</v>
      </c>
      <c r="S242" s="122">
        <f t="shared" si="121"/>
        <v>1.7055337909387271</v>
      </c>
      <c r="T242" s="122">
        <f t="shared" si="121"/>
        <v>2.4723345035701394</v>
      </c>
      <c r="U242" s="122">
        <f t="shared" si="121"/>
        <v>1.7975821512317134</v>
      </c>
      <c r="V242" s="122">
        <f t="shared" si="121"/>
        <v>2.0674351436776206</v>
      </c>
      <c r="W242" s="122">
        <f t="shared" si="121"/>
        <v>3.4098121078723587</v>
      </c>
      <c r="X242" s="122">
        <f t="shared" si="121"/>
        <v>3.5675290359723522</v>
      </c>
      <c r="Y242" s="122">
        <f t="shared" si="121"/>
        <v>3.5699814366711635</v>
      </c>
      <c r="DA242" s="130" t="s">
        <v>2490</v>
      </c>
    </row>
    <row r="243" spans="1:105" ht="12" customHeight="1" x14ac:dyDescent="0.25">
      <c r="A243" s="97" t="s">
        <v>53</v>
      </c>
      <c r="B243" s="98">
        <f>RES_hhdet_tesh!B86</f>
        <v>4.2711824172635249E-2</v>
      </c>
      <c r="C243" s="98">
        <f>RES_hhdet_tesh!C86</f>
        <v>5.9139693323345573E-2</v>
      </c>
      <c r="D243" s="98">
        <f>RES_hhdet_tesh!D86</f>
        <v>8.8768402090246556E-2</v>
      </c>
      <c r="E243" s="98">
        <f>RES_hhdet_tesh!E86</f>
        <v>0.11263105471447535</v>
      </c>
      <c r="F243" s="98">
        <f>RES_hhdet_tesh!F86</f>
        <v>0.18536094268382922</v>
      </c>
      <c r="G243" s="98">
        <f>RES_hhdet_tesh!G86</f>
        <v>0.30114184375907038</v>
      </c>
      <c r="H243" s="98">
        <f>RES_hhdet_tesh!H86</f>
        <v>0.37312003355158668</v>
      </c>
      <c r="I243" s="98">
        <f>RES_hhdet_tesh!I86</f>
        <v>0.49525180089993764</v>
      </c>
      <c r="J243" s="98">
        <f>RES_hhdet_tesh!J86</f>
        <v>0.60000233795521407</v>
      </c>
      <c r="K243" s="98">
        <f>RES_hhdet_tesh!K86</f>
        <v>0.6760615051610207</v>
      </c>
      <c r="L243" s="98">
        <f>RES_hhdet_tesh!L86</f>
        <v>1.4868006842688579</v>
      </c>
      <c r="M243" s="98">
        <f>RES_hhdet_tesh!M86</f>
        <v>1.0667428130963637</v>
      </c>
      <c r="N243" s="98">
        <f>RES_hhdet_tesh!N86</f>
        <v>0.9314346704544969</v>
      </c>
      <c r="O243" s="98">
        <f>RES_hhdet_tesh!O86</f>
        <v>0.98004077859427297</v>
      </c>
      <c r="P243" s="98">
        <f>RES_hhdet_tesh!P86</f>
        <v>1.2910232853426258</v>
      </c>
      <c r="Q243" s="98">
        <f>RES_hhdet_tesh!Q86</f>
        <v>1.2812698318275821</v>
      </c>
      <c r="R243" s="98">
        <f>RES_hhdet_tesh!R86</f>
        <v>1.549041532695121</v>
      </c>
      <c r="S243" s="98">
        <f>RES_hhdet_tesh!S86</f>
        <v>1.7055337909387271</v>
      </c>
      <c r="T243" s="98">
        <f>RES_hhdet_tesh!T86</f>
        <v>2.4723345035701394</v>
      </c>
      <c r="U243" s="98">
        <f>RES_hhdet_tesh!U86</f>
        <v>1.7975821512317134</v>
      </c>
      <c r="V243" s="98">
        <f>RES_hhdet_tesh!V86</f>
        <v>2.0674351436776206</v>
      </c>
      <c r="W243" s="98">
        <f>RES_hhdet_tesh!W86</f>
        <v>3.4098121078723587</v>
      </c>
      <c r="X243" s="98">
        <f>RES_hhdet_tesh!X86</f>
        <v>3.5675290359723522</v>
      </c>
      <c r="Y243" s="98">
        <f>RES_hhdet_tesh!Y86</f>
        <v>3.5699814366711635</v>
      </c>
      <c r="DA243" s="63" t="s">
        <v>2491</v>
      </c>
    </row>
    <row r="244" spans="1:105" ht="12" customHeight="1" x14ac:dyDescent="0.25">
      <c r="A244" s="121" t="s">
        <v>55</v>
      </c>
      <c r="B244" s="122">
        <v>1114.0835508125115</v>
      </c>
      <c r="C244" s="122">
        <v>1140.1570163511935</v>
      </c>
      <c r="D244" s="122">
        <v>1106.196337231843</v>
      </c>
      <c r="E244" s="122">
        <v>1159.9500252055693</v>
      </c>
      <c r="F244" s="122">
        <v>1165.555233779347</v>
      </c>
      <c r="G244" s="122">
        <v>1090.4310810140748</v>
      </c>
      <c r="H244" s="122">
        <v>1084.1235467119823</v>
      </c>
      <c r="I244" s="122">
        <v>1083.6579054882172</v>
      </c>
      <c r="J244" s="122">
        <v>1044.6671558460371</v>
      </c>
      <c r="K244" s="122">
        <v>1017.9157774510314</v>
      </c>
      <c r="L244" s="122">
        <v>1055.9854937779587</v>
      </c>
      <c r="M244" s="122">
        <v>947.61849333800012</v>
      </c>
      <c r="N244" s="122">
        <v>1031.9900193937615</v>
      </c>
      <c r="O244" s="122">
        <v>999.00530116027642</v>
      </c>
      <c r="P244" s="122">
        <v>970.62030630508934</v>
      </c>
      <c r="Q244" s="122">
        <v>941.30303575171479</v>
      </c>
      <c r="R244" s="122">
        <v>1004.589006484896</v>
      </c>
      <c r="S244" s="122">
        <v>1027.9128312773018</v>
      </c>
      <c r="T244" s="122">
        <v>1039.6842127408854</v>
      </c>
      <c r="U244" s="122">
        <v>1019.2772247962994</v>
      </c>
      <c r="V244" s="122">
        <v>1058.3818947173286</v>
      </c>
      <c r="W244" s="122">
        <v>1055.332729351368</v>
      </c>
      <c r="X244" s="122">
        <v>1090.4866139667149</v>
      </c>
      <c r="Y244" s="122">
        <v>1017.6672465936379</v>
      </c>
      <c r="DA244" s="130" t="s">
        <v>2492</v>
      </c>
    </row>
    <row r="245" spans="1:105" ht="12" customHeight="1" x14ac:dyDescent="0.25">
      <c r="A245" s="97" t="s">
        <v>132</v>
      </c>
      <c r="B245" s="98">
        <v>1116.7232667770497</v>
      </c>
      <c r="C245" s="98">
        <v>1138.1522494106839</v>
      </c>
      <c r="D245" s="98">
        <v>1102.8286906416436</v>
      </c>
      <c r="E245" s="98">
        <v>1163.7630124391283</v>
      </c>
      <c r="F245" s="98">
        <v>1171.02758207274</v>
      </c>
      <c r="G245" s="98">
        <v>1090.2915599719688</v>
      </c>
      <c r="H245" s="98">
        <v>1082.1023847817098</v>
      </c>
      <c r="I245" s="98">
        <v>1084.8940301930088</v>
      </c>
      <c r="J245" s="98">
        <v>1044.8509462845059</v>
      </c>
      <c r="K245" s="98">
        <v>1019.3107174871246</v>
      </c>
      <c r="L245" s="98">
        <v>1055.8391466843279</v>
      </c>
      <c r="M245" s="98">
        <v>945.45038991946114</v>
      </c>
      <c r="N245" s="98">
        <v>1032.8535048484439</v>
      </c>
      <c r="O245" s="98">
        <v>999.43148259456643</v>
      </c>
      <c r="P245" s="98">
        <v>973.92169671206739</v>
      </c>
      <c r="Q245" s="98">
        <v>942.07506333205845</v>
      </c>
      <c r="R245" s="98">
        <v>1003.3388429176783</v>
      </c>
      <c r="S245" s="98">
        <v>1027.9723181220934</v>
      </c>
      <c r="T245" s="98">
        <v>1042.934204546161</v>
      </c>
      <c r="U245" s="98">
        <v>1016.189553745889</v>
      </c>
      <c r="V245" s="98">
        <v>1059.7088171942007</v>
      </c>
      <c r="W245" s="98">
        <v>1047.8437653609005</v>
      </c>
      <c r="X245" s="98">
        <v>1108.0133095060212</v>
      </c>
      <c r="Y245" s="98">
        <v>1010.9301024524423</v>
      </c>
      <c r="DA245" s="63" t="s">
        <v>2493</v>
      </c>
    </row>
    <row r="246" spans="1:105" ht="12" customHeight="1" x14ac:dyDescent="0.25">
      <c r="A246" s="97" t="s">
        <v>131</v>
      </c>
      <c r="B246" s="98">
        <v>0</v>
      </c>
      <c r="C246" s="98">
        <v>0</v>
      </c>
      <c r="D246" s="98">
        <v>0</v>
      </c>
      <c r="E246" s="98">
        <v>0</v>
      </c>
      <c r="F246" s="98">
        <v>0</v>
      </c>
      <c r="G246" s="98">
        <v>0</v>
      </c>
      <c r="H246" s="98">
        <v>0</v>
      </c>
      <c r="I246" s="98">
        <v>0</v>
      </c>
      <c r="J246" s="98">
        <v>0</v>
      </c>
      <c r="K246" s="98">
        <v>0</v>
      </c>
      <c r="L246" s="98">
        <v>0</v>
      </c>
      <c r="M246" s="98">
        <v>0</v>
      </c>
      <c r="N246" s="98">
        <v>0</v>
      </c>
      <c r="O246" s="98">
        <v>0</v>
      </c>
      <c r="P246" s="98">
        <v>0</v>
      </c>
      <c r="Q246" s="98">
        <v>0</v>
      </c>
      <c r="R246" s="98">
        <v>0</v>
      </c>
      <c r="S246" s="98">
        <v>0</v>
      </c>
      <c r="T246" s="98">
        <v>0</v>
      </c>
      <c r="U246" s="98">
        <v>0</v>
      </c>
      <c r="V246" s="98">
        <v>0</v>
      </c>
      <c r="W246" s="98">
        <v>0</v>
      </c>
      <c r="X246" s="98">
        <v>0</v>
      </c>
      <c r="Y246" s="98">
        <v>0</v>
      </c>
      <c r="DA246" s="63" t="s">
        <v>2494</v>
      </c>
    </row>
    <row r="247" spans="1:105" ht="12" customHeight="1" x14ac:dyDescent="0.25">
      <c r="A247" s="100" t="s">
        <v>199</v>
      </c>
      <c r="B247" s="101">
        <v>0</v>
      </c>
      <c r="C247" s="101">
        <v>0</v>
      </c>
      <c r="D247" s="101">
        <v>0</v>
      </c>
      <c r="E247" s="101">
        <v>0</v>
      </c>
      <c r="F247" s="101">
        <v>0</v>
      </c>
      <c r="G247" s="101">
        <v>0</v>
      </c>
      <c r="H247" s="101">
        <v>0</v>
      </c>
      <c r="I247" s="101">
        <v>0</v>
      </c>
      <c r="J247" s="101">
        <v>0</v>
      </c>
      <c r="K247" s="101">
        <v>0</v>
      </c>
      <c r="L247" s="101">
        <v>0</v>
      </c>
      <c r="M247" s="101">
        <v>0</v>
      </c>
      <c r="N247" s="101">
        <v>0</v>
      </c>
      <c r="O247" s="101">
        <v>0</v>
      </c>
      <c r="P247" s="101">
        <v>0</v>
      </c>
      <c r="Q247" s="101">
        <v>0</v>
      </c>
      <c r="R247" s="101">
        <v>0</v>
      </c>
      <c r="S247" s="101">
        <v>0</v>
      </c>
      <c r="T247" s="101">
        <v>0</v>
      </c>
      <c r="U247" s="101">
        <v>0</v>
      </c>
      <c r="V247" s="101">
        <v>0</v>
      </c>
      <c r="W247" s="101">
        <v>0</v>
      </c>
      <c r="X247" s="101">
        <v>0</v>
      </c>
      <c r="Y247" s="101">
        <v>0</v>
      </c>
      <c r="DA247" s="131" t="s">
        <v>2495</v>
      </c>
    </row>
    <row r="248" spans="1:105" ht="12" customHeight="1" x14ac:dyDescent="0.25">
      <c r="A248" s="103" t="s">
        <v>52</v>
      </c>
      <c r="B248" s="104">
        <v>0</v>
      </c>
      <c r="C248" s="104">
        <v>0</v>
      </c>
      <c r="D248" s="104">
        <v>0</v>
      </c>
      <c r="E248" s="104">
        <v>0</v>
      </c>
      <c r="F248" s="104">
        <v>0</v>
      </c>
      <c r="G248" s="104">
        <v>0</v>
      </c>
      <c r="H248" s="104">
        <v>0</v>
      </c>
      <c r="I248" s="104">
        <v>0</v>
      </c>
      <c r="J248" s="104">
        <v>0</v>
      </c>
      <c r="K248" s="104">
        <v>0</v>
      </c>
      <c r="L248" s="104">
        <v>0</v>
      </c>
      <c r="M248" s="104">
        <v>0</v>
      </c>
      <c r="N248" s="104">
        <v>0</v>
      </c>
      <c r="O248" s="104">
        <v>0</v>
      </c>
      <c r="P248" s="104">
        <v>0</v>
      </c>
      <c r="Q248" s="104">
        <v>0</v>
      </c>
      <c r="R248" s="104">
        <v>0</v>
      </c>
      <c r="S248" s="104">
        <v>0</v>
      </c>
      <c r="T248" s="104">
        <v>0</v>
      </c>
      <c r="U248" s="104">
        <v>0</v>
      </c>
      <c r="V248" s="104">
        <v>0</v>
      </c>
      <c r="W248" s="104">
        <v>0</v>
      </c>
      <c r="X248" s="104">
        <v>0</v>
      </c>
      <c r="Y248" s="104">
        <v>0</v>
      </c>
      <c r="DA248" s="132" t="s">
        <v>2496</v>
      </c>
    </row>
    <row r="249" spans="1:105" ht="12" customHeight="1" x14ac:dyDescent="0.25">
      <c r="A249" s="106" t="s">
        <v>124</v>
      </c>
      <c r="B249" s="101">
        <v>0</v>
      </c>
      <c r="C249" s="101">
        <v>0</v>
      </c>
      <c r="D249" s="101">
        <v>0</v>
      </c>
      <c r="E249" s="101">
        <v>0</v>
      </c>
      <c r="F249" s="101">
        <v>0</v>
      </c>
      <c r="G249" s="101">
        <v>0</v>
      </c>
      <c r="H249" s="101">
        <v>0</v>
      </c>
      <c r="I249" s="101">
        <v>0</v>
      </c>
      <c r="J249" s="101">
        <v>0</v>
      </c>
      <c r="K249" s="101">
        <v>0</v>
      </c>
      <c r="L249" s="101">
        <v>0</v>
      </c>
      <c r="M249" s="101">
        <v>0</v>
      </c>
      <c r="N249" s="101">
        <v>0</v>
      </c>
      <c r="O249" s="101">
        <v>0</v>
      </c>
      <c r="P249" s="101">
        <v>0</v>
      </c>
      <c r="Q249" s="101">
        <v>0</v>
      </c>
      <c r="R249" s="101">
        <v>0</v>
      </c>
      <c r="S249" s="101">
        <v>0</v>
      </c>
      <c r="T249" s="101">
        <v>0</v>
      </c>
      <c r="U249" s="101">
        <v>0</v>
      </c>
      <c r="V249" s="101">
        <v>0</v>
      </c>
      <c r="W249" s="101">
        <v>0</v>
      </c>
      <c r="X249" s="101">
        <v>0</v>
      </c>
      <c r="Y249" s="101">
        <v>0</v>
      </c>
      <c r="DA249" s="131" t="s">
        <v>2497</v>
      </c>
    </row>
    <row r="250" spans="1:105" ht="12" customHeight="1" x14ac:dyDescent="0.25">
      <c r="A250" s="107" t="s">
        <v>123</v>
      </c>
      <c r="B250" s="104">
        <v>0</v>
      </c>
      <c r="C250" s="104">
        <v>0</v>
      </c>
      <c r="D250" s="104">
        <v>0</v>
      </c>
      <c r="E250" s="104">
        <v>0</v>
      </c>
      <c r="F250" s="104">
        <v>0</v>
      </c>
      <c r="G250" s="104">
        <v>0</v>
      </c>
      <c r="H250" s="104">
        <v>0</v>
      </c>
      <c r="I250" s="104">
        <v>0</v>
      </c>
      <c r="J250" s="104">
        <v>0</v>
      </c>
      <c r="K250" s="104">
        <v>0</v>
      </c>
      <c r="L250" s="104">
        <v>0</v>
      </c>
      <c r="M250" s="104">
        <v>0</v>
      </c>
      <c r="N250" s="104">
        <v>0</v>
      </c>
      <c r="O250" s="104">
        <v>0</v>
      </c>
      <c r="P250" s="104">
        <v>0</v>
      </c>
      <c r="Q250" s="104">
        <v>0</v>
      </c>
      <c r="R250" s="104">
        <v>0</v>
      </c>
      <c r="S250" s="104">
        <v>0</v>
      </c>
      <c r="T250" s="104">
        <v>0</v>
      </c>
      <c r="U250" s="104">
        <v>0</v>
      </c>
      <c r="V250" s="104">
        <v>0</v>
      </c>
      <c r="W250" s="104">
        <v>0</v>
      </c>
      <c r="X250" s="104">
        <v>0</v>
      </c>
      <c r="Y250" s="104">
        <v>0</v>
      </c>
      <c r="DA250" s="132" t="s">
        <v>2498</v>
      </c>
    </row>
    <row r="251" spans="1:105" ht="12" customHeight="1" x14ac:dyDescent="0.25">
      <c r="A251" s="108" t="s">
        <v>50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X251" s="98">
        <v>0</v>
      </c>
      <c r="Y251" s="98">
        <v>0</v>
      </c>
      <c r="DA251" s="63" t="s">
        <v>2499</v>
      </c>
    </row>
    <row r="252" spans="1:105" ht="12" customHeight="1" x14ac:dyDescent="0.25">
      <c r="A252" s="108" t="s">
        <v>52</v>
      </c>
      <c r="B252" s="98">
        <v>0</v>
      </c>
      <c r="C252" s="98">
        <v>0</v>
      </c>
      <c r="D252" s="98">
        <v>0</v>
      </c>
      <c r="E252" s="98">
        <v>0</v>
      </c>
      <c r="F252" s="98">
        <v>0</v>
      </c>
      <c r="G252" s="98">
        <v>0</v>
      </c>
      <c r="H252" s="98">
        <v>0</v>
      </c>
      <c r="I252" s="98">
        <v>0</v>
      </c>
      <c r="J252" s="98">
        <v>0</v>
      </c>
      <c r="K252" s="98">
        <v>0</v>
      </c>
      <c r="L252" s="98">
        <v>0</v>
      </c>
      <c r="M252" s="98">
        <v>0</v>
      </c>
      <c r="N252" s="98">
        <v>0</v>
      </c>
      <c r="O252" s="98">
        <v>0</v>
      </c>
      <c r="P252" s="98">
        <v>0</v>
      </c>
      <c r="Q252" s="98">
        <v>0</v>
      </c>
      <c r="R252" s="98">
        <v>0</v>
      </c>
      <c r="S252" s="98">
        <v>0</v>
      </c>
      <c r="T252" s="98">
        <v>0</v>
      </c>
      <c r="U252" s="98">
        <v>0</v>
      </c>
      <c r="V252" s="98">
        <v>0</v>
      </c>
      <c r="W252" s="98">
        <v>0</v>
      </c>
      <c r="X252" s="98">
        <v>0</v>
      </c>
      <c r="Y252" s="98">
        <v>0</v>
      </c>
      <c r="DA252" s="63" t="s">
        <v>2500</v>
      </c>
    </row>
    <row r="253" spans="1:105" ht="12" customHeight="1" x14ac:dyDescent="0.25">
      <c r="A253" s="106" t="s">
        <v>122</v>
      </c>
      <c r="B253" s="101">
        <v>1091.3096255288533</v>
      </c>
      <c r="C253" s="101">
        <v>1157.9700290278824</v>
      </c>
      <c r="D253" s="101">
        <v>1137.7072637534504</v>
      </c>
      <c r="E253" s="101">
        <v>1122.3471722030113</v>
      </c>
      <c r="F253" s="101">
        <v>1108.574292859365</v>
      </c>
      <c r="G253" s="101">
        <v>1091.9827631888888</v>
      </c>
      <c r="H253" s="101">
        <v>1108.1952676664832</v>
      </c>
      <c r="I253" s="101">
        <v>1067.846574175916</v>
      </c>
      <c r="J253" s="101">
        <v>1042.1549790047275</v>
      </c>
      <c r="K253" s="101">
        <v>998.09314111537947</v>
      </c>
      <c r="L253" s="101">
        <v>1058.1165520514078</v>
      </c>
      <c r="M253" s="101">
        <v>977.97915686355009</v>
      </c>
      <c r="N253" s="101">
        <v>1019.7765532895</v>
      </c>
      <c r="O253" s="101">
        <v>992.88585060678724</v>
      </c>
      <c r="P253" s="101">
        <v>921.81455949801671</v>
      </c>
      <c r="Q253" s="101">
        <v>930.34565229651821</v>
      </c>
      <c r="R253" s="101">
        <v>1022.6126468857573</v>
      </c>
      <c r="S253" s="101">
        <v>1027.0421646745635</v>
      </c>
      <c r="T253" s="101">
        <v>987.49689239372844</v>
      </c>
      <c r="U253" s="101">
        <v>1062.0672164429079</v>
      </c>
      <c r="V253" s="101">
        <v>1040.0147487810248</v>
      </c>
      <c r="W253" s="101">
        <v>1159.6977935526061</v>
      </c>
      <c r="X253" s="101">
        <v>808.09667455322028</v>
      </c>
      <c r="Y253" s="101">
        <v>1141.5876218301246</v>
      </c>
      <c r="DA253" s="131" t="s">
        <v>2501</v>
      </c>
    </row>
    <row r="254" spans="1:105" ht="12" customHeight="1" x14ac:dyDescent="0.25">
      <c r="A254" s="107" t="s">
        <v>121</v>
      </c>
      <c r="B254" s="104">
        <v>0</v>
      </c>
      <c r="C254" s="104">
        <v>0</v>
      </c>
      <c r="D254" s="104">
        <v>0</v>
      </c>
      <c r="E254" s="104">
        <v>0</v>
      </c>
      <c r="F254" s="104">
        <v>0</v>
      </c>
      <c r="G254" s="104">
        <v>0</v>
      </c>
      <c r="H254" s="104">
        <v>0</v>
      </c>
      <c r="I254" s="104">
        <v>0</v>
      </c>
      <c r="J254" s="104">
        <v>0</v>
      </c>
      <c r="K254" s="104">
        <v>0</v>
      </c>
      <c r="L254" s="104">
        <v>0</v>
      </c>
      <c r="M254" s="104">
        <v>0</v>
      </c>
      <c r="N254" s="104">
        <v>0</v>
      </c>
      <c r="O254" s="104">
        <v>0</v>
      </c>
      <c r="P254" s="104">
        <v>0</v>
      </c>
      <c r="Q254" s="104">
        <v>0</v>
      </c>
      <c r="R254" s="104">
        <v>0</v>
      </c>
      <c r="S254" s="104">
        <v>0</v>
      </c>
      <c r="T254" s="104">
        <v>0</v>
      </c>
      <c r="U254" s="104">
        <v>0</v>
      </c>
      <c r="V254" s="104">
        <v>0</v>
      </c>
      <c r="W254" s="104">
        <v>0</v>
      </c>
      <c r="X254" s="104">
        <v>0</v>
      </c>
      <c r="Y254" s="104">
        <v>0</v>
      </c>
      <c r="DA254" s="132" t="s">
        <v>2502</v>
      </c>
    </row>
    <row r="255" spans="1:105" ht="12" customHeight="1" x14ac:dyDescent="0.25">
      <c r="A255" s="108" t="s">
        <v>53</v>
      </c>
      <c r="B255" s="98">
        <v>0</v>
      </c>
      <c r="C255" s="98">
        <v>0</v>
      </c>
      <c r="D255" s="98">
        <v>0</v>
      </c>
      <c r="E255" s="98">
        <v>0</v>
      </c>
      <c r="F255" s="98">
        <v>0</v>
      </c>
      <c r="G255" s="98">
        <v>0</v>
      </c>
      <c r="H255" s="98">
        <v>0</v>
      </c>
      <c r="I255" s="98">
        <v>0</v>
      </c>
      <c r="J255" s="98">
        <v>0</v>
      </c>
      <c r="K255" s="98">
        <v>0</v>
      </c>
      <c r="L255" s="98">
        <v>0</v>
      </c>
      <c r="M255" s="98">
        <v>0</v>
      </c>
      <c r="N255" s="98">
        <v>0</v>
      </c>
      <c r="O255" s="98">
        <v>0</v>
      </c>
      <c r="P255" s="98">
        <v>0</v>
      </c>
      <c r="Q255" s="98">
        <v>0</v>
      </c>
      <c r="R255" s="98">
        <v>0</v>
      </c>
      <c r="S255" s="98">
        <v>0</v>
      </c>
      <c r="T255" s="98">
        <v>0</v>
      </c>
      <c r="U255" s="98">
        <v>0</v>
      </c>
      <c r="V255" s="98">
        <v>0</v>
      </c>
      <c r="W255" s="98">
        <v>0</v>
      </c>
      <c r="X255" s="98">
        <v>0</v>
      </c>
      <c r="Y255" s="98">
        <v>0</v>
      </c>
      <c r="DA255" s="63" t="s">
        <v>2503</v>
      </c>
    </row>
    <row r="256" spans="1:105" ht="12" customHeight="1" x14ac:dyDescent="0.25">
      <c r="A256" s="108" t="s">
        <v>52</v>
      </c>
      <c r="B256" s="98">
        <v>0</v>
      </c>
      <c r="C256" s="98">
        <v>0</v>
      </c>
      <c r="D256" s="98">
        <v>0</v>
      </c>
      <c r="E256" s="98">
        <v>0</v>
      </c>
      <c r="F256" s="98">
        <v>0</v>
      </c>
      <c r="G256" s="98">
        <v>0</v>
      </c>
      <c r="H256" s="98">
        <v>0</v>
      </c>
      <c r="I256" s="98">
        <v>0</v>
      </c>
      <c r="J256" s="98">
        <v>0</v>
      </c>
      <c r="K256" s="98">
        <v>0</v>
      </c>
      <c r="L256" s="98">
        <v>0</v>
      </c>
      <c r="M256" s="98">
        <v>0</v>
      </c>
      <c r="N256" s="98">
        <v>0</v>
      </c>
      <c r="O256" s="98">
        <v>0</v>
      </c>
      <c r="P256" s="98">
        <v>0</v>
      </c>
      <c r="Q256" s="98">
        <v>0</v>
      </c>
      <c r="R256" s="98">
        <v>0</v>
      </c>
      <c r="S256" s="98">
        <v>0</v>
      </c>
      <c r="T256" s="98">
        <v>0</v>
      </c>
      <c r="U256" s="98">
        <v>0</v>
      </c>
      <c r="V256" s="98">
        <v>0</v>
      </c>
      <c r="W256" s="98">
        <v>0</v>
      </c>
      <c r="X256" s="98">
        <v>0</v>
      </c>
      <c r="Y256" s="98">
        <v>0</v>
      </c>
      <c r="DA256" s="63" t="s">
        <v>2504</v>
      </c>
    </row>
    <row r="257" spans="1:105" ht="12" customHeight="1" x14ac:dyDescent="0.25">
      <c r="A257" s="121" t="s">
        <v>54</v>
      </c>
      <c r="B257" s="122">
        <v>755.73543217995484</v>
      </c>
      <c r="C257" s="122">
        <v>768.51954306438813</v>
      </c>
      <c r="D257" s="122">
        <v>646.20353376647063</v>
      </c>
      <c r="E257" s="122">
        <v>681.08053736552358</v>
      </c>
      <c r="F257" s="122">
        <v>680.0954028076128</v>
      </c>
      <c r="G257" s="122">
        <v>577.53224363084075</v>
      </c>
      <c r="H257" s="122">
        <v>595.90920085932271</v>
      </c>
      <c r="I257" s="122">
        <v>572.05186024045338</v>
      </c>
      <c r="J257" s="122">
        <v>556.99370944097041</v>
      </c>
      <c r="K257" s="122">
        <v>482.68379573967479</v>
      </c>
      <c r="L257" s="122">
        <v>554.88628794365559</v>
      </c>
      <c r="M257" s="122">
        <v>494.20771131909117</v>
      </c>
      <c r="N257" s="122">
        <v>509.55807522822545</v>
      </c>
      <c r="O257" s="122">
        <v>487.91112093529335</v>
      </c>
      <c r="P257" s="122">
        <v>479.31477352042225</v>
      </c>
      <c r="Q257" s="122">
        <v>487.1316315878363</v>
      </c>
      <c r="R257" s="122">
        <v>542.6939914083199</v>
      </c>
      <c r="S257" s="122">
        <v>550.1397987938908</v>
      </c>
      <c r="T257" s="122">
        <v>536.16258183198886</v>
      </c>
      <c r="U257" s="122">
        <v>549.50478277399293</v>
      </c>
      <c r="V257" s="122">
        <v>526.15687298364264</v>
      </c>
      <c r="W257" s="122">
        <v>535.26960690404178</v>
      </c>
      <c r="X257" s="122">
        <v>470.78274110096771</v>
      </c>
      <c r="Y257" s="122">
        <v>491.76820563965532</v>
      </c>
      <c r="DA257" s="130" t="s">
        <v>2505</v>
      </c>
    </row>
    <row r="258" spans="1:105" ht="12" customHeight="1" x14ac:dyDescent="0.25">
      <c r="A258" s="97" t="s">
        <v>202</v>
      </c>
      <c r="B258" s="98">
        <v>758.45304705880665</v>
      </c>
      <c r="C258" s="98">
        <v>758.83687919246154</v>
      </c>
      <c r="D258" s="98">
        <v>629.80505104826295</v>
      </c>
      <c r="E258" s="98">
        <v>695.14713949187455</v>
      </c>
      <c r="F258" s="98">
        <v>693.04248194933018</v>
      </c>
      <c r="G258" s="98">
        <v>563.60603039149157</v>
      </c>
      <c r="H258" s="98">
        <v>573.68083254772455</v>
      </c>
      <c r="I258" s="98">
        <v>581.7639037852756</v>
      </c>
      <c r="J258" s="98">
        <v>568.93300570989459</v>
      </c>
      <c r="K258" s="98">
        <v>479.95220410592697</v>
      </c>
      <c r="L258" s="98">
        <v>562.89415184840925</v>
      </c>
      <c r="M258" s="98">
        <v>487.30560063898935</v>
      </c>
      <c r="N258" s="98">
        <v>511.32787929312184</v>
      </c>
      <c r="O258" s="98">
        <v>488.83484667321062</v>
      </c>
      <c r="P258" s="98">
        <v>486.81226896482474</v>
      </c>
      <c r="Q258" s="98">
        <v>487.39683075418731</v>
      </c>
      <c r="R258" s="98">
        <v>531.22618437337565</v>
      </c>
      <c r="S258" s="98">
        <v>546.56917349733362</v>
      </c>
      <c r="T258" s="98">
        <v>546.09389018384593</v>
      </c>
      <c r="U258" s="98">
        <v>531.97987875803062</v>
      </c>
      <c r="V258" s="98">
        <v>531.29564787750826</v>
      </c>
      <c r="W258" s="98">
        <v>511.82769669629943</v>
      </c>
      <c r="X258" s="98">
        <v>511.55884321273771</v>
      </c>
      <c r="Y258" s="98">
        <v>465.8746777034678</v>
      </c>
      <c r="DA258" s="63" t="s">
        <v>2506</v>
      </c>
    </row>
    <row r="259" spans="1:105" ht="12" customHeight="1" x14ac:dyDescent="0.25">
      <c r="A259" s="97" t="s">
        <v>50</v>
      </c>
      <c r="B259" s="98">
        <v>722.49791474473432</v>
      </c>
      <c r="C259" s="98">
        <v>919.89763169903733</v>
      </c>
      <c r="D259" s="98">
        <v>482.85867509570107</v>
      </c>
      <c r="E259" s="98">
        <v>674.94501382265935</v>
      </c>
      <c r="F259" s="98">
        <v>720.32164131352272</v>
      </c>
      <c r="G259" s="98">
        <v>584.73401707805124</v>
      </c>
      <c r="H259" s="98">
        <v>627.03507451780445</v>
      </c>
      <c r="I259" s="98">
        <v>421.45653046452804</v>
      </c>
      <c r="J259" s="98">
        <v>558.93518839811816</v>
      </c>
      <c r="K259" s="98">
        <v>486.20618500021476</v>
      </c>
      <c r="L259" s="98">
        <v>577.28729174682724</v>
      </c>
      <c r="M259" s="98">
        <v>564.4074679172702</v>
      </c>
      <c r="N259" s="98">
        <v>445.00665217287587</v>
      </c>
      <c r="O259" s="98">
        <v>419.27313391163761</v>
      </c>
      <c r="P259" s="98">
        <v>468.57718471240617</v>
      </c>
      <c r="Q259" s="98">
        <v>489.08846564804162</v>
      </c>
      <c r="R259" s="98">
        <v>614.52990125281235</v>
      </c>
      <c r="S259" s="98">
        <v>612.3170553940663</v>
      </c>
      <c r="T259" s="98">
        <v>534.6185146437964</v>
      </c>
      <c r="U259" s="98">
        <v>639.8564324083992</v>
      </c>
      <c r="V259" s="98">
        <v>484.78905312041832</v>
      </c>
      <c r="W259" s="98">
        <v>509.2515211753543</v>
      </c>
      <c r="X259" s="98">
        <v>328.14875046194953</v>
      </c>
      <c r="Y259" s="98">
        <v>555.06470026691352</v>
      </c>
      <c r="DA259" s="63" t="s">
        <v>2507</v>
      </c>
    </row>
    <row r="260" spans="1:105" ht="12" customHeight="1" x14ac:dyDescent="0.25">
      <c r="A260" s="109" t="s">
        <v>120</v>
      </c>
      <c r="B260" s="33">
        <v>755.9641660871365</v>
      </c>
      <c r="C260" s="33">
        <v>765.20289982702297</v>
      </c>
      <c r="D260" s="33">
        <v>695.86100801237671</v>
      </c>
      <c r="E260" s="33">
        <v>653.80606073607646</v>
      </c>
      <c r="F260" s="33">
        <v>649.38989111034391</v>
      </c>
      <c r="G260" s="33">
        <v>606.68771006947509</v>
      </c>
      <c r="H260" s="33">
        <v>642.26505851995523</v>
      </c>
      <c r="I260" s="33">
        <v>564.42808434568099</v>
      </c>
      <c r="J260" s="33">
        <v>529.97742614917843</v>
      </c>
      <c r="K260" s="33">
        <v>488.2443741938647</v>
      </c>
      <c r="L260" s="33">
        <v>532.68928706497354</v>
      </c>
      <c r="M260" s="33">
        <v>500.19318588736337</v>
      </c>
      <c r="N260" s="33">
        <v>514.58476345665463</v>
      </c>
      <c r="O260" s="33">
        <v>496.41524780058074</v>
      </c>
      <c r="P260" s="33">
        <v>464.70441873086759</v>
      </c>
      <c r="Q260" s="33">
        <v>486.02646357053635</v>
      </c>
      <c r="R260" s="33">
        <v>542.93000196249443</v>
      </c>
      <c r="S260" s="33">
        <v>538.29614583379009</v>
      </c>
      <c r="T260" s="33">
        <v>518.33628268407108</v>
      </c>
      <c r="U260" s="33">
        <v>556.3874196978644</v>
      </c>
      <c r="V260" s="33">
        <v>525.2768145272089</v>
      </c>
      <c r="W260" s="33">
        <v>578.86902967236688</v>
      </c>
      <c r="X260" s="33">
        <v>411.88419628271407</v>
      </c>
      <c r="Y260" s="33">
        <v>532.07488567790426</v>
      </c>
      <c r="DA260" s="60" t="s">
        <v>2508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15.485917038173394</v>
      </c>
      <c r="C262" s="117">
        <f t="shared" si="122"/>
        <v>17.724816804476905</v>
      </c>
      <c r="D262" s="117">
        <f t="shared" si="122"/>
        <v>7.2451983686866708</v>
      </c>
      <c r="E262" s="117">
        <f t="shared" si="122"/>
        <v>9.421303768511887</v>
      </c>
      <c r="F262" s="117">
        <f t="shared" si="122"/>
        <v>9.10334654479575</v>
      </c>
      <c r="G262" s="117">
        <f t="shared" si="122"/>
        <v>6.7327558922159083</v>
      </c>
      <c r="H262" s="117">
        <f t="shared" si="122"/>
        <v>6.6325883418275877</v>
      </c>
      <c r="I262" s="117">
        <f t="shared" si="122"/>
        <v>4.6836299588812897</v>
      </c>
      <c r="J262" s="117">
        <f t="shared" si="122"/>
        <v>7.2188160126841492</v>
      </c>
      <c r="K262" s="117">
        <f t="shared" si="122"/>
        <v>7.5632612942747377</v>
      </c>
      <c r="L262" s="117">
        <f t="shared" si="122"/>
        <v>9.5359532014817123</v>
      </c>
      <c r="M262" s="117">
        <f t="shared" si="122"/>
        <v>9.4685528720605117</v>
      </c>
      <c r="N262" s="117">
        <f t="shared" si="122"/>
        <v>7.1461654374832024</v>
      </c>
      <c r="O262" s="117">
        <f t="shared" si="122"/>
        <v>7.3883240074816712</v>
      </c>
      <c r="P262" s="117">
        <f t="shared" si="122"/>
        <v>11.670909122748814</v>
      </c>
      <c r="Q262" s="117">
        <f t="shared" si="122"/>
        <v>16.211002833539599</v>
      </c>
      <c r="R262" s="117">
        <f t="shared" ref="R262:V262" si="123">R263+R266+R268+R281</f>
        <v>22.89044292193984</v>
      </c>
      <c r="S262" s="117">
        <f t="shared" si="123"/>
        <v>22.770325138185211</v>
      </c>
      <c r="T262" s="117">
        <f t="shared" si="123"/>
        <v>19.336149206301297</v>
      </c>
      <c r="U262" s="117">
        <f t="shared" si="123"/>
        <v>21.431928775370249</v>
      </c>
      <c r="V262" s="117">
        <f t="shared" si="123"/>
        <v>12.512390426095802</v>
      </c>
      <c r="W262" s="117">
        <f t="shared" ref="W262:Y262" si="124">W263+W266+W268+W281</f>
        <v>10.318810554575377</v>
      </c>
      <c r="X262" s="117">
        <f t="shared" si="124"/>
        <v>5.234216269998698</v>
      </c>
      <c r="Y262" s="117">
        <f t="shared" si="124"/>
        <v>7.1846463640719556</v>
      </c>
      <c r="DA262" s="129" t="s">
        <v>2654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:Y263" si="127">SUM(W264:W265)</f>
        <v>0</v>
      </c>
      <c r="X263" s="122">
        <f t="shared" si="127"/>
        <v>0</v>
      </c>
      <c r="Y263" s="122">
        <f t="shared" si="127"/>
        <v>0</v>
      </c>
      <c r="DA263" s="130" t="s">
        <v>2655</v>
      </c>
    </row>
    <row r="264" spans="1:105" ht="12" customHeight="1" x14ac:dyDescent="0.25">
      <c r="A264" s="97" t="s">
        <v>199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X264" s="98">
        <v>0</v>
      </c>
      <c r="Y264" s="98">
        <v>0</v>
      </c>
      <c r="DA264" s="63" t="s">
        <v>2656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X265" s="98">
        <v>0</v>
      </c>
      <c r="Y265" s="98">
        <v>0</v>
      </c>
      <c r="DA265" s="63" t="s">
        <v>2657</v>
      </c>
    </row>
    <row r="266" spans="1:105" ht="12" customHeight="1" x14ac:dyDescent="0.25">
      <c r="A266" s="121" t="s">
        <v>92</v>
      </c>
      <c r="B266" s="122">
        <f t="shared" ref="B266:Y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X266" s="122">
        <f t="shared" si="128"/>
        <v>0</v>
      </c>
      <c r="Y266" s="122">
        <f t="shared" si="128"/>
        <v>0</v>
      </c>
      <c r="DA266" s="130" t="s">
        <v>2658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X267" s="98">
        <v>0</v>
      </c>
      <c r="Y267" s="98">
        <v>0</v>
      </c>
      <c r="DA267" s="63" t="s">
        <v>2659</v>
      </c>
    </row>
    <row r="268" spans="1:105" ht="12" customHeight="1" x14ac:dyDescent="0.25">
      <c r="A268" s="121" t="s">
        <v>55</v>
      </c>
      <c r="B268" s="122">
        <v>0</v>
      </c>
      <c r="C268" s="122">
        <v>0</v>
      </c>
      <c r="D268" s="122">
        <v>0</v>
      </c>
      <c r="E268" s="122">
        <v>0</v>
      </c>
      <c r="F268" s="122">
        <v>0</v>
      </c>
      <c r="G268" s="122">
        <v>0</v>
      </c>
      <c r="H268" s="122">
        <v>0</v>
      </c>
      <c r="I268" s="122">
        <v>0</v>
      </c>
      <c r="J268" s="122">
        <v>0</v>
      </c>
      <c r="K268" s="122">
        <v>0</v>
      </c>
      <c r="L268" s="122">
        <v>0</v>
      </c>
      <c r="M268" s="122">
        <v>0</v>
      </c>
      <c r="N268" s="122">
        <v>0</v>
      </c>
      <c r="O268" s="122">
        <v>0</v>
      </c>
      <c r="P268" s="122">
        <v>0</v>
      </c>
      <c r="Q268" s="122">
        <v>0</v>
      </c>
      <c r="R268" s="122">
        <v>0</v>
      </c>
      <c r="S268" s="122">
        <v>0</v>
      </c>
      <c r="T268" s="122">
        <v>0</v>
      </c>
      <c r="U268" s="122">
        <v>0</v>
      </c>
      <c r="V268" s="122">
        <v>0</v>
      </c>
      <c r="W268" s="122">
        <v>0</v>
      </c>
      <c r="X268" s="122">
        <v>0</v>
      </c>
      <c r="Y268" s="122">
        <v>0</v>
      </c>
      <c r="DA268" s="130" t="s">
        <v>2660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X269" s="98">
        <v>0</v>
      </c>
      <c r="Y269" s="98">
        <v>0</v>
      </c>
      <c r="DA269" s="63" t="s">
        <v>2661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X270" s="98">
        <v>0</v>
      </c>
      <c r="Y270" s="98">
        <v>0</v>
      </c>
      <c r="DA270" s="63" t="s">
        <v>2662</v>
      </c>
    </row>
    <row r="271" spans="1:105" ht="12" customHeight="1" x14ac:dyDescent="0.25">
      <c r="A271" s="100" t="s">
        <v>199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X271" s="101">
        <v>0</v>
      </c>
      <c r="Y271" s="101">
        <v>0</v>
      </c>
      <c r="DA271" s="131" t="s">
        <v>2663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X272" s="104">
        <v>0</v>
      </c>
      <c r="Y272" s="104">
        <v>0</v>
      </c>
      <c r="DA272" s="132" t="s">
        <v>2664</v>
      </c>
    </row>
    <row r="273" spans="1:105" ht="12" customHeight="1" x14ac:dyDescent="0.25">
      <c r="A273" s="106" t="s">
        <v>124</v>
      </c>
      <c r="B273" s="101">
        <v>0</v>
      </c>
      <c r="C273" s="101">
        <v>0</v>
      </c>
      <c r="D273" s="101">
        <v>0</v>
      </c>
      <c r="E273" s="101">
        <v>0</v>
      </c>
      <c r="F273" s="101">
        <v>0</v>
      </c>
      <c r="G273" s="101">
        <v>0</v>
      </c>
      <c r="H273" s="101">
        <v>0</v>
      </c>
      <c r="I273" s="101">
        <v>0</v>
      </c>
      <c r="J273" s="101">
        <v>0</v>
      </c>
      <c r="K273" s="101">
        <v>0</v>
      </c>
      <c r="L273" s="101">
        <v>0</v>
      </c>
      <c r="M273" s="101">
        <v>0</v>
      </c>
      <c r="N273" s="101">
        <v>0</v>
      </c>
      <c r="O273" s="101">
        <v>0</v>
      </c>
      <c r="P273" s="101">
        <v>0</v>
      </c>
      <c r="Q273" s="101">
        <v>0</v>
      </c>
      <c r="R273" s="101">
        <v>0</v>
      </c>
      <c r="S273" s="101">
        <v>0</v>
      </c>
      <c r="T273" s="101">
        <v>0</v>
      </c>
      <c r="U273" s="101">
        <v>0</v>
      </c>
      <c r="V273" s="101">
        <v>0</v>
      </c>
      <c r="W273" s="101">
        <v>0</v>
      </c>
      <c r="X273" s="101">
        <v>0</v>
      </c>
      <c r="Y273" s="101">
        <v>0</v>
      </c>
      <c r="DA273" s="131" t="s">
        <v>2665</v>
      </c>
    </row>
    <row r="274" spans="1:105" ht="12" customHeight="1" x14ac:dyDescent="0.25">
      <c r="A274" s="107" t="s">
        <v>123</v>
      </c>
      <c r="B274" s="104">
        <v>0</v>
      </c>
      <c r="C274" s="104">
        <v>0</v>
      </c>
      <c r="D274" s="104">
        <v>0</v>
      </c>
      <c r="E274" s="104">
        <v>0</v>
      </c>
      <c r="F274" s="104">
        <v>0</v>
      </c>
      <c r="G274" s="104">
        <v>0</v>
      </c>
      <c r="H274" s="104">
        <v>0</v>
      </c>
      <c r="I274" s="104">
        <v>0</v>
      </c>
      <c r="J274" s="104">
        <v>0</v>
      </c>
      <c r="K274" s="104">
        <v>0</v>
      </c>
      <c r="L274" s="104">
        <v>0</v>
      </c>
      <c r="M274" s="104">
        <v>0</v>
      </c>
      <c r="N274" s="104">
        <v>0</v>
      </c>
      <c r="O274" s="104">
        <v>0</v>
      </c>
      <c r="P274" s="104">
        <v>0</v>
      </c>
      <c r="Q274" s="104">
        <v>0</v>
      </c>
      <c r="R274" s="104">
        <v>0</v>
      </c>
      <c r="S274" s="104">
        <v>0</v>
      </c>
      <c r="T274" s="104">
        <v>0</v>
      </c>
      <c r="U274" s="104">
        <v>0</v>
      </c>
      <c r="V274" s="104">
        <v>0</v>
      </c>
      <c r="W274" s="104">
        <v>0</v>
      </c>
      <c r="X274" s="104">
        <v>0</v>
      </c>
      <c r="Y274" s="104">
        <v>0</v>
      </c>
      <c r="DA274" s="132" t="s">
        <v>2666</v>
      </c>
    </row>
    <row r="275" spans="1:105" ht="12" customHeight="1" x14ac:dyDescent="0.25">
      <c r="A275" s="108" t="s">
        <v>50</v>
      </c>
      <c r="B275" s="98">
        <v>0</v>
      </c>
      <c r="C275" s="98">
        <v>0</v>
      </c>
      <c r="D275" s="98">
        <v>0</v>
      </c>
      <c r="E275" s="98">
        <v>0</v>
      </c>
      <c r="F275" s="98">
        <v>0</v>
      </c>
      <c r="G275" s="98">
        <v>0</v>
      </c>
      <c r="H275" s="98">
        <v>0</v>
      </c>
      <c r="I275" s="98">
        <v>0</v>
      </c>
      <c r="J275" s="98">
        <v>0</v>
      </c>
      <c r="K275" s="98">
        <v>0</v>
      </c>
      <c r="L275" s="98">
        <v>0</v>
      </c>
      <c r="M275" s="98">
        <v>0</v>
      </c>
      <c r="N275" s="98">
        <v>0</v>
      </c>
      <c r="O275" s="98">
        <v>0</v>
      </c>
      <c r="P275" s="98">
        <v>0</v>
      </c>
      <c r="Q275" s="98">
        <v>0</v>
      </c>
      <c r="R275" s="98">
        <v>0</v>
      </c>
      <c r="S275" s="98">
        <v>0</v>
      </c>
      <c r="T275" s="98">
        <v>0</v>
      </c>
      <c r="U275" s="98">
        <v>0</v>
      </c>
      <c r="V275" s="98">
        <v>0</v>
      </c>
      <c r="W275" s="98">
        <v>0</v>
      </c>
      <c r="X275" s="98">
        <v>0</v>
      </c>
      <c r="Y275" s="98">
        <v>0</v>
      </c>
      <c r="DA275" s="63" t="s">
        <v>2667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X276" s="98">
        <v>0</v>
      </c>
      <c r="Y276" s="98">
        <v>0</v>
      </c>
      <c r="DA276" s="63" t="s">
        <v>2668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X277" s="101">
        <v>0</v>
      </c>
      <c r="Y277" s="101">
        <v>0</v>
      </c>
      <c r="DA277" s="131" t="s">
        <v>2669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X278" s="104">
        <v>0</v>
      </c>
      <c r="Y278" s="104">
        <v>0</v>
      </c>
      <c r="DA278" s="132" t="s">
        <v>2670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X279" s="98">
        <v>0</v>
      </c>
      <c r="Y279" s="98">
        <v>0</v>
      </c>
      <c r="DA279" s="63" t="s">
        <v>2671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X280" s="98">
        <v>0</v>
      </c>
      <c r="Y280" s="98">
        <v>0</v>
      </c>
      <c r="DA280" s="63" t="s">
        <v>2672</v>
      </c>
    </row>
    <row r="281" spans="1:105" ht="12" customHeight="1" x14ac:dyDescent="0.25">
      <c r="A281" s="121" t="s">
        <v>54</v>
      </c>
      <c r="B281" s="122">
        <v>15.485917038173394</v>
      </c>
      <c r="C281" s="122">
        <v>17.724816804476905</v>
      </c>
      <c r="D281" s="122">
        <v>7.2451983686866708</v>
      </c>
      <c r="E281" s="122">
        <v>9.421303768511887</v>
      </c>
      <c r="F281" s="122">
        <v>9.10334654479575</v>
      </c>
      <c r="G281" s="122">
        <v>6.7327558922159083</v>
      </c>
      <c r="H281" s="122">
        <v>6.6325883418275877</v>
      </c>
      <c r="I281" s="122">
        <v>4.6836299588812897</v>
      </c>
      <c r="J281" s="122">
        <v>7.2188160126841492</v>
      </c>
      <c r="K281" s="122">
        <v>7.5632612942747377</v>
      </c>
      <c r="L281" s="122">
        <v>9.5359532014817123</v>
      </c>
      <c r="M281" s="122">
        <v>9.4685528720605117</v>
      </c>
      <c r="N281" s="122">
        <v>7.1461654374832024</v>
      </c>
      <c r="O281" s="122">
        <v>7.3883240074816712</v>
      </c>
      <c r="P281" s="122">
        <v>11.670909122748814</v>
      </c>
      <c r="Q281" s="122">
        <v>16.211002833539599</v>
      </c>
      <c r="R281" s="122">
        <v>22.89044292193984</v>
      </c>
      <c r="S281" s="122">
        <v>22.770325138185211</v>
      </c>
      <c r="T281" s="122">
        <v>19.336149206301297</v>
      </c>
      <c r="U281" s="122">
        <v>21.431928775370249</v>
      </c>
      <c r="V281" s="122">
        <v>12.512390426095802</v>
      </c>
      <c r="W281" s="122">
        <v>10.318810554575377</v>
      </c>
      <c r="X281" s="122">
        <v>5.234216269998698</v>
      </c>
      <c r="Y281" s="122">
        <v>7.1846463640719556</v>
      </c>
      <c r="DA281" s="130" t="s">
        <v>2673</v>
      </c>
    </row>
    <row r="282" spans="1:105" ht="12" customHeight="1" x14ac:dyDescent="0.25">
      <c r="A282" s="97" t="s">
        <v>202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X282" s="98">
        <v>0</v>
      </c>
      <c r="Y282" s="98">
        <v>0</v>
      </c>
      <c r="DA282" s="63" t="s">
        <v>2674</v>
      </c>
    </row>
    <row r="283" spans="1:105" ht="12" customHeight="1" x14ac:dyDescent="0.25">
      <c r="A283" s="97" t="s">
        <v>50</v>
      </c>
      <c r="B283" s="98">
        <v>292.59476645038563</v>
      </c>
      <c r="C283" s="98">
        <v>372.3275110433766</v>
      </c>
      <c r="D283" s="98">
        <v>195.41301748032367</v>
      </c>
      <c r="E283" s="98">
        <v>272.48676578190748</v>
      </c>
      <c r="F283" s="98">
        <v>290.08503214424877</v>
      </c>
      <c r="G283" s="98">
        <v>234.72147530275168</v>
      </c>
      <c r="H283" s="98">
        <v>250.60667058118617</v>
      </c>
      <c r="I283" s="98">
        <v>168.02602786642302</v>
      </c>
      <c r="J283" s="98">
        <v>222.63090091997532</v>
      </c>
      <c r="K283" s="98">
        <v>193.4570328323328</v>
      </c>
      <c r="L283" s="98">
        <v>229.54885485975973</v>
      </c>
      <c r="M283" s="98">
        <v>224.25678039409934</v>
      </c>
      <c r="N283" s="98">
        <v>176.71050183252558</v>
      </c>
      <c r="O283" s="98">
        <v>166.33696800526283</v>
      </c>
      <c r="P283" s="98">
        <v>185.65223713153927</v>
      </c>
      <c r="Q283" s="98">
        <v>193.43364241382773</v>
      </c>
      <c r="R283" s="98">
        <v>242.44874588828955</v>
      </c>
      <c r="S283" s="98">
        <v>241.03529868698897</v>
      </c>
      <c r="T283" s="98">
        <v>209.94795471741875</v>
      </c>
      <c r="U283" s="98">
        <v>250.64588207717003</v>
      </c>
      <c r="V283" s="98">
        <v>189.6123151013681</v>
      </c>
      <c r="W283" s="98">
        <v>198.69671553564677</v>
      </c>
      <c r="X283" s="98">
        <v>126.60412498845345</v>
      </c>
      <c r="Y283" s="98">
        <v>210.86724028482126</v>
      </c>
      <c r="DA283" s="63" t="s">
        <v>2675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X284" s="33">
        <v>0</v>
      </c>
      <c r="Y284" s="33">
        <v>0</v>
      </c>
      <c r="DA284" s="60" t="s">
        <v>2676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427.75909107256803</v>
      </c>
      <c r="C286" s="118">
        <f t="shared" si="129"/>
        <v>424.20470157055388</v>
      </c>
      <c r="D286" s="118">
        <f t="shared" si="129"/>
        <v>383.22176300163687</v>
      </c>
      <c r="E286" s="118">
        <f t="shared" si="129"/>
        <v>406.86673603248681</v>
      </c>
      <c r="F286" s="118">
        <f t="shared" si="129"/>
        <v>392.48405859540628</v>
      </c>
      <c r="G286" s="118">
        <f t="shared" si="129"/>
        <v>341.60689334635555</v>
      </c>
      <c r="H286" s="118">
        <f t="shared" si="129"/>
        <v>318.73496889431198</v>
      </c>
      <c r="I286" s="118">
        <f t="shared" si="129"/>
        <v>370.55901235754789</v>
      </c>
      <c r="J286" s="118">
        <f t="shared" si="129"/>
        <v>347.25100736864636</v>
      </c>
      <c r="K286" s="118">
        <f t="shared" si="129"/>
        <v>348.94207372388081</v>
      </c>
      <c r="L286" s="118">
        <f t="shared" si="129"/>
        <v>357.07174413635005</v>
      </c>
      <c r="M286" s="118">
        <f t="shared" si="129"/>
        <v>309.20962766652576</v>
      </c>
      <c r="N286" s="118">
        <f t="shared" si="129"/>
        <v>325.26049233439136</v>
      </c>
      <c r="O286" s="118">
        <f t="shared" si="129"/>
        <v>305.74739760367328</v>
      </c>
      <c r="P286" s="118">
        <f t="shared" si="129"/>
        <v>294.52114452227465</v>
      </c>
      <c r="Q286" s="118">
        <f t="shared" si="129"/>
        <v>280.78059390886585</v>
      </c>
      <c r="R286" s="118">
        <f t="shared" ref="R286:V286" si="130">R287+R290+R292+R305</f>
        <v>294.79437802159345</v>
      </c>
      <c r="S286" s="118">
        <f t="shared" si="130"/>
        <v>295.55718447212939</v>
      </c>
      <c r="T286" s="118">
        <f t="shared" si="130"/>
        <v>293.82095780649331</v>
      </c>
      <c r="U286" s="118">
        <f t="shared" si="130"/>
        <v>278.10647428154272</v>
      </c>
      <c r="V286" s="118">
        <f t="shared" si="130"/>
        <v>281.81593440364043</v>
      </c>
      <c r="W286" s="118">
        <f t="shared" ref="W286:Y286" si="131">W287+W290+W292+W305</f>
        <v>272.93411176619094</v>
      </c>
      <c r="X286" s="118">
        <f t="shared" si="131"/>
        <v>281.40791955418786</v>
      </c>
      <c r="Y286" s="118">
        <f t="shared" si="131"/>
        <v>254.08885275409256</v>
      </c>
      <c r="DA286" s="129" t="s">
        <v>2822</v>
      </c>
    </row>
    <row r="287" spans="1:105" ht="12" customHeight="1" x14ac:dyDescent="0.25">
      <c r="A287" s="121" t="s">
        <v>57</v>
      </c>
      <c r="B287" s="123">
        <f t="shared" ref="B287:Q287" si="132">SUM(B288:B289)</f>
        <v>363.50631502974312</v>
      </c>
      <c r="C287" s="123">
        <f t="shared" si="132"/>
        <v>359.37678874373876</v>
      </c>
      <c r="D287" s="123">
        <f t="shared" si="132"/>
        <v>324.62883393668812</v>
      </c>
      <c r="E287" s="123">
        <f t="shared" si="132"/>
        <v>346.41776014827241</v>
      </c>
      <c r="F287" s="123">
        <f t="shared" si="132"/>
        <v>332.92702380523241</v>
      </c>
      <c r="G287" s="123">
        <f t="shared" si="132"/>
        <v>288.67136405871042</v>
      </c>
      <c r="H287" s="123">
        <f t="shared" si="132"/>
        <v>266.87274957343004</v>
      </c>
      <c r="I287" s="123">
        <f t="shared" si="132"/>
        <v>320.90444832042539</v>
      </c>
      <c r="J287" s="123">
        <f t="shared" si="132"/>
        <v>300.5922322870224</v>
      </c>
      <c r="K287" s="123">
        <f t="shared" si="132"/>
        <v>306.31526826900108</v>
      </c>
      <c r="L287" s="123">
        <f t="shared" si="132"/>
        <v>312.19525694539766</v>
      </c>
      <c r="M287" s="123">
        <f t="shared" si="132"/>
        <v>269.94596427700469</v>
      </c>
      <c r="N287" s="123">
        <f t="shared" si="132"/>
        <v>284.30734162895897</v>
      </c>
      <c r="O287" s="123">
        <f t="shared" si="132"/>
        <v>267.09148528845401</v>
      </c>
      <c r="P287" s="123">
        <f t="shared" si="132"/>
        <v>257.18082534796173</v>
      </c>
      <c r="Q287" s="123">
        <f t="shared" si="132"/>
        <v>244.45199035776693</v>
      </c>
      <c r="R287" s="123">
        <f t="shared" ref="R287:V287" si="133">SUM(R288:R289)</f>
        <v>255.99249811226301</v>
      </c>
      <c r="S287" s="123">
        <f t="shared" si="133"/>
        <v>256.69578877528647</v>
      </c>
      <c r="T287" s="123">
        <f t="shared" si="133"/>
        <v>255.73558073282138</v>
      </c>
      <c r="U287" s="123">
        <f t="shared" si="133"/>
        <v>241.03539222429242</v>
      </c>
      <c r="V287" s="123">
        <f t="shared" si="133"/>
        <v>245.20170094947247</v>
      </c>
      <c r="W287" s="123">
        <f t="shared" ref="W287:Y287" si="134">SUM(W288:W289)</f>
        <v>236.99689226389424</v>
      </c>
      <c r="X287" s="123">
        <f t="shared" si="134"/>
        <v>246.66188785028913</v>
      </c>
      <c r="Y287" s="123">
        <f t="shared" si="134"/>
        <v>221.31298938361803</v>
      </c>
      <c r="DA287" s="130" t="s">
        <v>2823</v>
      </c>
    </row>
    <row r="288" spans="1:105" ht="12" customHeight="1" x14ac:dyDescent="0.25">
      <c r="A288" s="97" t="s">
        <v>199</v>
      </c>
      <c r="B288" s="99">
        <v>362.0325771394464</v>
      </c>
      <c r="C288" s="99">
        <v>357.92931980490107</v>
      </c>
      <c r="D288" s="99">
        <v>323.31444802987852</v>
      </c>
      <c r="E288" s="99">
        <v>345.00484500164163</v>
      </c>
      <c r="F288" s="99">
        <v>331.560452020144</v>
      </c>
      <c r="G288" s="99">
        <v>287.48764382537087</v>
      </c>
      <c r="H288" s="99">
        <v>265.75896696998001</v>
      </c>
      <c r="I288" s="99">
        <v>319.53466501450089</v>
      </c>
      <c r="J288" s="99">
        <v>299.2868719892719</v>
      </c>
      <c r="K288" s="99">
        <v>304.9708691671691</v>
      </c>
      <c r="L288" s="99">
        <v>310.79056917882019</v>
      </c>
      <c r="M288" s="99">
        <v>268.71429355856804</v>
      </c>
      <c r="N288" s="99">
        <v>282.98090514112448</v>
      </c>
      <c r="O288" s="99">
        <v>265.8203026654877</v>
      </c>
      <c r="P288" s="99">
        <v>255.95406636799385</v>
      </c>
      <c r="Q288" s="99">
        <v>243.28079668624696</v>
      </c>
      <c r="R288" s="99">
        <v>254.76184690665431</v>
      </c>
      <c r="S288" s="99">
        <v>255.4497568500534</v>
      </c>
      <c r="T288" s="99">
        <v>254.47909349501867</v>
      </c>
      <c r="U288" s="99">
        <v>239.83474617591764</v>
      </c>
      <c r="V288" s="99">
        <v>243.9589816431112</v>
      </c>
      <c r="W288" s="99">
        <v>235.77966113025681</v>
      </c>
      <c r="X288" s="99">
        <v>245.37258088490543</v>
      </c>
      <c r="Y288" s="99">
        <v>220.1418525659777</v>
      </c>
      <c r="DA288" s="63" t="s">
        <v>2824</v>
      </c>
    </row>
    <row r="289" spans="1:105" ht="12" customHeight="1" x14ac:dyDescent="0.25">
      <c r="A289" s="97" t="s">
        <v>53</v>
      </c>
      <c r="B289" s="99">
        <v>1.473737890296738</v>
      </c>
      <c r="C289" s="99">
        <v>1.447468938837676</v>
      </c>
      <c r="D289" s="99">
        <v>1.3143859068096098</v>
      </c>
      <c r="E289" s="99">
        <v>1.4129151466307959</v>
      </c>
      <c r="F289" s="99">
        <v>1.3665717850884165</v>
      </c>
      <c r="G289" s="99">
        <v>1.1837202333395818</v>
      </c>
      <c r="H289" s="99">
        <v>1.1137826034500253</v>
      </c>
      <c r="I289" s="99">
        <v>1.3697833059245075</v>
      </c>
      <c r="J289" s="99">
        <v>1.3053602977505203</v>
      </c>
      <c r="K289" s="99">
        <v>1.3443991018319636</v>
      </c>
      <c r="L289" s="99">
        <v>1.4046877665774886</v>
      </c>
      <c r="M289" s="99">
        <v>1.2316707184366695</v>
      </c>
      <c r="N289" s="99">
        <v>1.3264364878344568</v>
      </c>
      <c r="O289" s="99">
        <v>1.2711826229663299</v>
      </c>
      <c r="P289" s="99">
        <v>1.2267589799678955</v>
      </c>
      <c r="Q289" s="99">
        <v>1.1711936715199724</v>
      </c>
      <c r="R289" s="99">
        <v>1.2306512056086967</v>
      </c>
      <c r="S289" s="99">
        <v>1.2460319252330816</v>
      </c>
      <c r="T289" s="99">
        <v>1.2564872378026879</v>
      </c>
      <c r="U289" s="99">
        <v>1.2006460483747772</v>
      </c>
      <c r="V289" s="99">
        <v>1.2427193063612787</v>
      </c>
      <c r="W289" s="99">
        <v>1.2172311336374346</v>
      </c>
      <c r="X289" s="99">
        <v>1.2893069653836893</v>
      </c>
      <c r="Y289" s="99">
        <v>1.1711368176403261</v>
      </c>
      <c r="DA289" s="63" t="s">
        <v>2825</v>
      </c>
    </row>
    <row r="290" spans="1:105" ht="12" customHeight="1" x14ac:dyDescent="0.25">
      <c r="A290" s="121" t="s">
        <v>92</v>
      </c>
      <c r="B290" s="123">
        <f t="shared" ref="B290:Y290" si="135">B291</f>
        <v>3.6811134180574968E-4</v>
      </c>
      <c r="C290" s="123">
        <f t="shared" si="135"/>
        <v>4.6855493153372509E-4</v>
      </c>
      <c r="D290" s="123">
        <f t="shared" si="135"/>
        <v>6.2636774349442148E-4</v>
      </c>
      <c r="E290" s="123">
        <f t="shared" si="135"/>
        <v>7.3864304573010057E-4</v>
      </c>
      <c r="F290" s="123">
        <f t="shared" si="135"/>
        <v>1.1202378731655794E-3</v>
      </c>
      <c r="G290" s="123">
        <f t="shared" si="135"/>
        <v>1.7076354015927156E-3</v>
      </c>
      <c r="H290" s="123">
        <f t="shared" si="135"/>
        <v>2.045177875859761E-3</v>
      </c>
      <c r="I290" s="123">
        <f t="shared" si="135"/>
        <v>2.5768782605819526E-3</v>
      </c>
      <c r="J290" s="123">
        <f t="shared" si="135"/>
        <v>3.0191907354657019E-3</v>
      </c>
      <c r="K290" s="123">
        <f t="shared" si="135"/>
        <v>3.3012058835580642E-3</v>
      </c>
      <c r="L290" s="123">
        <f t="shared" si="135"/>
        <v>7.0578631611433462E-3</v>
      </c>
      <c r="M290" s="123">
        <f t="shared" si="135"/>
        <v>4.9348731093531075E-3</v>
      </c>
      <c r="N290" s="123">
        <f t="shared" si="135"/>
        <v>4.1478110900299439E-3</v>
      </c>
      <c r="O290" s="123">
        <f t="shared" si="135"/>
        <v>4.1570119556441623E-3</v>
      </c>
      <c r="P290" s="123">
        <f t="shared" si="135"/>
        <v>5.1501201095514983E-3</v>
      </c>
      <c r="Q290" s="123">
        <f t="shared" si="135"/>
        <v>4.8334143996059007E-3</v>
      </c>
      <c r="R290" s="123">
        <f t="shared" si="135"/>
        <v>5.6023628480941908E-3</v>
      </c>
      <c r="S290" s="123">
        <f t="shared" si="135"/>
        <v>5.9846187027085777E-3</v>
      </c>
      <c r="T290" s="123">
        <f t="shared" si="135"/>
        <v>8.4944652750660894E-3</v>
      </c>
      <c r="U290" s="123">
        <f t="shared" si="135"/>
        <v>6.0675392639790507E-3</v>
      </c>
      <c r="V290" s="123">
        <f t="shared" si="135"/>
        <v>6.8734773905105304E-3</v>
      </c>
      <c r="W290" s="123">
        <f t="shared" si="135"/>
        <v>1.1202718364206506E-2</v>
      </c>
      <c r="X290" s="123">
        <f t="shared" si="135"/>
        <v>1.154278569212275E-2</v>
      </c>
      <c r="Y290" s="123">
        <f t="shared" si="135"/>
        <v>1.1444832117604343E-2</v>
      </c>
      <c r="DA290" s="130" t="s">
        <v>2826</v>
      </c>
    </row>
    <row r="291" spans="1:105" ht="12" customHeight="1" x14ac:dyDescent="0.25">
      <c r="A291" s="97" t="s">
        <v>53</v>
      </c>
      <c r="B291" s="99">
        <f>RES_hhdet_fecs!B86</f>
        <v>3.6811134180574968E-4</v>
      </c>
      <c r="C291" s="99">
        <f>RES_hhdet_fecs!C86</f>
        <v>4.6855493153372509E-4</v>
      </c>
      <c r="D291" s="99">
        <f>RES_hhdet_fecs!D86</f>
        <v>6.2636774349442148E-4</v>
      </c>
      <c r="E291" s="99">
        <f>RES_hhdet_fecs!E86</f>
        <v>7.3864304573010057E-4</v>
      </c>
      <c r="F291" s="99">
        <f>RES_hhdet_fecs!F86</f>
        <v>1.1202378731655794E-3</v>
      </c>
      <c r="G291" s="99">
        <f>RES_hhdet_fecs!G86</f>
        <v>1.7076354015927156E-3</v>
      </c>
      <c r="H291" s="99">
        <f>RES_hhdet_fecs!H86</f>
        <v>2.045177875859761E-3</v>
      </c>
      <c r="I291" s="99">
        <f>RES_hhdet_fecs!I86</f>
        <v>2.5768782605819526E-3</v>
      </c>
      <c r="J291" s="99">
        <f>RES_hhdet_fecs!J86</f>
        <v>3.0191907354657019E-3</v>
      </c>
      <c r="K291" s="99">
        <f>RES_hhdet_fecs!K86</f>
        <v>3.3012058835580642E-3</v>
      </c>
      <c r="L291" s="99">
        <f>RES_hhdet_fecs!L86</f>
        <v>7.0578631611433462E-3</v>
      </c>
      <c r="M291" s="99">
        <f>RES_hhdet_fecs!M86</f>
        <v>4.9348731093531075E-3</v>
      </c>
      <c r="N291" s="99">
        <f>RES_hhdet_fecs!N86</f>
        <v>4.1478110900299439E-3</v>
      </c>
      <c r="O291" s="99">
        <f>RES_hhdet_fecs!O86</f>
        <v>4.1570119556441623E-3</v>
      </c>
      <c r="P291" s="99">
        <f>RES_hhdet_fecs!P86</f>
        <v>5.1501201095514983E-3</v>
      </c>
      <c r="Q291" s="99">
        <f>RES_hhdet_fecs!Q86</f>
        <v>4.8334143996059007E-3</v>
      </c>
      <c r="R291" s="99">
        <f>RES_hhdet_fecs!R86</f>
        <v>5.6023628480941908E-3</v>
      </c>
      <c r="S291" s="99">
        <f>RES_hhdet_fecs!S86</f>
        <v>5.9846187027085777E-3</v>
      </c>
      <c r="T291" s="99">
        <f>RES_hhdet_fecs!T86</f>
        <v>8.4944652750660894E-3</v>
      </c>
      <c r="U291" s="99">
        <f>RES_hhdet_fecs!U86</f>
        <v>6.0675392639790507E-3</v>
      </c>
      <c r="V291" s="99">
        <f>RES_hhdet_fecs!V86</f>
        <v>6.8734773905105304E-3</v>
      </c>
      <c r="W291" s="99">
        <f>RES_hhdet_fecs!W86</f>
        <v>1.1202718364206506E-2</v>
      </c>
      <c r="X291" s="99">
        <f>RES_hhdet_fecs!X86</f>
        <v>1.154278569212275E-2</v>
      </c>
      <c r="Y291" s="99">
        <f>RES_hhdet_fecs!Y86</f>
        <v>1.1444832117604343E-2</v>
      </c>
      <c r="DA291" s="63" t="s">
        <v>2827</v>
      </c>
    </row>
    <row r="292" spans="1:105" ht="12" customHeight="1" x14ac:dyDescent="0.25">
      <c r="A292" s="121" t="s">
        <v>55</v>
      </c>
      <c r="B292" s="123">
        <v>42.514728457531007</v>
      </c>
      <c r="C292" s="123">
        <v>42.758428583799045</v>
      </c>
      <c r="D292" s="123">
        <v>40.32029766575566</v>
      </c>
      <c r="E292" s="123">
        <v>41.08027013827239</v>
      </c>
      <c r="F292" s="123">
        <v>40.27488493317172</v>
      </c>
      <c r="G292" s="123">
        <v>36.725012464790822</v>
      </c>
      <c r="H292" s="123">
        <v>35.24027239581627</v>
      </c>
      <c r="I292" s="123">
        <v>33.658552256932786</v>
      </c>
      <c r="J292" s="123">
        <v>31.090906861241365</v>
      </c>
      <c r="K292" s="123">
        <v>29.243132740535845</v>
      </c>
      <c r="L292" s="123">
        <v>29.424508298406298</v>
      </c>
      <c r="M292" s="123">
        <v>25.59536551440646</v>
      </c>
      <c r="N292" s="123">
        <v>26.904405628281602</v>
      </c>
      <c r="O292" s="123">
        <v>25.288180933732026</v>
      </c>
      <c r="P292" s="123">
        <v>24.226565647730677</v>
      </c>
      <c r="Q292" s="123">
        <v>23.136158858054038</v>
      </c>
      <c r="R292" s="123">
        <v>24.250919322848048</v>
      </c>
      <c r="S292" s="123">
        <v>24.260358644987278</v>
      </c>
      <c r="T292" s="123">
        <v>23.963644839044544</v>
      </c>
      <c r="U292" s="123">
        <v>22.922652379853133</v>
      </c>
      <c r="V292" s="123">
        <v>23.222609274944563</v>
      </c>
      <c r="W292" s="123">
        <v>22.625846187843589</v>
      </c>
      <c r="X292" s="123">
        <v>22.81285665162024</v>
      </c>
      <c r="Y292" s="123">
        <v>20.794404904141615</v>
      </c>
      <c r="DA292" s="130" t="s">
        <v>2828</v>
      </c>
    </row>
    <row r="293" spans="1:105" ht="12" customHeight="1" x14ac:dyDescent="0.25">
      <c r="A293" s="97" t="s">
        <v>132</v>
      </c>
      <c r="B293" s="99">
        <v>43.851863412532154</v>
      </c>
      <c r="C293" s="99">
        <v>43.895650516796415</v>
      </c>
      <c r="D293" s="99">
        <v>41.228198418633866</v>
      </c>
      <c r="E293" s="99">
        <v>42.089931221424564</v>
      </c>
      <c r="F293" s="99">
        <v>41.215662924388127</v>
      </c>
      <c r="G293" s="99">
        <v>37.351076482699895</v>
      </c>
      <c r="H293" s="99">
        <v>35.691955871409895</v>
      </c>
      <c r="I293" s="99">
        <v>34.05810155003698</v>
      </c>
      <c r="J293" s="99">
        <v>31.338372854198134</v>
      </c>
      <c r="K293" s="99">
        <v>29.444081282528099</v>
      </c>
      <c r="L293" s="99">
        <v>29.535585076487468</v>
      </c>
      <c r="M293" s="99">
        <v>25.602348676417513</v>
      </c>
      <c r="N293" s="99">
        <v>26.943720882054919</v>
      </c>
      <c r="O293" s="99">
        <v>25.284820804355569</v>
      </c>
      <c r="P293" s="99">
        <v>24.300820275742403</v>
      </c>
      <c r="Q293" s="99">
        <v>23.158479730755705</v>
      </c>
      <c r="R293" s="99">
        <v>24.226579399822793</v>
      </c>
      <c r="S293" s="99">
        <v>24.268396243227588</v>
      </c>
      <c r="T293" s="99">
        <v>24.037253104618408</v>
      </c>
      <c r="U293" s="99">
        <v>22.870271965028088</v>
      </c>
      <c r="V293" s="99">
        <v>23.265425140595575</v>
      </c>
      <c r="W293" s="99">
        <v>22.475277421657896</v>
      </c>
      <c r="X293" s="99">
        <v>23.174490645881711</v>
      </c>
      <c r="Y293" s="99">
        <v>20.640840121627246</v>
      </c>
      <c r="DA293" s="63" t="s">
        <v>2829</v>
      </c>
    </row>
    <row r="294" spans="1:105" ht="12" customHeight="1" x14ac:dyDescent="0.25">
      <c r="A294" s="97" t="s">
        <v>131</v>
      </c>
      <c r="B294" s="99">
        <v>0</v>
      </c>
      <c r="C294" s="99">
        <v>0</v>
      </c>
      <c r="D294" s="99">
        <v>0</v>
      </c>
      <c r="E294" s="99">
        <v>0</v>
      </c>
      <c r="F294" s="99">
        <v>0</v>
      </c>
      <c r="G294" s="99">
        <v>0</v>
      </c>
      <c r="H294" s="99">
        <v>0</v>
      </c>
      <c r="I294" s="99">
        <v>0</v>
      </c>
      <c r="J294" s="99">
        <v>0</v>
      </c>
      <c r="K294" s="99">
        <v>0</v>
      </c>
      <c r="L294" s="99">
        <v>0</v>
      </c>
      <c r="M294" s="99">
        <v>0</v>
      </c>
      <c r="N294" s="99">
        <v>0</v>
      </c>
      <c r="O294" s="99">
        <v>0</v>
      </c>
      <c r="P294" s="99">
        <v>0</v>
      </c>
      <c r="Q294" s="99">
        <v>0</v>
      </c>
      <c r="R294" s="99">
        <v>0</v>
      </c>
      <c r="S294" s="99">
        <v>0</v>
      </c>
      <c r="T294" s="99">
        <v>0</v>
      </c>
      <c r="U294" s="99">
        <v>0</v>
      </c>
      <c r="V294" s="99">
        <v>0</v>
      </c>
      <c r="W294" s="99">
        <v>0</v>
      </c>
      <c r="X294" s="99">
        <v>0</v>
      </c>
      <c r="Y294" s="99">
        <v>0</v>
      </c>
      <c r="DA294" s="63" t="s">
        <v>2830</v>
      </c>
    </row>
    <row r="295" spans="1:105" ht="12" customHeight="1" x14ac:dyDescent="0.25">
      <c r="A295" s="100" t="s">
        <v>199</v>
      </c>
      <c r="B295" s="102">
        <v>0</v>
      </c>
      <c r="C295" s="102">
        <v>0</v>
      </c>
      <c r="D295" s="102">
        <v>0</v>
      </c>
      <c r="E295" s="102">
        <v>0</v>
      </c>
      <c r="F295" s="102">
        <v>0</v>
      </c>
      <c r="G295" s="102">
        <v>0</v>
      </c>
      <c r="H295" s="102">
        <v>0</v>
      </c>
      <c r="I295" s="102">
        <v>0</v>
      </c>
      <c r="J295" s="102">
        <v>0</v>
      </c>
      <c r="K295" s="102">
        <v>0</v>
      </c>
      <c r="L295" s="102">
        <v>0</v>
      </c>
      <c r="M295" s="102">
        <v>0</v>
      </c>
      <c r="N295" s="102">
        <v>0</v>
      </c>
      <c r="O295" s="102">
        <v>0</v>
      </c>
      <c r="P295" s="102">
        <v>0</v>
      </c>
      <c r="Q295" s="102">
        <v>0</v>
      </c>
      <c r="R295" s="102">
        <v>0</v>
      </c>
      <c r="S295" s="102">
        <v>0</v>
      </c>
      <c r="T295" s="102">
        <v>0</v>
      </c>
      <c r="U295" s="102">
        <v>0</v>
      </c>
      <c r="V295" s="102">
        <v>0</v>
      </c>
      <c r="W295" s="102">
        <v>0</v>
      </c>
      <c r="X295" s="102">
        <v>0</v>
      </c>
      <c r="Y295" s="102">
        <v>0</v>
      </c>
      <c r="DA295" s="131" t="s">
        <v>2831</v>
      </c>
    </row>
    <row r="296" spans="1:105" ht="12" customHeight="1" x14ac:dyDescent="0.25">
      <c r="A296" s="103" t="s">
        <v>52</v>
      </c>
      <c r="B296" s="105">
        <v>0</v>
      </c>
      <c r="C296" s="105">
        <v>0</v>
      </c>
      <c r="D296" s="105">
        <v>0</v>
      </c>
      <c r="E296" s="105">
        <v>0</v>
      </c>
      <c r="F296" s="105">
        <v>0</v>
      </c>
      <c r="G296" s="105">
        <v>0</v>
      </c>
      <c r="H296" s="105">
        <v>0</v>
      </c>
      <c r="I296" s="105">
        <v>0</v>
      </c>
      <c r="J296" s="105">
        <v>0</v>
      </c>
      <c r="K296" s="105">
        <v>0</v>
      </c>
      <c r="L296" s="105">
        <v>0</v>
      </c>
      <c r="M296" s="105">
        <v>0</v>
      </c>
      <c r="N296" s="105">
        <v>0</v>
      </c>
      <c r="O296" s="105">
        <v>0</v>
      </c>
      <c r="P296" s="105">
        <v>0</v>
      </c>
      <c r="Q296" s="105">
        <v>0</v>
      </c>
      <c r="R296" s="105">
        <v>0</v>
      </c>
      <c r="S296" s="105">
        <v>0</v>
      </c>
      <c r="T296" s="105">
        <v>0</v>
      </c>
      <c r="U296" s="105">
        <v>0</v>
      </c>
      <c r="V296" s="105">
        <v>0</v>
      </c>
      <c r="W296" s="105">
        <v>0</v>
      </c>
      <c r="X296" s="105">
        <v>0</v>
      </c>
      <c r="Y296" s="105">
        <v>0</v>
      </c>
      <c r="DA296" s="132" t="s">
        <v>2832</v>
      </c>
    </row>
    <row r="297" spans="1:105" ht="12" customHeight="1" x14ac:dyDescent="0.25">
      <c r="A297" s="106" t="s">
        <v>124</v>
      </c>
      <c r="B297" s="102">
        <v>0</v>
      </c>
      <c r="C297" s="102">
        <v>0</v>
      </c>
      <c r="D297" s="102">
        <v>0</v>
      </c>
      <c r="E297" s="102">
        <v>0</v>
      </c>
      <c r="F297" s="102">
        <v>0</v>
      </c>
      <c r="G297" s="102">
        <v>0</v>
      </c>
      <c r="H297" s="102">
        <v>0</v>
      </c>
      <c r="I297" s="102">
        <v>0</v>
      </c>
      <c r="J297" s="102">
        <v>0</v>
      </c>
      <c r="K297" s="102">
        <v>0</v>
      </c>
      <c r="L297" s="102">
        <v>0</v>
      </c>
      <c r="M297" s="102">
        <v>0</v>
      </c>
      <c r="N297" s="102">
        <v>0</v>
      </c>
      <c r="O297" s="102">
        <v>0</v>
      </c>
      <c r="P297" s="102">
        <v>0</v>
      </c>
      <c r="Q297" s="102">
        <v>0</v>
      </c>
      <c r="R297" s="102">
        <v>0</v>
      </c>
      <c r="S297" s="102">
        <v>0</v>
      </c>
      <c r="T297" s="102">
        <v>0</v>
      </c>
      <c r="U297" s="102">
        <v>0</v>
      </c>
      <c r="V297" s="102">
        <v>0</v>
      </c>
      <c r="W297" s="102">
        <v>0</v>
      </c>
      <c r="X297" s="102">
        <v>0</v>
      </c>
      <c r="Y297" s="102">
        <v>0</v>
      </c>
      <c r="DA297" s="131" t="s">
        <v>2833</v>
      </c>
    </row>
    <row r="298" spans="1:105" ht="12" customHeight="1" x14ac:dyDescent="0.25">
      <c r="A298" s="107" t="s">
        <v>123</v>
      </c>
      <c r="B298" s="105">
        <v>0</v>
      </c>
      <c r="C298" s="105">
        <v>0</v>
      </c>
      <c r="D298" s="105">
        <v>0</v>
      </c>
      <c r="E298" s="105">
        <v>0</v>
      </c>
      <c r="F298" s="105">
        <v>0</v>
      </c>
      <c r="G298" s="105">
        <v>0</v>
      </c>
      <c r="H298" s="105">
        <v>0</v>
      </c>
      <c r="I298" s="105">
        <v>0</v>
      </c>
      <c r="J298" s="105">
        <v>0</v>
      </c>
      <c r="K298" s="105">
        <v>0</v>
      </c>
      <c r="L298" s="105">
        <v>0</v>
      </c>
      <c r="M298" s="105">
        <v>0</v>
      </c>
      <c r="N298" s="105">
        <v>0</v>
      </c>
      <c r="O298" s="105">
        <v>0</v>
      </c>
      <c r="P298" s="105">
        <v>0</v>
      </c>
      <c r="Q298" s="105">
        <v>0</v>
      </c>
      <c r="R298" s="105">
        <v>0</v>
      </c>
      <c r="S298" s="105">
        <v>0</v>
      </c>
      <c r="T298" s="105">
        <v>0</v>
      </c>
      <c r="U298" s="105">
        <v>0</v>
      </c>
      <c r="V298" s="105">
        <v>0</v>
      </c>
      <c r="W298" s="105">
        <v>0</v>
      </c>
      <c r="X298" s="105">
        <v>0</v>
      </c>
      <c r="Y298" s="105">
        <v>0</v>
      </c>
      <c r="DA298" s="132" t="s">
        <v>2834</v>
      </c>
    </row>
    <row r="299" spans="1:105" ht="12" customHeight="1" x14ac:dyDescent="0.25">
      <c r="A299" s="108" t="s">
        <v>50</v>
      </c>
      <c r="B299" s="99">
        <v>0</v>
      </c>
      <c r="C299" s="99">
        <v>0</v>
      </c>
      <c r="D299" s="99">
        <v>0</v>
      </c>
      <c r="E299" s="99">
        <v>0</v>
      </c>
      <c r="F299" s="99">
        <v>0</v>
      </c>
      <c r="G299" s="99">
        <v>0</v>
      </c>
      <c r="H299" s="99">
        <v>0</v>
      </c>
      <c r="I299" s="99">
        <v>0</v>
      </c>
      <c r="J299" s="99">
        <v>0</v>
      </c>
      <c r="K299" s="99">
        <v>0</v>
      </c>
      <c r="L299" s="99">
        <v>0</v>
      </c>
      <c r="M299" s="99">
        <v>0</v>
      </c>
      <c r="N299" s="99">
        <v>0</v>
      </c>
      <c r="O299" s="99">
        <v>0</v>
      </c>
      <c r="P299" s="99">
        <v>0</v>
      </c>
      <c r="Q299" s="99">
        <v>0</v>
      </c>
      <c r="R299" s="99">
        <v>0</v>
      </c>
      <c r="S299" s="99">
        <v>0</v>
      </c>
      <c r="T299" s="99">
        <v>0</v>
      </c>
      <c r="U299" s="99">
        <v>0</v>
      </c>
      <c r="V299" s="99">
        <v>0</v>
      </c>
      <c r="W299" s="99">
        <v>0</v>
      </c>
      <c r="X299" s="99">
        <v>0</v>
      </c>
      <c r="Y299" s="99">
        <v>0</v>
      </c>
      <c r="DA299" s="63" t="s">
        <v>2835</v>
      </c>
    </row>
    <row r="300" spans="1:105" ht="12" customHeight="1" x14ac:dyDescent="0.25">
      <c r="A300" s="108" t="s">
        <v>52</v>
      </c>
      <c r="B300" s="99">
        <v>0</v>
      </c>
      <c r="C300" s="99">
        <v>0</v>
      </c>
      <c r="D300" s="99">
        <v>0</v>
      </c>
      <c r="E300" s="99">
        <v>0</v>
      </c>
      <c r="F300" s="99">
        <v>0</v>
      </c>
      <c r="G300" s="99">
        <v>0</v>
      </c>
      <c r="H300" s="99">
        <v>0</v>
      </c>
      <c r="I300" s="99">
        <v>0</v>
      </c>
      <c r="J300" s="99">
        <v>0</v>
      </c>
      <c r="K300" s="99">
        <v>0</v>
      </c>
      <c r="L300" s="99">
        <v>0</v>
      </c>
      <c r="M300" s="99">
        <v>0</v>
      </c>
      <c r="N300" s="99">
        <v>0</v>
      </c>
      <c r="O300" s="99">
        <v>0</v>
      </c>
      <c r="P300" s="99">
        <v>0</v>
      </c>
      <c r="Q300" s="99">
        <v>0</v>
      </c>
      <c r="R300" s="99">
        <v>0</v>
      </c>
      <c r="S300" s="99">
        <v>0</v>
      </c>
      <c r="T300" s="99">
        <v>0</v>
      </c>
      <c r="U300" s="99">
        <v>0</v>
      </c>
      <c r="V300" s="99">
        <v>0</v>
      </c>
      <c r="W300" s="99">
        <v>0</v>
      </c>
      <c r="X300" s="99">
        <v>0</v>
      </c>
      <c r="Y300" s="99">
        <v>0</v>
      </c>
      <c r="DA300" s="63" t="s">
        <v>2836</v>
      </c>
    </row>
    <row r="301" spans="1:105" ht="12" customHeight="1" x14ac:dyDescent="0.25">
      <c r="A301" s="106" t="s">
        <v>122</v>
      </c>
      <c r="B301" s="102">
        <v>30.978710200850752</v>
      </c>
      <c r="C301" s="102">
        <v>32.653838220023317</v>
      </c>
      <c r="D301" s="102">
        <v>31.825108771495163</v>
      </c>
      <c r="E301" s="102">
        <v>31.123211547037737</v>
      </c>
      <c r="F301" s="102">
        <v>30.479014447178947</v>
      </c>
      <c r="G301" s="102">
        <v>29.762246403007417</v>
      </c>
      <c r="H301" s="102">
        <v>29.860793185665184</v>
      </c>
      <c r="I301" s="102">
        <v>28.547897786248772</v>
      </c>
      <c r="J301" s="102">
        <v>27.708367803726407</v>
      </c>
      <c r="K301" s="102">
        <v>26.387576396158643</v>
      </c>
      <c r="L301" s="102">
        <v>27.807044766704788</v>
      </c>
      <c r="M301" s="102">
        <v>25.497578005586835</v>
      </c>
      <c r="N301" s="102">
        <v>26.348315752375768</v>
      </c>
      <c r="O301" s="102">
        <v>25.336428332417498</v>
      </c>
      <c r="P301" s="102">
        <v>23.128830412802447</v>
      </c>
      <c r="Q301" s="102">
        <v>22.819358827233916</v>
      </c>
      <c r="R301" s="102">
        <v>24.60182862103559</v>
      </c>
      <c r="S301" s="102">
        <v>24.142718040941272</v>
      </c>
      <c r="T301" s="102">
        <v>22.781667047757146</v>
      </c>
      <c r="U301" s="102">
        <v>23.648557917138852</v>
      </c>
      <c r="V301" s="102">
        <v>22.629955772944307</v>
      </c>
      <c r="W301" s="102">
        <v>24.724149634044394</v>
      </c>
      <c r="X301" s="102">
        <v>16.986213431834095</v>
      </c>
      <c r="Y301" s="102">
        <v>23.61901501689383</v>
      </c>
      <c r="DA301" s="131" t="s">
        <v>2837</v>
      </c>
    </row>
    <row r="302" spans="1:105" ht="12" customHeight="1" x14ac:dyDescent="0.25">
      <c r="A302" s="107" t="s">
        <v>121</v>
      </c>
      <c r="B302" s="105">
        <v>0</v>
      </c>
      <c r="C302" s="105">
        <v>0</v>
      </c>
      <c r="D302" s="105">
        <v>0</v>
      </c>
      <c r="E302" s="105">
        <v>0</v>
      </c>
      <c r="F302" s="105">
        <v>0</v>
      </c>
      <c r="G302" s="105">
        <v>0</v>
      </c>
      <c r="H302" s="105">
        <v>0</v>
      </c>
      <c r="I302" s="105">
        <v>0</v>
      </c>
      <c r="J302" s="105">
        <v>0</v>
      </c>
      <c r="K302" s="105">
        <v>0</v>
      </c>
      <c r="L302" s="105">
        <v>0</v>
      </c>
      <c r="M302" s="105">
        <v>0</v>
      </c>
      <c r="N302" s="105">
        <v>0</v>
      </c>
      <c r="O302" s="105">
        <v>0</v>
      </c>
      <c r="P302" s="105">
        <v>0</v>
      </c>
      <c r="Q302" s="105">
        <v>0</v>
      </c>
      <c r="R302" s="105">
        <v>0</v>
      </c>
      <c r="S302" s="105">
        <v>0</v>
      </c>
      <c r="T302" s="105">
        <v>0</v>
      </c>
      <c r="U302" s="105">
        <v>0</v>
      </c>
      <c r="V302" s="105">
        <v>0</v>
      </c>
      <c r="W302" s="105">
        <v>0</v>
      </c>
      <c r="X302" s="105">
        <v>0</v>
      </c>
      <c r="Y302" s="105">
        <v>0</v>
      </c>
      <c r="DA302" s="132" t="s">
        <v>2838</v>
      </c>
    </row>
    <row r="303" spans="1:105" ht="12" customHeight="1" x14ac:dyDescent="0.25">
      <c r="A303" s="108" t="s">
        <v>53</v>
      </c>
      <c r="B303" s="99">
        <v>0</v>
      </c>
      <c r="C303" s="99">
        <v>0</v>
      </c>
      <c r="D303" s="99">
        <v>0</v>
      </c>
      <c r="E303" s="99">
        <v>0</v>
      </c>
      <c r="F303" s="99">
        <v>0</v>
      </c>
      <c r="G303" s="99">
        <v>0</v>
      </c>
      <c r="H303" s="99">
        <v>0</v>
      </c>
      <c r="I303" s="99">
        <v>0</v>
      </c>
      <c r="J303" s="99">
        <v>0</v>
      </c>
      <c r="K303" s="99">
        <v>0</v>
      </c>
      <c r="L303" s="99">
        <v>0</v>
      </c>
      <c r="M303" s="99">
        <v>0</v>
      </c>
      <c r="N303" s="99">
        <v>0</v>
      </c>
      <c r="O303" s="99">
        <v>0</v>
      </c>
      <c r="P303" s="99">
        <v>0</v>
      </c>
      <c r="Q303" s="99">
        <v>0</v>
      </c>
      <c r="R303" s="99">
        <v>0</v>
      </c>
      <c r="S303" s="99">
        <v>0</v>
      </c>
      <c r="T303" s="99">
        <v>0</v>
      </c>
      <c r="U303" s="99">
        <v>0</v>
      </c>
      <c r="V303" s="99">
        <v>0</v>
      </c>
      <c r="W303" s="99">
        <v>0</v>
      </c>
      <c r="X303" s="99">
        <v>0</v>
      </c>
      <c r="Y303" s="99">
        <v>0</v>
      </c>
      <c r="DA303" s="63" t="s">
        <v>2839</v>
      </c>
    </row>
    <row r="304" spans="1:105" ht="12" customHeight="1" x14ac:dyDescent="0.25">
      <c r="A304" s="108" t="s">
        <v>52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X304" s="99">
        <v>0</v>
      </c>
      <c r="Y304" s="99">
        <v>0</v>
      </c>
      <c r="DA304" s="63" t="s">
        <v>2840</v>
      </c>
    </row>
    <row r="305" spans="1:105" ht="12" customHeight="1" x14ac:dyDescent="0.25">
      <c r="A305" s="121" t="s">
        <v>54</v>
      </c>
      <c r="B305" s="123">
        <v>21.737679473952102</v>
      </c>
      <c r="C305" s="123">
        <v>22.069015688084527</v>
      </c>
      <c r="D305" s="123">
        <v>18.272005031449588</v>
      </c>
      <c r="E305" s="123">
        <v>19.367967102896277</v>
      </c>
      <c r="F305" s="123">
        <v>19.281029619128944</v>
      </c>
      <c r="G305" s="123">
        <v>16.208809187452687</v>
      </c>
      <c r="H305" s="123">
        <v>16.61990174718985</v>
      </c>
      <c r="I305" s="123">
        <v>15.993434901929122</v>
      </c>
      <c r="J305" s="123">
        <v>15.564849029647137</v>
      </c>
      <c r="K305" s="123">
        <v>13.380371508460371</v>
      </c>
      <c r="L305" s="123">
        <v>15.444921029384959</v>
      </c>
      <c r="M305" s="123">
        <v>13.663363002005267</v>
      </c>
      <c r="N305" s="123">
        <v>14.044597266060762</v>
      </c>
      <c r="O305" s="123">
        <v>13.3635743695316</v>
      </c>
      <c r="P305" s="123">
        <v>13.108603406472668</v>
      </c>
      <c r="Q305" s="123">
        <v>13.187611278645281</v>
      </c>
      <c r="R305" s="123">
        <v>14.545358223634329</v>
      </c>
      <c r="S305" s="123">
        <v>14.595052433152921</v>
      </c>
      <c r="T305" s="123">
        <v>14.113237769352343</v>
      </c>
      <c r="U305" s="123">
        <v>14.142362138133176</v>
      </c>
      <c r="V305" s="123">
        <v>13.384750701832871</v>
      </c>
      <c r="W305" s="123">
        <v>13.300170596088906</v>
      </c>
      <c r="X305" s="123">
        <v>11.921632266586364</v>
      </c>
      <c r="Y305" s="123">
        <v>11.970013634215332</v>
      </c>
      <c r="DA305" s="130" t="s">
        <v>2841</v>
      </c>
    </row>
    <row r="306" spans="1:105" ht="12" customHeight="1" x14ac:dyDescent="0.25">
      <c r="A306" s="97" t="s">
        <v>202</v>
      </c>
      <c r="B306" s="99">
        <v>23.483298176691871</v>
      </c>
      <c r="C306" s="99">
        <v>23.387243042013058</v>
      </c>
      <c r="D306" s="99">
        <v>19.318374562144427</v>
      </c>
      <c r="E306" s="99">
        <v>21.21761841093992</v>
      </c>
      <c r="F306" s="99">
        <v>21.0552122104916</v>
      </c>
      <c r="G306" s="99">
        <v>17.05452256742149</v>
      </c>
      <c r="H306" s="99">
        <v>17.274840892605447</v>
      </c>
      <c r="I306" s="99">
        <v>17.449244431014478</v>
      </c>
      <c r="J306" s="99">
        <v>16.998022304534111</v>
      </c>
      <c r="K306" s="99">
        <v>14.299635152111406</v>
      </c>
      <c r="L306" s="99">
        <v>16.721186501241448</v>
      </c>
      <c r="M306" s="99">
        <v>14.430180674320226</v>
      </c>
      <c r="N306" s="99">
        <v>15.092204324559523</v>
      </c>
      <c r="O306" s="99">
        <v>14.380812875088626</v>
      </c>
      <c r="P306" s="99">
        <v>14.272851446270003</v>
      </c>
      <c r="Q306" s="99">
        <v>14.237420008696088</v>
      </c>
      <c r="R306" s="99">
        <v>15.444584636681054</v>
      </c>
      <c r="S306" s="99">
        <v>15.78720499848075</v>
      </c>
      <c r="T306" s="99">
        <v>15.665633034627673</v>
      </c>
      <c r="U306" s="99">
        <v>15.133051495478055</v>
      </c>
      <c r="V306" s="99">
        <v>14.983408105149401</v>
      </c>
      <c r="W306" s="99">
        <v>14.328376507765512</v>
      </c>
      <c r="X306" s="99">
        <v>14.212362700667194</v>
      </c>
      <c r="Y306" s="99">
        <v>12.85261469425706</v>
      </c>
      <c r="DA306" s="63" t="s">
        <v>2842</v>
      </c>
    </row>
    <row r="307" spans="1:105" ht="12" customHeight="1" x14ac:dyDescent="0.25">
      <c r="A307" s="97" t="s">
        <v>50</v>
      </c>
      <c r="B307" s="99">
        <v>22.625988190936624</v>
      </c>
      <c r="C307" s="99">
        <v>28.709908715959337</v>
      </c>
      <c r="D307" s="99">
        <v>15.026059360621662</v>
      </c>
      <c r="E307" s="99">
        <v>20.892727903951833</v>
      </c>
      <c r="F307" s="99">
        <v>22.179189232519331</v>
      </c>
      <c r="G307" s="99">
        <v>17.90697991595664</v>
      </c>
      <c r="H307" s="99">
        <v>19.062591168819868</v>
      </c>
      <c r="I307" s="99">
        <v>12.743180197804204</v>
      </c>
      <c r="J307" s="99">
        <v>16.825925471562563</v>
      </c>
      <c r="K307" s="99">
        <v>14.586845720095143</v>
      </c>
      <c r="L307" s="99">
        <v>17.264892999353282</v>
      </c>
      <c r="M307" s="99">
        <v>16.820942610521325</v>
      </c>
      <c r="N307" s="99">
        <v>13.217158540952282</v>
      </c>
      <c r="O307" s="99">
        <v>12.405037407131392</v>
      </c>
      <c r="P307" s="99">
        <v>13.802708367151466</v>
      </c>
      <c r="Q307" s="99">
        <v>14.335158792079035</v>
      </c>
      <c r="R307" s="99">
        <v>17.900605067426852</v>
      </c>
      <c r="S307" s="99">
        <v>17.712564196071803</v>
      </c>
      <c r="T307" s="99">
        <v>15.367676420038116</v>
      </c>
      <c r="U307" s="99">
        <v>18.253550925614991</v>
      </c>
      <c r="V307" s="99">
        <v>13.752819795710185</v>
      </c>
      <c r="W307" s="99">
        <v>14.359739700599327</v>
      </c>
      <c r="X307" s="99">
        <v>9.1112460120047203</v>
      </c>
      <c r="Y307" s="99">
        <v>15.105245169885043</v>
      </c>
      <c r="DA307" s="63" t="s">
        <v>2843</v>
      </c>
    </row>
    <row r="308" spans="1:105" ht="12" customHeight="1" x14ac:dyDescent="0.25">
      <c r="A308" s="109" t="s">
        <v>120</v>
      </c>
      <c r="B308" s="110">
        <v>18.288775872306765</v>
      </c>
      <c r="C308" s="110">
        <v>18.422741839253206</v>
      </c>
      <c r="D308" s="110">
        <v>16.635748135517716</v>
      </c>
      <c r="E308" s="110">
        <v>15.532282248396704</v>
      </c>
      <c r="F308" s="110">
        <v>15.332791931232418</v>
      </c>
      <c r="G308" s="110">
        <v>14.240132010966189</v>
      </c>
      <c r="H308" s="110">
        <v>14.96109768190032</v>
      </c>
      <c r="I308" s="110">
        <v>13.069866921608115</v>
      </c>
      <c r="J308" s="110">
        <v>12.210062310001515</v>
      </c>
      <c r="K308" s="110">
        <v>11.197295183459962</v>
      </c>
      <c r="L308" s="110">
        <v>12.162433142936161</v>
      </c>
      <c r="M308" s="110">
        <v>11.363498932170399</v>
      </c>
      <c r="N308" s="110">
        <v>11.622686882497337</v>
      </c>
      <c r="O308" s="110">
        <v>11.127973773008105</v>
      </c>
      <c r="P308" s="110">
        <v>10.323080984331487</v>
      </c>
      <c r="Q308" s="110">
        <v>10.674869724643399</v>
      </c>
      <c r="R308" s="110">
        <v>11.770151022037352</v>
      </c>
      <c r="S308" s="110">
        <v>11.482164629657705</v>
      </c>
      <c r="T308" s="110">
        <v>10.895854610972838</v>
      </c>
      <c r="U308" s="110">
        <v>11.435445665109295</v>
      </c>
      <c r="V308" s="110">
        <v>10.57084094873918</v>
      </c>
      <c r="W308" s="110">
        <v>11.399873964553521</v>
      </c>
      <c r="X308" s="110">
        <v>7.9669325942449545</v>
      </c>
      <c r="Y308" s="110">
        <v>10.073778966439027</v>
      </c>
      <c r="DA308" s="60" t="s">
        <v>2844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190.36674305235294</v>
      </c>
      <c r="C310" s="118">
        <f t="shared" si="136"/>
        <v>191.42864162291076</v>
      </c>
      <c r="D310" s="118">
        <f t="shared" si="136"/>
        <v>177.19318364729995</v>
      </c>
      <c r="E310" s="118">
        <f t="shared" si="136"/>
        <v>192.95906060390789</v>
      </c>
      <c r="F310" s="118">
        <f t="shared" si="136"/>
        <v>190.17598658381064</v>
      </c>
      <c r="G310" s="118">
        <f t="shared" si="136"/>
        <v>169.11625449258062</v>
      </c>
      <c r="H310" s="118">
        <f t="shared" si="136"/>
        <v>162.83562965167135</v>
      </c>
      <c r="I310" s="118">
        <f t="shared" si="136"/>
        <v>196.29231199428639</v>
      </c>
      <c r="J310" s="118">
        <f t="shared" si="136"/>
        <v>190.4209770829581</v>
      </c>
      <c r="K310" s="118">
        <f t="shared" si="136"/>
        <v>196.84138479320151</v>
      </c>
      <c r="L310" s="118">
        <f t="shared" si="136"/>
        <v>206.46062611762463</v>
      </c>
      <c r="M310" s="118">
        <f t="shared" si="136"/>
        <v>183.40852234266754</v>
      </c>
      <c r="N310" s="118">
        <f t="shared" si="136"/>
        <v>198.73844542528519</v>
      </c>
      <c r="O310" s="118">
        <f t="shared" si="136"/>
        <v>191.96171305614763</v>
      </c>
      <c r="P310" s="118">
        <f t="shared" si="136"/>
        <v>186.45115570684789</v>
      </c>
      <c r="Q310" s="118">
        <f t="shared" si="136"/>
        <v>179.49670322764601</v>
      </c>
      <c r="R310" s="118">
        <f t="shared" ref="R310:V310" si="137">R311+R314+R316+R329</f>
        <v>190.61159174655552</v>
      </c>
      <c r="S310" s="118">
        <f t="shared" si="137"/>
        <v>193.89230371851531</v>
      </c>
      <c r="T310" s="118">
        <f t="shared" si="137"/>
        <v>195.88412646401449</v>
      </c>
      <c r="U310" s="118">
        <f t="shared" si="137"/>
        <v>188.48330105540327</v>
      </c>
      <c r="V310" s="118">
        <f t="shared" si="137"/>
        <v>194.28805716040557</v>
      </c>
      <c r="W310" s="118">
        <f t="shared" ref="W310:Y310" si="138">W311+W314+W316+W329</f>
        <v>191.34272566272742</v>
      </c>
      <c r="X310" s="118">
        <f t="shared" si="138"/>
        <v>200.4154558752584</v>
      </c>
      <c r="Y310" s="118">
        <f t="shared" si="138"/>
        <v>184.01355406240012</v>
      </c>
      <c r="DA310" s="129" t="s">
        <v>2990</v>
      </c>
    </row>
    <row r="311" spans="1:105" ht="12" customHeight="1" x14ac:dyDescent="0.25">
      <c r="A311" s="121" t="s">
        <v>57</v>
      </c>
      <c r="B311" s="123">
        <f t="shared" ref="B311:Q311" si="139">SUM(B312:B313)</f>
        <v>157.52075373551293</v>
      </c>
      <c r="C311" s="123">
        <f t="shared" si="139"/>
        <v>157.99494936126774</v>
      </c>
      <c r="D311" s="123">
        <f t="shared" si="139"/>
        <v>146.58210166048519</v>
      </c>
      <c r="E311" s="123">
        <f t="shared" si="139"/>
        <v>160.89126100701083</v>
      </c>
      <c r="F311" s="123">
        <f t="shared" si="139"/>
        <v>158.11733016269693</v>
      </c>
      <c r="G311" s="123">
        <f t="shared" si="139"/>
        <v>140.2050437184171</v>
      </c>
      <c r="H311" s="123">
        <f t="shared" si="139"/>
        <v>133.79972535071988</v>
      </c>
      <c r="I311" s="123">
        <f t="shared" si="139"/>
        <v>167.75932623589</v>
      </c>
      <c r="J311" s="123">
        <f t="shared" si="139"/>
        <v>162.91300321391282</v>
      </c>
      <c r="K311" s="123">
        <f t="shared" si="139"/>
        <v>171.12741299042492</v>
      </c>
      <c r="L311" s="123">
        <f t="shared" si="139"/>
        <v>178.91312215459163</v>
      </c>
      <c r="M311" s="123">
        <f t="shared" si="139"/>
        <v>158.82349379005231</v>
      </c>
      <c r="N311" s="123">
        <f t="shared" si="139"/>
        <v>172.53086010653905</v>
      </c>
      <c r="O311" s="123">
        <f t="shared" si="139"/>
        <v>166.75513633047518</v>
      </c>
      <c r="P311" s="123">
        <f t="shared" si="139"/>
        <v>161.94184674363521</v>
      </c>
      <c r="Q311" s="123">
        <f t="shared" si="139"/>
        <v>155.4280318903821</v>
      </c>
      <c r="R311" s="123">
        <f t="shared" ref="R311:V311" si="140">SUM(R312:R313)</f>
        <v>164.63489328938908</v>
      </c>
      <c r="S311" s="123">
        <f t="shared" si="140"/>
        <v>167.52150659088136</v>
      </c>
      <c r="T311" s="123">
        <f t="shared" si="140"/>
        <v>169.64053674870061</v>
      </c>
      <c r="U311" s="123">
        <f t="shared" si="140"/>
        <v>162.50094097177873</v>
      </c>
      <c r="V311" s="123">
        <f t="shared" si="140"/>
        <v>168.14681504768816</v>
      </c>
      <c r="W311" s="123">
        <f t="shared" ref="W311:Y311" si="141">SUM(W312:W313)</f>
        <v>165.17419330808775</v>
      </c>
      <c r="X311" s="123">
        <f t="shared" si="141"/>
        <v>174.8336704825262</v>
      </c>
      <c r="Y311" s="123">
        <f t="shared" si="141"/>
        <v>159.39338606393326</v>
      </c>
      <c r="DA311" s="130" t="s">
        <v>2991</v>
      </c>
    </row>
    <row r="312" spans="1:105" ht="12" customHeight="1" x14ac:dyDescent="0.25">
      <c r="A312" s="97" t="s">
        <v>199</v>
      </c>
      <c r="B312" s="99">
        <v>156.04701584521618</v>
      </c>
      <c r="C312" s="99">
        <v>156.54748042243006</v>
      </c>
      <c r="D312" s="99">
        <v>145.26771575367559</v>
      </c>
      <c r="E312" s="99">
        <v>159.47834586038002</v>
      </c>
      <c r="F312" s="99">
        <v>156.75075837760852</v>
      </c>
      <c r="G312" s="99">
        <v>139.02132348507752</v>
      </c>
      <c r="H312" s="99">
        <v>132.68594274726985</v>
      </c>
      <c r="I312" s="99">
        <v>166.3895429299655</v>
      </c>
      <c r="J312" s="99">
        <v>161.60764291616229</v>
      </c>
      <c r="K312" s="99">
        <v>169.78301388859296</v>
      </c>
      <c r="L312" s="99">
        <v>177.50843438801414</v>
      </c>
      <c r="M312" s="99">
        <v>157.59182307161564</v>
      </c>
      <c r="N312" s="99">
        <v>171.2044236187046</v>
      </c>
      <c r="O312" s="99">
        <v>165.48395370750885</v>
      </c>
      <c r="P312" s="99">
        <v>160.71508776366733</v>
      </c>
      <c r="Q312" s="99">
        <v>154.25683821886213</v>
      </c>
      <c r="R312" s="99">
        <v>163.40424208378039</v>
      </c>
      <c r="S312" s="99">
        <v>166.27547466564829</v>
      </c>
      <c r="T312" s="99">
        <v>168.38404951089791</v>
      </c>
      <c r="U312" s="99">
        <v>161.30029492340395</v>
      </c>
      <c r="V312" s="99">
        <v>166.9040957413269</v>
      </c>
      <c r="W312" s="99">
        <v>163.95696217445033</v>
      </c>
      <c r="X312" s="99">
        <v>173.5443635171425</v>
      </c>
      <c r="Y312" s="99">
        <v>158.22224924629293</v>
      </c>
      <c r="DA312" s="63" t="s">
        <v>2992</v>
      </c>
    </row>
    <row r="313" spans="1:105" ht="12" customHeight="1" x14ac:dyDescent="0.25">
      <c r="A313" s="97" t="s">
        <v>53</v>
      </c>
      <c r="B313" s="99">
        <v>1.473737890296738</v>
      </c>
      <c r="C313" s="99">
        <v>1.447468938837676</v>
      </c>
      <c r="D313" s="99">
        <v>1.3143859068096098</v>
      </c>
      <c r="E313" s="99">
        <v>1.4129151466307959</v>
      </c>
      <c r="F313" s="99">
        <v>1.3665717850884165</v>
      </c>
      <c r="G313" s="99">
        <v>1.1837202333395818</v>
      </c>
      <c r="H313" s="99">
        <v>1.1137826034500253</v>
      </c>
      <c r="I313" s="99">
        <v>1.3697833059245075</v>
      </c>
      <c r="J313" s="99">
        <v>1.3053602977505203</v>
      </c>
      <c r="K313" s="99">
        <v>1.3443991018319636</v>
      </c>
      <c r="L313" s="99">
        <v>1.4046877665774886</v>
      </c>
      <c r="M313" s="99">
        <v>1.2316707184366695</v>
      </c>
      <c r="N313" s="99">
        <v>1.3264364878344568</v>
      </c>
      <c r="O313" s="99">
        <v>1.2711826229663299</v>
      </c>
      <c r="P313" s="99">
        <v>1.2267589799678955</v>
      </c>
      <c r="Q313" s="99">
        <v>1.1711936715199724</v>
      </c>
      <c r="R313" s="99">
        <v>1.2306512056086967</v>
      </c>
      <c r="S313" s="99">
        <v>1.2460319252330816</v>
      </c>
      <c r="T313" s="99">
        <v>1.2564872378026879</v>
      </c>
      <c r="U313" s="99">
        <v>1.2006460483747772</v>
      </c>
      <c r="V313" s="99">
        <v>1.2427193063612787</v>
      </c>
      <c r="W313" s="99">
        <v>1.2172311336374346</v>
      </c>
      <c r="X313" s="99">
        <v>1.2893069653836893</v>
      </c>
      <c r="Y313" s="99">
        <v>1.1711368176403261</v>
      </c>
      <c r="DA313" s="63" t="s">
        <v>2993</v>
      </c>
    </row>
    <row r="314" spans="1:105" ht="12" customHeight="1" x14ac:dyDescent="0.25">
      <c r="A314" s="121" t="s">
        <v>92</v>
      </c>
      <c r="B314" s="123">
        <f t="shared" ref="B314:Y314" si="142">B315</f>
        <v>7.502758756789752E-4</v>
      </c>
      <c r="C314" s="123">
        <f t="shared" si="142"/>
        <v>1.0358994741617527E-3</v>
      </c>
      <c r="D314" s="123">
        <f t="shared" si="142"/>
        <v>1.5505360623352014E-3</v>
      </c>
      <c r="E314" s="123">
        <f t="shared" si="142"/>
        <v>1.9617323103794451E-3</v>
      </c>
      <c r="F314" s="123">
        <f t="shared" si="142"/>
        <v>3.2193666085977386E-3</v>
      </c>
      <c r="G314" s="123">
        <f t="shared" si="142"/>
        <v>5.2188220109750808E-3</v>
      </c>
      <c r="H314" s="123">
        <f t="shared" si="142"/>
        <v>6.4471790987099976E-3</v>
      </c>
      <c r="I314" s="123">
        <f t="shared" si="142"/>
        <v>8.5321638518981151E-3</v>
      </c>
      <c r="J314" s="123">
        <f t="shared" si="142"/>
        <v>1.0300974683544078E-2</v>
      </c>
      <c r="K314" s="123">
        <f t="shared" si="142"/>
        <v>1.1579636729516977E-2</v>
      </c>
      <c r="L314" s="123">
        <f t="shared" si="142"/>
        <v>2.5402319427618569E-2</v>
      </c>
      <c r="M314" s="123">
        <f t="shared" si="142"/>
        <v>1.8175917045164611E-2</v>
      </c>
      <c r="N314" s="123">
        <f t="shared" si="142"/>
        <v>1.5825593229086127E-2</v>
      </c>
      <c r="O314" s="123">
        <f t="shared" si="142"/>
        <v>1.6602951681331836E-2</v>
      </c>
      <c r="P314" s="123">
        <f t="shared" si="142"/>
        <v>2.1803693105668501E-2</v>
      </c>
      <c r="Q314" s="123">
        <f t="shared" si="142"/>
        <v>2.1569643084221199E-2</v>
      </c>
      <c r="R314" s="123">
        <f t="shared" si="142"/>
        <v>2.5980212036008137E-2</v>
      </c>
      <c r="S314" s="123">
        <f t="shared" si="142"/>
        <v>2.8470361238845165E-2</v>
      </c>
      <c r="T314" s="123">
        <f t="shared" si="142"/>
        <v>4.1108880425643236E-2</v>
      </c>
      <c r="U314" s="123">
        <f t="shared" si="142"/>
        <v>2.973770131667126E-2</v>
      </c>
      <c r="V314" s="123">
        <f t="shared" si="142"/>
        <v>3.4063476208727003E-2</v>
      </c>
      <c r="W314" s="123">
        <f t="shared" si="142"/>
        <v>5.5978104407623443E-2</v>
      </c>
      <c r="X314" s="123">
        <f t="shared" si="142"/>
        <v>5.8321581698185569E-2</v>
      </c>
      <c r="Y314" s="123">
        <f t="shared" si="142"/>
        <v>5.8092020534953714E-2</v>
      </c>
      <c r="DA314" s="130" t="s">
        <v>2994</v>
      </c>
    </row>
    <row r="315" spans="1:105" ht="12" customHeight="1" x14ac:dyDescent="0.25">
      <c r="A315" s="97" t="s">
        <v>53</v>
      </c>
      <c r="B315" s="99">
        <f>RES_hhdet_tess!B86</f>
        <v>7.502758756789752E-4</v>
      </c>
      <c r="C315" s="99">
        <f>RES_hhdet_tess!C86</f>
        <v>1.0358994741617527E-3</v>
      </c>
      <c r="D315" s="99">
        <f>RES_hhdet_tess!D86</f>
        <v>1.5505360623352014E-3</v>
      </c>
      <c r="E315" s="99">
        <f>RES_hhdet_tess!E86</f>
        <v>1.9617323103794451E-3</v>
      </c>
      <c r="F315" s="99">
        <f>RES_hhdet_tess!F86</f>
        <v>3.2193666085977386E-3</v>
      </c>
      <c r="G315" s="99">
        <f>RES_hhdet_tess!G86</f>
        <v>5.2188220109750808E-3</v>
      </c>
      <c r="H315" s="99">
        <f>RES_hhdet_tess!H86</f>
        <v>6.4471790987099976E-3</v>
      </c>
      <c r="I315" s="99">
        <f>RES_hhdet_tess!I86</f>
        <v>8.5321638518981151E-3</v>
      </c>
      <c r="J315" s="99">
        <f>RES_hhdet_tess!J86</f>
        <v>1.0300974683544078E-2</v>
      </c>
      <c r="K315" s="99">
        <f>RES_hhdet_tess!K86</f>
        <v>1.1579636729516977E-2</v>
      </c>
      <c r="L315" s="99">
        <f>RES_hhdet_tess!L86</f>
        <v>2.5402319427618569E-2</v>
      </c>
      <c r="M315" s="99">
        <f>RES_hhdet_tess!M86</f>
        <v>1.8175917045164611E-2</v>
      </c>
      <c r="N315" s="99">
        <f>RES_hhdet_tess!N86</f>
        <v>1.5825593229086127E-2</v>
      </c>
      <c r="O315" s="99">
        <f>RES_hhdet_tess!O86</f>
        <v>1.6602951681331836E-2</v>
      </c>
      <c r="P315" s="99">
        <f>RES_hhdet_tess!P86</f>
        <v>2.1803693105668501E-2</v>
      </c>
      <c r="Q315" s="99">
        <f>RES_hhdet_tess!Q86</f>
        <v>2.1569643084221199E-2</v>
      </c>
      <c r="R315" s="99">
        <f>RES_hhdet_tess!R86</f>
        <v>2.5980212036008137E-2</v>
      </c>
      <c r="S315" s="99">
        <f>RES_hhdet_tess!S86</f>
        <v>2.8470361238845165E-2</v>
      </c>
      <c r="T315" s="99">
        <f>RES_hhdet_tess!T86</f>
        <v>4.1108880425643236E-2</v>
      </c>
      <c r="U315" s="99">
        <f>RES_hhdet_tess!U86</f>
        <v>2.973770131667126E-2</v>
      </c>
      <c r="V315" s="99">
        <f>RES_hhdet_tess!V86</f>
        <v>3.4063476208727003E-2</v>
      </c>
      <c r="W315" s="99">
        <f>RES_hhdet_tess!W86</f>
        <v>5.5978104407623443E-2</v>
      </c>
      <c r="X315" s="99">
        <f>RES_hhdet_tess!X86</f>
        <v>5.8321581698185569E-2</v>
      </c>
      <c r="Y315" s="99">
        <f>RES_hhdet_tess!Y86</f>
        <v>5.8092020534953714E-2</v>
      </c>
      <c r="DA315" s="63" t="s">
        <v>2995</v>
      </c>
    </row>
    <row r="316" spans="1:105" ht="12" customHeight="1" x14ac:dyDescent="0.25">
      <c r="A316" s="121" t="s">
        <v>55</v>
      </c>
      <c r="B316" s="123">
        <v>19.56999093007428</v>
      </c>
      <c r="C316" s="123">
        <v>19.971156212164463</v>
      </c>
      <c r="D316" s="123">
        <v>19.322160504334931</v>
      </c>
      <c r="E316" s="123">
        <v>20.203233012775545</v>
      </c>
      <c r="F316" s="123">
        <v>20.243474950955317</v>
      </c>
      <c r="G316" s="123">
        <v>18.897293235677083</v>
      </c>
      <c r="H316" s="123">
        <v>18.732681288244169</v>
      </c>
      <c r="I316" s="123">
        <v>18.669183619785105</v>
      </c>
      <c r="J316" s="123">
        <v>17.935079989477078</v>
      </c>
      <c r="K316" s="123">
        <v>17.434944652438695</v>
      </c>
      <c r="L316" s="123">
        <v>18.041746353560704</v>
      </c>
      <c r="M316" s="123">
        <v>16.146192797288109</v>
      </c>
      <c r="N316" s="123">
        <v>17.534084548767318</v>
      </c>
      <c r="O316" s="123">
        <v>16.924231222653081</v>
      </c>
      <c r="P316" s="123">
        <v>16.392506255369071</v>
      </c>
      <c r="Q316" s="123">
        <v>15.846443903465453</v>
      </c>
      <c r="R316" s="123">
        <v>16.84876412068235</v>
      </c>
      <c r="S316" s="123">
        <v>17.158879984665315</v>
      </c>
      <c r="T316" s="123">
        <v>17.287407476729232</v>
      </c>
      <c r="U316" s="123">
        <v>16.862073118109624</v>
      </c>
      <c r="V316" s="123">
        <v>17.438112436417413</v>
      </c>
      <c r="W316" s="123">
        <v>17.325155709319951</v>
      </c>
      <c r="X316" s="123">
        <v>17.82715809905195</v>
      </c>
      <c r="Y316" s="123">
        <v>16.559847056793785</v>
      </c>
      <c r="DA316" s="130" t="s">
        <v>2996</v>
      </c>
    </row>
    <row r="317" spans="1:105" ht="12" customHeight="1" x14ac:dyDescent="0.25">
      <c r="A317" s="97" t="s">
        <v>132</v>
      </c>
      <c r="B317" s="99">
        <v>19.616360178993094</v>
      </c>
      <c r="C317" s="99">
        <v>19.936040422704139</v>
      </c>
      <c r="D317" s="99">
        <v>19.263337123938879</v>
      </c>
      <c r="E317" s="99">
        <v>20.269645071812896</v>
      </c>
      <c r="F317" s="99">
        <v>20.338519220321256</v>
      </c>
      <c r="G317" s="99">
        <v>18.894875320330453</v>
      </c>
      <c r="H317" s="99">
        <v>18.697757425196865</v>
      </c>
      <c r="I317" s="99">
        <v>18.690479490902579</v>
      </c>
      <c r="J317" s="99">
        <v>17.938235344938185</v>
      </c>
      <c r="K317" s="99">
        <v>17.458837299415496</v>
      </c>
      <c r="L317" s="99">
        <v>18.039245981009731</v>
      </c>
      <c r="M317" s="99">
        <v>16.109251120815674</v>
      </c>
      <c r="N317" s="99">
        <v>17.548755647018758</v>
      </c>
      <c r="O317" s="99">
        <v>16.9314511974904</v>
      </c>
      <c r="P317" s="99">
        <v>16.44826241722377</v>
      </c>
      <c r="Q317" s="99">
        <v>15.859440665697367</v>
      </c>
      <c r="R317" s="99">
        <v>16.827796629578675</v>
      </c>
      <c r="S317" s="99">
        <v>17.159872994577622</v>
      </c>
      <c r="T317" s="99">
        <v>17.341446897493075</v>
      </c>
      <c r="U317" s="99">
        <v>16.810993260981359</v>
      </c>
      <c r="V317" s="99">
        <v>17.459975077361666</v>
      </c>
      <c r="W317" s="99">
        <v>17.202211102725514</v>
      </c>
      <c r="X317" s="99">
        <v>18.113682636200188</v>
      </c>
      <c r="Y317" s="99">
        <v>16.450217826855205</v>
      </c>
      <c r="DA317" s="63" t="s">
        <v>2997</v>
      </c>
    </row>
    <row r="318" spans="1:105" ht="12" customHeight="1" x14ac:dyDescent="0.25">
      <c r="A318" s="97" t="s">
        <v>131</v>
      </c>
      <c r="B318" s="99">
        <v>0</v>
      </c>
      <c r="C318" s="99">
        <v>0</v>
      </c>
      <c r="D318" s="99">
        <v>0</v>
      </c>
      <c r="E318" s="99">
        <v>0</v>
      </c>
      <c r="F318" s="99">
        <v>0</v>
      </c>
      <c r="G318" s="99">
        <v>0</v>
      </c>
      <c r="H318" s="99">
        <v>0</v>
      </c>
      <c r="I318" s="99">
        <v>0</v>
      </c>
      <c r="J318" s="99">
        <v>0</v>
      </c>
      <c r="K318" s="99">
        <v>0</v>
      </c>
      <c r="L318" s="99">
        <v>0</v>
      </c>
      <c r="M318" s="99">
        <v>0</v>
      </c>
      <c r="N318" s="99">
        <v>0</v>
      </c>
      <c r="O318" s="99">
        <v>0</v>
      </c>
      <c r="P318" s="99">
        <v>0</v>
      </c>
      <c r="Q318" s="99">
        <v>0</v>
      </c>
      <c r="R318" s="99">
        <v>0</v>
      </c>
      <c r="S318" s="99">
        <v>0</v>
      </c>
      <c r="T318" s="99">
        <v>0</v>
      </c>
      <c r="U318" s="99">
        <v>0</v>
      </c>
      <c r="V318" s="99">
        <v>0</v>
      </c>
      <c r="W318" s="99">
        <v>0</v>
      </c>
      <c r="X318" s="99">
        <v>0</v>
      </c>
      <c r="Y318" s="99">
        <v>0</v>
      </c>
      <c r="DA318" s="63" t="s">
        <v>2998</v>
      </c>
    </row>
    <row r="319" spans="1:105" ht="12" customHeight="1" x14ac:dyDescent="0.25">
      <c r="A319" s="100" t="s">
        <v>199</v>
      </c>
      <c r="B319" s="102">
        <v>0</v>
      </c>
      <c r="C319" s="102">
        <v>0</v>
      </c>
      <c r="D319" s="102">
        <v>0</v>
      </c>
      <c r="E319" s="102">
        <v>0</v>
      </c>
      <c r="F319" s="102">
        <v>0</v>
      </c>
      <c r="G319" s="102">
        <v>0</v>
      </c>
      <c r="H319" s="102">
        <v>0</v>
      </c>
      <c r="I319" s="102">
        <v>0</v>
      </c>
      <c r="J319" s="102">
        <v>0</v>
      </c>
      <c r="K319" s="102">
        <v>0</v>
      </c>
      <c r="L319" s="102">
        <v>0</v>
      </c>
      <c r="M319" s="102">
        <v>0</v>
      </c>
      <c r="N319" s="102">
        <v>0</v>
      </c>
      <c r="O319" s="102">
        <v>0</v>
      </c>
      <c r="P319" s="102">
        <v>0</v>
      </c>
      <c r="Q319" s="102">
        <v>0</v>
      </c>
      <c r="R319" s="102">
        <v>0</v>
      </c>
      <c r="S319" s="102">
        <v>0</v>
      </c>
      <c r="T319" s="102">
        <v>0</v>
      </c>
      <c r="U319" s="102">
        <v>0</v>
      </c>
      <c r="V319" s="102">
        <v>0</v>
      </c>
      <c r="W319" s="102">
        <v>0</v>
      </c>
      <c r="X319" s="102">
        <v>0</v>
      </c>
      <c r="Y319" s="102">
        <v>0</v>
      </c>
      <c r="DA319" s="131" t="s">
        <v>2999</v>
      </c>
    </row>
    <row r="320" spans="1:105" ht="12" customHeight="1" x14ac:dyDescent="0.25">
      <c r="A320" s="103" t="s">
        <v>52</v>
      </c>
      <c r="B320" s="105">
        <v>0</v>
      </c>
      <c r="C320" s="105">
        <v>0</v>
      </c>
      <c r="D320" s="105">
        <v>0</v>
      </c>
      <c r="E320" s="105">
        <v>0</v>
      </c>
      <c r="F320" s="105">
        <v>0</v>
      </c>
      <c r="G320" s="105">
        <v>0</v>
      </c>
      <c r="H320" s="105">
        <v>0</v>
      </c>
      <c r="I320" s="105">
        <v>0</v>
      </c>
      <c r="J320" s="105">
        <v>0</v>
      </c>
      <c r="K320" s="105">
        <v>0</v>
      </c>
      <c r="L320" s="105">
        <v>0</v>
      </c>
      <c r="M320" s="105">
        <v>0</v>
      </c>
      <c r="N320" s="105">
        <v>0</v>
      </c>
      <c r="O320" s="105">
        <v>0</v>
      </c>
      <c r="P320" s="105">
        <v>0</v>
      </c>
      <c r="Q320" s="105">
        <v>0</v>
      </c>
      <c r="R320" s="105">
        <v>0</v>
      </c>
      <c r="S320" s="105">
        <v>0</v>
      </c>
      <c r="T320" s="105">
        <v>0</v>
      </c>
      <c r="U320" s="105">
        <v>0</v>
      </c>
      <c r="V320" s="105">
        <v>0</v>
      </c>
      <c r="W320" s="105">
        <v>0</v>
      </c>
      <c r="X320" s="105">
        <v>0</v>
      </c>
      <c r="Y320" s="105">
        <v>0</v>
      </c>
      <c r="DA320" s="132" t="s">
        <v>3000</v>
      </c>
    </row>
    <row r="321" spans="1:105" ht="12" customHeight="1" x14ac:dyDescent="0.25">
      <c r="A321" s="106" t="s">
        <v>124</v>
      </c>
      <c r="B321" s="102">
        <v>0</v>
      </c>
      <c r="C321" s="102">
        <v>0</v>
      </c>
      <c r="D321" s="102">
        <v>0</v>
      </c>
      <c r="E321" s="102">
        <v>0</v>
      </c>
      <c r="F321" s="102">
        <v>0</v>
      </c>
      <c r="G321" s="102">
        <v>0</v>
      </c>
      <c r="H321" s="102">
        <v>0</v>
      </c>
      <c r="I321" s="102">
        <v>0</v>
      </c>
      <c r="J321" s="102">
        <v>0</v>
      </c>
      <c r="K321" s="102">
        <v>0</v>
      </c>
      <c r="L321" s="102">
        <v>0</v>
      </c>
      <c r="M321" s="102">
        <v>0</v>
      </c>
      <c r="N321" s="102">
        <v>0</v>
      </c>
      <c r="O321" s="102">
        <v>0</v>
      </c>
      <c r="P321" s="102">
        <v>0</v>
      </c>
      <c r="Q321" s="102">
        <v>0</v>
      </c>
      <c r="R321" s="102">
        <v>0</v>
      </c>
      <c r="S321" s="102">
        <v>0</v>
      </c>
      <c r="T321" s="102">
        <v>0</v>
      </c>
      <c r="U321" s="102">
        <v>0</v>
      </c>
      <c r="V321" s="102">
        <v>0</v>
      </c>
      <c r="W321" s="102">
        <v>0</v>
      </c>
      <c r="X321" s="102">
        <v>0</v>
      </c>
      <c r="Y321" s="102">
        <v>0</v>
      </c>
      <c r="DA321" s="131" t="s">
        <v>3001</v>
      </c>
    </row>
    <row r="322" spans="1:105" ht="12" customHeight="1" x14ac:dyDescent="0.25">
      <c r="A322" s="107" t="s">
        <v>123</v>
      </c>
      <c r="B322" s="105">
        <v>0</v>
      </c>
      <c r="C322" s="105">
        <v>0</v>
      </c>
      <c r="D322" s="105">
        <v>0</v>
      </c>
      <c r="E322" s="105">
        <v>0</v>
      </c>
      <c r="F322" s="105">
        <v>0</v>
      </c>
      <c r="G322" s="105">
        <v>0</v>
      </c>
      <c r="H322" s="105">
        <v>0</v>
      </c>
      <c r="I322" s="105">
        <v>0</v>
      </c>
      <c r="J322" s="105">
        <v>0</v>
      </c>
      <c r="K322" s="105">
        <v>0</v>
      </c>
      <c r="L322" s="105">
        <v>0</v>
      </c>
      <c r="M322" s="105">
        <v>0</v>
      </c>
      <c r="N322" s="105">
        <v>0</v>
      </c>
      <c r="O322" s="105">
        <v>0</v>
      </c>
      <c r="P322" s="105">
        <v>0</v>
      </c>
      <c r="Q322" s="105">
        <v>0</v>
      </c>
      <c r="R322" s="105">
        <v>0</v>
      </c>
      <c r="S322" s="105">
        <v>0</v>
      </c>
      <c r="T322" s="105">
        <v>0</v>
      </c>
      <c r="U322" s="105">
        <v>0</v>
      </c>
      <c r="V322" s="105">
        <v>0</v>
      </c>
      <c r="W322" s="105">
        <v>0</v>
      </c>
      <c r="X322" s="105">
        <v>0</v>
      </c>
      <c r="Y322" s="105">
        <v>0</v>
      </c>
      <c r="DA322" s="132" t="s">
        <v>3002</v>
      </c>
    </row>
    <row r="323" spans="1:105" ht="12" customHeight="1" x14ac:dyDescent="0.25">
      <c r="A323" s="108" t="s">
        <v>50</v>
      </c>
      <c r="B323" s="99">
        <v>0</v>
      </c>
      <c r="C323" s="99">
        <v>0</v>
      </c>
      <c r="D323" s="99">
        <v>0</v>
      </c>
      <c r="E323" s="99">
        <v>0</v>
      </c>
      <c r="F323" s="99">
        <v>0</v>
      </c>
      <c r="G323" s="99">
        <v>0</v>
      </c>
      <c r="H323" s="99">
        <v>0</v>
      </c>
      <c r="I323" s="99">
        <v>0</v>
      </c>
      <c r="J323" s="99">
        <v>0</v>
      </c>
      <c r="K323" s="99">
        <v>0</v>
      </c>
      <c r="L323" s="99">
        <v>0</v>
      </c>
      <c r="M323" s="99">
        <v>0</v>
      </c>
      <c r="N323" s="99">
        <v>0</v>
      </c>
      <c r="O323" s="99">
        <v>0</v>
      </c>
      <c r="P323" s="99">
        <v>0</v>
      </c>
      <c r="Q323" s="99">
        <v>0</v>
      </c>
      <c r="R323" s="99">
        <v>0</v>
      </c>
      <c r="S323" s="99">
        <v>0</v>
      </c>
      <c r="T323" s="99">
        <v>0</v>
      </c>
      <c r="U323" s="99">
        <v>0</v>
      </c>
      <c r="V323" s="99">
        <v>0</v>
      </c>
      <c r="W323" s="99">
        <v>0</v>
      </c>
      <c r="X323" s="99">
        <v>0</v>
      </c>
      <c r="Y323" s="99">
        <v>0</v>
      </c>
      <c r="DA323" s="63" t="s">
        <v>3003</v>
      </c>
    </row>
    <row r="324" spans="1:105" ht="12" customHeight="1" x14ac:dyDescent="0.25">
      <c r="A324" s="108" t="s">
        <v>52</v>
      </c>
      <c r="B324" s="99">
        <v>0</v>
      </c>
      <c r="C324" s="99">
        <v>0</v>
      </c>
      <c r="D324" s="99">
        <v>0</v>
      </c>
      <c r="E324" s="99">
        <v>0</v>
      </c>
      <c r="F324" s="99">
        <v>0</v>
      </c>
      <c r="G324" s="99">
        <v>0</v>
      </c>
      <c r="H324" s="99">
        <v>0</v>
      </c>
      <c r="I324" s="99">
        <v>0</v>
      </c>
      <c r="J324" s="99">
        <v>0</v>
      </c>
      <c r="K324" s="99">
        <v>0</v>
      </c>
      <c r="L324" s="99">
        <v>0</v>
      </c>
      <c r="M324" s="99">
        <v>0</v>
      </c>
      <c r="N324" s="99">
        <v>0</v>
      </c>
      <c r="O324" s="99">
        <v>0</v>
      </c>
      <c r="P324" s="99">
        <v>0</v>
      </c>
      <c r="Q324" s="99">
        <v>0</v>
      </c>
      <c r="R324" s="99">
        <v>0</v>
      </c>
      <c r="S324" s="99">
        <v>0</v>
      </c>
      <c r="T324" s="99">
        <v>0</v>
      </c>
      <c r="U324" s="99">
        <v>0</v>
      </c>
      <c r="V324" s="99">
        <v>0</v>
      </c>
      <c r="W324" s="99">
        <v>0</v>
      </c>
      <c r="X324" s="99">
        <v>0</v>
      </c>
      <c r="Y324" s="99">
        <v>0</v>
      </c>
      <c r="DA324" s="63" t="s">
        <v>3004</v>
      </c>
    </row>
    <row r="325" spans="1:105" ht="12" customHeight="1" x14ac:dyDescent="0.25">
      <c r="A325" s="106" t="s">
        <v>122</v>
      </c>
      <c r="B325" s="102">
        <v>19.169944173331182</v>
      </c>
      <c r="C325" s="102">
        <v>20.283171534329391</v>
      </c>
      <c r="D325" s="102">
        <v>19.872568383477269</v>
      </c>
      <c r="E325" s="102">
        <v>19.548291692332718</v>
      </c>
      <c r="F325" s="102">
        <v>19.253824510748132</v>
      </c>
      <c r="G325" s="102">
        <v>18.92418406222869</v>
      </c>
      <c r="H325" s="102">
        <v>19.148619008689245</v>
      </c>
      <c r="I325" s="102">
        <v>18.396787094970737</v>
      </c>
      <c r="J325" s="102">
        <v>17.891950374130733</v>
      </c>
      <c r="K325" s="102">
        <v>17.095420916749138</v>
      </c>
      <c r="L325" s="102">
        <v>18.078155956780414</v>
      </c>
      <c r="M325" s="102">
        <v>16.663499213513013</v>
      </c>
      <c r="N325" s="102">
        <v>17.326570965029923</v>
      </c>
      <c r="O325" s="102">
        <v>16.820561105985472</v>
      </c>
      <c r="P325" s="102">
        <v>15.568241087377189</v>
      </c>
      <c r="Q325" s="102">
        <v>15.661980924322005</v>
      </c>
      <c r="R325" s="102">
        <v>17.151052980852828</v>
      </c>
      <c r="S325" s="102">
        <v>17.144346005432389</v>
      </c>
      <c r="T325" s="102">
        <v>16.419659884812347</v>
      </c>
      <c r="U325" s="102">
        <v>17.569955086150859</v>
      </c>
      <c r="V325" s="102">
        <v>17.135491655041616</v>
      </c>
      <c r="W325" s="102">
        <v>19.038493065028561</v>
      </c>
      <c r="X325" s="102">
        <v>13.210677684685551</v>
      </c>
      <c r="Y325" s="102">
        <v>18.576323923869506</v>
      </c>
      <c r="DA325" s="131" t="s">
        <v>3005</v>
      </c>
    </row>
    <row r="326" spans="1:105" ht="12" customHeight="1" x14ac:dyDescent="0.25">
      <c r="A326" s="107" t="s">
        <v>121</v>
      </c>
      <c r="B326" s="105">
        <v>0</v>
      </c>
      <c r="C326" s="105">
        <v>0</v>
      </c>
      <c r="D326" s="105">
        <v>0</v>
      </c>
      <c r="E326" s="105">
        <v>0</v>
      </c>
      <c r="F326" s="105">
        <v>0</v>
      </c>
      <c r="G326" s="105">
        <v>0</v>
      </c>
      <c r="H326" s="105">
        <v>0</v>
      </c>
      <c r="I326" s="105">
        <v>0</v>
      </c>
      <c r="J326" s="105">
        <v>0</v>
      </c>
      <c r="K326" s="105">
        <v>0</v>
      </c>
      <c r="L326" s="105">
        <v>0</v>
      </c>
      <c r="M326" s="105">
        <v>0</v>
      </c>
      <c r="N326" s="105">
        <v>0</v>
      </c>
      <c r="O326" s="105">
        <v>0</v>
      </c>
      <c r="P326" s="105">
        <v>0</v>
      </c>
      <c r="Q326" s="105">
        <v>0</v>
      </c>
      <c r="R326" s="105">
        <v>0</v>
      </c>
      <c r="S326" s="105">
        <v>0</v>
      </c>
      <c r="T326" s="105">
        <v>0</v>
      </c>
      <c r="U326" s="105">
        <v>0</v>
      </c>
      <c r="V326" s="105">
        <v>0</v>
      </c>
      <c r="W326" s="105">
        <v>0</v>
      </c>
      <c r="X326" s="105">
        <v>0</v>
      </c>
      <c r="Y326" s="105">
        <v>0</v>
      </c>
      <c r="DA326" s="132" t="s">
        <v>3006</v>
      </c>
    </row>
    <row r="327" spans="1:105" ht="12" customHeight="1" x14ac:dyDescent="0.25">
      <c r="A327" s="108" t="s">
        <v>53</v>
      </c>
      <c r="B327" s="99">
        <v>0</v>
      </c>
      <c r="C327" s="99">
        <v>0</v>
      </c>
      <c r="D327" s="99">
        <v>0</v>
      </c>
      <c r="E327" s="99">
        <v>0</v>
      </c>
      <c r="F327" s="99">
        <v>0</v>
      </c>
      <c r="G327" s="99">
        <v>0</v>
      </c>
      <c r="H327" s="99">
        <v>0</v>
      </c>
      <c r="I327" s="99">
        <v>0</v>
      </c>
      <c r="J327" s="99">
        <v>0</v>
      </c>
      <c r="K327" s="99">
        <v>0</v>
      </c>
      <c r="L327" s="99">
        <v>0</v>
      </c>
      <c r="M327" s="99">
        <v>0</v>
      </c>
      <c r="N327" s="99">
        <v>0</v>
      </c>
      <c r="O327" s="99">
        <v>0</v>
      </c>
      <c r="P327" s="99">
        <v>0</v>
      </c>
      <c r="Q327" s="99">
        <v>0</v>
      </c>
      <c r="R327" s="99">
        <v>0</v>
      </c>
      <c r="S327" s="99">
        <v>0</v>
      </c>
      <c r="T327" s="99">
        <v>0</v>
      </c>
      <c r="U327" s="99">
        <v>0</v>
      </c>
      <c r="V327" s="99">
        <v>0</v>
      </c>
      <c r="W327" s="99">
        <v>0</v>
      </c>
      <c r="X327" s="99">
        <v>0</v>
      </c>
      <c r="Y327" s="99">
        <v>0</v>
      </c>
      <c r="DA327" s="63" t="s">
        <v>3007</v>
      </c>
    </row>
    <row r="328" spans="1:105" ht="12" customHeight="1" x14ac:dyDescent="0.25">
      <c r="A328" s="108" t="s">
        <v>52</v>
      </c>
      <c r="B328" s="99">
        <v>0</v>
      </c>
      <c r="C328" s="99">
        <v>0</v>
      </c>
      <c r="D328" s="99">
        <v>0</v>
      </c>
      <c r="E328" s="99">
        <v>0</v>
      </c>
      <c r="F328" s="99">
        <v>0</v>
      </c>
      <c r="G328" s="99">
        <v>0</v>
      </c>
      <c r="H328" s="99">
        <v>0</v>
      </c>
      <c r="I328" s="99">
        <v>0</v>
      </c>
      <c r="J328" s="99">
        <v>0</v>
      </c>
      <c r="K328" s="99">
        <v>0</v>
      </c>
      <c r="L328" s="99">
        <v>0</v>
      </c>
      <c r="M328" s="99">
        <v>0</v>
      </c>
      <c r="N328" s="99">
        <v>0</v>
      </c>
      <c r="O328" s="99">
        <v>0</v>
      </c>
      <c r="P328" s="99">
        <v>0</v>
      </c>
      <c r="Q328" s="99">
        <v>0</v>
      </c>
      <c r="R328" s="99">
        <v>0</v>
      </c>
      <c r="S328" s="99">
        <v>0</v>
      </c>
      <c r="T328" s="99">
        <v>0</v>
      </c>
      <c r="U328" s="99">
        <v>0</v>
      </c>
      <c r="V328" s="99">
        <v>0</v>
      </c>
      <c r="W328" s="99">
        <v>0</v>
      </c>
      <c r="X328" s="99">
        <v>0</v>
      </c>
      <c r="Y328" s="99">
        <v>0</v>
      </c>
      <c r="DA328" s="63" t="s">
        <v>3008</v>
      </c>
    </row>
    <row r="329" spans="1:105" ht="12" customHeight="1" x14ac:dyDescent="0.25">
      <c r="A329" s="121" t="s">
        <v>54</v>
      </c>
      <c r="B329" s="123">
        <v>13.275248110890058</v>
      </c>
      <c r="C329" s="123">
        <v>13.46150015000439</v>
      </c>
      <c r="D329" s="123">
        <v>11.287370946417502</v>
      </c>
      <c r="E329" s="123">
        <v>11.862604851811151</v>
      </c>
      <c r="F329" s="123">
        <v>11.811962103549801</v>
      </c>
      <c r="G329" s="123">
        <v>10.008698716475438</v>
      </c>
      <c r="H329" s="123">
        <v>10.296775833608589</v>
      </c>
      <c r="I329" s="123">
        <v>9.8552699747593859</v>
      </c>
      <c r="J329" s="123">
        <v>9.5625929048846672</v>
      </c>
      <c r="K329" s="123">
        <v>8.2674475136083636</v>
      </c>
      <c r="L329" s="123">
        <v>9.4803552900446508</v>
      </c>
      <c r="M329" s="123">
        <v>8.4206598382819529</v>
      </c>
      <c r="N329" s="123">
        <v>8.6576751767497324</v>
      </c>
      <c r="O329" s="123">
        <v>8.2657425513380236</v>
      </c>
      <c r="P329" s="123">
        <v>8.0949990147379367</v>
      </c>
      <c r="Q329" s="123">
        <v>8.2006577907142209</v>
      </c>
      <c r="R329" s="123">
        <v>9.1019541244480777</v>
      </c>
      <c r="S329" s="123">
        <v>9.183446781729792</v>
      </c>
      <c r="T329" s="123">
        <v>8.9150733581589918</v>
      </c>
      <c r="U329" s="123">
        <v>9.0905492641982306</v>
      </c>
      <c r="V329" s="123">
        <v>8.6690662000912742</v>
      </c>
      <c r="W329" s="123">
        <v>8.7873985409121094</v>
      </c>
      <c r="X329" s="123">
        <v>7.6963057119820508</v>
      </c>
      <c r="Y329" s="123">
        <v>8.0022289211381192</v>
      </c>
      <c r="DA329" s="130" t="s">
        <v>3009</v>
      </c>
    </row>
    <row r="330" spans="1:105" ht="12" customHeight="1" x14ac:dyDescent="0.25">
      <c r="A330" s="97" t="s">
        <v>202</v>
      </c>
      <c r="B330" s="99">
        <v>13.322985732087119</v>
      </c>
      <c r="C330" s="99">
        <v>13.291897200618546</v>
      </c>
      <c r="D330" s="99">
        <v>11.000935252821128</v>
      </c>
      <c r="E330" s="99">
        <v>12.107607510788901</v>
      </c>
      <c r="F330" s="99">
        <v>12.036828214307629</v>
      </c>
      <c r="G330" s="99">
        <v>9.7673558752554221</v>
      </c>
      <c r="H330" s="99">
        <v>9.9126895914069895</v>
      </c>
      <c r="I330" s="99">
        <v>10.022588390786579</v>
      </c>
      <c r="J330" s="99">
        <v>9.7675694205173453</v>
      </c>
      <c r="K330" s="99">
        <v>8.2206605887935069</v>
      </c>
      <c r="L330" s="99">
        <v>9.6171714208103438</v>
      </c>
      <c r="M330" s="99">
        <v>8.3030568044317086</v>
      </c>
      <c r="N330" s="99">
        <v>8.6877451323941433</v>
      </c>
      <c r="O330" s="99">
        <v>8.2813914652693832</v>
      </c>
      <c r="P330" s="99">
        <v>8.2216218972117527</v>
      </c>
      <c r="Q330" s="99">
        <v>8.2051223080409628</v>
      </c>
      <c r="R330" s="99">
        <v>8.9096183787192267</v>
      </c>
      <c r="S330" s="99">
        <v>9.1238425730171695</v>
      </c>
      <c r="T330" s="99">
        <v>9.0802067440002414</v>
      </c>
      <c r="U330" s="99">
        <v>8.8006318543747497</v>
      </c>
      <c r="V330" s="99">
        <v>8.7537336862150816</v>
      </c>
      <c r="W330" s="99">
        <v>8.40255807005639</v>
      </c>
      <c r="X330" s="99">
        <v>8.3629090519032854</v>
      </c>
      <c r="Y330" s="99">
        <v>7.5808801317186409</v>
      </c>
      <c r="DA330" s="63" t="s">
        <v>3010</v>
      </c>
    </row>
    <row r="331" spans="1:105" ht="12" customHeight="1" x14ac:dyDescent="0.25">
      <c r="A331" s="97" t="s">
        <v>50</v>
      </c>
      <c r="B331" s="99">
        <v>12.69139790120779</v>
      </c>
      <c r="C331" s="99">
        <v>16.113060778817157</v>
      </c>
      <c r="D331" s="99">
        <v>8.4341924729716755</v>
      </c>
      <c r="E331" s="99">
        <v>11.755740410155669</v>
      </c>
      <c r="F331" s="99">
        <v>12.510615267265679</v>
      </c>
      <c r="G331" s="99">
        <v>10.133506260040948</v>
      </c>
      <c r="H331" s="99">
        <v>10.834602977784986</v>
      </c>
      <c r="I331" s="99">
        <v>7.2608240249536777</v>
      </c>
      <c r="J331" s="99">
        <v>9.5959246509814715</v>
      </c>
      <c r="K331" s="99">
        <v>8.3277792848238974</v>
      </c>
      <c r="L331" s="99">
        <v>9.863081408029517</v>
      </c>
      <c r="M331" s="99">
        <v>9.6167728440172784</v>
      </c>
      <c r="N331" s="99">
        <v>7.560910587630306</v>
      </c>
      <c r="O331" s="99">
        <v>7.10294075069028</v>
      </c>
      <c r="P331" s="99">
        <v>7.9136551972228935</v>
      </c>
      <c r="Q331" s="99">
        <v>8.2336002757436795</v>
      </c>
      <c r="R331" s="99">
        <v>10.306771510017043</v>
      </c>
      <c r="S331" s="99">
        <v>10.221367558000688</v>
      </c>
      <c r="T331" s="99">
        <v>8.889399294509067</v>
      </c>
      <c r="U331" s="99">
        <v>10.585251672349901</v>
      </c>
      <c r="V331" s="99">
        <v>7.987481700559532</v>
      </c>
      <c r="W331" s="99">
        <v>8.3602655865641502</v>
      </c>
      <c r="X331" s="99">
        <v>5.3645405450800698</v>
      </c>
      <c r="Y331" s="99">
        <v>9.0322122224255104</v>
      </c>
      <c r="DA331" s="63" t="s">
        <v>3011</v>
      </c>
    </row>
    <row r="332" spans="1:105" ht="12" customHeight="1" x14ac:dyDescent="0.25">
      <c r="A332" s="109" t="s">
        <v>120</v>
      </c>
      <c r="B332" s="110">
        <v>13.279266050555069</v>
      </c>
      <c r="C332" s="110">
        <v>13.403405344426282</v>
      </c>
      <c r="D332" s="110">
        <v>12.154748332623926</v>
      </c>
      <c r="E332" s="110">
        <v>11.387556276723991</v>
      </c>
      <c r="F332" s="110">
        <v>11.2786658350543</v>
      </c>
      <c r="G332" s="110">
        <v>10.513966227927364</v>
      </c>
      <c r="H332" s="110">
        <v>11.097763424029903</v>
      </c>
      <c r="I332" s="110">
        <v>9.7239280897099025</v>
      </c>
      <c r="J332" s="110">
        <v>9.0987712951545774</v>
      </c>
      <c r="K332" s="110">
        <v>8.3626895559579904</v>
      </c>
      <c r="L332" s="110">
        <v>9.1011146072676645</v>
      </c>
      <c r="M332" s="110">
        <v>8.5226445790209837</v>
      </c>
      <c r="N332" s="110">
        <v>8.7430814062105036</v>
      </c>
      <c r="O332" s="110">
        <v>8.4098116661342512</v>
      </c>
      <c r="P332" s="110">
        <v>7.8482492499481857</v>
      </c>
      <c r="Q332" s="110">
        <v>8.1820527482094327</v>
      </c>
      <c r="R332" s="110">
        <v>9.1059124458428062</v>
      </c>
      <c r="S332" s="110">
        <v>8.9857414768258099</v>
      </c>
      <c r="T332" s="110">
        <v>8.6186655706831132</v>
      </c>
      <c r="U332" s="110">
        <v>9.2044098746704357</v>
      </c>
      <c r="V332" s="110">
        <v>8.6545661804003569</v>
      </c>
      <c r="W332" s="110">
        <v>9.5031602786931106</v>
      </c>
      <c r="X332" s="110">
        <v>6.7334386241782997</v>
      </c>
      <c r="Y332" s="110">
        <v>8.6581136998167167</v>
      </c>
      <c r="DA332" s="60" t="s">
        <v>3012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0.27202560863582637</v>
      </c>
      <c r="C334" s="118">
        <f t="shared" si="143"/>
        <v>0.31047047043314496</v>
      </c>
      <c r="D334" s="118">
        <f t="shared" si="143"/>
        <v>0.12655338031206023</v>
      </c>
      <c r="E334" s="118">
        <f t="shared" si="143"/>
        <v>0.16409396196672638</v>
      </c>
      <c r="F334" s="118">
        <f t="shared" si="143"/>
        <v>0.15810779481629042</v>
      </c>
      <c r="G334" s="118">
        <f t="shared" si="143"/>
        <v>0.11667941660385821</v>
      </c>
      <c r="H334" s="118">
        <f t="shared" si="143"/>
        <v>0.11460517013988294</v>
      </c>
      <c r="I334" s="118">
        <f t="shared" si="143"/>
        <v>8.0689253745708137E-2</v>
      </c>
      <c r="J334" s="118">
        <f t="shared" si="143"/>
        <v>0.123934252065152</v>
      </c>
      <c r="K334" s="118">
        <f t="shared" si="143"/>
        <v>0.12954415775715342</v>
      </c>
      <c r="L334" s="118">
        <f t="shared" si="143"/>
        <v>0.16292387529400479</v>
      </c>
      <c r="M334" s="118">
        <f t="shared" si="143"/>
        <v>0.1613318875247772</v>
      </c>
      <c r="N334" s="118">
        <f t="shared" si="143"/>
        <v>0.12141732635545946</v>
      </c>
      <c r="O334" s="118">
        <f t="shared" si="143"/>
        <v>0.12516620653090751</v>
      </c>
      <c r="P334" s="118">
        <f t="shared" si="143"/>
        <v>0.1971063757452122</v>
      </c>
      <c r="Q334" s="118">
        <f t="shared" si="143"/>
        <v>0.27290546961368045</v>
      </c>
      <c r="R334" s="118">
        <f t="shared" ref="R334:V334" si="144">R335+R338+R340+R353</f>
        <v>0.38391389007849536</v>
      </c>
      <c r="S334" s="118">
        <f t="shared" si="144"/>
        <v>0.38010351108509927</v>
      </c>
      <c r="T334" s="118">
        <f t="shared" si="144"/>
        <v>0.32151290388351189</v>
      </c>
      <c r="U334" s="118">
        <f t="shared" si="144"/>
        <v>0.35455197200607835</v>
      </c>
      <c r="V334" s="118">
        <f t="shared" si="144"/>
        <v>0.20615665497271754</v>
      </c>
      <c r="W334" s="118">
        <f t="shared" ref="W334:Y334" si="145">W335+W338+W340+W353</f>
        <v>0.16940154950265954</v>
      </c>
      <c r="X334" s="118">
        <f t="shared" si="145"/>
        <v>8.556840567760049E-2</v>
      </c>
      <c r="Y334" s="118">
        <f t="shared" si="145"/>
        <v>0.11691114688462545</v>
      </c>
      <c r="DA334" s="129" t="s">
        <v>3158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:Y335" si="148">SUM(W336:W337)</f>
        <v>0</v>
      </c>
      <c r="X335" s="123">
        <f t="shared" si="148"/>
        <v>0</v>
      </c>
      <c r="Y335" s="123">
        <f t="shared" si="148"/>
        <v>0</v>
      </c>
      <c r="DA335" s="130" t="s">
        <v>3159</v>
      </c>
    </row>
    <row r="336" spans="1:105" ht="12" customHeight="1" x14ac:dyDescent="0.25">
      <c r="A336" s="97" t="s">
        <v>199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X336" s="99">
        <v>0</v>
      </c>
      <c r="Y336" s="99">
        <v>0</v>
      </c>
      <c r="DA336" s="63" t="s">
        <v>3160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X337" s="99">
        <v>0</v>
      </c>
      <c r="Y337" s="99">
        <v>0</v>
      </c>
      <c r="DA337" s="63" t="s">
        <v>3161</v>
      </c>
    </row>
    <row r="338" spans="1:105" ht="12" customHeight="1" x14ac:dyDescent="0.25">
      <c r="A338" s="121" t="s">
        <v>92</v>
      </c>
      <c r="B338" s="123">
        <f t="shared" ref="B338:Y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X338" s="123">
        <f t="shared" si="149"/>
        <v>0</v>
      </c>
      <c r="Y338" s="123">
        <f t="shared" si="149"/>
        <v>0</v>
      </c>
      <c r="DA338" s="130" t="s">
        <v>3162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X339" s="99">
        <v>0</v>
      </c>
      <c r="Y339" s="99">
        <v>0</v>
      </c>
      <c r="DA339" s="63" t="s">
        <v>3163</v>
      </c>
    </row>
    <row r="340" spans="1:105" ht="12" customHeight="1" x14ac:dyDescent="0.25">
      <c r="A340" s="121" t="s">
        <v>55</v>
      </c>
      <c r="B340" s="123">
        <v>0</v>
      </c>
      <c r="C340" s="123">
        <v>0</v>
      </c>
      <c r="D340" s="123">
        <v>0</v>
      </c>
      <c r="E340" s="123">
        <v>0</v>
      </c>
      <c r="F340" s="123">
        <v>0</v>
      </c>
      <c r="G340" s="123">
        <v>0</v>
      </c>
      <c r="H340" s="123">
        <v>0</v>
      </c>
      <c r="I340" s="123">
        <v>0</v>
      </c>
      <c r="J340" s="123">
        <v>0</v>
      </c>
      <c r="K340" s="123">
        <v>0</v>
      </c>
      <c r="L340" s="123">
        <v>0</v>
      </c>
      <c r="M340" s="123">
        <v>0</v>
      </c>
      <c r="N340" s="123">
        <v>0</v>
      </c>
      <c r="O340" s="123">
        <v>0</v>
      </c>
      <c r="P340" s="123">
        <v>0</v>
      </c>
      <c r="Q340" s="123">
        <v>0</v>
      </c>
      <c r="R340" s="123">
        <v>0</v>
      </c>
      <c r="S340" s="123">
        <v>0</v>
      </c>
      <c r="T340" s="123">
        <v>0</v>
      </c>
      <c r="U340" s="123">
        <v>0</v>
      </c>
      <c r="V340" s="123">
        <v>0</v>
      </c>
      <c r="W340" s="123">
        <v>0</v>
      </c>
      <c r="X340" s="123">
        <v>0</v>
      </c>
      <c r="Y340" s="123">
        <v>0</v>
      </c>
      <c r="DA340" s="130" t="s">
        <v>3164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X341" s="99">
        <v>0</v>
      </c>
      <c r="Y341" s="99">
        <v>0</v>
      </c>
      <c r="DA341" s="63" t="s">
        <v>3165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X342" s="99">
        <v>0</v>
      </c>
      <c r="Y342" s="99">
        <v>0</v>
      </c>
      <c r="DA342" s="63" t="s">
        <v>3166</v>
      </c>
    </row>
    <row r="343" spans="1:105" ht="12" customHeight="1" x14ac:dyDescent="0.25">
      <c r="A343" s="100" t="s">
        <v>199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X343" s="102">
        <v>0</v>
      </c>
      <c r="Y343" s="102">
        <v>0</v>
      </c>
      <c r="DA343" s="131" t="s">
        <v>3167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X344" s="105">
        <v>0</v>
      </c>
      <c r="Y344" s="105">
        <v>0</v>
      </c>
      <c r="DA344" s="132" t="s">
        <v>3168</v>
      </c>
    </row>
    <row r="345" spans="1:105" ht="12" customHeight="1" x14ac:dyDescent="0.25">
      <c r="A345" s="106" t="s">
        <v>124</v>
      </c>
      <c r="B345" s="102">
        <v>0</v>
      </c>
      <c r="C345" s="102">
        <v>0</v>
      </c>
      <c r="D345" s="102">
        <v>0</v>
      </c>
      <c r="E345" s="102">
        <v>0</v>
      </c>
      <c r="F345" s="102">
        <v>0</v>
      </c>
      <c r="G345" s="102">
        <v>0</v>
      </c>
      <c r="H345" s="102">
        <v>0</v>
      </c>
      <c r="I345" s="102">
        <v>0</v>
      </c>
      <c r="J345" s="102">
        <v>0</v>
      </c>
      <c r="K345" s="102">
        <v>0</v>
      </c>
      <c r="L345" s="102">
        <v>0</v>
      </c>
      <c r="M345" s="102">
        <v>0</v>
      </c>
      <c r="N345" s="102">
        <v>0</v>
      </c>
      <c r="O345" s="102">
        <v>0</v>
      </c>
      <c r="P345" s="102">
        <v>0</v>
      </c>
      <c r="Q345" s="102">
        <v>0</v>
      </c>
      <c r="R345" s="102">
        <v>0</v>
      </c>
      <c r="S345" s="102">
        <v>0</v>
      </c>
      <c r="T345" s="102">
        <v>0</v>
      </c>
      <c r="U345" s="102">
        <v>0</v>
      </c>
      <c r="V345" s="102">
        <v>0</v>
      </c>
      <c r="W345" s="102">
        <v>0</v>
      </c>
      <c r="X345" s="102">
        <v>0</v>
      </c>
      <c r="Y345" s="102">
        <v>0</v>
      </c>
      <c r="DA345" s="131" t="s">
        <v>3169</v>
      </c>
    </row>
    <row r="346" spans="1:105" ht="12" customHeight="1" x14ac:dyDescent="0.25">
      <c r="A346" s="107" t="s">
        <v>123</v>
      </c>
      <c r="B346" s="105">
        <v>0</v>
      </c>
      <c r="C346" s="105">
        <v>0</v>
      </c>
      <c r="D346" s="105">
        <v>0</v>
      </c>
      <c r="E346" s="105">
        <v>0</v>
      </c>
      <c r="F346" s="105">
        <v>0</v>
      </c>
      <c r="G346" s="105">
        <v>0</v>
      </c>
      <c r="H346" s="105">
        <v>0</v>
      </c>
      <c r="I346" s="105">
        <v>0</v>
      </c>
      <c r="J346" s="105">
        <v>0</v>
      </c>
      <c r="K346" s="105">
        <v>0</v>
      </c>
      <c r="L346" s="105">
        <v>0</v>
      </c>
      <c r="M346" s="105">
        <v>0</v>
      </c>
      <c r="N346" s="105">
        <v>0</v>
      </c>
      <c r="O346" s="105">
        <v>0</v>
      </c>
      <c r="P346" s="105">
        <v>0</v>
      </c>
      <c r="Q346" s="105">
        <v>0</v>
      </c>
      <c r="R346" s="105">
        <v>0</v>
      </c>
      <c r="S346" s="105">
        <v>0</v>
      </c>
      <c r="T346" s="105">
        <v>0</v>
      </c>
      <c r="U346" s="105">
        <v>0</v>
      </c>
      <c r="V346" s="105">
        <v>0</v>
      </c>
      <c r="W346" s="105">
        <v>0</v>
      </c>
      <c r="X346" s="105">
        <v>0</v>
      </c>
      <c r="Y346" s="105">
        <v>0</v>
      </c>
      <c r="DA346" s="132" t="s">
        <v>3170</v>
      </c>
    </row>
    <row r="347" spans="1:105" ht="12" customHeight="1" x14ac:dyDescent="0.25">
      <c r="A347" s="108" t="s">
        <v>50</v>
      </c>
      <c r="B347" s="99">
        <v>0</v>
      </c>
      <c r="C347" s="99">
        <v>0</v>
      </c>
      <c r="D347" s="99">
        <v>0</v>
      </c>
      <c r="E347" s="99">
        <v>0</v>
      </c>
      <c r="F347" s="99">
        <v>0</v>
      </c>
      <c r="G347" s="99">
        <v>0</v>
      </c>
      <c r="H347" s="99">
        <v>0</v>
      </c>
      <c r="I347" s="99">
        <v>0</v>
      </c>
      <c r="J347" s="99">
        <v>0</v>
      </c>
      <c r="K347" s="99">
        <v>0</v>
      </c>
      <c r="L347" s="99">
        <v>0</v>
      </c>
      <c r="M347" s="99">
        <v>0</v>
      </c>
      <c r="N347" s="99">
        <v>0</v>
      </c>
      <c r="O347" s="99">
        <v>0</v>
      </c>
      <c r="P347" s="99">
        <v>0</v>
      </c>
      <c r="Q347" s="99">
        <v>0</v>
      </c>
      <c r="R347" s="99">
        <v>0</v>
      </c>
      <c r="S347" s="99">
        <v>0</v>
      </c>
      <c r="T347" s="99">
        <v>0</v>
      </c>
      <c r="U347" s="99">
        <v>0</v>
      </c>
      <c r="V347" s="99">
        <v>0</v>
      </c>
      <c r="W347" s="99">
        <v>0</v>
      </c>
      <c r="X347" s="99">
        <v>0</v>
      </c>
      <c r="Y347" s="99">
        <v>0</v>
      </c>
      <c r="DA347" s="63" t="s">
        <v>3171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X348" s="99">
        <v>0</v>
      </c>
      <c r="Y348" s="99">
        <v>0</v>
      </c>
      <c r="DA348" s="63" t="s">
        <v>3172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X349" s="102">
        <v>0</v>
      </c>
      <c r="Y349" s="102">
        <v>0</v>
      </c>
      <c r="DA349" s="131" t="s">
        <v>3173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X350" s="105">
        <v>0</v>
      </c>
      <c r="Y350" s="105">
        <v>0</v>
      </c>
      <c r="DA350" s="132" t="s">
        <v>3174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X351" s="99">
        <v>0</v>
      </c>
      <c r="Y351" s="99">
        <v>0</v>
      </c>
      <c r="DA351" s="63" t="s">
        <v>3175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X352" s="99">
        <v>0</v>
      </c>
      <c r="Y352" s="99">
        <v>0</v>
      </c>
      <c r="DA352" s="63" t="s">
        <v>3176</v>
      </c>
    </row>
    <row r="353" spans="1:105" ht="12" customHeight="1" x14ac:dyDescent="0.25">
      <c r="A353" s="121" t="s">
        <v>54</v>
      </c>
      <c r="B353" s="123">
        <v>0.27202560863582637</v>
      </c>
      <c r="C353" s="123">
        <v>0.31047047043314496</v>
      </c>
      <c r="D353" s="123">
        <v>0.12655338031206023</v>
      </c>
      <c r="E353" s="123">
        <v>0.16409396196672638</v>
      </c>
      <c r="F353" s="123">
        <v>0.15810779481629042</v>
      </c>
      <c r="G353" s="123">
        <v>0.11667941660385821</v>
      </c>
      <c r="H353" s="123">
        <v>0.11460517013988294</v>
      </c>
      <c r="I353" s="123">
        <v>8.0689253745708137E-2</v>
      </c>
      <c r="J353" s="123">
        <v>0.123934252065152</v>
      </c>
      <c r="K353" s="123">
        <v>0.12954415775715342</v>
      </c>
      <c r="L353" s="123">
        <v>0.16292387529400479</v>
      </c>
      <c r="M353" s="123">
        <v>0.1613318875247772</v>
      </c>
      <c r="N353" s="123">
        <v>0.12141732635545946</v>
      </c>
      <c r="O353" s="123">
        <v>0.12516620653090751</v>
      </c>
      <c r="P353" s="123">
        <v>0.1971063757452122</v>
      </c>
      <c r="Q353" s="123">
        <v>0.27290546961368045</v>
      </c>
      <c r="R353" s="123">
        <v>0.38391389007849536</v>
      </c>
      <c r="S353" s="123">
        <v>0.38010351108509927</v>
      </c>
      <c r="T353" s="123">
        <v>0.32151290388351189</v>
      </c>
      <c r="U353" s="123">
        <v>0.35455197200607835</v>
      </c>
      <c r="V353" s="123">
        <v>0.20615665497271754</v>
      </c>
      <c r="W353" s="123">
        <v>0.16940154950265954</v>
      </c>
      <c r="X353" s="123">
        <v>8.556840567760049E-2</v>
      </c>
      <c r="Y353" s="123">
        <v>0.11691114688462545</v>
      </c>
      <c r="DA353" s="130" t="s">
        <v>3177</v>
      </c>
    </row>
    <row r="354" spans="1:105" ht="12" customHeight="1" x14ac:dyDescent="0.25">
      <c r="A354" s="97" t="s">
        <v>202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X354" s="99">
        <v>0</v>
      </c>
      <c r="Y354" s="99">
        <v>0</v>
      </c>
      <c r="DA354" s="63" t="s">
        <v>3178</v>
      </c>
    </row>
    <row r="355" spans="1:105" ht="12" customHeight="1" x14ac:dyDescent="0.25">
      <c r="A355" s="97" t="s">
        <v>50</v>
      </c>
      <c r="B355" s="99">
        <v>5.1397194774531654</v>
      </c>
      <c r="C355" s="99">
        <v>6.5217428639173232</v>
      </c>
      <c r="D355" s="99">
        <v>3.4133196443588179</v>
      </c>
      <c r="E355" s="99">
        <v>4.7459920706616998</v>
      </c>
      <c r="F355" s="99">
        <v>5.0382246260590922</v>
      </c>
      <c r="G355" s="99">
        <v>4.0677495577087113</v>
      </c>
      <c r="H355" s="99">
        <v>4.3302582099091218</v>
      </c>
      <c r="I355" s="99">
        <v>2.8947408137332031</v>
      </c>
      <c r="J355" s="99">
        <v>3.8221772301201522</v>
      </c>
      <c r="K355" s="99">
        <v>3.3135478737768138</v>
      </c>
      <c r="L355" s="99">
        <v>3.9218930937330923</v>
      </c>
      <c r="M355" s="99">
        <v>3.821045323406024</v>
      </c>
      <c r="N355" s="99">
        <v>3.0024097341627218</v>
      </c>
      <c r="O355" s="99">
        <v>2.8179282974039674</v>
      </c>
      <c r="P355" s="99">
        <v>3.1354232326821272</v>
      </c>
      <c r="Q355" s="99">
        <v>3.2563746712086736</v>
      </c>
      <c r="R355" s="99">
        <v>4.0663014471166852</v>
      </c>
      <c r="S355" s="99">
        <v>4.0235860827796719</v>
      </c>
      <c r="T355" s="99">
        <v>3.4909213755758586</v>
      </c>
      <c r="U355" s="99">
        <v>4.1464766282627012</v>
      </c>
      <c r="V355" s="99">
        <v>3.1240905447935265</v>
      </c>
      <c r="W355" s="99">
        <v>3.2619584703881435</v>
      </c>
      <c r="X355" s="99">
        <v>2.0697106440869928</v>
      </c>
      <c r="Y355" s="99">
        <v>3.4313074927910878</v>
      </c>
      <c r="DA355" s="63" t="s">
        <v>3179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X356" s="110">
        <v>0</v>
      </c>
      <c r="Y356" s="110">
        <v>0</v>
      </c>
      <c r="DA356" s="60" t="s">
        <v>3180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X358" s="137"/>
      <c r="Y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7.0498455806664779</v>
      </c>
      <c r="D360" s="117">
        <f t="shared" si="150"/>
        <v>11.421876642590059</v>
      </c>
      <c r="E360" s="117">
        <f t="shared" si="150"/>
        <v>12.962075871665848</v>
      </c>
      <c r="F360" s="117">
        <f t="shared" si="150"/>
        <v>8.9158069738752594</v>
      </c>
      <c r="G360" s="117">
        <f t="shared" si="150"/>
        <v>6.3138511652620206</v>
      </c>
      <c r="H360" s="117">
        <f t="shared" si="150"/>
        <v>10.903743961736442</v>
      </c>
      <c r="I360" s="117">
        <f t="shared" si="150"/>
        <v>19.730204049430476</v>
      </c>
      <c r="J360" s="117">
        <f t="shared" si="150"/>
        <v>19.455633659416907</v>
      </c>
      <c r="K360" s="117">
        <f t="shared" si="150"/>
        <v>10.668192682517569</v>
      </c>
      <c r="L360" s="117">
        <f t="shared" si="150"/>
        <v>6.7329879345015664</v>
      </c>
      <c r="M360" s="117">
        <f t="shared" si="150"/>
        <v>4.8933625742238291</v>
      </c>
      <c r="N360" s="117">
        <f t="shared" si="150"/>
        <v>6.4446343057111415</v>
      </c>
      <c r="O360" s="117">
        <f t="shared" si="150"/>
        <v>6.8101442833230674</v>
      </c>
      <c r="P360" s="117">
        <f t="shared" si="150"/>
        <v>10.173623714188231</v>
      </c>
      <c r="Q360" s="117">
        <f t="shared" si="150"/>
        <v>7.8917702983139115</v>
      </c>
      <c r="R360" s="117">
        <f t="shared" ref="R360:V360" si="151">R361+R364+R366+R379</f>
        <v>7.6232067604943161</v>
      </c>
      <c r="S360" s="117">
        <f t="shared" si="151"/>
        <v>9.2203521976705822</v>
      </c>
      <c r="T360" s="117">
        <f t="shared" si="151"/>
        <v>8.2054244379505707</v>
      </c>
      <c r="U360" s="117">
        <f t="shared" si="151"/>
        <v>9.8421408434471314</v>
      </c>
      <c r="V360" s="117">
        <f t="shared" si="151"/>
        <v>9.1994973669299434</v>
      </c>
      <c r="W360" s="117">
        <f t="shared" ref="W360:Y360" si="152">W361+W364+W366+W379</f>
        <v>5.7739622393266181</v>
      </c>
      <c r="X360" s="117">
        <f t="shared" si="152"/>
        <v>5.984841903729393</v>
      </c>
      <c r="Y360" s="117">
        <f t="shared" si="152"/>
        <v>4.6647200748358122</v>
      </c>
      <c r="DA360" s="129" t="s">
        <v>3326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5.9726013175497084</v>
      </c>
      <c r="D361" s="122">
        <f t="shared" si="153"/>
        <v>9.6560129183738592</v>
      </c>
      <c r="E361" s="122">
        <f t="shared" si="153"/>
        <v>11.003881644697003</v>
      </c>
      <c r="F361" s="122">
        <f t="shared" si="153"/>
        <v>7.5340281208532032</v>
      </c>
      <c r="G361" s="122">
        <f t="shared" si="153"/>
        <v>5.295420035308279</v>
      </c>
      <c r="H361" s="122">
        <f t="shared" si="153"/>
        <v>9.0308757568717386</v>
      </c>
      <c r="I361" s="122">
        <f t="shared" si="153"/>
        <v>16.92334560213158</v>
      </c>
      <c r="J361" s="122">
        <f t="shared" si="153"/>
        <v>16.632808090469112</v>
      </c>
      <c r="K361" s="122">
        <f t="shared" si="153"/>
        <v>9.2533910098389995</v>
      </c>
      <c r="L361" s="122">
        <f t="shared" si="153"/>
        <v>5.7902045372480133</v>
      </c>
      <c r="M361" s="122">
        <f t="shared" si="153"/>
        <v>4.191753643803386</v>
      </c>
      <c r="N361" s="122">
        <f t="shared" si="153"/>
        <v>5.5223544787923684</v>
      </c>
      <c r="O361" s="122">
        <f t="shared" si="153"/>
        <v>5.8222475476183124</v>
      </c>
      <c r="P361" s="122">
        <f t="shared" si="153"/>
        <v>8.6583287911687155</v>
      </c>
      <c r="Q361" s="122">
        <f t="shared" si="153"/>
        <v>6.6477769266533748</v>
      </c>
      <c r="R361" s="122">
        <f t="shared" ref="R361:V361" si="154">SUM(R362:R363)</f>
        <v>6.350263341664137</v>
      </c>
      <c r="S361" s="122">
        <f t="shared" si="154"/>
        <v>7.6319724496146195</v>
      </c>
      <c r="T361" s="122">
        <f t="shared" si="154"/>
        <v>6.7346325895510581</v>
      </c>
      <c r="U361" s="122">
        <f t="shared" si="154"/>
        <v>7.9602133947023734</v>
      </c>
      <c r="V361" s="122">
        <f t="shared" si="154"/>
        <v>7.3654966849700259</v>
      </c>
      <c r="W361" s="122">
        <f t="shared" ref="W361:Y361" si="155">SUM(W362:W363)</f>
        <v>4.4451479445822599</v>
      </c>
      <c r="X361" s="122">
        <f t="shared" si="155"/>
        <v>4.4075121751558726</v>
      </c>
      <c r="Y361" s="122">
        <f t="shared" si="155"/>
        <v>3.062521828420151</v>
      </c>
      <c r="DA361" s="130" t="s">
        <v>3327</v>
      </c>
    </row>
    <row r="362" spans="1:105" ht="12" customHeight="1" x14ac:dyDescent="0.25">
      <c r="A362" s="97" t="s">
        <v>199</v>
      </c>
      <c r="B362" s="98"/>
      <c r="C362" s="98">
        <v>5.9425667525156189</v>
      </c>
      <c r="D362" s="98">
        <v>9.607490994143264</v>
      </c>
      <c r="E362" s="98">
        <v>10.948605839157009</v>
      </c>
      <c r="F362" s="98">
        <v>7.496018421183857</v>
      </c>
      <c r="G362" s="98">
        <v>5.2687953267193315</v>
      </c>
      <c r="H362" s="98">
        <v>8.9852138613424177</v>
      </c>
      <c r="I362" s="98">
        <v>16.837765140256877</v>
      </c>
      <c r="J362" s="98">
        <v>16.548676710428538</v>
      </c>
      <c r="K362" s="98">
        <v>9.2066345917287489</v>
      </c>
      <c r="L362" s="98">
        <v>5.7604264439977921</v>
      </c>
      <c r="M362" s="98">
        <v>4.1701071023130352</v>
      </c>
      <c r="N362" s="98">
        <v>5.4936822689637479</v>
      </c>
      <c r="O362" s="98">
        <v>5.7919324937654588</v>
      </c>
      <c r="P362" s="98">
        <v>8.6130937969643728</v>
      </c>
      <c r="Q362" s="98">
        <v>6.6128324609385833</v>
      </c>
      <c r="R362" s="98">
        <v>6.3165862190337885</v>
      </c>
      <c r="S362" s="98">
        <v>7.5909397554476152</v>
      </c>
      <c r="T362" s="98">
        <v>6.6979042917444849</v>
      </c>
      <c r="U362" s="98">
        <v>7.9161756778783756</v>
      </c>
      <c r="V362" s="98">
        <v>7.3241686961566899</v>
      </c>
      <c r="W362" s="98">
        <v>4.4200032862672147</v>
      </c>
      <c r="X362" s="98">
        <v>4.3823245797141936</v>
      </c>
      <c r="Y362" s="98">
        <v>3.0449290458635638</v>
      </c>
      <c r="DA362" s="63" t="s">
        <v>3328</v>
      </c>
    </row>
    <row r="363" spans="1:105" ht="12" customHeight="1" x14ac:dyDescent="0.25">
      <c r="A363" s="97" t="s">
        <v>53</v>
      </c>
      <c r="B363" s="98"/>
      <c r="C363" s="98">
        <v>3.0034565034089813E-2</v>
      </c>
      <c r="D363" s="98">
        <v>4.8521924230594524E-2</v>
      </c>
      <c r="E363" s="98">
        <v>5.5275805539993547E-2</v>
      </c>
      <c r="F363" s="98">
        <v>3.8009699669346239E-2</v>
      </c>
      <c r="G363" s="98">
        <v>2.6624708588947475E-2</v>
      </c>
      <c r="H363" s="98">
        <v>4.5661895529320672E-2</v>
      </c>
      <c r="I363" s="98">
        <v>8.5580461874702626E-2</v>
      </c>
      <c r="J363" s="98">
        <v>8.4131380040575826E-2</v>
      </c>
      <c r="K363" s="98">
        <v>4.6756418110249914E-2</v>
      </c>
      <c r="L363" s="98">
        <v>2.977809325022094E-2</v>
      </c>
      <c r="M363" s="98">
        <v>2.1646541490350481E-2</v>
      </c>
      <c r="N363" s="98">
        <v>2.8672209828620687E-2</v>
      </c>
      <c r="O363" s="98">
        <v>3.0315053852853182E-2</v>
      </c>
      <c r="P363" s="98">
        <v>4.5234994204342655E-2</v>
      </c>
      <c r="Q363" s="98">
        <v>3.4944465714791546E-2</v>
      </c>
      <c r="R363" s="98">
        <v>3.3677122630348943E-2</v>
      </c>
      <c r="S363" s="98">
        <v>4.1032694167004086E-2</v>
      </c>
      <c r="T363" s="98">
        <v>3.6728297806573128E-2</v>
      </c>
      <c r="U363" s="98">
        <v>4.4037716823997951E-2</v>
      </c>
      <c r="V363" s="98">
        <v>4.1327988813336422E-2</v>
      </c>
      <c r="W363" s="98">
        <v>2.5144658315045403E-2</v>
      </c>
      <c r="X363" s="98">
        <v>2.5187595441678919E-2</v>
      </c>
      <c r="Y363" s="98">
        <v>1.7592782556587219E-2</v>
      </c>
      <c r="DA363" s="63" t="s">
        <v>3329</v>
      </c>
    </row>
    <row r="364" spans="1:105" ht="12" customHeight="1" x14ac:dyDescent="0.25">
      <c r="A364" s="121" t="s">
        <v>92</v>
      </c>
      <c r="B364" s="122"/>
      <c r="C364" s="122">
        <f t="shared" ref="C364:Y364" si="156">C365</f>
        <v>3.5056391841085435E-5</v>
      </c>
      <c r="D364" s="122">
        <f t="shared" si="156"/>
        <v>1.0963434380145947E-4</v>
      </c>
      <c r="E364" s="122">
        <f t="shared" si="156"/>
        <v>1.025778488252334E-4</v>
      </c>
      <c r="F364" s="122">
        <f t="shared" si="156"/>
        <v>1.4232727505236417E-4</v>
      </c>
      <c r="G364" s="122">
        <f t="shared" si="156"/>
        <v>1.7534802315498639E-4</v>
      </c>
      <c r="H364" s="122">
        <f t="shared" si="156"/>
        <v>1.8424776678797102E-4</v>
      </c>
      <c r="I364" s="122">
        <f t="shared" si="156"/>
        <v>6.4432731409278345E-4</v>
      </c>
      <c r="J364" s="122">
        <f t="shared" si="156"/>
        <v>4.4098991337774771E-4</v>
      </c>
      <c r="K364" s="122">
        <f t="shared" si="156"/>
        <v>2.6523691573400134E-4</v>
      </c>
      <c r="L364" s="122">
        <f t="shared" si="156"/>
        <v>3.219075037009216E-4</v>
      </c>
      <c r="M364" s="122">
        <f t="shared" si="156"/>
        <v>5.1007372629553795E-5</v>
      </c>
      <c r="N364" s="122">
        <f t="shared" si="156"/>
        <v>2.1114988252202802E-4</v>
      </c>
      <c r="O364" s="122">
        <f t="shared" si="156"/>
        <v>3.4574890991248634E-4</v>
      </c>
      <c r="P364" s="122">
        <f t="shared" si="156"/>
        <v>7.6171517273182325E-4</v>
      </c>
      <c r="Q364" s="122">
        <f t="shared" si="156"/>
        <v>3.3391153907438978E-4</v>
      </c>
      <c r="R364" s="122">
        <f t="shared" si="156"/>
        <v>3.2668447987217161E-4</v>
      </c>
      <c r="S364" s="122">
        <f t="shared" si="156"/>
        <v>3.9249123186305802E-4</v>
      </c>
      <c r="T364" s="122">
        <f t="shared" si="156"/>
        <v>5.277731868575515E-4</v>
      </c>
      <c r="U364" s="122">
        <f t="shared" si="156"/>
        <v>4.4758414830757087E-4</v>
      </c>
      <c r="V364" s="122">
        <f t="shared" si="156"/>
        <v>7.9750976959177525E-4</v>
      </c>
      <c r="W364" s="122">
        <f t="shared" si="156"/>
        <v>7.0024687082479874E-4</v>
      </c>
      <c r="X364" s="122">
        <f t="shared" si="156"/>
        <v>2.4081609770869768E-3</v>
      </c>
      <c r="Y364" s="122">
        <f t="shared" si="156"/>
        <v>4.037427257366353E-4</v>
      </c>
      <c r="DA364" s="130" t="s">
        <v>3330</v>
      </c>
    </row>
    <row r="365" spans="1:105" ht="12" customHeight="1" x14ac:dyDescent="0.25">
      <c r="A365" s="97" t="s">
        <v>53</v>
      </c>
      <c r="B365" s="98"/>
      <c r="C365" s="98">
        <v>3.5056391841085435E-5</v>
      </c>
      <c r="D365" s="98">
        <v>1.0963434380145947E-4</v>
      </c>
      <c r="E365" s="98">
        <v>1.025778488252334E-4</v>
      </c>
      <c r="F365" s="98">
        <v>1.4232727505236417E-4</v>
      </c>
      <c r="G365" s="98">
        <v>1.7534802315498639E-4</v>
      </c>
      <c r="H365" s="98">
        <v>1.8424776678797102E-4</v>
      </c>
      <c r="I365" s="98">
        <v>6.4432731409278345E-4</v>
      </c>
      <c r="J365" s="98">
        <v>4.4098991337774771E-4</v>
      </c>
      <c r="K365" s="98">
        <v>2.6523691573400134E-4</v>
      </c>
      <c r="L365" s="98">
        <v>3.219075037009216E-4</v>
      </c>
      <c r="M365" s="98">
        <v>5.1007372629553795E-5</v>
      </c>
      <c r="N365" s="98">
        <v>2.1114988252202802E-4</v>
      </c>
      <c r="O365" s="98">
        <v>3.4574890991248634E-4</v>
      </c>
      <c r="P365" s="98">
        <v>7.6171517273182325E-4</v>
      </c>
      <c r="Q365" s="98">
        <v>3.3391153907438978E-4</v>
      </c>
      <c r="R365" s="98">
        <v>3.2668447987217161E-4</v>
      </c>
      <c r="S365" s="98">
        <v>3.9249123186305802E-4</v>
      </c>
      <c r="T365" s="98">
        <v>5.277731868575515E-4</v>
      </c>
      <c r="U365" s="98">
        <v>4.4758414830757087E-4</v>
      </c>
      <c r="V365" s="98">
        <v>7.9750976959177525E-4</v>
      </c>
      <c r="W365" s="98">
        <v>7.0024687082479874E-4</v>
      </c>
      <c r="X365" s="98">
        <v>2.4081609770869768E-3</v>
      </c>
      <c r="Y365" s="98">
        <v>4.037427257366353E-4</v>
      </c>
      <c r="DA365" s="63" t="s">
        <v>3331</v>
      </c>
    </row>
    <row r="366" spans="1:105" ht="12" customHeight="1" x14ac:dyDescent="0.25">
      <c r="A366" s="121" t="s">
        <v>55</v>
      </c>
      <c r="B366" s="122"/>
      <c r="C366" s="122">
        <v>0.67326602440279126</v>
      </c>
      <c r="D366" s="122">
        <v>1.1518001427506899</v>
      </c>
      <c r="E366" s="122">
        <v>1.2604710745165399</v>
      </c>
      <c r="F366" s="122">
        <v>0.88686754283453761</v>
      </c>
      <c r="G366" s="122">
        <v>0.66600371130523794</v>
      </c>
      <c r="H366" s="122">
        <v>1.1961657891400905</v>
      </c>
      <c r="I366" s="122">
        <v>1.8004929363863198</v>
      </c>
      <c r="J366" s="122">
        <v>1.7723397454194811</v>
      </c>
      <c r="K366" s="122">
        <v>0.92607896659065725</v>
      </c>
      <c r="L366" s="122">
        <v>0.58437895656269645</v>
      </c>
      <c r="M366" s="122">
        <v>0.43778736812813063</v>
      </c>
      <c r="N366" s="122">
        <v>0.58070812409554895</v>
      </c>
      <c r="O366" s="122">
        <v>0.62631047437918852</v>
      </c>
      <c r="P366" s="122">
        <v>0.95163349651710027</v>
      </c>
      <c r="Q366" s="122">
        <v>0.76319574426251102</v>
      </c>
      <c r="R366" s="122">
        <v>0.75839772287839924</v>
      </c>
      <c r="S366" s="122">
        <v>0.9500663236091127</v>
      </c>
      <c r="T366" s="122">
        <v>0.87212744368013195</v>
      </c>
      <c r="U366" s="122">
        <v>1.1284608444570081</v>
      </c>
      <c r="V366" s="122">
        <v>1.1023486706378014</v>
      </c>
      <c r="W366" s="122">
        <v>0.7944181776538316</v>
      </c>
      <c r="X366" s="122">
        <v>0.96351975718742111</v>
      </c>
      <c r="Y366" s="122">
        <v>0.9567671466786849</v>
      </c>
      <c r="DA366" s="130" t="s">
        <v>3332</v>
      </c>
    </row>
    <row r="367" spans="1:105" ht="12" customHeight="1" x14ac:dyDescent="0.25">
      <c r="A367" s="97" t="s">
        <v>132</v>
      </c>
      <c r="B367" s="98"/>
      <c r="C367" s="98">
        <v>0.55760079979886379</v>
      </c>
      <c r="D367" s="98">
        <v>1.0082162751189139</v>
      </c>
      <c r="E367" s="98">
        <v>1.1124833349407734</v>
      </c>
      <c r="F367" s="98">
        <v>0.76860891594021929</v>
      </c>
      <c r="G367" s="98">
        <v>0.56712872558204575</v>
      </c>
      <c r="H367" s="98">
        <v>1.0314151637090869</v>
      </c>
      <c r="I367" s="98">
        <v>1.6637137789372261</v>
      </c>
      <c r="J367" s="98">
        <v>1.6654005493507629</v>
      </c>
      <c r="K367" s="98">
        <v>0.83407854869352505</v>
      </c>
      <c r="L367" s="98">
        <v>0.50305938149328411</v>
      </c>
      <c r="M367" s="98">
        <v>0.34646276493519046</v>
      </c>
      <c r="N367" s="98">
        <v>0.51134614868373651</v>
      </c>
      <c r="O367" s="98">
        <v>0.55138233966430639</v>
      </c>
      <c r="P367" s="98">
        <v>0.8052816113445419</v>
      </c>
      <c r="Q367" s="98">
        <v>0.61341986289019812</v>
      </c>
      <c r="R367" s="98">
        <v>0.66008443803413963</v>
      </c>
      <c r="S367" s="98">
        <v>0.83789513566654283</v>
      </c>
      <c r="T367" s="98">
        <v>0.8251385388608321</v>
      </c>
      <c r="U367" s="98">
        <v>0.87000298959817468</v>
      </c>
      <c r="V367" s="98">
        <v>0.97914916831133714</v>
      </c>
      <c r="W367" s="98">
        <v>0.69599129446791141</v>
      </c>
      <c r="X367" s="98">
        <v>0.95038628854520169</v>
      </c>
      <c r="Y367" s="98">
        <v>0.91782968928944264</v>
      </c>
      <c r="DA367" s="63" t="s">
        <v>3333</v>
      </c>
    </row>
    <row r="368" spans="1:105" ht="12" customHeight="1" x14ac:dyDescent="0.25">
      <c r="A368" s="97" t="s">
        <v>131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X368" s="98">
        <v>0</v>
      </c>
      <c r="Y368" s="98">
        <v>0</v>
      </c>
      <c r="DA368" s="63" t="s">
        <v>3334</v>
      </c>
    </row>
    <row r="369" spans="1:105" ht="12" customHeight="1" x14ac:dyDescent="0.25">
      <c r="A369" s="100" t="s">
        <v>199</v>
      </c>
      <c r="B369" s="101"/>
      <c r="C369" s="101">
        <v>0</v>
      </c>
      <c r="D369" s="101">
        <v>0</v>
      </c>
      <c r="E369" s="101">
        <v>0</v>
      </c>
      <c r="F369" s="101">
        <v>0</v>
      </c>
      <c r="G369" s="101">
        <v>0</v>
      </c>
      <c r="H369" s="101">
        <v>0</v>
      </c>
      <c r="I369" s="101">
        <v>0</v>
      </c>
      <c r="J369" s="101">
        <v>0</v>
      </c>
      <c r="K369" s="101">
        <v>0</v>
      </c>
      <c r="L369" s="101">
        <v>0</v>
      </c>
      <c r="M369" s="101">
        <v>0</v>
      </c>
      <c r="N369" s="101">
        <v>0</v>
      </c>
      <c r="O369" s="101">
        <v>0</v>
      </c>
      <c r="P369" s="101">
        <v>0</v>
      </c>
      <c r="Q369" s="101">
        <v>0</v>
      </c>
      <c r="R369" s="101">
        <v>0</v>
      </c>
      <c r="S369" s="101">
        <v>0</v>
      </c>
      <c r="T369" s="101">
        <v>0</v>
      </c>
      <c r="U369" s="101">
        <v>0</v>
      </c>
      <c r="V369" s="101">
        <v>0</v>
      </c>
      <c r="W369" s="101">
        <v>0</v>
      </c>
      <c r="X369" s="101">
        <v>0</v>
      </c>
      <c r="Y369" s="101">
        <v>0</v>
      </c>
      <c r="DA369" s="131" t="s">
        <v>3335</v>
      </c>
    </row>
    <row r="370" spans="1:105" ht="12" customHeight="1" x14ac:dyDescent="0.25">
      <c r="A370" s="103" t="s">
        <v>52</v>
      </c>
      <c r="B370" s="104"/>
      <c r="C370" s="104">
        <v>0</v>
      </c>
      <c r="D370" s="104">
        <v>0</v>
      </c>
      <c r="E370" s="104">
        <v>0</v>
      </c>
      <c r="F370" s="104">
        <v>0</v>
      </c>
      <c r="G370" s="104">
        <v>0</v>
      </c>
      <c r="H370" s="104">
        <v>0</v>
      </c>
      <c r="I370" s="104">
        <v>0</v>
      </c>
      <c r="J370" s="104">
        <v>0</v>
      </c>
      <c r="K370" s="104">
        <v>0</v>
      </c>
      <c r="L370" s="104">
        <v>0</v>
      </c>
      <c r="M370" s="104">
        <v>0</v>
      </c>
      <c r="N370" s="104">
        <v>0</v>
      </c>
      <c r="O370" s="104">
        <v>0</v>
      </c>
      <c r="P370" s="104">
        <v>0</v>
      </c>
      <c r="Q370" s="104">
        <v>0</v>
      </c>
      <c r="R370" s="104">
        <v>0</v>
      </c>
      <c r="S370" s="104">
        <v>0</v>
      </c>
      <c r="T370" s="104">
        <v>0</v>
      </c>
      <c r="U370" s="104">
        <v>0</v>
      </c>
      <c r="V370" s="104">
        <v>0</v>
      </c>
      <c r="W370" s="104">
        <v>0</v>
      </c>
      <c r="X370" s="104">
        <v>0</v>
      </c>
      <c r="Y370" s="104">
        <v>0</v>
      </c>
      <c r="DA370" s="132" t="s">
        <v>3336</v>
      </c>
    </row>
    <row r="371" spans="1:105" ht="12" customHeight="1" x14ac:dyDescent="0.25">
      <c r="A371" s="106" t="s">
        <v>124</v>
      </c>
      <c r="B371" s="101"/>
      <c r="C371" s="101">
        <v>0</v>
      </c>
      <c r="D371" s="101">
        <v>0</v>
      </c>
      <c r="E371" s="101">
        <v>0</v>
      </c>
      <c r="F371" s="101">
        <v>0</v>
      </c>
      <c r="G371" s="101">
        <v>0</v>
      </c>
      <c r="H371" s="101">
        <v>0</v>
      </c>
      <c r="I371" s="101">
        <v>0</v>
      </c>
      <c r="J371" s="101">
        <v>0</v>
      </c>
      <c r="K371" s="101">
        <v>0</v>
      </c>
      <c r="L371" s="101">
        <v>0</v>
      </c>
      <c r="M371" s="101">
        <v>0</v>
      </c>
      <c r="N371" s="101">
        <v>0</v>
      </c>
      <c r="O371" s="101">
        <v>0</v>
      </c>
      <c r="P371" s="101">
        <v>0</v>
      </c>
      <c r="Q371" s="101">
        <v>0</v>
      </c>
      <c r="R371" s="101">
        <v>0</v>
      </c>
      <c r="S371" s="101">
        <v>0</v>
      </c>
      <c r="T371" s="101">
        <v>0</v>
      </c>
      <c r="U371" s="101">
        <v>0</v>
      </c>
      <c r="V371" s="101">
        <v>0</v>
      </c>
      <c r="W371" s="101">
        <v>0</v>
      </c>
      <c r="X371" s="101">
        <v>0</v>
      </c>
      <c r="Y371" s="101">
        <v>0</v>
      </c>
      <c r="DA371" s="131" t="s">
        <v>3337</v>
      </c>
    </row>
    <row r="372" spans="1:105" ht="12" customHeight="1" x14ac:dyDescent="0.25">
      <c r="A372" s="107" t="s">
        <v>123</v>
      </c>
      <c r="B372" s="104"/>
      <c r="C372" s="104">
        <v>0</v>
      </c>
      <c r="D372" s="104">
        <v>0</v>
      </c>
      <c r="E372" s="104">
        <v>0</v>
      </c>
      <c r="F372" s="104">
        <v>0</v>
      </c>
      <c r="G372" s="104">
        <v>0</v>
      </c>
      <c r="H372" s="104">
        <v>0</v>
      </c>
      <c r="I372" s="104">
        <v>0</v>
      </c>
      <c r="J372" s="104">
        <v>0</v>
      </c>
      <c r="K372" s="104">
        <v>0</v>
      </c>
      <c r="L372" s="104">
        <v>0</v>
      </c>
      <c r="M372" s="104">
        <v>0</v>
      </c>
      <c r="N372" s="104">
        <v>0</v>
      </c>
      <c r="O372" s="104">
        <v>0</v>
      </c>
      <c r="P372" s="104">
        <v>0</v>
      </c>
      <c r="Q372" s="104">
        <v>0</v>
      </c>
      <c r="R372" s="104">
        <v>0</v>
      </c>
      <c r="S372" s="104">
        <v>0</v>
      </c>
      <c r="T372" s="104">
        <v>0</v>
      </c>
      <c r="U372" s="104">
        <v>0</v>
      </c>
      <c r="V372" s="104">
        <v>0</v>
      </c>
      <c r="W372" s="104">
        <v>0</v>
      </c>
      <c r="X372" s="104">
        <v>0</v>
      </c>
      <c r="Y372" s="104">
        <v>0</v>
      </c>
      <c r="DA372" s="132" t="s">
        <v>3338</v>
      </c>
    </row>
    <row r="373" spans="1:105" ht="12" customHeight="1" x14ac:dyDescent="0.25">
      <c r="A373" s="108" t="s">
        <v>50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X373" s="98">
        <v>0</v>
      </c>
      <c r="Y373" s="98">
        <v>0</v>
      </c>
      <c r="DA373" s="63" t="s">
        <v>3339</v>
      </c>
    </row>
    <row r="374" spans="1:105" ht="12" customHeight="1" x14ac:dyDescent="0.25">
      <c r="A374" s="108" t="s">
        <v>52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3340</v>
      </c>
    </row>
    <row r="375" spans="1:105" ht="12" customHeight="1" x14ac:dyDescent="0.25">
      <c r="A375" s="106" t="s">
        <v>122</v>
      </c>
      <c r="B375" s="101"/>
      <c r="C375" s="101">
        <v>0.11566522460392749</v>
      </c>
      <c r="D375" s="101">
        <v>0.14358386763177605</v>
      </c>
      <c r="E375" s="101">
        <v>0.14798773957576655</v>
      </c>
      <c r="F375" s="101">
        <v>0.11825862689431828</v>
      </c>
      <c r="G375" s="101">
        <v>9.8874985723192255E-2</v>
      </c>
      <c r="H375" s="101">
        <v>0.16475062543100358</v>
      </c>
      <c r="I375" s="101">
        <v>0.13677915744909386</v>
      </c>
      <c r="J375" s="101">
        <v>0.10693919606871834</v>
      </c>
      <c r="K375" s="101">
        <v>9.2000417897132147E-2</v>
      </c>
      <c r="L375" s="101">
        <v>8.1319575069412328E-2</v>
      </c>
      <c r="M375" s="101">
        <v>9.1324603192940182E-2</v>
      </c>
      <c r="N375" s="101">
        <v>6.9361975411812465E-2</v>
      </c>
      <c r="O375" s="101">
        <v>7.4928134714882189E-2</v>
      </c>
      <c r="P375" s="101">
        <v>0.14635188517255832</v>
      </c>
      <c r="Q375" s="101">
        <v>0.1497758813723129</v>
      </c>
      <c r="R375" s="101">
        <v>9.8313284844259594E-2</v>
      </c>
      <c r="S375" s="101">
        <v>0.11217118794256992</v>
      </c>
      <c r="T375" s="101">
        <v>4.69889048192998E-2</v>
      </c>
      <c r="U375" s="101">
        <v>0.25845785485883344</v>
      </c>
      <c r="V375" s="101">
        <v>0.1231995023264643</v>
      </c>
      <c r="W375" s="101">
        <v>9.8426883185920161E-2</v>
      </c>
      <c r="X375" s="101">
        <v>1.3133468642219441E-2</v>
      </c>
      <c r="Y375" s="101">
        <v>3.89374573892423E-2</v>
      </c>
      <c r="DA375" s="131" t="s">
        <v>3341</v>
      </c>
    </row>
    <row r="376" spans="1:105" ht="12" customHeight="1" x14ac:dyDescent="0.25">
      <c r="A376" s="107" t="s">
        <v>121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3342</v>
      </c>
    </row>
    <row r="377" spans="1:105" ht="12" customHeight="1" x14ac:dyDescent="0.25">
      <c r="A377" s="108" t="s">
        <v>53</v>
      </c>
      <c r="B377" s="98"/>
      <c r="C377" s="98">
        <v>0</v>
      </c>
      <c r="D377" s="98">
        <v>0</v>
      </c>
      <c r="E377" s="98">
        <v>0</v>
      </c>
      <c r="F377" s="98">
        <v>0</v>
      </c>
      <c r="G377" s="98">
        <v>0</v>
      </c>
      <c r="H377" s="98">
        <v>0</v>
      </c>
      <c r="I377" s="98">
        <v>0</v>
      </c>
      <c r="J377" s="98">
        <v>0</v>
      </c>
      <c r="K377" s="98">
        <v>0</v>
      </c>
      <c r="L377" s="98">
        <v>0</v>
      </c>
      <c r="M377" s="98">
        <v>0</v>
      </c>
      <c r="N377" s="98">
        <v>0</v>
      </c>
      <c r="O377" s="98">
        <v>0</v>
      </c>
      <c r="P377" s="98">
        <v>0</v>
      </c>
      <c r="Q377" s="98">
        <v>0</v>
      </c>
      <c r="R377" s="98">
        <v>0</v>
      </c>
      <c r="S377" s="98">
        <v>0</v>
      </c>
      <c r="T377" s="98">
        <v>0</v>
      </c>
      <c r="U377" s="98">
        <v>0</v>
      </c>
      <c r="V377" s="98">
        <v>0</v>
      </c>
      <c r="W377" s="98">
        <v>0</v>
      </c>
      <c r="X377" s="98">
        <v>0</v>
      </c>
      <c r="Y377" s="98">
        <v>0</v>
      </c>
      <c r="DA377" s="63" t="s">
        <v>3343</v>
      </c>
    </row>
    <row r="378" spans="1:105" ht="12" customHeight="1" x14ac:dyDescent="0.25">
      <c r="A378" s="108" t="s">
        <v>52</v>
      </c>
      <c r="B378" s="98"/>
      <c r="C378" s="98">
        <v>0</v>
      </c>
      <c r="D378" s="98">
        <v>0</v>
      </c>
      <c r="E378" s="98">
        <v>0</v>
      </c>
      <c r="F378" s="98">
        <v>0</v>
      </c>
      <c r="G378" s="98">
        <v>0</v>
      </c>
      <c r="H378" s="98">
        <v>0</v>
      </c>
      <c r="I378" s="98">
        <v>0</v>
      </c>
      <c r="J378" s="98">
        <v>0</v>
      </c>
      <c r="K378" s="98">
        <v>0</v>
      </c>
      <c r="L378" s="98">
        <v>0</v>
      </c>
      <c r="M378" s="98">
        <v>0</v>
      </c>
      <c r="N378" s="98">
        <v>0</v>
      </c>
      <c r="O378" s="98">
        <v>0</v>
      </c>
      <c r="P378" s="98">
        <v>0</v>
      </c>
      <c r="Q378" s="98">
        <v>0</v>
      </c>
      <c r="R378" s="98">
        <v>0</v>
      </c>
      <c r="S378" s="98">
        <v>0</v>
      </c>
      <c r="T378" s="98">
        <v>0</v>
      </c>
      <c r="U378" s="98">
        <v>0</v>
      </c>
      <c r="V378" s="98">
        <v>0</v>
      </c>
      <c r="W378" s="98">
        <v>0</v>
      </c>
      <c r="X378" s="98">
        <v>0</v>
      </c>
      <c r="Y378" s="98">
        <v>0</v>
      </c>
      <c r="DA378" s="63" t="s">
        <v>3344</v>
      </c>
    </row>
    <row r="379" spans="1:105" ht="12" customHeight="1" x14ac:dyDescent="0.25">
      <c r="A379" s="121" t="s">
        <v>54</v>
      </c>
      <c r="B379" s="122"/>
      <c r="C379" s="122">
        <v>0.40394318232213799</v>
      </c>
      <c r="D379" s="122">
        <v>0.6139539471217087</v>
      </c>
      <c r="E379" s="122">
        <v>0.69762057460348004</v>
      </c>
      <c r="F379" s="122">
        <v>0.49476898291246707</v>
      </c>
      <c r="G379" s="122">
        <v>0.35225207062534947</v>
      </c>
      <c r="H379" s="122">
        <v>0.67651816795782471</v>
      </c>
      <c r="I379" s="122">
        <v>1.0057211835984856</v>
      </c>
      <c r="J379" s="122">
        <v>1.0500448336149373</v>
      </c>
      <c r="K379" s="122">
        <v>0.48845746917217958</v>
      </c>
      <c r="L379" s="122">
        <v>0.35808253318715549</v>
      </c>
      <c r="M379" s="122">
        <v>0.26377055491968227</v>
      </c>
      <c r="N379" s="122">
        <v>0.34136055294070167</v>
      </c>
      <c r="O379" s="122">
        <v>0.36124051241565458</v>
      </c>
      <c r="P379" s="122">
        <v>0.56289971132968386</v>
      </c>
      <c r="Q379" s="122">
        <v>0.4804637158589512</v>
      </c>
      <c r="R379" s="122">
        <v>0.51421901147190774</v>
      </c>
      <c r="S379" s="122">
        <v>0.63792093321498788</v>
      </c>
      <c r="T379" s="122">
        <v>0.59813663153252417</v>
      </c>
      <c r="U379" s="122">
        <v>0.75301902013944266</v>
      </c>
      <c r="V379" s="122">
        <v>0.73085450155252563</v>
      </c>
      <c r="W379" s="122">
        <v>0.53369587021970188</v>
      </c>
      <c r="X379" s="122">
        <v>0.61140181040901243</v>
      </c>
      <c r="Y379" s="122">
        <v>0.64502735701123959</v>
      </c>
      <c r="DA379" s="130" t="s">
        <v>3345</v>
      </c>
    </row>
    <row r="380" spans="1:105" ht="12" customHeight="1" x14ac:dyDescent="0.25">
      <c r="A380" s="97" t="s">
        <v>202</v>
      </c>
      <c r="B380" s="98"/>
      <c r="C380" s="98">
        <v>0.18720193375343597</v>
      </c>
      <c r="D380" s="98">
        <v>0.23043742605380871</v>
      </c>
      <c r="E380" s="98">
        <v>0.37919246802069967</v>
      </c>
      <c r="F380" s="98">
        <v>0.24782194123515555</v>
      </c>
      <c r="G380" s="98">
        <v>0.17469669454939529</v>
      </c>
      <c r="H380" s="98">
        <v>0.34276055073178502</v>
      </c>
      <c r="I380" s="98">
        <v>0.65151524591030818</v>
      </c>
      <c r="J380" s="98">
        <v>0.72907949924041615</v>
      </c>
      <c r="K380" s="98">
        <v>0.28274713910733246</v>
      </c>
      <c r="L380" s="98">
        <v>0.25446595132073119</v>
      </c>
      <c r="M380" s="98">
        <v>0.16326784597524979</v>
      </c>
      <c r="N380" s="98">
        <v>0.22438079508925318</v>
      </c>
      <c r="O380" s="98">
        <v>0.19523015488875586</v>
      </c>
      <c r="P380" s="98">
        <v>0.2326148719877324</v>
      </c>
      <c r="Q380" s="98">
        <v>0.18088074855216435</v>
      </c>
      <c r="R380" s="98">
        <v>0.22675231718676106</v>
      </c>
      <c r="S380" s="98">
        <v>0.34613714169309501</v>
      </c>
      <c r="T380" s="98">
        <v>0.40467542008946539</v>
      </c>
      <c r="U380" s="98">
        <v>0.38657543942904526</v>
      </c>
      <c r="V380" s="98">
        <v>0.48008980948977831</v>
      </c>
      <c r="W380" s="98">
        <v>0.30035746506678329</v>
      </c>
      <c r="X380" s="98">
        <v>0.4694537905389965</v>
      </c>
      <c r="Y380" s="98">
        <v>0.29989353688958847</v>
      </c>
      <c r="DA380" s="63" t="s">
        <v>3346</v>
      </c>
    </row>
    <row r="381" spans="1:105" ht="12" customHeight="1" x14ac:dyDescent="0.25">
      <c r="A381" s="97" t="s">
        <v>50</v>
      </c>
      <c r="B381" s="98"/>
      <c r="C381" s="98">
        <v>2.0080747146792276E-2</v>
      </c>
      <c r="D381" s="98">
        <v>0</v>
      </c>
      <c r="E381" s="98">
        <v>4.2266542698774327E-2</v>
      </c>
      <c r="F381" s="98">
        <v>3.3086729874618477E-2</v>
      </c>
      <c r="G381" s="98">
        <v>2.1887195974350435E-2</v>
      </c>
      <c r="H381" s="98">
        <v>3.9799790321737881E-2</v>
      </c>
      <c r="I381" s="98">
        <v>3.7004576250003397E-2</v>
      </c>
      <c r="J381" s="98">
        <v>6.298034556120595E-2</v>
      </c>
      <c r="K381" s="98">
        <v>4.1939401190494364E-2</v>
      </c>
      <c r="L381" s="98">
        <v>2.1577925112336849E-2</v>
      </c>
      <c r="M381" s="98">
        <v>1.7184993747989642E-2</v>
      </c>
      <c r="N381" s="98">
        <v>1.0741208136008451E-2</v>
      </c>
      <c r="O381" s="98">
        <v>2.9220749264382839E-2</v>
      </c>
      <c r="P381" s="98">
        <v>0.12975569774974252</v>
      </c>
      <c r="Q381" s="98">
        <v>0.11946108621710545</v>
      </c>
      <c r="R381" s="98">
        <v>0.10065161624258563</v>
      </c>
      <c r="S381" s="98">
        <v>5.9529402698923282E-2</v>
      </c>
      <c r="T381" s="98">
        <v>3.4638384501484508E-2</v>
      </c>
      <c r="U381" s="98">
        <v>3.3494710459828506E-2</v>
      </c>
      <c r="V381" s="98">
        <v>1.9263421985890648E-3</v>
      </c>
      <c r="W381" s="98">
        <v>1.5120088724819957E-3</v>
      </c>
      <c r="X381" s="98">
        <v>2.5407795096791679E-2</v>
      </c>
      <c r="Y381" s="98">
        <v>5.5600259054835302E-2</v>
      </c>
      <c r="DA381" s="63" t="s">
        <v>3347</v>
      </c>
    </row>
    <row r="382" spans="1:105" ht="12" customHeight="1" x14ac:dyDescent="0.25">
      <c r="A382" s="109" t="s">
        <v>120</v>
      </c>
      <c r="B382" s="33"/>
      <c r="C382" s="33">
        <v>0.19666050142190977</v>
      </c>
      <c r="D382" s="33">
        <v>0.38351652106789996</v>
      </c>
      <c r="E382" s="33">
        <v>0.27616156388400609</v>
      </c>
      <c r="F382" s="33">
        <v>0.21386031180269305</v>
      </c>
      <c r="G382" s="33">
        <v>0.15566818010160374</v>
      </c>
      <c r="H382" s="33">
        <v>0.29395782690430183</v>
      </c>
      <c r="I382" s="33">
        <v>0.31720136143817412</v>
      </c>
      <c r="J382" s="33">
        <v>0.25798498881331511</v>
      </c>
      <c r="K382" s="33">
        <v>0.16377092887435277</v>
      </c>
      <c r="L382" s="33">
        <v>8.2038656754087461E-2</v>
      </c>
      <c r="M382" s="33">
        <v>8.3317715196442807E-2</v>
      </c>
      <c r="N382" s="33">
        <v>0.10623854971544006</v>
      </c>
      <c r="O382" s="33">
        <v>0.1367896082625159</v>
      </c>
      <c r="P382" s="33">
        <v>0.20052914159220889</v>
      </c>
      <c r="Q382" s="33">
        <v>0.18012188108968141</v>
      </c>
      <c r="R382" s="33">
        <v>0.18681507804256101</v>
      </c>
      <c r="S382" s="33">
        <v>0.23225438882296964</v>
      </c>
      <c r="T382" s="33">
        <v>0.15882282694157432</v>
      </c>
      <c r="U382" s="33">
        <v>0.33294887025056891</v>
      </c>
      <c r="V382" s="33">
        <v>0.24883834986415831</v>
      </c>
      <c r="W382" s="33">
        <v>0.23182639628043666</v>
      </c>
      <c r="X382" s="33">
        <v>0.1165402247732242</v>
      </c>
      <c r="Y382" s="33">
        <v>0.28953356106681583</v>
      </c>
      <c r="DA382" s="60" t="s">
        <v>3348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3.9341083325794739</v>
      </c>
      <c r="D384" s="117">
        <f t="shared" si="157"/>
        <v>6.5089809389117717</v>
      </c>
      <c r="E384" s="117">
        <f t="shared" si="157"/>
        <v>7.5030909805342061</v>
      </c>
      <c r="F384" s="117">
        <f t="shared" si="157"/>
        <v>5.2667944939647873</v>
      </c>
      <c r="G384" s="117">
        <f t="shared" si="157"/>
        <v>3.8037645617581686</v>
      </c>
      <c r="H384" s="117">
        <f t="shared" si="157"/>
        <v>6.6968467586223488</v>
      </c>
      <c r="I384" s="117">
        <f t="shared" si="157"/>
        <v>12.303521781650709</v>
      </c>
      <c r="J384" s="117">
        <f t="shared" si="157"/>
        <v>12.344859841130214</v>
      </c>
      <c r="K384" s="117">
        <f t="shared" si="157"/>
        <v>6.8987207182418215</v>
      </c>
      <c r="L384" s="117">
        <f t="shared" si="157"/>
        <v>4.4233719441578332</v>
      </c>
      <c r="M384" s="117">
        <f t="shared" si="157"/>
        <v>3.2684953843397948</v>
      </c>
      <c r="N384" s="117">
        <f t="shared" si="157"/>
        <v>4.3675823486846399</v>
      </c>
      <c r="O384" s="117">
        <f t="shared" si="157"/>
        <v>4.6730863278830048</v>
      </c>
      <c r="P384" s="117">
        <f t="shared" si="157"/>
        <v>7.0468713959335512</v>
      </c>
      <c r="Q384" s="117">
        <f t="shared" si="157"/>
        <v>5.5292335979727243</v>
      </c>
      <c r="R384" s="117">
        <f t="shared" ref="R384:V384" si="158">R385+R388+R390+R403</f>
        <v>5.4306442051645973</v>
      </c>
      <c r="S384" s="117">
        <f t="shared" si="158"/>
        <v>6.6931257457205291</v>
      </c>
      <c r="T384" s="117">
        <f t="shared" si="158"/>
        <v>6.0555445483631996</v>
      </c>
      <c r="U384" s="117">
        <f t="shared" si="158"/>
        <v>7.413565508963015</v>
      </c>
      <c r="V384" s="117">
        <f t="shared" si="158"/>
        <v>7.0152351448657679</v>
      </c>
      <c r="W384" s="117">
        <f t="shared" ref="W384:Y384" si="159">W385+W388+W390+W403</f>
        <v>4.4679012688771369</v>
      </c>
      <c r="X384" s="117">
        <f t="shared" si="159"/>
        <v>4.6481494693223597</v>
      </c>
      <c r="Y384" s="117">
        <f t="shared" si="159"/>
        <v>3.6881171341652372</v>
      </c>
      <c r="DA384" s="129" t="s">
        <v>3494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3.2783498521627878</v>
      </c>
      <c r="D385" s="122">
        <f t="shared" si="160"/>
        <v>5.4112308976252672</v>
      </c>
      <c r="E385" s="122">
        <f t="shared" si="160"/>
        <v>6.2943582123207129</v>
      </c>
      <c r="F385" s="122">
        <f t="shared" si="160"/>
        <v>4.3978606155798312</v>
      </c>
      <c r="G385" s="122">
        <f t="shared" si="160"/>
        <v>3.1535478794444232</v>
      </c>
      <c r="H385" s="122">
        <f t="shared" si="160"/>
        <v>5.4854053761403545</v>
      </c>
      <c r="I385" s="122">
        <f t="shared" si="160"/>
        <v>10.481161918794495</v>
      </c>
      <c r="J385" s="122">
        <f t="shared" si="160"/>
        <v>10.499856484497396</v>
      </c>
      <c r="K385" s="122">
        <f t="shared" si="160"/>
        <v>5.9515845116250343</v>
      </c>
      <c r="L385" s="122">
        <f t="shared" si="160"/>
        <v>3.792794215178851</v>
      </c>
      <c r="M385" s="122">
        <f t="shared" si="160"/>
        <v>2.7913136981388438</v>
      </c>
      <c r="N385" s="122">
        <f t="shared" si="160"/>
        <v>3.7294217011199038</v>
      </c>
      <c r="O385" s="122">
        <f t="shared" si="160"/>
        <v>3.9767621479137611</v>
      </c>
      <c r="P385" s="122">
        <f t="shared" si="160"/>
        <v>5.9713754849225529</v>
      </c>
      <c r="Q385" s="122">
        <f t="shared" si="160"/>
        <v>4.6374478137865891</v>
      </c>
      <c r="R385" s="122">
        <f t="shared" ref="R385:V385" si="161">SUM(R386:R387)</f>
        <v>4.5052809969814458</v>
      </c>
      <c r="S385" s="122">
        <f t="shared" si="161"/>
        <v>5.5165992196015141</v>
      </c>
      <c r="T385" s="122">
        <f t="shared" si="161"/>
        <v>4.958751642132964</v>
      </c>
      <c r="U385" s="122">
        <f t="shared" si="161"/>
        <v>5.9602665013849547</v>
      </c>
      <c r="V385" s="122">
        <f t="shared" si="161"/>
        <v>5.5919061172682589</v>
      </c>
      <c r="W385" s="122">
        <f t="shared" ref="W385:Y385" si="162">SUM(W386:W387)</f>
        <v>3.4120460267755637</v>
      </c>
      <c r="X385" s="122">
        <f t="shared" si="162"/>
        <v>3.4155091688248018</v>
      </c>
      <c r="Y385" s="122">
        <f t="shared" si="162"/>
        <v>2.3944027202824572</v>
      </c>
      <c r="DA385" s="130" t="s">
        <v>3495</v>
      </c>
    </row>
    <row r="386" spans="1:105" ht="12" customHeight="1" x14ac:dyDescent="0.25">
      <c r="A386" s="97" t="s">
        <v>199</v>
      </c>
      <c r="B386" s="98"/>
      <c r="C386" s="98">
        <v>3.248315287128698</v>
      </c>
      <c r="D386" s="98">
        <v>5.3627089733946729</v>
      </c>
      <c r="E386" s="98">
        <v>6.2390824067807191</v>
      </c>
      <c r="F386" s="98">
        <v>4.359850915910485</v>
      </c>
      <c r="G386" s="98">
        <v>3.1269231708554757</v>
      </c>
      <c r="H386" s="98">
        <v>5.4397434806110336</v>
      </c>
      <c r="I386" s="98">
        <v>10.395581456919793</v>
      </c>
      <c r="J386" s="98">
        <v>10.41572510445682</v>
      </c>
      <c r="K386" s="98">
        <v>5.9048280935147845</v>
      </c>
      <c r="L386" s="98">
        <v>3.7630161219286302</v>
      </c>
      <c r="M386" s="98">
        <v>2.7696671566484934</v>
      </c>
      <c r="N386" s="98">
        <v>3.7007494912912833</v>
      </c>
      <c r="O386" s="98">
        <v>3.946447094060908</v>
      </c>
      <c r="P386" s="98">
        <v>5.9261404907182103</v>
      </c>
      <c r="Q386" s="98">
        <v>4.6025033480717976</v>
      </c>
      <c r="R386" s="98">
        <v>4.4716038743510964</v>
      </c>
      <c r="S386" s="98">
        <v>5.4755665254345098</v>
      </c>
      <c r="T386" s="98">
        <v>4.9220233443263908</v>
      </c>
      <c r="U386" s="98">
        <v>5.9162287845609569</v>
      </c>
      <c r="V386" s="98">
        <v>5.5505781284549229</v>
      </c>
      <c r="W386" s="98">
        <v>3.3869013684605185</v>
      </c>
      <c r="X386" s="98">
        <v>3.3903215733831229</v>
      </c>
      <c r="Y386" s="98">
        <v>2.37680993772587</v>
      </c>
      <c r="DA386" s="63" t="s">
        <v>3496</v>
      </c>
    </row>
    <row r="387" spans="1:105" ht="12" customHeight="1" x14ac:dyDescent="0.25">
      <c r="A387" s="97" t="s">
        <v>53</v>
      </c>
      <c r="B387" s="98"/>
      <c r="C387" s="98">
        <v>3.0034565034089813E-2</v>
      </c>
      <c r="D387" s="98">
        <v>4.8521924230594524E-2</v>
      </c>
      <c r="E387" s="98">
        <v>5.5275805539993547E-2</v>
      </c>
      <c r="F387" s="98">
        <v>3.8009699669346239E-2</v>
      </c>
      <c r="G387" s="98">
        <v>2.6624708588947475E-2</v>
      </c>
      <c r="H387" s="98">
        <v>4.5661895529320672E-2</v>
      </c>
      <c r="I387" s="98">
        <v>8.5580461874702626E-2</v>
      </c>
      <c r="J387" s="98">
        <v>8.4131380040575826E-2</v>
      </c>
      <c r="K387" s="98">
        <v>4.6756418110249914E-2</v>
      </c>
      <c r="L387" s="98">
        <v>2.977809325022094E-2</v>
      </c>
      <c r="M387" s="98">
        <v>2.1646541490350481E-2</v>
      </c>
      <c r="N387" s="98">
        <v>2.8672209828620687E-2</v>
      </c>
      <c r="O387" s="98">
        <v>3.0315053852853182E-2</v>
      </c>
      <c r="P387" s="98">
        <v>4.5234994204342655E-2</v>
      </c>
      <c r="Q387" s="98">
        <v>3.4944465714791546E-2</v>
      </c>
      <c r="R387" s="98">
        <v>3.3677122630348943E-2</v>
      </c>
      <c r="S387" s="98">
        <v>4.1032694167004086E-2</v>
      </c>
      <c r="T387" s="98">
        <v>3.6728297806573128E-2</v>
      </c>
      <c r="U387" s="98">
        <v>4.4037716823997951E-2</v>
      </c>
      <c r="V387" s="98">
        <v>4.1327988813336422E-2</v>
      </c>
      <c r="W387" s="98">
        <v>2.5144658315045403E-2</v>
      </c>
      <c r="X387" s="98">
        <v>2.5187595441678919E-2</v>
      </c>
      <c r="Y387" s="98">
        <v>1.7592782556587219E-2</v>
      </c>
      <c r="DA387" s="63" t="s">
        <v>3497</v>
      </c>
    </row>
    <row r="388" spans="1:105" ht="12" customHeight="1" x14ac:dyDescent="0.25">
      <c r="A388" s="121" t="s">
        <v>92</v>
      </c>
      <c r="B388" s="122"/>
      <c r="C388" s="122">
        <f t="shared" ref="C388:Y388" si="163">C389</f>
        <v>9.5903312648147287E-5</v>
      </c>
      <c r="D388" s="122">
        <f t="shared" si="163"/>
        <v>3.1411922510563999E-4</v>
      </c>
      <c r="E388" s="122">
        <f t="shared" si="163"/>
        <v>3.0738078690250762E-4</v>
      </c>
      <c r="F388" s="122">
        <f t="shared" si="163"/>
        <v>4.4534546038030055E-4</v>
      </c>
      <c r="G388" s="122">
        <f t="shared" si="163"/>
        <v>5.7221491635759574E-4</v>
      </c>
      <c r="H388" s="122">
        <f t="shared" si="163"/>
        <v>6.2631301494128972E-4</v>
      </c>
      <c r="I388" s="122">
        <f t="shared" si="163"/>
        <v>2.2790815558754274E-3</v>
      </c>
      <c r="J388" s="122">
        <f t="shared" si="163"/>
        <v>1.6217773676380396E-3</v>
      </c>
      <c r="K388" s="122">
        <f t="shared" si="163"/>
        <v>1.0135164004833588E-3</v>
      </c>
      <c r="L388" s="122">
        <f t="shared" si="163"/>
        <v>1.2773273573490377E-3</v>
      </c>
      <c r="M388" s="122">
        <f t="shared" si="163"/>
        <v>2.1097878682660898E-4</v>
      </c>
      <c r="N388" s="122">
        <f t="shared" si="163"/>
        <v>9.1455625790718255E-4</v>
      </c>
      <c r="O388" s="122">
        <f t="shared" si="163"/>
        <v>1.57414752877852E-3</v>
      </c>
      <c r="P388" s="122">
        <f t="shared" si="163"/>
        <v>3.640488421332255E-3</v>
      </c>
      <c r="Q388" s="122">
        <f t="shared" si="163"/>
        <v>1.6539106925496649E-3</v>
      </c>
      <c r="R388" s="122">
        <f t="shared" si="163"/>
        <v>1.630417257924062E-3</v>
      </c>
      <c r="S388" s="122">
        <f t="shared" si="163"/>
        <v>1.960488060673741E-3</v>
      </c>
      <c r="T388" s="122">
        <f t="shared" si="163"/>
        <v>2.6386733536084765E-3</v>
      </c>
      <c r="U388" s="122">
        <f t="shared" si="163"/>
        <v>2.2400696823497704E-3</v>
      </c>
      <c r="V388" s="122">
        <f t="shared" si="163"/>
        <v>4.0031509280669128E-3</v>
      </c>
      <c r="W388" s="122">
        <f t="shared" si="163"/>
        <v>3.5488624996906884E-3</v>
      </c>
      <c r="X388" s="122">
        <f t="shared" si="163"/>
        <v>1.2337243370333153E-2</v>
      </c>
      <c r="Y388" s="122">
        <f t="shared" si="163"/>
        <v>2.0934802388437039E-3</v>
      </c>
      <c r="DA388" s="130" t="s">
        <v>3498</v>
      </c>
    </row>
    <row r="389" spans="1:105" ht="12" customHeight="1" x14ac:dyDescent="0.25">
      <c r="A389" s="97" t="s">
        <v>53</v>
      </c>
      <c r="B389" s="98"/>
      <c r="C389" s="98">
        <v>9.5903312648147287E-5</v>
      </c>
      <c r="D389" s="98">
        <v>3.1411922510563999E-4</v>
      </c>
      <c r="E389" s="98">
        <v>3.0738078690250762E-4</v>
      </c>
      <c r="F389" s="98">
        <v>4.4534546038030055E-4</v>
      </c>
      <c r="G389" s="98">
        <v>5.7221491635759574E-4</v>
      </c>
      <c r="H389" s="98">
        <v>6.2631301494128972E-4</v>
      </c>
      <c r="I389" s="98">
        <v>2.2790815558754274E-3</v>
      </c>
      <c r="J389" s="98">
        <v>1.6217773676380396E-3</v>
      </c>
      <c r="K389" s="98">
        <v>1.0135164004833588E-3</v>
      </c>
      <c r="L389" s="98">
        <v>1.2773273573490377E-3</v>
      </c>
      <c r="M389" s="98">
        <v>2.1097878682660898E-4</v>
      </c>
      <c r="N389" s="98">
        <v>9.1455625790718255E-4</v>
      </c>
      <c r="O389" s="98">
        <v>1.57414752877852E-3</v>
      </c>
      <c r="P389" s="98">
        <v>3.640488421332255E-3</v>
      </c>
      <c r="Q389" s="98">
        <v>1.6539106925496649E-3</v>
      </c>
      <c r="R389" s="98">
        <v>1.630417257924062E-3</v>
      </c>
      <c r="S389" s="98">
        <v>1.960488060673741E-3</v>
      </c>
      <c r="T389" s="98">
        <v>2.6386733536084765E-3</v>
      </c>
      <c r="U389" s="98">
        <v>2.2400696823497704E-3</v>
      </c>
      <c r="V389" s="98">
        <v>4.0031509280669128E-3</v>
      </c>
      <c r="W389" s="98">
        <v>3.5488624996906884E-3</v>
      </c>
      <c r="X389" s="98">
        <v>1.2337243370333153E-2</v>
      </c>
      <c r="Y389" s="98">
        <v>2.0934802388437039E-3</v>
      </c>
      <c r="DA389" s="63" t="s">
        <v>3499</v>
      </c>
    </row>
    <row r="390" spans="1:105" ht="12" customHeight="1" x14ac:dyDescent="0.25">
      <c r="A390" s="121" t="s">
        <v>55</v>
      </c>
      <c r="B390" s="122"/>
      <c r="C390" s="122">
        <v>0.39166258329025205</v>
      </c>
      <c r="D390" s="122">
        <v>0.6813981962127722</v>
      </c>
      <c r="E390" s="122">
        <v>0.76197023266528163</v>
      </c>
      <c r="F390" s="122">
        <v>0.54844323146676355</v>
      </c>
      <c r="G390" s="122">
        <v>0.42089965080663039</v>
      </c>
      <c r="H390" s="122">
        <v>0.77174887651702129</v>
      </c>
      <c r="I390" s="122">
        <v>1.1870588317823492</v>
      </c>
      <c r="J390" s="122">
        <v>1.194502200361512</v>
      </c>
      <c r="K390" s="122">
        <v>0.63627347711911431</v>
      </c>
      <c r="L390" s="122">
        <v>0.40855073997247926</v>
      </c>
      <c r="M390" s="122">
        <v>0.3100008879874166</v>
      </c>
      <c r="N390" s="122">
        <v>0.42094276139829823</v>
      </c>
      <c r="O390" s="122">
        <v>0.46059137761164937</v>
      </c>
      <c r="P390" s="122">
        <v>0.70797003174833384</v>
      </c>
      <c r="Q390" s="122">
        <v>0.57564252878954003</v>
      </c>
      <c r="R390" s="122">
        <v>0.58486431547448936</v>
      </c>
      <c r="S390" s="122">
        <v>0.74877728515366337</v>
      </c>
      <c r="T390" s="122">
        <v>0.70419834373539647</v>
      </c>
      <c r="U390" s="122">
        <v>0.92024080563157984</v>
      </c>
      <c r="V390" s="122">
        <v>0.91925002589309568</v>
      </c>
      <c r="W390" s="122">
        <v>0.67062349078540051</v>
      </c>
      <c r="X390" s="122">
        <v>0.82374598156617673</v>
      </c>
      <c r="Y390" s="122">
        <v>0.82247145610084704</v>
      </c>
      <c r="DA390" s="130" t="s">
        <v>3500</v>
      </c>
    </row>
    <row r="391" spans="1:105" ht="12" customHeight="1" x14ac:dyDescent="0.25">
      <c r="A391" s="97" t="s">
        <v>132</v>
      </c>
      <c r="B391" s="98"/>
      <c r="C391" s="98">
        <v>0.31782515226922531</v>
      </c>
      <c r="D391" s="98">
        <v>0.58951100063451967</v>
      </c>
      <c r="E391" s="98">
        <v>0.66700830322953286</v>
      </c>
      <c r="F391" s="98">
        <v>0.47235070313129179</v>
      </c>
      <c r="G391" s="98">
        <v>0.35709217927746806</v>
      </c>
      <c r="H391" s="98">
        <v>0.66509691398044346</v>
      </c>
      <c r="I391" s="98">
        <v>1.0982167135384828</v>
      </c>
      <c r="J391" s="98">
        <v>1.1247794333509198</v>
      </c>
      <c r="K391" s="98">
        <v>0.57602892093580504</v>
      </c>
      <c r="L391" s="98">
        <v>0.35503440158765714</v>
      </c>
      <c r="M391" s="98">
        <v>0.24933252706489606</v>
      </c>
      <c r="N391" s="98">
        <v>0.37415352187827106</v>
      </c>
      <c r="O391" s="98">
        <v>0.40887621703405636</v>
      </c>
      <c r="P391" s="98">
        <v>0.60399189925985897</v>
      </c>
      <c r="Q391" s="98">
        <v>0.46630273469046779</v>
      </c>
      <c r="R391" s="98">
        <v>0.5117922721769198</v>
      </c>
      <c r="S391" s="98">
        <v>0.66396701973635186</v>
      </c>
      <c r="T391" s="98">
        <v>0.66807321824615273</v>
      </c>
      <c r="U391" s="98">
        <v>0.71824258404906893</v>
      </c>
      <c r="V391" s="98">
        <v>0.82142001662075004</v>
      </c>
      <c r="W391" s="98">
        <v>0.59133882275696448</v>
      </c>
      <c r="X391" s="98">
        <v>0.81300539880306011</v>
      </c>
      <c r="Y391" s="98">
        <v>0.79018207554336539</v>
      </c>
      <c r="DA391" s="63" t="s">
        <v>3501</v>
      </c>
    </row>
    <row r="392" spans="1:105" ht="12" customHeight="1" x14ac:dyDescent="0.25">
      <c r="A392" s="97" t="s">
        <v>131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0</v>
      </c>
      <c r="Y392" s="98">
        <v>0</v>
      </c>
      <c r="DA392" s="63" t="s">
        <v>3502</v>
      </c>
    </row>
    <row r="393" spans="1:105" ht="12" customHeight="1" x14ac:dyDescent="0.25">
      <c r="A393" s="100" t="s">
        <v>199</v>
      </c>
      <c r="B393" s="101"/>
      <c r="C393" s="101">
        <v>0</v>
      </c>
      <c r="D393" s="101">
        <v>0</v>
      </c>
      <c r="E393" s="101">
        <v>0</v>
      </c>
      <c r="F393" s="101">
        <v>0</v>
      </c>
      <c r="G393" s="101">
        <v>0</v>
      </c>
      <c r="H393" s="101">
        <v>0</v>
      </c>
      <c r="I393" s="101">
        <v>0</v>
      </c>
      <c r="J393" s="101">
        <v>0</v>
      </c>
      <c r="K393" s="101">
        <v>0</v>
      </c>
      <c r="L393" s="101">
        <v>0</v>
      </c>
      <c r="M393" s="101">
        <v>0</v>
      </c>
      <c r="N393" s="101">
        <v>0</v>
      </c>
      <c r="O393" s="101">
        <v>0</v>
      </c>
      <c r="P393" s="101">
        <v>0</v>
      </c>
      <c r="Q393" s="101">
        <v>0</v>
      </c>
      <c r="R393" s="101">
        <v>0</v>
      </c>
      <c r="S393" s="101">
        <v>0</v>
      </c>
      <c r="T393" s="101">
        <v>0</v>
      </c>
      <c r="U393" s="101">
        <v>0</v>
      </c>
      <c r="V393" s="101">
        <v>0</v>
      </c>
      <c r="W393" s="101">
        <v>0</v>
      </c>
      <c r="X393" s="101">
        <v>0</v>
      </c>
      <c r="Y393" s="101">
        <v>0</v>
      </c>
      <c r="DA393" s="131" t="s">
        <v>3503</v>
      </c>
    </row>
    <row r="394" spans="1:105" ht="12" customHeight="1" x14ac:dyDescent="0.25">
      <c r="A394" s="103" t="s">
        <v>52</v>
      </c>
      <c r="B394" s="104"/>
      <c r="C394" s="104">
        <v>0</v>
      </c>
      <c r="D394" s="104">
        <v>0</v>
      </c>
      <c r="E394" s="104">
        <v>0</v>
      </c>
      <c r="F394" s="104">
        <v>0</v>
      </c>
      <c r="G394" s="104">
        <v>0</v>
      </c>
      <c r="H394" s="104">
        <v>0</v>
      </c>
      <c r="I394" s="104">
        <v>0</v>
      </c>
      <c r="J394" s="104">
        <v>0</v>
      </c>
      <c r="K394" s="104">
        <v>0</v>
      </c>
      <c r="L394" s="104">
        <v>0</v>
      </c>
      <c r="M394" s="104">
        <v>0</v>
      </c>
      <c r="N394" s="104">
        <v>0</v>
      </c>
      <c r="O394" s="104">
        <v>0</v>
      </c>
      <c r="P394" s="104">
        <v>0</v>
      </c>
      <c r="Q394" s="104">
        <v>0</v>
      </c>
      <c r="R394" s="104">
        <v>0</v>
      </c>
      <c r="S394" s="104">
        <v>0</v>
      </c>
      <c r="T394" s="104">
        <v>0</v>
      </c>
      <c r="U394" s="104">
        <v>0</v>
      </c>
      <c r="V394" s="104">
        <v>0</v>
      </c>
      <c r="W394" s="104">
        <v>0</v>
      </c>
      <c r="X394" s="104">
        <v>0</v>
      </c>
      <c r="Y394" s="104">
        <v>0</v>
      </c>
      <c r="DA394" s="132" t="s">
        <v>3504</v>
      </c>
    </row>
    <row r="395" spans="1:105" ht="12" customHeight="1" x14ac:dyDescent="0.25">
      <c r="A395" s="106" t="s">
        <v>124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X395" s="101">
        <v>0</v>
      </c>
      <c r="Y395" s="101">
        <v>0</v>
      </c>
      <c r="DA395" s="131" t="s">
        <v>3505</v>
      </c>
    </row>
    <row r="396" spans="1:105" ht="12" customHeight="1" x14ac:dyDescent="0.25">
      <c r="A396" s="107" t="s">
        <v>123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3506</v>
      </c>
    </row>
    <row r="397" spans="1:105" ht="12" customHeight="1" x14ac:dyDescent="0.25">
      <c r="A397" s="108" t="s">
        <v>50</v>
      </c>
      <c r="B397" s="98"/>
      <c r="C397" s="98">
        <v>0</v>
      </c>
      <c r="D397" s="98">
        <v>0</v>
      </c>
      <c r="E397" s="98">
        <v>0</v>
      </c>
      <c r="F397" s="98">
        <v>0</v>
      </c>
      <c r="G397" s="98">
        <v>0</v>
      </c>
      <c r="H397" s="98">
        <v>0</v>
      </c>
      <c r="I397" s="98">
        <v>0</v>
      </c>
      <c r="J397" s="98">
        <v>0</v>
      </c>
      <c r="K397" s="98">
        <v>0</v>
      </c>
      <c r="L397" s="98">
        <v>0</v>
      </c>
      <c r="M397" s="98">
        <v>0</v>
      </c>
      <c r="N397" s="98">
        <v>0</v>
      </c>
      <c r="O397" s="98">
        <v>0</v>
      </c>
      <c r="P397" s="98">
        <v>0</v>
      </c>
      <c r="Q397" s="98">
        <v>0</v>
      </c>
      <c r="R397" s="98">
        <v>0</v>
      </c>
      <c r="S397" s="98">
        <v>0</v>
      </c>
      <c r="T397" s="98">
        <v>0</v>
      </c>
      <c r="U397" s="98">
        <v>0</v>
      </c>
      <c r="V397" s="98">
        <v>0</v>
      </c>
      <c r="W397" s="98">
        <v>0</v>
      </c>
      <c r="X397" s="98">
        <v>0</v>
      </c>
      <c r="Y397" s="98">
        <v>0</v>
      </c>
      <c r="DA397" s="63" t="s">
        <v>3507</v>
      </c>
    </row>
    <row r="398" spans="1:105" ht="12" customHeight="1" x14ac:dyDescent="0.25">
      <c r="A398" s="108" t="s">
        <v>52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X398" s="98">
        <v>0</v>
      </c>
      <c r="Y398" s="98">
        <v>0</v>
      </c>
      <c r="DA398" s="63" t="s">
        <v>3508</v>
      </c>
    </row>
    <row r="399" spans="1:105" ht="12" customHeight="1" x14ac:dyDescent="0.25">
      <c r="A399" s="106" t="s">
        <v>122</v>
      </c>
      <c r="B399" s="101"/>
      <c r="C399" s="101">
        <v>7.3837431021026717E-2</v>
      </c>
      <c r="D399" s="101">
        <v>9.1887195578252492E-2</v>
      </c>
      <c r="E399" s="101">
        <v>9.4961929435748729E-2</v>
      </c>
      <c r="F399" s="101">
        <v>7.609252833547181E-2</v>
      </c>
      <c r="G399" s="101">
        <v>6.3807471529162357E-2</v>
      </c>
      <c r="H399" s="101">
        <v>0.10665196253657781</v>
      </c>
      <c r="I399" s="101">
        <v>8.8842118243866397E-2</v>
      </c>
      <c r="J399" s="101">
        <v>6.9722767010592254E-2</v>
      </c>
      <c r="K399" s="101">
        <v>6.0244556183309317E-2</v>
      </c>
      <c r="L399" s="101">
        <v>5.3516338384822115E-2</v>
      </c>
      <c r="M399" s="101">
        <v>6.0668360922520516E-2</v>
      </c>
      <c r="N399" s="101">
        <v>4.6789239520027177E-2</v>
      </c>
      <c r="O399" s="101">
        <v>5.1715160577593004E-2</v>
      </c>
      <c r="P399" s="101">
        <v>0.10397813248847491</v>
      </c>
      <c r="Q399" s="101">
        <v>0.10933979409907223</v>
      </c>
      <c r="R399" s="101">
        <v>7.3072043297569542E-2</v>
      </c>
      <c r="S399" s="101">
        <v>8.4810265417311514E-2</v>
      </c>
      <c r="T399" s="101">
        <v>3.6125125489243695E-2</v>
      </c>
      <c r="U399" s="101">
        <v>0.20199822158251093</v>
      </c>
      <c r="V399" s="101">
        <v>9.7830009272345669E-2</v>
      </c>
      <c r="W399" s="101">
        <v>7.9284668028435978E-2</v>
      </c>
      <c r="X399" s="101">
        <v>1.0740582763116679E-2</v>
      </c>
      <c r="Y399" s="101">
        <v>3.2289380557481706E-2</v>
      </c>
      <c r="DA399" s="131" t="s">
        <v>3509</v>
      </c>
    </row>
    <row r="400" spans="1:105" ht="12" customHeight="1" x14ac:dyDescent="0.25">
      <c r="A400" s="107" t="s">
        <v>121</v>
      </c>
      <c r="B400" s="104"/>
      <c r="C400" s="104">
        <v>0</v>
      </c>
      <c r="D400" s="104">
        <v>0</v>
      </c>
      <c r="E400" s="104">
        <v>0</v>
      </c>
      <c r="F400" s="104">
        <v>0</v>
      </c>
      <c r="G400" s="104">
        <v>0</v>
      </c>
      <c r="H400" s="104">
        <v>0</v>
      </c>
      <c r="I400" s="104">
        <v>0</v>
      </c>
      <c r="J400" s="104">
        <v>0</v>
      </c>
      <c r="K400" s="104">
        <v>0</v>
      </c>
      <c r="L400" s="104">
        <v>0</v>
      </c>
      <c r="M400" s="104">
        <v>0</v>
      </c>
      <c r="N400" s="104">
        <v>0</v>
      </c>
      <c r="O400" s="104">
        <v>0</v>
      </c>
      <c r="P400" s="104">
        <v>0</v>
      </c>
      <c r="Q400" s="104">
        <v>0</v>
      </c>
      <c r="R400" s="104">
        <v>0</v>
      </c>
      <c r="S400" s="104">
        <v>0</v>
      </c>
      <c r="T400" s="104">
        <v>0</v>
      </c>
      <c r="U400" s="104">
        <v>0</v>
      </c>
      <c r="V400" s="104">
        <v>0</v>
      </c>
      <c r="W400" s="104">
        <v>0</v>
      </c>
      <c r="X400" s="104">
        <v>0</v>
      </c>
      <c r="Y400" s="104">
        <v>0</v>
      </c>
      <c r="DA400" s="132" t="s">
        <v>3510</v>
      </c>
    </row>
    <row r="401" spans="1:105" ht="12" customHeight="1" x14ac:dyDescent="0.25">
      <c r="A401" s="108" t="s">
        <v>53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X401" s="98">
        <v>0</v>
      </c>
      <c r="Y401" s="98">
        <v>0</v>
      </c>
      <c r="DA401" s="63" t="s">
        <v>3511</v>
      </c>
    </row>
    <row r="402" spans="1:105" ht="12" customHeight="1" x14ac:dyDescent="0.25">
      <c r="A402" s="108" t="s">
        <v>52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X402" s="98">
        <v>0</v>
      </c>
      <c r="Y402" s="98">
        <v>0</v>
      </c>
      <c r="DA402" s="63" t="s">
        <v>3512</v>
      </c>
    </row>
    <row r="403" spans="1:105" ht="12" customHeight="1" x14ac:dyDescent="0.25">
      <c r="A403" s="121" t="s">
        <v>54</v>
      </c>
      <c r="B403" s="122"/>
      <c r="C403" s="122">
        <v>0.26399999381378564</v>
      </c>
      <c r="D403" s="122">
        <v>0.41603772584862642</v>
      </c>
      <c r="E403" s="122">
        <v>0.44645515476130887</v>
      </c>
      <c r="F403" s="122">
        <v>0.32004530145781174</v>
      </c>
      <c r="G403" s="122">
        <v>0.22874481659075752</v>
      </c>
      <c r="H403" s="122">
        <v>0.43906619295003174</v>
      </c>
      <c r="I403" s="122">
        <v>0.63302194951798985</v>
      </c>
      <c r="J403" s="122">
        <v>0.64887937890366709</v>
      </c>
      <c r="K403" s="122">
        <v>0.30984921309718938</v>
      </c>
      <c r="L403" s="122">
        <v>0.22074966164915366</v>
      </c>
      <c r="M403" s="122">
        <v>0.1669698194267078</v>
      </c>
      <c r="N403" s="122">
        <v>0.21630332990853077</v>
      </c>
      <c r="O403" s="122">
        <v>0.2341586548288157</v>
      </c>
      <c r="P403" s="122">
        <v>0.36388539084133142</v>
      </c>
      <c r="Q403" s="122">
        <v>0.3144893447040446</v>
      </c>
      <c r="R403" s="122">
        <v>0.33886847545073817</v>
      </c>
      <c r="S403" s="122">
        <v>0.42578875290467827</v>
      </c>
      <c r="T403" s="122">
        <v>0.38995588914123003</v>
      </c>
      <c r="U403" s="122">
        <v>0.53081813226413055</v>
      </c>
      <c r="V403" s="122">
        <v>0.50007585077634586</v>
      </c>
      <c r="W403" s="122">
        <v>0.38168288881648271</v>
      </c>
      <c r="X403" s="122">
        <v>0.3965570755610478</v>
      </c>
      <c r="Y403" s="122">
        <v>0.46914947754308922</v>
      </c>
      <c r="DA403" s="130" t="s">
        <v>3513</v>
      </c>
    </row>
    <row r="404" spans="1:105" ht="12" customHeight="1" x14ac:dyDescent="0.25">
      <c r="A404" s="97" t="s">
        <v>202</v>
      </c>
      <c r="B404" s="98"/>
      <c r="C404" s="98">
        <v>0.10733333329936362</v>
      </c>
      <c r="D404" s="98">
        <v>0.13218866118734393</v>
      </c>
      <c r="E404" s="98">
        <v>0.21762946989595139</v>
      </c>
      <c r="F404" s="98">
        <v>0.14230313386887361</v>
      </c>
      <c r="G404" s="98">
        <v>0.10036355020986924</v>
      </c>
      <c r="H404" s="98">
        <v>0.19701472443642409</v>
      </c>
      <c r="I404" s="98">
        <v>0.37466996039137712</v>
      </c>
      <c r="J404" s="98">
        <v>0.41948413791593686</v>
      </c>
      <c r="K404" s="98">
        <v>0.16276281109146851</v>
      </c>
      <c r="L404" s="98">
        <v>0.14655576025769412</v>
      </c>
      <c r="M404" s="98">
        <v>9.4067160226528876E-2</v>
      </c>
      <c r="N404" s="98">
        <v>0.12930484032683343</v>
      </c>
      <c r="O404" s="98">
        <v>0.11252028241996455</v>
      </c>
      <c r="P404" s="98">
        <v>0.13411405930896772</v>
      </c>
      <c r="Q404" s="98">
        <v>0.10443619107819711</v>
      </c>
      <c r="R404" s="98">
        <v>0.13141339057972448</v>
      </c>
      <c r="S404" s="98">
        <v>0.20166193667042578</v>
      </c>
      <c r="T404" s="98">
        <v>0.23712589384595373</v>
      </c>
      <c r="U404" s="98">
        <v>0.22770385524140083</v>
      </c>
      <c r="V404" s="98">
        <v>0.28382973862966115</v>
      </c>
      <c r="W404" s="98">
        <v>0.17788542992660739</v>
      </c>
      <c r="X404" s="98">
        <v>0.27821235454175008</v>
      </c>
      <c r="Y404" s="98">
        <v>0.17773739853570839</v>
      </c>
      <c r="DA404" s="63" t="s">
        <v>3514</v>
      </c>
    </row>
    <row r="405" spans="1:105" ht="12" customHeight="1" x14ac:dyDescent="0.25">
      <c r="A405" s="97" t="s">
        <v>50</v>
      </c>
      <c r="B405" s="98"/>
      <c r="C405" s="98">
        <v>1.1389962077786876E-2</v>
      </c>
      <c r="D405" s="98">
        <v>0</v>
      </c>
      <c r="E405" s="98">
        <v>2.4026417516988904E-2</v>
      </c>
      <c r="F405" s="98">
        <v>1.8828699824532325E-2</v>
      </c>
      <c r="G405" s="98">
        <v>1.2468962702954148E-2</v>
      </c>
      <c r="H405" s="98">
        <v>2.269834620567461E-2</v>
      </c>
      <c r="I405" s="98">
        <v>2.1127184631196883E-2</v>
      </c>
      <c r="J405" s="98">
        <v>3.5996771806551205E-2</v>
      </c>
      <c r="K405" s="98">
        <v>2.399676269906479E-2</v>
      </c>
      <c r="L405" s="98">
        <v>1.2359805300512462E-2</v>
      </c>
      <c r="M405" s="98">
        <v>9.8516522774897558E-3</v>
      </c>
      <c r="N405" s="98">
        <v>6.1604532244052459E-3</v>
      </c>
      <c r="O405" s="98">
        <v>1.6763715156398244E-2</v>
      </c>
      <c r="P405" s="98">
        <v>7.449692300371788E-2</v>
      </c>
      <c r="Q405" s="98">
        <v>6.8800406689612681E-2</v>
      </c>
      <c r="R405" s="98">
        <v>5.844110668835855E-2</v>
      </c>
      <c r="S405" s="98">
        <v>3.4959460428345697E-2</v>
      </c>
      <c r="T405" s="98">
        <v>2.0594075198660449E-2</v>
      </c>
      <c r="U405" s="98">
        <v>2.0136496497117247E-2</v>
      </c>
      <c r="V405" s="98">
        <v>1.1671619507628301E-3</v>
      </c>
      <c r="W405" s="98">
        <v>9.1954272955137295E-4</v>
      </c>
      <c r="X405" s="98">
        <v>1.5462211113770295E-2</v>
      </c>
      <c r="Y405" s="98">
        <v>3.3838424117733669E-2</v>
      </c>
      <c r="DA405" s="63" t="s">
        <v>3515</v>
      </c>
    </row>
    <row r="406" spans="1:105" ht="12" customHeight="1" x14ac:dyDescent="0.25">
      <c r="A406" s="109" t="s">
        <v>120</v>
      </c>
      <c r="B406" s="33"/>
      <c r="C406" s="33">
        <v>0.14527669843663515</v>
      </c>
      <c r="D406" s="33">
        <v>0.28384906466128246</v>
      </c>
      <c r="E406" s="33">
        <v>0.20479926734836856</v>
      </c>
      <c r="F406" s="33">
        <v>0.15891346776440576</v>
      </c>
      <c r="G406" s="33">
        <v>0.11591230367793412</v>
      </c>
      <c r="H406" s="33">
        <v>0.21935312230793302</v>
      </c>
      <c r="I406" s="33">
        <v>0.23722480449541589</v>
      </c>
      <c r="J406" s="33">
        <v>0.19339846918117906</v>
      </c>
      <c r="K406" s="33">
        <v>0.12308963930665606</v>
      </c>
      <c r="L406" s="33">
        <v>6.1834096090947081E-2</v>
      </c>
      <c r="M406" s="33">
        <v>6.3051006922689154E-2</v>
      </c>
      <c r="N406" s="33">
        <v>8.0838036357292087E-2</v>
      </c>
      <c r="O406" s="33">
        <v>0.10487465725245292</v>
      </c>
      <c r="P406" s="33">
        <v>0.15527440852864582</v>
      </c>
      <c r="Q406" s="33">
        <v>0.1412527469362348</v>
      </c>
      <c r="R406" s="33">
        <v>0.14901397818265513</v>
      </c>
      <c r="S406" s="33">
        <v>0.18916735580590679</v>
      </c>
      <c r="T406" s="33">
        <v>0.13223592009661581</v>
      </c>
      <c r="U406" s="33">
        <v>0.28297778052561245</v>
      </c>
      <c r="V406" s="33">
        <v>0.21507895019592188</v>
      </c>
      <c r="W406" s="33">
        <v>0.20287791616032397</v>
      </c>
      <c r="X406" s="33">
        <v>0.10288250990552746</v>
      </c>
      <c r="Y406" s="33">
        <v>0.25757365488964717</v>
      </c>
      <c r="DA406" s="60" t="s">
        <v>3516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0.5580417737614547</v>
      </c>
      <c r="D408" s="119">
        <f t="shared" si="164"/>
        <v>0.56986965825221658</v>
      </c>
      <c r="E408" s="119">
        <f t="shared" si="164"/>
        <v>0.57884948790767499</v>
      </c>
      <c r="F408" s="119">
        <f t="shared" si="164"/>
        <v>0.59072549567272348</v>
      </c>
      <c r="G408" s="119">
        <f t="shared" si="164"/>
        <v>0.60244761274798198</v>
      </c>
      <c r="H408" s="119">
        <f t="shared" si="164"/>
        <v>0.61417865112414682</v>
      </c>
      <c r="I408" s="119">
        <f t="shared" si="164"/>
        <v>0.62358816719920629</v>
      </c>
      <c r="J408" s="119">
        <f t="shared" si="164"/>
        <v>0.63451337834761601</v>
      </c>
      <c r="K408" s="119">
        <f t="shared" si="164"/>
        <v>0.64666255321269694</v>
      </c>
      <c r="L408" s="119">
        <f t="shared" si="164"/>
        <v>0.65697012785235132</v>
      </c>
      <c r="M408" s="119">
        <f t="shared" si="164"/>
        <v>0.66794465661646463</v>
      </c>
      <c r="N408" s="119">
        <f t="shared" si="164"/>
        <v>0.67770832936387904</v>
      </c>
      <c r="O408" s="119">
        <f t="shared" si="164"/>
        <v>0.68619490769477987</v>
      </c>
      <c r="P408" s="119">
        <f t="shared" si="164"/>
        <v>0.69266090371574462</v>
      </c>
      <c r="Q408" s="119">
        <f t="shared" si="164"/>
        <v>0.70063286043108142</v>
      </c>
      <c r="R408" s="119">
        <f t="shared" ref="R408:V408" si="165">IF(R384=0,"",R384/R360)</f>
        <v>0.71238317099147586</v>
      </c>
      <c r="S408" s="119">
        <f t="shared" si="165"/>
        <v>0.72590781807786819</v>
      </c>
      <c r="T408" s="119">
        <f t="shared" si="165"/>
        <v>0.73799284779906693</v>
      </c>
      <c r="U408" s="119">
        <f t="shared" si="165"/>
        <v>0.75324724842755586</v>
      </c>
      <c r="V408" s="119">
        <f t="shared" si="165"/>
        <v>0.76256722134449528</v>
      </c>
      <c r="W408" s="119">
        <f t="shared" ref="W408:Y408" si="166">IF(W384=0,"",W384/W360)</f>
        <v>0.77380160861568104</v>
      </c>
      <c r="X408" s="119">
        <f t="shared" si="166"/>
        <v>0.77665367675391939</v>
      </c>
      <c r="Y408" s="119">
        <f t="shared" si="166"/>
        <v>0.79064061186888068</v>
      </c>
      <c r="DA408" s="129" t="s">
        <v>3662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0.54889815640796003</v>
      </c>
      <c r="D409" s="124">
        <f t="shared" si="167"/>
        <v>0.56040013029897195</v>
      </c>
      <c r="E409" s="124">
        <f t="shared" si="167"/>
        <v>0.57201253299140065</v>
      </c>
      <c r="F409" s="124">
        <f t="shared" si="167"/>
        <v>0.5837329706013612</v>
      </c>
      <c r="G409" s="124">
        <f t="shared" si="167"/>
        <v>0.59552365221597303</v>
      </c>
      <c r="H409" s="124">
        <f t="shared" si="167"/>
        <v>0.60740569617142848</v>
      </c>
      <c r="I409" s="124">
        <f t="shared" si="167"/>
        <v>0.61933155329962297</v>
      </c>
      <c r="J409" s="124">
        <f t="shared" si="167"/>
        <v>0.63127383105646462</v>
      </c>
      <c r="K409" s="124">
        <f t="shared" si="167"/>
        <v>0.64317875525813173</v>
      </c>
      <c r="L409" s="124">
        <f t="shared" si="167"/>
        <v>0.65503631016487407</v>
      </c>
      <c r="M409" s="124">
        <f t="shared" si="167"/>
        <v>0.66590595138271214</v>
      </c>
      <c r="N409" s="124">
        <f t="shared" si="167"/>
        <v>0.67533182004923664</v>
      </c>
      <c r="O409" s="124">
        <f t="shared" si="167"/>
        <v>0.68302869560064006</v>
      </c>
      <c r="P409" s="124">
        <f t="shared" si="167"/>
        <v>0.68966836775859219</v>
      </c>
      <c r="Q409" s="124">
        <f t="shared" si="167"/>
        <v>0.69759377682986934</v>
      </c>
      <c r="R409" s="124">
        <f t="shared" ref="R409:V409" si="168">IF(R385=0,"",R385/R361)</f>
        <v>0.70946364813286644</v>
      </c>
      <c r="S409" s="124">
        <f t="shared" si="168"/>
        <v>0.72282745463527942</v>
      </c>
      <c r="T409" s="124">
        <f t="shared" si="168"/>
        <v>0.73630618689230121</v>
      </c>
      <c r="U409" s="124">
        <f t="shared" si="168"/>
        <v>0.7487571257011264</v>
      </c>
      <c r="V409" s="124">
        <f t="shared" si="168"/>
        <v>0.75920285575296753</v>
      </c>
      <c r="W409" s="124">
        <f t="shared" ref="W409:Y409" si="169">IF(W385=0,"",W385/W361)</f>
        <v>0.76758885627961171</v>
      </c>
      <c r="X409" s="124">
        <f t="shared" si="169"/>
        <v>0.77492903776357958</v>
      </c>
      <c r="Y409" s="124">
        <f t="shared" si="169"/>
        <v>0.78184021353331767</v>
      </c>
      <c r="DA409" s="130" t="s">
        <v>3663</v>
      </c>
    </row>
    <row r="410" spans="1:105" ht="12" customHeight="1" x14ac:dyDescent="0.25">
      <c r="A410" s="97" t="s">
        <v>199</v>
      </c>
      <c r="B410" s="111"/>
      <c r="C410" s="111">
        <f t="shared" ref="C410:Q410" si="170">IF(C386=0,"",C386/C362)</f>
        <v>0.54661822448247888</v>
      </c>
      <c r="D410" s="111">
        <f t="shared" si="170"/>
        <v>0.55817996359963129</v>
      </c>
      <c r="E410" s="111">
        <f t="shared" si="170"/>
        <v>0.56985176911447744</v>
      </c>
      <c r="F410" s="111">
        <f t="shared" si="170"/>
        <v>0.58162222541896147</v>
      </c>
      <c r="G410" s="111">
        <f t="shared" si="170"/>
        <v>0.59347971916807896</v>
      </c>
      <c r="H410" s="111">
        <f t="shared" si="170"/>
        <v>0.60541057392242414</v>
      </c>
      <c r="I410" s="111">
        <f t="shared" si="170"/>
        <v>0.61739674893465091</v>
      </c>
      <c r="J410" s="111">
        <f t="shared" si="170"/>
        <v>0.62939927383396799</v>
      </c>
      <c r="K410" s="111">
        <f t="shared" si="170"/>
        <v>0.6413666182450305</v>
      </c>
      <c r="L410" s="111">
        <f t="shared" si="170"/>
        <v>0.65325304619584035</v>
      </c>
      <c r="M410" s="111">
        <f t="shared" si="170"/>
        <v>0.66417170799096281</v>
      </c>
      <c r="N410" s="111">
        <f t="shared" si="170"/>
        <v>0.67363733650896807</v>
      </c>
      <c r="O410" s="111">
        <f t="shared" si="170"/>
        <v>0.68136966346015515</v>
      </c>
      <c r="P410" s="111">
        <f t="shared" si="170"/>
        <v>0.68803854113452689</v>
      </c>
      <c r="Q410" s="111">
        <f t="shared" si="170"/>
        <v>0.69599575904249467</v>
      </c>
      <c r="R410" s="111">
        <f t="shared" ref="R410:V410" si="171">IF(R386=0,"",R386/R362)</f>
        <v>0.70791464238654711</v>
      </c>
      <c r="S410" s="111">
        <f t="shared" si="171"/>
        <v>0.7213292032129468</v>
      </c>
      <c r="T410" s="111">
        <f t="shared" si="171"/>
        <v>0.73486020849731171</v>
      </c>
      <c r="U410" s="111">
        <f t="shared" si="171"/>
        <v>0.74735946059077019</v>
      </c>
      <c r="V410" s="111">
        <f t="shared" si="171"/>
        <v>0.75784411292540999</v>
      </c>
      <c r="W410" s="111">
        <f t="shared" ref="W410:Y410" si="172">IF(W386=0,"",W386/W362)</f>
        <v>0.76626670821342935</v>
      </c>
      <c r="X410" s="111">
        <f t="shared" si="172"/>
        <v>0.77363543291086689</v>
      </c>
      <c r="Y410" s="111">
        <f t="shared" si="172"/>
        <v>0.78057974485635007</v>
      </c>
      <c r="DA410" s="63" t="s">
        <v>3664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>
        <f t="shared" si="174"/>
        <v>1</v>
      </c>
      <c r="U411" s="111">
        <f t="shared" si="174"/>
        <v>1</v>
      </c>
      <c r="V411" s="111">
        <f t="shared" si="174"/>
        <v>1</v>
      </c>
      <c r="W411" s="111">
        <f t="shared" ref="W411:Y411" si="175">IF(W387=0,"",W387/W363)</f>
        <v>1</v>
      </c>
      <c r="X411" s="111">
        <f t="shared" si="175"/>
        <v>1</v>
      </c>
      <c r="Y411" s="111">
        <f t="shared" si="175"/>
        <v>1</v>
      </c>
      <c r="DA411" s="63" t="s">
        <v>3665</v>
      </c>
    </row>
    <row r="412" spans="1:105" ht="12" customHeight="1" x14ac:dyDescent="0.25">
      <c r="A412" s="121" t="s">
        <v>92</v>
      </c>
      <c r="B412" s="124"/>
      <c r="C412" s="124">
        <f t="shared" ref="C412:Q412" si="176">IF(C388=0,"",C388/C364)</f>
        <v>2.7356869207443761</v>
      </c>
      <c r="D412" s="124">
        <f t="shared" si="176"/>
        <v>2.8651535113348157</v>
      </c>
      <c r="E412" s="124">
        <f t="shared" si="176"/>
        <v>2.9965610550695638</v>
      </c>
      <c r="F412" s="124">
        <f t="shared" si="176"/>
        <v>3.1290240062310741</v>
      </c>
      <c r="G412" s="124">
        <f t="shared" si="176"/>
        <v>3.2633097656985108</v>
      </c>
      <c r="H412" s="124">
        <f t="shared" si="176"/>
        <v>3.3992977275107998</v>
      </c>
      <c r="I412" s="124">
        <f t="shared" si="176"/>
        <v>3.537148753478482</v>
      </c>
      <c r="J412" s="124">
        <f t="shared" si="176"/>
        <v>3.6775838141423449</v>
      </c>
      <c r="K412" s="124">
        <f t="shared" si="176"/>
        <v>3.8211739782850813</v>
      </c>
      <c r="L412" s="124">
        <f t="shared" si="176"/>
        <v>3.9679949757734736</v>
      </c>
      <c r="M412" s="124">
        <f t="shared" si="176"/>
        <v>4.1362410167421046</v>
      </c>
      <c r="N412" s="124">
        <f t="shared" si="176"/>
        <v>4.3313131268816703</v>
      </c>
      <c r="O412" s="124">
        <f t="shared" si="176"/>
        <v>4.5528633168415711</v>
      </c>
      <c r="P412" s="124">
        <f t="shared" si="176"/>
        <v>4.7793303214323135</v>
      </c>
      <c r="Q412" s="124">
        <f t="shared" si="176"/>
        <v>4.9531402752188267</v>
      </c>
      <c r="R412" s="124">
        <f t="shared" ref="R412:V412" si="177">IF(R388=0,"",R388/R364)</f>
        <v>4.9908010890570251</v>
      </c>
      <c r="S412" s="124">
        <f t="shared" si="177"/>
        <v>4.9949856239279358</v>
      </c>
      <c r="T412" s="124">
        <f t="shared" si="177"/>
        <v>4.9996351071178369</v>
      </c>
      <c r="U412" s="124">
        <f t="shared" si="177"/>
        <v>5.0048011995510606</v>
      </c>
      <c r="V412" s="124">
        <f t="shared" si="177"/>
        <v>5.0195634971544276</v>
      </c>
      <c r="W412" s="124">
        <f t="shared" ref="W412:Y412" si="178">IF(W388=0,"",W388/W364)</f>
        <v>5.0680162204946306</v>
      </c>
      <c r="X412" s="124">
        <f t="shared" si="178"/>
        <v>5.1230974539155829</v>
      </c>
      <c r="Y412" s="124">
        <f t="shared" si="178"/>
        <v>5.1851837950123176</v>
      </c>
      <c r="DA412" s="130" t="s">
        <v>3666</v>
      </c>
    </row>
    <row r="413" spans="1:105" ht="12" customHeight="1" x14ac:dyDescent="0.25">
      <c r="A413" s="97" t="s">
        <v>53</v>
      </c>
      <c r="B413" s="111"/>
      <c r="C413" s="111">
        <f t="shared" ref="C413:Q413" si="179">IF(C389=0,"",C389/C365)</f>
        <v>2.7356869207443761</v>
      </c>
      <c r="D413" s="111">
        <f t="shared" si="179"/>
        <v>2.8651535113348157</v>
      </c>
      <c r="E413" s="111">
        <f t="shared" si="179"/>
        <v>2.9965610550695638</v>
      </c>
      <c r="F413" s="111">
        <f t="shared" si="179"/>
        <v>3.1290240062310741</v>
      </c>
      <c r="G413" s="111">
        <f t="shared" si="179"/>
        <v>3.2633097656985108</v>
      </c>
      <c r="H413" s="111">
        <f t="shared" si="179"/>
        <v>3.3992977275107998</v>
      </c>
      <c r="I413" s="111">
        <f t="shared" si="179"/>
        <v>3.537148753478482</v>
      </c>
      <c r="J413" s="111">
        <f t="shared" si="179"/>
        <v>3.6775838141423449</v>
      </c>
      <c r="K413" s="111">
        <f t="shared" si="179"/>
        <v>3.8211739782850813</v>
      </c>
      <c r="L413" s="111">
        <f t="shared" si="179"/>
        <v>3.9679949757734736</v>
      </c>
      <c r="M413" s="111">
        <f t="shared" si="179"/>
        <v>4.1362410167421046</v>
      </c>
      <c r="N413" s="111">
        <f t="shared" si="179"/>
        <v>4.3313131268816703</v>
      </c>
      <c r="O413" s="111">
        <f t="shared" si="179"/>
        <v>4.5528633168415711</v>
      </c>
      <c r="P413" s="111">
        <f t="shared" si="179"/>
        <v>4.7793303214323135</v>
      </c>
      <c r="Q413" s="111">
        <f t="shared" si="179"/>
        <v>4.9531402752188267</v>
      </c>
      <c r="R413" s="111">
        <f t="shared" ref="R413:V413" si="180">IF(R389=0,"",R389/R365)</f>
        <v>4.9908010890570251</v>
      </c>
      <c r="S413" s="111">
        <f t="shared" si="180"/>
        <v>4.9949856239279358</v>
      </c>
      <c r="T413" s="111">
        <f t="shared" si="180"/>
        <v>4.9996351071178369</v>
      </c>
      <c r="U413" s="111">
        <f t="shared" si="180"/>
        <v>5.0048011995510606</v>
      </c>
      <c r="V413" s="111">
        <f t="shared" si="180"/>
        <v>5.0195634971544276</v>
      </c>
      <c r="W413" s="111">
        <f t="shared" ref="W413:Y413" si="181">IF(W389=0,"",W389/W365)</f>
        <v>5.0680162204946306</v>
      </c>
      <c r="X413" s="111">
        <f t="shared" si="181"/>
        <v>5.1230974539155829</v>
      </c>
      <c r="Y413" s="111">
        <f t="shared" si="181"/>
        <v>5.1851837950123176</v>
      </c>
      <c r="DA413" s="63" t="s">
        <v>3667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0.58173525633893297</v>
      </c>
      <c r="D414" s="124">
        <f t="shared" si="182"/>
        <v>0.59159412377348752</v>
      </c>
      <c r="E414" s="124">
        <f t="shared" si="182"/>
        <v>0.60451227169773747</v>
      </c>
      <c r="F414" s="124">
        <f t="shared" si="182"/>
        <v>0.61840489698593726</v>
      </c>
      <c r="G414" s="124">
        <f t="shared" si="182"/>
        <v>0.63197793595136098</v>
      </c>
      <c r="H414" s="124">
        <f t="shared" si="182"/>
        <v>0.64518554495010461</v>
      </c>
      <c r="I414" s="124">
        <f t="shared" si="182"/>
        <v>0.65929657806091491</v>
      </c>
      <c r="J414" s="124">
        <f t="shared" si="182"/>
        <v>0.67396908716212012</v>
      </c>
      <c r="K414" s="124">
        <f t="shared" si="182"/>
        <v>0.68706179502331588</v>
      </c>
      <c r="L414" s="124">
        <f t="shared" si="182"/>
        <v>0.69911952746478978</v>
      </c>
      <c r="M414" s="124">
        <f t="shared" si="182"/>
        <v>0.70810834335605188</v>
      </c>
      <c r="N414" s="124">
        <f t="shared" si="182"/>
        <v>0.72487837509405473</v>
      </c>
      <c r="O414" s="124">
        <f t="shared" si="182"/>
        <v>0.73540423871754146</v>
      </c>
      <c r="P414" s="124">
        <f t="shared" si="182"/>
        <v>0.74395240850542299</v>
      </c>
      <c r="Q414" s="124">
        <f t="shared" si="182"/>
        <v>0.7542528022686934</v>
      </c>
      <c r="R414" s="124">
        <f t="shared" ref="R414:V414" si="183">IF(R390=0,"",R390/R366)</f>
        <v>0.77118416607939355</v>
      </c>
      <c r="S414" s="124">
        <f t="shared" si="183"/>
        <v>0.78813159307574199</v>
      </c>
      <c r="T414" s="124">
        <f t="shared" si="183"/>
        <v>0.80744889848194434</v>
      </c>
      <c r="U414" s="124">
        <f t="shared" si="183"/>
        <v>0.81548315136656835</v>
      </c>
      <c r="V414" s="124">
        <f t="shared" si="183"/>
        <v>0.83390133301583447</v>
      </c>
      <c r="W414" s="124">
        <f t="shared" ref="W414:Y414" si="184">IF(W390=0,"",W390/W366)</f>
        <v>0.84416936778305351</v>
      </c>
      <c r="X414" s="124">
        <f t="shared" si="184"/>
        <v>0.85493418834580681</v>
      </c>
      <c r="Y414" s="124">
        <f t="shared" si="184"/>
        <v>0.85963597198750918</v>
      </c>
      <c r="DA414" s="130" t="s">
        <v>3668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0.56998690171152966</v>
      </c>
      <c r="D415" s="111">
        <f t="shared" si="185"/>
        <v>0.58470688797896053</v>
      </c>
      <c r="E415" s="111">
        <f t="shared" si="185"/>
        <v>0.59956700678580788</v>
      </c>
      <c r="F415" s="111">
        <f t="shared" si="185"/>
        <v>0.61455272419456319</v>
      </c>
      <c r="G415" s="111">
        <f t="shared" si="185"/>
        <v>0.62964925451621834</v>
      </c>
      <c r="H415" s="111">
        <f t="shared" si="185"/>
        <v>0.64483918540491381</v>
      </c>
      <c r="I415" s="111">
        <f t="shared" si="185"/>
        <v>0.66009954803645343</v>
      </c>
      <c r="J415" s="111">
        <f t="shared" si="185"/>
        <v>0.67538072675033167</v>
      </c>
      <c r="K415" s="111">
        <f t="shared" si="185"/>
        <v>0.69061711494448452</v>
      </c>
      <c r="L415" s="111">
        <f t="shared" si="185"/>
        <v>0.70575048324070844</v>
      </c>
      <c r="M415" s="111">
        <f t="shared" si="185"/>
        <v>0.71965172682131184</v>
      </c>
      <c r="N415" s="111">
        <f t="shared" si="185"/>
        <v>0.73170302121446507</v>
      </c>
      <c r="O415" s="111">
        <f t="shared" si="185"/>
        <v>0.7415475390143782</v>
      </c>
      <c r="P415" s="111">
        <f t="shared" si="185"/>
        <v>0.75003811182450986</v>
      </c>
      <c r="Q415" s="111">
        <f t="shared" si="185"/>
        <v>0.76016895262150286</v>
      </c>
      <c r="R415" s="111">
        <f t="shared" ref="R415:V415" si="186">IF(R391=0,"",R391/R367)</f>
        <v>0.77534364194547156</v>
      </c>
      <c r="S415" s="111">
        <f t="shared" si="186"/>
        <v>0.79242257350995149</v>
      </c>
      <c r="T415" s="111">
        <f t="shared" si="186"/>
        <v>0.80964975792850469</v>
      </c>
      <c r="U415" s="111">
        <f t="shared" si="186"/>
        <v>0.82556335166250538</v>
      </c>
      <c r="V415" s="111">
        <f t="shared" si="186"/>
        <v>0.83891203016327898</v>
      </c>
      <c r="W415" s="111">
        <f t="shared" ref="W415:Y415" si="187">IF(W391=0,"",W391/W367)</f>
        <v>0.84963537253586741</v>
      </c>
      <c r="X415" s="111">
        <f t="shared" si="187"/>
        <v>0.85544731505708427</v>
      </c>
      <c r="Y415" s="111">
        <f t="shared" si="187"/>
        <v>0.86092451003094228</v>
      </c>
      <c r="DA415" s="63" t="s">
        <v>3669</v>
      </c>
    </row>
    <row r="416" spans="1:105" ht="12" customHeight="1" x14ac:dyDescent="0.25">
      <c r="A416" s="97" t="s">
        <v>131</v>
      </c>
      <c r="B416" s="111"/>
      <c r="C416" s="111" t="str">
        <f t="shared" ref="C416:Q416" si="188">IF(C392=0,"",C392/C368)</f>
        <v/>
      </c>
      <c r="D416" s="111" t="str">
        <f t="shared" si="188"/>
        <v/>
      </c>
      <c r="E416" s="111" t="str">
        <f t="shared" si="188"/>
        <v/>
      </c>
      <c r="F416" s="111" t="str">
        <f t="shared" si="188"/>
        <v/>
      </c>
      <c r="G416" s="111" t="str">
        <f t="shared" si="188"/>
        <v/>
      </c>
      <c r="H416" s="111" t="str">
        <f t="shared" si="188"/>
        <v/>
      </c>
      <c r="I416" s="111" t="str">
        <f t="shared" si="188"/>
        <v/>
      </c>
      <c r="J416" s="111" t="str">
        <f t="shared" si="188"/>
        <v/>
      </c>
      <c r="K416" s="111" t="str">
        <f t="shared" si="188"/>
        <v/>
      </c>
      <c r="L416" s="111" t="str">
        <f t="shared" si="188"/>
        <v/>
      </c>
      <c r="M416" s="111" t="str">
        <f t="shared" si="188"/>
        <v/>
      </c>
      <c r="N416" s="111" t="str">
        <f t="shared" si="188"/>
        <v/>
      </c>
      <c r="O416" s="111" t="str">
        <f t="shared" si="188"/>
        <v/>
      </c>
      <c r="P416" s="111" t="str">
        <f t="shared" si="188"/>
        <v/>
      </c>
      <c r="Q416" s="111" t="str">
        <f t="shared" si="188"/>
        <v/>
      </c>
      <c r="R416" s="111" t="str">
        <f t="shared" ref="R416:V416" si="189">IF(R392=0,"",R392/R368)</f>
        <v/>
      </c>
      <c r="S416" s="111" t="str">
        <f t="shared" si="189"/>
        <v/>
      </c>
      <c r="T416" s="111" t="str">
        <f t="shared" si="189"/>
        <v/>
      </c>
      <c r="U416" s="111" t="str">
        <f t="shared" si="189"/>
        <v/>
      </c>
      <c r="V416" s="111" t="str">
        <f t="shared" si="189"/>
        <v/>
      </c>
      <c r="W416" s="111" t="str">
        <f t="shared" ref="W416:Y416" si="190">IF(W392=0,"",W392/W368)</f>
        <v/>
      </c>
      <c r="X416" s="111" t="str">
        <f t="shared" si="190"/>
        <v/>
      </c>
      <c r="Y416" s="111" t="str">
        <f t="shared" si="190"/>
        <v/>
      </c>
      <c r="DA416" s="63" t="s">
        <v>3670</v>
      </c>
    </row>
    <row r="417" spans="1:105" ht="12" customHeight="1" x14ac:dyDescent="0.25">
      <c r="A417" s="100" t="s">
        <v>199</v>
      </c>
      <c r="B417" s="112"/>
      <c r="C417" s="112" t="str">
        <f t="shared" ref="C417:Q417" si="191">IF(C393=0,"",C393/C369)</f>
        <v/>
      </c>
      <c r="D417" s="112" t="str">
        <f t="shared" si="191"/>
        <v/>
      </c>
      <c r="E417" s="112" t="str">
        <f t="shared" si="191"/>
        <v/>
      </c>
      <c r="F417" s="112" t="str">
        <f t="shared" si="191"/>
        <v/>
      </c>
      <c r="G417" s="112" t="str">
        <f t="shared" si="191"/>
        <v/>
      </c>
      <c r="H417" s="112" t="str">
        <f t="shared" si="191"/>
        <v/>
      </c>
      <c r="I417" s="112" t="str">
        <f t="shared" si="191"/>
        <v/>
      </c>
      <c r="J417" s="112" t="str">
        <f t="shared" si="191"/>
        <v/>
      </c>
      <c r="K417" s="112" t="str">
        <f t="shared" si="191"/>
        <v/>
      </c>
      <c r="L417" s="112" t="str">
        <f t="shared" si="191"/>
        <v/>
      </c>
      <c r="M417" s="112" t="str">
        <f t="shared" si="191"/>
        <v/>
      </c>
      <c r="N417" s="112" t="str">
        <f t="shared" si="191"/>
        <v/>
      </c>
      <c r="O417" s="112" t="str">
        <f t="shared" si="191"/>
        <v/>
      </c>
      <c r="P417" s="112" t="str">
        <f t="shared" si="191"/>
        <v/>
      </c>
      <c r="Q417" s="112" t="str">
        <f t="shared" si="191"/>
        <v/>
      </c>
      <c r="R417" s="112" t="str">
        <f t="shared" ref="R417:V417" si="192">IF(R393=0,"",R393/R369)</f>
        <v/>
      </c>
      <c r="S417" s="112" t="str">
        <f t="shared" si="192"/>
        <v/>
      </c>
      <c r="T417" s="112" t="str">
        <f t="shared" si="192"/>
        <v/>
      </c>
      <c r="U417" s="112" t="str">
        <f t="shared" si="192"/>
        <v/>
      </c>
      <c r="V417" s="112" t="str">
        <f t="shared" si="192"/>
        <v/>
      </c>
      <c r="W417" s="112" t="str">
        <f t="shared" ref="W417:Y417" si="193">IF(W393=0,"",W393/W369)</f>
        <v/>
      </c>
      <c r="X417" s="112" t="str">
        <f t="shared" si="193"/>
        <v/>
      </c>
      <c r="Y417" s="112" t="str">
        <f t="shared" si="193"/>
        <v/>
      </c>
      <c r="DA417" s="131" t="s">
        <v>3671</v>
      </c>
    </row>
    <row r="418" spans="1:105" ht="12" customHeight="1" x14ac:dyDescent="0.25">
      <c r="A418" s="103" t="s">
        <v>52</v>
      </c>
      <c r="B418" s="113"/>
      <c r="C418" s="113" t="str">
        <f t="shared" ref="C418:Q418" si="194">IF(C394=0,"",C394/C370)</f>
        <v/>
      </c>
      <c r="D418" s="113" t="str">
        <f t="shared" si="194"/>
        <v/>
      </c>
      <c r="E418" s="113" t="str">
        <f t="shared" si="194"/>
        <v/>
      </c>
      <c r="F418" s="113" t="str">
        <f t="shared" si="194"/>
        <v/>
      </c>
      <c r="G418" s="113" t="str">
        <f t="shared" si="194"/>
        <v/>
      </c>
      <c r="H418" s="113" t="str">
        <f t="shared" si="194"/>
        <v/>
      </c>
      <c r="I418" s="113" t="str">
        <f t="shared" si="194"/>
        <v/>
      </c>
      <c r="J418" s="113" t="str">
        <f t="shared" si="194"/>
        <v/>
      </c>
      <c r="K418" s="113" t="str">
        <f t="shared" si="194"/>
        <v/>
      </c>
      <c r="L418" s="113" t="str">
        <f t="shared" si="194"/>
        <v/>
      </c>
      <c r="M418" s="113" t="str">
        <f t="shared" si="194"/>
        <v/>
      </c>
      <c r="N418" s="113" t="str">
        <f t="shared" si="194"/>
        <v/>
      </c>
      <c r="O418" s="113" t="str">
        <f t="shared" si="194"/>
        <v/>
      </c>
      <c r="P418" s="113" t="str">
        <f t="shared" si="194"/>
        <v/>
      </c>
      <c r="Q418" s="113" t="str">
        <f t="shared" si="194"/>
        <v/>
      </c>
      <c r="R418" s="113" t="str">
        <f t="shared" ref="R418:V418" si="195">IF(R394=0,"",R394/R370)</f>
        <v/>
      </c>
      <c r="S418" s="113" t="str">
        <f t="shared" si="195"/>
        <v/>
      </c>
      <c r="T418" s="113" t="str">
        <f t="shared" si="195"/>
        <v/>
      </c>
      <c r="U418" s="113" t="str">
        <f t="shared" si="195"/>
        <v/>
      </c>
      <c r="V418" s="113" t="str">
        <f t="shared" si="195"/>
        <v/>
      </c>
      <c r="W418" s="113" t="str">
        <f t="shared" ref="W418:Y418" si="196">IF(W394=0,"",W394/W370)</f>
        <v/>
      </c>
      <c r="X418" s="113" t="str">
        <f t="shared" si="196"/>
        <v/>
      </c>
      <c r="Y418" s="113" t="str">
        <f t="shared" si="196"/>
        <v/>
      </c>
      <c r="DA418" s="132" t="s">
        <v>3672</v>
      </c>
    </row>
    <row r="419" spans="1:105" ht="12" customHeight="1" x14ac:dyDescent="0.25">
      <c r="A419" s="106" t="s">
        <v>124</v>
      </c>
      <c r="B419" s="112"/>
      <c r="C419" s="112" t="str">
        <f t="shared" ref="C419:Q419" si="197">IF(C395=0,"",C395/C371)</f>
        <v/>
      </c>
      <c r="D419" s="112" t="str">
        <f t="shared" si="197"/>
        <v/>
      </c>
      <c r="E419" s="112" t="str">
        <f t="shared" si="197"/>
        <v/>
      </c>
      <c r="F419" s="112" t="str">
        <f t="shared" si="197"/>
        <v/>
      </c>
      <c r="G419" s="112" t="str">
        <f t="shared" si="197"/>
        <v/>
      </c>
      <c r="H419" s="112" t="str">
        <f t="shared" si="197"/>
        <v/>
      </c>
      <c r="I419" s="112" t="str">
        <f t="shared" si="197"/>
        <v/>
      </c>
      <c r="J419" s="112" t="str">
        <f t="shared" si="197"/>
        <v/>
      </c>
      <c r="K419" s="112" t="str">
        <f t="shared" si="197"/>
        <v/>
      </c>
      <c r="L419" s="112" t="str">
        <f t="shared" si="197"/>
        <v/>
      </c>
      <c r="M419" s="112" t="str">
        <f t="shared" si="197"/>
        <v/>
      </c>
      <c r="N419" s="112" t="str">
        <f t="shared" si="197"/>
        <v/>
      </c>
      <c r="O419" s="112" t="str">
        <f t="shared" si="197"/>
        <v/>
      </c>
      <c r="P419" s="112" t="str">
        <f t="shared" si="197"/>
        <v/>
      </c>
      <c r="Q419" s="112" t="str">
        <f t="shared" si="197"/>
        <v/>
      </c>
      <c r="R419" s="112" t="str">
        <f t="shared" ref="R419:V419" si="198">IF(R395=0,"",R395/R371)</f>
        <v/>
      </c>
      <c r="S419" s="112" t="str">
        <f t="shared" si="198"/>
        <v/>
      </c>
      <c r="T419" s="112" t="str">
        <f t="shared" si="198"/>
        <v/>
      </c>
      <c r="U419" s="112" t="str">
        <f t="shared" si="198"/>
        <v/>
      </c>
      <c r="V419" s="112" t="str">
        <f t="shared" si="198"/>
        <v/>
      </c>
      <c r="W419" s="112" t="str">
        <f t="shared" ref="W419:Y419" si="199">IF(W395=0,"",W395/W371)</f>
        <v/>
      </c>
      <c r="X419" s="112" t="str">
        <f t="shared" si="199"/>
        <v/>
      </c>
      <c r="Y419" s="112" t="str">
        <f t="shared" si="199"/>
        <v/>
      </c>
      <c r="DA419" s="131" t="s">
        <v>3673</v>
      </c>
    </row>
    <row r="420" spans="1:105" ht="12" customHeight="1" x14ac:dyDescent="0.25">
      <c r="A420" s="107" t="s">
        <v>123</v>
      </c>
      <c r="B420" s="113"/>
      <c r="C420" s="113" t="str">
        <f t="shared" ref="C420:Q420" si="200">IF(C396=0,"",C396/C372)</f>
        <v/>
      </c>
      <c r="D420" s="113" t="str">
        <f t="shared" si="200"/>
        <v/>
      </c>
      <c r="E420" s="113" t="str">
        <f t="shared" si="200"/>
        <v/>
      </c>
      <c r="F420" s="113" t="str">
        <f t="shared" si="200"/>
        <v/>
      </c>
      <c r="G420" s="113" t="str">
        <f t="shared" si="200"/>
        <v/>
      </c>
      <c r="H420" s="113" t="str">
        <f t="shared" si="200"/>
        <v/>
      </c>
      <c r="I420" s="113" t="str">
        <f t="shared" si="200"/>
        <v/>
      </c>
      <c r="J420" s="113" t="str">
        <f t="shared" si="200"/>
        <v/>
      </c>
      <c r="K420" s="113" t="str">
        <f t="shared" si="200"/>
        <v/>
      </c>
      <c r="L420" s="113" t="str">
        <f t="shared" si="200"/>
        <v/>
      </c>
      <c r="M420" s="113" t="str">
        <f t="shared" si="200"/>
        <v/>
      </c>
      <c r="N420" s="113" t="str">
        <f t="shared" si="200"/>
        <v/>
      </c>
      <c r="O420" s="113" t="str">
        <f t="shared" si="200"/>
        <v/>
      </c>
      <c r="P420" s="113" t="str">
        <f t="shared" si="200"/>
        <v/>
      </c>
      <c r="Q420" s="113" t="str">
        <f t="shared" si="200"/>
        <v/>
      </c>
      <c r="R420" s="113" t="str">
        <f t="shared" ref="R420:V420" si="201">IF(R396=0,"",R396/R372)</f>
        <v/>
      </c>
      <c r="S420" s="113" t="str">
        <f t="shared" si="201"/>
        <v/>
      </c>
      <c r="T420" s="113" t="str">
        <f t="shared" si="201"/>
        <v/>
      </c>
      <c r="U420" s="113" t="str">
        <f t="shared" si="201"/>
        <v/>
      </c>
      <c r="V420" s="113" t="str">
        <f t="shared" si="201"/>
        <v/>
      </c>
      <c r="W420" s="113" t="str">
        <f t="shared" ref="W420:Y420" si="202">IF(W396=0,"",W396/W372)</f>
        <v/>
      </c>
      <c r="X420" s="113" t="str">
        <f t="shared" si="202"/>
        <v/>
      </c>
      <c r="Y420" s="113" t="str">
        <f t="shared" si="202"/>
        <v/>
      </c>
      <c r="DA420" s="132" t="s">
        <v>3674</v>
      </c>
    </row>
    <row r="421" spans="1:105" ht="12" customHeight="1" x14ac:dyDescent="0.25">
      <c r="A421" s="108" t="s">
        <v>50</v>
      </c>
      <c r="B421" s="111"/>
      <c r="C421" s="111" t="str">
        <f t="shared" ref="C421:Q421" si="203">IF(C397=0,"",C397/C373)</f>
        <v/>
      </c>
      <c r="D421" s="111" t="str">
        <f t="shared" si="203"/>
        <v/>
      </c>
      <c r="E421" s="111" t="str">
        <f t="shared" si="203"/>
        <v/>
      </c>
      <c r="F421" s="111" t="str">
        <f t="shared" si="203"/>
        <v/>
      </c>
      <c r="G421" s="111" t="str">
        <f t="shared" si="203"/>
        <v/>
      </c>
      <c r="H421" s="111" t="str">
        <f t="shared" si="203"/>
        <v/>
      </c>
      <c r="I421" s="111" t="str">
        <f t="shared" si="203"/>
        <v/>
      </c>
      <c r="J421" s="111" t="str">
        <f t="shared" si="203"/>
        <v/>
      </c>
      <c r="K421" s="111" t="str">
        <f t="shared" si="203"/>
        <v/>
      </c>
      <c r="L421" s="111" t="str">
        <f t="shared" si="203"/>
        <v/>
      </c>
      <c r="M421" s="111" t="str">
        <f t="shared" si="203"/>
        <v/>
      </c>
      <c r="N421" s="111" t="str">
        <f t="shared" si="203"/>
        <v/>
      </c>
      <c r="O421" s="111" t="str">
        <f t="shared" si="203"/>
        <v/>
      </c>
      <c r="P421" s="111" t="str">
        <f t="shared" si="203"/>
        <v/>
      </c>
      <c r="Q421" s="111" t="str">
        <f t="shared" si="203"/>
        <v/>
      </c>
      <c r="R421" s="111" t="str">
        <f t="shared" ref="R421:V421" si="204">IF(R397=0,"",R397/R373)</f>
        <v/>
      </c>
      <c r="S421" s="111" t="str">
        <f t="shared" si="204"/>
        <v/>
      </c>
      <c r="T421" s="111" t="str">
        <f t="shared" si="204"/>
        <v/>
      </c>
      <c r="U421" s="111" t="str">
        <f t="shared" si="204"/>
        <v/>
      </c>
      <c r="V421" s="111" t="str">
        <f t="shared" si="204"/>
        <v/>
      </c>
      <c r="W421" s="111" t="str">
        <f t="shared" ref="W421:Y421" si="205">IF(W397=0,"",W397/W373)</f>
        <v/>
      </c>
      <c r="X421" s="111" t="str">
        <f t="shared" si="205"/>
        <v/>
      </c>
      <c r="Y421" s="111" t="str">
        <f t="shared" si="205"/>
        <v/>
      </c>
      <c r="DA421" s="63" t="s">
        <v>3675</v>
      </c>
    </row>
    <row r="422" spans="1:105" ht="12" customHeight="1" x14ac:dyDescent="0.25">
      <c r="A422" s="108" t="s">
        <v>52</v>
      </c>
      <c r="B422" s="111"/>
      <c r="C422" s="111" t="str">
        <f t="shared" ref="C422:Q422" si="206">IF(C398=0,"",C398/C374)</f>
        <v/>
      </c>
      <c r="D422" s="111" t="str">
        <f t="shared" si="206"/>
        <v/>
      </c>
      <c r="E422" s="111" t="str">
        <f t="shared" si="206"/>
        <v/>
      </c>
      <c r="F422" s="111" t="str">
        <f t="shared" si="206"/>
        <v/>
      </c>
      <c r="G422" s="111" t="str">
        <f t="shared" si="206"/>
        <v/>
      </c>
      <c r="H422" s="111" t="str">
        <f t="shared" si="206"/>
        <v/>
      </c>
      <c r="I422" s="111" t="str">
        <f t="shared" si="206"/>
        <v/>
      </c>
      <c r="J422" s="111" t="str">
        <f t="shared" si="206"/>
        <v/>
      </c>
      <c r="K422" s="111" t="str">
        <f t="shared" si="206"/>
        <v/>
      </c>
      <c r="L422" s="111" t="str">
        <f t="shared" si="206"/>
        <v/>
      </c>
      <c r="M422" s="111" t="str">
        <f t="shared" si="206"/>
        <v/>
      </c>
      <c r="N422" s="111" t="str">
        <f t="shared" si="206"/>
        <v/>
      </c>
      <c r="O422" s="111" t="str">
        <f t="shared" si="206"/>
        <v/>
      </c>
      <c r="P422" s="111" t="str">
        <f t="shared" si="206"/>
        <v/>
      </c>
      <c r="Q422" s="111" t="str">
        <f t="shared" si="206"/>
        <v/>
      </c>
      <c r="R422" s="111" t="str">
        <f t="shared" ref="R422:V422" si="207">IF(R398=0,"",R398/R374)</f>
        <v/>
      </c>
      <c r="S422" s="111" t="str">
        <f t="shared" si="207"/>
        <v/>
      </c>
      <c r="T422" s="111" t="str">
        <f t="shared" si="207"/>
        <v/>
      </c>
      <c r="U422" s="111" t="str">
        <f t="shared" si="207"/>
        <v/>
      </c>
      <c r="V422" s="111" t="str">
        <f t="shared" si="207"/>
        <v/>
      </c>
      <c r="W422" s="111" t="str">
        <f t="shared" ref="W422:Y422" si="208">IF(W398=0,"",W398/W374)</f>
        <v/>
      </c>
      <c r="X422" s="111" t="str">
        <f t="shared" si="208"/>
        <v/>
      </c>
      <c r="Y422" s="111" t="str">
        <f t="shared" si="208"/>
        <v/>
      </c>
      <c r="DA422" s="63" t="s">
        <v>3676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0.63837191579291253</v>
      </c>
      <c r="D423" s="112">
        <f t="shared" si="209"/>
        <v>0.63995487162874876</v>
      </c>
      <c r="E423" s="112">
        <f t="shared" si="209"/>
        <v>0.64168781622027715</v>
      </c>
      <c r="F423" s="112">
        <f t="shared" si="209"/>
        <v>0.64344166961681226</v>
      </c>
      <c r="G423" s="112">
        <f t="shared" si="209"/>
        <v>0.64533482419705257</v>
      </c>
      <c r="H423" s="112">
        <f t="shared" si="209"/>
        <v>0.64735391600223646</v>
      </c>
      <c r="I423" s="112">
        <f t="shared" si="209"/>
        <v>0.64952964984399353</v>
      </c>
      <c r="J423" s="112">
        <f t="shared" si="209"/>
        <v>0.65198514271407948</v>
      </c>
      <c r="K423" s="112">
        <f t="shared" si="209"/>
        <v>0.65482915795741481</v>
      </c>
      <c r="L423" s="112">
        <f t="shared" si="209"/>
        <v>0.65809909039910652</v>
      </c>
      <c r="M423" s="112">
        <f t="shared" si="209"/>
        <v>0.66431562581605019</v>
      </c>
      <c r="N423" s="112">
        <f t="shared" si="209"/>
        <v>0.67456613284486833</v>
      </c>
      <c r="O423" s="112">
        <f t="shared" si="209"/>
        <v>0.69019682358810097</v>
      </c>
      <c r="P423" s="112">
        <f t="shared" si="209"/>
        <v>0.71046664254360636</v>
      </c>
      <c r="Q423" s="112">
        <f t="shared" si="209"/>
        <v>0.73002270523967305</v>
      </c>
      <c r="R423" s="112">
        <f t="shared" ref="R423:V423" si="210">IF(R399=0,"",R399/R375)</f>
        <v>0.74325706249490797</v>
      </c>
      <c r="S423" s="112">
        <f t="shared" si="210"/>
        <v>0.75607887348695269</v>
      </c>
      <c r="T423" s="112">
        <f t="shared" si="210"/>
        <v>0.76880118036728506</v>
      </c>
      <c r="U423" s="112">
        <f t="shared" si="210"/>
        <v>0.78155187696980588</v>
      </c>
      <c r="V423" s="112">
        <f t="shared" si="210"/>
        <v>0.7940779583111266</v>
      </c>
      <c r="W423" s="112">
        <f t="shared" ref="W423:Y423" si="211">IF(W399=0,"",W399/W375)</f>
        <v>0.80551842608562396</v>
      </c>
      <c r="X423" s="112">
        <f t="shared" si="211"/>
        <v>0.81780244470904795</v>
      </c>
      <c r="Y423" s="112">
        <f t="shared" si="211"/>
        <v>0.82926268746049825</v>
      </c>
      <c r="DA423" s="131" t="s">
        <v>3677</v>
      </c>
    </row>
    <row r="424" spans="1:105" ht="12" customHeight="1" x14ac:dyDescent="0.25">
      <c r="A424" s="107" t="s">
        <v>121</v>
      </c>
      <c r="B424" s="113"/>
      <c r="C424" s="113" t="str">
        <f t="shared" ref="C424:Q424" si="212">IF(C400=0,"",C400/C376)</f>
        <v/>
      </c>
      <c r="D424" s="113" t="str">
        <f t="shared" si="212"/>
        <v/>
      </c>
      <c r="E424" s="113" t="str">
        <f t="shared" si="212"/>
        <v/>
      </c>
      <c r="F424" s="113" t="str">
        <f t="shared" si="212"/>
        <v/>
      </c>
      <c r="G424" s="113" t="str">
        <f t="shared" si="212"/>
        <v/>
      </c>
      <c r="H424" s="113" t="str">
        <f t="shared" si="212"/>
        <v/>
      </c>
      <c r="I424" s="113" t="str">
        <f t="shared" si="212"/>
        <v/>
      </c>
      <c r="J424" s="113" t="str">
        <f t="shared" si="212"/>
        <v/>
      </c>
      <c r="K424" s="113" t="str">
        <f t="shared" si="212"/>
        <v/>
      </c>
      <c r="L424" s="113" t="str">
        <f t="shared" si="212"/>
        <v/>
      </c>
      <c r="M424" s="113" t="str">
        <f t="shared" si="212"/>
        <v/>
      </c>
      <c r="N424" s="113" t="str">
        <f t="shared" si="212"/>
        <v/>
      </c>
      <c r="O424" s="113" t="str">
        <f t="shared" si="212"/>
        <v/>
      </c>
      <c r="P424" s="113" t="str">
        <f t="shared" si="212"/>
        <v/>
      </c>
      <c r="Q424" s="113" t="str">
        <f t="shared" si="212"/>
        <v/>
      </c>
      <c r="R424" s="113" t="str">
        <f t="shared" ref="R424:V424" si="213">IF(R400=0,"",R400/R376)</f>
        <v/>
      </c>
      <c r="S424" s="113" t="str">
        <f t="shared" si="213"/>
        <v/>
      </c>
      <c r="T424" s="113" t="str">
        <f t="shared" si="213"/>
        <v/>
      </c>
      <c r="U424" s="113" t="str">
        <f t="shared" si="213"/>
        <v/>
      </c>
      <c r="V424" s="113" t="str">
        <f t="shared" si="213"/>
        <v/>
      </c>
      <c r="W424" s="113" t="str">
        <f t="shared" ref="W424:Y424" si="214">IF(W400=0,"",W400/W376)</f>
        <v/>
      </c>
      <c r="X424" s="113" t="str">
        <f t="shared" si="214"/>
        <v/>
      </c>
      <c r="Y424" s="113" t="str">
        <f t="shared" si="214"/>
        <v/>
      </c>
      <c r="DA424" s="132" t="s">
        <v>3678</v>
      </c>
    </row>
    <row r="425" spans="1:105" ht="12" customHeight="1" x14ac:dyDescent="0.25">
      <c r="A425" s="108" t="s">
        <v>53</v>
      </c>
      <c r="B425" s="111"/>
      <c r="C425" s="111" t="str">
        <f t="shared" ref="C425:Q425" si="215">IF(C401=0,"",C401/C377)</f>
        <v/>
      </c>
      <c r="D425" s="111" t="str">
        <f t="shared" si="215"/>
        <v/>
      </c>
      <c r="E425" s="111" t="str">
        <f t="shared" si="215"/>
        <v/>
      </c>
      <c r="F425" s="111" t="str">
        <f t="shared" si="215"/>
        <v/>
      </c>
      <c r="G425" s="111" t="str">
        <f t="shared" si="215"/>
        <v/>
      </c>
      <c r="H425" s="111" t="str">
        <f t="shared" si="215"/>
        <v/>
      </c>
      <c r="I425" s="111" t="str">
        <f t="shared" si="215"/>
        <v/>
      </c>
      <c r="J425" s="111" t="str">
        <f t="shared" si="215"/>
        <v/>
      </c>
      <c r="K425" s="111" t="str">
        <f t="shared" si="215"/>
        <v/>
      </c>
      <c r="L425" s="111" t="str">
        <f t="shared" si="215"/>
        <v/>
      </c>
      <c r="M425" s="111" t="str">
        <f t="shared" si="215"/>
        <v/>
      </c>
      <c r="N425" s="111" t="str">
        <f t="shared" si="215"/>
        <v/>
      </c>
      <c r="O425" s="111" t="str">
        <f t="shared" si="215"/>
        <v/>
      </c>
      <c r="P425" s="111" t="str">
        <f t="shared" si="215"/>
        <v/>
      </c>
      <c r="Q425" s="111" t="str">
        <f t="shared" si="215"/>
        <v/>
      </c>
      <c r="R425" s="111" t="str">
        <f t="shared" ref="R425:V425" si="216">IF(R401=0,"",R401/R377)</f>
        <v/>
      </c>
      <c r="S425" s="111" t="str">
        <f t="shared" si="216"/>
        <v/>
      </c>
      <c r="T425" s="111" t="str">
        <f t="shared" si="216"/>
        <v/>
      </c>
      <c r="U425" s="111" t="str">
        <f t="shared" si="216"/>
        <v/>
      </c>
      <c r="V425" s="111" t="str">
        <f t="shared" si="216"/>
        <v/>
      </c>
      <c r="W425" s="111" t="str">
        <f t="shared" ref="W425:Y425" si="217">IF(W401=0,"",W401/W377)</f>
        <v/>
      </c>
      <c r="X425" s="111" t="str">
        <f t="shared" si="217"/>
        <v/>
      </c>
      <c r="Y425" s="111" t="str">
        <f t="shared" si="217"/>
        <v/>
      </c>
      <c r="DA425" s="63" t="s">
        <v>3679</v>
      </c>
    </row>
    <row r="426" spans="1:105" ht="12" customHeight="1" x14ac:dyDescent="0.25">
      <c r="A426" s="108" t="s">
        <v>52</v>
      </c>
      <c r="B426" s="111"/>
      <c r="C426" s="111" t="str">
        <f t="shared" ref="C426:Q426" si="218">IF(C402=0,"",C402/C378)</f>
        <v/>
      </c>
      <c r="D426" s="111" t="str">
        <f t="shared" si="218"/>
        <v/>
      </c>
      <c r="E426" s="111" t="str">
        <f t="shared" si="218"/>
        <v/>
      </c>
      <c r="F426" s="111" t="str">
        <f t="shared" si="218"/>
        <v/>
      </c>
      <c r="G426" s="111" t="str">
        <f t="shared" si="218"/>
        <v/>
      </c>
      <c r="H426" s="111" t="str">
        <f t="shared" si="218"/>
        <v/>
      </c>
      <c r="I426" s="111" t="str">
        <f t="shared" si="218"/>
        <v/>
      </c>
      <c r="J426" s="111" t="str">
        <f t="shared" si="218"/>
        <v/>
      </c>
      <c r="K426" s="111" t="str">
        <f t="shared" si="218"/>
        <v/>
      </c>
      <c r="L426" s="111" t="str">
        <f t="shared" si="218"/>
        <v/>
      </c>
      <c r="M426" s="111" t="str">
        <f t="shared" si="218"/>
        <v/>
      </c>
      <c r="N426" s="111" t="str">
        <f t="shared" si="218"/>
        <v/>
      </c>
      <c r="O426" s="111" t="str">
        <f t="shared" si="218"/>
        <v/>
      </c>
      <c r="P426" s="111" t="str">
        <f t="shared" si="218"/>
        <v/>
      </c>
      <c r="Q426" s="111" t="str">
        <f t="shared" si="218"/>
        <v/>
      </c>
      <c r="R426" s="111" t="str">
        <f t="shared" ref="R426:V426" si="219">IF(R402=0,"",R402/R378)</f>
        <v/>
      </c>
      <c r="S426" s="111" t="str">
        <f t="shared" si="219"/>
        <v/>
      </c>
      <c r="T426" s="111" t="str">
        <f t="shared" si="219"/>
        <v/>
      </c>
      <c r="U426" s="111" t="str">
        <f t="shared" si="219"/>
        <v/>
      </c>
      <c r="V426" s="111" t="str">
        <f t="shared" si="219"/>
        <v/>
      </c>
      <c r="W426" s="111" t="str">
        <f t="shared" ref="W426:Y426" si="220">IF(W402=0,"",W402/W378)</f>
        <v/>
      </c>
      <c r="X426" s="111" t="str">
        <f t="shared" si="220"/>
        <v/>
      </c>
      <c r="Y426" s="111" t="str">
        <f t="shared" si="220"/>
        <v/>
      </c>
      <c r="DA426" s="63" t="s">
        <v>3680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0.65355724608628252</v>
      </c>
      <c r="D427" s="124">
        <f t="shared" si="221"/>
        <v>0.67763669864663667</v>
      </c>
      <c r="E427" s="124">
        <f t="shared" si="221"/>
        <v>0.63996844561969679</v>
      </c>
      <c r="F427" s="124">
        <f t="shared" si="221"/>
        <v>0.64685805398280816</v>
      </c>
      <c r="G427" s="124">
        <f t="shared" si="221"/>
        <v>0.64937820290074999</v>
      </c>
      <c r="H427" s="124">
        <f t="shared" si="221"/>
        <v>0.64900872400133958</v>
      </c>
      <c r="I427" s="124">
        <f t="shared" si="221"/>
        <v>0.62942091689172508</v>
      </c>
      <c r="J427" s="124">
        <f t="shared" si="221"/>
        <v>0.61795397504104865</v>
      </c>
      <c r="K427" s="124">
        <f t="shared" si="221"/>
        <v>0.63434225629164986</v>
      </c>
      <c r="L427" s="124">
        <f t="shared" si="221"/>
        <v>0.61647704422872984</v>
      </c>
      <c r="M427" s="124">
        <f t="shared" si="221"/>
        <v>0.63301159402553431</v>
      </c>
      <c r="N427" s="124">
        <f t="shared" si="221"/>
        <v>0.63365063140762257</v>
      </c>
      <c r="O427" s="124">
        <f t="shared" si="221"/>
        <v>0.64820707196701532</v>
      </c>
      <c r="P427" s="124">
        <f t="shared" si="221"/>
        <v>0.6464479968940825</v>
      </c>
      <c r="Q427" s="124">
        <f t="shared" si="221"/>
        <v>0.65455378694271393</v>
      </c>
      <c r="R427" s="124">
        <f t="shared" ref="R427:V427" si="222">IF(R403=0,"",R403/R379)</f>
        <v>0.65899639626461159</v>
      </c>
      <c r="S427" s="124">
        <f t="shared" si="222"/>
        <v>0.66746320858102604</v>
      </c>
      <c r="T427" s="124">
        <f t="shared" si="222"/>
        <v>0.65195119072058683</v>
      </c>
      <c r="U427" s="124">
        <f t="shared" si="222"/>
        <v>0.70491995297254861</v>
      </c>
      <c r="V427" s="124">
        <f t="shared" si="222"/>
        <v>0.68423448130107201</v>
      </c>
      <c r="W427" s="124">
        <f t="shared" ref="W427:Y427" si="223">IF(W403=0,"",W403/W379)</f>
        <v>0.71516927545150144</v>
      </c>
      <c r="X427" s="124">
        <f t="shared" si="223"/>
        <v>0.64860304436416549</v>
      </c>
      <c r="Y427" s="124">
        <f t="shared" si="223"/>
        <v>0.72733268200733736</v>
      </c>
      <c r="DA427" s="130" t="s">
        <v>3681</v>
      </c>
    </row>
    <row r="428" spans="1:105" ht="12" customHeight="1" x14ac:dyDescent="0.25">
      <c r="A428" s="97" t="s">
        <v>202</v>
      </c>
      <c r="B428" s="111"/>
      <c r="C428" s="111">
        <f t="shared" ref="C428:Q428" si="224">IF(C404=0,"",C404/C380)</f>
        <v>0.57335590048301832</v>
      </c>
      <c r="D428" s="111">
        <f t="shared" si="224"/>
        <v>0.57364232647034075</v>
      </c>
      <c r="E428" s="111">
        <f t="shared" si="224"/>
        <v>0.57392877825851552</v>
      </c>
      <c r="F428" s="111">
        <f t="shared" si="224"/>
        <v>0.57421523356498816</v>
      </c>
      <c r="G428" s="111">
        <f t="shared" si="224"/>
        <v>0.57450171263252814</v>
      </c>
      <c r="H428" s="111">
        <f t="shared" si="224"/>
        <v>0.57478821298367822</v>
      </c>
      <c r="I428" s="111">
        <f t="shared" si="224"/>
        <v>0.57507473960625721</v>
      </c>
      <c r="J428" s="111">
        <f t="shared" si="224"/>
        <v>0.57536131293359916</v>
      </c>
      <c r="K428" s="111">
        <f t="shared" si="224"/>
        <v>0.57564795033941196</v>
      </c>
      <c r="L428" s="111">
        <f t="shared" si="224"/>
        <v>0.57593465647187481</v>
      </c>
      <c r="M428" s="111">
        <f t="shared" si="224"/>
        <v>0.57615239341608493</v>
      </c>
      <c r="N428" s="111">
        <f t="shared" si="224"/>
        <v>0.57627409812590746</v>
      </c>
      <c r="O428" s="111">
        <f t="shared" si="224"/>
        <v>0.57634683783393892</v>
      </c>
      <c r="P428" s="111">
        <f t="shared" si="224"/>
        <v>0.57654980596442951</v>
      </c>
      <c r="Q428" s="111">
        <f t="shared" si="224"/>
        <v>0.57737593366979389</v>
      </c>
      <c r="R428" s="111">
        <f t="shared" ref="R428:V428" si="225">IF(R404=0,"",R404/R380)</f>
        <v>0.57954596543984982</v>
      </c>
      <c r="S428" s="111">
        <f t="shared" si="225"/>
        <v>0.5826070432199697</v>
      </c>
      <c r="T428" s="111">
        <f t="shared" si="225"/>
        <v>0.58596564573536514</v>
      </c>
      <c r="U428" s="111">
        <f t="shared" si="225"/>
        <v>0.58902825171125539</v>
      </c>
      <c r="V428" s="111">
        <f t="shared" si="225"/>
        <v>0.59120133987285606</v>
      </c>
      <c r="W428" s="111">
        <f t="shared" ref="W428:Y428" si="226">IF(W404=0,"",W404/W380)</f>
        <v>0.59224574254232454</v>
      </c>
      <c r="X428" s="111">
        <f t="shared" si="226"/>
        <v>0.59262990340822397</v>
      </c>
      <c r="Y428" s="111">
        <f t="shared" si="226"/>
        <v>0.59266831949481391</v>
      </c>
      <c r="DA428" s="63" t="s">
        <v>3682</v>
      </c>
    </row>
    <row r="429" spans="1:105" ht="12" customHeight="1" x14ac:dyDescent="0.25">
      <c r="A429" s="97" t="s">
        <v>50</v>
      </c>
      <c r="B429" s="111"/>
      <c r="C429" s="111">
        <f t="shared" ref="C429:Q429" si="227">IF(C405=0,"",C405/C381)</f>
        <v>0.56720808217568353</v>
      </c>
      <c r="D429" s="111" t="str">
        <f t="shared" si="227"/>
        <v/>
      </c>
      <c r="E429" s="111">
        <f t="shared" si="227"/>
        <v>0.56845003122731486</v>
      </c>
      <c r="F429" s="111">
        <f t="shared" si="227"/>
        <v>0.56907104134749242</v>
      </c>
      <c r="G429" s="111">
        <f t="shared" si="227"/>
        <v>0.5696921029795915</v>
      </c>
      <c r="H429" s="111">
        <f t="shared" si="227"/>
        <v>0.57031321075270114</v>
      </c>
      <c r="I429" s="111">
        <f t="shared" si="227"/>
        <v>0.57093437547997716</v>
      </c>
      <c r="J429" s="111">
        <f t="shared" si="227"/>
        <v>0.57155564145910565</v>
      </c>
      <c r="K429" s="111">
        <f t="shared" si="227"/>
        <v>0.57217704635476996</v>
      </c>
      <c r="L429" s="111">
        <f t="shared" si="227"/>
        <v>0.57279860024381735</v>
      </c>
      <c r="M429" s="111">
        <f t="shared" si="227"/>
        <v>0.57327063494813524</v>
      </c>
      <c r="N429" s="111">
        <f t="shared" si="227"/>
        <v>0.57353448014410569</v>
      </c>
      <c r="O429" s="111">
        <f t="shared" si="227"/>
        <v>0.57369217348685608</v>
      </c>
      <c r="P429" s="111">
        <f t="shared" si="227"/>
        <v>0.57413219069114607</v>
      </c>
      <c r="Q429" s="111">
        <f t="shared" si="227"/>
        <v>0.57592316350260386</v>
      </c>
      <c r="R429" s="111">
        <f t="shared" ref="R429:V429" si="228">IF(R405=0,"",R405/R381)</f>
        <v>0.58062760311276707</v>
      </c>
      <c r="S429" s="111">
        <f t="shared" si="228"/>
        <v>0.58726375275688791</v>
      </c>
      <c r="T429" s="111">
        <f t="shared" si="228"/>
        <v>0.59454491007736932</v>
      </c>
      <c r="U429" s="111">
        <f t="shared" si="228"/>
        <v>0.60118437271663305</v>
      </c>
      <c r="V429" s="111">
        <f t="shared" si="228"/>
        <v>0.60589543831709092</v>
      </c>
      <c r="W429" s="111">
        <f t="shared" ref="W429:Y429" si="229">IF(W405=0,"",W405/W381)</f>
        <v>0.6081596122130708</v>
      </c>
      <c r="X429" s="111">
        <f t="shared" si="229"/>
        <v>0.60856170536902499</v>
      </c>
      <c r="Y429" s="111">
        <f t="shared" si="229"/>
        <v>0.60860191468462044</v>
      </c>
      <c r="DA429" s="63" t="s">
        <v>3683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0.73871823465436359</v>
      </c>
      <c r="D430" s="45">
        <f t="shared" si="230"/>
        <v>0.7401221305171054</v>
      </c>
      <c r="E430" s="45">
        <f t="shared" si="230"/>
        <v>0.74159222039453954</v>
      </c>
      <c r="F430" s="45">
        <f t="shared" si="230"/>
        <v>0.74307133672852266</v>
      </c>
      <c r="G430" s="45">
        <f t="shared" si="230"/>
        <v>0.74461141385656859</v>
      </c>
      <c r="H430" s="45">
        <f t="shared" si="230"/>
        <v>0.74620609567692708</v>
      </c>
      <c r="I430" s="45">
        <f t="shared" si="230"/>
        <v>0.74786817881187906</v>
      </c>
      <c r="J430" s="45">
        <f t="shared" si="230"/>
        <v>0.74965008650610832</v>
      </c>
      <c r="K430" s="45">
        <f t="shared" si="230"/>
        <v>0.75159639230654951</v>
      </c>
      <c r="L430" s="45">
        <f t="shared" si="230"/>
        <v>0.75371902146443037</v>
      </c>
      <c r="M430" s="45">
        <f t="shared" si="230"/>
        <v>0.7567539121065705</v>
      </c>
      <c r="N430" s="45">
        <f t="shared" si="230"/>
        <v>0.76091057882300506</v>
      </c>
      <c r="O430" s="45">
        <f t="shared" si="230"/>
        <v>0.76668585124672395</v>
      </c>
      <c r="P430" s="45">
        <f t="shared" si="230"/>
        <v>0.77432340903552077</v>
      </c>
      <c r="Q430" s="45">
        <f t="shared" si="230"/>
        <v>0.78420648330841081</v>
      </c>
      <c r="R430" s="45">
        <f t="shared" ref="R430:V430" si="231">IF(R406=0,"",R406/R382)</f>
        <v>0.7976549845120432</v>
      </c>
      <c r="S430" s="45">
        <f t="shared" si="231"/>
        <v>0.81448344965440067</v>
      </c>
      <c r="T430" s="45">
        <f t="shared" si="231"/>
        <v>0.83260021649949001</v>
      </c>
      <c r="U430" s="45">
        <f t="shared" si="231"/>
        <v>0.84991362281136595</v>
      </c>
      <c r="V430" s="45">
        <f t="shared" si="231"/>
        <v>0.8643320063540616</v>
      </c>
      <c r="W430" s="45">
        <f t="shared" ref="W430:Y430" si="232">IF(W406=0,"",W406/W382)</f>
        <v>0.87512862821240522</v>
      </c>
      <c r="X430" s="45">
        <f t="shared" si="232"/>
        <v>0.88280686008394682</v>
      </c>
      <c r="Y430" s="45">
        <f t="shared" si="232"/>
        <v>0.88961588404670899</v>
      </c>
      <c r="DA430" s="60" t="s">
        <v>3684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5.3050739529293837E-2</v>
      </c>
      <c r="D432" s="117">
        <f t="shared" si="233"/>
        <v>0</v>
      </c>
      <c r="E432" s="117">
        <f t="shared" si="233"/>
        <v>0.1116627449728451</v>
      </c>
      <c r="F432" s="117">
        <f t="shared" si="233"/>
        <v>8.7410865523242232E-2</v>
      </c>
      <c r="G432" s="117">
        <f t="shared" si="233"/>
        <v>5.7823143938513982E-2</v>
      </c>
      <c r="H432" s="117">
        <f t="shared" si="233"/>
        <v>0.10514590389712195</v>
      </c>
      <c r="I432" s="117">
        <f t="shared" si="233"/>
        <v>9.7761309461257495E-2</v>
      </c>
      <c r="J432" s="117">
        <f t="shared" si="233"/>
        <v>0.16638593591205966</v>
      </c>
      <c r="K432" s="117">
        <f t="shared" si="233"/>
        <v>0.11079847937465233</v>
      </c>
      <c r="L432" s="117">
        <f t="shared" si="233"/>
        <v>5.7006090278869451E-2</v>
      </c>
      <c r="M432" s="117">
        <f t="shared" si="233"/>
        <v>4.5400533180996398E-2</v>
      </c>
      <c r="N432" s="117">
        <f t="shared" si="233"/>
        <v>2.8376884131243164E-2</v>
      </c>
      <c r="O432" s="117">
        <f t="shared" si="233"/>
        <v>7.7197444235694523E-2</v>
      </c>
      <c r="P432" s="117">
        <f t="shared" si="233"/>
        <v>0.34279778901867053</v>
      </c>
      <c r="Q432" s="117">
        <f t="shared" si="233"/>
        <v>0.31560075541325339</v>
      </c>
      <c r="R432" s="117">
        <f t="shared" ref="R432:V432" si="234">R433+R436+R438+R451</f>
        <v>0.26590856592409273</v>
      </c>
      <c r="S432" s="117">
        <f t="shared" si="234"/>
        <v>0.15726899073172665</v>
      </c>
      <c r="T432" s="117">
        <f t="shared" si="234"/>
        <v>9.1510136573644499E-2</v>
      </c>
      <c r="U432" s="117">
        <f t="shared" si="234"/>
        <v>8.8488697518275511E-2</v>
      </c>
      <c r="V432" s="117">
        <f t="shared" si="234"/>
        <v>5.089147205260252E-3</v>
      </c>
      <c r="W432" s="117">
        <f t="shared" ref="W432:Y432" si="235">W433+W436+W438+W451</f>
        <v>3.994532089551109E-3</v>
      </c>
      <c r="X432" s="117">
        <f t="shared" si="235"/>
        <v>6.7124111958597119E-2</v>
      </c>
      <c r="Y432" s="117">
        <f t="shared" si="235"/>
        <v>0.14688870086940503</v>
      </c>
      <c r="DA432" s="129" t="s">
        <v>3830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:Y433" si="238">SUM(W434:W435)</f>
        <v>0</v>
      </c>
      <c r="X433" s="122">
        <f t="shared" si="238"/>
        <v>0</v>
      </c>
      <c r="Y433" s="122">
        <f t="shared" si="238"/>
        <v>0</v>
      </c>
      <c r="DA433" s="130" t="s">
        <v>3831</v>
      </c>
    </row>
    <row r="434" spans="1:105" ht="12" customHeight="1" x14ac:dyDescent="0.25">
      <c r="A434" s="97" t="s">
        <v>199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X434" s="98">
        <v>0</v>
      </c>
      <c r="Y434" s="98">
        <v>0</v>
      </c>
      <c r="DA434" s="63" t="s">
        <v>3832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X435" s="98">
        <v>0</v>
      </c>
      <c r="Y435" s="98">
        <v>0</v>
      </c>
      <c r="DA435" s="63" t="s">
        <v>3833</v>
      </c>
    </row>
    <row r="436" spans="1:105" ht="12" customHeight="1" x14ac:dyDescent="0.25">
      <c r="A436" s="121" t="s">
        <v>92</v>
      </c>
      <c r="B436" s="122"/>
      <c r="C436" s="122">
        <f t="shared" ref="C436:Y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X436" s="122">
        <f t="shared" si="239"/>
        <v>0</v>
      </c>
      <c r="Y436" s="122">
        <f t="shared" si="239"/>
        <v>0</v>
      </c>
      <c r="DA436" s="130" t="s">
        <v>3834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X437" s="98">
        <v>0</v>
      </c>
      <c r="Y437" s="98">
        <v>0</v>
      </c>
      <c r="DA437" s="63" t="s">
        <v>3835</v>
      </c>
    </row>
    <row r="438" spans="1:105" ht="12" customHeight="1" x14ac:dyDescent="0.25">
      <c r="A438" s="121" t="s">
        <v>55</v>
      </c>
      <c r="B438" s="122"/>
      <c r="C438" s="122">
        <v>0</v>
      </c>
      <c r="D438" s="122">
        <v>0</v>
      </c>
      <c r="E438" s="122">
        <v>0</v>
      </c>
      <c r="F438" s="122">
        <v>0</v>
      </c>
      <c r="G438" s="122">
        <v>0</v>
      </c>
      <c r="H438" s="122">
        <v>0</v>
      </c>
      <c r="I438" s="122">
        <v>0</v>
      </c>
      <c r="J438" s="122">
        <v>0</v>
      </c>
      <c r="K438" s="122">
        <v>0</v>
      </c>
      <c r="L438" s="122">
        <v>0</v>
      </c>
      <c r="M438" s="122">
        <v>0</v>
      </c>
      <c r="N438" s="122">
        <v>0</v>
      </c>
      <c r="O438" s="122">
        <v>0</v>
      </c>
      <c r="P438" s="122">
        <v>0</v>
      </c>
      <c r="Q438" s="122">
        <v>0</v>
      </c>
      <c r="R438" s="122">
        <v>0</v>
      </c>
      <c r="S438" s="122">
        <v>0</v>
      </c>
      <c r="T438" s="122">
        <v>0</v>
      </c>
      <c r="U438" s="122">
        <v>0</v>
      </c>
      <c r="V438" s="122">
        <v>0</v>
      </c>
      <c r="W438" s="122">
        <v>0</v>
      </c>
      <c r="X438" s="122">
        <v>0</v>
      </c>
      <c r="Y438" s="122">
        <v>0</v>
      </c>
      <c r="DA438" s="130" t="s">
        <v>3836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X439" s="98">
        <v>0</v>
      </c>
      <c r="Y439" s="98">
        <v>0</v>
      </c>
      <c r="DA439" s="63" t="s">
        <v>3837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X440" s="98">
        <v>0</v>
      </c>
      <c r="Y440" s="98">
        <v>0</v>
      </c>
      <c r="DA440" s="63" t="s">
        <v>3838</v>
      </c>
    </row>
    <row r="441" spans="1:105" ht="12" customHeight="1" x14ac:dyDescent="0.25">
      <c r="A441" s="100" t="s">
        <v>199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X441" s="101">
        <v>0</v>
      </c>
      <c r="Y441" s="101">
        <v>0</v>
      </c>
      <c r="DA441" s="131" t="s">
        <v>3839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X442" s="104">
        <v>0</v>
      </c>
      <c r="Y442" s="104">
        <v>0</v>
      </c>
      <c r="DA442" s="132" t="s">
        <v>3840</v>
      </c>
    </row>
    <row r="443" spans="1:105" ht="12" customHeight="1" x14ac:dyDescent="0.25">
      <c r="A443" s="106" t="s">
        <v>124</v>
      </c>
      <c r="B443" s="101"/>
      <c r="C443" s="101">
        <v>0</v>
      </c>
      <c r="D443" s="101">
        <v>0</v>
      </c>
      <c r="E443" s="101">
        <v>0</v>
      </c>
      <c r="F443" s="101">
        <v>0</v>
      </c>
      <c r="G443" s="101">
        <v>0</v>
      </c>
      <c r="H443" s="101">
        <v>0</v>
      </c>
      <c r="I443" s="101">
        <v>0</v>
      </c>
      <c r="J443" s="101">
        <v>0</v>
      </c>
      <c r="K443" s="101">
        <v>0</v>
      </c>
      <c r="L443" s="101">
        <v>0</v>
      </c>
      <c r="M443" s="101">
        <v>0</v>
      </c>
      <c r="N443" s="101">
        <v>0</v>
      </c>
      <c r="O443" s="101">
        <v>0</v>
      </c>
      <c r="P443" s="101">
        <v>0</v>
      </c>
      <c r="Q443" s="101">
        <v>0</v>
      </c>
      <c r="R443" s="101">
        <v>0</v>
      </c>
      <c r="S443" s="101">
        <v>0</v>
      </c>
      <c r="T443" s="101">
        <v>0</v>
      </c>
      <c r="U443" s="101">
        <v>0</v>
      </c>
      <c r="V443" s="101">
        <v>0</v>
      </c>
      <c r="W443" s="101">
        <v>0</v>
      </c>
      <c r="X443" s="101">
        <v>0</v>
      </c>
      <c r="Y443" s="101">
        <v>0</v>
      </c>
      <c r="DA443" s="131" t="s">
        <v>3841</v>
      </c>
    </row>
    <row r="444" spans="1:105" ht="12" customHeight="1" x14ac:dyDescent="0.25">
      <c r="A444" s="107" t="s">
        <v>123</v>
      </c>
      <c r="B444" s="104"/>
      <c r="C444" s="104">
        <v>0</v>
      </c>
      <c r="D444" s="104">
        <v>0</v>
      </c>
      <c r="E444" s="104">
        <v>0</v>
      </c>
      <c r="F444" s="104">
        <v>0</v>
      </c>
      <c r="G444" s="104">
        <v>0</v>
      </c>
      <c r="H444" s="104">
        <v>0</v>
      </c>
      <c r="I444" s="104">
        <v>0</v>
      </c>
      <c r="J444" s="104">
        <v>0</v>
      </c>
      <c r="K444" s="104">
        <v>0</v>
      </c>
      <c r="L444" s="104">
        <v>0</v>
      </c>
      <c r="M444" s="104">
        <v>0</v>
      </c>
      <c r="N444" s="104">
        <v>0</v>
      </c>
      <c r="O444" s="104">
        <v>0</v>
      </c>
      <c r="P444" s="104">
        <v>0</v>
      </c>
      <c r="Q444" s="104">
        <v>0</v>
      </c>
      <c r="R444" s="104">
        <v>0</v>
      </c>
      <c r="S444" s="104">
        <v>0</v>
      </c>
      <c r="T444" s="104">
        <v>0</v>
      </c>
      <c r="U444" s="104">
        <v>0</v>
      </c>
      <c r="V444" s="104">
        <v>0</v>
      </c>
      <c r="W444" s="104">
        <v>0</v>
      </c>
      <c r="X444" s="104">
        <v>0</v>
      </c>
      <c r="Y444" s="104">
        <v>0</v>
      </c>
      <c r="DA444" s="132" t="s">
        <v>3842</v>
      </c>
    </row>
    <row r="445" spans="1:105" ht="12" customHeight="1" x14ac:dyDescent="0.25">
      <c r="A445" s="108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0</v>
      </c>
      <c r="L445" s="98">
        <v>0</v>
      </c>
      <c r="M445" s="98">
        <v>0</v>
      </c>
      <c r="N445" s="98">
        <v>0</v>
      </c>
      <c r="O445" s="98">
        <v>0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X445" s="98">
        <v>0</v>
      </c>
      <c r="Y445" s="98">
        <v>0</v>
      </c>
      <c r="DA445" s="63" t="s">
        <v>3843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X446" s="98">
        <v>0</v>
      </c>
      <c r="Y446" s="98">
        <v>0</v>
      </c>
      <c r="DA446" s="63" t="s">
        <v>3844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X447" s="101">
        <v>0</v>
      </c>
      <c r="Y447" s="101">
        <v>0</v>
      </c>
      <c r="DA447" s="131" t="s">
        <v>3845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X448" s="104">
        <v>0</v>
      </c>
      <c r="Y448" s="104">
        <v>0</v>
      </c>
      <c r="DA448" s="132" t="s">
        <v>3846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X449" s="98">
        <v>0</v>
      </c>
      <c r="Y449" s="98">
        <v>0</v>
      </c>
      <c r="DA449" s="63" t="s">
        <v>3847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X450" s="98">
        <v>0</v>
      </c>
      <c r="Y450" s="98">
        <v>0</v>
      </c>
      <c r="DA450" s="63" t="s">
        <v>3848</v>
      </c>
    </row>
    <row r="451" spans="1:105" ht="12" customHeight="1" x14ac:dyDescent="0.25">
      <c r="A451" s="121" t="s">
        <v>54</v>
      </c>
      <c r="B451" s="122"/>
      <c r="C451" s="122">
        <v>5.3050739529293837E-2</v>
      </c>
      <c r="D451" s="122">
        <v>0</v>
      </c>
      <c r="E451" s="122">
        <v>0.1116627449728451</v>
      </c>
      <c r="F451" s="122">
        <v>8.7410865523242232E-2</v>
      </c>
      <c r="G451" s="122">
        <v>5.7823143938513982E-2</v>
      </c>
      <c r="H451" s="122">
        <v>0.10514590389712195</v>
      </c>
      <c r="I451" s="122">
        <v>9.7761309461257495E-2</v>
      </c>
      <c r="J451" s="122">
        <v>0.16638593591205966</v>
      </c>
      <c r="K451" s="122">
        <v>0.11079847937465233</v>
      </c>
      <c r="L451" s="122">
        <v>5.7006090278869451E-2</v>
      </c>
      <c r="M451" s="122">
        <v>4.5400533180996398E-2</v>
      </c>
      <c r="N451" s="122">
        <v>2.8376884131243164E-2</v>
      </c>
      <c r="O451" s="122">
        <v>7.7197444235694523E-2</v>
      </c>
      <c r="P451" s="122">
        <v>0.34279778901867053</v>
      </c>
      <c r="Q451" s="122">
        <v>0.31560075541325339</v>
      </c>
      <c r="R451" s="122">
        <v>0.26590856592409273</v>
      </c>
      <c r="S451" s="122">
        <v>0.15726899073172665</v>
      </c>
      <c r="T451" s="122">
        <v>9.1510136573644499E-2</v>
      </c>
      <c r="U451" s="122">
        <v>8.8488697518275511E-2</v>
      </c>
      <c r="V451" s="122">
        <v>5.089147205260252E-3</v>
      </c>
      <c r="W451" s="122">
        <v>3.994532089551109E-3</v>
      </c>
      <c r="X451" s="122">
        <v>6.7124111958597119E-2</v>
      </c>
      <c r="Y451" s="122">
        <v>0.14688870086940503</v>
      </c>
      <c r="DA451" s="130" t="s">
        <v>3849</v>
      </c>
    </row>
    <row r="452" spans="1:105" ht="12" customHeight="1" x14ac:dyDescent="0.25">
      <c r="A452" s="97" t="s">
        <v>202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X452" s="98">
        <v>0</v>
      </c>
      <c r="Y452" s="98">
        <v>0</v>
      </c>
      <c r="DA452" s="63" t="s">
        <v>3850</v>
      </c>
    </row>
    <row r="453" spans="1:105" ht="12" customHeight="1" x14ac:dyDescent="0.25">
      <c r="A453" s="97" t="s">
        <v>50</v>
      </c>
      <c r="B453" s="98"/>
      <c r="C453" s="98">
        <v>5.3050739529293837E-2</v>
      </c>
      <c r="D453" s="98">
        <v>0</v>
      </c>
      <c r="E453" s="98">
        <v>0.1116627449728451</v>
      </c>
      <c r="F453" s="98">
        <v>8.7410865523242232E-2</v>
      </c>
      <c r="G453" s="98">
        <v>5.7823143938513982E-2</v>
      </c>
      <c r="H453" s="98">
        <v>0.10514590389712195</v>
      </c>
      <c r="I453" s="98">
        <v>9.7761309461257495E-2</v>
      </c>
      <c r="J453" s="98">
        <v>0.16638593591205966</v>
      </c>
      <c r="K453" s="98">
        <v>0.11079847937465233</v>
      </c>
      <c r="L453" s="98">
        <v>5.7006090278869451E-2</v>
      </c>
      <c r="M453" s="98">
        <v>4.5400533180996398E-2</v>
      </c>
      <c r="N453" s="98">
        <v>2.8376884131243164E-2</v>
      </c>
      <c r="O453" s="98">
        <v>7.7197444235694523E-2</v>
      </c>
      <c r="P453" s="98">
        <v>0.34279778901867053</v>
      </c>
      <c r="Q453" s="98">
        <v>0.31560075541325339</v>
      </c>
      <c r="R453" s="98">
        <v>0.26590856592409273</v>
      </c>
      <c r="S453" s="98">
        <v>0.15726899073172665</v>
      </c>
      <c r="T453" s="98">
        <v>9.1510136573644499E-2</v>
      </c>
      <c r="U453" s="98">
        <v>8.8488697518275511E-2</v>
      </c>
      <c r="V453" s="98">
        <v>5.089147205260252E-3</v>
      </c>
      <c r="W453" s="98">
        <v>3.994532089551109E-3</v>
      </c>
      <c r="X453" s="98">
        <v>6.7124111958597119E-2</v>
      </c>
      <c r="Y453" s="98">
        <v>0.14688870086940503</v>
      </c>
      <c r="DA453" s="63" t="s">
        <v>3851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X454" s="33">
        <v>0</v>
      </c>
      <c r="Y454" s="33">
        <v>0</v>
      </c>
      <c r="DA454" s="60" t="s">
        <v>3852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20512.810633763111</v>
      </c>
      <c r="D456" s="117">
        <f t="shared" si="240"/>
        <v>18488.020230107501</v>
      </c>
      <c r="E456" s="117">
        <f t="shared" si="240"/>
        <v>19582.871185694181</v>
      </c>
      <c r="F456" s="117">
        <f t="shared" si="240"/>
        <v>18723.516631666538</v>
      </c>
      <c r="G456" s="117">
        <f t="shared" si="240"/>
        <v>16170.466648755189</v>
      </c>
      <c r="H456" s="117">
        <f t="shared" si="240"/>
        <v>15119.892962322025</v>
      </c>
      <c r="I456" s="117">
        <f t="shared" si="240"/>
        <v>17704.056252980208</v>
      </c>
      <c r="J456" s="117">
        <f t="shared" si="240"/>
        <v>16676.667118147012</v>
      </c>
      <c r="K456" s="117">
        <f t="shared" si="240"/>
        <v>16653.836362104612</v>
      </c>
      <c r="L456" s="117">
        <f t="shared" si="240"/>
        <v>16923.41683126285</v>
      </c>
      <c r="M456" s="117">
        <f t="shared" si="240"/>
        <v>14540.063039913928</v>
      </c>
      <c r="N456" s="117">
        <f t="shared" si="240"/>
        <v>15206.146677910443</v>
      </c>
      <c r="O456" s="117">
        <f t="shared" si="240"/>
        <v>14145.736384184191</v>
      </c>
      <c r="P456" s="117">
        <f t="shared" si="240"/>
        <v>13236.29531222834</v>
      </c>
      <c r="Q456" s="117">
        <f t="shared" si="240"/>
        <v>12224.465712492114</v>
      </c>
      <c r="R456" s="117">
        <f t="shared" ref="R456:V456" si="241">R457+R460+R462+R475</f>
        <v>12356.500992968489</v>
      </c>
      <c r="S456" s="117">
        <f t="shared" si="241"/>
        <v>11859.400139229028</v>
      </c>
      <c r="T456" s="117">
        <f t="shared" si="241"/>
        <v>11273.371082500315</v>
      </c>
      <c r="U456" s="117">
        <f t="shared" si="241"/>
        <v>10166.453327053034</v>
      </c>
      <c r="V456" s="117">
        <f t="shared" si="241"/>
        <v>9723.725745468988</v>
      </c>
      <c r="W456" s="117">
        <f t="shared" ref="W456:Y456" si="242">W457+W460+W462+W475</f>
        <v>8250.5443965313389</v>
      </c>
      <c r="X456" s="117">
        <f t="shared" si="242"/>
        <v>7118.399605274376</v>
      </c>
      <c r="Y456" s="117">
        <f t="shared" si="242"/>
        <v>5034.400006527515</v>
      </c>
      <c r="DA456" s="129" t="s">
        <v>3998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17378.372109858174</v>
      </c>
      <c r="D457" s="122">
        <f t="shared" si="243"/>
        <v>15629.704974347665</v>
      </c>
      <c r="E457" s="122">
        <f t="shared" si="243"/>
        <v>16624.466553367907</v>
      </c>
      <c r="F457" s="122">
        <f t="shared" si="243"/>
        <v>15821.731138592048</v>
      </c>
      <c r="G457" s="122">
        <f t="shared" si="243"/>
        <v>13562.152611899424</v>
      </c>
      <c r="H457" s="122">
        <f t="shared" si="243"/>
        <v>12522.843096747147</v>
      </c>
      <c r="I457" s="122">
        <f t="shared" si="243"/>
        <v>15185.44165980945</v>
      </c>
      <c r="J457" s="122">
        <f t="shared" si="243"/>
        <v>14257.042901839312</v>
      </c>
      <c r="K457" s="122">
        <f t="shared" si="243"/>
        <v>14445.226502607726</v>
      </c>
      <c r="L457" s="122">
        <f t="shared" si="243"/>
        <v>14553.723528894401</v>
      </c>
      <c r="M457" s="122">
        <f t="shared" si="243"/>
        <v>12455.312947734637</v>
      </c>
      <c r="N457" s="122">
        <f t="shared" si="243"/>
        <v>13030.022842027845</v>
      </c>
      <c r="O457" s="122">
        <f t="shared" si="243"/>
        <v>12093.720124808175</v>
      </c>
      <c r="P457" s="122">
        <f t="shared" si="243"/>
        <v>11264.835422451299</v>
      </c>
      <c r="Q457" s="122">
        <f t="shared" si="243"/>
        <v>10297.502085372769</v>
      </c>
      <c r="R457" s="122">
        <f t="shared" ref="R457:V457" si="244">SUM(R458:R459)</f>
        <v>10293.179465303683</v>
      </c>
      <c r="S457" s="122">
        <f t="shared" si="244"/>
        <v>9816.3945575113939</v>
      </c>
      <c r="T457" s="122">
        <f t="shared" si="244"/>
        <v>9252.6611950949573</v>
      </c>
      <c r="U457" s="122">
        <f t="shared" si="244"/>
        <v>8222.5137028500394</v>
      </c>
      <c r="V457" s="122">
        <f t="shared" si="244"/>
        <v>7785.2155272381542</v>
      </c>
      <c r="W457" s="122">
        <f t="shared" ref="W457:Y457" si="245">SUM(W458:W459)</f>
        <v>6351.7717895922942</v>
      </c>
      <c r="X457" s="122">
        <f t="shared" si="245"/>
        <v>5242.316076606955</v>
      </c>
      <c r="Y457" s="122">
        <f t="shared" si="245"/>
        <v>3305.2272517192237</v>
      </c>
      <c r="DA457" s="130" t="s">
        <v>3999</v>
      </c>
    </row>
    <row r="458" spans="1:105" ht="12" customHeight="1" x14ac:dyDescent="0.25">
      <c r="A458" s="97" t="s">
        <v>199</v>
      </c>
      <c r="B458" s="98"/>
      <c r="C458" s="98">
        <v>17290.981068740719</v>
      </c>
      <c r="D458" s="98">
        <v>15551.164963380121</v>
      </c>
      <c r="E458" s="98">
        <v>16540.956860144976</v>
      </c>
      <c r="F458" s="98">
        <v>15741.909396599542</v>
      </c>
      <c r="G458" s="98">
        <v>13493.963807475408</v>
      </c>
      <c r="H458" s="98">
        <v>12459.525123096735</v>
      </c>
      <c r="I458" s="98">
        <v>15108.64968607264</v>
      </c>
      <c r="J458" s="98">
        <v>14184.928518741443</v>
      </c>
      <c r="K458" s="98">
        <v>14372.236282121523</v>
      </c>
      <c r="L458" s="98">
        <v>14478.876063041782</v>
      </c>
      <c r="M458" s="98">
        <v>12390.992743970515</v>
      </c>
      <c r="N458" s="98">
        <v>12962.370620419637</v>
      </c>
      <c r="O458" s="98">
        <v>12030.7510095539</v>
      </c>
      <c r="P458" s="98">
        <v>11205.982868183875</v>
      </c>
      <c r="Q458" s="98">
        <v>10243.372605316426</v>
      </c>
      <c r="R458" s="98">
        <v>10238.592017750936</v>
      </c>
      <c r="S458" s="98">
        <v>9763.6174912470433</v>
      </c>
      <c r="T458" s="98">
        <v>9202.2004622549757</v>
      </c>
      <c r="U458" s="98">
        <v>8177.0248808709039</v>
      </c>
      <c r="V458" s="98">
        <v>7741.5324853496595</v>
      </c>
      <c r="W458" s="98">
        <v>6315.8420222739533</v>
      </c>
      <c r="X458" s="98">
        <v>5212.3578300343706</v>
      </c>
      <c r="Y458" s="98">
        <v>3286.2402378798483</v>
      </c>
      <c r="DA458" s="63" t="s">
        <v>4000</v>
      </c>
    </row>
    <row r="459" spans="1:105" ht="12" customHeight="1" x14ac:dyDescent="0.25">
      <c r="A459" s="97" t="s">
        <v>53</v>
      </c>
      <c r="B459" s="98"/>
      <c r="C459" s="98">
        <v>87.391041117454222</v>
      </c>
      <c r="D459" s="98">
        <v>78.540010967545484</v>
      </c>
      <c r="E459" s="98">
        <v>83.509693222931276</v>
      </c>
      <c r="F459" s="98">
        <v>79.821741992505736</v>
      </c>
      <c r="G459" s="98">
        <v>68.188804424016553</v>
      </c>
      <c r="H459" s="98">
        <v>63.317973650411282</v>
      </c>
      <c r="I459" s="98">
        <v>76.79197373680978</v>
      </c>
      <c r="J459" s="98">
        <v>72.114383097869762</v>
      </c>
      <c r="K459" s="98">
        <v>72.990220486202205</v>
      </c>
      <c r="L459" s="98">
        <v>74.847465852619308</v>
      </c>
      <c r="M459" s="98">
        <v>64.320203764122667</v>
      </c>
      <c r="N459" s="98">
        <v>67.652221608208279</v>
      </c>
      <c r="O459" s="98">
        <v>62.969115254274428</v>
      </c>
      <c r="P459" s="98">
        <v>58.852554267424217</v>
      </c>
      <c r="Q459" s="98">
        <v>54.129480056343326</v>
      </c>
      <c r="R459" s="98">
        <v>54.587447552746788</v>
      </c>
      <c r="S459" s="98">
        <v>52.777066264350537</v>
      </c>
      <c r="T459" s="98">
        <v>50.460732839981745</v>
      </c>
      <c r="U459" s="98">
        <v>45.488821979136347</v>
      </c>
      <c r="V459" s="98">
        <v>43.683041888494287</v>
      </c>
      <c r="W459" s="98">
        <v>35.929767318341078</v>
      </c>
      <c r="X459" s="98">
        <v>29.958246572583949</v>
      </c>
      <c r="Y459" s="98">
        <v>18.987013839375404</v>
      </c>
      <c r="DA459" s="63" t="s">
        <v>4001</v>
      </c>
    </row>
    <row r="460" spans="1:105" ht="12" customHeight="1" x14ac:dyDescent="0.25">
      <c r="A460" s="121" t="s">
        <v>92</v>
      </c>
      <c r="B460" s="122"/>
      <c r="C460" s="122">
        <f t="shared" ref="C460:Y460" si="246">C461</f>
        <v>0.10200296149908022</v>
      </c>
      <c r="D460" s="122">
        <f t="shared" si="246"/>
        <v>0.17745962677953706</v>
      </c>
      <c r="E460" s="122">
        <f t="shared" si="246"/>
        <v>0.15497276978922633</v>
      </c>
      <c r="F460" s="122">
        <f t="shared" si="246"/>
        <v>0.29889241763434365</v>
      </c>
      <c r="G460" s="122">
        <f t="shared" si="246"/>
        <v>0.44908555588911958</v>
      </c>
      <c r="H460" s="122">
        <f t="shared" si="246"/>
        <v>0.255490822432825</v>
      </c>
      <c r="I460" s="122">
        <f t="shared" si="246"/>
        <v>0.57815960673551969</v>
      </c>
      <c r="J460" s="122">
        <f t="shared" si="246"/>
        <v>0.37800064066798394</v>
      </c>
      <c r="K460" s="122">
        <f t="shared" si="246"/>
        <v>0.41405440670958865</v>
      </c>
      <c r="L460" s="122">
        <f t="shared" si="246"/>
        <v>0.8091169803418452</v>
      </c>
      <c r="M460" s="122">
        <f t="shared" si="246"/>
        <v>0.15156253032235836</v>
      </c>
      <c r="N460" s="122">
        <f t="shared" si="246"/>
        <v>0.4982091973485871</v>
      </c>
      <c r="O460" s="122">
        <f t="shared" si="246"/>
        <v>0.71817464230795081</v>
      </c>
      <c r="P460" s="122">
        <f t="shared" si="246"/>
        <v>0.99102220146225584</v>
      </c>
      <c r="Q460" s="122">
        <f t="shared" si="246"/>
        <v>0.51723377722897612</v>
      </c>
      <c r="R460" s="122">
        <f t="shared" si="246"/>
        <v>0.52952480848966632</v>
      </c>
      <c r="S460" s="122">
        <f t="shared" si="246"/>
        <v>0.50483001842151787</v>
      </c>
      <c r="T460" s="122">
        <f t="shared" si="246"/>
        <v>0.72510362234534242</v>
      </c>
      <c r="U460" s="122">
        <f t="shared" si="246"/>
        <v>0.46233268006191042</v>
      </c>
      <c r="V460" s="122">
        <f t="shared" si="246"/>
        <v>0.84295543218688962</v>
      </c>
      <c r="W460" s="122">
        <f t="shared" si="246"/>
        <v>1.0005984897029623</v>
      </c>
      <c r="X460" s="122">
        <f t="shared" si="246"/>
        <v>2.8642781922194249</v>
      </c>
      <c r="Y460" s="122">
        <f t="shared" si="246"/>
        <v>0.43573941168495434</v>
      </c>
      <c r="DA460" s="130" t="s">
        <v>4002</v>
      </c>
    </row>
    <row r="461" spans="1:105" ht="12" customHeight="1" x14ac:dyDescent="0.25">
      <c r="A461" s="97" t="s">
        <v>53</v>
      </c>
      <c r="B461" s="98"/>
      <c r="C461" s="98">
        <f>RES_hhdet_in_fech!C86</f>
        <v>0.10200296149908022</v>
      </c>
      <c r="D461" s="98">
        <f>RES_hhdet_in_fech!D86</f>
        <v>0.17745962677953706</v>
      </c>
      <c r="E461" s="98">
        <f>RES_hhdet_in_fech!E86</f>
        <v>0.15497276978922633</v>
      </c>
      <c r="F461" s="98">
        <f>RES_hhdet_in_fech!F86</f>
        <v>0.29889241763434365</v>
      </c>
      <c r="G461" s="98">
        <f>RES_hhdet_in_fech!G86</f>
        <v>0.44908555588911958</v>
      </c>
      <c r="H461" s="98">
        <f>RES_hhdet_in_fech!H86</f>
        <v>0.255490822432825</v>
      </c>
      <c r="I461" s="98">
        <f>RES_hhdet_in_fech!I86</f>
        <v>0.57815960673551969</v>
      </c>
      <c r="J461" s="98">
        <f>RES_hhdet_in_fech!J86</f>
        <v>0.37800064066798394</v>
      </c>
      <c r="K461" s="98">
        <f>RES_hhdet_in_fech!K86</f>
        <v>0.41405440670958865</v>
      </c>
      <c r="L461" s="98">
        <f>RES_hhdet_in_fech!L86</f>
        <v>0.8091169803418452</v>
      </c>
      <c r="M461" s="98">
        <f>RES_hhdet_in_fech!M86</f>
        <v>0.15156253032235836</v>
      </c>
      <c r="N461" s="98">
        <f>RES_hhdet_in_fech!N86</f>
        <v>0.4982091973485871</v>
      </c>
      <c r="O461" s="98">
        <f>RES_hhdet_in_fech!O86</f>
        <v>0.71817464230795081</v>
      </c>
      <c r="P461" s="98">
        <f>RES_hhdet_in_fech!P86</f>
        <v>0.99102220146225584</v>
      </c>
      <c r="Q461" s="98">
        <f>RES_hhdet_in_fech!Q86</f>
        <v>0.51723377722897612</v>
      </c>
      <c r="R461" s="98">
        <f>RES_hhdet_in_fech!R86</f>
        <v>0.52952480848966632</v>
      </c>
      <c r="S461" s="98">
        <f>RES_hhdet_in_fech!S86</f>
        <v>0.50483001842151787</v>
      </c>
      <c r="T461" s="98">
        <f>RES_hhdet_in_fech!T86</f>
        <v>0.72510362234534242</v>
      </c>
      <c r="U461" s="98">
        <f>RES_hhdet_in_fech!U86</f>
        <v>0.46233268006191042</v>
      </c>
      <c r="V461" s="98">
        <f>RES_hhdet_in_fech!V86</f>
        <v>0.84295543218688962</v>
      </c>
      <c r="W461" s="98">
        <f>RES_hhdet_in_fech!W86</f>
        <v>1.0005984897029623</v>
      </c>
      <c r="X461" s="98">
        <f>RES_hhdet_in_fech!X86</f>
        <v>2.8642781922194249</v>
      </c>
      <c r="Y461" s="98">
        <f>RES_hhdet_in_fech!Y86</f>
        <v>0.43573941168495434</v>
      </c>
      <c r="DA461" s="63" t="s">
        <v>4003</v>
      </c>
    </row>
    <row r="462" spans="1:105" ht="12" customHeight="1" x14ac:dyDescent="0.25">
      <c r="A462" s="121" t="s">
        <v>55</v>
      </c>
      <c r="B462" s="122"/>
      <c r="C462" s="122">
        <v>1958.9902086075713</v>
      </c>
      <c r="D462" s="122">
        <v>1864.361260986851</v>
      </c>
      <c r="E462" s="122">
        <v>1904.2970377536192</v>
      </c>
      <c r="F462" s="122">
        <v>1862.4538683939461</v>
      </c>
      <c r="G462" s="122">
        <v>1705.7086902620385</v>
      </c>
      <c r="H462" s="122">
        <v>1658.6870308452667</v>
      </c>
      <c r="I462" s="122">
        <v>1615.595467184083</v>
      </c>
      <c r="J462" s="122">
        <v>1519.1856750610675</v>
      </c>
      <c r="K462" s="122">
        <v>1445.6776350938717</v>
      </c>
      <c r="L462" s="122">
        <v>1468.8409908848412</v>
      </c>
      <c r="M462" s="122">
        <v>1300.8347192974345</v>
      </c>
      <c r="N462" s="122">
        <v>1370.1837052609524</v>
      </c>
      <c r="O462" s="122">
        <v>1300.9449574977607</v>
      </c>
      <c r="P462" s="122">
        <v>1238.1136105262194</v>
      </c>
      <c r="Q462" s="122">
        <v>1182.2011861711512</v>
      </c>
      <c r="R462" s="122">
        <v>1229.2913612649177</v>
      </c>
      <c r="S462" s="122">
        <v>1221.9941764625062</v>
      </c>
      <c r="T462" s="122">
        <v>1198.2093526284625</v>
      </c>
      <c r="U462" s="122">
        <v>1165.6452279096727</v>
      </c>
      <c r="V462" s="122">
        <v>1165.165413025323</v>
      </c>
      <c r="W462" s="122">
        <v>1135.1619862531097</v>
      </c>
      <c r="X462" s="122">
        <v>1146.0150108498372</v>
      </c>
      <c r="Y462" s="122">
        <v>1032.5911206266801</v>
      </c>
      <c r="DA462" s="130" t="s">
        <v>4004</v>
      </c>
    </row>
    <row r="463" spans="1:105" ht="12" customHeight="1" x14ac:dyDescent="0.25">
      <c r="A463" s="97" t="s">
        <v>132</v>
      </c>
      <c r="B463" s="98"/>
      <c r="C463" s="98">
        <v>1992.9002156302356</v>
      </c>
      <c r="D463" s="98">
        <v>1878.4933161859931</v>
      </c>
      <c r="E463" s="98">
        <v>1928.7688111748946</v>
      </c>
      <c r="F463" s="98">
        <v>1888.6375855450563</v>
      </c>
      <c r="G463" s="98">
        <v>1711.3925995119853</v>
      </c>
      <c r="H463" s="98">
        <v>1653.8478359212299</v>
      </c>
      <c r="I463" s="98">
        <v>1615.3774627684038</v>
      </c>
      <c r="J463" s="98">
        <v>1516.1337290762717</v>
      </c>
      <c r="K463" s="98">
        <v>1440.9289247334666</v>
      </c>
      <c r="L463" s="98">
        <v>1454.2830243019871</v>
      </c>
      <c r="M463" s="98">
        <v>1271.0920997464557</v>
      </c>
      <c r="N463" s="98">
        <v>1358.9935350072797</v>
      </c>
      <c r="O463" s="98">
        <v>1290.7762903172068</v>
      </c>
      <c r="P463" s="98">
        <v>1237.3398255961188</v>
      </c>
      <c r="Q463" s="98">
        <v>1174.1397309764654</v>
      </c>
      <c r="R463" s="98">
        <v>1218.5368276725465</v>
      </c>
      <c r="S463" s="98">
        <v>1214.1440851983418</v>
      </c>
      <c r="T463" s="98">
        <v>1197.7485280768194</v>
      </c>
      <c r="U463" s="98">
        <v>1136.9968276240893</v>
      </c>
      <c r="V463" s="98">
        <v>1158.6797748739166</v>
      </c>
      <c r="W463" s="98">
        <v>1113.2414736159826</v>
      </c>
      <c r="X463" s="98">
        <v>1150.6342427421084</v>
      </c>
      <c r="Y463" s="98">
        <v>1026.0847146434892</v>
      </c>
      <c r="DA463" s="63" t="s">
        <v>4005</v>
      </c>
    </row>
    <row r="464" spans="1:105" ht="12" customHeight="1" x14ac:dyDescent="0.25">
      <c r="A464" s="97" t="s">
        <v>131</v>
      </c>
      <c r="B464" s="98"/>
      <c r="C464" s="98">
        <v>0</v>
      </c>
      <c r="D464" s="98">
        <v>0</v>
      </c>
      <c r="E464" s="98">
        <v>0</v>
      </c>
      <c r="F464" s="98">
        <v>0</v>
      </c>
      <c r="G464" s="98">
        <v>0</v>
      </c>
      <c r="H464" s="98">
        <v>0</v>
      </c>
      <c r="I464" s="98">
        <v>0</v>
      </c>
      <c r="J464" s="98">
        <v>0</v>
      </c>
      <c r="K464" s="98">
        <v>0</v>
      </c>
      <c r="L464" s="98">
        <v>0</v>
      </c>
      <c r="M464" s="98">
        <v>0</v>
      </c>
      <c r="N464" s="98">
        <v>0</v>
      </c>
      <c r="O464" s="98">
        <v>0</v>
      </c>
      <c r="P464" s="98">
        <v>0</v>
      </c>
      <c r="Q464" s="98">
        <v>0</v>
      </c>
      <c r="R464" s="98">
        <v>0</v>
      </c>
      <c r="S464" s="98">
        <v>0</v>
      </c>
      <c r="T464" s="98">
        <v>0</v>
      </c>
      <c r="U464" s="98">
        <v>0</v>
      </c>
      <c r="V464" s="98">
        <v>0</v>
      </c>
      <c r="W464" s="98">
        <v>0</v>
      </c>
      <c r="X464" s="98">
        <v>0</v>
      </c>
      <c r="Y464" s="98">
        <v>0</v>
      </c>
      <c r="DA464" s="63" t="s">
        <v>4006</v>
      </c>
    </row>
    <row r="465" spans="1:105" ht="12" customHeight="1" x14ac:dyDescent="0.25">
      <c r="A465" s="100" t="s">
        <v>199</v>
      </c>
      <c r="B465" s="101"/>
      <c r="C465" s="101">
        <v>0</v>
      </c>
      <c r="D465" s="101">
        <v>0</v>
      </c>
      <c r="E465" s="101">
        <v>0</v>
      </c>
      <c r="F465" s="101">
        <v>0</v>
      </c>
      <c r="G465" s="101">
        <v>0</v>
      </c>
      <c r="H465" s="101">
        <v>0</v>
      </c>
      <c r="I465" s="101">
        <v>0</v>
      </c>
      <c r="J465" s="101">
        <v>0</v>
      </c>
      <c r="K465" s="101">
        <v>0</v>
      </c>
      <c r="L465" s="101">
        <v>0</v>
      </c>
      <c r="M465" s="101">
        <v>0</v>
      </c>
      <c r="N465" s="101">
        <v>0</v>
      </c>
      <c r="O465" s="101">
        <v>0</v>
      </c>
      <c r="P465" s="101">
        <v>0</v>
      </c>
      <c r="Q465" s="101">
        <v>0</v>
      </c>
      <c r="R465" s="101">
        <v>0</v>
      </c>
      <c r="S465" s="101">
        <v>0</v>
      </c>
      <c r="T465" s="101">
        <v>0</v>
      </c>
      <c r="U465" s="101">
        <v>0</v>
      </c>
      <c r="V465" s="101">
        <v>0</v>
      </c>
      <c r="W465" s="101">
        <v>0</v>
      </c>
      <c r="X465" s="101">
        <v>0</v>
      </c>
      <c r="Y465" s="101">
        <v>0</v>
      </c>
      <c r="DA465" s="131" t="s">
        <v>4007</v>
      </c>
    </row>
    <row r="466" spans="1:105" ht="12" customHeight="1" x14ac:dyDescent="0.25">
      <c r="A466" s="103" t="s">
        <v>52</v>
      </c>
      <c r="B466" s="104"/>
      <c r="C466" s="104">
        <v>0</v>
      </c>
      <c r="D466" s="104">
        <v>0</v>
      </c>
      <c r="E466" s="104">
        <v>0</v>
      </c>
      <c r="F466" s="104">
        <v>0</v>
      </c>
      <c r="G466" s="104">
        <v>0</v>
      </c>
      <c r="H466" s="104">
        <v>0</v>
      </c>
      <c r="I466" s="104">
        <v>0</v>
      </c>
      <c r="J466" s="104">
        <v>0</v>
      </c>
      <c r="K466" s="104">
        <v>0</v>
      </c>
      <c r="L466" s="104">
        <v>0</v>
      </c>
      <c r="M466" s="104">
        <v>0</v>
      </c>
      <c r="N466" s="104">
        <v>0</v>
      </c>
      <c r="O466" s="104">
        <v>0</v>
      </c>
      <c r="P466" s="104">
        <v>0</v>
      </c>
      <c r="Q466" s="104">
        <v>0</v>
      </c>
      <c r="R466" s="104">
        <v>0</v>
      </c>
      <c r="S466" s="104">
        <v>0</v>
      </c>
      <c r="T466" s="104">
        <v>0</v>
      </c>
      <c r="U466" s="104">
        <v>0</v>
      </c>
      <c r="V466" s="104">
        <v>0</v>
      </c>
      <c r="W466" s="104">
        <v>0</v>
      </c>
      <c r="X466" s="104">
        <v>0</v>
      </c>
      <c r="Y466" s="104">
        <v>0</v>
      </c>
      <c r="DA466" s="132" t="s">
        <v>4008</v>
      </c>
    </row>
    <row r="467" spans="1:105" ht="12" customHeight="1" x14ac:dyDescent="0.25">
      <c r="A467" s="106" t="s">
        <v>124</v>
      </c>
      <c r="B467" s="101"/>
      <c r="C467" s="101">
        <v>0</v>
      </c>
      <c r="D467" s="101">
        <v>0</v>
      </c>
      <c r="E467" s="101">
        <v>0</v>
      </c>
      <c r="F467" s="101">
        <v>0</v>
      </c>
      <c r="G467" s="101">
        <v>0</v>
      </c>
      <c r="H467" s="101">
        <v>0</v>
      </c>
      <c r="I467" s="101">
        <v>0</v>
      </c>
      <c r="J467" s="101">
        <v>0</v>
      </c>
      <c r="K467" s="101">
        <v>0</v>
      </c>
      <c r="L467" s="101">
        <v>0</v>
      </c>
      <c r="M467" s="101">
        <v>0</v>
      </c>
      <c r="N467" s="101">
        <v>0</v>
      </c>
      <c r="O467" s="101">
        <v>0</v>
      </c>
      <c r="P467" s="101">
        <v>0</v>
      </c>
      <c r="Q467" s="101">
        <v>0</v>
      </c>
      <c r="R467" s="101">
        <v>0</v>
      </c>
      <c r="S467" s="101">
        <v>0</v>
      </c>
      <c r="T467" s="101">
        <v>0</v>
      </c>
      <c r="U467" s="101">
        <v>0</v>
      </c>
      <c r="V467" s="101">
        <v>0</v>
      </c>
      <c r="W467" s="101">
        <v>0</v>
      </c>
      <c r="X467" s="101">
        <v>0</v>
      </c>
      <c r="Y467" s="101">
        <v>0</v>
      </c>
      <c r="DA467" s="131" t="s">
        <v>4009</v>
      </c>
    </row>
    <row r="468" spans="1:105" ht="12" customHeight="1" x14ac:dyDescent="0.25">
      <c r="A468" s="107" t="s">
        <v>123</v>
      </c>
      <c r="B468" s="104"/>
      <c r="C468" s="104">
        <v>0</v>
      </c>
      <c r="D468" s="104">
        <v>0</v>
      </c>
      <c r="E468" s="104">
        <v>0</v>
      </c>
      <c r="F468" s="104">
        <v>0</v>
      </c>
      <c r="G468" s="104">
        <v>0</v>
      </c>
      <c r="H468" s="104">
        <v>0</v>
      </c>
      <c r="I468" s="104">
        <v>0</v>
      </c>
      <c r="J468" s="104">
        <v>0</v>
      </c>
      <c r="K468" s="104">
        <v>0</v>
      </c>
      <c r="L468" s="104">
        <v>0</v>
      </c>
      <c r="M468" s="104">
        <v>0</v>
      </c>
      <c r="N468" s="104">
        <v>0</v>
      </c>
      <c r="O468" s="104">
        <v>0</v>
      </c>
      <c r="P468" s="104">
        <v>0</v>
      </c>
      <c r="Q468" s="104">
        <v>0</v>
      </c>
      <c r="R468" s="104">
        <v>0</v>
      </c>
      <c r="S468" s="104">
        <v>0</v>
      </c>
      <c r="T468" s="104">
        <v>0</v>
      </c>
      <c r="U468" s="104">
        <v>0</v>
      </c>
      <c r="V468" s="104">
        <v>0</v>
      </c>
      <c r="W468" s="104">
        <v>0</v>
      </c>
      <c r="X468" s="104">
        <v>0</v>
      </c>
      <c r="Y468" s="104">
        <v>0</v>
      </c>
      <c r="DA468" s="132" t="s">
        <v>4010</v>
      </c>
    </row>
    <row r="469" spans="1:105" ht="12" customHeight="1" x14ac:dyDescent="0.25">
      <c r="A469" s="108" t="s">
        <v>50</v>
      </c>
      <c r="B469" s="98"/>
      <c r="C469" s="98">
        <v>0</v>
      </c>
      <c r="D469" s="98">
        <v>0</v>
      </c>
      <c r="E469" s="98">
        <v>0</v>
      </c>
      <c r="F469" s="98">
        <v>0</v>
      </c>
      <c r="G469" s="98">
        <v>0</v>
      </c>
      <c r="H469" s="98">
        <v>0</v>
      </c>
      <c r="I469" s="98">
        <v>0</v>
      </c>
      <c r="J469" s="98">
        <v>0</v>
      </c>
      <c r="K469" s="98">
        <v>0</v>
      </c>
      <c r="L469" s="98">
        <v>0</v>
      </c>
      <c r="M469" s="98">
        <v>0</v>
      </c>
      <c r="N469" s="98">
        <v>0</v>
      </c>
      <c r="O469" s="98">
        <v>0</v>
      </c>
      <c r="P469" s="98">
        <v>0</v>
      </c>
      <c r="Q469" s="98">
        <v>0</v>
      </c>
      <c r="R469" s="98">
        <v>0</v>
      </c>
      <c r="S469" s="98">
        <v>0</v>
      </c>
      <c r="T469" s="98">
        <v>0</v>
      </c>
      <c r="U469" s="98">
        <v>0</v>
      </c>
      <c r="V469" s="98">
        <v>0</v>
      </c>
      <c r="W469" s="98">
        <v>0</v>
      </c>
      <c r="X469" s="98">
        <v>0</v>
      </c>
      <c r="Y469" s="98">
        <v>0</v>
      </c>
      <c r="DA469" s="63" t="s">
        <v>4011</v>
      </c>
    </row>
    <row r="470" spans="1:105" ht="12" customHeight="1" x14ac:dyDescent="0.25">
      <c r="A470" s="108" t="s">
        <v>52</v>
      </c>
      <c r="B470" s="98"/>
      <c r="C470" s="98">
        <v>0</v>
      </c>
      <c r="D470" s="98">
        <v>0</v>
      </c>
      <c r="E470" s="98">
        <v>0</v>
      </c>
      <c r="F470" s="98">
        <v>0</v>
      </c>
      <c r="G470" s="98">
        <v>0</v>
      </c>
      <c r="H470" s="98">
        <v>0</v>
      </c>
      <c r="I470" s="98">
        <v>0</v>
      </c>
      <c r="J470" s="98">
        <v>0</v>
      </c>
      <c r="K470" s="98">
        <v>0</v>
      </c>
      <c r="L470" s="98">
        <v>0</v>
      </c>
      <c r="M470" s="98">
        <v>0</v>
      </c>
      <c r="N470" s="98">
        <v>0</v>
      </c>
      <c r="O470" s="98">
        <v>0</v>
      </c>
      <c r="P470" s="98">
        <v>0</v>
      </c>
      <c r="Q470" s="98">
        <v>0</v>
      </c>
      <c r="R470" s="98">
        <v>0</v>
      </c>
      <c r="S470" s="98">
        <v>0</v>
      </c>
      <c r="T470" s="98">
        <v>0</v>
      </c>
      <c r="U470" s="98">
        <v>0</v>
      </c>
      <c r="V470" s="98">
        <v>0</v>
      </c>
      <c r="W470" s="98">
        <v>0</v>
      </c>
      <c r="X470" s="98">
        <v>0</v>
      </c>
      <c r="Y470" s="98">
        <v>0</v>
      </c>
      <c r="DA470" s="63" t="s">
        <v>4012</v>
      </c>
    </row>
    <row r="471" spans="1:105" ht="12" customHeight="1" x14ac:dyDescent="0.25">
      <c r="A471" s="106" t="s">
        <v>122</v>
      </c>
      <c r="B471" s="101"/>
      <c r="C471" s="101">
        <v>1810.4798952135623</v>
      </c>
      <c r="D471" s="101">
        <v>1770.8169465085423</v>
      </c>
      <c r="E471" s="101">
        <v>1738.4822336021866</v>
      </c>
      <c r="F471" s="101">
        <v>1708.5066220881015</v>
      </c>
      <c r="G471" s="101">
        <v>1673.8225385163405</v>
      </c>
      <c r="H471" s="101">
        <v>1689.6382484678761</v>
      </c>
      <c r="I471" s="101">
        <v>1618.2518831464511</v>
      </c>
      <c r="J471" s="101">
        <v>1568.3516396963357</v>
      </c>
      <c r="K471" s="101">
        <v>1490.2017550747171</v>
      </c>
      <c r="L471" s="101">
        <v>1565.805725260373</v>
      </c>
      <c r="M471" s="101">
        <v>1427.5606655025458</v>
      </c>
      <c r="N471" s="101">
        <v>1458.7337686064718</v>
      </c>
      <c r="O471" s="101">
        <v>1381.0050819874482</v>
      </c>
      <c r="P471" s="101">
        <v>1242.3886310633966</v>
      </c>
      <c r="Q471" s="101">
        <v>1216.4060756703905</v>
      </c>
      <c r="R471" s="101">
        <v>1306.7240031299875</v>
      </c>
      <c r="S471" s="101">
        <v>1284.0068068622913</v>
      </c>
      <c r="T471" s="101">
        <v>1206.3597418288227</v>
      </c>
      <c r="U471" s="101">
        <v>1273.6715474611156</v>
      </c>
      <c r="V471" s="101">
        <v>1219.4129464313019</v>
      </c>
      <c r="W471" s="101">
        <v>1318.7841606592758</v>
      </c>
      <c r="X471" s="101">
        <v>888.03628086634933</v>
      </c>
      <c r="Y471" s="101">
        <v>1214.055306801308</v>
      </c>
      <c r="DA471" s="131" t="s">
        <v>4013</v>
      </c>
    </row>
    <row r="472" spans="1:105" ht="12" customHeight="1" x14ac:dyDescent="0.25">
      <c r="A472" s="107" t="s">
        <v>121</v>
      </c>
      <c r="B472" s="104"/>
      <c r="C472" s="104">
        <v>0</v>
      </c>
      <c r="D472" s="104">
        <v>0</v>
      </c>
      <c r="E472" s="104">
        <v>0</v>
      </c>
      <c r="F472" s="104">
        <v>0</v>
      </c>
      <c r="G472" s="104">
        <v>0</v>
      </c>
      <c r="H472" s="104">
        <v>0</v>
      </c>
      <c r="I472" s="104">
        <v>0</v>
      </c>
      <c r="J472" s="104">
        <v>0</v>
      </c>
      <c r="K472" s="104">
        <v>0</v>
      </c>
      <c r="L472" s="104">
        <v>0</v>
      </c>
      <c r="M472" s="104">
        <v>0</v>
      </c>
      <c r="N472" s="104">
        <v>0</v>
      </c>
      <c r="O472" s="104">
        <v>0</v>
      </c>
      <c r="P472" s="104">
        <v>0</v>
      </c>
      <c r="Q472" s="104">
        <v>0</v>
      </c>
      <c r="R472" s="104">
        <v>0</v>
      </c>
      <c r="S472" s="104">
        <v>0</v>
      </c>
      <c r="T472" s="104">
        <v>0</v>
      </c>
      <c r="U472" s="104">
        <v>0</v>
      </c>
      <c r="V472" s="104">
        <v>0</v>
      </c>
      <c r="W472" s="104">
        <v>0</v>
      </c>
      <c r="X472" s="104">
        <v>0</v>
      </c>
      <c r="Y472" s="104">
        <v>0</v>
      </c>
      <c r="DA472" s="132" t="s">
        <v>4014</v>
      </c>
    </row>
    <row r="473" spans="1:105" ht="12" customHeight="1" x14ac:dyDescent="0.25">
      <c r="A473" s="108" t="s">
        <v>53</v>
      </c>
      <c r="B473" s="98"/>
      <c r="C473" s="98">
        <v>0</v>
      </c>
      <c r="D473" s="98">
        <v>0</v>
      </c>
      <c r="E473" s="98">
        <v>0</v>
      </c>
      <c r="F473" s="98">
        <v>0</v>
      </c>
      <c r="G473" s="98">
        <v>0</v>
      </c>
      <c r="H473" s="98">
        <v>0</v>
      </c>
      <c r="I473" s="98">
        <v>0</v>
      </c>
      <c r="J473" s="98">
        <v>0</v>
      </c>
      <c r="K473" s="98">
        <v>0</v>
      </c>
      <c r="L473" s="98">
        <v>0</v>
      </c>
      <c r="M473" s="98">
        <v>0</v>
      </c>
      <c r="N473" s="98">
        <v>0</v>
      </c>
      <c r="O473" s="98">
        <v>0</v>
      </c>
      <c r="P473" s="98">
        <v>0</v>
      </c>
      <c r="Q473" s="98">
        <v>0</v>
      </c>
      <c r="R473" s="98">
        <v>0</v>
      </c>
      <c r="S473" s="98">
        <v>0</v>
      </c>
      <c r="T473" s="98">
        <v>0</v>
      </c>
      <c r="U473" s="98">
        <v>0</v>
      </c>
      <c r="V473" s="98">
        <v>0</v>
      </c>
      <c r="W473" s="98">
        <v>0</v>
      </c>
      <c r="X473" s="98">
        <v>0</v>
      </c>
      <c r="Y473" s="98">
        <v>0</v>
      </c>
      <c r="DA473" s="63" t="s">
        <v>4015</v>
      </c>
    </row>
    <row r="474" spans="1:105" ht="12" customHeight="1" x14ac:dyDescent="0.25">
      <c r="A474" s="108" t="s">
        <v>52</v>
      </c>
      <c r="B474" s="98"/>
      <c r="C474" s="98">
        <v>0</v>
      </c>
      <c r="D474" s="98">
        <v>0</v>
      </c>
      <c r="E474" s="98">
        <v>0</v>
      </c>
      <c r="F474" s="98">
        <v>0</v>
      </c>
      <c r="G474" s="98">
        <v>0</v>
      </c>
      <c r="H474" s="98">
        <v>0</v>
      </c>
      <c r="I474" s="98">
        <v>0</v>
      </c>
      <c r="J474" s="98">
        <v>0</v>
      </c>
      <c r="K474" s="98">
        <v>0</v>
      </c>
      <c r="L474" s="98">
        <v>0</v>
      </c>
      <c r="M474" s="98">
        <v>0</v>
      </c>
      <c r="N474" s="98">
        <v>0</v>
      </c>
      <c r="O474" s="98">
        <v>0</v>
      </c>
      <c r="P474" s="98">
        <v>0</v>
      </c>
      <c r="Q474" s="98">
        <v>0</v>
      </c>
      <c r="R474" s="98">
        <v>0</v>
      </c>
      <c r="S474" s="98">
        <v>0</v>
      </c>
      <c r="T474" s="98">
        <v>0</v>
      </c>
      <c r="U474" s="98">
        <v>0</v>
      </c>
      <c r="V474" s="98">
        <v>0</v>
      </c>
      <c r="W474" s="98">
        <v>0</v>
      </c>
      <c r="X474" s="98">
        <v>0</v>
      </c>
      <c r="Y474" s="98">
        <v>0</v>
      </c>
      <c r="DA474" s="63" t="s">
        <v>4016</v>
      </c>
    </row>
    <row r="475" spans="1:105" ht="12" customHeight="1" x14ac:dyDescent="0.25">
      <c r="A475" s="121" t="s">
        <v>54</v>
      </c>
      <c r="B475" s="122"/>
      <c r="C475" s="122">
        <v>1175.3463123358681</v>
      </c>
      <c r="D475" s="122">
        <v>993.77653514620363</v>
      </c>
      <c r="E475" s="122">
        <v>1053.9526218028673</v>
      </c>
      <c r="F475" s="122">
        <v>1039.0327322629093</v>
      </c>
      <c r="G475" s="122">
        <v>902.15626103783632</v>
      </c>
      <c r="H475" s="122">
        <v>938.10734390717801</v>
      </c>
      <c r="I475" s="122">
        <v>902.44096637993891</v>
      </c>
      <c r="J475" s="122">
        <v>900.06054060596409</v>
      </c>
      <c r="K475" s="122">
        <v>762.51816999630182</v>
      </c>
      <c r="L475" s="122">
        <v>900.04319450326739</v>
      </c>
      <c r="M475" s="122">
        <v>783.76381035153418</v>
      </c>
      <c r="N475" s="122">
        <v>805.44192142429699</v>
      </c>
      <c r="O475" s="122">
        <v>750.3531272359462</v>
      </c>
      <c r="P475" s="122">
        <v>732.35525704935935</v>
      </c>
      <c r="Q475" s="122">
        <v>744.24520717096459</v>
      </c>
      <c r="R475" s="122">
        <v>833.5006415913989</v>
      </c>
      <c r="S475" s="122">
        <v>820.50657523670748</v>
      </c>
      <c r="T475" s="122">
        <v>821.77543115454887</v>
      </c>
      <c r="U475" s="122">
        <v>777.83206361326211</v>
      </c>
      <c r="V475" s="122">
        <v>772.5018497733231</v>
      </c>
      <c r="W475" s="122">
        <v>762.61002219623208</v>
      </c>
      <c r="X475" s="122">
        <v>727.20423962536461</v>
      </c>
      <c r="Y475" s="122">
        <v>696.14589476992535</v>
      </c>
      <c r="DA475" s="130" t="s">
        <v>4017</v>
      </c>
    </row>
    <row r="476" spans="1:105" ht="12" customHeight="1" x14ac:dyDescent="0.25">
      <c r="A476" s="97" t="s">
        <v>202</v>
      </c>
      <c r="B476" s="98"/>
      <c r="C476" s="98">
        <v>1323.5006015516476</v>
      </c>
      <c r="D476" s="98">
        <v>1097.90547521745</v>
      </c>
      <c r="E476" s="98">
        <v>1211.2080206209112</v>
      </c>
      <c r="F476" s="98">
        <v>1206.9385161494383</v>
      </c>
      <c r="G476" s="98">
        <v>981.03455220157764</v>
      </c>
      <c r="H476" s="98">
        <v>998.07341136971957</v>
      </c>
      <c r="I476" s="98">
        <v>1011.631817081026</v>
      </c>
      <c r="J476" s="98">
        <v>988.82735582111241</v>
      </c>
      <c r="K476" s="98">
        <v>833.75994620138863</v>
      </c>
      <c r="L476" s="98">
        <v>977.3576664002984</v>
      </c>
      <c r="M476" s="98">
        <v>845.79289474038092</v>
      </c>
      <c r="N476" s="98">
        <v>887.29977792860063</v>
      </c>
      <c r="O476" s="98">
        <v>848.16088956153556</v>
      </c>
      <c r="P476" s="98">
        <v>844.35423258967785</v>
      </c>
      <c r="Q476" s="98">
        <v>844.15854962346373</v>
      </c>
      <c r="R476" s="98">
        <v>916.62476499201648</v>
      </c>
      <c r="S476" s="98">
        <v>938.14377951309598</v>
      </c>
      <c r="T476" s="98">
        <v>931.95547240405597</v>
      </c>
      <c r="U476" s="98">
        <v>903.14832474081879</v>
      </c>
      <c r="V476" s="98">
        <v>898.6712513063128</v>
      </c>
      <c r="W476" s="98">
        <v>864.21507143164013</v>
      </c>
      <c r="X476" s="98">
        <v>863.20119904640785</v>
      </c>
      <c r="Y476" s="98">
        <v>786.06306829522521</v>
      </c>
      <c r="DA476" s="63" t="s">
        <v>4018</v>
      </c>
    </row>
    <row r="477" spans="1:105" ht="12" customHeight="1" x14ac:dyDescent="0.25">
      <c r="A477" s="97" t="s">
        <v>50</v>
      </c>
      <c r="B477" s="98"/>
      <c r="C477" s="98">
        <v>1621.799231369404</v>
      </c>
      <c r="D477" s="98">
        <v>0</v>
      </c>
      <c r="E477" s="98">
        <v>1187.3427333013176</v>
      </c>
      <c r="F477" s="98">
        <v>1265.785093558595</v>
      </c>
      <c r="G477" s="98">
        <v>1026.4035854100628</v>
      </c>
      <c r="H477" s="98">
        <v>1099.4573905981272</v>
      </c>
      <c r="I477" s="98">
        <v>738.18734440401283</v>
      </c>
      <c r="J477" s="98">
        <v>977.91911732553422</v>
      </c>
      <c r="K477" s="98">
        <v>849.74779764015591</v>
      </c>
      <c r="L477" s="98">
        <v>1007.8364219135645</v>
      </c>
      <c r="M477" s="98">
        <v>984.5392969907366</v>
      </c>
      <c r="N477" s="98">
        <v>775.9021777750205</v>
      </c>
      <c r="O477" s="98">
        <v>730.83293321456438</v>
      </c>
      <c r="P477" s="98">
        <v>816.14860185478938</v>
      </c>
      <c r="Q477" s="98">
        <v>849.22520336487548</v>
      </c>
      <c r="R477" s="98">
        <v>1058.3890568727586</v>
      </c>
      <c r="S477" s="98">
        <v>1042.6610743802376</v>
      </c>
      <c r="T477" s="98">
        <v>899.20627623273401</v>
      </c>
      <c r="U477" s="98">
        <v>1064.326455321873</v>
      </c>
      <c r="V477" s="98">
        <v>800.1199917711009</v>
      </c>
      <c r="W477" s="98">
        <v>837.36491366502901</v>
      </c>
      <c r="X477" s="98">
        <v>539.2201769629329</v>
      </c>
      <c r="Y477" s="98">
        <v>912.03245812092314</v>
      </c>
      <c r="DA477" s="63" t="s">
        <v>4019</v>
      </c>
    </row>
    <row r="478" spans="1:105" ht="12" customHeight="1" x14ac:dyDescent="0.25">
      <c r="A478" s="109" t="s">
        <v>120</v>
      </c>
      <c r="B478" s="33"/>
      <c r="C478" s="33">
        <v>1035.8521881960194</v>
      </c>
      <c r="D478" s="33">
        <v>940.19754216266369</v>
      </c>
      <c r="E478" s="33">
        <v>881.62475651138914</v>
      </c>
      <c r="F478" s="33">
        <v>873.92671337502475</v>
      </c>
      <c r="G478" s="33">
        <v>814.77089765150834</v>
      </c>
      <c r="H478" s="33">
        <v>860.70733305564704</v>
      </c>
      <c r="I478" s="33">
        <v>754.71600522216954</v>
      </c>
      <c r="J478" s="33">
        <v>706.96640431169999</v>
      </c>
      <c r="K478" s="33">
        <v>649.60978949820003</v>
      </c>
      <c r="L478" s="33">
        <v>706.74783559262016</v>
      </c>
      <c r="M478" s="33">
        <v>660.97205166072979</v>
      </c>
      <c r="N478" s="33">
        <v>676.27494974853187</v>
      </c>
      <c r="O478" s="33">
        <v>647.48194712782254</v>
      </c>
      <c r="P478" s="33">
        <v>600.14254161538577</v>
      </c>
      <c r="Q478" s="33">
        <v>619.76848434112264</v>
      </c>
      <c r="R478" s="33">
        <v>680.65769349466927</v>
      </c>
      <c r="S478" s="33">
        <v>660.90495277982313</v>
      </c>
      <c r="T478" s="33">
        <v>622.55122255831122</v>
      </c>
      <c r="U478" s="33">
        <v>654.63995959663839</v>
      </c>
      <c r="V478" s="33">
        <v>607.72574735828664</v>
      </c>
      <c r="W478" s="33">
        <v>661.46736720840977</v>
      </c>
      <c r="X478" s="33">
        <v>466.56207026251207</v>
      </c>
      <c r="Y478" s="33">
        <v>598.09508263002988</v>
      </c>
      <c r="DA478" s="60" t="s">
        <v>4020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11447.005230897994</v>
      </c>
      <c r="D480" s="117">
        <f t="shared" si="247"/>
        <v>10535.761770291427</v>
      </c>
      <c r="E480" s="117">
        <f t="shared" si="247"/>
        <v>11335.534957601043</v>
      </c>
      <c r="F480" s="117">
        <f t="shared" si="247"/>
        <v>11060.458642977694</v>
      </c>
      <c r="G480" s="117">
        <f t="shared" si="247"/>
        <v>9741.8590295634222</v>
      </c>
      <c r="H480" s="117">
        <f t="shared" si="247"/>
        <v>9286.3154647404226</v>
      </c>
      <c r="I480" s="117">
        <f t="shared" si="247"/>
        <v>11040.039990787574</v>
      </c>
      <c r="J480" s="117">
        <f t="shared" si="247"/>
        <v>10581.56839271406</v>
      </c>
      <c r="K480" s="117">
        <f t="shared" si="247"/>
        <v>10769.412342705018</v>
      </c>
      <c r="L480" s="117">
        <f t="shared" si="247"/>
        <v>11118.179319333391</v>
      </c>
      <c r="M480" s="117">
        <f t="shared" si="247"/>
        <v>9711.9574143770606</v>
      </c>
      <c r="N480" s="117">
        <f t="shared" si="247"/>
        <v>10305.332261148786</v>
      </c>
      <c r="O480" s="117">
        <f t="shared" si="247"/>
        <v>9706.7322724199585</v>
      </c>
      <c r="P480" s="117">
        <f t="shared" si="247"/>
        <v>9168.2642728165556</v>
      </c>
      <c r="Q480" s="117">
        <f t="shared" si="247"/>
        <v>8564.8623793850256</v>
      </c>
      <c r="R480" s="117">
        <f t="shared" ref="R480:V480" si="248">R481+R484+R486+R499</f>
        <v>8802.5633597302112</v>
      </c>
      <c r="S480" s="117">
        <f t="shared" si="248"/>
        <v>8608.8312787801096</v>
      </c>
      <c r="T480" s="117">
        <f t="shared" si="248"/>
        <v>8319.6672294700529</v>
      </c>
      <c r="U480" s="117">
        <f t="shared" si="248"/>
        <v>7657.8529948698706</v>
      </c>
      <c r="V480" s="117">
        <f t="shared" si="248"/>
        <v>7414.9945228382139</v>
      </c>
      <c r="W480" s="117">
        <f t="shared" ref="W480:Y480" si="249">W481+W484+W486+W499</f>
        <v>6384.2845259910446</v>
      </c>
      <c r="X480" s="117">
        <f t="shared" si="249"/>
        <v>5528.5312260399915</v>
      </c>
      <c r="Y480" s="117">
        <f t="shared" si="249"/>
        <v>3980.4011015536103</v>
      </c>
      <c r="DA480" s="129" t="s">
        <v>4166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9538.9564124726603</v>
      </c>
      <c r="D481" s="122">
        <f t="shared" si="250"/>
        <v>8758.8887041589223</v>
      </c>
      <c r="E481" s="122">
        <f t="shared" si="250"/>
        <v>9509.403222822797</v>
      </c>
      <c r="F481" s="122">
        <f t="shared" si="250"/>
        <v>9235.6661175863919</v>
      </c>
      <c r="G481" s="122">
        <f t="shared" si="250"/>
        <v>8076.5826553487423</v>
      </c>
      <c r="H481" s="122">
        <f t="shared" si="250"/>
        <v>7606.4462292252683</v>
      </c>
      <c r="I481" s="122">
        <f t="shared" si="250"/>
        <v>9404.8231707105915</v>
      </c>
      <c r="J481" s="122">
        <f t="shared" si="250"/>
        <v>9000.0980921804767</v>
      </c>
      <c r="K481" s="122">
        <f t="shared" si="250"/>
        <v>9290.8628013690141</v>
      </c>
      <c r="L481" s="122">
        <f t="shared" si="250"/>
        <v>9533.2173595266995</v>
      </c>
      <c r="M481" s="122">
        <f t="shared" si="250"/>
        <v>8294.0670182306476</v>
      </c>
      <c r="N481" s="122">
        <f t="shared" si="250"/>
        <v>8799.5890411897908</v>
      </c>
      <c r="O481" s="122">
        <f t="shared" si="250"/>
        <v>8260.3578818069382</v>
      </c>
      <c r="P481" s="122">
        <f t="shared" si="250"/>
        <v>7769.0006588711594</v>
      </c>
      <c r="Q481" s="122">
        <f t="shared" si="250"/>
        <v>7183.4733716486462</v>
      </c>
      <c r="R481" s="122">
        <f t="shared" ref="R481:V481" si="251">SUM(R482:R483)</f>
        <v>7302.6366543406566</v>
      </c>
      <c r="S481" s="122">
        <f t="shared" si="251"/>
        <v>7095.5594917015715</v>
      </c>
      <c r="T481" s="122">
        <f t="shared" si="251"/>
        <v>6812.7916831667299</v>
      </c>
      <c r="U481" s="122">
        <f t="shared" si="251"/>
        <v>6156.6657261841219</v>
      </c>
      <c r="V481" s="122">
        <f t="shared" si="251"/>
        <v>5910.5578609315507</v>
      </c>
      <c r="W481" s="122">
        <f t="shared" ref="W481:Y481" si="252">SUM(W482:W483)</f>
        <v>4875.5492433222516</v>
      </c>
      <c r="X481" s="122">
        <f t="shared" si="252"/>
        <v>4062.4229528975702</v>
      </c>
      <c r="Y481" s="122">
        <f t="shared" si="252"/>
        <v>2584.1595802602983</v>
      </c>
      <c r="DA481" s="130" t="s">
        <v>4167</v>
      </c>
    </row>
    <row r="482" spans="1:105" ht="12" customHeight="1" x14ac:dyDescent="0.25">
      <c r="A482" s="97" t="s">
        <v>199</v>
      </c>
      <c r="B482" s="98"/>
      <c r="C482" s="98">
        <v>9451.5653713552056</v>
      </c>
      <c r="D482" s="98">
        <v>8680.3486931913776</v>
      </c>
      <c r="E482" s="98">
        <v>9425.8935295998654</v>
      </c>
      <c r="F482" s="98">
        <v>9155.8443755938861</v>
      </c>
      <c r="G482" s="98">
        <v>8008.3938509247255</v>
      </c>
      <c r="H482" s="98">
        <v>7543.1282555748567</v>
      </c>
      <c r="I482" s="98">
        <v>9328.0311969737813</v>
      </c>
      <c r="J482" s="98">
        <v>8927.9837090826077</v>
      </c>
      <c r="K482" s="98">
        <v>9217.8725808828112</v>
      </c>
      <c r="L482" s="98">
        <v>9458.3698936740802</v>
      </c>
      <c r="M482" s="98">
        <v>8229.7468144665254</v>
      </c>
      <c r="N482" s="98">
        <v>8731.9368195815823</v>
      </c>
      <c r="O482" s="98">
        <v>8197.3887665526636</v>
      </c>
      <c r="P482" s="98">
        <v>7710.1481046037352</v>
      </c>
      <c r="Q482" s="98">
        <v>7129.3438915923025</v>
      </c>
      <c r="R482" s="98">
        <v>7248.0492067879095</v>
      </c>
      <c r="S482" s="98">
        <v>7042.7824254372208</v>
      </c>
      <c r="T482" s="98">
        <v>6762.3309503267483</v>
      </c>
      <c r="U482" s="98">
        <v>6111.1769042049855</v>
      </c>
      <c r="V482" s="98">
        <v>5866.874819043056</v>
      </c>
      <c r="W482" s="98">
        <v>4839.6194760039107</v>
      </c>
      <c r="X482" s="98">
        <v>4032.4647063249863</v>
      </c>
      <c r="Y482" s="98">
        <v>2565.172566420923</v>
      </c>
      <c r="DA482" s="63" t="s">
        <v>4168</v>
      </c>
    </row>
    <row r="483" spans="1:105" ht="12" customHeight="1" x14ac:dyDescent="0.25">
      <c r="A483" s="97" t="s">
        <v>53</v>
      </c>
      <c r="B483" s="98"/>
      <c r="C483" s="98">
        <v>87.391041117454222</v>
      </c>
      <c r="D483" s="98">
        <v>78.540010967545484</v>
      </c>
      <c r="E483" s="98">
        <v>83.509693222931276</v>
      </c>
      <c r="F483" s="98">
        <v>79.821741992505736</v>
      </c>
      <c r="G483" s="98">
        <v>68.188804424016553</v>
      </c>
      <c r="H483" s="98">
        <v>63.317973650411282</v>
      </c>
      <c r="I483" s="98">
        <v>76.79197373680978</v>
      </c>
      <c r="J483" s="98">
        <v>72.114383097869762</v>
      </c>
      <c r="K483" s="98">
        <v>72.990220486202205</v>
      </c>
      <c r="L483" s="98">
        <v>74.847465852619308</v>
      </c>
      <c r="M483" s="98">
        <v>64.320203764122667</v>
      </c>
      <c r="N483" s="98">
        <v>67.652221608208279</v>
      </c>
      <c r="O483" s="98">
        <v>62.969115254274428</v>
      </c>
      <c r="P483" s="98">
        <v>58.852554267424217</v>
      </c>
      <c r="Q483" s="98">
        <v>54.129480056343326</v>
      </c>
      <c r="R483" s="98">
        <v>54.587447552746788</v>
      </c>
      <c r="S483" s="98">
        <v>52.777066264350537</v>
      </c>
      <c r="T483" s="98">
        <v>50.460732839981745</v>
      </c>
      <c r="U483" s="98">
        <v>45.488821979136347</v>
      </c>
      <c r="V483" s="98">
        <v>43.683041888494287</v>
      </c>
      <c r="W483" s="98">
        <v>35.929767318341078</v>
      </c>
      <c r="X483" s="98">
        <v>29.958246572583949</v>
      </c>
      <c r="Y483" s="98">
        <v>18.987013839375404</v>
      </c>
      <c r="DA483" s="63" t="s">
        <v>4169</v>
      </c>
    </row>
    <row r="484" spans="1:105" ht="12" customHeight="1" x14ac:dyDescent="0.25">
      <c r="A484" s="121" t="s">
        <v>92</v>
      </c>
      <c r="B484" s="122"/>
      <c r="C484" s="122">
        <f t="shared" ref="C484:Y484" si="253">C485</f>
        <v>0.27904816765022594</v>
      </c>
      <c r="D484" s="122">
        <f t="shared" si="253"/>
        <v>0.50844907278755647</v>
      </c>
      <c r="E484" s="122">
        <f t="shared" si="253"/>
        <v>0.46438536654665674</v>
      </c>
      <c r="F484" s="122">
        <f t="shared" si="253"/>
        <v>0.93524155005830545</v>
      </c>
      <c r="G484" s="122">
        <f t="shared" si="253"/>
        <v>1.465505280167108</v>
      </c>
      <c r="H484" s="122">
        <f t="shared" si="253"/>
        <v>0.86848937209576726</v>
      </c>
      <c r="I484" s="122">
        <f t="shared" si="253"/>
        <v>2.045036532276153</v>
      </c>
      <c r="J484" s="122">
        <f t="shared" si="253"/>
        <v>1.3901290378560143</v>
      </c>
      <c r="K484" s="122">
        <f t="shared" si="253"/>
        <v>1.582173924512948</v>
      </c>
      <c r="L484" s="122">
        <f t="shared" si="253"/>
        <v>3.2105721128094467</v>
      </c>
      <c r="M484" s="122">
        <f t="shared" si="253"/>
        <v>0.62689915452055756</v>
      </c>
      <c r="N484" s="122">
        <f t="shared" si="253"/>
        <v>2.1579000364091159</v>
      </c>
      <c r="O484" s="122">
        <f t="shared" si="253"/>
        <v>3.2697509840496854</v>
      </c>
      <c r="P484" s="122">
        <f t="shared" si="253"/>
        <v>4.7364224566611615</v>
      </c>
      <c r="Q484" s="122">
        <f t="shared" si="253"/>
        <v>2.5619314536964044</v>
      </c>
      <c r="R484" s="122">
        <f t="shared" si="253"/>
        <v>2.6427529908929395</v>
      </c>
      <c r="S484" s="122">
        <f t="shared" si="253"/>
        <v>2.5216186845427568</v>
      </c>
      <c r="T484" s="122">
        <f t="shared" si="253"/>
        <v>3.6252535265760875</v>
      </c>
      <c r="U484" s="122">
        <f t="shared" si="253"/>
        <v>2.3138831517655061</v>
      </c>
      <c r="V484" s="122">
        <f t="shared" si="253"/>
        <v>4.2312683171333445</v>
      </c>
      <c r="W484" s="122">
        <f t="shared" si="253"/>
        <v>5.0710493760170428</v>
      </c>
      <c r="X484" s="122">
        <f t="shared" si="253"/>
        <v>14.673976313865264</v>
      </c>
      <c r="Y484" s="122">
        <f t="shared" si="253"/>
        <v>2.2593889363170265</v>
      </c>
      <c r="DA484" s="130" t="s">
        <v>4170</v>
      </c>
    </row>
    <row r="485" spans="1:105" ht="12" customHeight="1" x14ac:dyDescent="0.25">
      <c r="A485" s="97" t="s">
        <v>53</v>
      </c>
      <c r="B485" s="98"/>
      <c r="C485" s="98">
        <f>RES_hhdet_in_tesh!C86</f>
        <v>0.27904816765022594</v>
      </c>
      <c r="D485" s="98">
        <f>RES_hhdet_in_tesh!D86</f>
        <v>0.50844907278755647</v>
      </c>
      <c r="E485" s="98">
        <f>RES_hhdet_in_tesh!E86</f>
        <v>0.46438536654665674</v>
      </c>
      <c r="F485" s="98">
        <f>RES_hhdet_in_tesh!F86</f>
        <v>0.93524155005830545</v>
      </c>
      <c r="G485" s="98">
        <f>RES_hhdet_in_tesh!G86</f>
        <v>1.465505280167108</v>
      </c>
      <c r="H485" s="98">
        <f>RES_hhdet_in_tesh!H86</f>
        <v>0.86848937209576726</v>
      </c>
      <c r="I485" s="98">
        <f>RES_hhdet_in_tesh!I86</f>
        <v>2.045036532276153</v>
      </c>
      <c r="J485" s="98">
        <f>RES_hhdet_in_tesh!J86</f>
        <v>1.3901290378560143</v>
      </c>
      <c r="K485" s="98">
        <f>RES_hhdet_in_tesh!K86</f>
        <v>1.582173924512948</v>
      </c>
      <c r="L485" s="98">
        <f>RES_hhdet_in_tesh!L86</f>
        <v>3.2105721128094467</v>
      </c>
      <c r="M485" s="98">
        <f>RES_hhdet_in_tesh!M86</f>
        <v>0.62689915452055756</v>
      </c>
      <c r="N485" s="98">
        <f>RES_hhdet_in_tesh!N86</f>
        <v>2.1579000364091159</v>
      </c>
      <c r="O485" s="98">
        <f>RES_hhdet_in_tesh!O86</f>
        <v>3.2697509840496854</v>
      </c>
      <c r="P485" s="98">
        <f>RES_hhdet_in_tesh!P86</f>
        <v>4.7364224566611615</v>
      </c>
      <c r="Q485" s="98">
        <f>RES_hhdet_in_tesh!Q86</f>
        <v>2.5619314536964044</v>
      </c>
      <c r="R485" s="98">
        <f>RES_hhdet_in_tesh!R86</f>
        <v>2.6427529908929395</v>
      </c>
      <c r="S485" s="98">
        <f>RES_hhdet_in_tesh!S86</f>
        <v>2.5216186845427568</v>
      </c>
      <c r="T485" s="98">
        <f>RES_hhdet_in_tesh!T86</f>
        <v>3.6252535265760875</v>
      </c>
      <c r="U485" s="98">
        <f>RES_hhdet_in_tesh!U86</f>
        <v>2.3138831517655061</v>
      </c>
      <c r="V485" s="98">
        <f>RES_hhdet_in_tesh!V86</f>
        <v>4.2312683171333445</v>
      </c>
      <c r="W485" s="98">
        <f>RES_hhdet_in_tesh!W86</f>
        <v>5.0710493760170428</v>
      </c>
      <c r="X485" s="98">
        <f>RES_hhdet_in_tesh!X86</f>
        <v>14.673976313865264</v>
      </c>
      <c r="Y485" s="98">
        <f>RES_hhdet_in_tesh!Y86</f>
        <v>2.2593889363170265</v>
      </c>
      <c r="DA485" s="63" t="s">
        <v>4171</v>
      </c>
    </row>
    <row r="486" spans="1:105" ht="12" customHeight="1" x14ac:dyDescent="0.25">
      <c r="A486" s="121" t="s">
        <v>55</v>
      </c>
      <c r="B486" s="122"/>
      <c r="C486" s="122">
        <v>1139.6136711697852</v>
      </c>
      <c r="D486" s="122">
        <v>1102.9451665907504</v>
      </c>
      <c r="E486" s="122">
        <v>1151.1709282797121</v>
      </c>
      <c r="F486" s="122">
        <v>1151.7505926252184</v>
      </c>
      <c r="G486" s="122">
        <v>1077.9702574061025</v>
      </c>
      <c r="H486" s="122">
        <v>1070.1608958975746</v>
      </c>
      <c r="I486" s="122">
        <v>1065.156563045191</v>
      </c>
      <c r="J486" s="122">
        <v>1023.8841826506768</v>
      </c>
      <c r="K486" s="122">
        <v>993.26987099265762</v>
      </c>
      <c r="L486" s="122">
        <v>1026.8954194683238</v>
      </c>
      <c r="M486" s="122">
        <v>921.1319180617412</v>
      </c>
      <c r="N486" s="122">
        <v>993.21653784991031</v>
      </c>
      <c r="O486" s="122">
        <v>956.72043608206502</v>
      </c>
      <c r="P486" s="122">
        <v>921.09760255432627</v>
      </c>
      <c r="Q486" s="122">
        <v>891.67855751496415</v>
      </c>
      <c r="R486" s="122">
        <v>948.0100333056879</v>
      </c>
      <c r="S486" s="122">
        <v>963.09221702467426</v>
      </c>
      <c r="T486" s="122">
        <v>967.49282193061561</v>
      </c>
      <c r="U486" s="122">
        <v>950.56404383118161</v>
      </c>
      <c r="V486" s="122">
        <v>971.63299110576224</v>
      </c>
      <c r="W486" s="122">
        <v>958.26897626664299</v>
      </c>
      <c r="X486" s="122">
        <v>979.76741313301659</v>
      </c>
      <c r="Y486" s="122">
        <v>887.65247164558764</v>
      </c>
      <c r="DA486" s="130" t="s">
        <v>4172</v>
      </c>
    </row>
    <row r="487" spans="1:105" ht="12" customHeight="1" x14ac:dyDescent="0.25">
      <c r="A487" s="97" t="s">
        <v>132</v>
      </c>
      <c r="B487" s="98"/>
      <c r="C487" s="98">
        <v>1135.9270193273173</v>
      </c>
      <c r="D487" s="98">
        <v>1098.3679809963896</v>
      </c>
      <c r="E487" s="98">
        <v>1156.4261428979528</v>
      </c>
      <c r="F487" s="98">
        <v>1160.6673732129566</v>
      </c>
      <c r="G487" s="98">
        <v>1077.5770744672948</v>
      </c>
      <c r="H487" s="98">
        <v>1066.4658912991256</v>
      </c>
      <c r="I487" s="98">
        <v>1066.309933081696</v>
      </c>
      <c r="J487" s="98">
        <v>1023.9674997942229</v>
      </c>
      <c r="K487" s="98">
        <v>995.13017683948499</v>
      </c>
      <c r="L487" s="98">
        <v>1026.3609471698862</v>
      </c>
      <c r="M487" s="98">
        <v>914.74362453146398</v>
      </c>
      <c r="N487" s="98">
        <v>994.3796753757523</v>
      </c>
      <c r="O487" s="98">
        <v>957.17198150283309</v>
      </c>
      <c r="P487" s="98">
        <v>928.05202647538113</v>
      </c>
      <c r="Q487" s="98">
        <v>892.54456952767282</v>
      </c>
      <c r="R487" s="98">
        <v>944.78478181231378</v>
      </c>
      <c r="S487" s="98">
        <v>962.11518060475612</v>
      </c>
      <c r="T487" s="98">
        <v>969.75680581661959</v>
      </c>
      <c r="U487" s="98">
        <v>938.66291184297927</v>
      </c>
      <c r="V487" s="98">
        <v>972.03040224860831</v>
      </c>
      <c r="W487" s="98">
        <v>945.84933415809337</v>
      </c>
      <c r="X487" s="98">
        <v>984.30697356647818</v>
      </c>
      <c r="Y487" s="98">
        <v>883.38148020468509</v>
      </c>
      <c r="DA487" s="63" t="s">
        <v>4173</v>
      </c>
    </row>
    <row r="488" spans="1:105" ht="12" customHeight="1" x14ac:dyDescent="0.25">
      <c r="A488" s="97" t="s">
        <v>131</v>
      </c>
      <c r="B488" s="98"/>
      <c r="C488" s="98">
        <v>0</v>
      </c>
      <c r="D488" s="98">
        <v>0</v>
      </c>
      <c r="E488" s="98">
        <v>0</v>
      </c>
      <c r="F488" s="98">
        <v>0</v>
      </c>
      <c r="G488" s="98">
        <v>0</v>
      </c>
      <c r="H488" s="98">
        <v>0</v>
      </c>
      <c r="I488" s="98">
        <v>0</v>
      </c>
      <c r="J488" s="98">
        <v>0</v>
      </c>
      <c r="K488" s="98">
        <v>0</v>
      </c>
      <c r="L488" s="98">
        <v>0</v>
      </c>
      <c r="M488" s="98">
        <v>0</v>
      </c>
      <c r="N488" s="98">
        <v>0</v>
      </c>
      <c r="O488" s="98">
        <v>0</v>
      </c>
      <c r="P488" s="98">
        <v>0</v>
      </c>
      <c r="Q488" s="98">
        <v>0</v>
      </c>
      <c r="R488" s="98">
        <v>0</v>
      </c>
      <c r="S488" s="98">
        <v>0</v>
      </c>
      <c r="T488" s="98">
        <v>0</v>
      </c>
      <c r="U488" s="98">
        <v>0</v>
      </c>
      <c r="V488" s="98">
        <v>0</v>
      </c>
      <c r="W488" s="98">
        <v>0</v>
      </c>
      <c r="X488" s="98">
        <v>0</v>
      </c>
      <c r="Y488" s="98">
        <v>0</v>
      </c>
      <c r="DA488" s="63" t="s">
        <v>4174</v>
      </c>
    </row>
    <row r="489" spans="1:105" ht="12" customHeight="1" x14ac:dyDescent="0.25">
      <c r="A489" s="100" t="s">
        <v>199</v>
      </c>
      <c r="B489" s="101"/>
      <c r="C489" s="101">
        <v>0</v>
      </c>
      <c r="D489" s="101">
        <v>0</v>
      </c>
      <c r="E489" s="101">
        <v>0</v>
      </c>
      <c r="F489" s="101">
        <v>0</v>
      </c>
      <c r="G489" s="101">
        <v>0</v>
      </c>
      <c r="H489" s="101">
        <v>0</v>
      </c>
      <c r="I489" s="101">
        <v>0</v>
      </c>
      <c r="J489" s="101">
        <v>0</v>
      </c>
      <c r="K489" s="101">
        <v>0</v>
      </c>
      <c r="L489" s="101">
        <v>0</v>
      </c>
      <c r="M489" s="101">
        <v>0</v>
      </c>
      <c r="N489" s="101">
        <v>0</v>
      </c>
      <c r="O489" s="101">
        <v>0</v>
      </c>
      <c r="P489" s="101">
        <v>0</v>
      </c>
      <c r="Q489" s="101">
        <v>0</v>
      </c>
      <c r="R489" s="101">
        <v>0</v>
      </c>
      <c r="S489" s="101">
        <v>0</v>
      </c>
      <c r="T489" s="101">
        <v>0</v>
      </c>
      <c r="U489" s="101">
        <v>0</v>
      </c>
      <c r="V489" s="101">
        <v>0</v>
      </c>
      <c r="W489" s="101">
        <v>0</v>
      </c>
      <c r="X489" s="101">
        <v>0</v>
      </c>
      <c r="Y489" s="101">
        <v>0</v>
      </c>
      <c r="DA489" s="131" t="s">
        <v>4175</v>
      </c>
    </row>
    <row r="490" spans="1:105" ht="12" customHeight="1" x14ac:dyDescent="0.25">
      <c r="A490" s="103" t="s">
        <v>52</v>
      </c>
      <c r="B490" s="104"/>
      <c r="C490" s="104">
        <v>0</v>
      </c>
      <c r="D490" s="104">
        <v>0</v>
      </c>
      <c r="E490" s="104">
        <v>0</v>
      </c>
      <c r="F490" s="104">
        <v>0</v>
      </c>
      <c r="G490" s="104">
        <v>0</v>
      </c>
      <c r="H490" s="104">
        <v>0</v>
      </c>
      <c r="I490" s="104">
        <v>0</v>
      </c>
      <c r="J490" s="104">
        <v>0</v>
      </c>
      <c r="K490" s="104">
        <v>0</v>
      </c>
      <c r="L490" s="104">
        <v>0</v>
      </c>
      <c r="M490" s="104">
        <v>0</v>
      </c>
      <c r="N490" s="104">
        <v>0</v>
      </c>
      <c r="O490" s="104">
        <v>0</v>
      </c>
      <c r="P490" s="104">
        <v>0</v>
      </c>
      <c r="Q490" s="104">
        <v>0</v>
      </c>
      <c r="R490" s="104">
        <v>0</v>
      </c>
      <c r="S490" s="104">
        <v>0</v>
      </c>
      <c r="T490" s="104">
        <v>0</v>
      </c>
      <c r="U490" s="104">
        <v>0</v>
      </c>
      <c r="V490" s="104">
        <v>0</v>
      </c>
      <c r="W490" s="104">
        <v>0</v>
      </c>
      <c r="X490" s="104">
        <v>0</v>
      </c>
      <c r="Y490" s="104">
        <v>0</v>
      </c>
      <c r="DA490" s="132" t="s">
        <v>4176</v>
      </c>
    </row>
    <row r="491" spans="1:105" ht="12" customHeight="1" x14ac:dyDescent="0.25">
      <c r="A491" s="106" t="s">
        <v>124</v>
      </c>
      <c r="B491" s="101"/>
      <c r="C491" s="101">
        <v>0</v>
      </c>
      <c r="D491" s="101">
        <v>0</v>
      </c>
      <c r="E491" s="101">
        <v>0</v>
      </c>
      <c r="F491" s="101">
        <v>0</v>
      </c>
      <c r="G491" s="101">
        <v>0</v>
      </c>
      <c r="H491" s="101">
        <v>0</v>
      </c>
      <c r="I491" s="101">
        <v>0</v>
      </c>
      <c r="J491" s="101">
        <v>0</v>
      </c>
      <c r="K491" s="101">
        <v>0</v>
      </c>
      <c r="L491" s="101">
        <v>0</v>
      </c>
      <c r="M491" s="101">
        <v>0</v>
      </c>
      <c r="N491" s="101">
        <v>0</v>
      </c>
      <c r="O491" s="101">
        <v>0</v>
      </c>
      <c r="P491" s="101">
        <v>0</v>
      </c>
      <c r="Q491" s="101">
        <v>0</v>
      </c>
      <c r="R491" s="101">
        <v>0</v>
      </c>
      <c r="S491" s="101">
        <v>0</v>
      </c>
      <c r="T491" s="101">
        <v>0</v>
      </c>
      <c r="U491" s="101">
        <v>0</v>
      </c>
      <c r="V491" s="101">
        <v>0</v>
      </c>
      <c r="W491" s="101">
        <v>0</v>
      </c>
      <c r="X491" s="101">
        <v>0</v>
      </c>
      <c r="Y491" s="101">
        <v>0</v>
      </c>
      <c r="DA491" s="131" t="s">
        <v>4177</v>
      </c>
    </row>
    <row r="492" spans="1:105" ht="12" customHeight="1" x14ac:dyDescent="0.25">
      <c r="A492" s="107" t="s">
        <v>123</v>
      </c>
      <c r="B492" s="104"/>
      <c r="C492" s="104">
        <v>0</v>
      </c>
      <c r="D492" s="104">
        <v>0</v>
      </c>
      <c r="E492" s="104">
        <v>0</v>
      </c>
      <c r="F492" s="104">
        <v>0</v>
      </c>
      <c r="G492" s="104">
        <v>0</v>
      </c>
      <c r="H492" s="104">
        <v>0</v>
      </c>
      <c r="I492" s="104">
        <v>0</v>
      </c>
      <c r="J492" s="104">
        <v>0</v>
      </c>
      <c r="K492" s="104">
        <v>0</v>
      </c>
      <c r="L492" s="104">
        <v>0</v>
      </c>
      <c r="M492" s="104">
        <v>0</v>
      </c>
      <c r="N492" s="104">
        <v>0</v>
      </c>
      <c r="O492" s="104">
        <v>0</v>
      </c>
      <c r="P492" s="104">
        <v>0</v>
      </c>
      <c r="Q492" s="104">
        <v>0</v>
      </c>
      <c r="R492" s="104">
        <v>0</v>
      </c>
      <c r="S492" s="104">
        <v>0</v>
      </c>
      <c r="T492" s="104">
        <v>0</v>
      </c>
      <c r="U492" s="104">
        <v>0</v>
      </c>
      <c r="V492" s="104">
        <v>0</v>
      </c>
      <c r="W492" s="104">
        <v>0</v>
      </c>
      <c r="X492" s="104">
        <v>0</v>
      </c>
      <c r="Y492" s="104">
        <v>0</v>
      </c>
      <c r="DA492" s="132" t="s">
        <v>4178</v>
      </c>
    </row>
    <row r="493" spans="1:105" ht="12" customHeight="1" x14ac:dyDescent="0.25">
      <c r="A493" s="108" t="s">
        <v>50</v>
      </c>
      <c r="B493" s="98"/>
      <c r="C493" s="98">
        <v>0</v>
      </c>
      <c r="D493" s="98">
        <v>0</v>
      </c>
      <c r="E493" s="98">
        <v>0</v>
      </c>
      <c r="F493" s="98">
        <v>0</v>
      </c>
      <c r="G493" s="98">
        <v>0</v>
      </c>
      <c r="H493" s="98">
        <v>0</v>
      </c>
      <c r="I493" s="98">
        <v>0</v>
      </c>
      <c r="J493" s="98">
        <v>0</v>
      </c>
      <c r="K493" s="98">
        <v>0</v>
      </c>
      <c r="L493" s="98">
        <v>0</v>
      </c>
      <c r="M493" s="98">
        <v>0</v>
      </c>
      <c r="N493" s="98">
        <v>0</v>
      </c>
      <c r="O493" s="98">
        <v>0</v>
      </c>
      <c r="P493" s="98">
        <v>0</v>
      </c>
      <c r="Q493" s="98">
        <v>0</v>
      </c>
      <c r="R493" s="98">
        <v>0</v>
      </c>
      <c r="S493" s="98">
        <v>0</v>
      </c>
      <c r="T493" s="98">
        <v>0</v>
      </c>
      <c r="U493" s="98">
        <v>0</v>
      </c>
      <c r="V493" s="98">
        <v>0</v>
      </c>
      <c r="W493" s="98">
        <v>0</v>
      </c>
      <c r="X493" s="98">
        <v>0</v>
      </c>
      <c r="Y493" s="98">
        <v>0</v>
      </c>
      <c r="DA493" s="63" t="s">
        <v>4179</v>
      </c>
    </row>
    <row r="494" spans="1:105" ht="12" customHeight="1" x14ac:dyDescent="0.25">
      <c r="A494" s="108" t="s">
        <v>52</v>
      </c>
      <c r="B494" s="98"/>
      <c r="C494" s="98">
        <v>0</v>
      </c>
      <c r="D494" s="98">
        <v>0</v>
      </c>
      <c r="E494" s="98">
        <v>0</v>
      </c>
      <c r="F494" s="98">
        <v>0</v>
      </c>
      <c r="G494" s="98">
        <v>0</v>
      </c>
      <c r="H494" s="98">
        <v>0</v>
      </c>
      <c r="I494" s="98">
        <v>0</v>
      </c>
      <c r="J494" s="98">
        <v>0</v>
      </c>
      <c r="K494" s="98">
        <v>0</v>
      </c>
      <c r="L494" s="98">
        <v>0</v>
      </c>
      <c r="M494" s="98">
        <v>0</v>
      </c>
      <c r="N494" s="98">
        <v>0</v>
      </c>
      <c r="O494" s="98">
        <v>0</v>
      </c>
      <c r="P494" s="98">
        <v>0</v>
      </c>
      <c r="Q494" s="98">
        <v>0</v>
      </c>
      <c r="R494" s="98">
        <v>0</v>
      </c>
      <c r="S494" s="98">
        <v>0</v>
      </c>
      <c r="T494" s="98">
        <v>0</v>
      </c>
      <c r="U494" s="98">
        <v>0</v>
      </c>
      <c r="V494" s="98">
        <v>0</v>
      </c>
      <c r="W494" s="98">
        <v>0</v>
      </c>
      <c r="X494" s="98">
        <v>0</v>
      </c>
      <c r="Y494" s="98">
        <v>0</v>
      </c>
      <c r="DA494" s="63" t="s">
        <v>4180</v>
      </c>
    </row>
    <row r="495" spans="1:105" ht="12" customHeight="1" x14ac:dyDescent="0.25">
      <c r="A495" s="106" t="s">
        <v>122</v>
      </c>
      <c r="B495" s="101"/>
      <c r="C495" s="101">
        <v>1155.7595192120334</v>
      </c>
      <c r="D495" s="101">
        <v>1133.2429316808868</v>
      </c>
      <c r="E495" s="101">
        <v>1115.562868017937</v>
      </c>
      <c r="F495" s="101">
        <v>1099.3243534677479</v>
      </c>
      <c r="G495" s="101">
        <v>1080.1759736305069</v>
      </c>
      <c r="H495" s="101">
        <v>1093.7939367728395</v>
      </c>
      <c r="I495" s="101">
        <v>1051.1025790194976</v>
      </c>
      <c r="J495" s="101">
        <v>1022.541967633276</v>
      </c>
      <c r="K495" s="101">
        <v>975.82756046223869</v>
      </c>
      <c r="L495" s="101">
        <v>1030.455323535565</v>
      </c>
      <c r="M495" s="101">
        <v>948.35085689370101</v>
      </c>
      <c r="N495" s="101">
        <v>984.01239713908876</v>
      </c>
      <c r="O495" s="101">
        <v>953.16532094676177</v>
      </c>
      <c r="P495" s="101">
        <v>882.67567944595862</v>
      </c>
      <c r="Q495" s="101">
        <v>888.00405403087291</v>
      </c>
      <c r="R495" s="101">
        <v>971.23184405798145</v>
      </c>
      <c r="S495" s="101">
        <v>970.81042008202064</v>
      </c>
      <c r="T495" s="101">
        <v>927.45079346557213</v>
      </c>
      <c r="U495" s="101">
        <v>995.44038856127202</v>
      </c>
      <c r="V495" s="101">
        <v>968.30894284032365</v>
      </c>
      <c r="W495" s="101">
        <v>1062.3049414409106</v>
      </c>
      <c r="X495" s="101">
        <v>726.2382414828312</v>
      </c>
      <c r="Y495" s="101">
        <v>1006.7707664437326</v>
      </c>
      <c r="DA495" s="131" t="s">
        <v>4181</v>
      </c>
    </row>
    <row r="496" spans="1:105" ht="12" customHeight="1" x14ac:dyDescent="0.25">
      <c r="A496" s="107" t="s">
        <v>121</v>
      </c>
      <c r="B496" s="104"/>
      <c r="C496" s="104">
        <v>0</v>
      </c>
      <c r="D496" s="104">
        <v>0</v>
      </c>
      <c r="E496" s="104">
        <v>0</v>
      </c>
      <c r="F496" s="104">
        <v>0</v>
      </c>
      <c r="G496" s="104">
        <v>0</v>
      </c>
      <c r="H496" s="104">
        <v>0</v>
      </c>
      <c r="I496" s="104">
        <v>0</v>
      </c>
      <c r="J496" s="104">
        <v>0</v>
      </c>
      <c r="K496" s="104">
        <v>0</v>
      </c>
      <c r="L496" s="104">
        <v>0</v>
      </c>
      <c r="M496" s="104">
        <v>0</v>
      </c>
      <c r="N496" s="104">
        <v>0</v>
      </c>
      <c r="O496" s="104">
        <v>0</v>
      </c>
      <c r="P496" s="104">
        <v>0</v>
      </c>
      <c r="Q496" s="104">
        <v>0</v>
      </c>
      <c r="R496" s="104">
        <v>0</v>
      </c>
      <c r="S496" s="104">
        <v>0</v>
      </c>
      <c r="T496" s="104">
        <v>0</v>
      </c>
      <c r="U496" s="104">
        <v>0</v>
      </c>
      <c r="V496" s="104">
        <v>0</v>
      </c>
      <c r="W496" s="104">
        <v>0</v>
      </c>
      <c r="X496" s="104">
        <v>0</v>
      </c>
      <c r="Y496" s="104">
        <v>0</v>
      </c>
      <c r="DA496" s="132" t="s">
        <v>4182</v>
      </c>
    </row>
    <row r="497" spans="1:105" ht="12" customHeight="1" x14ac:dyDescent="0.25">
      <c r="A497" s="108" t="s">
        <v>53</v>
      </c>
      <c r="B497" s="98"/>
      <c r="C497" s="98">
        <v>0</v>
      </c>
      <c r="D497" s="98">
        <v>0</v>
      </c>
      <c r="E497" s="98">
        <v>0</v>
      </c>
      <c r="F497" s="98">
        <v>0</v>
      </c>
      <c r="G497" s="98">
        <v>0</v>
      </c>
      <c r="H497" s="98">
        <v>0</v>
      </c>
      <c r="I497" s="98">
        <v>0</v>
      </c>
      <c r="J497" s="98">
        <v>0</v>
      </c>
      <c r="K497" s="98">
        <v>0</v>
      </c>
      <c r="L497" s="98">
        <v>0</v>
      </c>
      <c r="M497" s="98">
        <v>0</v>
      </c>
      <c r="N497" s="98">
        <v>0</v>
      </c>
      <c r="O497" s="98">
        <v>0</v>
      </c>
      <c r="P497" s="98">
        <v>0</v>
      </c>
      <c r="Q497" s="98">
        <v>0</v>
      </c>
      <c r="R497" s="98">
        <v>0</v>
      </c>
      <c r="S497" s="98">
        <v>0</v>
      </c>
      <c r="T497" s="98">
        <v>0</v>
      </c>
      <c r="U497" s="98">
        <v>0</v>
      </c>
      <c r="V497" s="98">
        <v>0</v>
      </c>
      <c r="W497" s="98">
        <v>0</v>
      </c>
      <c r="X497" s="98">
        <v>0</v>
      </c>
      <c r="Y497" s="98">
        <v>0</v>
      </c>
      <c r="DA497" s="63" t="s">
        <v>4183</v>
      </c>
    </row>
    <row r="498" spans="1:105" ht="12" customHeight="1" x14ac:dyDescent="0.25">
      <c r="A498" s="108" t="s">
        <v>52</v>
      </c>
      <c r="B498" s="98"/>
      <c r="C498" s="98">
        <v>0</v>
      </c>
      <c r="D498" s="98">
        <v>0</v>
      </c>
      <c r="E498" s="98">
        <v>0</v>
      </c>
      <c r="F498" s="98">
        <v>0</v>
      </c>
      <c r="G498" s="98">
        <v>0</v>
      </c>
      <c r="H498" s="98">
        <v>0</v>
      </c>
      <c r="I498" s="98">
        <v>0</v>
      </c>
      <c r="J498" s="98">
        <v>0</v>
      </c>
      <c r="K498" s="98">
        <v>0</v>
      </c>
      <c r="L498" s="98">
        <v>0</v>
      </c>
      <c r="M498" s="98">
        <v>0</v>
      </c>
      <c r="N498" s="98">
        <v>0</v>
      </c>
      <c r="O498" s="98">
        <v>0</v>
      </c>
      <c r="P498" s="98">
        <v>0</v>
      </c>
      <c r="Q498" s="98">
        <v>0</v>
      </c>
      <c r="R498" s="98">
        <v>0</v>
      </c>
      <c r="S498" s="98">
        <v>0</v>
      </c>
      <c r="T498" s="98">
        <v>0</v>
      </c>
      <c r="U498" s="98">
        <v>0</v>
      </c>
      <c r="V498" s="98">
        <v>0</v>
      </c>
      <c r="W498" s="98">
        <v>0</v>
      </c>
      <c r="X498" s="98">
        <v>0</v>
      </c>
      <c r="Y498" s="98">
        <v>0</v>
      </c>
      <c r="DA498" s="63" t="s">
        <v>4184</v>
      </c>
    </row>
    <row r="499" spans="1:105" ht="12" customHeight="1" x14ac:dyDescent="0.25">
      <c r="A499" s="121" t="s">
        <v>54</v>
      </c>
      <c r="B499" s="122"/>
      <c r="C499" s="122">
        <v>768.1560990878977</v>
      </c>
      <c r="D499" s="122">
        <v>673.4194504689666</v>
      </c>
      <c r="E499" s="122">
        <v>674.49642113198524</v>
      </c>
      <c r="F499" s="122">
        <v>672.10669121602575</v>
      </c>
      <c r="G499" s="122">
        <v>585.84061152841002</v>
      </c>
      <c r="H499" s="122">
        <v>608.83985024548338</v>
      </c>
      <c r="I499" s="122">
        <v>568.01522049951564</v>
      </c>
      <c r="J499" s="122">
        <v>556.19598884505081</v>
      </c>
      <c r="K499" s="122">
        <v>483.69749641883385</v>
      </c>
      <c r="L499" s="122">
        <v>554.85596822555806</v>
      </c>
      <c r="M499" s="122">
        <v>496.13157893015114</v>
      </c>
      <c r="N499" s="122">
        <v>510.36878207267455</v>
      </c>
      <c r="O499" s="122">
        <v>486.38420354690601</v>
      </c>
      <c r="P499" s="122">
        <v>473.42958893440937</v>
      </c>
      <c r="Q499" s="122">
        <v>487.14851876771962</v>
      </c>
      <c r="R499" s="122">
        <v>549.27391909297353</v>
      </c>
      <c r="S499" s="122">
        <v>547.65795136932184</v>
      </c>
      <c r="T499" s="122">
        <v>535.75747084613181</v>
      </c>
      <c r="U499" s="122">
        <v>548.30934170280113</v>
      </c>
      <c r="V499" s="122">
        <v>528.5724024837682</v>
      </c>
      <c r="W499" s="122">
        <v>545.39525702613264</v>
      </c>
      <c r="X499" s="122">
        <v>471.66688369553958</v>
      </c>
      <c r="Y499" s="122">
        <v>506.32966071140748</v>
      </c>
      <c r="DA499" s="130" t="s">
        <v>4185</v>
      </c>
    </row>
    <row r="500" spans="1:105" ht="12" customHeight="1" x14ac:dyDescent="0.25">
      <c r="A500" s="97" t="s">
        <v>202</v>
      </c>
      <c r="B500" s="98"/>
      <c r="C500" s="98">
        <v>758.83687919246142</v>
      </c>
      <c r="D500" s="98">
        <v>629.80505104826295</v>
      </c>
      <c r="E500" s="98">
        <v>695.14713949187444</v>
      </c>
      <c r="F500" s="98">
        <v>693.04248194932995</v>
      </c>
      <c r="G500" s="98">
        <v>563.6060303914918</v>
      </c>
      <c r="H500" s="98">
        <v>573.68083254772466</v>
      </c>
      <c r="I500" s="98">
        <v>581.76390378527583</v>
      </c>
      <c r="J500" s="98">
        <v>568.93300570989459</v>
      </c>
      <c r="K500" s="98">
        <v>479.95220410592765</v>
      </c>
      <c r="L500" s="98">
        <v>562.89415184840914</v>
      </c>
      <c r="M500" s="98">
        <v>487.30560063898918</v>
      </c>
      <c r="N500" s="98">
        <v>511.32787929312229</v>
      </c>
      <c r="O500" s="98">
        <v>488.8348466732117</v>
      </c>
      <c r="P500" s="98">
        <v>486.81226896482355</v>
      </c>
      <c r="Q500" s="98">
        <v>487.3968307541864</v>
      </c>
      <c r="R500" s="98">
        <v>531.2261843733736</v>
      </c>
      <c r="S500" s="98">
        <v>546.56917349733214</v>
      </c>
      <c r="T500" s="98">
        <v>546.09389018384991</v>
      </c>
      <c r="U500" s="98">
        <v>531.97987875803369</v>
      </c>
      <c r="V500" s="98">
        <v>531.29564787750837</v>
      </c>
      <c r="W500" s="98">
        <v>511.82769669629977</v>
      </c>
      <c r="X500" s="98">
        <v>511.55884321273572</v>
      </c>
      <c r="Y500" s="98">
        <v>465.87467770346825</v>
      </c>
      <c r="DA500" s="63" t="s">
        <v>4186</v>
      </c>
    </row>
    <row r="501" spans="1:105" ht="12" customHeight="1" x14ac:dyDescent="0.25">
      <c r="A501" s="97" t="s">
        <v>50</v>
      </c>
      <c r="B501" s="98"/>
      <c r="C501" s="98">
        <v>919.89763169903722</v>
      </c>
      <c r="D501" s="98">
        <v>0</v>
      </c>
      <c r="E501" s="98">
        <v>674.94501382265935</v>
      </c>
      <c r="F501" s="98">
        <v>720.32164131352283</v>
      </c>
      <c r="G501" s="98">
        <v>584.73401707805135</v>
      </c>
      <c r="H501" s="98">
        <v>627.03507451780456</v>
      </c>
      <c r="I501" s="98">
        <v>421.45653046452787</v>
      </c>
      <c r="J501" s="98">
        <v>558.93518839811816</v>
      </c>
      <c r="K501" s="98">
        <v>486.20618500021521</v>
      </c>
      <c r="L501" s="98">
        <v>577.28729174682712</v>
      </c>
      <c r="M501" s="98">
        <v>564.40746791727031</v>
      </c>
      <c r="N501" s="98">
        <v>445.00665217287587</v>
      </c>
      <c r="O501" s="98">
        <v>419.27313391163779</v>
      </c>
      <c r="P501" s="98">
        <v>468.57718471240611</v>
      </c>
      <c r="Q501" s="98">
        <v>489.08846564804128</v>
      </c>
      <c r="R501" s="98">
        <v>614.52990125281178</v>
      </c>
      <c r="S501" s="98">
        <v>612.31705539406698</v>
      </c>
      <c r="T501" s="98">
        <v>534.61851464379697</v>
      </c>
      <c r="U501" s="98">
        <v>639.85643240839772</v>
      </c>
      <c r="V501" s="98">
        <v>484.78905312041837</v>
      </c>
      <c r="W501" s="98">
        <v>509.25152117535555</v>
      </c>
      <c r="X501" s="98">
        <v>328.14875046194987</v>
      </c>
      <c r="Y501" s="98">
        <v>555.06470026691477</v>
      </c>
      <c r="DA501" s="63" t="s">
        <v>4187</v>
      </c>
    </row>
    <row r="502" spans="1:105" ht="12" customHeight="1" x14ac:dyDescent="0.25">
      <c r="A502" s="109" t="s">
        <v>120</v>
      </c>
      <c r="B502" s="33"/>
      <c r="C502" s="33">
        <v>765.20289982702309</v>
      </c>
      <c r="D502" s="33">
        <v>695.8610080123766</v>
      </c>
      <c r="E502" s="33">
        <v>653.80606073607646</v>
      </c>
      <c r="F502" s="33">
        <v>649.38989111034402</v>
      </c>
      <c r="G502" s="33">
        <v>606.6877100694752</v>
      </c>
      <c r="H502" s="33">
        <v>642.26505851995489</v>
      </c>
      <c r="I502" s="33">
        <v>564.42808434568053</v>
      </c>
      <c r="J502" s="33">
        <v>529.97742614917831</v>
      </c>
      <c r="K502" s="33">
        <v>488.24437419386425</v>
      </c>
      <c r="L502" s="33">
        <v>532.68928706497377</v>
      </c>
      <c r="M502" s="33">
        <v>500.19318588736348</v>
      </c>
      <c r="N502" s="33">
        <v>514.58476345665406</v>
      </c>
      <c r="O502" s="33">
        <v>496.41524780058097</v>
      </c>
      <c r="P502" s="33">
        <v>464.70441873086747</v>
      </c>
      <c r="Q502" s="33">
        <v>486.02646357053573</v>
      </c>
      <c r="R502" s="33">
        <v>542.93000196249352</v>
      </c>
      <c r="S502" s="33">
        <v>538.29614583378907</v>
      </c>
      <c r="T502" s="33">
        <v>518.3362826840721</v>
      </c>
      <c r="U502" s="33">
        <v>556.3874196978652</v>
      </c>
      <c r="V502" s="33">
        <v>525.27681452720935</v>
      </c>
      <c r="W502" s="33">
        <v>578.86902967236699</v>
      </c>
      <c r="X502" s="33">
        <v>411.88419628271402</v>
      </c>
      <c r="Y502" s="33">
        <v>532.07488567790347</v>
      </c>
      <c r="DA502" s="60" t="s">
        <v>4188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13.272639361844844</v>
      </c>
      <c r="D504" s="117">
        <f t="shared" si="254"/>
        <v>0</v>
      </c>
      <c r="E504" s="117">
        <f t="shared" si="254"/>
        <v>14.50542283357302</v>
      </c>
      <c r="F504" s="117">
        <f t="shared" si="254"/>
        <v>15.783832705533086</v>
      </c>
      <c r="G504" s="117">
        <f t="shared" si="254"/>
        <v>12.733570565627391</v>
      </c>
      <c r="H504" s="117">
        <f t="shared" si="254"/>
        <v>12.536771658175979</v>
      </c>
      <c r="I504" s="117">
        <f t="shared" si="254"/>
        <v>7.5427289145326357</v>
      </c>
      <c r="J504" s="117">
        <f t="shared" si="254"/>
        <v>12.263114380311</v>
      </c>
      <c r="K504" s="117">
        <f t="shared" si="254"/>
        <v>14.872279110691588</v>
      </c>
      <c r="L504" s="117">
        <f t="shared" si="254"/>
        <v>12.320313438268737</v>
      </c>
      <c r="M504" s="117">
        <f t="shared" si="254"/>
        <v>11.599523040622483</v>
      </c>
      <c r="N504" s="117">
        <f t="shared" si="254"/>
        <v>5.7571280444802522</v>
      </c>
      <c r="O504" s="117">
        <f t="shared" si="254"/>
        <v>13.787719992086894</v>
      </c>
      <c r="P504" s="117">
        <f t="shared" si="254"/>
        <v>38.348561250550453</v>
      </c>
      <c r="Q504" s="117">
        <f t="shared" si="254"/>
        <v>42.035263107785482</v>
      </c>
      <c r="R504" s="117">
        <f t="shared" ref="R504:V504" si="255">R505+R508+R510+R523</f>
        <v>37.060427306493757</v>
      </c>
      <c r="S504" s="117">
        <f t="shared" si="255"/>
        <v>17.393164203906952</v>
      </c>
      <c r="T504" s="117">
        <f t="shared" si="255"/>
        <v>10.810411881115712</v>
      </c>
      <c r="U504" s="117">
        <f t="shared" si="255"/>
        <v>7.859374502022872</v>
      </c>
      <c r="V504" s="117">
        <f t="shared" si="255"/>
        <v>0.46252360313189606</v>
      </c>
      <c r="W504" s="117">
        <f t="shared" ref="W504:Y504" si="256">W505+W508+W510+W523</f>
        <v>0.49078905142537277</v>
      </c>
      <c r="X504" s="117">
        <f t="shared" si="256"/>
        <v>6.8648099773570381</v>
      </c>
      <c r="Y504" s="117">
        <f t="shared" si="256"/>
        <v>13.631096962639665</v>
      </c>
      <c r="DA504" s="129" t="s">
        <v>4333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:Y505" si="259">SUM(W506:W507)</f>
        <v>0</v>
      </c>
      <c r="X505" s="122">
        <f t="shared" si="259"/>
        <v>0</v>
      </c>
      <c r="Y505" s="122">
        <f t="shared" si="259"/>
        <v>0</v>
      </c>
      <c r="DA505" s="130" t="s">
        <v>4334</v>
      </c>
    </row>
    <row r="506" spans="1:105" ht="12" customHeight="1" x14ac:dyDescent="0.25">
      <c r="A506" s="97" t="s">
        <v>199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X506" s="98">
        <v>0</v>
      </c>
      <c r="Y506" s="98">
        <v>0</v>
      </c>
      <c r="DA506" s="63" t="s">
        <v>4335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X507" s="98">
        <v>0</v>
      </c>
      <c r="Y507" s="98">
        <v>0</v>
      </c>
      <c r="DA507" s="63" t="s">
        <v>4336</v>
      </c>
    </row>
    <row r="508" spans="1:105" ht="12" customHeight="1" x14ac:dyDescent="0.25">
      <c r="A508" s="121" t="s">
        <v>92</v>
      </c>
      <c r="B508" s="122"/>
      <c r="C508" s="122">
        <f t="shared" ref="C508:Y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X508" s="122">
        <f t="shared" si="260"/>
        <v>0</v>
      </c>
      <c r="Y508" s="122">
        <f t="shared" si="260"/>
        <v>0</v>
      </c>
      <c r="DA508" s="130" t="s">
        <v>4337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X509" s="98">
        <v>0</v>
      </c>
      <c r="Y509" s="98">
        <v>0</v>
      </c>
      <c r="DA509" s="63" t="s">
        <v>4338</v>
      </c>
    </row>
    <row r="510" spans="1:105" ht="12" customHeight="1" x14ac:dyDescent="0.25">
      <c r="A510" s="121" t="s">
        <v>55</v>
      </c>
      <c r="B510" s="122"/>
      <c r="C510" s="122">
        <v>0</v>
      </c>
      <c r="D510" s="122">
        <v>0</v>
      </c>
      <c r="E510" s="122">
        <v>0</v>
      </c>
      <c r="F510" s="122">
        <v>0</v>
      </c>
      <c r="G510" s="122">
        <v>0</v>
      </c>
      <c r="H510" s="122">
        <v>0</v>
      </c>
      <c r="I510" s="122">
        <v>0</v>
      </c>
      <c r="J510" s="122">
        <v>0</v>
      </c>
      <c r="K510" s="122">
        <v>0</v>
      </c>
      <c r="L510" s="122">
        <v>0</v>
      </c>
      <c r="M510" s="122">
        <v>0</v>
      </c>
      <c r="N510" s="122">
        <v>0</v>
      </c>
      <c r="O510" s="122">
        <v>0</v>
      </c>
      <c r="P510" s="122">
        <v>0</v>
      </c>
      <c r="Q510" s="122">
        <v>0</v>
      </c>
      <c r="R510" s="122">
        <v>0</v>
      </c>
      <c r="S510" s="122">
        <v>0</v>
      </c>
      <c r="T510" s="122">
        <v>0</v>
      </c>
      <c r="U510" s="122">
        <v>0</v>
      </c>
      <c r="V510" s="122">
        <v>0</v>
      </c>
      <c r="W510" s="122">
        <v>0</v>
      </c>
      <c r="X510" s="122">
        <v>0</v>
      </c>
      <c r="Y510" s="122">
        <v>0</v>
      </c>
      <c r="DA510" s="130" t="s">
        <v>4339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X511" s="98">
        <v>0</v>
      </c>
      <c r="Y511" s="98">
        <v>0</v>
      </c>
      <c r="DA511" s="63" t="s">
        <v>4340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X512" s="98">
        <v>0</v>
      </c>
      <c r="Y512" s="98">
        <v>0</v>
      </c>
      <c r="DA512" s="63" t="s">
        <v>4341</v>
      </c>
    </row>
    <row r="513" spans="1:105" ht="12" customHeight="1" x14ac:dyDescent="0.25">
      <c r="A513" s="100" t="s">
        <v>199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X513" s="101">
        <v>0</v>
      </c>
      <c r="Y513" s="101">
        <v>0</v>
      </c>
      <c r="DA513" s="131" t="s">
        <v>4342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X514" s="104">
        <v>0</v>
      </c>
      <c r="Y514" s="104">
        <v>0</v>
      </c>
      <c r="DA514" s="132" t="s">
        <v>4343</v>
      </c>
    </row>
    <row r="515" spans="1:105" ht="12" customHeight="1" x14ac:dyDescent="0.25">
      <c r="A515" s="106" t="s">
        <v>124</v>
      </c>
      <c r="B515" s="101"/>
      <c r="C515" s="101">
        <v>0</v>
      </c>
      <c r="D515" s="101">
        <v>0</v>
      </c>
      <c r="E515" s="101">
        <v>0</v>
      </c>
      <c r="F515" s="101">
        <v>0</v>
      </c>
      <c r="G515" s="101">
        <v>0</v>
      </c>
      <c r="H515" s="101">
        <v>0</v>
      </c>
      <c r="I515" s="101">
        <v>0</v>
      </c>
      <c r="J515" s="101">
        <v>0</v>
      </c>
      <c r="K515" s="101">
        <v>0</v>
      </c>
      <c r="L515" s="101">
        <v>0</v>
      </c>
      <c r="M515" s="101">
        <v>0</v>
      </c>
      <c r="N515" s="101">
        <v>0</v>
      </c>
      <c r="O515" s="101">
        <v>0</v>
      </c>
      <c r="P515" s="101">
        <v>0</v>
      </c>
      <c r="Q515" s="101">
        <v>0</v>
      </c>
      <c r="R515" s="101">
        <v>0</v>
      </c>
      <c r="S515" s="101">
        <v>0</v>
      </c>
      <c r="T515" s="101">
        <v>0</v>
      </c>
      <c r="U515" s="101">
        <v>0</v>
      </c>
      <c r="V515" s="101">
        <v>0</v>
      </c>
      <c r="W515" s="101">
        <v>0</v>
      </c>
      <c r="X515" s="101">
        <v>0</v>
      </c>
      <c r="Y515" s="101">
        <v>0</v>
      </c>
      <c r="DA515" s="131" t="s">
        <v>4344</v>
      </c>
    </row>
    <row r="516" spans="1:105" ht="12" customHeight="1" x14ac:dyDescent="0.25">
      <c r="A516" s="107" t="s">
        <v>123</v>
      </c>
      <c r="B516" s="104"/>
      <c r="C516" s="104">
        <v>0</v>
      </c>
      <c r="D516" s="104">
        <v>0</v>
      </c>
      <c r="E516" s="104">
        <v>0</v>
      </c>
      <c r="F516" s="104">
        <v>0</v>
      </c>
      <c r="G516" s="104">
        <v>0</v>
      </c>
      <c r="H516" s="104">
        <v>0</v>
      </c>
      <c r="I516" s="104">
        <v>0</v>
      </c>
      <c r="J516" s="104">
        <v>0</v>
      </c>
      <c r="K516" s="104">
        <v>0</v>
      </c>
      <c r="L516" s="104">
        <v>0</v>
      </c>
      <c r="M516" s="104">
        <v>0</v>
      </c>
      <c r="N516" s="104">
        <v>0</v>
      </c>
      <c r="O516" s="104">
        <v>0</v>
      </c>
      <c r="P516" s="104">
        <v>0</v>
      </c>
      <c r="Q516" s="104">
        <v>0</v>
      </c>
      <c r="R516" s="104">
        <v>0</v>
      </c>
      <c r="S516" s="104">
        <v>0</v>
      </c>
      <c r="T516" s="104">
        <v>0</v>
      </c>
      <c r="U516" s="104">
        <v>0</v>
      </c>
      <c r="V516" s="104">
        <v>0</v>
      </c>
      <c r="W516" s="104">
        <v>0</v>
      </c>
      <c r="X516" s="104">
        <v>0</v>
      </c>
      <c r="Y516" s="104">
        <v>0</v>
      </c>
      <c r="DA516" s="132" t="s">
        <v>4345</v>
      </c>
    </row>
    <row r="517" spans="1:105" ht="12" customHeight="1" x14ac:dyDescent="0.25">
      <c r="A517" s="108" t="s">
        <v>50</v>
      </c>
      <c r="B517" s="98"/>
      <c r="C517" s="98">
        <v>0</v>
      </c>
      <c r="D517" s="98">
        <v>0</v>
      </c>
      <c r="E517" s="98">
        <v>0</v>
      </c>
      <c r="F517" s="98">
        <v>0</v>
      </c>
      <c r="G517" s="98">
        <v>0</v>
      </c>
      <c r="H517" s="98">
        <v>0</v>
      </c>
      <c r="I517" s="98">
        <v>0</v>
      </c>
      <c r="J517" s="98">
        <v>0</v>
      </c>
      <c r="K517" s="98">
        <v>0</v>
      </c>
      <c r="L517" s="98">
        <v>0</v>
      </c>
      <c r="M517" s="98">
        <v>0</v>
      </c>
      <c r="N517" s="98">
        <v>0</v>
      </c>
      <c r="O517" s="98">
        <v>0</v>
      </c>
      <c r="P517" s="98">
        <v>0</v>
      </c>
      <c r="Q517" s="98">
        <v>0</v>
      </c>
      <c r="R517" s="98">
        <v>0</v>
      </c>
      <c r="S517" s="98">
        <v>0</v>
      </c>
      <c r="T517" s="98">
        <v>0</v>
      </c>
      <c r="U517" s="98">
        <v>0</v>
      </c>
      <c r="V517" s="98">
        <v>0</v>
      </c>
      <c r="W517" s="98">
        <v>0</v>
      </c>
      <c r="X517" s="98">
        <v>0</v>
      </c>
      <c r="Y517" s="98">
        <v>0</v>
      </c>
      <c r="DA517" s="63" t="s">
        <v>4346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X518" s="98">
        <v>0</v>
      </c>
      <c r="Y518" s="98">
        <v>0</v>
      </c>
      <c r="DA518" s="63" t="s">
        <v>4347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X519" s="101">
        <v>0</v>
      </c>
      <c r="Y519" s="101">
        <v>0</v>
      </c>
      <c r="DA519" s="131" t="s">
        <v>4348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X520" s="104">
        <v>0</v>
      </c>
      <c r="Y520" s="104">
        <v>0</v>
      </c>
      <c r="DA520" s="132" t="s">
        <v>4349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X521" s="98">
        <v>0</v>
      </c>
      <c r="Y521" s="98">
        <v>0</v>
      </c>
      <c r="DA521" s="63" t="s">
        <v>4350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X522" s="98">
        <v>0</v>
      </c>
      <c r="Y522" s="98">
        <v>0</v>
      </c>
      <c r="DA522" s="63" t="s">
        <v>4351</v>
      </c>
    </row>
    <row r="523" spans="1:105" ht="12" customHeight="1" x14ac:dyDescent="0.25">
      <c r="A523" s="121" t="s">
        <v>54</v>
      </c>
      <c r="B523" s="122"/>
      <c r="C523" s="122">
        <v>13.272639361844844</v>
      </c>
      <c r="D523" s="122">
        <v>0</v>
      </c>
      <c r="E523" s="122">
        <v>14.50542283357302</v>
      </c>
      <c r="F523" s="122">
        <v>15.783832705533086</v>
      </c>
      <c r="G523" s="122">
        <v>12.733570565627391</v>
      </c>
      <c r="H523" s="122">
        <v>12.536771658175979</v>
      </c>
      <c r="I523" s="122">
        <v>7.5427289145326357</v>
      </c>
      <c r="J523" s="122">
        <v>12.263114380311</v>
      </c>
      <c r="K523" s="122">
        <v>14.872279110691588</v>
      </c>
      <c r="L523" s="122">
        <v>12.320313438268737</v>
      </c>
      <c r="M523" s="122">
        <v>11.599523040622483</v>
      </c>
      <c r="N523" s="122">
        <v>5.7571280444802522</v>
      </c>
      <c r="O523" s="122">
        <v>13.787719992086894</v>
      </c>
      <c r="P523" s="122">
        <v>38.348561250550453</v>
      </c>
      <c r="Q523" s="122">
        <v>42.035263107785482</v>
      </c>
      <c r="R523" s="122">
        <v>37.060427306493757</v>
      </c>
      <c r="S523" s="122">
        <v>17.393164203906952</v>
      </c>
      <c r="T523" s="122">
        <v>10.810411881115712</v>
      </c>
      <c r="U523" s="122">
        <v>7.859374502022872</v>
      </c>
      <c r="V523" s="122">
        <v>0.46252360313189606</v>
      </c>
      <c r="W523" s="122">
        <v>0.49078905142537277</v>
      </c>
      <c r="X523" s="122">
        <v>6.8648099773570381</v>
      </c>
      <c r="Y523" s="122">
        <v>13.631096962639665</v>
      </c>
      <c r="DA523" s="130" t="s">
        <v>4352</v>
      </c>
    </row>
    <row r="524" spans="1:105" ht="12" customHeight="1" x14ac:dyDescent="0.25">
      <c r="A524" s="97" t="s">
        <v>202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X524" s="98">
        <v>0</v>
      </c>
      <c r="Y524" s="98">
        <v>0</v>
      </c>
      <c r="DA524" s="63" t="s">
        <v>4353</v>
      </c>
    </row>
    <row r="525" spans="1:105" ht="12" customHeight="1" x14ac:dyDescent="0.25">
      <c r="A525" s="97" t="s">
        <v>50</v>
      </c>
      <c r="B525" s="98"/>
      <c r="C525" s="98">
        <v>368.40791339787387</v>
      </c>
      <c r="D525" s="98">
        <v>0</v>
      </c>
      <c r="E525" s="98">
        <v>269.71677529672729</v>
      </c>
      <c r="F525" s="98">
        <v>287.53574185277051</v>
      </c>
      <c r="G525" s="98">
        <v>233.15783846174992</v>
      </c>
      <c r="H525" s="98">
        <v>249.75274084827063</v>
      </c>
      <c r="I525" s="98">
        <v>167.6866371548156</v>
      </c>
      <c r="J525" s="98">
        <v>222.14410669166841</v>
      </c>
      <c r="K525" s="98">
        <v>193.02870971193786</v>
      </c>
      <c r="L525" s="98">
        <v>228.94012160188535</v>
      </c>
      <c r="M525" s="98">
        <v>223.64794670441574</v>
      </c>
      <c r="N525" s="98">
        <v>176.25393870337371</v>
      </c>
      <c r="O525" s="98">
        <v>166.01600910902047</v>
      </c>
      <c r="P525" s="98">
        <v>185.39631639733398</v>
      </c>
      <c r="Q525" s="98">
        <v>192.90999719636514</v>
      </c>
      <c r="R525" s="98">
        <v>240.42365815921585</v>
      </c>
      <c r="S525" s="98">
        <v>236.85088965621486</v>
      </c>
      <c r="T525" s="98">
        <v>204.26369770902789</v>
      </c>
      <c r="U525" s="98">
        <v>241.77239759091671</v>
      </c>
      <c r="V525" s="98">
        <v>181.75525733072328</v>
      </c>
      <c r="W525" s="98">
        <v>190.21581378814804</v>
      </c>
      <c r="X525" s="98">
        <v>122.48925539889984</v>
      </c>
      <c r="Y525" s="98">
        <v>207.17729318674898</v>
      </c>
      <c r="DA525" s="63" t="s">
        <v>4354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X526" s="33">
        <v>0</v>
      </c>
      <c r="Y526" s="33">
        <v>0</v>
      </c>
      <c r="DA526" s="60" t="s">
        <v>4355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330.80348147569322</v>
      </c>
      <c r="D528" s="118">
        <f t="shared" si="261"/>
        <v>298.02997761020993</v>
      </c>
      <c r="E528" s="118">
        <f t="shared" si="261"/>
        <v>315.4461451494509</v>
      </c>
      <c r="F528" s="118">
        <f t="shared" si="261"/>
        <v>301.38214672176139</v>
      </c>
      <c r="G528" s="118">
        <f t="shared" si="261"/>
        <v>260.14272123728415</v>
      </c>
      <c r="H528" s="118">
        <f t="shared" si="261"/>
        <v>242.82406059161016</v>
      </c>
      <c r="I528" s="118">
        <f t="shared" si="261"/>
        <v>283.91964327075419</v>
      </c>
      <c r="J528" s="118">
        <f t="shared" si="261"/>
        <v>266.99023817641284</v>
      </c>
      <c r="K528" s="118">
        <f t="shared" si="261"/>
        <v>265.49724245898534</v>
      </c>
      <c r="L528" s="118">
        <f t="shared" si="261"/>
        <v>268.09776489065672</v>
      </c>
      <c r="M528" s="118">
        <f t="shared" si="261"/>
        <v>228.49995485730568</v>
      </c>
      <c r="N528" s="118">
        <f t="shared" si="261"/>
        <v>237.3181762675936</v>
      </c>
      <c r="O528" s="118">
        <f t="shared" si="261"/>
        <v>219.93531598354588</v>
      </c>
      <c r="P528" s="118">
        <f t="shared" si="261"/>
        <v>205.40761198590931</v>
      </c>
      <c r="Q528" s="118">
        <f t="shared" si="261"/>
        <v>189.31286501795526</v>
      </c>
      <c r="R528" s="118">
        <f t="shared" ref="R528:V528" si="262">R529+R532+R534+R547</f>
        <v>190.69497125591369</v>
      </c>
      <c r="S528" s="118">
        <f t="shared" si="262"/>
        <v>182.83948880732092</v>
      </c>
      <c r="T528" s="118">
        <f t="shared" si="262"/>
        <v>173.17109527983672</v>
      </c>
      <c r="U528" s="118">
        <f t="shared" si="262"/>
        <v>155.74343902069535</v>
      </c>
      <c r="V528" s="118">
        <f t="shared" si="262"/>
        <v>148.9703331067563</v>
      </c>
      <c r="W528" s="118">
        <f t="shared" ref="W528:Y528" si="263">W529+W532+W534+W547</f>
        <v>125.38626334147146</v>
      </c>
      <c r="X528" s="118">
        <f t="shared" si="263"/>
        <v>107.98147525370064</v>
      </c>
      <c r="Y528" s="118">
        <f t="shared" si="263"/>
        <v>76.435322417028118</v>
      </c>
      <c r="DA528" s="129" t="s">
        <v>4501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280.25540229279346</v>
      </c>
      <c r="D529" s="123">
        <f t="shared" si="264"/>
        <v>251.95345773006744</v>
      </c>
      <c r="E529" s="123">
        <f t="shared" si="264"/>
        <v>267.79136928893541</v>
      </c>
      <c r="F529" s="123">
        <f t="shared" si="264"/>
        <v>254.67370201913749</v>
      </c>
      <c r="G529" s="123">
        <f t="shared" si="264"/>
        <v>218.18141448419186</v>
      </c>
      <c r="H529" s="123">
        <f t="shared" si="264"/>
        <v>201.11568372086947</v>
      </c>
      <c r="I529" s="123">
        <f t="shared" si="264"/>
        <v>243.52866469435122</v>
      </c>
      <c r="J529" s="123">
        <f t="shared" si="264"/>
        <v>228.25251910864807</v>
      </c>
      <c r="K529" s="123">
        <f t="shared" si="264"/>
        <v>230.28734759665548</v>
      </c>
      <c r="L529" s="123">
        <f t="shared" si="264"/>
        <v>230.55750430523375</v>
      </c>
      <c r="M529" s="123">
        <f t="shared" si="264"/>
        <v>195.73769649267129</v>
      </c>
      <c r="N529" s="123">
        <f t="shared" si="264"/>
        <v>203.3560061660578</v>
      </c>
      <c r="O529" s="123">
        <f t="shared" si="264"/>
        <v>188.03094337599245</v>
      </c>
      <c r="P529" s="123">
        <f t="shared" si="264"/>
        <v>174.81348738134639</v>
      </c>
      <c r="Q529" s="123">
        <f t="shared" si="264"/>
        <v>159.47115139094842</v>
      </c>
      <c r="R529" s="123">
        <f t="shared" ref="R529:V529" si="265">SUM(R530:R531)</f>
        <v>158.85221580000825</v>
      </c>
      <c r="S529" s="123">
        <f t="shared" si="265"/>
        <v>151.34193481585575</v>
      </c>
      <c r="T529" s="123">
        <f t="shared" si="265"/>
        <v>142.13081975941353</v>
      </c>
      <c r="U529" s="123">
        <f t="shared" si="265"/>
        <v>125.96355093363391</v>
      </c>
      <c r="V529" s="123">
        <f t="shared" si="265"/>
        <v>119.27178745667329</v>
      </c>
      <c r="W529" s="123">
        <f t="shared" ref="W529:Y529" si="266">SUM(W530:W531)</f>
        <v>96.529985418850501</v>
      </c>
      <c r="X529" s="123">
        <f t="shared" si="266"/>
        <v>79.522512796103669</v>
      </c>
      <c r="Y529" s="123">
        <f t="shared" si="266"/>
        <v>50.181970109475436</v>
      </c>
      <c r="DA529" s="130" t="s">
        <v>4502</v>
      </c>
    </row>
    <row r="530" spans="1:105" ht="12" customHeight="1" x14ac:dyDescent="0.25">
      <c r="A530" s="97" t="s">
        <v>199</v>
      </c>
      <c r="B530" s="99"/>
      <c r="C530" s="99">
        <v>278.84607515729812</v>
      </c>
      <c r="D530" s="99">
        <v>250.68737962008979</v>
      </c>
      <c r="E530" s="99">
        <v>266.44617273629552</v>
      </c>
      <c r="F530" s="99">
        <v>253.38885535117313</v>
      </c>
      <c r="G530" s="99">
        <v>217.08442566339329</v>
      </c>
      <c r="H530" s="99">
        <v>200.09880301222032</v>
      </c>
      <c r="I530" s="99">
        <v>242.29715314254275</v>
      </c>
      <c r="J530" s="99">
        <v>227.09798168322368</v>
      </c>
      <c r="K530" s="99">
        <v>229.12372968639093</v>
      </c>
      <c r="L530" s="99">
        <v>229.37178403946874</v>
      </c>
      <c r="M530" s="99">
        <v>194.72689182035526</v>
      </c>
      <c r="N530" s="99">
        <v>202.30017642874282</v>
      </c>
      <c r="O530" s="99">
        <v>187.0519111160574</v>
      </c>
      <c r="P530" s="99">
        <v>173.9001832923862</v>
      </c>
      <c r="Q530" s="99">
        <v>158.63288105730703</v>
      </c>
      <c r="R530" s="99">
        <v>158.00978057114142</v>
      </c>
      <c r="S530" s="99">
        <v>150.5282569145086</v>
      </c>
      <c r="T530" s="99">
        <v>141.3556886730176</v>
      </c>
      <c r="U530" s="99">
        <v>125.2666918280913</v>
      </c>
      <c r="V530" s="99">
        <v>118.60255043049763</v>
      </c>
      <c r="W530" s="99">
        <v>95.983948812021339</v>
      </c>
      <c r="X530" s="99">
        <v>79.068065751781404</v>
      </c>
      <c r="Y530" s="99">
        <v>49.893697718988477</v>
      </c>
      <c r="DA530" s="63" t="s">
        <v>4503</v>
      </c>
    </row>
    <row r="531" spans="1:105" ht="12" customHeight="1" x14ac:dyDescent="0.25">
      <c r="A531" s="97" t="s">
        <v>53</v>
      </c>
      <c r="B531" s="99"/>
      <c r="C531" s="99">
        <v>1.4093271354953203</v>
      </c>
      <c r="D531" s="99">
        <v>1.2660781099776588</v>
      </c>
      <c r="E531" s="99">
        <v>1.3451965526398919</v>
      </c>
      <c r="F531" s="99">
        <v>1.2848466679643553</v>
      </c>
      <c r="G531" s="99">
        <v>1.0969888207985741</v>
      </c>
      <c r="H531" s="99">
        <v>1.0168807086491587</v>
      </c>
      <c r="I531" s="99">
        <v>1.2315115518084734</v>
      </c>
      <c r="J531" s="99">
        <v>1.1545374254244076</v>
      </c>
      <c r="K531" s="99">
        <v>1.1636179102645552</v>
      </c>
      <c r="L531" s="99">
        <v>1.1857202657650074</v>
      </c>
      <c r="M531" s="99">
        <v>1.0108046723160382</v>
      </c>
      <c r="N531" s="99">
        <v>1.0558297373149694</v>
      </c>
      <c r="O531" s="99">
        <v>0.97903225993503962</v>
      </c>
      <c r="P531" s="99">
        <v>0.91330408896019055</v>
      </c>
      <c r="Q531" s="99">
        <v>0.83827033364140069</v>
      </c>
      <c r="R531" s="99">
        <v>0.84243522886683997</v>
      </c>
      <c r="S531" s="99">
        <v>0.81367790134714812</v>
      </c>
      <c r="T531" s="99">
        <v>0.7751310863959241</v>
      </c>
      <c r="U531" s="99">
        <v>0.69685910554261166</v>
      </c>
      <c r="V531" s="99">
        <v>0.66923702617566161</v>
      </c>
      <c r="W531" s="99">
        <v>0.54603660682915967</v>
      </c>
      <c r="X531" s="99">
        <v>0.45444704432226751</v>
      </c>
      <c r="Y531" s="99">
        <v>0.28827239048695613</v>
      </c>
      <c r="DA531" s="63" t="s">
        <v>4504</v>
      </c>
    </row>
    <row r="532" spans="1:105" ht="12" customHeight="1" x14ac:dyDescent="0.25">
      <c r="A532" s="121" t="s">
        <v>92</v>
      </c>
      <c r="B532" s="123"/>
      <c r="C532" s="123">
        <f t="shared" ref="C532:Y532" si="267">C533</f>
        <v>1.6449688629790967E-3</v>
      </c>
      <c r="D532" s="123">
        <f t="shared" si="267"/>
        <v>2.8606788578527057E-3</v>
      </c>
      <c r="E532" s="123">
        <f t="shared" si="267"/>
        <v>2.4963429708334569E-3</v>
      </c>
      <c r="F532" s="123">
        <f t="shared" si="267"/>
        <v>4.8111068148995384E-3</v>
      </c>
      <c r="G532" s="123">
        <f t="shared" si="267"/>
        <v>7.2246732957670931E-3</v>
      </c>
      <c r="H532" s="123">
        <f t="shared" si="267"/>
        <v>4.1031586071162895E-3</v>
      </c>
      <c r="I532" s="123">
        <f t="shared" si="267"/>
        <v>9.2719355921768495E-3</v>
      </c>
      <c r="J532" s="123">
        <f t="shared" si="267"/>
        <v>6.0517176704307472E-3</v>
      </c>
      <c r="K532" s="123">
        <f t="shared" si="267"/>
        <v>6.6008996857643372E-3</v>
      </c>
      <c r="L532" s="123">
        <f t="shared" si="267"/>
        <v>1.281788755353484E-2</v>
      </c>
      <c r="M532" s="123">
        <f t="shared" si="267"/>
        <v>2.3818350196728533E-3</v>
      </c>
      <c r="N532" s="123">
        <f t="shared" si="267"/>
        <v>7.7754148121077773E-3</v>
      </c>
      <c r="O532" s="123">
        <f t="shared" si="267"/>
        <v>1.1166047676667385E-2</v>
      </c>
      <c r="P532" s="123">
        <f t="shared" si="267"/>
        <v>1.5379190251166332E-2</v>
      </c>
      <c r="Q532" s="123">
        <f t="shared" si="267"/>
        <v>8.0100849030328922E-3</v>
      </c>
      <c r="R532" s="123">
        <f t="shared" si="267"/>
        <v>8.1720317257848191E-3</v>
      </c>
      <c r="S532" s="123">
        <f t="shared" si="267"/>
        <v>7.7830970722926676E-3</v>
      </c>
      <c r="T532" s="123">
        <f t="shared" si="267"/>
        <v>1.1138370905561515E-2</v>
      </c>
      <c r="U532" s="123">
        <f t="shared" si="267"/>
        <v>7.0826353348704216E-3</v>
      </c>
      <c r="V532" s="123">
        <f t="shared" si="267"/>
        <v>1.2914324695505283E-2</v>
      </c>
      <c r="W532" s="123">
        <f t="shared" si="267"/>
        <v>1.5206427563945985E-2</v>
      </c>
      <c r="X532" s="123">
        <f t="shared" si="267"/>
        <v>4.3449230428661056E-2</v>
      </c>
      <c r="Y532" s="123">
        <f t="shared" si="267"/>
        <v>6.6156607299304422E-3</v>
      </c>
      <c r="DA532" s="130" t="s">
        <v>4505</v>
      </c>
    </row>
    <row r="533" spans="1:105" ht="12" customHeight="1" x14ac:dyDescent="0.25">
      <c r="A533" s="97" t="s">
        <v>53</v>
      </c>
      <c r="B533" s="99"/>
      <c r="C533" s="99">
        <f>RES_hhdet_in_fecs!C86</f>
        <v>1.6449688629790967E-3</v>
      </c>
      <c r="D533" s="99">
        <f>RES_hhdet_in_fecs!D86</f>
        <v>2.8606788578527057E-3</v>
      </c>
      <c r="E533" s="99">
        <f>RES_hhdet_in_fecs!E86</f>
        <v>2.4963429708334569E-3</v>
      </c>
      <c r="F533" s="99">
        <f>RES_hhdet_in_fecs!F86</f>
        <v>4.8111068148995384E-3</v>
      </c>
      <c r="G533" s="99">
        <f>RES_hhdet_in_fecs!G86</f>
        <v>7.2246732957670931E-3</v>
      </c>
      <c r="H533" s="99">
        <f>RES_hhdet_in_fecs!H86</f>
        <v>4.1031586071162895E-3</v>
      </c>
      <c r="I533" s="99">
        <f>RES_hhdet_in_fecs!I86</f>
        <v>9.2719355921768495E-3</v>
      </c>
      <c r="J533" s="99">
        <f>RES_hhdet_in_fecs!J86</f>
        <v>6.0517176704307472E-3</v>
      </c>
      <c r="K533" s="99">
        <f>RES_hhdet_in_fecs!K86</f>
        <v>6.6008996857643372E-3</v>
      </c>
      <c r="L533" s="99">
        <f>RES_hhdet_in_fecs!L86</f>
        <v>1.281788755353484E-2</v>
      </c>
      <c r="M533" s="99">
        <f>RES_hhdet_in_fecs!M86</f>
        <v>2.3818350196728533E-3</v>
      </c>
      <c r="N533" s="99">
        <f>RES_hhdet_in_fecs!N86</f>
        <v>7.7754148121077773E-3</v>
      </c>
      <c r="O533" s="99">
        <f>RES_hhdet_in_fecs!O86</f>
        <v>1.1166047676667385E-2</v>
      </c>
      <c r="P533" s="99">
        <f>RES_hhdet_in_fecs!P86</f>
        <v>1.5379190251166332E-2</v>
      </c>
      <c r="Q533" s="99">
        <f>RES_hhdet_in_fecs!Q86</f>
        <v>8.0100849030328922E-3</v>
      </c>
      <c r="R533" s="99">
        <f>RES_hhdet_in_fecs!R86</f>
        <v>8.1720317257848191E-3</v>
      </c>
      <c r="S533" s="99">
        <f>RES_hhdet_in_fecs!S86</f>
        <v>7.7830970722926676E-3</v>
      </c>
      <c r="T533" s="99">
        <f>RES_hhdet_in_fecs!T86</f>
        <v>1.1138370905561515E-2</v>
      </c>
      <c r="U533" s="99">
        <f>RES_hhdet_in_fecs!U86</f>
        <v>7.0826353348704216E-3</v>
      </c>
      <c r="V533" s="99">
        <f>RES_hhdet_in_fecs!V86</f>
        <v>1.2914324695505283E-2</v>
      </c>
      <c r="W533" s="99">
        <f>RES_hhdet_in_fecs!W86</f>
        <v>1.5206427563945985E-2</v>
      </c>
      <c r="X533" s="99">
        <f>RES_hhdet_in_fecs!X86</f>
        <v>4.3449230428661056E-2</v>
      </c>
      <c r="Y533" s="99">
        <f>RES_hhdet_in_fecs!Y86</f>
        <v>6.6156607299304422E-3</v>
      </c>
      <c r="DA533" s="63" t="s">
        <v>4506</v>
      </c>
    </row>
    <row r="534" spans="1:105" ht="12" customHeight="1" x14ac:dyDescent="0.25">
      <c r="A534" s="121" t="s">
        <v>55</v>
      </c>
      <c r="B534" s="123"/>
      <c r="C534" s="123">
        <v>31.592003297565412</v>
      </c>
      <c r="D534" s="123">
        <v>30.053815278956083</v>
      </c>
      <c r="E534" s="123">
        <v>30.674927802095091</v>
      </c>
      <c r="F534" s="123">
        <v>29.978895314862402</v>
      </c>
      <c r="G534" s="123">
        <v>27.44062431599702</v>
      </c>
      <c r="H534" s="123">
        <v>26.638357896062391</v>
      </c>
      <c r="I534" s="123">
        <v>25.909276504673176</v>
      </c>
      <c r="J534" s="123">
        <v>24.321870931715104</v>
      </c>
      <c r="K534" s="123">
        <v>23.047147651542375</v>
      </c>
      <c r="L534" s="123">
        <v>23.269118202450962</v>
      </c>
      <c r="M534" s="123">
        <v>20.442873859647261</v>
      </c>
      <c r="N534" s="123">
        <v>21.384082698378027</v>
      </c>
      <c r="O534" s="123">
        <v>20.226853698784794</v>
      </c>
      <c r="P534" s="123">
        <v>19.213681328981192</v>
      </c>
      <c r="Q534" s="123">
        <v>18.308030702150017</v>
      </c>
      <c r="R534" s="123">
        <v>18.971364218313404</v>
      </c>
      <c r="S534" s="123">
        <v>18.839805380278925</v>
      </c>
      <c r="T534" s="123">
        <v>18.405783367790523</v>
      </c>
      <c r="U534" s="123">
        <v>17.856925186449299</v>
      </c>
      <c r="V534" s="123">
        <v>17.850676196182857</v>
      </c>
      <c r="W534" s="123">
        <v>17.251433711865076</v>
      </c>
      <c r="X534" s="123">
        <v>17.384299617397122</v>
      </c>
      <c r="Y534" s="123">
        <v>15.677426332378445</v>
      </c>
      <c r="DA534" s="130" t="s">
        <v>4507</v>
      </c>
    </row>
    <row r="535" spans="1:105" ht="12" customHeight="1" x14ac:dyDescent="0.25">
      <c r="A535" s="97" t="s">
        <v>132</v>
      </c>
      <c r="B535" s="99"/>
      <c r="C535" s="99">
        <v>32.138859044456531</v>
      </c>
      <c r="D535" s="99">
        <v>30.281626371878179</v>
      </c>
      <c r="E535" s="99">
        <v>31.069125696648545</v>
      </c>
      <c r="F535" s="99">
        <v>30.400360205213751</v>
      </c>
      <c r="G535" s="99">
        <v>27.532064325222773</v>
      </c>
      <c r="H535" s="99">
        <v>26.560640880182902</v>
      </c>
      <c r="I535" s="99">
        <v>25.905780371637526</v>
      </c>
      <c r="J535" s="99">
        <v>24.273009862557259</v>
      </c>
      <c r="K535" s="99">
        <v>22.971443202518675</v>
      </c>
      <c r="L535" s="99">
        <v>23.038493480438202</v>
      </c>
      <c r="M535" s="99">
        <v>19.975462734531749</v>
      </c>
      <c r="N535" s="99">
        <v>21.209440768836256</v>
      </c>
      <c r="O535" s="99">
        <v>20.068753125668845</v>
      </c>
      <c r="P535" s="99">
        <v>19.20167333800385</v>
      </c>
      <c r="Q535" s="99">
        <v>18.183187848890565</v>
      </c>
      <c r="R535" s="99">
        <v>18.805392032867459</v>
      </c>
      <c r="S535" s="99">
        <v>18.718778460116003</v>
      </c>
      <c r="T535" s="99">
        <v>18.398704607430744</v>
      </c>
      <c r="U535" s="99">
        <v>17.418050365567041</v>
      </c>
      <c r="V535" s="99">
        <v>17.751314315653154</v>
      </c>
      <c r="W535" s="99">
        <v>16.918300401140222</v>
      </c>
      <c r="X535" s="99">
        <v>17.454370349854571</v>
      </c>
      <c r="Y535" s="99">
        <v>15.578642120067849</v>
      </c>
      <c r="DA535" s="63" t="s">
        <v>4508</v>
      </c>
    </row>
    <row r="536" spans="1:105" ht="12" customHeight="1" x14ac:dyDescent="0.25">
      <c r="A536" s="97" t="s">
        <v>131</v>
      </c>
      <c r="B536" s="99"/>
      <c r="C536" s="99">
        <v>0</v>
      </c>
      <c r="D536" s="99">
        <v>0</v>
      </c>
      <c r="E536" s="99">
        <v>0</v>
      </c>
      <c r="F536" s="99">
        <v>0</v>
      </c>
      <c r="G536" s="99">
        <v>0</v>
      </c>
      <c r="H536" s="99">
        <v>0</v>
      </c>
      <c r="I536" s="99">
        <v>0</v>
      </c>
      <c r="J536" s="99">
        <v>0</v>
      </c>
      <c r="K536" s="99">
        <v>0</v>
      </c>
      <c r="L536" s="99">
        <v>0</v>
      </c>
      <c r="M536" s="99">
        <v>0</v>
      </c>
      <c r="N536" s="99">
        <v>0</v>
      </c>
      <c r="O536" s="99">
        <v>0</v>
      </c>
      <c r="P536" s="99">
        <v>0</v>
      </c>
      <c r="Q536" s="99">
        <v>0</v>
      </c>
      <c r="R536" s="99">
        <v>0</v>
      </c>
      <c r="S536" s="99">
        <v>0</v>
      </c>
      <c r="T536" s="99">
        <v>0</v>
      </c>
      <c r="U536" s="99">
        <v>0</v>
      </c>
      <c r="V536" s="99">
        <v>0</v>
      </c>
      <c r="W536" s="99">
        <v>0</v>
      </c>
      <c r="X536" s="99">
        <v>0</v>
      </c>
      <c r="Y536" s="99">
        <v>0</v>
      </c>
      <c r="DA536" s="63" t="s">
        <v>4509</v>
      </c>
    </row>
    <row r="537" spans="1:105" ht="12" customHeight="1" x14ac:dyDescent="0.25">
      <c r="A537" s="100" t="s">
        <v>199</v>
      </c>
      <c r="B537" s="102"/>
      <c r="C537" s="102">
        <v>0</v>
      </c>
      <c r="D537" s="102">
        <v>0</v>
      </c>
      <c r="E537" s="102">
        <v>0</v>
      </c>
      <c r="F537" s="102">
        <v>0</v>
      </c>
      <c r="G537" s="102">
        <v>0</v>
      </c>
      <c r="H537" s="102">
        <v>0</v>
      </c>
      <c r="I537" s="102">
        <v>0</v>
      </c>
      <c r="J537" s="102">
        <v>0</v>
      </c>
      <c r="K537" s="102">
        <v>0</v>
      </c>
      <c r="L537" s="102">
        <v>0</v>
      </c>
      <c r="M537" s="102">
        <v>0</v>
      </c>
      <c r="N537" s="102">
        <v>0</v>
      </c>
      <c r="O537" s="102">
        <v>0</v>
      </c>
      <c r="P537" s="102">
        <v>0</v>
      </c>
      <c r="Q537" s="102">
        <v>0</v>
      </c>
      <c r="R537" s="102">
        <v>0</v>
      </c>
      <c r="S537" s="102">
        <v>0</v>
      </c>
      <c r="T537" s="102">
        <v>0</v>
      </c>
      <c r="U537" s="102">
        <v>0</v>
      </c>
      <c r="V537" s="102">
        <v>0</v>
      </c>
      <c r="W537" s="102">
        <v>0</v>
      </c>
      <c r="X537" s="102">
        <v>0</v>
      </c>
      <c r="Y537" s="102">
        <v>0</v>
      </c>
      <c r="DA537" s="131" t="s">
        <v>4510</v>
      </c>
    </row>
    <row r="538" spans="1:105" ht="12" customHeight="1" x14ac:dyDescent="0.25">
      <c r="A538" s="103" t="s">
        <v>52</v>
      </c>
      <c r="B538" s="105"/>
      <c r="C538" s="105">
        <v>0</v>
      </c>
      <c r="D538" s="105">
        <v>0</v>
      </c>
      <c r="E538" s="105">
        <v>0</v>
      </c>
      <c r="F538" s="105">
        <v>0</v>
      </c>
      <c r="G538" s="105">
        <v>0</v>
      </c>
      <c r="H538" s="105">
        <v>0</v>
      </c>
      <c r="I538" s="105">
        <v>0</v>
      </c>
      <c r="J538" s="105">
        <v>0</v>
      </c>
      <c r="K538" s="105">
        <v>0</v>
      </c>
      <c r="L538" s="105">
        <v>0</v>
      </c>
      <c r="M538" s="105">
        <v>0</v>
      </c>
      <c r="N538" s="105">
        <v>0</v>
      </c>
      <c r="O538" s="105">
        <v>0</v>
      </c>
      <c r="P538" s="105">
        <v>0</v>
      </c>
      <c r="Q538" s="105">
        <v>0</v>
      </c>
      <c r="R538" s="105">
        <v>0</v>
      </c>
      <c r="S538" s="105">
        <v>0</v>
      </c>
      <c r="T538" s="105">
        <v>0</v>
      </c>
      <c r="U538" s="105">
        <v>0</v>
      </c>
      <c r="V538" s="105">
        <v>0</v>
      </c>
      <c r="W538" s="105">
        <v>0</v>
      </c>
      <c r="X538" s="105">
        <v>0</v>
      </c>
      <c r="Y538" s="105">
        <v>0</v>
      </c>
      <c r="DA538" s="132" t="s">
        <v>4511</v>
      </c>
    </row>
    <row r="539" spans="1:105" ht="12" customHeight="1" x14ac:dyDescent="0.25">
      <c r="A539" s="106" t="s">
        <v>124</v>
      </c>
      <c r="B539" s="102"/>
      <c r="C539" s="102">
        <v>0</v>
      </c>
      <c r="D539" s="102">
        <v>0</v>
      </c>
      <c r="E539" s="102">
        <v>0</v>
      </c>
      <c r="F539" s="102">
        <v>0</v>
      </c>
      <c r="G539" s="102">
        <v>0</v>
      </c>
      <c r="H539" s="102">
        <v>0</v>
      </c>
      <c r="I539" s="102">
        <v>0</v>
      </c>
      <c r="J539" s="102">
        <v>0</v>
      </c>
      <c r="K539" s="102">
        <v>0</v>
      </c>
      <c r="L539" s="102">
        <v>0</v>
      </c>
      <c r="M539" s="102">
        <v>0</v>
      </c>
      <c r="N539" s="102">
        <v>0</v>
      </c>
      <c r="O539" s="102">
        <v>0</v>
      </c>
      <c r="P539" s="102">
        <v>0</v>
      </c>
      <c r="Q539" s="102">
        <v>0</v>
      </c>
      <c r="R539" s="102">
        <v>0</v>
      </c>
      <c r="S539" s="102">
        <v>0</v>
      </c>
      <c r="T539" s="102">
        <v>0</v>
      </c>
      <c r="U539" s="102">
        <v>0</v>
      </c>
      <c r="V539" s="102">
        <v>0</v>
      </c>
      <c r="W539" s="102">
        <v>0</v>
      </c>
      <c r="X539" s="102">
        <v>0</v>
      </c>
      <c r="Y539" s="102">
        <v>0</v>
      </c>
      <c r="DA539" s="131" t="s">
        <v>4512</v>
      </c>
    </row>
    <row r="540" spans="1:105" ht="12" customHeight="1" x14ac:dyDescent="0.25">
      <c r="A540" s="107" t="s">
        <v>123</v>
      </c>
      <c r="B540" s="105"/>
      <c r="C540" s="105">
        <v>0</v>
      </c>
      <c r="D540" s="105">
        <v>0</v>
      </c>
      <c r="E540" s="105">
        <v>0</v>
      </c>
      <c r="F540" s="105">
        <v>0</v>
      </c>
      <c r="G540" s="105">
        <v>0</v>
      </c>
      <c r="H540" s="105">
        <v>0</v>
      </c>
      <c r="I540" s="105">
        <v>0</v>
      </c>
      <c r="J540" s="105">
        <v>0</v>
      </c>
      <c r="K540" s="105">
        <v>0</v>
      </c>
      <c r="L540" s="105">
        <v>0</v>
      </c>
      <c r="M540" s="105">
        <v>0</v>
      </c>
      <c r="N540" s="105">
        <v>0</v>
      </c>
      <c r="O540" s="105">
        <v>0</v>
      </c>
      <c r="P540" s="105">
        <v>0</v>
      </c>
      <c r="Q540" s="105">
        <v>0</v>
      </c>
      <c r="R540" s="105">
        <v>0</v>
      </c>
      <c r="S540" s="105">
        <v>0</v>
      </c>
      <c r="T540" s="105">
        <v>0</v>
      </c>
      <c r="U540" s="105">
        <v>0</v>
      </c>
      <c r="V540" s="105">
        <v>0</v>
      </c>
      <c r="W540" s="105">
        <v>0</v>
      </c>
      <c r="X540" s="105">
        <v>0</v>
      </c>
      <c r="Y540" s="105">
        <v>0</v>
      </c>
      <c r="DA540" s="132" t="s">
        <v>4513</v>
      </c>
    </row>
    <row r="541" spans="1:105" ht="12" customHeight="1" x14ac:dyDescent="0.25">
      <c r="A541" s="108" t="s">
        <v>50</v>
      </c>
      <c r="B541" s="99"/>
      <c r="C541" s="99">
        <v>0</v>
      </c>
      <c r="D541" s="99">
        <v>0</v>
      </c>
      <c r="E541" s="99">
        <v>0</v>
      </c>
      <c r="F541" s="99">
        <v>0</v>
      </c>
      <c r="G541" s="99">
        <v>0</v>
      </c>
      <c r="H541" s="99">
        <v>0</v>
      </c>
      <c r="I541" s="99">
        <v>0</v>
      </c>
      <c r="J541" s="99">
        <v>0</v>
      </c>
      <c r="K541" s="99">
        <v>0</v>
      </c>
      <c r="L541" s="99">
        <v>0</v>
      </c>
      <c r="M541" s="99">
        <v>0</v>
      </c>
      <c r="N541" s="99">
        <v>0</v>
      </c>
      <c r="O541" s="99">
        <v>0</v>
      </c>
      <c r="P541" s="99">
        <v>0</v>
      </c>
      <c r="Q541" s="99">
        <v>0</v>
      </c>
      <c r="R541" s="99">
        <v>0</v>
      </c>
      <c r="S541" s="99">
        <v>0</v>
      </c>
      <c r="T541" s="99">
        <v>0</v>
      </c>
      <c r="U541" s="99">
        <v>0</v>
      </c>
      <c r="V541" s="99">
        <v>0</v>
      </c>
      <c r="W541" s="99">
        <v>0</v>
      </c>
      <c r="X541" s="99">
        <v>0</v>
      </c>
      <c r="Y541" s="99">
        <v>0</v>
      </c>
      <c r="DA541" s="63" t="s">
        <v>4514</v>
      </c>
    </row>
    <row r="542" spans="1:105" ht="12" customHeight="1" x14ac:dyDescent="0.25">
      <c r="A542" s="108" t="s">
        <v>52</v>
      </c>
      <c r="B542" s="99"/>
      <c r="C542" s="99">
        <v>0</v>
      </c>
      <c r="D542" s="99">
        <v>0</v>
      </c>
      <c r="E542" s="99">
        <v>0</v>
      </c>
      <c r="F542" s="99">
        <v>0</v>
      </c>
      <c r="G542" s="99">
        <v>0</v>
      </c>
      <c r="H542" s="99">
        <v>0</v>
      </c>
      <c r="I542" s="99">
        <v>0</v>
      </c>
      <c r="J542" s="99">
        <v>0</v>
      </c>
      <c r="K542" s="99">
        <v>0</v>
      </c>
      <c r="L542" s="99">
        <v>0</v>
      </c>
      <c r="M542" s="99">
        <v>0</v>
      </c>
      <c r="N542" s="99">
        <v>0</v>
      </c>
      <c r="O542" s="99">
        <v>0</v>
      </c>
      <c r="P542" s="99">
        <v>0</v>
      </c>
      <c r="Q542" s="99">
        <v>0</v>
      </c>
      <c r="R542" s="99">
        <v>0</v>
      </c>
      <c r="S542" s="99">
        <v>0</v>
      </c>
      <c r="T542" s="99">
        <v>0</v>
      </c>
      <c r="U542" s="99">
        <v>0</v>
      </c>
      <c r="V542" s="99">
        <v>0</v>
      </c>
      <c r="W542" s="99">
        <v>0</v>
      </c>
      <c r="X542" s="99">
        <v>0</v>
      </c>
      <c r="Y542" s="99">
        <v>0</v>
      </c>
      <c r="DA542" s="63" t="s">
        <v>4515</v>
      </c>
    </row>
    <row r="543" spans="1:105" ht="12" customHeight="1" x14ac:dyDescent="0.25">
      <c r="A543" s="106" t="s">
        <v>122</v>
      </c>
      <c r="B543" s="102"/>
      <c r="C543" s="102">
        <v>29.197025369727353</v>
      </c>
      <c r="D543" s="102">
        <v>28.545865287418742</v>
      </c>
      <c r="E543" s="102">
        <v>28.003938431726805</v>
      </c>
      <c r="F543" s="102">
        <v>27.500891183144464</v>
      </c>
      <c r="G543" s="102">
        <v>26.927655181272055</v>
      </c>
      <c r="H543" s="102">
        <v>27.135431543482074</v>
      </c>
      <c r="I543" s="102">
        <v>25.951877401418937</v>
      </c>
      <c r="J543" s="102">
        <v>25.10900858428953</v>
      </c>
      <c r="K543" s="102">
        <v>23.756955939603014</v>
      </c>
      <c r="L543" s="102">
        <v>24.805216309499507</v>
      </c>
      <c r="M543" s="102">
        <v>22.434397067464708</v>
      </c>
      <c r="N543" s="102">
        <v>22.766059341551266</v>
      </c>
      <c r="O543" s="102">
        <v>21.471613837041602</v>
      </c>
      <c r="P543" s="102">
        <v>19.280023287891783</v>
      </c>
      <c r="Q543" s="102">
        <v>18.837741020868187</v>
      </c>
      <c r="R543" s="102">
        <v>20.166363953524176</v>
      </c>
      <c r="S543" s="102">
        <v>19.79587040117223</v>
      </c>
      <c r="T543" s="102">
        <v>18.530982105102936</v>
      </c>
      <c r="U543" s="102">
        <v>19.511817996208276</v>
      </c>
      <c r="V543" s="102">
        <v>18.681764333924118</v>
      </c>
      <c r="W543" s="102">
        <v>20.042000880390908</v>
      </c>
      <c r="X543" s="102">
        <v>13.470930687244266</v>
      </c>
      <c r="Y543" s="102">
        <v>18.432525958831917</v>
      </c>
      <c r="DA543" s="131" t="s">
        <v>4516</v>
      </c>
    </row>
    <row r="544" spans="1:105" ht="12" customHeight="1" x14ac:dyDescent="0.25">
      <c r="A544" s="107" t="s">
        <v>121</v>
      </c>
      <c r="B544" s="105"/>
      <c r="C544" s="105">
        <v>0</v>
      </c>
      <c r="D544" s="105">
        <v>0</v>
      </c>
      <c r="E544" s="105">
        <v>0</v>
      </c>
      <c r="F544" s="105">
        <v>0</v>
      </c>
      <c r="G544" s="105">
        <v>0</v>
      </c>
      <c r="H544" s="105">
        <v>0</v>
      </c>
      <c r="I544" s="105">
        <v>0</v>
      </c>
      <c r="J544" s="105">
        <v>0</v>
      </c>
      <c r="K544" s="105">
        <v>0</v>
      </c>
      <c r="L544" s="105">
        <v>0</v>
      </c>
      <c r="M544" s="105">
        <v>0</v>
      </c>
      <c r="N544" s="105">
        <v>0</v>
      </c>
      <c r="O544" s="105">
        <v>0</v>
      </c>
      <c r="P544" s="105">
        <v>0</v>
      </c>
      <c r="Q544" s="105">
        <v>0</v>
      </c>
      <c r="R544" s="105">
        <v>0</v>
      </c>
      <c r="S544" s="105">
        <v>0</v>
      </c>
      <c r="T544" s="105">
        <v>0</v>
      </c>
      <c r="U544" s="105">
        <v>0</v>
      </c>
      <c r="V544" s="105">
        <v>0</v>
      </c>
      <c r="W544" s="105">
        <v>0</v>
      </c>
      <c r="X544" s="105">
        <v>0</v>
      </c>
      <c r="Y544" s="105">
        <v>0</v>
      </c>
      <c r="DA544" s="132" t="s">
        <v>4517</v>
      </c>
    </row>
    <row r="545" spans="1:105" ht="12" customHeight="1" x14ac:dyDescent="0.25">
      <c r="A545" s="108" t="s">
        <v>53</v>
      </c>
      <c r="B545" s="99"/>
      <c r="C545" s="99">
        <v>0</v>
      </c>
      <c r="D545" s="99">
        <v>0</v>
      </c>
      <c r="E545" s="99">
        <v>0</v>
      </c>
      <c r="F545" s="99">
        <v>0</v>
      </c>
      <c r="G545" s="99">
        <v>0</v>
      </c>
      <c r="H545" s="99">
        <v>0</v>
      </c>
      <c r="I545" s="99">
        <v>0</v>
      </c>
      <c r="J545" s="99">
        <v>0</v>
      </c>
      <c r="K545" s="99">
        <v>0</v>
      </c>
      <c r="L545" s="99">
        <v>0</v>
      </c>
      <c r="M545" s="99">
        <v>0</v>
      </c>
      <c r="N545" s="99">
        <v>0</v>
      </c>
      <c r="O545" s="99">
        <v>0</v>
      </c>
      <c r="P545" s="99">
        <v>0</v>
      </c>
      <c r="Q545" s="99">
        <v>0</v>
      </c>
      <c r="R545" s="99">
        <v>0</v>
      </c>
      <c r="S545" s="99">
        <v>0</v>
      </c>
      <c r="T545" s="99">
        <v>0</v>
      </c>
      <c r="U545" s="99">
        <v>0</v>
      </c>
      <c r="V545" s="99">
        <v>0</v>
      </c>
      <c r="W545" s="99">
        <v>0</v>
      </c>
      <c r="X545" s="99">
        <v>0</v>
      </c>
      <c r="Y545" s="99">
        <v>0</v>
      </c>
      <c r="DA545" s="63" t="s">
        <v>4518</v>
      </c>
    </row>
    <row r="546" spans="1:105" ht="12" customHeight="1" x14ac:dyDescent="0.25">
      <c r="A546" s="108" t="s">
        <v>52</v>
      </c>
      <c r="B546" s="99"/>
      <c r="C546" s="99">
        <v>0</v>
      </c>
      <c r="D546" s="99">
        <v>0</v>
      </c>
      <c r="E546" s="99">
        <v>0</v>
      </c>
      <c r="F546" s="99">
        <v>0</v>
      </c>
      <c r="G546" s="99">
        <v>0</v>
      </c>
      <c r="H546" s="99">
        <v>0</v>
      </c>
      <c r="I546" s="99">
        <v>0</v>
      </c>
      <c r="J546" s="99">
        <v>0</v>
      </c>
      <c r="K546" s="99">
        <v>0</v>
      </c>
      <c r="L546" s="99">
        <v>0</v>
      </c>
      <c r="M546" s="99">
        <v>0</v>
      </c>
      <c r="N546" s="99">
        <v>0</v>
      </c>
      <c r="O546" s="99">
        <v>0</v>
      </c>
      <c r="P546" s="99">
        <v>0</v>
      </c>
      <c r="Q546" s="99">
        <v>0</v>
      </c>
      <c r="R546" s="99">
        <v>0</v>
      </c>
      <c r="S546" s="99">
        <v>0</v>
      </c>
      <c r="T546" s="99">
        <v>0</v>
      </c>
      <c r="U546" s="99">
        <v>0</v>
      </c>
      <c r="V546" s="99">
        <v>0</v>
      </c>
      <c r="W546" s="99">
        <v>0</v>
      </c>
      <c r="X546" s="99">
        <v>0</v>
      </c>
      <c r="Y546" s="99">
        <v>0</v>
      </c>
      <c r="DA546" s="63" t="s">
        <v>4519</v>
      </c>
    </row>
    <row r="547" spans="1:105" ht="12" customHeight="1" x14ac:dyDescent="0.25">
      <c r="A547" s="121" t="s">
        <v>54</v>
      </c>
      <c r="B547" s="123"/>
      <c r="C547" s="123">
        <v>18.954430916471392</v>
      </c>
      <c r="D547" s="123">
        <v>16.019843922328558</v>
      </c>
      <c r="E547" s="123">
        <v>16.97735171544949</v>
      </c>
      <c r="F547" s="123">
        <v>16.724738280946546</v>
      </c>
      <c r="G547" s="123">
        <v>14.513457763799469</v>
      </c>
      <c r="H547" s="123">
        <v>15.065915816071206</v>
      </c>
      <c r="I547" s="123">
        <v>14.47243013613765</v>
      </c>
      <c r="J547" s="123">
        <v>14.409796418379216</v>
      </c>
      <c r="K547" s="123">
        <v>12.156146311101741</v>
      </c>
      <c r="L547" s="123">
        <v>14.258324495418485</v>
      </c>
      <c r="M547" s="123">
        <v>12.317002669967492</v>
      </c>
      <c r="N547" s="123">
        <v>12.570311988345688</v>
      </c>
      <c r="O547" s="123">
        <v>11.666352861091942</v>
      </c>
      <c r="P547" s="123">
        <v>11.36506408533057</v>
      </c>
      <c r="Q547" s="123">
        <v>11.525672839953813</v>
      </c>
      <c r="R547" s="123">
        <v>12.86321920586623</v>
      </c>
      <c r="S547" s="123">
        <v>12.649965514113932</v>
      </c>
      <c r="T547" s="123">
        <v>12.623353781727099</v>
      </c>
      <c r="U547" s="123">
        <v>11.915880265277268</v>
      </c>
      <c r="V547" s="123">
        <v>11.834955129204635</v>
      </c>
      <c r="W547" s="123">
        <v>11.589637783191941</v>
      </c>
      <c r="X547" s="123">
        <v>11.031213609771182</v>
      </c>
      <c r="Y547" s="123">
        <v>10.569310314444314</v>
      </c>
      <c r="DA547" s="130" t="s">
        <v>4520</v>
      </c>
    </row>
    <row r="548" spans="1:105" ht="12" customHeight="1" x14ac:dyDescent="0.25">
      <c r="A548" s="97" t="s">
        <v>202</v>
      </c>
      <c r="B548" s="99"/>
      <c r="C548" s="99">
        <v>21.343667357208993</v>
      </c>
      <c r="D548" s="99">
        <v>17.698419848347434</v>
      </c>
      <c r="E548" s="99">
        <v>19.510463887342326</v>
      </c>
      <c r="F548" s="99">
        <v>19.427425312993588</v>
      </c>
      <c r="G548" s="99">
        <v>15.782413926636124</v>
      </c>
      <c r="H548" s="99">
        <v>16.028965226225797</v>
      </c>
      <c r="I548" s="99">
        <v>16.223521916263699</v>
      </c>
      <c r="J548" s="99">
        <v>15.830936084269927</v>
      </c>
      <c r="K548" s="99">
        <v>13.29189033542578</v>
      </c>
      <c r="L548" s="99">
        <v>15.483126632951652</v>
      </c>
      <c r="M548" s="99">
        <v>13.291801949983226</v>
      </c>
      <c r="N548" s="99">
        <v>13.847845187929765</v>
      </c>
      <c r="O548" s="99">
        <v>13.187050018772126</v>
      </c>
      <c r="P548" s="99">
        <v>13.103121568027525</v>
      </c>
      <c r="Q548" s="99">
        <v>13.072970002714365</v>
      </c>
      <c r="R548" s="99">
        <v>14.146054235910258</v>
      </c>
      <c r="S548" s="99">
        <v>14.46360920958802</v>
      </c>
      <c r="T548" s="99">
        <v>14.315837625426049</v>
      </c>
      <c r="U548" s="99">
        <v>13.835643711324449</v>
      </c>
      <c r="V548" s="99">
        <v>13.767907401435041</v>
      </c>
      <c r="W548" s="99">
        <v>13.133763461202969</v>
      </c>
      <c r="X548" s="99">
        <v>13.09419870791332</v>
      </c>
      <c r="Y548" s="99">
        <v>11.934487523311894</v>
      </c>
      <c r="DA548" s="63" t="s">
        <v>4521</v>
      </c>
    </row>
    <row r="549" spans="1:105" ht="12" customHeight="1" x14ac:dyDescent="0.25">
      <c r="A549" s="97" t="s">
        <v>50</v>
      </c>
      <c r="B549" s="99"/>
      <c r="C549" s="99">
        <v>26.15423315557517</v>
      </c>
      <c r="D549" s="99">
        <v>0</v>
      </c>
      <c r="E549" s="99">
        <v>19.126035433697112</v>
      </c>
      <c r="F549" s="99">
        <v>20.374646295872665</v>
      </c>
      <c r="G549" s="99">
        <v>16.51228919957196</v>
      </c>
      <c r="H549" s="99">
        <v>17.657182408485308</v>
      </c>
      <c r="I549" s="99">
        <v>11.838297647460996</v>
      </c>
      <c r="J549" s="99">
        <v>15.656297280641692</v>
      </c>
      <c r="K549" s="99">
        <v>13.546770374927995</v>
      </c>
      <c r="L549" s="99">
        <v>15.965965666654379</v>
      </c>
      <c r="M549" s="99">
        <v>15.472228992410102</v>
      </c>
      <c r="N549" s="99">
        <v>12.109293280664653</v>
      </c>
      <c r="O549" s="99">
        <v>11.362856463056929</v>
      </c>
      <c r="P549" s="99">
        <v>12.66541213973626</v>
      </c>
      <c r="Q549" s="99">
        <v>13.151434187440282</v>
      </c>
      <c r="R549" s="99">
        <v>16.333869182932617</v>
      </c>
      <c r="S549" s="99">
        <v>16.074979813554716</v>
      </c>
      <c r="T549" s="99">
        <v>13.812774776787499</v>
      </c>
      <c r="U549" s="99">
        <v>16.304787624553484</v>
      </c>
      <c r="V549" s="99">
        <v>12.258073172729857</v>
      </c>
      <c r="W549" s="99">
        <v>12.7257126962256</v>
      </c>
      <c r="X549" s="99">
        <v>8.1796180916672121</v>
      </c>
      <c r="Y549" s="99">
        <v>13.847031404115835</v>
      </c>
      <c r="DA549" s="63" t="s">
        <v>4522</v>
      </c>
    </row>
    <row r="550" spans="1:105" ht="12" customHeight="1" x14ac:dyDescent="0.25">
      <c r="A550" s="109" t="s">
        <v>120</v>
      </c>
      <c r="B550" s="110"/>
      <c r="C550" s="110">
        <v>16.704854164911477</v>
      </c>
      <c r="D550" s="110">
        <v>15.15614159614557</v>
      </c>
      <c r="E550" s="110">
        <v>14.201448208115886</v>
      </c>
      <c r="F550" s="110">
        <v>14.067117525828532</v>
      </c>
      <c r="G550" s="110">
        <v>13.107643898225078</v>
      </c>
      <c r="H550" s="110">
        <v>13.822878912857766</v>
      </c>
      <c r="I550" s="110">
        <v>12.103367494516208</v>
      </c>
      <c r="J550" s="110">
        <v>11.318396375766707</v>
      </c>
      <c r="K550" s="110">
        <v>10.356148819774907</v>
      </c>
      <c r="L550" s="110">
        <v>11.196173736834661</v>
      </c>
      <c r="M550" s="110">
        <v>10.387305993916211</v>
      </c>
      <c r="N550" s="110">
        <v>10.554438355045132</v>
      </c>
      <c r="O550" s="110">
        <v>10.066930611998103</v>
      </c>
      <c r="P550" s="110">
        <v>9.3133194308897114</v>
      </c>
      <c r="Q550" s="110">
        <v>9.5979775458451861</v>
      </c>
      <c r="R550" s="110">
        <v>10.50442996524214</v>
      </c>
      <c r="S550" s="110">
        <v>10.189345354557293</v>
      </c>
      <c r="T550" s="110">
        <v>9.5630558321259027</v>
      </c>
      <c r="U550" s="110">
        <v>10.028657521757747</v>
      </c>
      <c r="V550" s="110">
        <v>9.3105368653268066</v>
      </c>
      <c r="W550" s="110">
        <v>10.052539264130537</v>
      </c>
      <c r="X550" s="110">
        <v>7.0774420428768421</v>
      </c>
      <c r="Y550" s="110">
        <v>9.0806432579038976</v>
      </c>
      <c r="DA550" s="60" t="s">
        <v>4523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184.60216156916027</v>
      </c>
      <c r="D552" s="118">
        <f t="shared" si="268"/>
        <v>169.83824148964609</v>
      </c>
      <c r="E552" s="118">
        <f t="shared" si="268"/>
        <v>182.59583958220969</v>
      </c>
      <c r="F552" s="118">
        <f t="shared" si="268"/>
        <v>178.03411800912187</v>
      </c>
      <c r="G552" s="118">
        <f t="shared" si="268"/>
        <v>156.72236138316555</v>
      </c>
      <c r="H552" s="118">
        <f t="shared" si="268"/>
        <v>149.13735399464326</v>
      </c>
      <c r="I552" s="118">
        <f t="shared" si="268"/>
        <v>177.04892997906208</v>
      </c>
      <c r="J552" s="118">
        <f t="shared" si="268"/>
        <v>169.40887801115031</v>
      </c>
      <c r="K552" s="118">
        <f t="shared" si="268"/>
        <v>171.68712467945792</v>
      </c>
      <c r="L552" s="118">
        <f t="shared" si="268"/>
        <v>176.13222287714441</v>
      </c>
      <c r="M552" s="118">
        <f t="shared" si="268"/>
        <v>152.62532388404077</v>
      </c>
      <c r="N552" s="118">
        <f t="shared" si="268"/>
        <v>160.83250476599343</v>
      </c>
      <c r="O552" s="118">
        <f t="shared" si="268"/>
        <v>150.91849385015149</v>
      </c>
      <c r="P552" s="118">
        <f t="shared" si="268"/>
        <v>142.27782214825297</v>
      </c>
      <c r="Q552" s="118">
        <f t="shared" si="268"/>
        <v>132.63881413393321</v>
      </c>
      <c r="R552" s="118">
        <f t="shared" ref="R552:V552" si="269">R553+R556+R558+R571</f>
        <v>135.8478883154161</v>
      </c>
      <c r="S552" s="118">
        <f t="shared" si="269"/>
        <v>132.72461437859511</v>
      </c>
      <c r="T552" s="118">
        <f t="shared" si="269"/>
        <v>127.7990297620502</v>
      </c>
      <c r="U552" s="118">
        <f t="shared" si="269"/>
        <v>117.31331690298362</v>
      </c>
      <c r="V552" s="118">
        <f t="shared" si="269"/>
        <v>113.599892979983</v>
      </c>
      <c r="W552" s="118">
        <f t="shared" ref="W552:Y552" si="270">W553+W556+W558+W571</f>
        <v>97.024092271940049</v>
      </c>
      <c r="X552" s="118">
        <f t="shared" si="270"/>
        <v>83.864209777098949</v>
      </c>
      <c r="Y552" s="118">
        <f t="shared" si="270"/>
        <v>60.432870084194292</v>
      </c>
      <c r="DA552" s="129" t="s">
        <v>4669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153.83167364188543</v>
      </c>
      <c r="D553" s="123">
        <f t="shared" si="271"/>
        <v>141.19475054120633</v>
      </c>
      <c r="E553" s="123">
        <f t="shared" si="271"/>
        <v>153.1800194601995</v>
      </c>
      <c r="F553" s="123">
        <f t="shared" si="271"/>
        <v>148.66143661367698</v>
      </c>
      <c r="G553" s="123">
        <f t="shared" si="271"/>
        <v>129.93219279927291</v>
      </c>
      <c r="H553" s="123">
        <f t="shared" si="271"/>
        <v>122.15881188146756</v>
      </c>
      <c r="I553" s="123">
        <f t="shared" si="271"/>
        <v>150.82498617813559</v>
      </c>
      <c r="J553" s="123">
        <f t="shared" si="271"/>
        <v>144.08984218600514</v>
      </c>
      <c r="K553" s="123">
        <f t="shared" si="271"/>
        <v>148.11592957891361</v>
      </c>
      <c r="L553" s="123">
        <f t="shared" si="271"/>
        <v>151.02353690092241</v>
      </c>
      <c r="M553" s="123">
        <f t="shared" si="271"/>
        <v>130.34289700441286</v>
      </c>
      <c r="N553" s="123">
        <f t="shared" si="271"/>
        <v>137.33278176206758</v>
      </c>
      <c r="O553" s="123">
        <f t="shared" si="271"/>
        <v>128.43052998666195</v>
      </c>
      <c r="P553" s="123">
        <f t="shared" si="271"/>
        <v>120.56333250448043</v>
      </c>
      <c r="Q553" s="123">
        <f t="shared" si="271"/>
        <v>111.24608279421959</v>
      </c>
      <c r="R553" s="123">
        <f t="shared" ref="R553:V553" si="272">SUM(R554:R555)</f>
        <v>112.69987253546319</v>
      </c>
      <c r="S553" s="123">
        <f t="shared" si="272"/>
        <v>109.39410552252339</v>
      </c>
      <c r="T553" s="123">
        <f t="shared" si="272"/>
        <v>104.6518019369307</v>
      </c>
      <c r="U553" s="123">
        <f t="shared" si="272"/>
        <v>94.316106340175168</v>
      </c>
      <c r="V553" s="123">
        <f t="shared" si="272"/>
        <v>90.551481647867334</v>
      </c>
      <c r="W553" s="123">
        <f t="shared" ref="W553:Y553" si="273">SUM(W554:W555)</f>
        <v>74.095341104343063</v>
      </c>
      <c r="X553" s="123">
        <f t="shared" si="273"/>
        <v>61.624304321626553</v>
      </c>
      <c r="Y553" s="123">
        <f t="shared" si="273"/>
        <v>39.234282225914839</v>
      </c>
      <c r="DA553" s="130" t="s">
        <v>4670</v>
      </c>
    </row>
    <row r="554" spans="1:105" ht="12" customHeight="1" x14ac:dyDescent="0.25">
      <c r="A554" s="97" t="s">
        <v>199</v>
      </c>
      <c r="B554" s="99"/>
      <c r="C554" s="99">
        <v>152.42234650639011</v>
      </c>
      <c r="D554" s="99">
        <v>139.92867243122868</v>
      </c>
      <c r="E554" s="99">
        <v>151.83482290755961</v>
      </c>
      <c r="F554" s="99">
        <v>147.37658994571262</v>
      </c>
      <c r="G554" s="99">
        <v>128.83520397847434</v>
      </c>
      <c r="H554" s="99">
        <v>121.1419311728184</v>
      </c>
      <c r="I554" s="99">
        <v>149.59347462632712</v>
      </c>
      <c r="J554" s="99">
        <v>142.93530476058075</v>
      </c>
      <c r="K554" s="99">
        <v>146.95231166864906</v>
      </c>
      <c r="L554" s="99">
        <v>149.8378166351574</v>
      </c>
      <c r="M554" s="99">
        <v>129.33209233209683</v>
      </c>
      <c r="N554" s="99">
        <v>136.2769520247526</v>
      </c>
      <c r="O554" s="99">
        <v>127.4514977267269</v>
      </c>
      <c r="P554" s="99">
        <v>119.65002841552024</v>
      </c>
      <c r="Q554" s="99">
        <v>110.40781246057819</v>
      </c>
      <c r="R554" s="99">
        <v>111.85743730659635</v>
      </c>
      <c r="S554" s="99">
        <v>108.58042762117624</v>
      </c>
      <c r="T554" s="99">
        <v>103.87667085053477</v>
      </c>
      <c r="U554" s="99">
        <v>93.619247234632553</v>
      </c>
      <c r="V554" s="99">
        <v>89.882244621691669</v>
      </c>
      <c r="W554" s="99">
        <v>73.549304497513901</v>
      </c>
      <c r="X554" s="99">
        <v>61.169857277304288</v>
      </c>
      <c r="Y554" s="99">
        <v>38.94600983542788</v>
      </c>
      <c r="DA554" s="63" t="s">
        <v>4671</v>
      </c>
    </row>
    <row r="555" spans="1:105" ht="12" customHeight="1" x14ac:dyDescent="0.25">
      <c r="A555" s="97" t="s">
        <v>53</v>
      </c>
      <c r="B555" s="99"/>
      <c r="C555" s="99">
        <v>1.4093271354953203</v>
      </c>
      <c r="D555" s="99">
        <v>1.2660781099776588</v>
      </c>
      <c r="E555" s="99">
        <v>1.3451965526398919</v>
      </c>
      <c r="F555" s="99">
        <v>1.2848466679643553</v>
      </c>
      <c r="G555" s="99">
        <v>1.0969888207985741</v>
      </c>
      <c r="H555" s="99">
        <v>1.0168807086491587</v>
      </c>
      <c r="I555" s="99">
        <v>1.2315115518084734</v>
      </c>
      <c r="J555" s="99">
        <v>1.1545374254244076</v>
      </c>
      <c r="K555" s="99">
        <v>1.1636179102645552</v>
      </c>
      <c r="L555" s="99">
        <v>1.1857202657650074</v>
      </c>
      <c r="M555" s="99">
        <v>1.0108046723160382</v>
      </c>
      <c r="N555" s="99">
        <v>1.0558297373149694</v>
      </c>
      <c r="O555" s="99">
        <v>0.97903225993503962</v>
      </c>
      <c r="P555" s="99">
        <v>0.91330408896019055</v>
      </c>
      <c r="Q555" s="99">
        <v>0.83827033364140069</v>
      </c>
      <c r="R555" s="99">
        <v>0.84243522886683997</v>
      </c>
      <c r="S555" s="99">
        <v>0.81367790134714812</v>
      </c>
      <c r="T555" s="99">
        <v>0.7751310863959241</v>
      </c>
      <c r="U555" s="99">
        <v>0.69685910554261166</v>
      </c>
      <c r="V555" s="99">
        <v>0.66923702617566161</v>
      </c>
      <c r="W555" s="99">
        <v>0.54603660682915967</v>
      </c>
      <c r="X555" s="99">
        <v>0.45444704432226751</v>
      </c>
      <c r="Y555" s="99">
        <v>0.28827239048695613</v>
      </c>
      <c r="DA555" s="63" t="s">
        <v>4672</v>
      </c>
    </row>
    <row r="556" spans="1:105" ht="12" customHeight="1" x14ac:dyDescent="0.25">
      <c r="A556" s="121" t="s">
        <v>92</v>
      </c>
      <c r="B556" s="123"/>
      <c r="C556" s="123">
        <f t="shared" ref="C556:Y556" si="274">C557</f>
        <v>4.5001198034836628E-3</v>
      </c>
      <c r="D556" s="123">
        <f t="shared" si="274"/>
        <v>8.1962840743779498E-3</v>
      </c>
      <c r="E556" s="123">
        <f t="shared" si="274"/>
        <v>7.4804441264961939E-3</v>
      </c>
      <c r="F556" s="123">
        <f t="shared" si="274"/>
        <v>1.5054068720362577E-2</v>
      </c>
      <c r="G556" s="123">
        <f t="shared" si="274"/>
        <v>2.3576346920057997E-2</v>
      </c>
      <c r="H556" s="123">
        <f t="shared" si="274"/>
        <v>1.394785772878678E-2</v>
      </c>
      <c r="I556" s="123">
        <f t="shared" si="274"/>
        <v>3.2796215422201118E-2</v>
      </c>
      <c r="J556" s="123">
        <f t="shared" si="274"/>
        <v>2.2255698952535333E-2</v>
      </c>
      <c r="K556" s="123">
        <f t="shared" si="274"/>
        <v>2.5223186112512855E-2</v>
      </c>
      <c r="L556" s="123">
        <f t="shared" si="274"/>
        <v>5.0861313412455596E-2</v>
      </c>
      <c r="M556" s="123">
        <f t="shared" si="274"/>
        <v>9.8518437034835916E-3</v>
      </c>
      <c r="N556" s="123">
        <f t="shared" si="274"/>
        <v>3.3677756242632591E-2</v>
      </c>
      <c r="O556" s="123">
        <f t="shared" si="274"/>
        <v>5.0837488861202984E-2</v>
      </c>
      <c r="P556" s="123">
        <f t="shared" si="274"/>
        <v>7.350223028647547E-2</v>
      </c>
      <c r="Q556" s="123">
        <f t="shared" si="274"/>
        <v>3.9675074141134518E-2</v>
      </c>
      <c r="R556" s="123">
        <f t="shared" si="274"/>
        <v>4.0784984836855435E-2</v>
      </c>
      <c r="S556" s="123">
        <f t="shared" si="274"/>
        <v>3.8876457985737481E-2</v>
      </c>
      <c r="T556" s="123">
        <f t="shared" si="274"/>
        <v>5.5687790215545235E-2</v>
      </c>
      <c r="U556" s="123">
        <f t="shared" si="274"/>
        <v>3.5447181819942213E-2</v>
      </c>
      <c r="V556" s="123">
        <f t="shared" si="274"/>
        <v>6.4824272831958268E-2</v>
      </c>
      <c r="W556" s="123">
        <f t="shared" si="274"/>
        <v>7.7066421549854908E-2</v>
      </c>
      <c r="X556" s="123">
        <f t="shared" si="274"/>
        <v>0.22259464178366492</v>
      </c>
      <c r="Y556" s="123">
        <f t="shared" si="274"/>
        <v>3.4303416810134692E-2</v>
      </c>
      <c r="DA556" s="130" t="s">
        <v>4673</v>
      </c>
    </row>
    <row r="557" spans="1:105" ht="12" customHeight="1" x14ac:dyDescent="0.25">
      <c r="A557" s="97" t="s">
        <v>53</v>
      </c>
      <c r="B557" s="99"/>
      <c r="C557" s="99">
        <f>RES_hhdet_in_tess!C86</f>
        <v>4.5001198034836628E-3</v>
      </c>
      <c r="D557" s="99">
        <f>RES_hhdet_in_tess!D86</f>
        <v>8.1962840743779498E-3</v>
      </c>
      <c r="E557" s="99">
        <f>RES_hhdet_in_tess!E86</f>
        <v>7.4804441264961939E-3</v>
      </c>
      <c r="F557" s="99">
        <f>RES_hhdet_in_tess!F86</f>
        <v>1.5054068720362577E-2</v>
      </c>
      <c r="G557" s="99">
        <f>RES_hhdet_in_tess!G86</f>
        <v>2.3576346920057997E-2</v>
      </c>
      <c r="H557" s="99">
        <f>RES_hhdet_in_tess!H86</f>
        <v>1.394785772878678E-2</v>
      </c>
      <c r="I557" s="99">
        <f>RES_hhdet_in_tess!I86</f>
        <v>3.2796215422201118E-2</v>
      </c>
      <c r="J557" s="99">
        <f>RES_hhdet_in_tess!J86</f>
        <v>2.2255698952535333E-2</v>
      </c>
      <c r="K557" s="99">
        <f>RES_hhdet_in_tess!K86</f>
        <v>2.5223186112512855E-2</v>
      </c>
      <c r="L557" s="99">
        <f>RES_hhdet_in_tess!L86</f>
        <v>5.0861313412455596E-2</v>
      </c>
      <c r="M557" s="99">
        <f>RES_hhdet_in_tess!M86</f>
        <v>9.8518437034835916E-3</v>
      </c>
      <c r="N557" s="99">
        <f>RES_hhdet_in_tess!N86</f>
        <v>3.3677756242632591E-2</v>
      </c>
      <c r="O557" s="99">
        <f>RES_hhdet_in_tess!O86</f>
        <v>5.0837488861202984E-2</v>
      </c>
      <c r="P557" s="99">
        <f>RES_hhdet_in_tess!P86</f>
        <v>7.350223028647547E-2</v>
      </c>
      <c r="Q557" s="99">
        <f>RES_hhdet_in_tess!Q86</f>
        <v>3.9675074141134518E-2</v>
      </c>
      <c r="R557" s="99">
        <f>RES_hhdet_in_tess!R86</f>
        <v>4.0784984836855435E-2</v>
      </c>
      <c r="S557" s="99">
        <f>RES_hhdet_in_tess!S86</f>
        <v>3.8876457985737481E-2</v>
      </c>
      <c r="T557" s="99">
        <f>RES_hhdet_in_tess!T86</f>
        <v>5.5687790215545235E-2</v>
      </c>
      <c r="U557" s="99">
        <f>RES_hhdet_in_tess!U86</f>
        <v>3.5447181819942213E-2</v>
      </c>
      <c r="V557" s="99">
        <f>RES_hhdet_in_tess!V86</f>
        <v>6.4824272831958268E-2</v>
      </c>
      <c r="W557" s="99">
        <f>RES_hhdet_in_tess!W86</f>
        <v>7.7066421549854908E-2</v>
      </c>
      <c r="X557" s="99">
        <f>RES_hhdet_in_tess!X86</f>
        <v>0.22259464178366492</v>
      </c>
      <c r="Y557" s="99">
        <f>RES_hhdet_in_tess!Y86</f>
        <v>3.4303416810134692E-2</v>
      </c>
      <c r="DA557" s="63" t="s">
        <v>4674</v>
      </c>
    </row>
    <row r="558" spans="1:105" ht="12" customHeight="1" x14ac:dyDescent="0.25">
      <c r="A558" s="121" t="s">
        <v>55</v>
      </c>
      <c r="B558" s="123"/>
      <c r="C558" s="123">
        <v>18.378182136569631</v>
      </c>
      <c r="D558" s="123">
        <v>17.779660516004277</v>
      </c>
      <c r="E558" s="123">
        <v>18.543370289808585</v>
      </c>
      <c r="F558" s="123">
        <v>18.539095668939677</v>
      </c>
      <c r="G558" s="123">
        <v>17.341869116440527</v>
      </c>
      <c r="H558" s="123">
        <v>17.186683455746937</v>
      </c>
      <c r="I558" s="123">
        <v>17.081897339565089</v>
      </c>
      <c r="J558" s="123">
        <v>16.392189149922931</v>
      </c>
      <c r="K558" s="123">
        <v>15.834814635636102</v>
      </c>
      <c r="L558" s="123">
        <v>16.267894922219856</v>
      </c>
      <c r="M558" s="123">
        <v>14.475769542191562</v>
      </c>
      <c r="N558" s="123">
        <v>15.500859119277154</v>
      </c>
      <c r="O558" s="123">
        <v>14.87491394600592</v>
      </c>
      <c r="P558" s="123">
        <v>14.294064500951237</v>
      </c>
      <c r="Q558" s="123">
        <v>13.808883461117924</v>
      </c>
      <c r="R558" s="123">
        <v>14.630415694088468</v>
      </c>
      <c r="S558" s="123">
        <v>14.848245827596163</v>
      </c>
      <c r="T558" s="123">
        <v>14.861729506019749</v>
      </c>
      <c r="U558" s="123">
        <v>14.562021624762719</v>
      </c>
      <c r="V558" s="123">
        <v>14.885702675230911</v>
      </c>
      <c r="W558" s="123">
        <v>14.563131889896397</v>
      </c>
      <c r="X558" s="123">
        <v>14.86243208335973</v>
      </c>
      <c r="Y558" s="123">
        <v>13.476879623496719</v>
      </c>
      <c r="DA558" s="130" t="s">
        <v>4675</v>
      </c>
    </row>
    <row r="559" spans="1:105" ht="12" customHeight="1" x14ac:dyDescent="0.25">
      <c r="A559" s="97" t="s">
        <v>132</v>
      </c>
      <c r="B559" s="99"/>
      <c r="C559" s="99">
        <v>18.318728691293348</v>
      </c>
      <c r="D559" s="99">
        <v>17.705875518842511</v>
      </c>
      <c r="E559" s="99">
        <v>18.6280226973916</v>
      </c>
      <c r="F559" s="99">
        <v>18.682624180610098</v>
      </c>
      <c r="G559" s="99">
        <v>17.335543777669095</v>
      </c>
      <c r="H559" s="99">
        <v>17.127342029009597</v>
      </c>
      <c r="I559" s="99">
        <v>17.100393914849555</v>
      </c>
      <c r="J559" s="99">
        <v>16.393523041391891</v>
      </c>
      <c r="K559" s="99">
        <v>15.864471830634539</v>
      </c>
      <c r="L559" s="99">
        <v>16.259427906957171</v>
      </c>
      <c r="M559" s="99">
        <v>14.375376250960535</v>
      </c>
      <c r="N559" s="99">
        <v>15.519011888826734</v>
      </c>
      <c r="O559" s="99">
        <v>14.881934491426842</v>
      </c>
      <c r="P559" s="99">
        <v>14.40198681430744</v>
      </c>
      <c r="Q559" s="99">
        <v>13.822294862411178</v>
      </c>
      <c r="R559" s="99">
        <v>14.580641146975813</v>
      </c>
      <c r="S559" s="99">
        <v>14.833182600327774</v>
      </c>
      <c r="T559" s="99">
        <v>14.896506731604365</v>
      </c>
      <c r="U559" s="99">
        <v>14.379704039223856</v>
      </c>
      <c r="V559" s="99">
        <v>14.891791130611061</v>
      </c>
      <c r="W559" s="99">
        <v>14.374386463996487</v>
      </c>
      <c r="X559" s="99">
        <v>14.931294251795077</v>
      </c>
      <c r="Y559" s="99">
        <v>13.412034834166812</v>
      </c>
      <c r="DA559" s="63" t="s">
        <v>4676</v>
      </c>
    </row>
    <row r="560" spans="1:105" ht="12" customHeight="1" x14ac:dyDescent="0.25">
      <c r="A560" s="97" t="s">
        <v>131</v>
      </c>
      <c r="B560" s="99"/>
      <c r="C560" s="99">
        <v>0</v>
      </c>
      <c r="D560" s="99">
        <v>0</v>
      </c>
      <c r="E560" s="99">
        <v>0</v>
      </c>
      <c r="F560" s="99">
        <v>0</v>
      </c>
      <c r="G560" s="99">
        <v>0</v>
      </c>
      <c r="H560" s="99">
        <v>0</v>
      </c>
      <c r="I560" s="99">
        <v>0</v>
      </c>
      <c r="J560" s="99">
        <v>0</v>
      </c>
      <c r="K560" s="99">
        <v>0</v>
      </c>
      <c r="L560" s="99">
        <v>0</v>
      </c>
      <c r="M560" s="99">
        <v>0</v>
      </c>
      <c r="N560" s="99">
        <v>0</v>
      </c>
      <c r="O560" s="99">
        <v>0</v>
      </c>
      <c r="P560" s="99">
        <v>0</v>
      </c>
      <c r="Q560" s="99">
        <v>0</v>
      </c>
      <c r="R560" s="99">
        <v>0</v>
      </c>
      <c r="S560" s="99">
        <v>0</v>
      </c>
      <c r="T560" s="99">
        <v>0</v>
      </c>
      <c r="U560" s="99">
        <v>0</v>
      </c>
      <c r="V560" s="99">
        <v>0</v>
      </c>
      <c r="W560" s="99">
        <v>0</v>
      </c>
      <c r="X560" s="99">
        <v>0</v>
      </c>
      <c r="Y560" s="99">
        <v>0</v>
      </c>
      <c r="DA560" s="63" t="s">
        <v>4677</v>
      </c>
    </row>
    <row r="561" spans="1:105" ht="12" customHeight="1" x14ac:dyDescent="0.25">
      <c r="A561" s="100" t="s">
        <v>199</v>
      </c>
      <c r="B561" s="102"/>
      <c r="C561" s="102">
        <v>0</v>
      </c>
      <c r="D561" s="102">
        <v>0</v>
      </c>
      <c r="E561" s="102">
        <v>0</v>
      </c>
      <c r="F561" s="102">
        <v>0</v>
      </c>
      <c r="G561" s="102">
        <v>0</v>
      </c>
      <c r="H561" s="102">
        <v>0</v>
      </c>
      <c r="I561" s="102">
        <v>0</v>
      </c>
      <c r="J561" s="102">
        <v>0</v>
      </c>
      <c r="K561" s="102">
        <v>0</v>
      </c>
      <c r="L561" s="102">
        <v>0</v>
      </c>
      <c r="M561" s="102">
        <v>0</v>
      </c>
      <c r="N561" s="102">
        <v>0</v>
      </c>
      <c r="O561" s="102">
        <v>0</v>
      </c>
      <c r="P561" s="102">
        <v>0</v>
      </c>
      <c r="Q561" s="102">
        <v>0</v>
      </c>
      <c r="R561" s="102">
        <v>0</v>
      </c>
      <c r="S561" s="102">
        <v>0</v>
      </c>
      <c r="T561" s="102">
        <v>0</v>
      </c>
      <c r="U561" s="102">
        <v>0</v>
      </c>
      <c r="V561" s="102">
        <v>0</v>
      </c>
      <c r="W561" s="102">
        <v>0</v>
      </c>
      <c r="X561" s="102">
        <v>0</v>
      </c>
      <c r="Y561" s="102">
        <v>0</v>
      </c>
      <c r="DA561" s="131" t="s">
        <v>4678</v>
      </c>
    </row>
    <row r="562" spans="1:105" ht="12" customHeight="1" x14ac:dyDescent="0.25">
      <c r="A562" s="103" t="s">
        <v>52</v>
      </c>
      <c r="B562" s="105"/>
      <c r="C562" s="105">
        <v>0</v>
      </c>
      <c r="D562" s="105">
        <v>0</v>
      </c>
      <c r="E562" s="105">
        <v>0</v>
      </c>
      <c r="F562" s="105">
        <v>0</v>
      </c>
      <c r="G562" s="105">
        <v>0</v>
      </c>
      <c r="H562" s="105">
        <v>0</v>
      </c>
      <c r="I562" s="105">
        <v>0</v>
      </c>
      <c r="J562" s="105">
        <v>0</v>
      </c>
      <c r="K562" s="105">
        <v>0</v>
      </c>
      <c r="L562" s="105">
        <v>0</v>
      </c>
      <c r="M562" s="105">
        <v>0</v>
      </c>
      <c r="N562" s="105">
        <v>0</v>
      </c>
      <c r="O562" s="105">
        <v>0</v>
      </c>
      <c r="P562" s="105">
        <v>0</v>
      </c>
      <c r="Q562" s="105">
        <v>0</v>
      </c>
      <c r="R562" s="105">
        <v>0</v>
      </c>
      <c r="S562" s="105">
        <v>0</v>
      </c>
      <c r="T562" s="105">
        <v>0</v>
      </c>
      <c r="U562" s="105">
        <v>0</v>
      </c>
      <c r="V562" s="105">
        <v>0</v>
      </c>
      <c r="W562" s="105">
        <v>0</v>
      </c>
      <c r="X562" s="105">
        <v>0</v>
      </c>
      <c r="Y562" s="105">
        <v>0</v>
      </c>
      <c r="DA562" s="132" t="s">
        <v>4679</v>
      </c>
    </row>
    <row r="563" spans="1:105" ht="12" customHeight="1" x14ac:dyDescent="0.25">
      <c r="A563" s="106" t="s">
        <v>124</v>
      </c>
      <c r="B563" s="102"/>
      <c r="C563" s="102">
        <v>0</v>
      </c>
      <c r="D563" s="102">
        <v>0</v>
      </c>
      <c r="E563" s="102">
        <v>0</v>
      </c>
      <c r="F563" s="102">
        <v>0</v>
      </c>
      <c r="G563" s="102">
        <v>0</v>
      </c>
      <c r="H563" s="102">
        <v>0</v>
      </c>
      <c r="I563" s="102">
        <v>0</v>
      </c>
      <c r="J563" s="102">
        <v>0</v>
      </c>
      <c r="K563" s="102">
        <v>0</v>
      </c>
      <c r="L563" s="102">
        <v>0</v>
      </c>
      <c r="M563" s="102">
        <v>0</v>
      </c>
      <c r="N563" s="102">
        <v>0</v>
      </c>
      <c r="O563" s="102">
        <v>0</v>
      </c>
      <c r="P563" s="102">
        <v>0</v>
      </c>
      <c r="Q563" s="102">
        <v>0</v>
      </c>
      <c r="R563" s="102">
        <v>0</v>
      </c>
      <c r="S563" s="102">
        <v>0</v>
      </c>
      <c r="T563" s="102">
        <v>0</v>
      </c>
      <c r="U563" s="102">
        <v>0</v>
      </c>
      <c r="V563" s="102">
        <v>0</v>
      </c>
      <c r="W563" s="102">
        <v>0</v>
      </c>
      <c r="X563" s="102">
        <v>0</v>
      </c>
      <c r="Y563" s="102">
        <v>0</v>
      </c>
      <c r="DA563" s="131" t="s">
        <v>4680</v>
      </c>
    </row>
    <row r="564" spans="1:105" ht="12" customHeight="1" x14ac:dyDescent="0.25">
      <c r="A564" s="107" t="s">
        <v>123</v>
      </c>
      <c r="B564" s="105"/>
      <c r="C564" s="105">
        <v>0</v>
      </c>
      <c r="D564" s="105">
        <v>0</v>
      </c>
      <c r="E564" s="105">
        <v>0</v>
      </c>
      <c r="F564" s="105">
        <v>0</v>
      </c>
      <c r="G564" s="105">
        <v>0</v>
      </c>
      <c r="H564" s="105">
        <v>0</v>
      </c>
      <c r="I564" s="105">
        <v>0</v>
      </c>
      <c r="J564" s="105">
        <v>0</v>
      </c>
      <c r="K564" s="105">
        <v>0</v>
      </c>
      <c r="L564" s="105">
        <v>0</v>
      </c>
      <c r="M564" s="105">
        <v>0</v>
      </c>
      <c r="N564" s="105">
        <v>0</v>
      </c>
      <c r="O564" s="105">
        <v>0</v>
      </c>
      <c r="P564" s="105">
        <v>0</v>
      </c>
      <c r="Q564" s="105">
        <v>0</v>
      </c>
      <c r="R564" s="105">
        <v>0</v>
      </c>
      <c r="S564" s="105">
        <v>0</v>
      </c>
      <c r="T564" s="105">
        <v>0</v>
      </c>
      <c r="U564" s="105">
        <v>0</v>
      </c>
      <c r="V564" s="105">
        <v>0</v>
      </c>
      <c r="W564" s="105">
        <v>0</v>
      </c>
      <c r="X564" s="105">
        <v>0</v>
      </c>
      <c r="Y564" s="105">
        <v>0</v>
      </c>
      <c r="DA564" s="132" t="s">
        <v>4681</v>
      </c>
    </row>
    <row r="565" spans="1:105" ht="12" customHeight="1" x14ac:dyDescent="0.25">
      <c r="A565" s="108" t="s">
        <v>50</v>
      </c>
      <c r="B565" s="99"/>
      <c r="C565" s="99">
        <v>0</v>
      </c>
      <c r="D565" s="99">
        <v>0</v>
      </c>
      <c r="E565" s="99">
        <v>0</v>
      </c>
      <c r="F565" s="99">
        <v>0</v>
      </c>
      <c r="G565" s="99">
        <v>0</v>
      </c>
      <c r="H565" s="99">
        <v>0</v>
      </c>
      <c r="I565" s="99">
        <v>0</v>
      </c>
      <c r="J565" s="99">
        <v>0</v>
      </c>
      <c r="K565" s="99">
        <v>0</v>
      </c>
      <c r="L565" s="99">
        <v>0</v>
      </c>
      <c r="M565" s="99">
        <v>0</v>
      </c>
      <c r="N565" s="99">
        <v>0</v>
      </c>
      <c r="O565" s="99">
        <v>0</v>
      </c>
      <c r="P565" s="99">
        <v>0</v>
      </c>
      <c r="Q565" s="99">
        <v>0</v>
      </c>
      <c r="R565" s="99">
        <v>0</v>
      </c>
      <c r="S565" s="99">
        <v>0</v>
      </c>
      <c r="T565" s="99">
        <v>0</v>
      </c>
      <c r="U565" s="99">
        <v>0</v>
      </c>
      <c r="V565" s="99">
        <v>0</v>
      </c>
      <c r="W565" s="99">
        <v>0</v>
      </c>
      <c r="X565" s="99">
        <v>0</v>
      </c>
      <c r="Y565" s="99">
        <v>0</v>
      </c>
      <c r="DA565" s="63" t="s">
        <v>4682</v>
      </c>
    </row>
    <row r="566" spans="1:105" ht="12" customHeight="1" x14ac:dyDescent="0.25">
      <c r="A566" s="108" t="s">
        <v>52</v>
      </c>
      <c r="B566" s="99"/>
      <c r="C566" s="99">
        <v>0</v>
      </c>
      <c r="D566" s="99">
        <v>0</v>
      </c>
      <c r="E566" s="99">
        <v>0</v>
      </c>
      <c r="F566" s="99">
        <v>0</v>
      </c>
      <c r="G566" s="99">
        <v>0</v>
      </c>
      <c r="H566" s="99">
        <v>0</v>
      </c>
      <c r="I566" s="99">
        <v>0</v>
      </c>
      <c r="J566" s="99">
        <v>0</v>
      </c>
      <c r="K566" s="99">
        <v>0</v>
      </c>
      <c r="L566" s="99">
        <v>0</v>
      </c>
      <c r="M566" s="99">
        <v>0</v>
      </c>
      <c r="N566" s="99">
        <v>0</v>
      </c>
      <c r="O566" s="99">
        <v>0</v>
      </c>
      <c r="P566" s="99">
        <v>0</v>
      </c>
      <c r="Q566" s="99">
        <v>0</v>
      </c>
      <c r="R566" s="99">
        <v>0</v>
      </c>
      <c r="S566" s="99">
        <v>0</v>
      </c>
      <c r="T566" s="99">
        <v>0</v>
      </c>
      <c r="U566" s="99">
        <v>0</v>
      </c>
      <c r="V566" s="99">
        <v>0</v>
      </c>
      <c r="W566" s="99">
        <v>0</v>
      </c>
      <c r="X566" s="99">
        <v>0</v>
      </c>
      <c r="Y566" s="99">
        <v>0</v>
      </c>
      <c r="DA566" s="63" t="s">
        <v>4683</v>
      </c>
    </row>
    <row r="567" spans="1:105" ht="12" customHeight="1" x14ac:dyDescent="0.25">
      <c r="A567" s="106" t="s">
        <v>122</v>
      </c>
      <c r="B567" s="102"/>
      <c r="C567" s="102">
        <v>18.638561020727124</v>
      </c>
      <c r="D567" s="102">
        <v>18.268065555541614</v>
      </c>
      <c r="E567" s="102">
        <v>17.969786097821871</v>
      </c>
      <c r="F567" s="102">
        <v>17.695219338832743</v>
      </c>
      <c r="G567" s="102">
        <v>17.377353622445053</v>
      </c>
      <c r="H567" s="102">
        <v>17.566227872083733</v>
      </c>
      <c r="I567" s="102">
        <v>16.856513841337893</v>
      </c>
      <c r="J567" s="102">
        <v>16.370700545237057</v>
      </c>
      <c r="K567" s="102">
        <v>15.556747453561645</v>
      </c>
      <c r="L567" s="102">
        <v>16.32429029043471</v>
      </c>
      <c r="M567" s="102">
        <v>14.903520527678582</v>
      </c>
      <c r="N567" s="102">
        <v>15.357212610147029</v>
      </c>
      <c r="O567" s="102">
        <v>14.81963966763643</v>
      </c>
      <c r="P567" s="102">
        <v>13.697813413511016</v>
      </c>
      <c r="Q567" s="102">
        <v>13.751978660658555</v>
      </c>
      <c r="R567" s="102">
        <v>14.988792433299578</v>
      </c>
      <c r="S567" s="102">
        <v>14.967239392612012</v>
      </c>
      <c r="T567" s="102">
        <v>14.246640915768175</v>
      </c>
      <c r="U567" s="102">
        <v>15.249497978029813</v>
      </c>
      <c r="V567" s="102">
        <v>14.834777279932091</v>
      </c>
      <c r="W567" s="102">
        <v>16.144201004779177</v>
      </c>
      <c r="X567" s="102">
        <v>11.016560048534496</v>
      </c>
      <c r="Y567" s="102">
        <v>15.285406013306355</v>
      </c>
      <c r="DA567" s="131" t="s">
        <v>4684</v>
      </c>
    </row>
    <row r="568" spans="1:105" ht="12" customHeight="1" x14ac:dyDescent="0.25">
      <c r="A568" s="107" t="s">
        <v>121</v>
      </c>
      <c r="B568" s="105"/>
      <c r="C568" s="105">
        <v>0</v>
      </c>
      <c r="D568" s="105">
        <v>0</v>
      </c>
      <c r="E568" s="105">
        <v>0</v>
      </c>
      <c r="F568" s="105">
        <v>0</v>
      </c>
      <c r="G568" s="105">
        <v>0</v>
      </c>
      <c r="H568" s="105">
        <v>0</v>
      </c>
      <c r="I568" s="105">
        <v>0</v>
      </c>
      <c r="J568" s="105">
        <v>0</v>
      </c>
      <c r="K568" s="105">
        <v>0</v>
      </c>
      <c r="L568" s="105">
        <v>0</v>
      </c>
      <c r="M568" s="105">
        <v>0</v>
      </c>
      <c r="N568" s="105">
        <v>0</v>
      </c>
      <c r="O568" s="105">
        <v>0</v>
      </c>
      <c r="P568" s="105">
        <v>0</v>
      </c>
      <c r="Q568" s="105">
        <v>0</v>
      </c>
      <c r="R568" s="105">
        <v>0</v>
      </c>
      <c r="S568" s="105">
        <v>0</v>
      </c>
      <c r="T568" s="105">
        <v>0</v>
      </c>
      <c r="U568" s="105">
        <v>0</v>
      </c>
      <c r="V568" s="105">
        <v>0</v>
      </c>
      <c r="W568" s="105">
        <v>0</v>
      </c>
      <c r="X568" s="105">
        <v>0</v>
      </c>
      <c r="Y568" s="105">
        <v>0</v>
      </c>
      <c r="DA568" s="132" t="s">
        <v>4685</v>
      </c>
    </row>
    <row r="569" spans="1:105" ht="12" customHeight="1" x14ac:dyDescent="0.25">
      <c r="A569" s="108" t="s">
        <v>53</v>
      </c>
      <c r="B569" s="99"/>
      <c r="C569" s="99">
        <v>0</v>
      </c>
      <c r="D569" s="99">
        <v>0</v>
      </c>
      <c r="E569" s="99">
        <v>0</v>
      </c>
      <c r="F569" s="99">
        <v>0</v>
      </c>
      <c r="G569" s="99">
        <v>0</v>
      </c>
      <c r="H569" s="99">
        <v>0</v>
      </c>
      <c r="I569" s="99">
        <v>0</v>
      </c>
      <c r="J569" s="99">
        <v>0</v>
      </c>
      <c r="K569" s="99">
        <v>0</v>
      </c>
      <c r="L569" s="99">
        <v>0</v>
      </c>
      <c r="M569" s="99">
        <v>0</v>
      </c>
      <c r="N569" s="99">
        <v>0</v>
      </c>
      <c r="O569" s="99">
        <v>0</v>
      </c>
      <c r="P569" s="99">
        <v>0</v>
      </c>
      <c r="Q569" s="99">
        <v>0</v>
      </c>
      <c r="R569" s="99">
        <v>0</v>
      </c>
      <c r="S569" s="99">
        <v>0</v>
      </c>
      <c r="T569" s="99">
        <v>0</v>
      </c>
      <c r="U569" s="99">
        <v>0</v>
      </c>
      <c r="V569" s="99">
        <v>0</v>
      </c>
      <c r="W569" s="99">
        <v>0</v>
      </c>
      <c r="X569" s="99">
        <v>0</v>
      </c>
      <c r="Y569" s="99">
        <v>0</v>
      </c>
      <c r="DA569" s="63" t="s">
        <v>4686</v>
      </c>
    </row>
    <row r="570" spans="1:105" ht="12" customHeight="1" x14ac:dyDescent="0.25">
      <c r="A570" s="108" t="s">
        <v>52</v>
      </c>
      <c r="B570" s="99"/>
      <c r="C570" s="99">
        <v>0</v>
      </c>
      <c r="D570" s="99">
        <v>0</v>
      </c>
      <c r="E570" s="99">
        <v>0</v>
      </c>
      <c r="F570" s="99">
        <v>0</v>
      </c>
      <c r="G570" s="99">
        <v>0</v>
      </c>
      <c r="H570" s="99">
        <v>0</v>
      </c>
      <c r="I570" s="99">
        <v>0</v>
      </c>
      <c r="J570" s="99">
        <v>0</v>
      </c>
      <c r="K570" s="99">
        <v>0</v>
      </c>
      <c r="L570" s="99">
        <v>0</v>
      </c>
      <c r="M570" s="99">
        <v>0</v>
      </c>
      <c r="N570" s="99">
        <v>0</v>
      </c>
      <c r="O570" s="99">
        <v>0</v>
      </c>
      <c r="P570" s="99">
        <v>0</v>
      </c>
      <c r="Q570" s="99">
        <v>0</v>
      </c>
      <c r="R570" s="99">
        <v>0</v>
      </c>
      <c r="S570" s="99">
        <v>0</v>
      </c>
      <c r="T570" s="99">
        <v>0</v>
      </c>
      <c r="U570" s="99">
        <v>0</v>
      </c>
      <c r="V570" s="99">
        <v>0</v>
      </c>
      <c r="W570" s="99">
        <v>0</v>
      </c>
      <c r="X570" s="99">
        <v>0</v>
      </c>
      <c r="Y570" s="99">
        <v>0</v>
      </c>
      <c r="DA570" s="63" t="s">
        <v>4687</v>
      </c>
    </row>
    <row r="571" spans="1:105" ht="12" customHeight="1" x14ac:dyDescent="0.25">
      <c r="A571" s="121" t="s">
        <v>54</v>
      </c>
      <c r="B571" s="123"/>
      <c r="C571" s="123">
        <v>12.387805670901736</v>
      </c>
      <c r="D571" s="123">
        <v>10.85563414836111</v>
      </c>
      <c r="E571" s="123">
        <v>10.864969388075105</v>
      </c>
      <c r="F571" s="123">
        <v>10.818531657784861</v>
      </c>
      <c r="G571" s="123">
        <v>9.4247231205320361</v>
      </c>
      <c r="H571" s="123">
        <v>9.7779107996999723</v>
      </c>
      <c r="I571" s="123">
        <v>9.1092502459391937</v>
      </c>
      <c r="J571" s="123">
        <v>8.904590976269704</v>
      </c>
      <c r="K571" s="123">
        <v>7.7111572787956932</v>
      </c>
      <c r="L571" s="123">
        <v>8.7899297405896828</v>
      </c>
      <c r="M571" s="123">
        <v>7.7968054937328821</v>
      </c>
      <c r="N571" s="123">
        <v>7.9651861284060539</v>
      </c>
      <c r="O571" s="123">
        <v>7.5622124286224199</v>
      </c>
      <c r="P571" s="123">
        <v>7.3469229125348265</v>
      </c>
      <c r="Q571" s="123">
        <v>7.5441728044545542</v>
      </c>
      <c r="R571" s="123">
        <v>8.4768151010275847</v>
      </c>
      <c r="S571" s="123">
        <v>8.4433865704898139</v>
      </c>
      <c r="T571" s="123">
        <v>8.2298105288842063</v>
      </c>
      <c r="U571" s="123">
        <v>8.3997417562257723</v>
      </c>
      <c r="V571" s="123">
        <v>8.0978843840527919</v>
      </c>
      <c r="W571" s="123">
        <v>8.2885528561507247</v>
      </c>
      <c r="X571" s="123">
        <v>7.1548787303290036</v>
      </c>
      <c r="Y571" s="123">
        <v>7.6874048179725971</v>
      </c>
      <c r="DA571" s="130" t="s">
        <v>4688</v>
      </c>
    </row>
    <row r="572" spans="1:105" ht="12" customHeight="1" x14ac:dyDescent="0.25">
      <c r="A572" s="97" t="s">
        <v>202</v>
      </c>
      <c r="B572" s="99"/>
      <c r="C572" s="99">
        <v>12.237517617202569</v>
      </c>
      <c r="D572" s="99">
        <v>10.152562736654877</v>
      </c>
      <c r="E572" s="99">
        <v>11.197616702119269</v>
      </c>
      <c r="F572" s="99">
        <v>11.155523563666977</v>
      </c>
      <c r="G572" s="99">
        <v>9.0670238303279191</v>
      </c>
      <c r="H572" s="99">
        <v>9.2132602783598454</v>
      </c>
      <c r="I572" s="99">
        <v>9.3297376414917537</v>
      </c>
      <c r="J572" s="99">
        <v>9.1085081704134385</v>
      </c>
      <c r="K572" s="99">
        <v>7.6514494277240876</v>
      </c>
      <c r="L572" s="99">
        <v>8.9172692184595466</v>
      </c>
      <c r="M572" s="99">
        <v>7.6581035062954186</v>
      </c>
      <c r="N572" s="99">
        <v>7.9801544966614131</v>
      </c>
      <c r="O572" s="99">
        <v>7.600314578677299</v>
      </c>
      <c r="P572" s="99">
        <v>7.5546021975746003</v>
      </c>
      <c r="Q572" s="99">
        <v>7.5480182611544153</v>
      </c>
      <c r="R572" s="99">
        <v>8.1982886593150877</v>
      </c>
      <c r="S572" s="99">
        <v>8.4266005958872015</v>
      </c>
      <c r="T572" s="99">
        <v>8.3885890384254118</v>
      </c>
      <c r="U572" s="99">
        <v>8.1495850265812653</v>
      </c>
      <c r="V572" s="99">
        <v>8.1396053029738091</v>
      </c>
      <c r="W572" s="99">
        <v>7.7784154934554035</v>
      </c>
      <c r="X572" s="99">
        <v>7.7600137154787605</v>
      </c>
      <c r="Y572" s="99">
        <v>7.0731926644730834</v>
      </c>
      <c r="DA572" s="63" t="s">
        <v>4689</v>
      </c>
    </row>
    <row r="573" spans="1:105" ht="12" customHeight="1" x14ac:dyDescent="0.25">
      <c r="A573" s="97" t="s">
        <v>50</v>
      </c>
      <c r="B573" s="99"/>
      <c r="C573" s="99">
        <v>14.834892428949466</v>
      </c>
      <c r="D573" s="99">
        <v>0</v>
      </c>
      <c r="E573" s="99">
        <v>10.872195439539853</v>
      </c>
      <c r="F573" s="99">
        <v>11.594621184679088</v>
      </c>
      <c r="G573" s="99">
        <v>9.406920759111344</v>
      </c>
      <c r="H573" s="99">
        <v>10.070124392229369</v>
      </c>
      <c r="I573" s="99">
        <v>6.7588910740992265</v>
      </c>
      <c r="J573" s="99">
        <v>8.9484450351116145</v>
      </c>
      <c r="K573" s="99">
        <v>7.7511510607726004</v>
      </c>
      <c r="L573" s="99">
        <v>9.1452827854004752</v>
      </c>
      <c r="M573" s="99">
        <v>8.8697745385418862</v>
      </c>
      <c r="N573" s="99">
        <v>6.9450972266385147</v>
      </c>
      <c r="O573" s="99">
        <v>6.5187818213103004</v>
      </c>
      <c r="P573" s="99">
        <v>7.2716208177930133</v>
      </c>
      <c r="Q573" s="99">
        <v>7.5742155818269046</v>
      </c>
      <c r="R573" s="99">
        <v>9.4838953132436536</v>
      </c>
      <c r="S573" s="99">
        <v>9.4402529707993601</v>
      </c>
      <c r="T573" s="99">
        <v>8.2123149375840789</v>
      </c>
      <c r="U573" s="99">
        <v>9.8021835203451069</v>
      </c>
      <c r="V573" s="99">
        <v>7.4271106179141295</v>
      </c>
      <c r="W573" s="99">
        <v>7.7392644984715124</v>
      </c>
      <c r="X573" s="99">
        <v>4.9778023351323277</v>
      </c>
      <c r="Y573" s="99">
        <v>8.4273298252429658</v>
      </c>
      <c r="DA573" s="63" t="s">
        <v>4690</v>
      </c>
    </row>
    <row r="574" spans="1:105" ht="12" customHeight="1" x14ac:dyDescent="0.25">
      <c r="A574" s="109" t="s">
        <v>120</v>
      </c>
      <c r="B574" s="110"/>
      <c r="C574" s="110">
        <v>12.340180378862001</v>
      </c>
      <c r="D574" s="110">
        <v>11.21739580855818</v>
      </c>
      <c r="E574" s="110">
        <v>10.531683509474718</v>
      </c>
      <c r="F574" s="110">
        <v>10.452871823834634</v>
      </c>
      <c r="G574" s="110">
        <v>9.7601012553858002</v>
      </c>
      <c r="H574" s="110">
        <v>10.31471650457852</v>
      </c>
      <c r="I574" s="110">
        <v>9.051723405614732</v>
      </c>
      <c r="J574" s="110">
        <v>8.4848368222039348</v>
      </c>
      <c r="K574" s="110">
        <v>7.7836440911325511</v>
      </c>
      <c r="L574" s="110">
        <v>8.4387691130727749</v>
      </c>
      <c r="M574" s="110">
        <v>7.860634447144121</v>
      </c>
      <c r="N574" s="110">
        <v>8.0309837978891174</v>
      </c>
      <c r="O574" s="110">
        <v>7.7181732657014699</v>
      </c>
      <c r="P574" s="110">
        <v>7.2115212511632789</v>
      </c>
      <c r="Q574" s="110">
        <v>7.5267962181003458</v>
      </c>
      <c r="R574" s="110">
        <v>8.3789109212330626</v>
      </c>
      <c r="S574" s="110">
        <v>8.2990531540998642</v>
      </c>
      <c r="T574" s="110">
        <v>7.9622023562247373</v>
      </c>
      <c r="U574" s="110">
        <v>8.523492646251583</v>
      </c>
      <c r="V574" s="110">
        <v>8.0473950090413719</v>
      </c>
      <c r="W574" s="110">
        <v>8.7972648962698994</v>
      </c>
      <c r="X574" s="110">
        <v>6.2480143872982188</v>
      </c>
      <c r="Y574" s="110">
        <v>8.0782844795929627</v>
      </c>
      <c r="DA574" s="60" t="s">
        <v>4691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0.2140435744111448</v>
      </c>
      <c r="D576" s="118">
        <f t="shared" si="275"/>
        <v>0</v>
      </c>
      <c r="E576" s="118">
        <f t="shared" si="275"/>
        <v>0.23365724429398743</v>
      </c>
      <c r="F576" s="118">
        <f t="shared" si="275"/>
        <v>0.25406367179151546</v>
      </c>
      <c r="G576" s="118">
        <f t="shared" si="275"/>
        <v>0.20485158344297344</v>
      </c>
      <c r="H576" s="118">
        <f t="shared" si="275"/>
        <v>0.20133937510894856</v>
      </c>
      <c r="I576" s="118">
        <f t="shared" si="275"/>
        <v>0.12096261286684601</v>
      </c>
      <c r="J576" s="118">
        <f t="shared" si="275"/>
        <v>0.19633010636885725</v>
      </c>
      <c r="K576" s="118">
        <f t="shared" si="275"/>
        <v>0.23709546600048342</v>
      </c>
      <c r="L576" s="118">
        <f t="shared" si="275"/>
        <v>0.19517621816478606</v>
      </c>
      <c r="M576" s="118">
        <f t="shared" si="275"/>
        <v>0.1822887895239968</v>
      </c>
      <c r="N576" s="118">
        <f t="shared" si="275"/>
        <v>8.9849924309872403E-2</v>
      </c>
      <c r="O576" s="118">
        <f t="shared" si="275"/>
        <v>0.21436894275385351</v>
      </c>
      <c r="P576" s="118">
        <f t="shared" si="275"/>
        <v>0.59511262054524472</v>
      </c>
      <c r="Q576" s="118">
        <f t="shared" si="275"/>
        <v>0.65097455200732257</v>
      </c>
      <c r="R576" s="118">
        <f t="shared" ref="R576:V576" si="276">R577+R580+R582+R595</f>
        <v>0.57194485105171289</v>
      </c>
      <c r="S576" s="118">
        <f t="shared" si="276"/>
        <v>0.2681549837638651</v>
      </c>
      <c r="T576" s="118">
        <f t="shared" si="276"/>
        <v>0.16605954440592818</v>
      </c>
      <c r="U576" s="118">
        <f t="shared" si="276"/>
        <v>0.12040049505164284</v>
      </c>
      <c r="V576" s="118">
        <f t="shared" si="276"/>
        <v>7.0859973874111424E-3</v>
      </c>
      <c r="W576" s="118">
        <f t="shared" ref="W576:Y576" si="277">W577+W580+W582+W595</f>
        <v>7.4586842139779796E-3</v>
      </c>
      <c r="X576" s="118">
        <f t="shared" si="277"/>
        <v>0.10413468613676743</v>
      </c>
      <c r="Y576" s="118">
        <f t="shared" si="277"/>
        <v>0.20695560342567731</v>
      </c>
      <c r="DA576" s="129" t="s">
        <v>4837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:Y577" si="280">SUM(W578:W579)</f>
        <v>0</v>
      </c>
      <c r="X577" s="123">
        <f t="shared" si="280"/>
        <v>0</v>
      </c>
      <c r="Y577" s="123">
        <f t="shared" si="280"/>
        <v>0</v>
      </c>
      <c r="DA577" s="130" t="s">
        <v>4838</v>
      </c>
    </row>
    <row r="578" spans="1:105" ht="12" customHeight="1" x14ac:dyDescent="0.25">
      <c r="A578" s="97" t="s">
        <v>199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X578" s="99">
        <v>0</v>
      </c>
      <c r="Y578" s="99">
        <v>0</v>
      </c>
      <c r="DA578" s="63" t="s">
        <v>4839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X579" s="99">
        <v>0</v>
      </c>
      <c r="Y579" s="99">
        <v>0</v>
      </c>
      <c r="DA579" s="63" t="s">
        <v>4840</v>
      </c>
    </row>
    <row r="580" spans="1:105" ht="12" customHeight="1" x14ac:dyDescent="0.25">
      <c r="A580" s="121" t="s">
        <v>92</v>
      </c>
      <c r="B580" s="123"/>
      <c r="C580" s="123">
        <f t="shared" ref="C580:Y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X580" s="123">
        <f t="shared" si="281"/>
        <v>0</v>
      </c>
      <c r="Y580" s="123">
        <f t="shared" si="281"/>
        <v>0</v>
      </c>
      <c r="DA580" s="130" t="s">
        <v>4841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X581" s="99">
        <v>0</v>
      </c>
      <c r="Y581" s="99">
        <v>0</v>
      </c>
      <c r="DA581" s="63" t="s">
        <v>4842</v>
      </c>
    </row>
    <row r="582" spans="1:105" ht="12" customHeight="1" x14ac:dyDescent="0.25">
      <c r="A582" s="121" t="s">
        <v>55</v>
      </c>
      <c r="B582" s="123"/>
      <c r="C582" s="123">
        <v>0</v>
      </c>
      <c r="D582" s="123">
        <v>0</v>
      </c>
      <c r="E582" s="123">
        <v>0</v>
      </c>
      <c r="F582" s="123">
        <v>0</v>
      </c>
      <c r="G582" s="123">
        <v>0</v>
      </c>
      <c r="H582" s="123">
        <v>0</v>
      </c>
      <c r="I582" s="123">
        <v>0</v>
      </c>
      <c r="J582" s="123">
        <v>0</v>
      </c>
      <c r="K582" s="123">
        <v>0</v>
      </c>
      <c r="L582" s="123">
        <v>0</v>
      </c>
      <c r="M582" s="123">
        <v>0</v>
      </c>
      <c r="N582" s="123">
        <v>0</v>
      </c>
      <c r="O582" s="123">
        <v>0</v>
      </c>
      <c r="P582" s="123">
        <v>0</v>
      </c>
      <c r="Q582" s="123">
        <v>0</v>
      </c>
      <c r="R582" s="123">
        <v>0</v>
      </c>
      <c r="S582" s="123">
        <v>0</v>
      </c>
      <c r="T582" s="123">
        <v>0</v>
      </c>
      <c r="U582" s="123">
        <v>0</v>
      </c>
      <c r="V582" s="123">
        <v>0</v>
      </c>
      <c r="W582" s="123">
        <v>0</v>
      </c>
      <c r="X582" s="123">
        <v>0</v>
      </c>
      <c r="Y582" s="123">
        <v>0</v>
      </c>
      <c r="DA582" s="130" t="s">
        <v>4843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X583" s="99">
        <v>0</v>
      </c>
      <c r="Y583" s="99">
        <v>0</v>
      </c>
      <c r="DA583" s="63" t="s">
        <v>4844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X584" s="99">
        <v>0</v>
      </c>
      <c r="Y584" s="99">
        <v>0</v>
      </c>
      <c r="DA584" s="63" t="s">
        <v>4845</v>
      </c>
    </row>
    <row r="585" spans="1:105" ht="12" customHeight="1" x14ac:dyDescent="0.25">
      <c r="A585" s="100" t="s">
        <v>199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X585" s="102">
        <v>0</v>
      </c>
      <c r="Y585" s="102">
        <v>0</v>
      </c>
      <c r="DA585" s="131" t="s">
        <v>4846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X586" s="105">
        <v>0</v>
      </c>
      <c r="Y586" s="105">
        <v>0</v>
      </c>
      <c r="DA586" s="132" t="s">
        <v>4847</v>
      </c>
    </row>
    <row r="587" spans="1:105" ht="12" customHeight="1" x14ac:dyDescent="0.25">
      <c r="A587" s="106" t="s">
        <v>124</v>
      </c>
      <c r="B587" s="102"/>
      <c r="C587" s="102">
        <v>0</v>
      </c>
      <c r="D587" s="102">
        <v>0</v>
      </c>
      <c r="E587" s="102">
        <v>0</v>
      </c>
      <c r="F587" s="102">
        <v>0</v>
      </c>
      <c r="G587" s="102">
        <v>0</v>
      </c>
      <c r="H587" s="102">
        <v>0</v>
      </c>
      <c r="I587" s="102">
        <v>0</v>
      </c>
      <c r="J587" s="102">
        <v>0</v>
      </c>
      <c r="K587" s="102">
        <v>0</v>
      </c>
      <c r="L587" s="102">
        <v>0</v>
      </c>
      <c r="M587" s="102">
        <v>0</v>
      </c>
      <c r="N587" s="102">
        <v>0</v>
      </c>
      <c r="O587" s="102">
        <v>0</v>
      </c>
      <c r="P587" s="102">
        <v>0</v>
      </c>
      <c r="Q587" s="102">
        <v>0</v>
      </c>
      <c r="R587" s="102">
        <v>0</v>
      </c>
      <c r="S587" s="102">
        <v>0</v>
      </c>
      <c r="T587" s="102">
        <v>0</v>
      </c>
      <c r="U587" s="102">
        <v>0</v>
      </c>
      <c r="V587" s="102">
        <v>0</v>
      </c>
      <c r="W587" s="102">
        <v>0</v>
      </c>
      <c r="X587" s="102">
        <v>0</v>
      </c>
      <c r="Y587" s="102">
        <v>0</v>
      </c>
      <c r="DA587" s="131" t="s">
        <v>4848</v>
      </c>
    </row>
    <row r="588" spans="1:105" ht="12" customHeight="1" x14ac:dyDescent="0.25">
      <c r="A588" s="107" t="s">
        <v>123</v>
      </c>
      <c r="B588" s="105"/>
      <c r="C588" s="105">
        <v>0</v>
      </c>
      <c r="D588" s="105">
        <v>0</v>
      </c>
      <c r="E588" s="105">
        <v>0</v>
      </c>
      <c r="F588" s="105">
        <v>0</v>
      </c>
      <c r="G588" s="105">
        <v>0</v>
      </c>
      <c r="H588" s="105">
        <v>0</v>
      </c>
      <c r="I588" s="105">
        <v>0</v>
      </c>
      <c r="J588" s="105">
        <v>0</v>
      </c>
      <c r="K588" s="105">
        <v>0</v>
      </c>
      <c r="L588" s="105">
        <v>0</v>
      </c>
      <c r="M588" s="105">
        <v>0</v>
      </c>
      <c r="N588" s="105">
        <v>0</v>
      </c>
      <c r="O588" s="105">
        <v>0</v>
      </c>
      <c r="P588" s="105">
        <v>0</v>
      </c>
      <c r="Q588" s="105">
        <v>0</v>
      </c>
      <c r="R588" s="105">
        <v>0</v>
      </c>
      <c r="S588" s="105">
        <v>0</v>
      </c>
      <c r="T588" s="105">
        <v>0</v>
      </c>
      <c r="U588" s="105">
        <v>0</v>
      </c>
      <c r="V588" s="105">
        <v>0</v>
      </c>
      <c r="W588" s="105">
        <v>0</v>
      </c>
      <c r="X588" s="105">
        <v>0</v>
      </c>
      <c r="Y588" s="105">
        <v>0</v>
      </c>
      <c r="DA588" s="132" t="s">
        <v>4849</v>
      </c>
    </row>
    <row r="589" spans="1:105" ht="12" customHeight="1" x14ac:dyDescent="0.25">
      <c r="A589" s="108" t="s">
        <v>50</v>
      </c>
      <c r="B589" s="99"/>
      <c r="C589" s="99">
        <v>0</v>
      </c>
      <c r="D589" s="99">
        <v>0</v>
      </c>
      <c r="E589" s="99">
        <v>0</v>
      </c>
      <c r="F589" s="99">
        <v>0</v>
      </c>
      <c r="G589" s="99">
        <v>0</v>
      </c>
      <c r="H589" s="99">
        <v>0</v>
      </c>
      <c r="I589" s="99">
        <v>0</v>
      </c>
      <c r="J589" s="99">
        <v>0</v>
      </c>
      <c r="K589" s="99">
        <v>0</v>
      </c>
      <c r="L589" s="99">
        <v>0</v>
      </c>
      <c r="M589" s="99">
        <v>0</v>
      </c>
      <c r="N589" s="99">
        <v>0</v>
      </c>
      <c r="O589" s="99">
        <v>0</v>
      </c>
      <c r="P589" s="99">
        <v>0</v>
      </c>
      <c r="Q589" s="99">
        <v>0</v>
      </c>
      <c r="R589" s="99">
        <v>0</v>
      </c>
      <c r="S589" s="99">
        <v>0</v>
      </c>
      <c r="T589" s="99">
        <v>0</v>
      </c>
      <c r="U589" s="99">
        <v>0</v>
      </c>
      <c r="V589" s="99">
        <v>0</v>
      </c>
      <c r="W589" s="99">
        <v>0</v>
      </c>
      <c r="X589" s="99">
        <v>0</v>
      </c>
      <c r="Y589" s="99">
        <v>0</v>
      </c>
      <c r="DA589" s="63" t="s">
        <v>4850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X590" s="99">
        <v>0</v>
      </c>
      <c r="Y590" s="99">
        <v>0</v>
      </c>
      <c r="DA590" s="63" t="s">
        <v>4851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X591" s="102">
        <v>0</v>
      </c>
      <c r="Y591" s="102">
        <v>0</v>
      </c>
      <c r="DA591" s="131" t="s">
        <v>4852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X592" s="105">
        <v>0</v>
      </c>
      <c r="Y592" s="105">
        <v>0</v>
      </c>
      <c r="DA592" s="132" t="s">
        <v>4853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X593" s="99">
        <v>0</v>
      </c>
      <c r="Y593" s="99">
        <v>0</v>
      </c>
      <c r="DA593" s="63" t="s">
        <v>4854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X594" s="99">
        <v>0</v>
      </c>
      <c r="Y594" s="99">
        <v>0</v>
      </c>
      <c r="DA594" s="63" t="s">
        <v>4855</v>
      </c>
    </row>
    <row r="595" spans="1:105" ht="12" customHeight="1" x14ac:dyDescent="0.25">
      <c r="A595" s="121" t="s">
        <v>54</v>
      </c>
      <c r="B595" s="123"/>
      <c r="C595" s="123">
        <v>0.2140435744111448</v>
      </c>
      <c r="D595" s="123">
        <v>0</v>
      </c>
      <c r="E595" s="123">
        <v>0.23365724429398743</v>
      </c>
      <c r="F595" s="123">
        <v>0.25406367179151546</v>
      </c>
      <c r="G595" s="123">
        <v>0.20485158344297344</v>
      </c>
      <c r="H595" s="123">
        <v>0.20133937510894856</v>
      </c>
      <c r="I595" s="123">
        <v>0.12096261286684601</v>
      </c>
      <c r="J595" s="123">
        <v>0.19633010636885725</v>
      </c>
      <c r="K595" s="123">
        <v>0.23709546600048342</v>
      </c>
      <c r="L595" s="123">
        <v>0.19517621816478606</v>
      </c>
      <c r="M595" s="123">
        <v>0.1822887895239968</v>
      </c>
      <c r="N595" s="123">
        <v>8.9849924309872403E-2</v>
      </c>
      <c r="O595" s="123">
        <v>0.21436894275385351</v>
      </c>
      <c r="P595" s="123">
        <v>0.59511262054524472</v>
      </c>
      <c r="Q595" s="123">
        <v>0.65097455200732257</v>
      </c>
      <c r="R595" s="123">
        <v>0.57194485105171289</v>
      </c>
      <c r="S595" s="123">
        <v>0.2681549837638651</v>
      </c>
      <c r="T595" s="123">
        <v>0.16605954440592818</v>
      </c>
      <c r="U595" s="123">
        <v>0.12040049505164284</v>
      </c>
      <c r="V595" s="123">
        <v>7.0859973874111424E-3</v>
      </c>
      <c r="W595" s="123">
        <v>7.4586842139779796E-3</v>
      </c>
      <c r="X595" s="123">
        <v>0.10413468613676743</v>
      </c>
      <c r="Y595" s="123">
        <v>0.20695560342567731</v>
      </c>
      <c r="DA595" s="130" t="s">
        <v>4856</v>
      </c>
    </row>
    <row r="596" spans="1:105" ht="12" customHeight="1" x14ac:dyDescent="0.25">
      <c r="A596" s="97" t="s">
        <v>202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X596" s="99">
        <v>0</v>
      </c>
      <c r="Y596" s="99">
        <v>0</v>
      </c>
      <c r="DA596" s="63" t="s">
        <v>4857</v>
      </c>
    </row>
    <row r="597" spans="1:105" ht="12" customHeight="1" x14ac:dyDescent="0.25">
      <c r="A597" s="97" t="s">
        <v>50</v>
      </c>
      <c r="B597" s="99"/>
      <c r="C597" s="99">
        <v>5.9411956036204563</v>
      </c>
      <c r="D597" s="99">
        <v>0</v>
      </c>
      <c r="E597" s="99">
        <v>4.3446702091186351</v>
      </c>
      <c r="F597" s="99">
        <v>4.6283046525704359</v>
      </c>
      <c r="G597" s="99">
        <v>3.7509316145747675</v>
      </c>
      <c r="H597" s="99">
        <v>4.0110055559115239</v>
      </c>
      <c r="I597" s="99">
        <v>2.6891876935972405</v>
      </c>
      <c r="J597" s="99">
        <v>3.5564844902705675</v>
      </c>
      <c r="K597" s="99">
        <v>3.0772843583686438</v>
      </c>
      <c r="L597" s="99">
        <v>3.6268287608372094</v>
      </c>
      <c r="M597" s="99">
        <v>3.5146715379158788</v>
      </c>
      <c r="N597" s="99">
        <v>2.7507470616357836</v>
      </c>
      <c r="O597" s="99">
        <v>2.5811864741480126</v>
      </c>
      <c r="P597" s="99">
        <v>2.8770750216624892</v>
      </c>
      <c r="Q597" s="99">
        <v>2.9874797900189347</v>
      </c>
      <c r="R597" s="99">
        <v>3.7104017235949733</v>
      </c>
      <c r="S597" s="99">
        <v>3.6515924144470904</v>
      </c>
      <c r="T597" s="99">
        <v>3.137709918295049</v>
      </c>
      <c r="U597" s="99">
        <v>3.7037955567935703</v>
      </c>
      <c r="V597" s="99">
        <v>2.7845439019173139</v>
      </c>
      <c r="W597" s="99">
        <v>2.890772896074608</v>
      </c>
      <c r="X597" s="99">
        <v>1.8580820457031237</v>
      </c>
      <c r="Y597" s="99">
        <v>3.1454916537589543</v>
      </c>
      <c r="DA597" s="63" t="s">
        <v>4858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X598" s="110">
        <v>0</v>
      </c>
      <c r="Y598" s="110">
        <v>0</v>
      </c>
      <c r="DA598" s="60" t="s">
        <v>4859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X5" s="120">
        <v>0</v>
      </c>
      <c r="Y5" s="120">
        <v>0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205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X7" s="52">
        <v>0</v>
      </c>
      <c r="Y7" s="52">
        <v>0</v>
      </c>
      <c r="DA7" s="63" t="s">
        <v>1104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X9" s="52">
        <v>0</v>
      </c>
      <c r="Y9" s="52">
        <v>0</v>
      </c>
      <c r="DA9" s="63" t="s">
        <v>1105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130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1106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1107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X13" s="52">
        <v>0</v>
      </c>
      <c r="Y13" s="52">
        <v>0</v>
      </c>
      <c r="DA13" s="63" t="s">
        <v>1108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1109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1110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X17" s="36">
        <v>0</v>
      </c>
      <c r="Y17" s="36">
        <v>0</v>
      </c>
      <c r="DA17" s="60" t="s">
        <v>1111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1187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205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1188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X23" s="52">
        <v>0</v>
      </c>
      <c r="Y23" s="52">
        <v>0</v>
      </c>
      <c r="DA23" s="63" t="s">
        <v>1189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130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DA25" s="63" t="s">
        <v>1190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1191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X27" s="52">
        <v>0</v>
      </c>
      <c r="Y27" s="52">
        <v>0</v>
      </c>
      <c r="DA27" s="63" t="s">
        <v>1192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1193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1194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DA31" s="60" t="s">
        <v>1195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1274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205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2">
        <v>0</v>
      </c>
      <c r="Y35" s="52">
        <v>0</v>
      </c>
      <c r="DA35" s="63" t="s">
        <v>1275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X37" s="52">
        <v>0</v>
      </c>
      <c r="Y37" s="52">
        <v>0</v>
      </c>
      <c r="DA37" s="63" t="s">
        <v>1276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130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DA39" s="63" t="s">
        <v>1277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1278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X41" s="52">
        <v>0</v>
      </c>
      <c r="Y41" s="52">
        <v>0</v>
      </c>
      <c r="DA41" s="63" t="s">
        <v>1279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2">
        <v>0</v>
      </c>
      <c r="Y42" s="52">
        <v>0</v>
      </c>
      <c r="DA42" s="63" t="s">
        <v>1280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1281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X45" s="36">
        <v>0</v>
      </c>
      <c r="Y45" s="36">
        <v>0</v>
      </c>
      <c r="DA45" s="60" t="s">
        <v>1282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1361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205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2">
        <v>0</v>
      </c>
      <c r="Y49" s="52">
        <v>0</v>
      </c>
      <c r="DA49" s="63" t="s">
        <v>1362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1363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DA53" s="63" t="s">
        <v>1364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1365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1366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2">
        <v>0</v>
      </c>
      <c r="Y56" s="52">
        <v>0</v>
      </c>
      <c r="DA56" s="63" t="s">
        <v>1367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DA58" s="63" t="s">
        <v>1368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X59" s="36">
        <v>0</v>
      </c>
      <c r="Y59" s="36">
        <v>0</v>
      </c>
      <c r="DA59" s="60" t="s">
        <v>1369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1448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205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DA63" s="63" t="s">
        <v>1449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1450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:Y67" si="2">W39-W53</f>
        <v>0</v>
      </c>
      <c r="X67" s="52">
        <f t="shared" si="2"/>
        <v>0</v>
      </c>
      <c r="Y67" s="52">
        <f t="shared" si="2"/>
        <v>0</v>
      </c>
      <c r="DA67" s="63" t="s">
        <v>1451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1452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:Y69" si="8">W41-W55</f>
        <v>0</v>
      </c>
      <c r="X69" s="52">
        <f t="shared" si="8"/>
        <v>0</v>
      </c>
      <c r="Y69" s="52">
        <f t="shared" si="8"/>
        <v>0</v>
      </c>
      <c r="DA69" s="63" t="s">
        <v>1453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:Y70" si="11">W42-W56</f>
        <v>0</v>
      </c>
      <c r="X70" s="52">
        <f t="shared" si="11"/>
        <v>0</v>
      </c>
      <c r="Y70" s="52">
        <f t="shared" si="11"/>
        <v>0</v>
      </c>
      <c r="DA70" s="63" t="s">
        <v>1454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X72" s="52">
        <v>0</v>
      </c>
      <c r="Y72" s="52">
        <v>0</v>
      </c>
      <c r="DA72" s="63" t="s">
        <v>1455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X73" s="36">
        <v>0</v>
      </c>
      <c r="Y73" s="36">
        <v>0</v>
      </c>
      <c r="DA73" s="60" t="s">
        <v>1456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1535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X78" s="128">
        <f>RES_hhdet_numvin!X106</f>
        <v>0</v>
      </c>
      <c r="Y78" s="128">
        <f>RES_hhdet_numvin!Y106</f>
        <v>0</v>
      </c>
      <c r="DA78" s="133"/>
    </row>
    <row r="79" spans="1:105" ht="12" customHeight="1" x14ac:dyDescent="0.25">
      <c r="A79" s="97" t="s">
        <v>205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0</v>
      </c>
      <c r="K79" s="52">
        <f>RES_hhdet_numvin!K107</f>
        <v>0</v>
      </c>
      <c r="L79" s="52">
        <f>RES_hhdet_numvin!L107</f>
        <v>0</v>
      </c>
      <c r="M79" s="52">
        <f>RES_hhdet_numvin!M107</f>
        <v>0</v>
      </c>
      <c r="N79" s="52">
        <f>RES_hhdet_numvin!N107</f>
        <v>0</v>
      </c>
      <c r="O79" s="52">
        <f>RES_hhdet_numvin!O107</f>
        <v>0</v>
      </c>
      <c r="P79" s="52">
        <f>RES_hhdet_numvin!P107</f>
        <v>0</v>
      </c>
      <c r="Q79" s="52">
        <f>RES_hhdet_numvin!Q107</f>
        <v>0</v>
      </c>
      <c r="R79" s="52">
        <f>RES_hhdet_numvin!R107</f>
        <v>0</v>
      </c>
      <c r="S79" s="52">
        <f>RES_hhdet_numvin!S107</f>
        <v>0</v>
      </c>
      <c r="T79" s="52">
        <f>RES_hhdet_numvin!T107</f>
        <v>0</v>
      </c>
      <c r="U79" s="52">
        <f>RES_hhdet_numvin!U107</f>
        <v>0</v>
      </c>
      <c r="V79" s="52">
        <f>RES_hhdet_numvin!V107</f>
        <v>0</v>
      </c>
      <c r="W79" s="52">
        <f>RES_hhdet_numvin!W107</f>
        <v>0</v>
      </c>
      <c r="X79" s="52">
        <f>RES_hhdet_numvin!X107</f>
        <v>0</v>
      </c>
      <c r="Y79" s="52">
        <f>RES_hhdet_numvin!Y107</f>
        <v>0</v>
      </c>
      <c r="DA79" s="63" t="s">
        <v>1536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X80" s="138">
        <f>RES_hhdet_numvin!X108</f>
        <v>0</v>
      </c>
      <c r="Y80" s="138">
        <f>RES_hhdet_numvin!Y108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X81" s="150">
        <f>RES_hhdet_numvin!X109</f>
        <v>0</v>
      </c>
      <c r="Y81" s="150">
        <f>RES_hhdet_numvin!Y109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0</v>
      </c>
      <c r="S82" s="138">
        <f>RES_hhdet_numvin!S110</f>
        <v>0</v>
      </c>
      <c r="T82" s="138">
        <f>RES_hhdet_numvin!T110</f>
        <v>0</v>
      </c>
      <c r="U82" s="138">
        <f>RES_hhdet_numvin!U110</f>
        <v>0</v>
      </c>
      <c r="V82" s="138">
        <f>RES_hhdet_numvin!V110</f>
        <v>0</v>
      </c>
      <c r="W82" s="138">
        <f>RES_hhdet_numvin!W110</f>
        <v>0</v>
      </c>
      <c r="X82" s="138">
        <f>RES_hhdet_numvin!X110</f>
        <v>0</v>
      </c>
      <c r="Y82" s="138">
        <f>RES_hhdet_numvin!Y110</f>
        <v>0</v>
      </c>
      <c r="DA82" s="63" t="s">
        <v>1537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X83" s="150">
        <f>RES_hhdet_numvin!X111</f>
        <v>0</v>
      </c>
      <c r="Y83" s="150">
        <f>RES_hhdet_numvin!Y111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0</v>
      </c>
      <c r="K84" s="138">
        <f>RES_hhdet_numvin!K112</f>
        <v>0</v>
      </c>
      <c r="L84" s="138">
        <f>RES_hhdet_numvin!L112</f>
        <v>0</v>
      </c>
      <c r="M84" s="138">
        <f>RES_hhdet_numvin!M112</f>
        <v>0</v>
      </c>
      <c r="N84" s="138">
        <f>RES_hhdet_numvin!N112</f>
        <v>0</v>
      </c>
      <c r="O84" s="138">
        <f>RES_hhdet_numvin!O112</f>
        <v>0</v>
      </c>
      <c r="P84" s="138">
        <f>RES_hhdet_numvin!P112</f>
        <v>0</v>
      </c>
      <c r="Q84" s="138">
        <f>RES_hhdet_numvin!Q112</f>
        <v>0</v>
      </c>
      <c r="R84" s="138">
        <f>RES_hhdet_numvin!R112</f>
        <v>0</v>
      </c>
      <c r="S84" s="138">
        <f>RES_hhdet_numvin!S112</f>
        <v>0</v>
      </c>
      <c r="T84" s="138">
        <f>RES_hhdet_numvin!T112</f>
        <v>0</v>
      </c>
      <c r="U84" s="138">
        <f>RES_hhdet_numvin!U112</f>
        <v>0</v>
      </c>
      <c r="V84" s="138">
        <f>RES_hhdet_numvin!V112</f>
        <v>0</v>
      </c>
      <c r="W84" s="138">
        <f>RES_hhdet_numvin!W112</f>
        <v>0</v>
      </c>
      <c r="X84" s="138">
        <f>RES_hhdet_numvin!X112</f>
        <v>0</v>
      </c>
      <c r="Y84" s="138">
        <f>RES_hhdet_numvin!Y112</f>
        <v>0</v>
      </c>
      <c r="DA84" s="63" t="s">
        <v>1538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X85" s="138">
        <f>RES_hhdet_numvin!X113</f>
        <v>0</v>
      </c>
      <c r="Y85" s="138">
        <f>RES_hhdet_numvin!Y113</f>
        <v>0</v>
      </c>
      <c r="DA85" s="63" t="s">
        <v>1539</v>
      </c>
    </row>
    <row r="86" spans="1:105" ht="12" hidden="1" customHeight="1" x14ac:dyDescent="0.25">
      <c r="A86" s="108" t="s">
        <v>197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X86" s="138">
        <f>RES_hhdet_numvin!X114</f>
        <v>0</v>
      </c>
      <c r="Y86" s="138">
        <f>RES_hhdet_numvin!Y114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X87" s="138">
        <f>RES_hhdet_numvin!X115</f>
        <v>0</v>
      </c>
      <c r="Y87" s="138">
        <f>RES_hhdet_numvin!Y115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0</v>
      </c>
      <c r="W88" s="138">
        <f>RES_hhdet_numvin!W116</f>
        <v>0</v>
      </c>
      <c r="X88" s="138">
        <f>RES_hhdet_numvin!X116</f>
        <v>0</v>
      </c>
      <c r="Y88" s="138">
        <f>RES_hhdet_numvin!Y116</f>
        <v>0</v>
      </c>
      <c r="DA88" s="63" t="s">
        <v>1540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0</v>
      </c>
      <c r="W89" s="138">
        <f>RES_hhdet_numvin!W117</f>
        <v>0</v>
      </c>
      <c r="X89" s="138">
        <f>RES_hhdet_numvin!X117</f>
        <v>0</v>
      </c>
      <c r="Y89" s="138">
        <f>RES_hhdet_numvin!Y117</f>
        <v>0</v>
      </c>
      <c r="DA89" s="63" t="s">
        <v>1541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X90" s="138">
        <f>RES_hhdet_numvin!X118</f>
        <v>0</v>
      </c>
      <c r="Y90" s="138">
        <f>RES_hhdet_numvin!Y118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X91" s="148">
        <f>RES_hhdet_numvin!X119</f>
        <v>0</v>
      </c>
      <c r="Y91" s="148">
        <f>RES_hhdet_numvin!Y119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X92" s="150">
        <f>RES_hhdet_numvin!X120</f>
        <v>0</v>
      </c>
      <c r="Y92" s="150">
        <f>RES_hhdet_numvin!Y120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0</v>
      </c>
      <c r="S93" s="138">
        <f>RES_hhdet_numvin!S121</f>
        <v>0</v>
      </c>
      <c r="T93" s="138">
        <f>RES_hhdet_numvin!T121</f>
        <v>0</v>
      </c>
      <c r="U93" s="138">
        <f>RES_hhdet_numvin!U121</f>
        <v>0</v>
      </c>
      <c r="V93" s="138">
        <f>RES_hhdet_numvin!V121</f>
        <v>0</v>
      </c>
      <c r="W93" s="138">
        <f>RES_hhdet_numvin!W121</f>
        <v>0</v>
      </c>
      <c r="X93" s="138">
        <f>RES_hhdet_numvin!X121</f>
        <v>0</v>
      </c>
      <c r="Y93" s="138">
        <f>RES_hhdet_numvin!Y121</f>
        <v>0</v>
      </c>
      <c r="DA93" s="63" t="s">
        <v>1542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0</v>
      </c>
      <c r="S94" s="39">
        <f>RES_hhdet_numvin!S122</f>
        <v>0</v>
      </c>
      <c r="T94" s="39">
        <f>RES_hhdet_numvin!T122</f>
        <v>0</v>
      </c>
      <c r="U94" s="39">
        <f>RES_hhdet_numvin!U122</f>
        <v>0</v>
      </c>
      <c r="V94" s="39">
        <f>RES_hhdet_numvin!V122</f>
        <v>0</v>
      </c>
      <c r="W94" s="39">
        <f>RES_hhdet_numvin!W122</f>
        <v>0</v>
      </c>
      <c r="X94" s="39">
        <f>RES_hhdet_numvin!X122</f>
        <v>0</v>
      </c>
      <c r="Y94" s="39">
        <f>RES_hhdet_numvin!Y122</f>
        <v>0</v>
      </c>
      <c r="DA94" s="60" t="s">
        <v>1543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:Y98" si="14">W99+W102+W104+W113</f>
        <v>0</v>
      </c>
      <c r="X98" s="117">
        <f t="shared" si="14"/>
        <v>0</v>
      </c>
      <c r="Y98" s="117">
        <f t="shared" si="14"/>
        <v>0</v>
      </c>
      <c r="DA98" s="129" t="s">
        <v>1669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:Y99" si="17">SUM(W100:W101)</f>
        <v>0</v>
      </c>
      <c r="X99" s="122">
        <f t="shared" si="17"/>
        <v>0</v>
      </c>
      <c r="Y99" s="122">
        <f t="shared" si="17"/>
        <v>0</v>
      </c>
      <c r="DA99" s="130" t="s">
        <v>1670</v>
      </c>
    </row>
    <row r="100" spans="1:105" ht="12" customHeight="1" x14ac:dyDescent="0.25">
      <c r="A100" s="97" t="s">
        <v>197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X100" s="98">
        <v>0</v>
      </c>
      <c r="Y100" s="98">
        <v>0</v>
      </c>
      <c r="DA100" s="63" t="s">
        <v>1671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1672</v>
      </c>
    </row>
    <row r="102" spans="1:105" ht="12" customHeight="1" x14ac:dyDescent="0.25">
      <c r="A102" s="121" t="s">
        <v>92</v>
      </c>
      <c r="B102" s="122">
        <f t="shared" ref="B102:Y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X102" s="122">
        <f t="shared" si="18"/>
        <v>0</v>
      </c>
      <c r="Y102" s="122">
        <f t="shared" si="18"/>
        <v>0</v>
      </c>
      <c r="DA102" s="130" t="s">
        <v>1673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X103" s="98">
        <v>0</v>
      </c>
      <c r="Y103" s="98">
        <v>0</v>
      </c>
      <c r="DA103" s="63" t="s">
        <v>1674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X104" s="122">
        <v>0</v>
      </c>
      <c r="Y104" s="122">
        <v>0</v>
      </c>
      <c r="DA104" s="130" t="s">
        <v>1675</v>
      </c>
    </row>
    <row r="105" spans="1:105" ht="12" customHeight="1" x14ac:dyDescent="0.25">
      <c r="A105" s="97" t="s">
        <v>130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X105" s="98">
        <v>0</v>
      </c>
      <c r="Y105" s="98">
        <v>0</v>
      </c>
      <c r="DA105" s="63" t="s">
        <v>1676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DA106" s="63" t="s">
        <v>1677</v>
      </c>
    </row>
    <row r="107" spans="1:105" ht="12" customHeight="1" x14ac:dyDescent="0.25">
      <c r="A107" s="100" t="s">
        <v>197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DA107" s="131" t="s">
        <v>1678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1679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X109" s="101">
        <v>0</v>
      </c>
      <c r="Y109" s="101">
        <v>0</v>
      </c>
      <c r="DA109" s="131" t="s">
        <v>1680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X110" s="104">
        <v>0</v>
      </c>
      <c r="Y110" s="104">
        <v>0</v>
      </c>
      <c r="DA110" s="132" t="s">
        <v>1681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X111" s="98">
        <v>0</v>
      </c>
      <c r="Y111" s="98">
        <v>0</v>
      </c>
      <c r="DA111" s="63" t="s">
        <v>1682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1683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X113" s="122">
        <v>0</v>
      </c>
      <c r="Y113" s="122">
        <v>0</v>
      </c>
      <c r="DA113" s="130" t="s">
        <v>1684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X114" s="98">
        <v>0</v>
      </c>
      <c r="Y114" s="98">
        <v>0</v>
      </c>
      <c r="DA114" s="63" t="s">
        <v>1685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X115" s="33">
        <v>0</v>
      </c>
      <c r="Y115" s="33">
        <v>0</v>
      </c>
      <c r="DA115" s="60" t="s">
        <v>1686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:Y117" si="21">W118+W121+W123+W132</f>
        <v>0</v>
      </c>
      <c r="X117" s="117">
        <f t="shared" si="21"/>
        <v>0</v>
      </c>
      <c r="Y117" s="117">
        <f t="shared" si="21"/>
        <v>0</v>
      </c>
      <c r="DA117" s="129" t="s">
        <v>1837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:Y118" si="24">SUM(W119:W120)</f>
        <v>0</v>
      </c>
      <c r="X118" s="122">
        <f t="shared" si="24"/>
        <v>0</v>
      </c>
      <c r="Y118" s="122">
        <f t="shared" si="24"/>
        <v>0</v>
      </c>
      <c r="DA118" s="130" t="s">
        <v>1838</v>
      </c>
    </row>
    <row r="119" spans="1:105" ht="12" customHeight="1" x14ac:dyDescent="0.25">
      <c r="A119" s="97" t="s">
        <v>197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1839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X120" s="98">
        <v>0</v>
      </c>
      <c r="Y120" s="98">
        <v>0</v>
      </c>
      <c r="DA120" s="63" t="s">
        <v>1840</v>
      </c>
    </row>
    <row r="121" spans="1:105" ht="12" customHeight="1" x14ac:dyDescent="0.25">
      <c r="A121" s="121" t="s">
        <v>92</v>
      </c>
      <c r="B121" s="122">
        <f t="shared" ref="B121:Y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X121" s="122">
        <f t="shared" si="25"/>
        <v>0</v>
      </c>
      <c r="Y121" s="122">
        <f t="shared" si="25"/>
        <v>0</v>
      </c>
      <c r="DA121" s="130" t="s">
        <v>1841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X122" s="98">
        <v>0</v>
      </c>
      <c r="Y122" s="98">
        <v>0</v>
      </c>
      <c r="DA122" s="63" t="s">
        <v>1842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X123" s="122">
        <v>0</v>
      </c>
      <c r="Y123" s="122">
        <v>0</v>
      </c>
      <c r="DA123" s="130" t="s">
        <v>1843</v>
      </c>
    </row>
    <row r="124" spans="1:105" ht="12" customHeight="1" x14ac:dyDescent="0.25">
      <c r="A124" s="97" t="s">
        <v>130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X124" s="98">
        <v>0</v>
      </c>
      <c r="Y124" s="98">
        <v>0</v>
      </c>
      <c r="DA124" s="63" t="s">
        <v>1844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1845</v>
      </c>
    </row>
    <row r="126" spans="1:105" ht="12" customHeight="1" x14ac:dyDescent="0.25">
      <c r="A126" s="100" t="s">
        <v>197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X126" s="101">
        <v>0</v>
      </c>
      <c r="Y126" s="101">
        <v>0</v>
      </c>
      <c r="DA126" s="131" t="s">
        <v>1846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0</v>
      </c>
      <c r="Y127" s="104">
        <v>0</v>
      </c>
      <c r="DA127" s="132" t="s">
        <v>1847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X128" s="101">
        <v>0</v>
      </c>
      <c r="Y128" s="101">
        <v>0</v>
      </c>
      <c r="DA128" s="131" t="s">
        <v>1848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X129" s="104">
        <v>0</v>
      </c>
      <c r="Y129" s="104">
        <v>0</v>
      </c>
      <c r="DA129" s="132" t="s">
        <v>1849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X130" s="98">
        <v>0</v>
      </c>
      <c r="Y130" s="98">
        <v>0</v>
      </c>
      <c r="DA130" s="63" t="s">
        <v>1850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1851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X132" s="122">
        <v>0</v>
      </c>
      <c r="Y132" s="122">
        <v>0</v>
      </c>
      <c r="DA132" s="130" t="s">
        <v>1852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X133" s="98">
        <v>0</v>
      </c>
      <c r="Y133" s="98">
        <v>0</v>
      </c>
      <c r="DA133" s="63" t="s">
        <v>1853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X134" s="33">
        <v>0</v>
      </c>
      <c r="Y134" s="33">
        <v>0</v>
      </c>
      <c r="DA134" s="60" t="s">
        <v>1854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:Y136" si="28">IF(W117=0,"",W117/W98)</f>
        <v/>
      </c>
      <c r="X136" s="119" t="str">
        <f t="shared" si="28"/>
        <v/>
      </c>
      <c r="Y136" s="119" t="str">
        <f t="shared" si="28"/>
        <v/>
      </c>
      <c r="DA136" s="129" t="s">
        <v>2005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:Y137" si="31">IF(W118=0,"",W118/W99)</f>
        <v/>
      </c>
      <c r="X137" s="124" t="str">
        <f t="shared" si="31"/>
        <v/>
      </c>
      <c r="Y137" s="124" t="str">
        <f t="shared" si="31"/>
        <v/>
      </c>
      <c r="DA137" s="130" t="s">
        <v>2006</v>
      </c>
    </row>
    <row r="138" spans="1:105" ht="12" customHeight="1" x14ac:dyDescent="0.25">
      <c r="A138" s="97" t="s">
        <v>197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:Y138" si="34">IF(W119=0,"",W119/W100)</f>
        <v/>
      </c>
      <c r="X138" s="111" t="str">
        <f t="shared" si="34"/>
        <v/>
      </c>
      <c r="Y138" s="111" t="str">
        <f t="shared" si="34"/>
        <v/>
      </c>
      <c r="DA138" s="63" t="s">
        <v>2007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:Y139" si="37">IF(W120=0,"",W120/W101)</f>
        <v/>
      </c>
      <c r="X139" s="111" t="str">
        <f t="shared" si="37"/>
        <v/>
      </c>
      <c r="Y139" s="111" t="str">
        <f t="shared" si="37"/>
        <v/>
      </c>
      <c r="DA139" s="63" t="s">
        <v>2008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:Y140" si="40">IF(W121=0,"",W121/W102)</f>
        <v/>
      </c>
      <c r="X140" s="124" t="str">
        <f t="shared" si="40"/>
        <v/>
      </c>
      <c r="Y140" s="124" t="str">
        <f t="shared" si="40"/>
        <v/>
      </c>
      <c r="DA140" s="130" t="s">
        <v>2009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:Y141" si="43">IF(W122=0,"",W122/W103)</f>
        <v/>
      </c>
      <c r="X141" s="111" t="str">
        <f t="shared" si="43"/>
        <v/>
      </c>
      <c r="Y141" s="111" t="str">
        <f t="shared" si="43"/>
        <v/>
      </c>
      <c r="DA141" s="63" t="s">
        <v>2010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:Y142" si="46">IF(W123=0,"",W123/W104)</f>
        <v/>
      </c>
      <c r="X142" s="124" t="str">
        <f t="shared" si="46"/>
        <v/>
      </c>
      <c r="Y142" s="124" t="str">
        <f t="shared" si="46"/>
        <v/>
      </c>
      <c r="DA142" s="130" t="s">
        <v>2011</v>
      </c>
    </row>
    <row r="143" spans="1:105" ht="12" customHeight="1" x14ac:dyDescent="0.25">
      <c r="A143" s="97" t="s">
        <v>130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:Y143" si="49">IF(W124=0,"",W124/W105)</f>
        <v/>
      </c>
      <c r="X143" s="111" t="str">
        <f t="shared" si="49"/>
        <v/>
      </c>
      <c r="Y143" s="111" t="str">
        <f t="shared" si="49"/>
        <v/>
      </c>
      <c r="DA143" s="63" t="s">
        <v>2012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:Y144" si="52">IF(W125=0,"",W125/W106)</f>
        <v/>
      </c>
      <c r="X144" s="111" t="str">
        <f t="shared" si="52"/>
        <v/>
      </c>
      <c r="Y144" s="111" t="str">
        <f t="shared" si="52"/>
        <v/>
      </c>
      <c r="DA144" s="63" t="s">
        <v>2013</v>
      </c>
    </row>
    <row r="145" spans="1:105" ht="12" customHeight="1" x14ac:dyDescent="0.25">
      <c r="A145" s="100" t="s">
        <v>197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:Y145" si="55">IF(W126=0,"",W126/W107)</f>
        <v/>
      </c>
      <c r="X145" s="112" t="str">
        <f t="shared" si="55"/>
        <v/>
      </c>
      <c r="Y145" s="112" t="str">
        <f t="shared" si="55"/>
        <v/>
      </c>
      <c r="DA145" s="131" t="s">
        <v>2014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:Y146" si="58">IF(W127=0,"",W127/W108)</f>
        <v/>
      </c>
      <c r="X146" s="113" t="str">
        <f t="shared" si="58"/>
        <v/>
      </c>
      <c r="Y146" s="113" t="str">
        <f t="shared" si="58"/>
        <v/>
      </c>
      <c r="DA146" s="132" t="s">
        <v>2015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:Y147" si="61">IF(W128=0,"",W128/W109)</f>
        <v/>
      </c>
      <c r="X147" s="112" t="str">
        <f t="shared" si="61"/>
        <v/>
      </c>
      <c r="Y147" s="112" t="str">
        <f t="shared" si="61"/>
        <v/>
      </c>
      <c r="DA147" s="131" t="s">
        <v>2016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:Y148" si="64">IF(W129=0,"",W129/W110)</f>
        <v/>
      </c>
      <c r="X148" s="113" t="str">
        <f t="shared" si="64"/>
        <v/>
      </c>
      <c r="Y148" s="113" t="str">
        <f t="shared" si="64"/>
        <v/>
      </c>
      <c r="DA148" s="132" t="s">
        <v>2017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:Y149" si="67">IF(W130=0,"",W130/W111)</f>
        <v/>
      </c>
      <c r="X149" s="111" t="str">
        <f t="shared" si="67"/>
        <v/>
      </c>
      <c r="Y149" s="111" t="str">
        <f t="shared" si="67"/>
        <v/>
      </c>
      <c r="DA149" s="63" t="s">
        <v>2018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:Y150" si="70">IF(W131=0,"",W131/W112)</f>
        <v/>
      </c>
      <c r="X150" s="111" t="str">
        <f t="shared" si="70"/>
        <v/>
      </c>
      <c r="Y150" s="111" t="str">
        <f t="shared" si="70"/>
        <v/>
      </c>
      <c r="DA150" s="63" t="s">
        <v>2019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:Y151" si="73">IF(W132=0,"",W132/W113)</f>
        <v/>
      </c>
      <c r="X151" s="124" t="str">
        <f t="shared" si="73"/>
        <v/>
      </c>
      <c r="Y151" s="124" t="str">
        <f t="shared" si="73"/>
        <v/>
      </c>
      <c r="DA151" s="130" t="s">
        <v>2020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:Y152" si="76">IF(W133=0,"",W133/W114)</f>
        <v/>
      </c>
      <c r="X152" s="111" t="str">
        <f t="shared" si="76"/>
        <v/>
      </c>
      <c r="Y152" s="111" t="str">
        <f t="shared" si="76"/>
        <v/>
      </c>
      <c r="DA152" s="63" t="s">
        <v>2021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:Y153" si="79">IF(W134=0,"",W134/W115)</f>
        <v/>
      </c>
      <c r="X153" s="45" t="str">
        <f t="shared" si="79"/>
        <v/>
      </c>
      <c r="Y153" s="45" t="str">
        <f t="shared" si="79"/>
        <v/>
      </c>
      <c r="DA153" s="60" t="s">
        <v>2022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:Y155" si="82">W156+W159+W161+W170</f>
        <v>0</v>
      </c>
      <c r="X155" s="117">
        <f t="shared" si="82"/>
        <v>0</v>
      </c>
      <c r="Y155" s="117">
        <f t="shared" si="82"/>
        <v>0</v>
      </c>
      <c r="DA155" s="129" t="s">
        <v>2173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:Y156" si="85">SUM(W157:W158)</f>
        <v>0</v>
      </c>
      <c r="X156" s="122">
        <f t="shared" si="85"/>
        <v>0</v>
      </c>
      <c r="Y156" s="122">
        <f t="shared" si="85"/>
        <v>0</v>
      </c>
      <c r="DA156" s="130" t="s">
        <v>2174</v>
      </c>
    </row>
    <row r="157" spans="1:105" ht="12" customHeight="1" x14ac:dyDescent="0.25">
      <c r="A157" s="97" t="s">
        <v>197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2175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2176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2177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2178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2179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2180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2181</v>
      </c>
    </row>
    <row r="164" spans="1:105" ht="12" customHeight="1" x14ac:dyDescent="0.25">
      <c r="A164" s="100" t="s">
        <v>197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2182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2183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2184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2185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2186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2187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X170" s="122">
        <v>0</v>
      </c>
      <c r="Y170" s="122">
        <v>0</v>
      </c>
      <c r="DA170" s="130" t="s">
        <v>2188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X171" s="98">
        <v>0</v>
      </c>
      <c r="Y171" s="98">
        <v>0</v>
      </c>
      <c r="DA171" s="63" t="s">
        <v>2189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2190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:Y174" si="89">W175+W178+W180+W189</f>
        <v>0</v>
      </c>
      <c r="X174" s="117">
        <f t="shared" si="89"/>
        <v>0</v>
      </c>
      <c r="Y174" s="117">
        <f t="shared" si="89"/>
        <v>0</v>
      </c>
      <c r="DA174" s="129" t="s">
        <v>2341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:Y175" si="92">SUM(W176:W177)</f>
        <v>0</v>
      </c>
      <c r="X175" s="122">
        <f t="shared" si="92"/>
        <v>0</v>
      </c>
      <c r="Y175" s="122">
        <f t="shared" si="92"/>
        <v>0</v>
      </c>
      <c r="DA175" s="130" t="s">
        <v>2342</v>
      </c>
    </row>
    <row r="176" spans="1:105" ht="12" customHeight="1" x14ac:dyDescent="0.25">
      <c r="A176" s="97" t="s">
        <v>197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2343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X177" s="98">
        <v>0</v>
      </c>
      <c r="Y177" s="98">
        <v>0</v>
      </c>
      <c r="DA177" s="63" t="s">
        <v>2344</v>
      </c>
    </row>
    <row r="178" spans="1:105" ht="12" customHeight="1" x14ac:dyDescent="0.25">
      <c r="A178" s="121" t="s">
        <v>92</v>
      </c>
      <c r="B178" s="122">
        <f t="shared" ref="B178:Y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X178" s="122">
        <f t="shared" si="93"/>
        <v>0</v>
      </c>
      <c r="Y178" s="122">
        <f t="shared" si="93"/>
        <v>0</v>
      </c>
      <c r="DA178" s="130" t="s">
        <v>2345</v>
      </c>
    </row>
    <row r="179" spans="1:105" ht="12" customHeight="1" x14ac:dyDescent="0.25">
      <c r="A179" s="97" t="s">
        <v>53</v>
      </c>
      <c r="B179" s="98">
        <f>RES_hhdet_fech!B110</f>
        <v>0</v>
      </c>
      <c r="C179" s="98">
        <f>RES_hhdet_fech!C110</f>
        <v>0</v>
      </c>
      <c r="D179" s="98">
        <f>RES_hhdet_fech!D110</f>
        <v>0</v>
      </c>
      <c r="E179" s="98">
        <f>RES_hhdet_fech!E110</f>
        <v>0</v>
      </c>
      <c r="F179" s="98">
        <f>RES_hhdet_fech!F110</f>
        <v>0</v>
      </c>
      <c r="G179" s="98">
        <f>RES_hhdet_fech!G110</f>
        <v>0</v>
      </c>
      <c r="H179" s="98">
        <f>RES_hhdet_fech!H110</f>
        <v>0</v>
      </c>
      <c r="I179" s="98">
        <f>RES_hhdet_fech!I110</f>
        <v>0</v>
      </c>
      <c r="J179" s="98">
        <f>RES_hhdet_fech!J110</f>
        <v>0</v>
      </c>
      <c r="K179" s="98">
        <f>RES_hhdet_fech!K110</f>
        <v>0</v>
      </c>
      <c r="L179" s="98">
        <f>RES_hhdet_fech!L110</f>
        <v>0</v>
      </c>
      <c r="M179" s="98">
        <f>RES_hhdet_fech!M110</f>
        <v>0</v>
      </c>
      <c r="N179" s="98">
        <f>RES_hhdet_fech!N110</f>
        <v>0</v>
      </c>
      <c r="O179" s="98">
        <f>RES_hhdet_fech!O110</f>
        <v>0</v>
      </c>
      <c r="P179" s="98">
        <f>RES_hhdet_fech!P110</f>
        <v>0</v>
      </c>
      <c r="Q179" s="98">
        <f>RES_hhdet_fech!Q110</f>
        <v>0</v>
      </c>
      <c r="R179" s="98">
        <f>RES_hhdet_fech!R110</f>
        <v>0</v>
      </c>
      <c r="S179" s="98">
        <f>RES_hhdet_fech!S110</f>
        <v>0</v>
      </c>
      <c r="T179" s="98">
        <f>RES_hhdet_fech!T110</f>
        <v>0</v>
      </c>
      <c r="U179" s="98">
        <f>RES_hhdet_fech!U110</f>
        <v>0</v>
      </c>
      <c r="V179" s="98">
        <f>RES_hhdet_fech!V110</f>
        <v>0</v>
      </c>
      <c r="W179" s="98">
        <f>RES_hhdet_fech!W110</f>
        <v>0</v>
      </c>
      <c r="X179" s="98">
        <f>RES_hhdet_fech!X110</f>
        <v>0</v>
      </c>
      <c r="Y179" s="98">
        <f>RES_hhdet_fech!Y110</f>
        <v>0</v>
      </c>
      <c r="DA179" s="63" t="s">
        <v>2346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X180" s="122">
        <v>0</v>
      </c>
      <c r="Y180" s="122">
        <v>0</v>
      </c>
      <c r="DA180" s="130" t="s">
        <v>2347</v>
      </c>
    </row>
    <row r="181" spans="1:105" ht="12" customHeight="1" x14ac:dyDescent="0.25">
      <c r="A181" s="97" t="s">
        <v>130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X181" s="98">
        <v>0</v>
      </c>
      <c r="Y181" s="98">
        <v>0</v>
      </c>
      <c r="DA181" s="63" t="s">
        <v>2348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2349</v>
      </c>
    </row>
    <row r="183" spans="1:105" ht="12" customHeight="1" x14ac:dyDescent="0.25">
      <c r="A183" s="100" t="s">
        <v>197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2350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2351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X185" s="101">
        <v>0</v>
      </c>
      <c r="Y185" s="101">
        <v>0</v>
      </c>
      <c r="DA185" s="131" t="s">
        <v>2352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2353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2354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2355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X189" s="122">
        <v>0</v>
      </c>
      <c r="Y189" s="122">
        <v>0</v>
      </c>
      <c r="DA189" s="130" t="s">
        <v>2356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X190" s="98">
        <v>0</v>
      </c>
      <c r="Y190" s="98">
        <v>0</v>
      </c>
      <c r="DA190" s="63" t="s">
        <v>2357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X191" s="33">
        <v>0</v>
      </c>
      <c r="Y191" s="33">
        <v>0</v>
      </c>
      <c r="DA191" s="60" t="s">
        <v>2358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:Y193" si="96">W194+W197+W199+W208</f>
        <v>0</v>
      </c>
      <c r="X193" s="117">
        <f t="shared" si="96"/>
        <v>0</v>
      </c>
      <c r="Y193" s="117">
        <f t="shared" si="96"/>
        <v>0</v>
      </c>
      <c r="DA193" s="129" t="s">
        <v>2509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:Y194" si="99">SUM(W195:W196)</f>
        <v>0</v>
      </c>
      <c r="X194" s="122">
        <f t="shared" si="99"/>
        <v>0</v>
      </c>
      <c r="Y194" s="122">
        <f t="shared" si="99"/>
        <v>0</v>
      </c>
      <c r="DA194" s="130" t="s">
        <v>2510</v>
      </c>
    </row>
    <row r="195" spans="1:105" ht="12" customHeight="1" x14ac:dyDescent="0.25">
      <c r="A195" s="97" t="s">
        <v>197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X195" s="98">
        <v>0</v>
      </c>
      <c r="Y195" s="98">
        <v>0</v>
      </c>
      <c r="DA195" s="63" t="s">
        <v>2511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X196" s="98">
        <v>0</v>
      </c>
      <c r="Y196" s="98">
        <v>0</v>
      </c>
      <c r="DA196" s="63" t="s">
        <v>2512</v>
      </c>
    </row>
    <row r="197" spans="1:105" ht="12" customHeight="1" x14ac:dyDescent="0.25">
      <c r="A197" s="121" t="s">
        <v>92</v>
      </c>
      <c r="B197" s="122">
        <f t="shared" ref="B197:Y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X197" s="122">
        <f t="shared" si="100"/>
        <v>0</v>
      </c>
      <c r="Y197" s="122">
        <f t="shared" si="100"/>
        <v>0</v>
      </c>
      <c r="DA197" s="130" t="s">
        <v>2513</v>
      </c>
    </row>
    <row r="198" spans="1:105" ht="12" customHeight="1" x14ac:dyDescent="0.25">
      <c r="A198" s="97" t="s">
        <v>53</v>
      </c>
      <c r="B198" s="98">
        <f>RES_hhdet_tesh!B110</f>
        <v>0</v>
      </c>
      <c r="C198" s="98">
        <f>RES_hhdet_tesh!C110</f>
        <v>0</v>
      </c>
      <c r="D198" s="98">
        <f>RES_hhdet_tesh!D110</f>
        <v>0</v>
      </c>
      <c r="E198" s="98">
        <f>RES_hhdet_tesh!E110</f>
        <v>0</v>
      </c>
      <c r="F198" s="98">
        <f>RES_hhdet_tesh!F110</f>
        <v>0</v>
      </c>
      <c r="G198" s="98">
        <f>RES_hhdet_tesh!G110</f>
        <v>0</v>
      </c>
      <c r="H198" s="98">
        <f>RES_hhdet_tesh!H110</f>
        <v>0</v>
      </c>
      <c r="I198" s="98">
        <f>RES_hhdet_tesh!I110</f>
        <v>0</v>
      </c>
      <c r="J198" s="98">
        <f>RES_hhdet_tesh!J110</f>
        <v>0</v>
      </c>
      <c r="K198" s="98">
        <f>RES_hhdet_tesh!K110</f>
        <v>0</v>
      </c>
      <c r="L198" s="98">
        <f>RES_hhdet_tesh!L110</f>
        <v>0</v>
      </c>
      <c r="M198" s="98">
        <f>RES_hhdet_tesh!M110</f>
        <v>0</v>
      </c>
      <c r="N198" s="98">
        <f>RES_hhdet_tesh!N110</f>
        <v>0</v>
      </c>
      <c r="O198" s="98">
        <f>RES_hhdet_tesh!O110</f>
        <v>0</v>
      </c>
      <c r="P198" s="98">
        <f>RES_hhdet_tesh!P110</f>
        <v>0</v>
      </c>
      <c r="Q198" s="98">
        <f>RES_hhdet_tesh!Q110</f>
        <v>0</v>
      </c>
      <c r="R198" s="98">
        <f>RES_hhdet_tesh!R110</f>
        <v>0</v>
      </c>
      <c r="S198" s="98">
        <f>RES_hhdet_tesh!S110</f>
        <v>0</v>
      </c>
      <c r="T198" s="98">
        <f>RES_hhdet_tesh!T110</f>
        <v>0</v>
      </c>
      <c r="U198" s="98">
        <f>RES_hhdet_tesh!U110</f>
        <v>0</v>
      </c>
      <c r="V198" s="98">
        <f>RES_hhdet_tesh!V110</f>
        <v>0</v>
      </c>
      <c r="W198" s="98">
        <f>RES_hhdet_tesh!W110</f>
        <v>0</v>
      </c>
      <c r="X198" s="98">
        <f>RES_hhdet_tesh!X110</f>
        <v>0</v>
      </c>
      <c r="Y198" s="98">
        <f>RES_hhdet_tesh!Y110</f>
        <v>0</v>
      </c>
      <c r="DA198" s="63" t="s">
        <v>2514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X199" s="122">
        <v>0</v>
      </c>
      <c r="Y199" s="122">
        <v>0</v>
      </c>
      <c r="DA199" s="130" t="s">
        <v>2515</v>
      </c>
    </row>
    <row r="200" spans="1:105" ht="12" customHeight="1" x14ac:dyDescent="0.25">
      <c r="A200" s="97" t="s">
        <v>130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X200" s="98">
        <v>0</v>
      </c>
      <c r="Y200" s="98">
        <v>0</v>
      </c>
      <c r="DA200" s="63" t="s">
        <v>2516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2517</v>
      </c>
    </row>
    <row r="202" spans="1:105" ht="12" customHeight="1" x14ac:dyDescent="0.25">
      <c r="A202" s="100" t="s">
        <v>197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X202" s="101">
        <v>0</v>
      </c>
      <c r="Y202" s="101">
        <v>0</v>
      </c>
      <c r="DA202" s="131" t="s">
        <v>2518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X203" s="104">
        <v>0</v>
      </c>
      <c r="Y203" s="104">
        <v>0</v>
      </c>
      <c r="DA203" s="132" t="s">
        <v>2519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X204" s="101">
        <v>0</v>
      </c>
      <c r="Y204" s="101">
        <v>0</v>
      </c>
      <c r="DA204" s="131" t="s">
        <v>2520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2521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X206" s="98">
        <v>0</v>
      </c>
      <c r="Y206" s="98">
        <v>0</v>
      </c>
      <c r="DA206" s="63" t="s">
        <v>2522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2523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X208" s="122">
        <v>0</v>
      </c>
      <c r="Y208" s="122">
        <v>0</v>
      </c>
      <c r="DA208" s="130" t="s">
        <v>2524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2525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X210" s="33">
        <v>0</v>
      </c>
      <c r="Y210" s="33">
        <v>0</v>
      </c>
      <c r="DA210" s="60" t="s">
        <v>2526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:Y212" si="103">W213+W216+W218+W227</f>
        <v>0</v>
      </c>
      <c r="X212" s="117">
        <f t="shared" si="103"/>
        <v>0</v>
      </c>
      <c r="Y212" s="117">
        <f t="shared" si="103"/>
        <v>0</v>
      </c>
      <c r="DA212" s="129" t="s">
        <v>2677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:Y213" si="106">SUM(W214:W215)</f>
        <v>0</v>
      </c>
      <c r="X213" s="122">
        <f t="shared" si="106"/>
        <v>0</v>
      </c>
      <c r="Y213" s="122">
        <f t="shared" si="106"/>
        <v>0</v>
      </c>
      <c r="DA213" s="130" t="s">
        <v>2678</v>
      </c>
    </row>
    <row r="214" spans="1:105" ht="12" customHeight="1" x14ac:dyDescent="0.25">
      <c r="A214" s="97" t="s">
        <v>197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X214" s="98">
        <v>0</v>
      </c>
      <c r="Y214" s="98">
        <v>0</v>
      </c>
      <c r="DA214" s="63" t="s">
        <v>2679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2680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2681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2682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2683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2684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2685</v>
      </c>
    </row>
    <row r="221" spans="1:105" ht="12" customHeight="1" x14ac:dyDescent="0.25">
      <c r="A221" s="100" t="s">
        <v>197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2686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2687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2688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2689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2690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2691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X227" s="122">
        <v>0</v>
      </c>
      <c r="Y227" s="122">
        <v>0</v>
      </c>
      <c r="DA227" s="130" t="s">
        <v>2692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X228" s="98">
        <v>0</v>
      </c>
      <c r="Y228" s="98">
        <v>0</v>
      </c>
      <c r="DA228" s="63" t="s">
        <v>2693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2694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:Y231" si="110">W232+W235+W237+W246</f>
        <v>0</v>
      </c>
      <c r="X231" s="118">
        <f t="shared" si="110"/>
        <v>0</v>
      </c>
      <c r="Y231" s="118">
        <f t="shared" si="110"/>
        <v>0</v>
      </c>
      <c r="DA231" s="129" t="s">
        <v>2845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:Y232" si="113">SUM(W233:W234)</f>
        <v>0</v>
      </c>
      <c r="X232" s="123">
        <f t="shared" si="113"/>
        <v>0</v>
      </c>
      <c r="Y232" s="123">
        <f t="shared" si="113"/>
        <v>0</v>
      </c>
      <c r="DA232" s="130" t="s">
        <v>2846</v>
      </c>
    </row>
    <row r="233" spans="1:105" ht="12" customHeight="1" x14ac:dyDescent="0.25">
      <c r="A233" s="97" t="s">
        <v>197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X233" s="99">
        <v>0</v>
      </c>
      <c r="Y233" s="99">
        <v>0</v>
      </c>
      <c r="DA233" s="63" t="s">
        <v>2847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X234" s="99">
        <v>0</v>
      </c>
      <c r="Y234" s="99">
        <v>0</v>
      </c>
      <c r="DA234" s="63" t="s">
        <v>2848</v>
      </c>
    </row>
    <row r="235" spans="1:105" ht="12" customHeight="1" x14ac:dyDescent="0.25">
      <c r="A235" s="121" t="s">
        <v>92</v>
      </c>
      <c r="B235" s="123">
        <f t="shared" ref="B235:Y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X235" s="123">
        <f t="shared" si="114"/>
        <v>0</v>
      </c>
      <c r="Y235" s="123">
        <f t="shared" si="114"/>
        <v>0</v>
      </c>
      <c r="DA235" s="130" t="s">
        <v>2849</v>
      </c>
    </row>
    <row r="236" spans="1:105" ht="12" customHeight="1" x14ac:dyDescent="0.25">
      <c r="A236" s="97" t="s">
        <v>53</v>
      </c>
      <c r="B236" s="99">
        <f>RES_hhdet_fecs!B110</f>
        <v>0</v>
      </c>
      <c r="C236" s="99">
        <f>RES_hhdet_fecs!C110</f>
        <v>0</v>
      </c>
      <c r="D236" s="99">
        <f>RES_hhdet_fecs!D110</f>
        <v>0</v>
      </c>
      <c r="E236" s="99">
        <f>RES_hhdet_fecs!E110</f>
        <v>0</v>
      </c>
      <c r="F236" s="99">
        <f>RES_hhdet_fecs!F110</f>
        <v>0</v>
      </c>
      <c r="G236" s="99">
        <f>RES_hhdet_fecs!G110</f>
        <v>0</v>
      </c>
      <c r="H236" s="99">
        <f>RES_hhdet_fecs!H110</f>
        <v>0</v>
      </c>
      <c r="I236" s="99">
        <f>RES_hhdet_fecs!I110</f>
        <v>0</v>
      </c>
      <c r="J236" s="99">
        <f>RES_hhdet_fecs!J110</f>
        <v>0</v>
      </c>
      <c r="K236" s="99">
        <f>RES_hhdet_fecs!K110</f>
        <v>0</v>
      </c>
      <c r="L236" s="99">
        <f>RES_hhdet_fecs!L110</f>
        <v>0</v>
      </c>
      <c r="M236" s="99">
        <f>RES_hhdet_fecs!M110</f>
        <v>0</v>
      </c>
      <c r="N236" s="99">
        <f>RES_hhdet_fecs!N110</f>
        <v>0</v>
      </c>
      <c r="O236" s="99">
        <f>RES_hhdet_fecs!O110</f>
        <v>0</v>
      </c>
      <c r="P236" s="99">
        <f>RES_hhdet_fecs!P110</f>
        <v>0</v>
      </c>
      <c r="Q236" s="99">
        <f>RES_hhdet_fecs!Q110</f>
        <v>0</v>
      </c>
      <c r="R236" s="99">
        <f>RES_hhdet_fecs!R110</f>
        <v>0</v>
      </c>
      <c r="S236" s="99">
        <f>RES_hhdet_fecs!S110</f>
        <v>0</v>
      </c>
      <c r="T236" s="99">
        <f>RES_hhdet_fecs!T110</f>
        <v>0</v>
      </c>
      <c r="U236" s="99">
        <f>RES_hhdet_fecs!U110</f>
        <v>0</v>
      </c>
      <c r="V236" s="99">
        <f>RES_hhdet_fecs!V110</f>
        <v>0</v>
      </c>
      <c r="W236" s="99">
        <f>RES_hhdet_fecs!W110</f>
        <v>0</v>
      </c>
      <c r="X236" s="99">
        <f>RES_hhdet_fecs!X110</f>
        <v>0</v>
      </c>
      <c r="Y236" s="99">
        <f>RES_hhdet_fecs!Y110</f>
        <v>0</v>
      </c>
      <c r="DA236" s="63" t="s">
        <v>2850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X237" s="123">
        <v>0</v>
      </c>
      <c r="Y237" s="123">
        <v>0</v>
      </c>
      <c r="DA237" s="130" t="s">
        <v>2851</v>
      </c>
    </row>
    <row r="238" spans="1:105" ht="12" customHeight="1" x14ac:dyDescent="0.25">
      <c r="A238" s="97" t="s">
        <v>130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X238" s="99">
        <v>0</v>
      </c>
      <c r="Y238" s="99">
        <v>0</v>
      </c>
      <c r="DA238" s="63" t="s">
        <v>2852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X239" s="99">
        <v>0</v>
      </c>
      <c r="Y239" s="99">
        <v>0</v>
      </c>
      <c r="DA239" s="63" t="s">
        <v>2853</v>
      </c>
    </row>
    <row r="240" spans="1:105" ht="12" customHeight="1" x14ac:dyDescent="0.25">
      <c r="A240" s="100" t="s">
        <v>197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X240" s="102">
        <v>0</v>
      </c>
      <c r="Y240" s="102">
        <v>0</v>
      </c>
      <c r="DA240" s="131" t="s">
        <v>2854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X241" s="105">
        <v>0</v>
      </c>
      <c r="Y241" s="105">
        <v>0</v>
      </c>
      <c r="DA241" s="132" t="s">
        <v>2855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X242" s="102">
        <v>0</v>
      </c>
      <c r="Y242" s="102">
        <v>0</v>
      </c>
      <c r="DA242" s="131" t="s">
        <v>2856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X243" s="105">
        <v>0</v>
      </c>
      <c r="Y243" s="105">
        <v>0</v>
      </c>
      <c r="DA243" s="132" t="s">
        <v>2857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X244" s="99">
        <v>0</v>
      </c>
      <c r="Y244" s="99">
        <v>0</v>
      </c>
      <c r="DA244" s="63" t="s">
        <v>2858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X245" s="99">
        <v>0</v>
      </c>
      <c r="Y245" s="99">
        <v>0</v>
      </c>
      <c r="DA245" s="63" t="s">
        <v>2859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X246" s="123">
        <v>0</v>
      </c>
      <c r="Y246" s="123">
        <v>0</v>
      </c>
      <c r="DA246" s="130" t="s">
        <v>2860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X247" s="99">
        <v>0</v>
      </c>
      <c r="Y247" s="99">
        <v>0</v>
      </c>
      <c r="DA247" s="63" t="s">
        <v>2861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X248" s="110">
        <v>0</v>
      </c>
      <c r="Y248" s="110">
        <v>0</v>
      </c>
      <c r="DA248" s="60" t="s">
        <v>2862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:Y250" si="117">W251+W254+W256+W265</f>
        <v>0</v>
      </c>
      <c r="X250" s="118">
        <f t="shared" si="117"/>
        <v>0</v>
      </c>
      <c r="Y250" s="118">
        <f t="shared" si="117"/>
        <v>0</v>
      </c>
      <c r="DA250" s="129" t="s">
        <v>3013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:Y251" si="120">SUM(W252:W253)</f>
        <v>0</v>
      </c>
      <c r="X251" s="123">
        <f t="shared" si="120"/>
        <v>0</v>
      </c>
      <c r="Y251" s="123">
        <f t="shared" si="120"/>
        <v>0</v>
      </c>
      <c r="DA251" s="130" t="s">
        <v>3014</v>
      </c>
    </row>
    <row r="252" spans="1:105" ht="12" customHeight="1" x14ac:dyDescent="0.25">
      <c r="A252" s="97" t="s">
        <v>197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X252" s="99">
        <v>0</v>
      </c>
      <c r="Y252" s="99">
        <v>0</v>
      </c>
      <c r="DA252" s="63" t="s">
        <v>3015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X253" s="99">
        <v>0</v>
      </c>
      <c r="Y253" s="99">
        <v>0</v>
      </c>
      <c r="DA253" s="63" t="s">
        <v>3016</v>
      </c>
    </row>
    <row r="254" spans="1:105" ht="12" customHeight="1" x14ac:dyDescent="0.25">
      <c r="A254" s="121" t="s">
        <v>92</v>
      </c>
      <c r="B254" s="123">
        <f t="shared" ref="B254:Y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X254" s="123">
        <f t="shared" si="121"/>
        <v>0</v>
      </c>
      <c r="Y254" s="123">
        <f t="shared" si="121"/>
        <v>0</v>
      </c>
      <c r="DA254" s="130" t="s">
        <v>3017</v>
      </c>
    </row>
    <row r="255" spans="1:105" ht="12" customHeight="1" x14ac:dyDescent="0.25">
      <c r="A255" s="97" t="s">
        <v>53</v>
      </c>
      <c r="B255" s="99">
        <f>RES_hhdet_tess!B110</f>
        <v>0</v>
      </c>
      <c r="C255" s="99">
        <f>RES_hhdet_tess!C110</f>
        <v>0</v>
      </c>
      <c r="D255" s="99">
        <f>RES_hhdet_tess!D110</f>
        <v>0</v>
      </c>
      <c r="E255" s="99">
        <f>RES_hhdet_tess!E110</f>
        <v>0</v>
      </c>
      <c r="F255" s="99">
        <f>RES_hhdet_tess!F110</f>
        <v>0</v>
      </c>
      <c r="G255" s="99">
        <f>RES_hhdet_tess!G110</f>
        <v>0</v>
      </c>
      <c r="H255" s="99">
        <f>RES_hhdet_tess!H110</f>
        <v>0</v>
      </c>
      <c r="I255" s="99">
        <f>RES_hhdet_tess!I110</f>
        <v>0</v>
      </c>
      <c r="J255" s="99">
        <f>RES_hhdet_tess!J110</f>
        <v>0</v>
      </c>
      <c r="K255" s="99">
        <f>RES_hhdet_tess!K110</f>
        <v>0</v>
      </c>
      <c r="L255" s="99">
        <f>RES_hhdet_tess!L110</f>
        <v>0</v>
      </c>
      <c r="M255" s="99">
        <f>RES_hhdet_tess!M110</f>
        <v>0</v>
      </c>
      <c r="N255" s="99">
        <f>RES_hhdet_tess!N110</f>
        <v>0</v>
      </c>
      <c r="O255" s="99">
        <f>RES_hhdet_tess!O110</f>
        <v>0</v>
      </c>
      <c r="P255" s="99">
        <f>RES_hhdet_tess!P110</f>
        <v>0</v>
      </c>
      <c r="Q255" s="99">
        <f>RES_hhdet_tess!Q110</f>
        <v>0</v>
      </c>
      <c r="R255" s="99">
        <f>RES_hhdet_tess!R110</f>
        <v>0</v>
      </c>
      <c r="S255" s="99">
        <f>RES_hhdet_tess!S110</f>
        <v>0</v>
      </c>
      <c r="T255" s="99">
        <f>RES_hhdet_tess!T110</f>
        <v>0</v>
      </c>
      <c r="U255" s="99">
        <f>RES_hhdet_tess!U110</f>
        <v>0</v>
      </c>
      <c r="V255" s="99">
        <f>RES_hhdet_tess!V110</f>
        <v>0</v>
      </c>
      <c r="W255" s="99">
        <f>RES_hhdet_tess!W110</f>
        <v>0</v>
      </c>
      <c r="X255" s="99">
        <f>RES_hhdet_tess!X110</f>
        <v>0</v>
      </c>
      <c r="Y255" s="99">
        <f>RES_hhdet_tess!Y110</f>
        <v>0</v>
      </c>
      <c r="DA255" s="63" t="s">
        <v>3018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X256" s="123">
        <v>0</v>
      </c>
      <c r="Y256" s="123">
        <v>0</v>
      </c>
      <c r="DA256" s="130" t="s">
        <v>3019</v>
      </c>
    </row>
    <row r="257" spans="1:105" ht="12" customHeight="1" x14ac:dyDescent="0.25">
      <c r="A257" s="97" t="s">
        <v>130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X257" s="99">
        <v>0</v>
      </c>
      <c r="Y257" s="99">
        <v>0</v>
      </c>
      <c r="DA257" s="63" t="s">
        <v>3020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X258" s="99">
        <v>0</v>
      </c>
      <c r="Y258" s="99">
        <v>0</v>
      </c>
      <c r="DA258" s="63" t="s">
        <v>3021</v>
      </c>
    </row>
    <row r="259" spans="1:105" ht="12" customHeight="1" x14ac:dyDescent="0.25">
      <c r="A259" s="100" t="s">
        <v>197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X259" s="102">
        <v>0</v>
      </c>
      <c r="Y259" s="102">
        <v>0</v>
      </c>
      <c r="DA259" s="131" t="s">
        <v>3022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X260" s="105">
        <v>0</v>
      </c>
      <c r="Y260" s="105">
        <v>0</v>
      </c>
      <c r="DA260" s="132" t="s">
        <v>3023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X261" s="102">
        <v>0</v>
      </c>
      <c r="Y261" s="102">
        <v>0</v>
      </c>
      <c r="DA261" s="131" t="s">
        <v>3024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X262" s="105">
        <v>0</v>
      </c>
      <c r="Y262" s="105">
        <v>0</v>
      </c>
      <c r="DA262" s="132" t="s">
        <v>3025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3026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X264" s="99">
        <v>0</v>
      </c>
      <c r="Y264" s="99">
        <v>0</v>
      </c>
      <c r="DA264" s="63" t="s">
        <v>3027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X265" s="123">
        <v>0</v>
      </c>
      <c r="Y265" s="123">
        <v>0</v>
      </c>
      <c r="DA265" s="130" t="s">
        <v>3028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3029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X267" s="110">
        <v>0</v>
      </c>
      <c r="Y267" s="110">
        <v>0</v>
      </c>
      <c r="DA267" s="60" t="s">
        <v>3030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:Y269" si="124">W270+W273+W275+W284</f>
        <v>0</v>
      </c>
      <c r="X269" s="118">
        <f t="shared" si="124"/>
        <v>0</v>
      </c>
      <c r="Y269" s="118">
        <f t="shared" si="124"/>
        <v>0</v>
      </c>
      <c r="DA269" s="129" t="s">
        <v>3181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:Y270" si="127">SUM(W271:W272)</f>
        <v>0</v>
      </c>
      <c r="X270" s="123">
        <f t="shared" si="127"/>
        <v>0</v>
      </c>
      <c r="Y270" s="123">
        <f t="shared" si="127"/>
        <v>0</v>
      </c>
      <c r="DA270" s="130" t="s">
        <v>3182</v>
      </c>
    </row>
    <row r="271" spans="1:105" ht="12" customHeight="1" x14ac:dyDescent="0.25">
      <c r="A271" s="97" t="s">
        <v>197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3183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3184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3185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3186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3187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3188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3189</v>
      </c>
    </row>
    <row r="278" spans="1:105" ht="12" customHeight="1" x14ac:dyDescent="0.25">
      <c r="A278" s="100" t="s">
        <v>197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3190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3191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3192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3193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3194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3195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X284" s="123">
        <v>0</v>
      </c>
      <c r="Y284" s="123">
        <v>0</v>
      </c>
      <c r="DA284" s="130" t="s">
        <v>3196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X285" s="99">
        <v>0</v>
      </c>
      <c r="Y285" s="99">
        <v>0</v>
      </c>
      <c r="DA285" s="63" t="s">
        <v>3197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3198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:Y290" si="131">W291+W294+W296+W305</f>
        <v>0</v>
      </c>
      <c r="X290" s="117">
        <f t="shared" si="131"/>
        <v>0</v>
      </c>
      <c r="Y290" s="117">
        <f t="shared" si="131"/>
        <v>0</v>
      </c>
      <c r="DA290" s="129" t="s">
        <v>3349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:Y291" si="134">SUM(W292:W293)</f>
        <v>0</v>
      </c>
      <c r="X291" s="122">
        <f t="shared" si="134"/>
        <v>0</v>
      </c>
      <c r="Y291" s="122">
        <f t="shared" si="134"/>
        <v>0</v>
      </c>
      <c r="DA291" s="130" t="s">
        <v>3350</v>
      </c>
    </row>
    <row r="292" spans="1:105" ht="12" customHeight="1" x14ac:dyDescent="0.25">
      <c r="A292" s="97" t="s">
        <v>197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X292" s="98">
        <v>0</v>
      </c>
      <c r="Y292" s="98">
        <v>0</v>
      </c>
      <c r="DA292" s="63" t="s">
        <v>3351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X293" s="98">
        <v>0</v>
      </c>
      <c r="Y293" s="98">
        <v>0</v>
      </c>
      <c r="DA293" s="63" t="s">
        <v>3352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X294" s="122">
        <f t="shared" si="135"/>
        <v>0</v>
      </c>
      <c r="Y294" s="122">
        <f t="shared" si="135"/>
        <v>0</v>
      </c>
      <c r="DA294" s="130" t="s">
        <v>3353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X295" s="98">
        <v>0</v>
      </c>
      <c r="Y295" s="98">
        <v>0</v>
      </c>
      <c r="DA295" s="63" t="s">
        <v>3354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X296" s="122">
        <v>0</v>
      </c>
      <c r="Y296" s="122">
        <v>0</v>
      </c>
      <c r="DA296" s="130" t="s">
        <v>3355</v>
      </c>
    </row>
    <row r="297" spans="1:105" ht="12" customHeight="1" x14ac:dyDescent="0.25">
      <c r="A297" s="97" t="s">
        <v>130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X297" s="98">
        <v>0</v>
      </c>
      <c r="Y297" s="98">
        <v>0</v>
      </c>
      <c r="DA297" s="63" t="s">
        <v>3356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3357</v>
      </c>
    </row>
    <row r="299" spans="1:105" ht="12" customHeight="1" x14ac:dyDescent="0.25">
      <c r="A299" s="100" t="s">
        <v>197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3358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3359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X301" s="101">
        <v>0</v>
      </c>
      <c r="Y301" s="101">
        <v>0</v>
      </c>
      <c r="DA301" s="131" t="s">
        <v>3360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X302" s="104">
        <v>0</v>
      </c>
      <c r="Y302" s="104">
        <v>0</v>
      </c>
      <c r="DA302" s="132" t="s">
        <v>3361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X303" s="98">
        <v>0</v>
      </c>
      <c r="Y303" s="98">
        <v>0</v>
      </c>
      <c r="DA303" s="63" t="s">
        <v>3362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3363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X305" s="122">
        <v>0</v>
      </c>
      <c r="Y305" s="122">
        <v>0</v>
      </c>
      <c r="DA305" s="130" t="s">
        <v>3364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X306" s="98">
        <v>0</v>
      </c>
      <c r="Y306" s="98">
        <v>0</v>
      </c>
      <c r="DA306" s="63" t="s">
        <v>3365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X307" s="33">
        <v>0</v>
      </c>
      <c r="Y307" s="33">
        <v>0</v>
      </c>
      <c r="DA307" s="60" t="s">
        <v>3366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:Y309" si="138">W310+W313+W315+W324</f>
        <v>0</v>
      </c>
      <c r="X309" s="117">
        <f t="shared" si="138"/>
        <v>0</v>
      </c>
      <c r="Y309" s="117">
        <f t="shared" si="138"/>
        <v>0</v>
      </c>
      <c r="DA309" s="129" t="s">
        <v>3517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:Y310" si="141">SUM(W311:W312)</f>
        <v>0</v>
      </c>
      <c r="X310" s="122">
        <f t="shared" si="141"/>
        <v>0</v>
      </c>
      <c r="Y310" s="122">
        <f t="shared" si="141"/>
        <v>0</v>
      </c>
      <c r="DA310" s="130" t="s">
        <v>3518</v>
      </c>
    </row>
    <row r="311" spans="1:105" ht="12" customHeight="1" x14ac:dyDescent="0.25">
      <c r="A311" s="97" t="s">
        <v>197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X311" s="98">
        <v>0</v>
      </c>
      <c r="Y311" s="98">
        <v>0</v>
      </c>
      <c r="DA311" s="63" t="s">
        <v>3519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X312" s="98">
        <v>0</v>
      </c>
      <c r="Y312" s="98">
        <v>0</v>
      </c>
      <c r="DA312" s="63" t="s">
        <v>3520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X313" s="122">
        <f t="shared" si="142"/>
        <v>0</v>
      </c>
      <c r="Y313" s="122">
        <f t="shared" si="142"/>
        <v>0</v>
      </c>
      <c r="DA313" s="130" t="s">
        <v>3521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X314" s="98">
        <v>0</v>
      </c>
      <c r="Y314" s="98">
        <v>0</v>
      </c>
      <c r="DA314" s="63" t="s">
        <v>3522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X315" s="122">
        <v>0</v>
      </c>
      <c r="Y315" s="122">
        <v>0</v>
      </c>
      <c r="DA315" s="130" t="s">
        <v>3523</v>
      </c>
    </row>
    <row r="316" spans="1:105" ht="12" customHeight="1" x14ac:dyDescent="0.25">
      <c r="A316" s="97" t="s">
        <v>130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X316" s="98">
        <v>0</v>
      </c>
      <c r="Y316" s="98">
        <v>0</v>
      </c>
      <c r="DA316" s="63" t="s">
        <v>3524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3525</v>
      </c>
    </row>
    <row r="318" spans="1:105" ht="12" customHeight="1" x14ac:dyDescent="0.25">
      <c r="A318" s="100" t="s">
        <v>197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3526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3527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X320" s="101">
        <v>0</v>
      </c>
      <c r="Y320" s="101">
        <v>0</v>
      </c>
      <c r="DA320" s="131" t="s">
        <v>3528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X321" s="104">
        <v>0</v>
      </c>
      <c r="Y321" s="104">
        <v>0</v>
      </c>
      <c r="DA321" s="132" t="s">
        <v>3529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X322" s="98">
        <v>0</v>
      </c>
      <c r="Y322" s="98">
        <v>0</v>
      </c>
      <c r="DA322" s="63" t="s">
        <v>3530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X323" s="98">
        <v>0</v>
      </c>
      <c r="Y323" s="98">
        <v>0</v>
      </c>
      <c r="DA323" s="63" t="s">
        <v>3531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X324" s="122">
        <v>0</v>
      </c>
      <c r="Y324" s="122">
        <v>0</v>
      </c>
      <c r="DA324" s="130" t="s">
        <v>3532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X325" s="98">
        <v>0</v>
      </c>
      <c r="Y325" s="98">
        <v>0</v>
      </c>
      <c r="DA325" s="63" t="s">
        <v>3533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X326" s="33">
        <v>0</v>
      </c>
      <c r="Y326" s="33">
        <v>0</v>
      </c>
      <c r="DA326" s="60" t="s">
        <v>3534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:Y328" si="145">IF(W309=0,"",W309/W290)</f>
        <v/>
      </c>
      <c r="X328" s="119" t="str">
        <f t="shared" si="145"/>
        <v/>
      </c>
      <c r="Y328" s="119" t="str">
        <f t="shared" si="145"/>
        <v/>
      </c>
      <c r="DA328" s="129" t="s">
        <v>3685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:Y329" si="148">IF(W310=0,"",W310/W291)</f>
        <v/>
      </c>
      <c r="X329" s="124" t="str">
        <f t="shared" si="148"/>
        <v/>
      </c>
      <c r="Y329" s="124" t="str">
        <f t="shared" si="148"/>
        <v/>
      </c>
      <c r="DA329" s="130" t="s">
        <v>3686</v>
      </c>
    </row>
    <row r="330" spans="1:105" ht="12" customHeight="1" x14ac:dyDescent="0.25">
      <c r="A330" s="97" t="s">
        <v>197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:Y330" si="151">IF(W311=0,"",W311/W292)</f>
        <v/>
      </c>
      <c r="X330" s="111" t="str">
        <f t="shared" si="151"/>
        <v/>
      </c>
      <c r="Y330" s="111" t="str">
        <f t="shared" si="151"/>
        <v/>
      </c>
      <c r="DA330" s="63" t="s">
        <v>3687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:Y331" si="154">IF(W312=0,"",W312/W293)</f>
        <v/>
      </c>
      <c r="X331" s="111" t="str">
        <f t="shared" si="154"/>
        <v/>
      </c>
      <c r="Y331" s="111" t="str">
        <f t="shared" si="154"/>
        <v/>
      </c>
      <c r="DA331" s="63" t="s">
        <v>3688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:Y332" si="157">IF(W313=0,"",W313/W294)</f>
        <v/>
      </c>
      <c r="X332" s="124" t="str">
        <f t="shared" si="157"/>
        <v/>
      </c>
      <c r="Y332" s="124" t="str">
        <f t="shared" si="157"/>
        <v/>
      </c>
      <c r="DA332" s="130" t="s">
        <v>3689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:Y333" si="160">IF(W314=0,"",W314/W295)</f>
        <v/>
      </c>
      <c r="X333" s="111" t="str">
        <f t="shared" si="160"/>
        <v/>
      </c>
      <c r="Y333" s="111" t="str">
        <f t="shared" si="160"/>
        <v/>
      </c>
      <c r="DA333" s="63" t="s">
        <v>3690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:Y334" si="163">IF(W315=0,"",W315/W296)</f>
        <v/>
      </c>
      <c r="X334" s="124" t="str">
        <f t="shared" si="163"/>
        <v/>
      </c>
      <c r="Y334" s="124" t="str">
        <f t="shared" si="163"/>
        <v/>
      </c>
      <c r="DA334" s="130" t="s">
        <v>3691</v>
      </c>
    </row>
    <row r="335" spans="1:105" ht="12" customHeight="1" x14ac:dyDescent="0.25">
      <c r="A335" s="97" t="s">
        <v>130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:Y335" si="166">IF(W316=0,"",W316/W297)</f>
        <v/>
      </c>
      <c r="X335" s="111" t="str">
        <f t="shared" si="166"/>
        <v/>
      </c>
      <c r="Y335" s="111" t="str">
        <f t="shared" si="166"/>
        <v/>
      </c>
      <c r="DA335" s="63" t="s">
        <v>3692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3693</v>
      </c>
    </row>
    <row r="337" spans="1:105" ht="12" customHeight="1" x14ac:dyDescent="0.25">
      <c r="A337" s="100" t="s">
        <v>197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3694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3695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:Y339" si="178">IF(W320=0,"",W320/W301)</f>
        <v/>
      </c>
      <c r="X339" s="112" t="str">
        <f t="shared" si="178"/>
        <v/>
      </c>
      <c r="Y339" s="112" t="str">
        <f t="shared" si="178"/>
        <v/>
      </c>
      <c r="DA339" s="131" t="s">
        <v>3696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:Y340" si="181">IF(W321=0,"",W321/W302)</f>
        <v/>
      </c>
      <c r="X340" s="113" t="str">
        <f t="shared" si="181"/>
        <v/>
      </c>
      <c r="Y340" s="113" t="str">
        <f t="shared" si="181"/>
        <v/>
      </c>
      <c r="DA340" s="132" t="s">
        <v>3697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:Y341" si="184">IF(W322=0,"",W322/W303)</f>
        <v/>
      </c>
      <c r="X341" s="111" t="str">
        <f t="shared" si="184"/>
        <v/>
      </c>
      <c r="Y341" s="111" t="str">
        <f t="shared" si="184"/>
        <v/>
      </c>
      <c r="DA341" s="63" t="s">
        <v>3698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:Y342" si="187">IF(W323=0,"",W323/W304)</f>
        <v/>
      </c>
      <c r="X342" s="111" t="str">
        <f t="shared" si="187"/>
        <v/>
      </c>
      <c r="Y342" s="111" t="str">
        <f t="shared" si="187"/>
        <v/>
      </c>
      <c r="DA342" s="63" t="s">
        <v>3699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:Y343" si="190">IF(W324=0,"",W324/W305)</f>
        <v/>
      </c>
      <c r="X343" s="124" t="str">
        <f t="shared" si="190"/>
        <v/>
      </c>
      <c r="Y343" s="124" t="str">
        <f t="shared" si="190"/>
        <v/>
      </c>
      <c r="DA343" s="130" t="s">
        <v>3700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:Y344" si="193">IF(W325=0,"",W325/W306)</f>
        <v/>
      </c>
      <c r="X344" s="111" t="str">
        <f t="shared" si="193"/>
        <v/>
      </c>
      <c r="Y344" s="111" t="str">
        <f t="shared" si="193"/>
        <v/>
      </c>
      <c r="DA344" s="63" t="s">
        <v>3701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:Y345" si="196">IF(W326=0,"",W326/W307)</f>
        <v/>
      </c>
      <c r="X345" s="45" t="str">
        <f t="shared" si="196"/>
        <v/>
      </c>
      <c r="Y345" s="45" t="str">
        <f t="shared" si="196"/>
        <v/>
      </c>
      <c r="DA345" s="60" t="s">
        <v>3702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:Y347" si="199">W348+W351+W353+W362</f>
        <v>0</v>
      </c>
      <c r="X347" s="117">
        <f t="shared" si="199"/>
        <v>0</v>
      </c>
      <c r="Y347" s="117">
        <f t="shared" si="199"/>
        <v>0</v>
      </c>
      <c r="DA347" s="129" t="s">
        <v>3853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0</v>
      </c>
      <c r="DA348" s="130" t="s">
        <v>3854</v>
      </c>
    </row>
    <row r="349" spans="1:105" ht="12" customHeight="1" x14ac:dyDescent="0.25">
      <c r="A349" s="97" t="s">
        <v>197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X349" s="98">
        <v>0</v>
      </c>
      <c r="Y349" s="98">
        <v>0</v>
      </c>
      <c r="DA349" s="63" t="s">
        <v>3855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3856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3857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3858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3859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3860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3861</v>
      </c>
    </row>
    <row r="356" spans="1:105" ht="12" customHeight="1" x14ac:dyDescent="0.25">
      <c r="A356" s="100" t="s">
        <v>197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3862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3863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3864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3865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3866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3867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X362" s="122">
        <v>0</v>
      </c>
      <c r="Y362" s="122">
        <v>0</v>
      </c>
      <c r="DA362" s="130" t="s">
        <v>3868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X363" s="98">
        <v>0</v>
      </c>
      <c r="Y363" s="98">
        <v>0</v>
      </c>
      <c r="DA363" s="63" t="s">
        <v>3869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3870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:Y366" si="206">W367+W370+W372+W381</f>
        <v>0</v>
      </c>
      <c r="X366" s="117">
        <f t="shared" si="206"/>
        <v>0</v>
      </c>
      <c r="Y366" s="117">
        <f t="shared" si="206"/>
        <v>0</v>
      </c>
      <c r="DA366" s="129" t="s">
        <v>4021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:Y367" si="209">SUM(W368:W369)</f>
        <v>0</v>
      </c>
      <c r="X367" s="122">
        <f t="shared" si="209"/>
        <v>0</v>
      </c>
      <c r="Y367" s="122">
        <f t="shared" si="209"/>
        <v>0</v>
      </c>
      <c r="DA367" s="130" t="s">
        <v>4022</v>
      </c>
    </row>
    <row r="368" spans="1:105" ht="12" customHeight="1" x14ac:dyDescent="0.25">
      <c r="A368" s="97" t="s">
        <v>197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X368" s="98">
        <v>0</v>
      </c>
      <c r="Y368" s="98">
        <v>0</v>
      </c>
      <c r="DA368" s="63" t="s">
        <v>4023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X369" s="98">
        <v>0</v>
      </c>
      <c r="Y369" s="98">
        <v>0</v>
      </c>
      <c r="DA369" s="63" t="s">
        <v>4024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X370" s="122">
        <f t="shared" si="210"/>
        <v>0</v>
      </c>
      <c r="Y370" s="122">
        <f t="shared" si="210"/>
        <v>0</v>
      </c>
      <c r="DA370" s="130" t="s">
        <v>4025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0</v>
      </c>
      <c r="F371" s="98">
        <f>RES_hhdet_in_fech!F110</f>
        <v>0</v>
      </c>
      <c r="G371" s="98">
        <f>RES_hhdet_in_fech!G110</f>
        <v>0</v>
      </c>
      <c r="H371" s="98">
        <f>RES_hhdet_in_fech!H110</f>
        <v>0</v>
      </c>
      <c r="I371" s="98">
        <f>RES_hhdet_in_fech!I110</f>
        <v>0</v>
      </c>
      <c r="J371" s="98">
        <f>RES_hhdet_in_fech!J110</f>
        <v>0</v>
      </c>
      <c r="K371" s="98">
        <f>RES_hhdet_in_fech!K110</f>
        <v>0</v>
      </c>
      <c r="L371" s="98">
        <f>RES_hhdet_in_fech!L110</f>
        <v>0</v>
      </c>
      <c r="M371" s="98">
        <f>RES_hhdet_in_fech!M110</f>
        <v>0</v>
      </c>
      <c r="N371" s="98">
        <f>RES_hhdet_in_fech!N110</f>
        <v>0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0</v>
      </c>
      <c r="T371" s="98">
        <f>RES_hhdet_in_fech!T110</f>
        <v>0</v>
      </c>
      <c r="U371" s="98">
        <f>RES_hhdet_in_fech!U110</f>
        <v>0</v>
      </c>
      <c r="V371" s="98">
        <f>RES_hhdet_in_fech!V110</f>
        <v>0</v>
      </c>
      <c r="W371" s="98">
        <f>RES_hhdet_in_fech!W110</f>
        <v>0</v>
      </c>
      <c r="X371" s="98">
        <f>RES_hhdet_in_fech!X110</f>
        <v>0</v>
      </c>
      <c r="Y371" s="98">
        <f>RES_hhdet_in_fech!Y110</f>
        <v>0</v>
      </c>
      <c r="DA371" s="63" t="s">
        <v>4026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X372" s="122">
        <v>0</v>
      </c>
      <c r="Y372" s="122">
        <v>0</v>
      </c>
      <c r="DA372" s="130" t="s">
        <v>4027</v>
      </c>
    </row>
    <row r="373" spans="1:105" ht="12" customHeight="1" x14ac:dyDescent="0.25">
      <c r="A373" s="97" t="s">
        <v>130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X373" s="98">
        <v>0</v>
      </c>
      <c r="Y373" s="98">
        <v>0</v>
      </c>
      <c r="DA373" s="63" t="s">
        <v>4028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4029</v>
      </c>
    </row>
    <row r="375" spans="1:105" ht="12" customHeight="1" x14ac:dyDescent="0.25">
      <c r="A375" s="100" t="s">
        <v>197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4030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4031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4032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4033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X379" s="98">
        <v>0</v>
      </c>
      <c r="Y379" s="98">
        <v>0</v>
      </c>
      <c r="DA379" s="63" t="s">
        <v>4034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X380" s="98">
        <v>0</v>
      </c>
      <c r="Y380" s="98">
        <v>0</v>
      </c>
      <c r="DA380" s="63" t="s">
        <v>4035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X381" s="122">
        <v>0</v>
      </c>
      <c r="Y381" s="122">
        <v>0</v>
      </c>
      <c r="DA381" s="130" t="s">
        <v>4036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X382" s="98">
        <v>0</v>
      </c>
      <c r="Y382" s="98">
        <v>0</v>
      </c>
      <c r="DA382" s="63" t="s">
        <v>4037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X383" s="33">
        <v>0</v>
      </c>
      <c r="Y383" s="33">
        <v>0</v>
      </c>
      <c r="DA383" s="60" t="s">
        <v>4038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:Y385" si="213">W386+W389+W391+W400</f>
        <v>0</v>
      </c>
      <c r="X385" s="117">
        <f t="shared" si="213"/>
        <v>0</v>
      </c>
      <c r="Y385" s="117">
        <f t="shared" si="213"/>
        <v>0</v>
      </c>
      <c r="DA385" s="129" t="s">
        <v>4189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:Y386" si="216">SUM(W387:W388)</f>
        <v>0</v>
      </c>
      <c r="X386" s="122">
        <f t="shared" si="216"/>
        <v>0</v>
      </c>
      <c r="Y386" s="122">
        <f t="shared" si="216"/>
        <v>0</v>
      </c>
      <c r="DA386" s="130" t="s">
        <v>4190</v>
      </c>
    </row>
    <row r="387" spans="1:105" ht="12" customHeight="1" x14ac:dyDescent="0.25">
      <c r="A387" s="97" t="s">
        <v>197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X387" s="98">
        <v>0</v>
      </c>
      <c r="Y387" s="98">
        <v>0</v>
      </c>
      <c r="DA387" s="63" t="s">
        <v>4191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X388" s="98">
        <v>0</v>
      </c>
      <c r="Y388" s="98">
        <v>0</v>
      </c>
      <c r="DA388" s="63" t="s">
        <v>4192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X389" s="122">
        <f t="shared" si="217"/>
        <v>0</v>
      </c>
      <c r="Y389" s="122">
        <f t="shared" si="217"/>
        <v>0</v>
      </c>
      <c r="DA389" s="130" t="s">
        <v>4193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0</v>
      </c>
      <c r="F390" s="98">
        <f>RES_hhdet_in_tesh!F110</f>
        <v>0</v>
      </c>
      <c r="G390" s="98">
        <f>RES_hhdet_in_tesh!G110</f>
        <v>0</v>
      </c>
      <c r="H390" s="98">
        <f>RES_hhdet_in_tesh!H110</f>
        <v>0</v>
      </c>
      <c r="I390" s="98">
        <f>RES_hhdet_in_tesh!I110</f>
        <v>0</v>
      </c>
      <c r="J390" s="98">
        <f>RES_hhdet_in_tesh!J110</f>
        <v>0</v>
      </c>
      <c r="K390" s="98">
        <f>RES_hhdet_in_tesh!K110</f>
        <v>0</v>
      </c>
      <c r="L390" s="98">
        <f>RES_hhdet_in_tesh!L110</f>
        <v>0</v>
      </c>
      <c r="M390" s="98">
        <f>RES_hhdet_in_tesh!M110</f>
        <v>0</v>
      </c>
      <c r="N390" s="98">
        <f>RES_hhdet_in_tesh!N110</f>
        <v>0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0</v>
      </c>
      <c r="T390" s="98">
        <f>RES_hhdet_in_tesh!T110</f>
        <v>0</v>
      </c>
      <c r="U390" s="98">
        <f>RES_hhdet_in_tesh!U110</f>
        <v>0</v>
      </c>
      <c r="V390" s="98">
        <f>RES_hhdet_in_tesh!V110</f>
        <v>0</v>
      </c>
      <c r="W390" s="98">
        <f>RES_hhdet_in_tesh!W110</f>
        <v>0</v>
      </c>
      <c r="X390" s="98">
        <f>RES_hhdet_in_tesh!X110</f>
        <v>0</v>
      </c>
      <c r="Y390" s="98">
        <f>RES_hhdet_in_tesh!Y110</f>
        <v>0</v>
      </c>
      <c r="DA390" s="63" t="s">
        <v>4194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X391" s="122">
        <v>0</v>
      </c>
      <c r="Y391" s="122">
        <v>0</v>
      </c>
      <c r="DA391" s="130" t="s">
        <v>4195</v>
      </c>
    </row>
    <row r="392" spans="1:105" ht="12" customHeight="1" x14ac:dyDescent="0.25">
      <c r="A392" s="97" t="s">
        <v>130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0</v>
      </c>
      <c r="Y392" s="98">
        <v>0</v>
      </c>
      <c r="DA392" s="63" t="s">
        <v>4196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4197</v>
      </c>
    </row>
    <row r="394" spans="1:105" ht="12" customHeight="1" x14ac:dyDescent="0.25">
      <c r="A394" s="100" t="s">
        <v>197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4198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4199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X396" s="101">
        <v>0</v>
      </c>
      <c r="Y396" s="101">
        <v>0</v>
      </c>
      <c r="DA396" s="131" t="s">
        <v>4200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X397" s="104">
        <v>0</v>
      </c>
      <c r="Y397" s="104">
        <v>0</v>
      </c>
      <c r="DA397" s="132" t="s">
        <v>4201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X398" s="98">
        <v>0</v>
      </c>
      <c r="Y398" s="98">
        <v>0</v>
      </c>
      <c r="DA398" s="63" t="s">
        <v>4202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4203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X400" s="122">
        <v>0</v>
      </c>
      <c r="Y400" s="122">
        <v>0</v>
      </c>
      <c r="DA400" s="130" t="s">
        <v>4204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X401" s="98">
        <v>0</v>
      </c>
      <c r="Y401" s="98">
        <v>0</v>
      </c>
      <c r="DA401" s="63" t="s">
        <v>4205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X402" s="33">
        <v>0</v>
      </c>
      <c r="Y402" s="33">
        <v>0</v>
      </c>
      <c r="DA402" s="60" t="s">
        <v>4206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:Y404" si="220">W405+W408+W410+W419</f>
        <v>0</v>
      </c>
      <c r="X404" s="117">
        <f t="shared" si="220"/>
        <v>0</v>
      </c>
      <c r="Y404" s="117">
        <f t="shared" si="220"/>
        <v>0</v>
      </c>
      <c r="DA404" s="129" t="s">
        <v>4356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0</v>
      </c>
      <c r="DA405" s="130" t="s">
        <v>4357</v>
      </c>
    </row>
    <row r="406" spans="1:105" ht="12" customHeight="1" x14ac:dyDescent="0.25">
      <c r="A406" s="97" t="s">
        <v>197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X406" s="98">
        <v>0</v>
      </c>
      <c r="Y406" s="98">
        <v>0</v>
      </c>
      <c r="DA406" s="63" t="s">
        <v>4358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4359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4360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4361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4362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4363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4364</v>
      </c>
    </row>
    <row r="413" spans="1:105" ht="12" customHeight="1" x14ac:dyDescent="0.25">
      <c r="A413" s="100" t="s">
        <v>197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4365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4366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4367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4368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4369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4370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X419" s="122">
        <v>0</v>
      </c>
      <c r="Y419" s="122">
        <v>0</v>
      </c>
      <c r="DA419" s="130" t="s">
        <v>4371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X420" s="98">
        <v>0</v>
      </c>
      <c r="Y420" s="98">
        <v>0</v>
      </c>
      <c r="DA420" s="63" t="s">
        <v>4372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4373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:Y423" si="227">W424+W427+W429+W438</f>
        <v>0</v>
      </c>
      <c r="X423" s="118">
        <f t="shared" si="227"/>
        <v>0</v>
      </c>
      <c r="Y423" s="118">
        <f t="shared" si="227"/>
        <v>0</v>
      </c>
      <c r="DA423" s="129" t="s">
        <v>4524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:Y424" si="230">SUM(W425:W426)</f>
        <v>0</v>
      </c>
      <c r="X424" s="123">
        <f t="shared" si="230"/>
        <v>0</v>
      </c>
      <c r="Y424" s="123">
        <f t="shared" si="230"/>
        <v>0</v>
      </c>
      <c r="DA424" s="130" t="s">
        <v>4525</v>
      </c>
    </row>
    <row r="425" spans="1:105" ht="12" customHeight="1" x14ac:dyDescent="0.25">
      <c r="A425" s="97" t="s">
        <v>197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X425" s="99">
        <v>0</v>
      </c>
      <c r="Y425" s="99">
        <v>0</v>
      </c>
      <c r="DA425" s="63" t="s">
        <v>4526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X426" s="99">
        <v>0</v>
      </c>
      <c r="Y426" s="99">
        <v>0</v>
      </c>
      <c r="DA426" s="63" t="s">
        <v>4527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X427" s="123">
        <f t="shared" si="231"/>
        <v>0</v>
      </c>
      <c r="Y427" s="123">
        <f t="shared" si="231"/>
        <v>0</v>
      </c>
      <c r="DA427" s="130" t="s">
        <v>4528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0</v>
      </c>
      <c r="F428" s="99">
        <f>RES_hhdet_in_fecs!F110</f>
        <v>0</v>
      </c>
      <c r="G428" s="99">
        <f>RES_hhdet_in_fecs!G110</f>
        <v>0</v>
      </c>
      <c r="H428" s="99">
        <f>RES_hhdet_in_fecs!H110</f>
        <v>0</v>
      </c>
      <c r="I428" s="99">
        <f>RES_hhdet_in_fecs!I110</f>
        <v>0</v>
      </c>
      <c r="J428" s="99">
        <f>RES_hhdet_in_fecs!J110</f>
        <v>0</v>
      </c>
      <c r="K428" s="99">
        <f>RES_hhdet_in_fecs!K110</f>
        <v>0</v>
      </c>
      <c r="L428" s="99">
        <f>RES_hhdet_in_fecs!L110</f>
        <v>0</v>
      </c>
      <c r="M428" s="99">
        <f>RES_hhdet_in_fecs!M110</f>
        <v>0</v>
      </c>
      <c r="N428" s="99">
        <f>RES_hhdet_in_fecs!N110</f>
        <v>0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</v>
      </c>
      <c r="T428" s="99">
        <f>RES_hhdet_in_fecs!T110</f>
        <v>0</v>
      </c>
      <c r="U428" s="99">
        <f>RES_hhdet_in_fecs!U110</f>
        <v>0</v>
      </c>
      <c r="V428" s="99">
        <f>RES_hhdet_in_fecs!V110</f>
        <v>0</v>
      </c>
      <c r="W428" s="99">
        <f>RES_hhdet_in_fecs!W110</f>
        <v>0</v>
      </c>
      <c r="X428" s="99">
        <f>RES_hhdet_in_fecs!X110</f>
        <v>0</v>
      </c>
      <c r="Y428" s="99">
        <f>RES_hhdet_in_fecs!Y110</f>
        <v>0</v>
      </c>
      <c r="DA428" s="63" t="s">
        <v>4529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X429" s="123">
        <v>0</v>
      </c>
      <c r="Y429" s="123">
        <v>0</v>
      </c>
      <c r="DA429" s="130" t="s">
        <v>4530</v>
      </c>
    </row>
    <row r="430" spans="1:105" ht="12" customHeight="1" x14ac:dyDescent="0.25">
      <c r="A430" s="97" t="s">
        <v>130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4531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4532</v>
      </c>
    </row>
    <row r="432" spans="1:105" ht="12" customHeight="1" x14ac:dyDescent="0.25">
      <c r="A432" s="100" t="s">
        <v>197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4533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4534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X434" s="102">
        <v>0</v>
      </c>
      <c r="Y434" s="102">
        <v>0</v>
      </c>
      <c r="DA434" s="131" t="s">
        <v>4535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X435" s="105">
        <v>0</v>
      </c>
      <c r="Y435" s="105">
        <v>0</v>
      </c>
      <c r="DA435" s="132" t="s">
        <v>4536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X436" s="99">
        <v>0</v>
      </c>
      <c r="Y436" s="99">
        <v>0</v>
      </c>
      <c r="DA436" s="63" t="s">
        <v>4537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X437" s="99">
        <v>0</v>
      </c>
      <c r="Y437" s="99">
        <v>0</v>
      </c>
      <c r="DA437" s="63" t="s">
        <v>4538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X438" s="123">
        <v>0</v>
      </c>
      <c r="Y438" s="123">
        <v>0</v>
      </c>
      <c r="DA438" s="130" t="s">
        <v>4539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X439" s="99">
        <v>0</v>
      </c>
      <c r="Y439" s="99">
        <v>0</v>
      </c>
      <c r="DA439" s="63" t="s">
        <v>4540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X440" s="110">
        <v>0</v>
      </c>
      <c r="Y440" s="110">
        <v>0</v>
      </c>
      <c r="DA440" s="60" t="s">
        <v>4541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:Y442" si="234">W443+W446+W448+W457</f>
        <v>0</v>
      </c>
      <c r="X442" s="118">
        <f t="shared" si="234"/>
        <v>0</v>
      </c>
      <c r="Y442" s="118">
        <f t="shared" si="234"/>
        <v>0</v>
      </c>
      <c r="DA442" s="129" t="s">
        <v>4692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:Y443" si="237">SUM(W444:W445)</f>
        <v>0</v>
      </c>
      <c r="X443" s="123">
        <f t="shared" si="237"/>
        <v>0</v>
      </c>
      <c r="Y443" s="123">
        <f t="shared" si="237"/>
        <v>0</v>
      </c>
      <c r="DA443" s="130" t="s">
        <v>4693</v>
      </c>
    </row>
    <row r="444" spans="1:105" ht="12" customHeight="1" x14ac:dyDescent="0.25">
      <c r="A444" s="97" t="s">
        <v>197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X444" s="99">
        <v>0</v>
      </c>
      <c r="Y444" s="99">
        <v>0</v>
      </c>
      <c r="DA444" s="63" t="s">
        <v>4694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4695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X446" s="123">
        <f t="shared" si="238"/>
        <v>0</v>
      </c>
      <c r="Y446" s="123">
        <f t="shared" si="238"/>
        <v>0</v>
      </c>
      <c r="DA446" s="130" t="s">
        <v>4696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0</v>
      </c>
      <c r="F447" s="99">
        <f>RES_hhdet_in_tess!F110</f>
        <v>0</v>
      </c>
      <c r="G447" s="99">
        <f>RES_hhdet_in_tess!G110</f>
        <v>0</v>
      </c>
      <c r="H447" s="99">
        <f>RES_hhdet_in_tess!H110</f>
        <v>0</v>
      </c>
      <c r="I447" s="99">
        <f>RES_hhdet_in_tess!I110</f>
        <v>0</v>
      </c>
      <c r="J447" s="99">
        <f>RES_hhdet_in_tess!J110</f>
        <v>0</v>
      </c>
      <c r="K447" s="99">
        <f>RES_hhdet_in_tess!K110</f>
        <v>0</v>
      </c>
      <c r="L447" s="99">
        <f>RES_hhdet_in_tess!L110</f>
        <v>0</v>
      </c>
      <c r="M447" s="99">
        <f>RES_hhdet_in_tess!M110</f>
        <v>0</v>
      </c>
      <c r="N447" s="99">
        <f>RES_hhdet_in_tess!N110</f>
        <v>0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0</v>
      </c>
      <c r="T447" s="99">
        <f>RES_hhdet_in_tess!T110</f>
        <v>0</v>
      </c>
      <c r="U447" s="99">
        <f>RES_hhdet_in_tess!U110</f>
        <v>0</v>
      </c>
      <c r="V447" s="99">
        <f>RES_hhdet_in_tess!V110</f>
        <v>0</v>
      </c>
      <c r="W447" s="99">
        <f>RES_hhdet_in_tess!W110</f>
        <v>0</v>
      </c>
      <c r="X447" s="99">
        <f>RES_hhdet_in_tess!X110</f>
        <v>0</v>
      </c>
      <c r="Y447" s="99">
        <f>RES_hhdet_in_tess!Y110</f>
        <v>0</v>
      </c>
      <c r="DA447" s="63" t="s">
        <v>4697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X448" s="123">
        <v>0</v>
      </c>
      <c r="Y448" s="123">
        <v>0</v>
      </c>
      <c r="DA448" s="130" t="s">
        <v>4698</v>
      </c>
    </row>
    <row r="449" spans="1:105" ht="12" customHeight="1" x14ac:dyDescent="0.25">
      <c r="A449" s="97" t="s">
        <v>130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X449" s="99">
        <v>0</v>
      </c>
      <c r="Y449" s="99">
        <v>0</v>
      </c>
      <c r="DA449" s="63" t="s">
        <v>4699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4700</v>
      </c>
    </row>
    <row r="451" spans="1:105" ht="12" customHeight="1" x14ac:dyDescent="0.25">
      <c r="A451" s="100" t="s">
        <v>197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4701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4702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X453" s="102">
        <v>0</v>
      </c>
      <c r="Y453" s="102">
        <v>0</v>
      </c>
      <c r="DA453" s="131" t="s">
        <v>4703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X454" s="105">
        <v>0</v>
      </c>
      <c r="Y454" s="105">
        <v>0</v>
      </c>
      <c r="DA454" s="132" t="s">
        <v>4704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X455" s="99">
        <v>0</v>
      </c>
      <c r="Y455" s="99">
        <v>0</v>
      </c>
      <c r="DA455" s="63" t="s">
        <v>4705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X456" s="99">
        <v>0</v>
      </c>
      <c r="Y456" s="99">
        <v>0</v>
      </c>
      <c r="DA456" s="63" t="s">
        <v>4706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X457" s="123">
        <v>0</v>
      </c>
      <c r="Y457" s="123">
        <v>0</v>
      </c>
      <c r="DA457" s="130" t="s">
        <v>4707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X458" s="99">
        <v>0</v>
      </c>
      <c r="Y458" s="99">
        <v>0</v>
      </c>
      <c r="DA458" s="63" t="s">
        <v>4708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X459" s="110">
        <v>0</v>
      </c>
      <c r="Y459" s="110">
        <v>0</v>
      </c>
      <c r="DA459" s="60" t="s">
        <v>4709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:Y461" si="241">W462+W465+W467+W476</f>
        <v>0</v>
      </c>
      <c r="X461" s="118">
        <f t="shared" si="241"/>
        <v>0</v>
      </c>
      <c r="Y461" s="118">
        <f t="shared" si="241"/>
        <v>0</v>
      </c>
      <c r="DA461" s="129" t="s">
        <v>4860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0</v>
      </c>
      <c r="DA462" s="130" t="s">
        <v>4861</v>
      </c>
    </row>
    <row r="463" spans="1:105" ht="12" customHeight="1" x14ac:dyDescent="0.25">
      <c r="A463" s="97" t="s">
        <v>197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X463" s="99">
        <v>0</v>
      </c>
      <c r="Y463" s="99">
        <v>0</v>
      </c>
      <c r="DA463" s="63" t="s">
        <v>4862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4863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4864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4865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4866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4867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4868</v>
      </c>
    </row>
    <row r="470" spans="1:105" ht="12" customHeight="1" x14ac:dyDescent="0.25">
      <c r="A470" s="100" t="s">
        <v>197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4869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4870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4871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4872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4873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4874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X476" s="123">
        <v>0</v>
      </c>
      <c r="Y476" s="123">
        <v>0</v>
      </c>
      <c r="DA476" s="130" t="s">
        <v>4875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0</v>
      </c>
      <c r="DA477" s="63" t="s">
        <v>4876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4877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326066</v>
      </c>
      <c r="C5" s="120">
        <v>335573</v>
      </c>
      <c r="D5" s="120">
        <v>335349</v>
      </c>
      <c r="E5" s="120">
        <v>334355</v>
      </c>
      <c r="F5" s="120">
        <v>337357</v>
      </c>
      <c r="G5" s="120">
        <v>330685</v>
      </c>
      <c r="H5" s="120">
        <v>326206</v>
      </c>
      <c r="I5" s="120">
        <v>309555</v>
      </c>
      <c r="J5" s="120">
        <v>298590</v>
      </c>
      <c r="K5" s="120">
        <v>285410</v>
      </c>
      <c r="L5" s="120">
        <v>282721</v>
      </c>
      <c r="M5" s="120">
        <v>281817</v>
      </c>
      <c r="N5" s="120">
        <v>278564</v>
      </c>
      <c r="O5" s="120">
        <v>274553</v>
      </c>
      <c r="P5" s="120">
        <v>268545</v>
      </c>
      <c r="Q5" s="120">
        <v>265635</v>
      </c>
      <c r="R5" s="120">
        <v>267015</v>
      </c>
      <c r="S5" s="120">
        <v>275358</v>
      </c>
      <c r="T5" s="120">
        <v>276616</v>
      </c>
      <c r="U5" s="120">
        <v>284692</v>
      </c>
      <c r="V5" s="120">
        <v>283995</v>
      </c>
      <c r="W5" s="120">
        <v>284037</v>
      </c>
      <c r="X5" s="120">
        <v>289208</v>
      </c>
      <c r="Y5" s="120">
        <v>300323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209</v>
      </c>
      <c r="B7" s="52">
        <v>326066</v>
      </c>
      <c r="C7" s="52">
        <v>335573</v>
      </c>
      <c r="D7" s="52">
        <v>335349</v>
      </c>
      <c r="E7" s="52">
        <v>334355</v>
      </c>
      <c r="F7" s="52">
        <v>337357</v>
      </c>
      <c r="G7" s="52">
        <v>330685</v>
      </c>
      <c r="H7" s="52">
        <v>326206</v>
      </c>
      <c r="I7" s="52">
        <v>309555</v>
      </c>
      <c r="J7" s="52">
        <v>298590</v>
      </c>
      <c r="K7" s="52">
        <v>285410</v>
      </c>
      <c r="L7" s="52">
        <v>282721</v>
      </c>
      <c r="M7" s="52">
        <v>281817</v>
      </c>
      <c r="N7" s="52">
        <v>278564</v>
      </c>
      <c r="O7" s="52">
        <v>274553</v>
      </c>
      <c r="P7" s="52">
        <v>268545</v>
      </c>
      <c r="Q7" s="52">
        <v>265635</v>
      </c>
      <c r="R7" s="52">
        <v>267015</v>
      </c>
      <c r="S7" s="52">
        <v>275358</v>
      </c>
      <c r="T7" s="52">
        <v>276616</v>
      </c>
      <c r="U7" s="52">
        <v>284692</v>
      </c>
      <c r="V7" s="52">
        <v>283995</v>
      </c>
      <c r="W7" s="52">
        <v>284037</v>
      </c>
      <c r="X7" s="52">
        <v>289208</v>
      </c>
      <c r="Y7" s="52">
        <v>300323</v>
      </c>
      <c r="DA7" s="63" t="s">
        <v>1112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104</v>
      </c>
      <c r="C9" s="52">
        <v>137</v>
      </c>
      <c r="D9" s="52">
        <v>191</v>
      </c>
      <c r="E9" s="52">
        <v>235</v>
      </c>
      <c r="F9" s="52">
        <v>352</v>
      </c>
      <c r="G9" s="52">
        <v>536</v>
      </c>
      <c r="H9" s="52">
        <v>604</v>
      </c>
      <c r="I9" s="52">
        <v>728</v>
      </c>
      <c r="J9" s="52">
        <v>795</v>
      </c>
      <c r="K9" s="52">
        <v>807</v>
      </c>
      <c r="L9" s="52">
        <v>848</v>
      </c>
      <c r="M9" s="52">
        <v>865</v>
      </c>
      <c r="N9" s="52">
        <v>1022</v>
      </c>
      <c r="O9" s="52">
        <v>1251</v>
      </c>
      <c r="P9" s="52">
        <v>1486</v>
      </c>
      <c r="Q9" s="52">
        <v>1636</v>
      </c>
      <c r="R9" s="52">
        <v>1791</v>
      </c>
      <c r="S9" s="52">
        <v>2042</v>
      </c>
      <c r="T9" s="52">
        <v>2218</v>
      </c>
      <c r="U9" s="52">
        <v>2450</v>
      </c>
      <c r="V9" s="52">
        <v>2709</v>
      </c>
      <c r="W9" s="52">
        <v>2848</v>
      </c>
      <c r="X9" s="52">
        <v>4001</v>
      </c>
      <c r="Y9" s="52">
        <v>4273</v>
      </c>
      <c r="DA9" s="63" t="s">
        <v>1113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128</v>
      </c>
      <c r="B11" s="52">
        <v>324989</v>
      </c>
      <c r="C11" s="52">
        <v>332892</v>
      </c>
      <c r="D11" s="52">
        <v>333175</v>
      </c>
      <c r="E11" s="52">
        <v>332251</v>
      </c>
      <c r="F11" s="52">
        <v>334293</v>
      </c>
      <c r="G11" s="52">
        <v>328559</v>
      </c>
      <c r="H11" s="52">
        <v>324247</v>
      </c>
      <c r="I11" s="52">
        <v>307663</v>
      </c>
      <c r="J11" s="52">
        <v>296584</v>
      </c>
      <c r="K11" s="52">
        <v>283183</v>
      </c>
      <c r="L11" s="52">
        <v>279438</v>
      </c>
      <c r="M11" s="52">
        <v>278988</v>
      </c>
      <c r="N11" s="52">
        <v>276305</v>
      </c>
      <c r="O11" s="52">
        <v>272346</v>
      </c>
      <c r="P11" s="52">
        <v>266395</v>
      </c>
      <c r="Q11" s="52">
        <v>263434</v>
      </c>
      <c r="R11" s="52">
        <v>264678</v>
      </c>
      <c r="S11" s="52">
        <v>272852</v>
      </c>
      <c r="T11" s="52">
        <v>272988</v>
      </c>
      <c r="U11" s="52">
        <v>281962</v>
      </c>
      <c r="V11" s="52">
        <v>281985</v>
      </c>
      <c r="W11" s="52">
        <v>280085</v>
      </c>
      <c r="X11" s="52">
        <v>282494</v>
      </c>
      <c r="Y11" s="52">
        <v>291654</v>
      </c>
      <c r="DA11" s="63" t="s">
        <v>1114</v>
      </c>
    </row>
    <row r="12" spans="1:105" ht="12" customHeight="1" x14ac:dyDescent="0.25">
      <c r="A12" s="97" t="s">
        <v>127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1115</v>
      </c>
    </row>
    <row r="13" spans="1:105" ht="12" customHeight="1" x14ac:dyDescent="0.25">
      <c r="A13" s="97" t="s">
        <v>122</v>
      </c>
      <c r="B13" s="52">
        <v>1077</v>
      </c>
      <c r="C13" s="52">
        <v>2681</v>
      </c>
      <c r="D13" s="52">
        <v>2174</v>
      </c>
      <c r="E13" s="52">
        <v>2104</v>
      </c>
      <c r="F13" s="52">
        <v>3064</v>
      </c>
      <c r="G13" s="52">
        <v>2126</v>
      </c>
      <c r="H13" s="52">
        <v>1959</v>
      </c>
      <c r="I13" s="52">
        <v>1892</v>
      </c>
      <c r="J13" s="52">
        <v>2006</v>
      </c>
      <c r="K13" s="52">
        <v>2227</v>
      </c>
      <c r="L13" s="52">
        <v>3283</v>
      </c>
      <c r="M13" s="52">
        <v>2829</v>
      </c>
      <c r="N13" s="52">
        <v>2259</v>
      </c>
      <c r="O13" s="52">
        <v>2207</v>
      </c>
      <c r="P13" s="52">
        <v>2150</v>
      </c>
      <c r="Q13" s="52">
        <v>2201</v>
      </c>
      <c r="R13" s="52">
        <v>2337</v>
      </c>
      <c r="S13" s="52">
        <v>2506</v>
      </c>
      <c r="T13" s="52">
        <v>3628</v>
      </c>
      <c r="U13" s="52">
        <v>2730</v>
      </c>
      <c r="V13" s="52">
        <v>2010</v>
      </c>
      <c r="W13" s="52">
        <v>3952</v>
      </c>
      <c r="X13" s="52">
        <v>6714</v>
      </c>
      <c r="Y13" s="52">
        <v>8669</v>
      </c>
      <c r="DA13" s="63" t="s">
        <v>1116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1117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45387</v>
      </c>
      <c r="C16" s="52">
        <v>41985</v>
      </c>
      <c r="D16" s="52">
        <v>34344</v>
      </c>
      <c r="E16" s="52">
        <v>32871</v>
      </c>
      <c r="F16" s="52">
        <v>31132</v>
      </c>
      <c r="G16" s="52">
        <v>28840</v>
      </c>
      <c r="H16" s="52">
        <v>26801</v>
      </c>
      <c r="I16" s="52">
        <v>25546</v>
      </c>
      <c r="J16" s="52">
        <v>27775</v>
      </c>
      <c r="K16" s="52">
        <v>31086</v>
      </c>
      <c r="L16" s="52">
        <v>35179</v>
      </c>
      <c r="M16" s="52">
        <v>36105</v>
      </c>
      <c r="N16" s="52">
        <v>34648</v>
      </c>
      <c r="O16" s="52">
        <v>36404</v>
      </c>
      <c r="P16" s="52">
        <v>40728</v>
      </c>
      <c r="Q16" s="52">
        <v>46265</v>
      </c>
      <c r="R16" s="52">
        <v>51236</v>
      </c>
      <c r="S16" s="52">
        <v>51628</v>
      </c>
      <c r="T16" s="52">
        <v>50865</v>
      </c>
      <c r="U16" s="52">
        <v>47150</v>
      </c>
      <c r="V16" s="52">
        <v>37375</v>
      </c>
      <c r="W16" s="52">
        <v>30689</v>
      </c>
      <c r="X16" s="52">
        <v>30218</v>
      </c>
      <c r="Y16" s="52">
        <v>28226</v>
      </c>
      <c r="DA16" s="63" t="s">
        <v>1118</v>
      </c>
    </row>
    <row r="17" spans="1:105" ht="12" customHeight="1" x14ac:dyDescent="0.25">
      <c r="A17" s="109" t="s">
        <v>120</v>
      </c>
      <c r="B17" s="36">
        <v>280679</v>
      </c>
      <c r="C17" s="36">
        <v>293588</v>
      </c>
      <c r="D17" s="36">
        <v>301005</v>
      </c>
      <c r="E17" s="36">
        <v>301484</v>
      </c>
      <c r="F17" s="36">
        <v>306225</v>
      </c>
      <c r="G17" s="36">
        <v>301845</v>
      </c>
      <c r="H17" s="36">
        <v>299405</v>
      </c>
      <c r="I17" s="36">
        <v>284009</v>
      </c>
      <c r="J17" s="36">
        <v>270815</v>
      </c>
      <c r="K17" s="36">
        <v>254324</v>
      </c>
      <c r="L17" s="36">
        <v>247542</v>
      </c>
      <c r="M17" s="36">
        <v>245712</v>
      </c>
      <c r="N17" s="36">
        <v>243916</v>
      </c>
      <c r="O17" s="36">
        <v>238149</v>
      </c>
      <c r="P17" s="36">
        <v>227817</v>
      </c>
      <c r="Q17" s="36">
        <v>219370</v>
      </c>
      <c r="R17" s="36">
        <v>215779</v>
      </c>
      <c r="S17" s="36">
        <v>223730</v>
      </c>
      <c r="T17" s="36">
        <v>225751</v>
      </c>
      <c r="U17" s="36">
        <v>237542</v>
      </c>
      <c r="V17" s="36">
        <v>246620</v>
      </c>
      <c r="W17" s="36">
        <v>253348</v>
      </c>
      <c r="X17" s="36">
        <v>258990</v>
      </c>
      <c r="Y17" s="36">
        <v>272097</v>
      </c>
      <c r="DA17" s="60" t="s">
        <v>1119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1196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209</v>
      </c>
      <c r="B21" s="52"/>
      <c r="C21" s="52">
        <v>25474</v>
      </c>
      <c r="D21" s="52">
        <v>25482</v>
      </c>
      <c r="E21" s="52">
        <v>25540</v>
      </c>
      <c r="F21" s="52">
        <v>25685</v>
      </c>
      <c r="G21" s="52">
        <v>25957</v>
      </c>
      <c r="H21" s="52">
        <v>26391</v>
      </c>
      <c r="I21" s="52">
        <v>27018</v>
      </c>
      <c r="J21" s="52">
        <v>27876</v>
      </c>
      <c r="K21" s="52">
        <v>28969</v>
      </c>
      <c r="L21" s="52">
        <v>30332</v>
      </c>
      <c r="M21" s="52">
        <v>31990</v>
      </c>
      <c r="N21" s="52">
        <v>33976</v>
      </c>
      <c r="O21" s="52">
        <v>31243</v>
      </c>
      <c r="P21" s="52">
        <v>13645</v>
      </c>
      <c r="Q21" s="52">
        <v>16887</v>
      </c>
      <c r="R21" s="52">
        <v>20593</v>
      </c>
      <c r="S21" s="52">
        <v>24800</v>
      </c>
      <c r="T21" s="52">
        <v>22551</v>
      </c>
      <c r="U21" s="52">
        <v>21950</v>
      </c>
      <c r="V21" s="52">
        <v>21416</v>
      </c>
      <c r="W21" s="52">
        <v>20004</v>
      </c>
      <c r="X21" s="52">
        <v>20305</v>
      </c>
      <c r="Y21" s="52">
        <v>20171</v>
      </c>
      <c r="DA21" s="63" t="s">
        <v>1197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16</v>
      </c>
      <c r="D23" s="52">
        <v>16</v>
      </c>
      <c r="E23" s="52">
        <v>17</v>
      </c>
      <c r="F23" s="52">
        <v>19</v>
      </c>
      <c r="G23" s="52">
        <v>23</v>
      </c>
      <c r="H23" s="52">
        <v>32</v>
      </c>
      <c r="I23" s="52">
        <v>35</v>
      </c>
      <c r="J23" s="52">
        <v>52</v>
      </c>
      <c r="K23" s="52">
        <v>81</v>
      </c>
      <c r="L23" s="52">
        <v>101</v>
      </c>
      <c r="M23" s="52">
        <v>117</v>
      </c>
      <c r="N23" s="52">
        <v>153</v>
      </c>
      <c r="O23" s="52">
        <v>156</v>
      </c>
      <c r="P23" s="52">
        <v>131</v>
      </c>
      <c r="Q23" s="52">
        <v>134</v>
      </c>
      <c r="R23" s="52">
        <v>139</v>
      </c>
      <c r="S23" s="52">
        <v>174</v>
      </c>
      <c r="T23" s="52">
        <v>222</v>
      </c>
      <c r="U23" s="52">
        <v>272</v>
      </c>
      <c r="V23" s="52">
        <v>343</v>
      </c>
      <c r="W23" s="52">
        <v>355</v>
      </c>
      <c r="X23" s="52">
        <v>350</v>
      </c>
      <c r="Y23" s="52">
        <v>359</v>
      </c>
      <c r="DA23" s="63" t="s">
        <v>1198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128</v>
      </c>
      <c r="B25" s="52"/>
      <c r="C25" s="52">
        <v>25390</v>
      </c>
      <c r="D25" s="52">
        <v>25398</v>
      </c>
      <c r="E25" s="52">
        <v>25537</v>
      </c>
      <c r="F25" s="52">
        <v>25677</v>
      </c>
      <c r="G25" s="52">
        <v>25817</v>
      </c>
      <c r="H25" s="52">
        <v>26388</v>
      </c>
      <c r="I25" s="52">
        <v>27011</v>
      </c>
      <c r="J25" s="52">
        <v>27753</v>
      </c>
      <c r="K25" s="52">
        <v>28890</v>
      </c>
      <c r="L25" s="52">
        <v>30306</v>
      </c>
      <c r="M25" s="52">
        <v>31955</v>
      </c>
      <c r="N25" s="52">
        <v>33922</v>
      </c>
      <c r="O25" s="52">
        <v>31233</v>
      </c>
      <c r="P25" s="52">
        <v>13620</v>
      </c>
      <c r="Q25" s="52">
        <v>16845</v>
      </c>
      <c r="R25" s="52">
        <v>20489</v>
      </c>
      <c r="S25" s="52">
        <v>24725</v>
      </c>
      <c r="T25" s="52">
        <v>22494</v>
      </c>
      <c r="U25" s="52">
        <v>21942</v>
      </c>
      <c r="V25" s="52">
        <v>21412</v>
      </c>
      <c r="W25" s="52">
        <v>19996</v>
      </c>
      <c r="X25" s="52">
        <v>20294</v>
      </c>
      <c r="Y25" s="52">
        <v>20139</v>
      </c>
      <c r="DA25" s="63" t="s">
        <v>1199</v>
      </c>
    </row>
    <row r="26" spans="1:105" ht="12" customHeight="1" x14ac:dyDescent="0.25">
      <c r="A26" s="97" t="s">
        <v>127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1200</v>
      </c>
    </row>
    <row r="27" spans="1:105" ht="12" customHeight="1" x14ac:dyDescent="0.25">
      <c r="A27" s="97" t="s">
        <v>122</v>
      </c>
      <c r="B27" s="52"/>
      <c r="C27" s="52">
        <v>168</v>
      </c>
      <c r="D27" s="52">
        <v>507</v>
      </c>
      <c r="E27" s="52">
        <v>70</v>
      </c>
      <c r="F27" s="52">
        <v>67</v>
      </c>
      <c r="G27" s="52">
        <v>938</v>
      </c>
      <c r="H27" s="52">
        <v>167</v>
      </c>
      <c r="I27" s="52">
        <v>67</v>
      </c>
      <c r="J27" s="52">
        <v>408</v>
      </c>
      <c r="K27" s="52">
        <v>708</v>
      </c>
      <c r="L27" s="52">
        <v>192</v>
      </c>
      <c r="M27" s="52">
        <v>454</v>
      </c>
      <c r="N27" s="52">
        <v>571</v>
      </c>
      <c r="O27" s="52">
        <v>113</v>
      </c>
      <c r="P27" s="52">
        <v>200</v>
      </c>
      <c r="Q27" s="52">
        <v>315</v>
      </c>
      <c r="R27" s="52">
        <v>605</v>
      </c>
      <c r="S27" s="52">
        <v>630</v>
      </c>
      <c r="T27" s="52">
        <v>453</v>
      </c>
      <c r="U27" s="52">
        <v>898</v>
      </c>
      <c r="V27" s="52">
        <v>720</v>
      </c>
      <c r="W27" s="52">
        <v>58</v>
      </c>
      <c r="X27" s="52">
        <v>117</v>
      </c>
      <c r="Y27" s="52">
        <v>216</v>
      </c>
      <c r="DA27" s="63" t="s">
        <v>1201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1202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7092</v>
      </c>
      <c r="D30" s="52">
        <v>7641</v>
      </c>
      <c r="E30" s="52">
        <v>6607</v>
      </c>
      <c r="F30" s="52">
        <v>7232</v>
      </c>
      <c r="G30" s="52">
        <v>7437</v>
      </c>
      <c r="H30" s="52">
        <v>7807</v>
      </c>
      <c r="I30" s="52">
        <v>4147</v>
      </c>
      <c r="J30" s="52">
        <v>2884</v>
      </c>
      <c r="K30" s="52">
        <v>3432</v>
      </c>
      <c r="L30" s="52">
        <v>3602</v>
      </c>
      <c r="M30" s="52">
        <v>5387</v>
      </c>
      <c r="N30" s="52">
        <v>5543</v>
      </c>
      <c r="O30" s="52">
        <v>5291</v>
      </c>
      <c r="P30" s="52">
        <v>3996</v>
      </c>
      <c r="Q30" s="52">
        <v>4881</v>
      </c>
      <c r="R30" s="52">
        <v>6176</v>
      </c>
      <c r="S30" s="52">
        <v>7511</v>
      </c>
      <c r="T30" s="52">
        <v>7340</v>
      </c>
      <c r="U30" s="52">
        <v>6922</v>
      </c>
      <c r="V30" s="52">
        <v>10029</v>
      </c>
      <c r="W30" s="52">
        <v>6869</v>
      </c>
      <c r="X30" s="52">
        <v>7013</v>
      </c>
      <c r="Y30" s="52">
        <v>7901</v>
      </c>
      <c r="DA30" s="63" t="s">
        <v>1203</v>
      </c>
    </row>
    <row r="31" spans="1:105" ht="12" customHeight="1" x14ac:dyDescent="0.25">
      <c r="A31" s="109" t="s">
        <v>120</v>
      </c>
      <c r="B31" s="36"/>
      <c r="C31" s="36">
        <v>43856</v>
      </c>
      <c r="D31" s="36">
        <v>43967</v>
      </c>
      <c r="E31" s="36">
        <v>44733</v>
      </c>
      <c r="F31" s="36">
        <v>46752</v>
      </c>
      <c r="G31" s="36">
        <v>50582</v>
      </c>
      <c r="H31" s="36">
        <v>56806</v>
      </c>
      <c r="I31" s="36">
        <v>39669</v>
      </c>
      <c r="J31" s="36">
        <v>42200</v>
      </c>
      <c r="K31" s="36">
        <v>50956</v>
      </c>
      <c r="L31" s="36">
        <v>48541</v>
      </c>
      <c r="M31" s="36">
        <v>47413</v>
      </c>
      <c r="N31" s="36">
        <v>48098</v>
      </c>
      <c r="O31" s="36">
        <v>43002</v>
      </c>
      <c r="P31" s="36">
        <v>27822</v>
      </c>
      <c r="Q31" s="36">
        <v>29989</v>
      </c>
      <c r="R31" s="36">
        <v>35779</v>
      </c>
      <c r="S31" s="36">
        <v>40718</v>
      </c>
      <c r="T31" s="36">
        <v>41535</v>
      </c>
      <c r="U31" s="36">
        <v>40133</v>
      </c>
      <c r="V31" s="36">
        <v>35915</v>
      </c>
      <c r="W31" s="36">
        <v>31246</v>
      </c>
      <c r="X31" s="36">
        <v>29114</v>
      </c>
      <c r="Y31" s="36">
        <v>33932</v>
      </c>
      <c r="DA31" s="60" t="s">
        <v>1204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1283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209</v>
      </c>
      <c r="B35" s="52"/>
      <c r="C35" s="52">
        <v>34981</v>
      </c>
      <c r="D35" s="52">
        <v>25258</v>
      </c>
      <c r="E35" s="52">
        <v>24546</v>
      </c>
      <c r="F35" s="52">
        <v>28687</v>
      </c>
      <c r="G35" s="52">
        <v>19285</v>
      </c>
      <c r="H35" s="52">
        <v>21912</v>
      </c>
      <c r="I35" s="52">
        <v>10367</v>
      </c>
      <c r="J35" s="52">
        <v>16911</v>
      </c>
      <c r="K35" s="52">
        <v>15789</v>
      </c>
      <c r="L35" s="52">
        <v>27643</v>
      </c>
      <c r="M35" s="52">
        <v>31086</v>
      </c>
      <c r="N35" s="52">
        <v>30723</v>
      </c>
      <c r="O35" s="52">
        <v>27232</v>
      </c>
      <c r="P35" s="52">
        <v>7637</v>
      </c>
      <c r="Q35" s="52">
        <v>13977</v>
      </c>
      <c r="R35" s="52">
        <v>21973</v>
      </c>
      <c r="S35" s="52">
        <v>33143</v>
      </c>
      <c r="T35" s="52">
        <v>23809</v>
      </c>
      <c r="U35" s="52">
        <v>30026</v>
      </c>
      <c r="V35" s="52">
        <v>20719</v>
      </c>
      <c r="W35" s="52">
        <v>20046</v>
      </c>
      <c r="X35" s="52">
        <v>25476</v>
      </c>
      <c r="Y35" s="52">
        <v>31286</v>
      </c>
      <c r="DA35" s="63" t="s">
        <v>1284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49</v>
      </c>
      <c r="D37" s="52">
        <v>70</v>
      </c>
      <c r="E37" s="52">
        <v>61</v>
      </c>
      <c r="F37" s="52">
        <v>136</v>
      </c>
      <c r="G37" s="52">
        <v>207</v>
      </c>
      <c r="H37" s="52">
        <v>100</v>
      </c>
      <c r="I37" s="52">
        <v>159</v>
      </c>
      <c r="J37" s="52">
        <v>119</v>
      </c>
      <c r="K37" s="52">
        <v>93</v>
      </c>
      <c r="L37" s="52">
        <v>142</v>
      </c>
      <c r="M37" s="52">
        <v>134</v>
      </c>
      <c r="N37" s="52">
        <v>310</v>
      </c>
      <c r="O37" s="52">
        <v>385</v>
      </c>
      <c r="P37" s="52">
        <v>366</v>
      </c>
      <c r="Q37" s="52">
        <v>284</v>
      </c>
      <c r="R37" s="52">
        <v>294</v>
      </c>
      <c r="S37" s="52">
        <v>425</v>
      </c>
      <c r="T37" s="52">
        <v>398</v>
      </c>
      <c r="U37" s="52">
        <v>504</v>
      </c>
      <c r="V37" s="52">
        <v>602</v>
      </c>
      <c r="W37" s="52">
        <v>494</v>
      </c>
      <c r="X37" s="52">
        <v>1503</v>
      </c>
      <c r="Y37" s="52">
        <v>631</v>
      </c>
      <c r="DA37" s="63" t="s">
        <v>1285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128</v>
      </c>
      <c r="B39" s="52"/>
      <c r="C39" s="52">
        <v>33293</v>
      </c>
      <c r="D39" s="52">
        <v>25681</v>
      </c>
      <c r="E39" s="52">
        <v>24613</v>
      </c>
      <c r="F39" s="52">
        <v>27719</v>
      </c>
      <c r="G39" s="52">
        <v>20083</v>
      </c>
      <c r="H39" s="52">
        <v>22076</v>
      </c>
      <c r="I39" s="52">
        <v>10427</v>
      </c>
      <c r="J39" s="52">
        <v>16674</v>
      </c>
      <c r="K39" s="52">
        <v>15489</v>
      </c>
      <c r="L39" s="52">
        <v>26561</v>
      </c>
      <c r="M39" s="52">
        <v>31505</v>
      </c>
      <c r="N39" s="52">
        <v>31239</v>
      </c>
      <c r="O39" s="52">
        <v>27274</v>
      </c>
      <c r="P39" s="52">
        <v>7669</v>
      </c>
      <c r="Q39" s="52">
        <v>13884</v>
      </c>
      <c r="R39" s="52">
        <v>21733</v>
      </c>
      <c r="S39" s="52">
        <v>32899</v>
      </c>
      <c r="T39" s="52">
        <v>22630</v>
      </c>
      <c r="U39" s="52">
        <v>30916</v>
      </c>
      <c r="V39" s="52">
        <v>21435</v>
      </c>
      <c r="W39" s="52">
        <v>18096</v>
      </c>
      <c r="X39" s="52">
        <v>22703</v>
      </c>
      <c r="Y39" s="52">
        <v>29299</v>
      </c>
      <c r="DA39" s="63" t="s">
        <v>1286</v>
      </c>
    </row>
    <row r="40" spans="1:105" ht="12" customHeight="1" x14ac:dyDescent="0.25">
      <c r="A40" s="97" t="s">
        <v>127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1287</v>
      </c>
    </row>
    <row r="41" spans="1:105" ht="12" customHeight="1" x14ac:dyDescent="0.25">
      <c r="A41" s="97" t="s">
        <v>122</v>
      </c>
      <c r="B41" s="52"/>
      <c r="C41" s="52">
        <v>1772</v>
      </c>
      <c r="D41" s="52">
        <v>0</v>
      </c>
      <c r="E41" s="52">
        <v>0</v>
      </c>
      <c r="F41" s="52">
        <v>1027</v>
      </c>
      <c r="G41" s="52">
        <v>0</v>
      </c>
      <c r="H41" s="52">
        <v>0</v>
      </c>
      <c r="I41" s="52">
        <v>0</v>
      </c>
      <c r="J41" s="52">
        <v>522</v>
      </c>
      <c r="K41" s="52">
        <v>929</v>
      </c>
      <c r="L41" s="52">
        <v>1248</v>
      </c>
      <c r="M41" s="52">
        <v>0</v>
      </c>
      <c r="N41" s="52">
        <v>1</v>
      </c>
      <c r="O41" s="52">
        <v>61</v>
      </c>
      <c r="P41" s="52">
        <v>143</v>
      </c>
      <c r="Q41" s="52">
        <v>366</v>
      </c>
      <c r="R41" s="52">
        <v>741</v>
      </c>
      <c r="S41" s="52">
        <v>799</v>
      </c>
      <c r="T41" s="52">
        <v>1575</v>
      </c>
      <c r="U41" s="52">
        <v>0</v>
      </c>
      <c r="V41" s="52">
        <v>0</v>
      </c>
      <c r="W41" s="52">
        <v>2000</v>
      </c>
      <c r="X41" s="52">
        <v>2879</v>
      </c>
      <c r="Y41" s="52">
        <v>2171</v>
      </c>
      <c r="DA41" s="63" t="s">
        <v>1288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2">
        <v>0</v>
      </c>
      <c r="Y42" s="52">
        <v>0</v>
      </c>
      <c r="DA42" s="63" t="s">
        <v>1289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3690</v>
      </c>
      <c r="D44" s="52">
        <v>0</v>
      </c>
      <c r="E44" s="52">
        <v>5134</v>
      </c>
      <c r="F44" s="52">
        <v>5493</v>
      </c>
      <c r="G44" s="52">
        <v>5145</v>
      </c>
      <c r="H44" s="52">
        <v>5768</v>
      </c>
      <c r="I44" s="52">
        <v>2892</v>
      </c>
      <c r="J44" s="52">
        <v>5113</v>
      </c>
      <c r="K44" s="52">
        <v>6743</v>
      </c>
      <c r="L44" s="52">
        <v>7695</v>
      </c>
      <c r="M44" s="52">
        <v>6313</v>
      </c>
      <c r="N44" s="52">
        <v>4086</v>
      </c>
      <c r="O44" s="52">
        <v>7047</v>
      </c>
      <c r="P44" s="52">
        <v>8320</v>
      </c>
      <c r="Q44" s="52">
        <v>10418</v>
      </c>
      <c r="R44" s="52">
        <v>11147</v>
      </c>
      <c r="S44" s="52">
        <v>7903</v>
      </c>
      <c r="T44" s="52">
        <v>6577</v>
      </c>
      <c r="U44" s="52">
        <v>3207</v>
      </c>
      <c r="V44" s="52">
        <v>254</v>
      </c>
      <c r="W44" s="52">
        <v>183</v>
      </c>
      <c r="X44" s="52">
        <v>6542</v>
      </c>
      <c r="Y44" s="52">
        <v>5909</v>
      </c>
      <c r="DA44" s="63" t="s">
        <v>1290</v>
      </c>
    </row>
    <row r="45" spans="1:105" ht="12" customHeight="1" x14ac:dyDescent="0.25">
      <c r="A45" s="109" t="s">
        <v>120</v>
      </c>
      <c r="B45" s="36"/>
      <c r="C45" s="36">
        <v>56765</v>
      </c>
      <c r="D45" s="36">
        <v>51384</v>
      </c>
      <c r="E45" s="36">
        <v>45212</v>
      </c>
      <c r="F45" s="36">
        <v>51493</v>
      </c>
      <c r="G45" s="36">
        <v>46202</v>
      </c>
      <c r="H45" s="36">
        <v>54366</v>
      </c>
      <c r="I45" s="36">
        <v>24273</v>
      </c>
      <c r="J45" s="36">
        <v>29006</v>
      </c>
      <c r="K45" s="36">
        <v>34465</v>
      </c>
      <c r="L45" s="36">
        <v>41759</v>
      </c>
      <c r="M45" s="36">
        <v>45583</v>
      </c>
      <c r="N45" s="36">
        <v>46302</v>
      </c>
      <c r="O45" s="36">
        <v>37235</v>
      </c>
      <c r="P45" s="36">
        <v>17490</v>
      </c>
      <c r="Q45" s="36">
        <v>21542</v>
      </c>
      <c r="R45" s="36">
        <v>32188</v>
      </c>
      <c r="S45" s="36">
        <v>48669</v>
      </c>
      <c r="T45" s="36">
        <v>43556</v>
      </c>
      <c r="U45" s="36">
        <v>51924</v>
      </c>
      <c r="V45" s="36">
        <v>44993</v>
      </c>
      <c r="W45" s="36">
        <v>37974</v>
      </c>
      <c r="X45" s="36">
        <v>34756</v>
      </c>
      <c r="Y45" s="36">
        <v>47039</v>
      </c>
      <c r="DA45" s="60" t="s">
        <v>1291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1370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209</v>
      </c>
      <c r="B49" s="52"/>
      <c r="C49" s="52">
        <v>12927</v>
      </c>
      <c r="D49" s="52">
        <v>9326</v>
      </c>
      <c r="E49" s="52">
        <v>9198</v>
      </c>
      <c r="F49" s="52">
        <v>10728</v>
      </c>
      <c r="G49" s="52">
        <v>6353</v>
      </c>
      <c r="H49" s="52">
        <v>8315</v>
      </c>
      <c r="I49" s="52">
        <v>3787</v>
      </c>
      <c r="J49" s="52">
        <v>6956</v>
      </c>
      <c r="K49" s="52">
        <v>4490</v>
      </c>
      <c r="L49" s="52">
        <v>7659</v>
      </c>
      <c r="M49" s="52">
        <v>7971</v>
      </c>
      <c r="N49" s="52">
        <v>7171</v>
      </c>
      <c r="O49" s="52">
        <v>6807</v>
      </c>
      <c r="P49" s="52">
        <v>3989</v>
      </c>
      <c r="Q49" s="52">
        <v>5926</v>
      </c>
      <c r="R49" s="52">
        <v>8645</v>
      </c>
      <c r="S49" s="52">
        <v>13826</v>
      </c>
      <c r="T49" s="52">
        <v>8605</v>
      </c>
      <c r="U49" s="52">
        <v>13564</v>
      </c>
      <c r="V49" s="52">
        <v>8000</v>
      </c>
      <c r="W49" s="52">
        <v>6469</v>
      </c>
      <c r="X49" s="52">
        <v>9326</v>
      </c>
      <c r="Y49" s="52">
        <v>13160</v>
      </c>
      <c r="DA49" s="63" t="s">
        <v>1371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24</v>
      </c>
      <c r="D51" s="52">
        <v>30</v>
      </c>
      <c r="E51" s="52">
        <v>28</v>
      </c>
      <c r="F51" s="52">
        <v>64</v>
      </c>
      <c r="G51" s="52">
        <v>59</v>
      </c>
      <c r="H51" s="52">
        <v>42</v>
      </c>
      <c r="I51" s="52">
        <v>48</v>
      </c>
      <c r="J51" s="52">
        <v>60</v>
      </c>
      <c r="K51" s="52">
        <v>44</v>
      </c>
      <c r="L51" s="52">
        <v>76</v>
      </c>
      <c r="M51" s="52">
        <v>22</v>
      </c>
      <c r="N51" s="52">
        <v>84</v>
      </c>
      <c r="O51" s="52">
        <v>122</v>
      </c>
      <c r="P51" s="52">
        <v>92</v>
      </c>
      <c r="Q51" s="52">
        <v>82</v>
      </c>
      <c r="R51" s="52">
        <v>115</v>
      </c>
      <c r="S51" s="52">
        <v>176</v>
      </c>
      <c r="T51" s="52">
        <v>117</v>
      </c>
      <c r="U51" s="52">
        <v>177</v>
      </c>
      <c r="V51" s="52">
        <v>189</v>
      </c>
      <c r="W51" s="52">
        <v>127</v>
      </c>
      <c r="X51" s="52">
        <v>770</v>
      </c>
      <c r="Y51" s="52">
        <v>204</v>
      </c>
      <c r="DA51" s="63" t="s">
        <v>1372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128</v>
      </c>
      <c r="B53" s="52"/>
      <c r="C53" s="52">
        <v>12272</v>
      </c>
      <c r="D53" s="52">
        <v>9326</v>
      </c>
      <c r="E53" s="52">
        <v>9198</v>
      </c>
      <c r="F53" s="52">
        <v>10344</v>
      </c>
      <c r="G53" s="52">
        <v>6353</v>
      </c>
      <c r="H53" s="52">
        <v>8315</v>
      </c>
      <c r="I53" s="52">
        <v>3787</v>
      </c>
      <c r="J53" s="52">
        <v>6741</v>
      </c>
      <c r="K53" s="52">
        <v>4226</v>
      </c>
      <c r="L53" s="52">
        <v>7313</v>
      </c>
      <c r="M53" s="52">
        <v>7971</v>
      </c>
      <c r="N53" s="52">
        <v>7171</v>
      </c>
      <c r="O53" s="52">
        <v>6792</v>
      </c>
      <c r="P53" s="52">
        <v>3914</v>
      </c>
      <c r="Q53" s="52">
        <v>5771</v>
      </c>
      <c r="R53" s="52">
        <v>8353</v>
      </c>
      <c r="S53" s="52">
        <v>13493</v>
      </c>
      <c r="T53" s="52">
        <v>8036</v>
      </c>
      <c r="U53" s="52">
        <v>13564</v>
      </c>
      <c r="V53" s="52">
        <v>8000</v>
      </c>
      <c r="W53" s="52">
        <v>5824</v>
      </c>
      <c r="X53" s="52">
        <v>8272</v>
      </c>
      <c r="Y53" s="52">
        <v>12247</v>
      </c>
      <c r="DA53" s="63" t="s">
        <v>1373</v>
      </c>
    </row>
    <row r="54" spans="1:105" ht="12" customHeight="1" x14ac:dyDescent="0.25">
      <c r="A54" s="108" t="s">
        <v>127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1374</v>
      </c>
    </row>
    <row r="55" spans="1:105" ht="12" customHeight="1" x14ac:dyDescent="0.25">
      <c r="A55" s="108" t="s">
        <v>122</v>
      </c>
      <c r="B55" s="52"/>
      <c r="C55" s="52">
        <v>655</v>
      </c>
      <c r="D55" s="52">
        <v>0</v>
      </c>
      <c r="E55" s="52">
        <v>0</v>
      </c>
      <c r="F55" s="52">
        <v>384</v>
      </c>
      <c r="G55" s="52">
        <v>0</v>
      </c>
      <c r="H55" s="52">
        <v>0</v>
      </c>
      <c r="I55" s="52">
        <v>0</v>
      </c>
      <c r="J55" s="52">
        <v>215</v>
      </c>
      <c r="K55" s="52">
        <v>264</v>
      </c>
      <c r="L55" s="52">
        <v>346</v>
      </c>
      <c r="M55" s="52">
        <v>0</v>
      </c>
      <c r="N55" s="52">
        <v>0</v>
      </c>
      <c r="O55" s="52">
        <v>15</v>
      </c>
      <c r="P55" s="52">
        <v>75</v>
      </c>
      <c r="Q55" s="52">
        <v>155</v>
      </c>
      <c r="R55" s="52">
        <v>292</v>
      </c>
      <c r="S55" s="52">
        <v>333</v>
      </c>
      <c r="T55" s="52">
        <v>569</v>
      </c>
      <c r="U55" s="52">
        <v>0</v>
      </c>
      <c r="V55" s="52">
        <v>0</v>
      </c>
      <c r="W55" s="52">
        <v>645</v>
      </c>
      <c r="X55" s="52">
        <v>1054</v>
      </c>
      <c r="Y55" s="52">
        <v>913</v>
      </c>
      <c r="DA55" s="63" t="s">
        <v>1375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2">
        <v>0</v>
      </c>
      <c r="Y56" s="52">
        <v>0</v>
      </c>
      <c r="DA56" s="63" t="s">
        <v>1376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789</v>
      </c>
      <c r="D58" s="52">
        <v>0</v>
      </c>
      <c r="E58" s="52">
        <v>938</v>
      </c>
      <c r="F58" s="52">
        <v>1034</v>
      </c>
      <c r="G58" s="52">
        <v>637</v>
      </c>
      <c r="H58" s="52">
        <v>797</v>
      </c>
      <c r="I58" s="52">
        <v>403</v>
      </c>
      <c r="J58" s="52">
        <v>1043</v>
      </c>
      <c r="K58" s="52">
        <v>735</v>
      </c>
      <c r="L58" s="52">
        <v>1192</v>
      </c>
      <c r="M58" s="52">
        <v>970</v>
      </c>
      <c r="N58" s="52">
        <v>582</v>
      </c>
      <c r="O58" s="52">
        <v>1084</v>
      </c>
      <c r="P58" s="52">
        <v>1286</v>
      </c>
      <c r="Q58" s="52">
        <v>1932</v>
      </c>
      <c r="R58" s="52">
        <v>2224</v>
      </c>
      <c r="S58" s="52">
        <v>1933</v>
      </c>
      <c r="T58" s="52">
        <v>1130</v>
      </c>
      <c r="U58" s="52">
        <v>790</v>
      </c>
      <c r="V58" s="52">
        <v>47</v>
      </c>
      <c r="W58" s="52">
        <v>33</v>
      </c>
      <c r="X58" s="52">
        <v>1480</v>
      </c>
      <c r="Y58" s="52">
        <v>1473</v>
      </c>
      <c r="DA58" s="63" t="s">
        <v>1377</v>
      </c>
    </row>
    <row r="59" spans="1:105" ht="12" customHeight="1" x14ac:dyDescent="0.25">
      <c r="A59" s="115" t="s">
        <v>120</v>
      </c>
      <c r="B59" s="36"/>
      <c r="C59" s="36">
        <v>12138</v>
      </c>
      <c r="D59" s="36">
        <v>9326</v>
      </c>
      <c r="E59" s="36">
        <v>8260</v>
      </c>
      <c r="F59" s="36">
        <v>9694</v>
      </c>
      <c r="G59" s="36">
        <v>5716</v>
      </c>
      <c r="H59" s="36">
        <v>7518</v>
      </c>
      <c r="I59" s="36">
        <v>3384</v>
      </c>
      <c r="J59" s="36">
        <v>5913</v>
      </c>
      <c r="K59" s="36">
        <v>3755</v>
      </c>
      <c r="L59" s="36">
        <v>6467</v>
      </c>
      <c r="M59" s="36">
        <v>7001</v>
      </c>
      <c r="N59" s="36">
        <v>6589</v>
      </c>
      <c r="O59" s="36">
        <v>5723</v>
      </c>
      <c r="P59" s="36">
        <v>2703</v>
      </c>
      <c r="Q59" s="36">
        <v>3994</v>
      </c>
      <c r="R59" s="36">
        <v>6421</v>
      </c>
      <c r="S59" s="36">
        <v>11893</v>
      </c>
      <c r="T59" s="36">
        <v>7475</v>
      </c>
      <c r="U59" s="36">
        <v>12774</v>
      </c>
      <c r="V59" s="36">
        <v>7953</v>
      </c>
      <c r="W59" s="36">
        <v>6436</v>
      </c>
      <c r="X59" s="36">
        <v>7846</v>
      </c>
      <c r="Y59" s="36">
        <v>11687</v>
      </c>
      <c r="DA59" s="60" t="s">
        <v>1378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1457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209</v>
      </c>
      <c r="B63" s="52"/>
      <c r="C63" s="52">
        <v>22054</v>
      </c>
      <c r="D63" s="52">
        <v>15932</v>
      </c>
      <c r="E63" s="52">
        <v>15348</v>
      </c>
      <c r="F63" s="52">
        <v>17959</v>
      </c>
      <c r="G63" s="52">
        <v>12932</v>
      </c>
      <c r="H63" s="52">
        <v>13597</v>
      </c>
      <c r="I63" s="52">
        <v>6580</v>
      </c>
      <c r="J63" s="52">
        <v>9955</v>
      </c>
      <c r="K63" s="52">
        <v>11299</v>
      </c>
      <c r="L63" s="52">
        <v>19984</v>
      </c>
      <c r="M63" s="52">
        <v>23115</v>
      </c>
      <c r="N63" s="52">
        <v>23552</v>
      </c>
      <c r="O63" s="52">
        <v>20425</v>
      </c>
      <c r="P63" s="52">
        <v>3648</v>
      </c>
      <c r="Q63" s="52">
        <v>8051</v>
      </c>
      <c r="R63" s="52">
        <v>13328</v>
      </c>
      <c r="S63" s="52">
        <v>19317</v>
      </c>
      <c r="T63" s="52">
        <v>15204</v>
      </c>
      <c r="U63" s="52">
        <v>16462</v>
      </c>
      <c r="V63" s="52">
        <v>12719</v>
      </c>
      <c r="W63" s="52">
        <v>13577</v>
      </c>
      <c r="X63" s="52">
        <v>16150</v>
      </c>
      <c r="Y63" s="52">
        <v>18126</v>
      </c>
      <c r="DA63" s="63" t="s">
        <v>1458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25</v>
      </c>
      <c r="D65" s="52">
        <v>40</v>
      </c>
      <c r="E65" s="52">
        <v>33</v>
      </c>
      <c r="F65" s="52">
        <v>72</v>
      </c>
      <c r="G65" s="52">
        <v>148</v>
      </c>
      <c r="H65" s="52">
        <v>58</v>
      </c>
      <c r="I65" s="52">
        <v>111</v>
      </c>
      <c r="J65" s="52">
        <v>59</v>
      </c>
      <c r="K65" s="52">
        <v>49</v>
      </c>
      <c r="L65" s="52">
        <v>66</v>
      </c>
      <c r="M65" s="52">
        <v>112</v>
      </c>
      <c r="N65" s="52">
        <v>226</v>
      </c>
      <c r="O65" s="52">
        <v>263</v>
      </c>
      <c r="P65" s="52">
        <v>274</v>
      </c>
      <c r="Q65" s="52">
        <v>202</v>
      </c>
      <c r="R65" s="52">
        <v>179</v>
      </c>
      <c r="S65" s="52">
        <v>249</v>
      </c>
      <c r="T65" s="52">
        <v>281</v>
      </c>
      <c r="U65" s="52">
        <v>327</v>
      </c>
      <c r="V65" s="52">
        <v>413</v>
      </c>
      <c r="W65" s="52">
        <v>367</v>
      </c>
      <c r="X65" s="52">
        <v>733</v>
      </c>
      <c r="Y65" s="52">
        <v>427</v>
      </c>
      <c r="DA65" s="63" t="s">
        <v>1459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21021</v>
      </c>
      <c r="D67" s="52">
        <f t="shared" si="0"/>
        <v>16355</v>
      </c>
      <c r="E67" s="52">
        <f t="shared" si="0"/>
        <v>15415</v>
      </c>
      <c r="F67" s="52">
        <f t="shared" si="0"/>
        <v>17375</v>
      </c>
      <c r="G67" s="52">
        <f t="shared" si="0"/>
        <v>13730</v>
      </c>
      <c r="H67" s="52">
        <f t="shared" si="0"/>
        <v>13761</v>
      </c>
      <c r="I67" s="52">
        <f t="shared" si="0"/>
        <v>6640</v>
      </c>
      <c r="J67" s="52">
        <f t="shared" si="0"/>
        <v>9933</v>
      </c>
      <c r="K67" s="52">
        <f t="shared" si="0"/>
        <v>11263</v>
      </c>
      <c r="L67" s="52">
        <f t="shared" si="0"/>
        <v>19248</v>
      </c>
      <c r="M67" s="52">
        <f t="shared" si="0"/>
        <v>23534</v>
      </c>
      <c r="N67" s="52">
        <f t="shared" si="0"/>
        <v>24068</v>
      </c>
      <c r="O67" s="52">
        <f t="shared" si="0"/>
        <v>20482</v>
      </c>
      <c r="P67" s="52">
        <f t="shared" si="0"/>
        <v>3755</v>
      </c>
      <c r="Q67" s="52">
        <f t="shared" si="0"/>
        <v>8113</v>
      </c>
      <c r="R67" s="52">
        <f t="shared" ref="R67:V67" si="1">R39-R53</f>
        <v>13380</v>
      </c>
      <c r="S67" s="52">
        <f t="shared" si="1"/>
        <v>19406</v>
      </c>
      <c r="T67" s="52">
        <f t="shared" si="1"/>
        <v>14594</v>
      </c>
      <c r="U67" s="52">
        <f t="shared" si="1"/>
        <v>17352</v>
      </c>
      <c r="V67" s="52">
        <f t="shared" si="1"/>
        <v>13435</v>
      </c>
      <c r="W67" s="52">
        <f t="shared" ref="W67:Y67" si="2">W39-W53</f>
        <v>12272</v>
      </c>
      <c r="X67" s="52">
        <f t="shared" si="2"/>
        <v>14431</v>
      </c>
      <c r="Y67" s="52">
        <f t="shared" si="2"/>
        <v>17052</v>
      </c>
      <c r="DA67" s="63" t="s">
        <v>1460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1461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1117</v>
      </c>
      <c r="D69" s="52">
        <f t="shared" si="6"/>
        <v>0</v>
      </c>
      <c r="E69" s="52">
        <f t="shared" si="6"/>
        <v>0</v>
      </c>
      <c r="F69" s="52">
        <f t="shared" si="6"/>
        <v>643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307</v>
      </c>
      <c r="K69" s="52">
        <f t="shared" si="6"/>
        <v>665</v>
      </c>
      <c r="L69" s="52">
        <f t="shared" si="6"/>
        <v>902</v>
      </c>
      <c r="M69" s="52">
        <f t="shared" si="6"/>
        <v>0</v>
      </c>
      <c r="N69" s="52">
        <f t="shared" si="6"/>
        <v>1</v>
      </c>
      <c r="O69" s="52">
        <f t="shared" si="6"/>
        <v>46</v>
      </c>
      <c r="P69" s="52">
        <f t="shared" si="6"/>
        <v>68</v>
      </c>
      <c r="Q69" s="52">
        <f t="shared" si="6"/>
        <v>211</v>
      </c>
      <c r="R69" s="52">
        <f t="shared" ref="R69:V69" si="7">R41-R55</f>
        <v>449</v>
      </c>
      <c r="S69" s="52">
        <f t="shared" si="7"/>
        <v>466</v>
      </c>
      <c r="T69" s="52">
        <f t="shared" si="7"/>
        <v>1006</v>
      </c>
      <c r="U69" s="52">
        <f t="shared" si="7"/>
        <v>0</v>
      </c>
      <c r="V69" s="52">
        <f t="shared" si="7"/>
        <v>0</v>
      </c>
      <c r="W69" s="52">
        <f t="shared" ref="W69:Y69" si="8">W41-W55</f>
        <v>1355</v>
      </c>
      <c r="X69" s="52">
        <f t="shared" si="8"/>
        <v>1825</v>
      </c>
      <c r="Y69" s="52">
        <f t="shared" si="8"/>
        <v>1258</v>
      </c>
      <c r="DA69" s="63" t="s">
        <v>1462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:Y70" si="11">W42-W56</f>
        <v>0</v>
      </c>
      <c r="X70" s="52">
        <f t="shared" si="11"/>
        <v>0</v>
      </c>
      <c r="Y70" s="52">
        <f t="shared" si="11"/>
        <v>0</v>
      </c>
      <c r="DA70" s="63" t="s">
        <v>1463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2901</v>
      </c>
      <c r="D72" s="52">
        <v>0</v>
      </c>
      <c r="E72" s="52">
        <v>4196</v>
      </c>
      <c r="F72" s="52">
        <v>4459</v>
      </c>
      <c r="G72" s="52">
        <v>4508</v>
      </c>
      <c r="H72" s="52">
        <v>4971</v>
      </c>
      <c r="I72" s="52">
        <v>2489</v>
      </c>
      <c r="J72" s="52">
        <v>4070</v>
      </c>
      <c r="K72" s="52">
        <v>6008</v>
      </c>
      <c r="L72" s="52">
        <v>6503</v>
      </c>
      <c r="M72" s="52">
        <v>5343</v>
      </c>
      <c r="N72" s="52">
        <v>3504</v>
      </c>
      <c r="O72" s="52">
        <v>5963</v>
      </c>
      <c r="P72" s="52">
        <v>7034</v>
      </c>
      <c r="Q72" s="52">
        <v>8486</v>
      </c>
      <c r="R72" s="52">
        <v>8923</v>
      </c>
      <c r="S72" s="52">
        <v>5970</v>
      </c>
      <c r="T72" s="52">
        <v>5447</v>
      </c>
      <c r="U72" s="52">
        <v>2417</v>
      </c>
      <c r="V72" s="52">
        <v>207</v>
      </c>
      <c r="W72" s="52">
        <v>150</v>
      </c>
      <c r="X72" s="52">
        <v>5062</v>
      </c>
      <c r="Y72" s="52">
        <v>4436</v>
      </c>
      <c r="DA72" s="63" t="s">
        <v>1464</v>
      </c>
    </row>
    <row r="73" spans="1:105" ht="12" customHeight="1" x14ac:dyDescent="0.25">
      <c r="A73" s="115" t="s">
        <v>120</v>
      </c>
      <c r="B73" s="36"/>
      <c r="C73" s="36">
        <v>44627</v>
      </c>
      <c r="D73" s="36">
        <v>42058</v>
      </c>
      <c r="E73" s="36">
        <v>36952</v>
      </c>
      <c r="F73" s="36">
        <v>41799</v>
      </c>
      <c r="G73" s="36">
        <v>40486</v>
      </c>
      <c r="H73" s="36">
        <v>46848</v>
      </c>
      <c r="I73" s="36">
        <v>20889</v>
      </c>
      <c r="J73" s="36">
        <v>23093</v>
      </c>
      <c r="K73" s="36">
        <v>30710</v>
      </c>
      <c r="L73" s="36">
        <v>35292</v>
      </c>
      <c r="M73" s="36">
        <v>38582</v>
      </c>
      <c r="N73" s="36">
        <v>39713</v>
      </c>
      <c r="O73" s="36">
        <v>31512</v>
      </c>
      <c r="P73" s="36">
        <v>14787</v>
      </c>
      <c r="Q73" s="36">
        <v>17548</v>
      </c>
      <c r="R73" s="36">
        <v>25767</v>
      </c>
      <c r="S73" s="36">
        <v>36776</v>
      </c>
      <c r="T73" s="36">
        <v>36081</v>
      </c>
      <c r="U73" s="36">
        <v>39150</v>
      </c>
      <c r="V73" s="36">
        <v>37040</v>
      </c>
      <c r="W73" s="36">
        <v>31538</v>
      </c>
      <c r="X73" s="36">
        <v>26910</v>
      </c>
      <c r="Y73" s="36">
        <v>35352</v>
      </c>
      <c r="DA73" s="60" t="s">
        <v>1465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1544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X78" s="128">
        <f>RES_hhdet_numvin!X125</f>
        <v>0</v>
      </c>
      <c r="Y78" s="128">
        <f>RES_hhdet_numvin!Y125</f>
        <v>0</v>
      </c>
      <c r="DA78" s="133"/>
    </row>
    <row r="79" spans="1:105" ht="12" customHeight="1" x14ac:dyDescent="0.25">
      <c r="A79" s="97" t="s">
        <v>209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0</v>
      </c>
      <c r="I79" s="52">
        <f>RES_hhdet_numvin!I126</f>
        <v>0</v>
      </c>
      <c r="J79" s="52">
        <f>RES_hhdet_numvin!J126</f>
        <v>2977</v>
      </c>
      <c r="K79" s="52">
        <f>RES_hhdet_numvin!K126</f>
        <v>5212</v>
      </c>
      <c r="L79" s="52">
        <f>RES_hhdet_numvin!L126</f>
        <v>12816</v>
      </c>
      <c r="M79" s="52">
        <f>RES_hhdet_numvin!M126</f>
        <v>17974</v>
      </c>
      <c r="N79" s="52">
        <f>RES_hhdet_numvin!N126</f>
        <v>20738</v>
      </c>
      <c r="O79" s="52">
        <f>RES_hhdet_numvin!O126</f>
        <v>20585</v>
      </c>
      <c r="P79" s="52">
        <f>RES_hhdet_numvin!P126</f>
        <v>6275</v>
      </c>
      <c r="Q79" s="52">
        <f>RES_hhdet_numvin!Q126</f>
        <v>12232</v>
      </c>
      <c r="R79" s="52">
        <f>RES_hhdet_numvin!R126</f>
        <v>20132</v>
      </c>
      <c r="S79" s="52">
        <f>RES_hhdet_numvin!S126</f>
        <v>31394</v>
      </c>
      <c r="T79" s="52">
        <f>RES_hhdet_numvin!T126</f>
        <v>23080</v>
      </c>
      <c r="U79" s="52">
        <f>RES_hhdet_numvin!U126</f>
        <v>29558</v>
      </c>
      <c r="V79" s="52">
        <f>RES_hhdet_numvin!V126</f>
        <v>20583</v>
      </c>
      <c r="W79" s="52">
        <f>RES_hhdet_numvin!W126</f>
        <v>20009</v>
      </c>
      <c r="X79" s="52">
        <f>RES_hhdet_numvin!X126</f>
        <v>25472</v>
      </c>
      <c r="Y79" s="52">
        <f>RES_hhdet_numvin!Y126</f>
        <v>31286</v>
      </c>
      <c r="DA79" s="63" t="s">
        <v>1545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X80" s="138">
        <f>RES_hhdet_numvin!X127</f>
        <v>0</v>
      </c>
      <c r="Y80" s="138">
        <f>RES_hhdet_numvin!Y127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X81" s="150">
        <f>RES_hhdet_numvin!X128</f>
        <v>0</v>
      </c>
      <c r="Y81" s="150">
        <f>RES_hhdet_numvin!Y128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0</v>
      </c>
      <c r="Q82" s="138">
        <f>RES_hhdet_numvin!Q129</f>
        <v>0</v>
      </c>
      <c r="R82" s="138">
        <f>RES_hhdet_numvin!R129</f>
        <v>94</v>
      </c>
      <c r="S82" s="138">
        <f>RES_hhdet_numvin!S129</f>
        <v>247</v>
      </c>
      <c r="T82" s="138">
        <f>RES_hhdet_numvin!T129</f>
        <v>301</v>
      </c>
      <c r="U82" s="138">
        <f>RES_hhdet_numvin!U129</f>
        <v>443</v>
      </c>
      <c r="V82" s="138">
        <f>RES_hhdet_numvin!V129</f>
        <v>571</v>
      </c>
      <c r="W82" s="138">
        <f>RES_hhdet_numvin!W129</f>
        <v>487</v>
      </c>
      <c r="X82" s="138">
        <f>RES_hhdet_numvin!X129</f>
        <v>1499</v>
      </c>
      <c r="Y82" s="138">
        <f>RES_hhdet_numvin!Y129</f>
        <v>631</v>
      </c>
      <c r="DA82" s="63" t="s">
        <v>1546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X83" s="150">
        <f>RES_hhdet_numvin!X130</f>
        <v>0</v>
      </c>
      <c r="Y83" s="150">
        <f>RES_hhdet_numvin!Y130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0</v>
      </c>
      <c r="I84" s="138">
        <f>RES_hhdet_numvin!I131</f>
        <v>0</v>
      </c>
      <c r="J84" s="138">
        <f>RES_hhdet_numvin!J131</f>
        <v>2666</v>
      </c>
      <c r="K84" s="138">
        <f>RES_hhdet_numvin!K131</f>
        <v>4547</v>
      </c>
      <c r="L84" s="138">
        <f>RES_hhdet_numvin!L131</f>
        <v>11839</v>
      </c>
      <c r="M84" s="138">
        <f>RES_hhdet_numvin!M131</f>
        <v>17992</v>
      </c>
      <c r="N84" s="138">
        <f>RES_hhdet_numvin!N131</f>
        <v>20978</v>
      </c>
      <c r="O84" s="138">
        <f>RES_hhdet_numvin!O131</f>
        <v>20603</v>
      </c>
      <c r="P84" s="138">
        <f>RES_hhdet_numvin!P131</f>
        <v>6274</v>
      </c>
      <c r="Q84" s="138">
        <f>RES_hhdet_numvin!Q131</f>
        <v>12102</v>
      </c>
      <c r="R84" s="138">
        <f>RES_hhdet_numvin!R131</f>
        <v>19833</v>
      </c>
      <c r="S84" s="138">
        <f>RES_hhdet_numvin!S131</f>
        <v>31096</v>
      </c>
      <c r="T84" s="138">
        <f>RES_hhdet_numvin!T131</f>
        <v>21928</v>
      </c>
      <c r="U84" s="138">
        <f>RES_hhdet_numvin!U131</f>
        <v>30440</v>
      </c>
      <c r="V84" s="138">
        <f>RES_hhdet_numvin!V131</f>
        <v>21295</v>
      </c>
      <c r="W84" s="138">
        <f>RES_hhdet_numvin!W131</f>
        <v>18062</v>
      </c>
      <c r="X84" s="138">
        <f>RES_hhdet_numvin!X131</f>
        <v>22700</v>
      </c>
      <c r="Y84" s="138">
        <f>RES_hhdet_numvin!Y131</f>
        <v>29299</v>
      </c>
      <c r="DA84" s="63" t="s">
        <v>1547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0</v>
      </c>
      <c r="I85" s="138">
        <f>RES_hhdet_numvin!I132</f>
        <v>0</v>
      </c>
      <c r="J85" s="138">
        <f>RES_hhdet_numvin!J132</f>
        <v>0</v>
      </c>
      <c r="K85" s="138">
        <f>RES_hhdet_numvin!K132</f>
        <v>0</v>
      </c>
      <c r="L85" s="138">
        <f>RES_hhdet_numvin!L132</f>
        <v>0</v>
      </c>
      <c r="M85" s="138">
        <f>RES_hhdet_numvin!M132</f>
        <v>0</v>
      </c>
      <c r="N85" s="138">
        <f>RES_hhdet_numvin!N132</f>
        <v>0</v>
      </c>
      <c r="O85" s="138">
        <f>RES_hhdet_numvin!O132</f>
        <v>0</v>
      </c>
      <c r="P85" s="138">
        <f>RES_hhdet_numvin!P132</f>
        <v>0</v>
      </c>
      <c r="Q85" s="138">
        <f>RES_hhdet_numvin!Q132</f>
        <v>0</v>
      </c>
      <c r="R85" s="138">
        <f>RES_hhdet_numvin!R132</f>
        <v>0</v>
      </c>
      <c r="S85" s="138">
        <f>RES_hhdet_numvin!S132</f>
        <v>0</v>
      </c>
      <c r="T85" s="138">
        <f>RES_hhdet_numvin!T132</f>
        <v>0</v>
      </c>
      <c r="U85" s="138">
        <f>RES_hhdet_numvin!U132</f>
        <v>0</v>
      </c>
      <c r="V85" s="138">
        <f>RES_hhdet_numvin!V132</f>
        <v>0</v>
      </c>
      <c r="W85" s="138">
        <f>RES_hhdet_numvin!W132</f>
        <v>0</v>
      </c>
      <c r="X85" s="138">
        <f>RES_hhdet_numvin!X132</f>
        <v>0</v>
      </c>
      <c r="Y85" s="138">
        <f>RES_hhdet_numvin!Y132</f>
        <v>0</v>
      </c>
      <c r="DA85" s="63" t="s">
        <v>1548</v>
      </c>
    </row>
    <row r="86" spans="1:105" ht="12" hidden="1" customHeight="1" x14ac:dyDescent="0.25">
      <c r="A86" s="108" t="s">
        <v>198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X86" s="138">
        <f>RES_hhdet_numvin!X133</f>
        <v>0</v>
      </c>
      <c r="Y86" s="138">
        <f>RES_hhdet_numvin!Y133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X87" s="138">
        <f>RES_hhdet_numvin!X134</f>
        <v>0</v>
      </c>
      <c r="Y87" s="138">
        <f>RES_hhdet_numvin!Y134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0</v>
      </c>
      <c r="Q88" s="138">
        <f>RES_hhdet_numvin!Q135</f>
        <v>0</v>
      </c>
      <c r="R88" s="138">
        <f>RES_hhdet_numvin!R135</f>
        <v>0</v>
      </c>
      <c r="S88" s="138">
        <f>RES_hhdet_numvin!S135</f>
        <v>458</v>
      </c>
      <c r="T88" s="138">
        <f>RES_hhdet_numvin!T135</f>
        <v>1194</v>
      </c>
      <c r="U88" s="138">
        <f>RES_hhdet_numvin!U135</f>
        <v>0</v>
      </c>
      <c r="V88" s="138">
        <f>RES_hhdet_numvin!V135</f>
        <v>0</v>
      </c>
      <c r="W88" s="138">
        <f>RES_hhdet_numvin!W135</f>
        <v>1970</v>
      </c>
      <c r="X88" s="138">
        <f>RES_hhdet_numvin!X135</f>
        <v>2876</v>
      </c>
      <c r="Y88" s="138">
        <f>RES_hhdet_numvin!Y135</f>
        <v>2171</v>
      </c>
      <c r="DA88" s="63" t="s">
        <v>1549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0</v>
      </c>
      <c r="Q89" s="138">
        <f>RES_hhdet_numvin!Q136</f>
        <v>0</v>
      </c>
      <c r="R89" s="138">
        <f>RES_hhdet_numvin!R136</f>
        <v>0</v>
      </c>
      <c r="S89" s="138">
        <f>RES_hhdet_numvin!S136</f>
        <v>0</v>
      </c>
      <c r="T89" s="138">
        <f>RES_hhdet_numvin!T136</f>
        <v>0</v>
      </c>
      <c r="U89" s="138">
        <f>RES_hhdet_numvin!U136</f>
        <v>0</v>
      </c>
      <c r="V89" s="138">
        <f>RES_hhdet_numvin!V136</f>
        <v>0</v>
      </c>
      <c r="W89" s="138">
        <f>RES_hhdet_numvin!W136</f>
        <v>0</v>
      </c>
      <c r="X89" s="138">
        <f>RES_hhdet_numvin!X136</f>
        <v>0</v>
      </c>
      <c r="Y89" s="138">
        <f>RES_hhdet_numvin!Y136</f>
        <v>0</v>
      </c>
      <c r="DA89" s="63" t="s">
        <v>1550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X90" s="138">
        <f>RES_hhdet_numvin!X137</f>
        <v>0</v>
      </c>
      <c r="Y90" s="138">
        <f>RES_hhdet_numvin!Y137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X91" s="148">
        <f>RES_hhdet_numvin!X138</f>
        <v>0</v>
      </c>
      <c r="Y91" s="148">
        <f>RES_hhdet_numvin!Y138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X92" s="150">
        <f>RES_hhdet_numvin!X139</f>
        <v>0</v>
      </c>
      <c r="Y92" s="150">
        <f>RES_hhdet_numvin!Y139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0</v>
      </c>
      <c r="Q93" s="138">
        <f>RES_hhdet_numvin!Q140</f>
        <v>0</v>
      </c>
      <c r="R93" s="138">
        <f>RES_hhdet_numvin!R140</f>
        <v>3497</v>
      </c>
      <c r="S93" s="138">
        <f>RES_hhdet_numvin!S140</f>
        <v>4403</v>
      </c>
      <c r="T93" s="138">
        <f>RES_hhdet_numvin!T140</f>
        <v>4779</v>
      </c>
      <c r="U93" s="138">
        <f>RES_hhdet_numvin!U140</f>
        <v>2695</v>
      </c>
      <c r="V93" s="138">
        <f>RES_hhdet_numvin!V140</f>
        <v>234</v>
      </c>
      <c r="W93" s="138">
        <f>RES_hhdet_numvin!W140</f>
        <v>179</v>
      </c>
      <c r="X93" s="138">
        <f>RES_hhdet_numvin!X140</f>
        <v>6530</v>
      </c>
      <c r="Y93" s="138">
        <f>RES_hhdet_numvin!Y140</f>
        <v>5909</v>
      </c>
      <c r="DA93" s="63" t="s">
        <v>1551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0</v>
      </c>
      <c r="Q94" s="39">
        <f>RES_hhdet_numvin!Q141</f>
        <v>0</v>
      </c>
      <c r="R94" s="39">
        <f>RES_hhdet_numvin!R141</f>
        <v>10091</v>
      </c>
      <c r="S94" s="39">
        <f>RES_hhdet_numvin!S141</f>
        <v>27071</v>
      </c>
      <c r="T94" s="39">
        <f>RES_hhdet_numvin!T141</f>
        <v>31576</v>
      </c>
      <c r="U94" s="39">
        <f>RES_hhdet_numvin!U141</f>
        <v>43953</v>
      </c>
      <c r="V94" s="39">
        <f>RES_hhdet_numvin!V141</f>
        <v>40956</v>
      </c>
      <c r="W94" s="39">
        <f>RES_hhdet_numvin!W141</f>
        <v>36769</v>
      </c>
      <c r="X94" s="39">
        <f>RES_hhdet_numvin!X141</f>
        <v>34642</v>
      </c>
      <c r="Y94" s="39">
        <f>RES_hhdet_numvin!Y141</f>
        <v>47039</v>
      </c>
      <c r="DA94" s="60" t="s">
        <v>1552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407.78628273159694</v>
      </c>
      <c r="C98" s="117">
        <f t="shared" si="12"/>
        <v>431.0477766773663</v>
      </c>
      <c r="D98" s="117">
        <f t="shared" si="12"/>
        <v>421.94857143161101</v>
      </c>
      <c r="E98" s="117">
        <f t="shared" si="12"/>
        <v>401.07471948625715</v>
      </c>
      <c r="F98" s="117">
        <f t="shared" si="12"/>
        <v>399.62232303152632</v>
      </c>
      <c r="G98" s="117">
        <f t="shared" si="12"/>
        <v>402.66551456795855</v>
      </c>
      <c r="H98" s="117">
        <f t="shared" si="12"/>
        <v>399.79934824244469</v>
      </c>
      <c r="I98" s="117">
        <f t="shared" si="12"/>
        <v>383.88700477993211</v>
      </c>
      <c r="J98" s="117">
        <f t="shared" si="12"/>
        <v>354.01305150866551</v>
      </c>
      <c r="K98" s="117">
        <f t="shared" si="12"/>
        <v>348.40675685294104</v>
      </c>
      <c r="L98" s="117">
        <f t="shared" si="12"/>
        <v>377.27056158637367</v>
      </c>
      <c r="M98" s="117">
        <f t="shared" si="12"/>
        <v>351.09777195567938</v>
      </c>
      <c r="N98" s="117">
        <f t="shared" si="12"/>
        <v>357.78953512249421</v>
      </c>
      <c r="O98" s="117">
        <f t="shared" si="12"/>
        <v>347.01871486810097</v>
      </c>
      <c r="P98" s="117">
        <f t="shared" si="12"/>
        <v>314.31654730478721</v>
      </c>
      <c r="Q98" s="117">
        <f t="shared" si="12"/>
        <v>299.95836933155601</v>
      </c>
      <c r="R98" s="117">
        <f t="shared" ref="R98:V98" si="13">R99+R102+R104+R113</f>
        <v>330.8350058887529</v>
      </c>
      <c r="S98" s="117">
        <f t="shared" si="13"/>
        <v>337.31666576588651</v>
      </c>
      <c r="T98" s="117">
        <f t="shared" si="13"/>
        <v>340.47005233449835</v>
      </c>
      <c r="U98" s="117">
        <f t="shared" si="13"/>
        <v>346.4742789659586</v>
      </c>
      <c r="V98" s="117">
        <f t="shared" si="13"/>
        <v>330.18635398535025</v>
      </c>
      <c r="W98" s="117">
        <f t="shared" ref="W98:Y98" si="14">W99+W102+W104+W113</f>
        <v>338.83881513299968</v>
      </c>
      <c r="X98" s="117">
        <f t="shared" si="14"/>
        <v>348.21882507833038</v>
      </c>
      <c r="Y98" s="117">
        <f t="shared" si="14"/>
        <v>339.8441767958418</v>
      </c>
      <c r="DA98" s="129" t="s">
        <v>1687</v>
      </c>
    </row>
    <row r="99" spans="1:105" ht="12" customHeight="1" x14ac:dyDescent="0.25">
      <c r="A99" s="121" t="s">
        <v>57</v>
      </c>
      <c r="B99" s="122">
        <f t="shared" ref="B99:Q99" si="15">SUM(B100:B101)</f>
        <v>337.67470075768165</v>
      </c>
      <c r="C99" s="122">
        <f t="shared" si="15"/>
        <v>355.78220713043254</v>
      </c>
      <c r="D99" s="122">
        <f t="shared" si="15"/>
        <v>350.84936043683439</v>
      </c>
      <c r="E99" s="122">
        <f t="shared" si="15"/>
        <v>334.41473889864449</v>
      </c>
      <c r="F99" s="122">
        <f t="shared" si="15"/>
        <v>332.11743166635472</v>
      </c>
      <c r="G99" s="122">
        <f t="shared" si="15"/>
        <v>335.67458356971093</v>
      </c>
      <c r="H99" s="122">
        <f t="shared" si="15"/>
        <v>330.90282703574843</v>
      </c>
      <c r="I99" s="122">
        <f t="shared" si="15"/>
        <v>328.77123376623234</v>
      </c>
      <c r="J99" s="122">
        <f t="shared" si="15"/>
        <v>303.23562467224428</v>
      </c>
      <c r="K99" s="122">
        <f t="shared" si="15"/>
        <v>302.43119510522246</v>
      </c>
      <c r="L99" s="122">
        <f t="shared" si="15"/>
        <v>327.57362290696773</v>
      </c>
      <c r="M99" s="122">
        <f t="shared" si="15"/>
        <v>304.30208539840618</v>
      </c>
      <c r="N99" s="122">
        <f t="shared" si="15"/>
        <v>310.89312659013012</v>
      </c>
      <c r="O99" s="122">
        <f t="shared" si="15"/>
        <v>301.97547229751899</v>
      </c>
      <c r="P99" s="122">
        <f t="shared" si="15"/>
        <v>273.09452188007327</v>
      </c>
      <c r="Q99" s="122">
        <f t="shared" si="15"/>
        <v>259.2183953792495</v>
      </c>
      <c r="R99" s="122">
        <f t="shared" ref="R99:V99" si="16">SUM(R100:R101)</f>
        <v>285.01395545887431</v>
      </c>
      <c r="S99" s="122">
        <f t="shared" si="16"/>
        <v>290.65542802409556</v>
      </c>
      <c r="T99" s="122">
        <f t="shared" si="16"/>
        <v>295.38705138283927</v>
      </c>
      <c r="U99" s="122">
        <f t="shared" si="16"/>
        <v>298.17604754423434</v>
      </c>
      <c r="V99" s="122">
        <f t="shared" si="16"/>
        <v>285.56783314710077</v>
      </c>
      <c r="W99" s="122">
        <f t="shared" ref="W99:Y99" si="17">SUM(W100:W101)</f>
        <v>291.83636228297149</v>
      </c>
      <c r="X99" s="122">
        <f t="shared" si="17"/>
        <v>306.04287495173185</v>
      </c>
      <c r="Y99" s="122">
        <f t="shared" si="17"/>
        <v>293.70070314786733</v>
      </c>
      <c r="DA99" s="130" t="s">
        <v>1688</v>
      </c>
    </row>
    <row r="100" spans="1:105" ht="12" customHeight="1" x14ac:dyDescent="0.25">
      <c r="A100" s="97" t="s">
        <v>198</v>
      </c>
      <c r="B100" s="98">
        <v>336.50785807632877</v>
      </c>
      <c r="C100" s="98">
        <v>354.57405583227199</v>
      </c>
      <c r="D100" s="98">
        <v>349.67989785422571</v>
      </c>
      <c r="E100" s="98">
        <v>333.31958913686202</v>
      </c>
      <c r="F100" s="98">
        <v>331.0427208664085</v>
      </c>
      <c r="G100" s="98">
        <v>334.61001375031805</v>
      </c>
      <c r="H100" s="98">
        <v>329.86392724770798</v>
      </c>
      <c r="I100" s="98">
        <v>327.7556792168167</v>
      </c>
      <c r="J100" s="98">
        <v>302.31236200318125</v>
      </c>
      <c r="K100" s="98">
        <v>301.52389231230188</v>
      </c>
      <c r="L100" s="98">
        <v>326.58401477435291</v>
      </c>
      <c r="M100" s="98">
        <v>303.38578155829435</v>
      </c>
      <c r="N100" s="98">
        <v>309.95524286743461</v>
      </c>
      <c r="O100" s="98">
        <v>301.06248078410357</v>
      </c>
      <c r="P100" s="98">
        <v>272.27164560354169</v>
      </c>
      <c r="Q100" s="98">
        <v>258.43734183322283</v>
      </c>
      <c r="R100" s="98">
        <v>284.15482876949108</v>
      </c>
      <c r="S100" s="98">
        <v>289.77261384371747</v>
      </c>
      <c r="T100" s="98">
        <v>294.48454770676568</v>
      </c>
      <c r="U100" s="98">
        <v>297.25689944044001</v>
      </c>
      <c r="V100" s="98">
        <v>284.67899275899697</v>
      </c>
      <c r="W100" s="98">
        <v>290.92249306450464</v>
      </c>
      <c r="X100" s="98">
        <v>305.07456790483894</v>
      </c>
      <c r="Y100" s="98">
        <v>292.76592309641262</v>
      </c>
      <c r="DA100" s="63" t="s">
        <v>1689</v>
      </c>
    </row>
    <row r="101" spans="1:105" ht="12" customHeight="1" x14ac:dyDescent="0.25">
      <c r="A101" s="97" t="s">
        <v>53</v>
      </c>
      <c r="B101" s="98">
        <v>1.1668426813528792</v>
      </c>
      <c r="C101" s="98">
        <v>1.2081512981605314</v>
      </c>
      <c r="D101" s="98">
        <v>1.1694625826086722</v>
      </c>
      <c r="E101" s="98">
        <v>1.0951497617824393</v>
      </c>
      <c r="F101" s="98">
        <v>1.074710799946222</v>
      </c>
      <c r="G101" s="98">
        <v>1.0645698193928619</v>
      </c>
      <c r="H101" s="98">
        <v>1.0388997880404309</v>
      </c>
      <c r="I101" s="98">
        <v>1.0155545494156606</v>
      </c>
      <c r="J101" s="98">
        <v>0.92326266906304144</v>
      </c>
      <c r="K101" s="98">
        <v>0.90730279292057781</v>
      </c>
      <c r="L101" s="98">
        <v>0.98960813261481217</v>
      </c>
      <c r="M101" s="98">
        <v>0.91630384011182087</v>
      </c>
      <c r="N101" s="98">
        <v>0.93788372269549525</v>
      </c>
      <c r="O101" s="98">
        <v>0.91299151341539464</v>
      </c>
      <c r="P101" s="98">
        <v>0.822876276531601</v>
      </c>
      <c r="Q101" s="98">
        <v>0.7810535460266621</v>
      </c>
      <c r="R101" s="98">
        <v>0.85912668938321457</v>
      </c>
      <c r="S101" s="98">
        <v>0.88281418037811055</v>
      </c>
      <c r="T101" s="98">
        <v>0.90250367607356596</v>
      </c>
      <c r="U101" s="98">
        <v>0.91914810379433376</v>
      </c>
      <c r="V101" s="98">
        <v>0.88884038810379307</v>
      </c>
      <c r="W101" s="98">
        <v>0.9138692184668763</v>
      </c>
      <c r="X101" s="98">
        <v>0.96830704689288905</v>
      </c>
      <c r="Y101" s="98">
        <v>0.93478005145471277</v>
      </c>
      <c r="DA101" s="63" t="s">
        <v>1690</v>
      </c>
    </row>
    <row r="102" spans="1:105" ht="12" customHeight="1" x14ac:dyDescent="0.25">
      <c r="A102" s="121" t="s">
        <v>92</v>
      </c>
      <c r="B102" s="122">
        <f t="shared" ref="B102:Y102" si="18">B103</f>
        <v>5.8721209254589991E-4</v>
      </c>
      <c r="C102" s="122">
        <f t="shared" si="18"/>
        <v>7.9557146068960974E-4</v>
      </c>
      <c r="D102" s="122">
        <f t="shared" si="18"/>
        <v>1.02300923279233E-3</v>
      </c>
      <c r="E102" s="122">
        <f t="shared" si="18"/>
        <v>1.1781462439825162E-3</v>
      </c>
      <c r="F102" s="122">
        <f t="shared" si="18"/>
        <v>1.6762277985996855E-3</v>
      </c>
      <c r="G102" s="122">
        <f t="shared" si="18"/>
        <v>2.447234237931552E-3</v>
      </c>
      <c r="H102" s="122">
        <f t="shared" si="18"/>
        <v>2.9558494440077017E-3</v>
      </c>
      <c r="I102" s="122">
        <f t="shared" si="18"/>
        <v>3.2032871005099372E-3</v>
      </c>
      <c r="J102" s="122">
        <f t="shared" si="18"/>
        <v>3.4844029681779043E-3</v>
      </c>
      <c r="K102" s="122">
        <f t="shared" si="18"/>
        <v>3.4868487828520725E-3</v>
      </c>
      <c r="L102" s="122">
        <f t="shared" si="18"/>
        <v>7.1126586518450797E-3</v>
      </c>
      <c r="M102" s="122">
        <f t="shared" si="18"/>
        <v>4.8617760597707256E-3</v>
      </c>
      <c r="N102" s="122">
        <f t="shared" si="18"/>
        <v>4.4937130991464418E-3</v>
      </c>
      <c r="O102" s="122">
        <f t="shared" si="18"/>
        <v>5.0806867404327213E-3</v>
      </c>
      <c r="P102" s="122">
        <f t="shared" si="18"/>
        <v>6.5431728019369985E-3</v>
      </c>
      <c r="Q102" s="122">
        <f t="shared" si="18"/>
        <v>6.3820715872635464E-3</v>
      </c>
      <c r="R102" s="122">
        <f t="shared" si="18"/>
        <v>7.4869215711160907E-3</v>
      </c>
      <c r="S102" s="122">
        <f t="shared" si="18"/>
        <v>8.4228605737434181E-3</v>
      </c>
      <c r="T102" s="122">
        <f t="shared" si="18"/>
        <v>1.2313934975020467E-2</v>
      </c>
      <c r="U102" s="122">
        <f t="shared" si="18"/>
        <v>9.048591954781993E-3</v>
      </c>
      <c r="V102" s="122">
        <f t="shared" si="18"/>
        <v>1.0153504625127669E-2</v>
      </c>
      <c r="W102" s="122">
        <f t="shared" si="18"/>
        <v>1.6459981662357247E-2</v>
      </c>
      <c r="X102" s="122">
        <f t="shared" si="18"/>
        <v>1.6489896830579026E-2</v>
      </c>
      <c r="Y102" s="122">
        <f t="shared" si="18"/>
        <v>1.6561724366858922E-2</v>
      </c>
      <c r="DA102" s="130" t="s">
        <v>1691</v>
      </c>
    </row>
    <row r="103" spans="1:105" ht="12" customHeight="1" x14ac:dyDescent="0.25">
      <c r="A103" s="97" t="s">
        <v>53</v>
      </c>
      <c r="B103" s="98">
        <v>5.8721209254589991E-4</v>
      </c>
      <c r="C103" s="98">
        <v>7.9557146068960974E-4</v>
      </c>
      <c r="D103" s="98">
        <v>1.02300923279233E-3</v>
      </c>
      <c r="E103" s="98">
        <v>1.1781462439825162E-3</v>
      </c>
      <c r="F103" s="98">
        <v>1.6762277985996855E-3</v>
      </c>
      <c r="G103" s="98">
        <v>2.447234237931552E-3</v>
      </c>
      <c r="H103" s="98">
        <v>2.9558494440077017E-3</v>
      </c>
      <c r="I103" s="98">
        <v>3.2032871005099372E-3</v>
      </c>
      <c r="J103" s="98">
        <v>3.4844029681779043E-3</v>
      </c>
      <c r="K103" s="98">
        <v>3.4868487828520725E-3</v>
      </c>
      <c r="L103" s="98">
        <v>7.1126586518450797E-3</v>
      </c>
      <c r="M103" s="98">
        <v>4.8617760597707256E-3</v>
      </c>
      <c r="N103" s="98">
        <v>4.4937130991464418E-3</v>
      </c>
      <c r="O103" s="98">
        <v>5.0806867404327213E-3</v>
      </c>
      <c r="P103" s="98">
        <v>6.5431728019369985E-3</v>
      </c>
      <c r="Q103" s="98">
        <v>6.3820715872635464E-3</v>
      </c>
      <c r="R103" s="98">
        <v>7.4869215711160907E-3</v>
      </c>
      <c r="S103" s="98">
        <v>8.4228605737434181E-3</v>
      </c>
      <c r="T103" s="98">
        <v>1.2313934975020467E-2</v>
      </c>
      <c r="U103" s="98">
        <v>9.048591954781993E-3</v>
      </c>
      <c r="V103" s="98">
        <v>1.0153504625127669E-2</v>
      </c>
      <c r="W103" s="98">
        <v>1.6459981662357247E-2</v>
      </c>
      <c r="X103" s="98">
        <v>1.6489896830579026E-2</v>
      </c>
      <c r="Y103" s="98">
        <v>1.6561724366858922E-2</v>
      </c>
      <c r="DA103" s="63" t="s">
        <v>1692</v>
      </c>
    </row>
    <row r="104" spans="1:105" ht="12" customHeight="1" x14ac:dyDescent="0.25">
      <c r="A104" s="121" t="s">
        <v>55</v>
      </c>
      <c r="B104" s="122">
        <v>39.957176758121769</v>
      </c>
      <c r="C104" s="122">
        <v>42.834145011719187</v>
      </c>
      <c r="D104" s="122">
        <v>43.914884208829712</v>
      </c>
      <c r="E104" s="122">
        <v>40.149165761668201</v>
      </c>
      <c r="F104" s="122">
        <v>40.844360133304257</v>
      </c>
      <c r="G104" s="122">
        <v>43.101866220421485</v>
      </c>
      <c r="H104" s="122">
        <v>44.054229322290659</v>
      </c>
      <c r="I104" s="122">
        <v>34.94065872398027</v>
      </c>
      <c r="J104" s="122">
        <v>31.849627211343734</v>
      </c>
      <c r="K104" s="122">
        <v>29.380279645585212</v>
      </c>
      <c r="L104" s="122">
        <v>31.47259998277239</v>
      </c>
      <c r="M104" s="122">
        <v>29.641677268950609</v>
      </c>
      <c r="N104" s="122">
        <v>30.248084162600406</v>
      </c>
      <c r="O104" s="122">
        <v>29.309425122401684</v>
      </c>
      <c r="P104" s="122">
        <v>26.353462331735884</v>
      </c>
      <c r="Q104" s="122">
        <v>25.311941951459691</v>
      </c>
      <c r="R104" s="122">
        <v>28.000882905909517</v>
      </c>
      <c r="S104" s="122">
        <v>28.673448541683474</v>
      </c>
      <c r="T104" s="122">
        <v>28.363290086912151</v>
      </c>
      <c r="U104" s="122">
        <v>29.811456277545279</v>
      </c>
      <c r="V104" s="122">
        <v>28.444502465189249</v>
      </c>
      <c r="W104" s="122">
        <v>29.632542403938761</v>
      </c>
      <c r="X104" s="122">
        <v>29.889354349217982</v>
      </c>
      <c r="Y104" s="122">
        <v>29.371248857391336</v>
      </c>
      <c r="DA104" s="130" t="s">
        <v>1693</v>
      </c>
    </row>
    <row r="105" spans="1:105" ht="12" customHeight="1" x14ac:dyDescent="0.25">
      <c r="A105" s="97" t="s">
        <v>128</v>
      </c>
      <c r="B105" s="98">
        <v>39.793861614126925</v>
      </c>
      <c r="C105" s="98">
        <v>42.411670736945489</v>
      </c>
      <c r="D105" s="98">
        <v>43.579861389110285</v>
      </c>
      <c r="E105" s="98">
        <v>39.829336056603168</v>
      </c>
      <c r="F105" s="98">
        <v>40.386513871338764</v>
      </c>
      <c r="G105" s="98">
        <v>42.790416172295814</v>
      </c>
      <c r="H105" s="98">
        <v>43.762727954355704</v>
      </c>
      <c r="I105" s="98">
        <v>34.669084325745565</v>
      </c>
      <c r="J105" s="98">
        <v>31.570355107738727</v>
      </c>
      <c r="K105" s="98">
        <v>29.086597799478021</v>
      </c>
      <c r="L105" s="98">
        <v>31.016071210170061</v>
      </c>
      <c r="M105" s="98">
        <v>29.27879281831807</v>
      </c>
      <c r="N105" s="98">
        <v>29.946390838498417</v>
      </c>
      <c r="O105" s="98">
        <v>29.022557908931468</v>
      </c>
      <c r="P105" s="98">
        <v>26.094648463526077</v>
      </c>
      <c r="Q105" s="98">
        <v>25.048814658608773</v>
      </c>
      <c r="R105" s="98">
        <v>27.706220241687092</v>
      </c>
      <c r="S105" s="98">
        <v>28.370120464107039</v>
      </c>
      <c r="T105" s="98">
        <v>27.957412740354069</v>
      </c>
      <c r="U105" s="98">
        <v>29.484287145974715</v>
      </c>
      <c r="V105" s="98">
        <v>28.209141376858689</v>
      </c>
      <c r="W105" s="98">
        <v>29.130989308668429</v>
      </c>
      <c r="X105" s="98">
        <v>29.309696927491458</v>
      </c>
      <c r="Y105" s="98">
        <v>28.328057986992729</v>
      </c>
      <c r="DA105" s="63" t="s">
        <v>1694</v>
      </c>
    </row>
    <row r="106" spans="1:105" ht="12" customHeight="1" x14ac:dyDescent="0.25">
      <c r="A106" s="97" t="s">
        <v>127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DA106" s="63" t="s">
        <v>1695</v>
      </c>
    </row>
    <row r="107" spans="1:105" ht="12" customHeight="1" x14ac:dyDescent="0.25">
      <c r="A107" s="100" t="s">
        <v>198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DA107" s="131" t="s">
        <v>1696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1697</v>
      </c>
    </row>
    <row r="109" spans="1:105" ht="12" customHeight="1" x14ac:dyDescent="0.25">
      <c r="A109" s="106" t="s">
        <v>122</v>
      </c>
      <c r="B109" s="101">
        <v>0.16331514399484645</v>
      </c>
      <c r="C109" s="101">
        <v>0.42247427477369559</v>
      </c>
      <c r="D109" s="101">
        <v>0.3350228197194286</v>
      </c>
      <c r="E109" s="101">
        <v>0.31982970506503222</v>
      </c>
      <c r="F109" s="101">
        <v>0.45784626196549255</v>
      </c>
      <c r="G109" s="101">
        <v>0.31145004812566895</v>
      </c>
      <c r="H109" s="101">
        <v>0.29150136793495524</v>
      </c>
      <c r="I109" s="101">
        <v>0.27157439823470275</v>
      </c>
      <c r="J109" s="101">
        <v>0.2792721036050051</v>
      </c>
      <c r="K109" s="101">
        <v>0.29368184610718961</v>
      </c>
      <c r="L109" s="101">
        <v>0.45652877260233066</v>
      </c>
      <c r="M109" s="101">
        <v>0.36288445063253699</v>
      </c>
      <c r="N109" s="101">
        <v>0.30169332410199051</v>
      </c>
      <c r="O109" s="101">
        <v>0.28686721347021671</v>
      </c>
      <c r="P109" s="101">
        <v>0.25881386820980551</v>
      </c>
      <c r="Q109" s="101">
        <v>0.26312729285091729</v>
      </c>
      <c r="R109" s="101">
        <v>0.29466266422242382</v>
      </c>
      <c r="S109" s="101">
        <v>0.30332807757643293</v>
      </c>
      <c r="T109" s="101">
        <v>0.40587734655808211</v>
      </c>
      <c r="U109" s="101">
        <v>0.32716913157056293</v>
      </c>
      <c r="V109" s="101">
        <v>0.23536108833055921</v>
      </c>
      <c r="W109" s="101">
        <v>0.50155309527033198</v>
      </c>
      <c r="X109" s="101">
        <v>0.57965742172652346</v>
      </c>
      <c r="Y109" s="101">
        <v>1.043190870398607</v>
      </c>
      <c r="DA109" s="131" t="s">
        <v>1698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X110" s="104">
        <v>0</v>
      </c>
      <c r="Y110" s="104">
        <v>0</v>
      </c>
      <c r="DA110" s="132" t="s">
        <v>1699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X111" s="98">
        <v>0</v>
      </c>
      <c r="Y111" s="98">
        <v>0</v>
      </c>
      <c r="DA111" s="63" t="s">
        <v>1700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1701</v>
      </c>
    </row>
    <row r="113" spans="1:105" ht="12" customHeight="1" x14ac:dyDescent="0.25">
      <c r="A113" s="121" t="s">
        <v>54</v>
      </c>
      <c r="B113" s="122">
        <v>30.153818003700973</v>
      </c>
      <c r="C113" s="122">
        <v>32.430628963753868</v>
      </c>
      <c r="D113" s="122">
        <v>27.183303776714109</v>
      </c>
      <c r="E113" s="122">
        <v>26.509636679700446</v>
      </c>
      <c r="F113" s="122">
        <v>26.658855004068776</v>
      </c>
      <c r="G113" s="122">
        <v>23.886617543588237</v>
      </c>
      <c r="H113" s="122">
        <v>24.839336034961626</v>
      </c>
      <c r="I113" s="122">
        <v>20.171909002618996</v>
      </c>
      <c r="J113" s="122">
        <v>18.9243152221093</v>
      </c>
      <c r="K113" s="122">
        <v>16.591795253350504</v>
      </c>
      <c r="L113" s="122">
        <v>18.217226037981668</v>
      </c>
      <c r="M113" s="122">
        <v>17.149147512262818</v>
      </c>
      <c r="N113" s="122">
        <v>16.643830656664559</v>
      </c>
      <c r="O113" s="122">
        <v>15.728736761439849</v>
      </c>
      <c r="P113" s="122">
        <v>14.862019920176145</v>
      </c>
      <c r="Q113" s="122">
        <v>15.42164992925955</v>
      </c>
      <c r="R113" s="122">
        <v>17.81268060239794</v>
      </c>
      <c r="S113" s="122">
        <v>17.979366339533783</v>
      </c>
      <c r="T113" s="122">
        <v>16.707396929771878</v>
      </c>
      <c r="U113" s="122">
        <v>18.477726552224144</v>
      </c>
      <c r="V113" s="122">
        <v>16.163864868435077</v>
      </c>
      <c r="W113" s="122">
        <v>17.353450464427048</v>
      </c>
      <c r="X113" s="122">
        <v>12.270105880549988</v>
      </c>
      <c r="Y113" s="122">
        <v>16.755663066216307</v>
      </c>
      <c r="DA113" s="130" t="s">
        <v>1702</v>
      </c>
    </row>
    <row r="114" spans="1:105" ht="12" customHeight="1" x14ac:dyDescent="0.25">
      <c r="A114" s="97" t="s">
        <v>50</v>
      </c>
      <c r="B114" s="98">
        <v>5.0267403935437152</v>
      </c>
      <c r="C114" s="98">
        <v>5.9146461850651351</v>
      </c>
      <c r="D114" s="98">
        <v>2.5391065162915569</v>
      </c>
      <c r="E114" s="98">
        <v>3.3897534488552483</v>
      </c>
      <c r="F114" s="98">
        <v>3.4171152971098038</v>
      </c>
      <c r="G114" s="98">
        <v>2.5617205962314094</v>
      </c>
      <c r="H114" s="98">
        <v>2.5427541102814848</v>
      </c>
      <c r="I114" s="98">
        <v>1.6257899052736962</v>
      </c>
      <c r="J114" s="98">
        <v>2.3422521894159223</v>
      </c>
      <c r="K114" s="98">
        <v>2.2777631066853594</v>
      </c>
      <c r="L114" s="98">
        <v>3.0572293981458785</v>
      </c>
      <c r="M114" s="98">
        <v>3.0643652932219028</v>
      </c>
      <c r="N114" s="98">
        <v>2.3166457243406899</v>
      </c>
      <c r="O114" s="98">
        <v>2.2913103888071817</v>
      </c>
      <c r="P114" s="98">
        <v>2.862967285134101</v>
      </c>
      <c r="Q114" s="98">
        <v>3.3902487003724002</v>
      </c>
      <c r="R114" s="98">
        <v>4.7041603286993467</v>
      </c>
      <c r="S114" s="98">
        <v>4.7058211854542868</v>
      </c>
      <c r="T114" s="98">
        <v>4.029296322111132</v>
      </c>
      <c r="U114" s="98">
        <v>4.4536517293785032</v>
      </c>
      <c r="V114" s="98">
        <v>2.6691138601205222</v>
      </c>
      <c r="W114" s="98">
        <v>2.2959611080914457</v>
      </c>
      <c r="X114" s="98">
        <v>1.4403192134230185</v>
      </c>
      <c r="Y114" s="98">
        <v>2.2508549923499483</v>
      </c>
      <c r="DA114" s="63" t="s">
        <v>1703</v>
      </c>
    </row>
    <row r="115" spans="1:105" ht="12" customHeight="1" x14ac:dyDescent="0.25">
      <c r="A115" s="109" t="s">
        <v>120</v>
      </c>
      <c r="B115" s="33">
        <v>25.127077610157258</v>
      </c>
      <c r="C115" s="33">
        <v>26.515982778688731</v>
      </c>
      <c r="D115" s="33">
        <v>24.644197260422551</v>
      </c>
      <c r="E115" s="33">
        <v>23.119883230845197</v>
      </c>
      <c r="F115" s="33">
        <v>23.241739706958974</v>
      </c>
      <c r="G115" s="33">
        <v>21.324896947356827</v>
      </c>
      <c r="H115" s="33">
        <v>22.29658192468014</v>
      </c>
      <c r="I115" s="33">
        <v>18.546119097345301</v>
      </c>
      <c r="J115" s="33">
        <v>16.582063032693377</v>
      </c>
      <c r="K115" s="33">
        <v>14.314032146665147</v>
      </c>
      <c r="L115" s="33">
        <v>15.159996639835787</v>
      </c>
      <c r="M115" s="33">
        <v>14.084782219040916</v>
      </c>
      <c r="N115" s="33">
        <v>14.327184932323869</v>
      </c>
      <c r="O115" s="33">
        <v>13.437426372632668</v>
      </c>
      <c r="P115" s="33">
        <v>11.999052635042045</v>
      </c>
      <c r="Q115" s="33">
        <v>12.03140122888715</v>
      </c>
      <c r="R115" s="33">
        <v>13.108520273698593</v>
      </c>
      <c r="S115" s="33">
        <v>13.273545154079494</v>
      </c>
      <c r="T115" s="33">
        <v>12.678100607660747</v>
      </c>
      <c r="U115" s="33">
        <v>14.024074822845641</v>
      </c>
      <c r="V115" s="33">
        <v>13.494751008314555</v>
      </c>
      <c r="W115" s="33">
        <v>15.057489356335601</v>
      </c>
      <c r="X115" s="33">
        <v>10.829786667126969</v>
      </c>
      <c r="Y115" s="33">
        <v>14.504808073866357</v>
      </c>
      <c r="DA115" s="60" t="s">
        <v>1704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300.20799157857999</v>
      </c>
      <c r="C117" s="117">
        <f t="shared" si="19"/>
        <v>318.35241068523874</v>
      </c>
      <c r="D117" s="117">
        <f t="shared" si="19"/>
        <v>313.23747639951796</v>
      </c>
      <c r="E117" s="117">
        <f t="shared" si="19"/>
        <v>298.47710615218716</v>
      </c>
      <c r="F117" s="117">
        <f t="shared" si="19"/>
        <v>298.59869256277818</v>
      </c>
      <c r="G117" s="117">
        <f t="shared" si="19"/>
        <v>302.17467586662622</v>
      </c>
      <c r="H117" s="117">
        <f t="shared" si="19"/>
        <v>301.29911537223882</v>
      </c>
      <c r="I117" s="117">
        <f t="shared" si="19"/>
        <v>290.08862304983319</v>
      </c>
      <c r="J117" s="117">
        <f t="shared" si="19"/>
        <v>268.50877505129358</v>
      </c>
      <c r="K117" s="117">
        <f t="shared" si="19"/>
        <v>265.50048162080236</v>
      </c>
      <c r="L117" s="117">
        <f t="shared" si="19"/>
        <v>289.47748871458509</v>
      </c>
      <c r="M117" s="117">
        <f t="shared" si="19"/>
        <v>271.75249567256697</v>
      </c>
      <c r="N117" s="117">
        <f t="shared" si="19"/>
        <v>279.94730493510542</v>
      </c>
      <c r="O117" s="117">
        <f t="shared" si="19"/>
        <v>274.36031767797448</v>
      </c>
      <c r="P117" s="117">
        <f t="shared" si="19"/>
        <v>249.05792855042085</v>
      </c>
      <c r="Q117" s="117">
        <f t="shared" si="19"/>
        <v>238.76436799043702</v>
      </c>
      <c r="R117" s="117">
        <f t="shared" ref="R117:V117" si="20">R118+R121+R123+R132</f>
        <v>265.35368767397205</v>
      </c>
      <c r="S117" s="117">
        <f t="shared" si="20"/>
        <v>274.00029559934507</v>
      </c>
      <c r="T117" s="117">
        <f t="shared" si="20"/>
        <v>279.60251400098082</v>
      </c>
      <c r="U117" s="117">
        <f t="shared" si="20"/>
        <v>287.77908683545343</v>
      </c>
      <c r="V117" s="117">
        <f t="shared" si="20"/>
        <v>277.32403072285223</v>
      </c>
      <c r="W117" s="117">
        <f t="shared" ref="W117:Y117" si="21">W118+W121+W123+W132</f>
        <v>287.30543002860702</v>
      </c>
      <c r="X117" s="117">
        <f t="shared" si="21"/>
        <v>298.3719046730792</v>
      </c>
      <c r="Y117" s="117">
        <f t="shared" si="21"/>
        <v>293.75546326886519</v>
      </c>
      <c r="DA117" s="129" t="s">
        <v>1855</v>
      </c>
    </row>
    <row r="118" spans="1:105" ht="12" customHeight="1" x14ac:dyDescent="0.25">
      <c r="A118" s="121" t="s">
        <v>57</v>
      </c>
      <c r="B118" s="122">
        <f t="shared" ref="B118:Q118" si="22">SUM(B119:B120)</f>
        <v>248.26955963638059</v>
      </c>
      <c r="C118" s="122">
        <f t="shared" si="22"/>
        <v>262.53747812709258</v>
      </c>
      <c r="D118" s="122">
        <f t="shared" si="22"/>
        <v>259.6706488092866</v>
      </c>
      <c r="E118" s="122">
        <f t="shared" si="22"/>
        <v>248.31830805961121</v>
      </c>
      <c r="F118" s="122">
        <f t="shared" si="22"/>
        <v>247.62119268458039</v>
      </c>
      <c r="G118" s="122">
        <f t="shared" si="22"/>
        <v>251.12011684121777</v>
      </c>
      <c r="H118" s="122">
        <f t="shared" si="22"/>
        <v>248.56906836688285</v>
      </c>
      <c r="I118" s="122">
        <f t="shared" si="22"/>
        <v>247.7372901215553</v>
      </c>
      <c r="J118" s="122">
        <f t="shared" si="22"/>
        <v>229.5288116456708</v>
      </c>
      <c r="K118" s="122">
        <f t="shared" si="22"/>
        <v>230.07229179311065</v>
      </c>
      <c r="L118" s="122">
        <f t="shared" si="22"/>
        <v>251.10040778185666</v>
      </c>
      <c r="M118" s="122">
        <f t="shared" si="22"/>
        <v>235.3977938832135</v>
      </c>
      <c r="N118" s="122">
        <f t="shared" si="22"/>
        <v>243.04497839044535</v>
      </c>
      <c r="O118" s="122">
        <f t="shared" si="22"/>
        <v>238.62147275243797</v>
      </c>
      <c r="P118" s="122">
        <f t="shared" si="22"/>
        <v>216.42942191580153</v>
      </c>
      <c r="Q118" s="122">
        <f t="shared" si="22"/>
        <v>206.52473782215699</v>
      </c>
      <c r="R118" s="122">
        <f t="shared" ref="R118:V118" si="23">SUM(R119:R120)</f>
        <v>229.00654147727218</v>
      </c>
      <c r="S118" s="122">
        <f t="shared" si="23"/>
        <v>236.49531159929791</v>
      </c>
      <c r="T118" s="122">
        <f t="shared" si="23"/>
        <v>242.79469183947253</v>
      </c>
      <c r="U118" s="122">
        <f t="shared" si="23"/>
        <v>247.8842889477599</v>
      </c>
      <c r="V118" s="122">
        <f t="shared" si="23"/>
        <v>239.64122876003677</v>
      </c>
      <c r="W118" s="122">
        <f t="shared" ref="W118:Y118" si="24">SUM(W119:W120)</f>
        <v>247.10412305599004</v>
      </c>
      <c r="X118" s="122">
        <f t="shared" si="24"/>
        <v>261.64204053933798</v>
      </c>
      <c r="Y118" s="122">
        <f t="shared" si="24"/>
        <v>253.51500819206382</v>
      </c>
      <c r="DA118" s="130" t="s">
        <v>1856</v>
      </c>
    </row>
    <row r="119" spans="1:105" ht="12" customHeight="1" x14ac:dyDescent="0.25">
      <c r="A119" s="97" t="s">
        <v>198</v>
      </c>
      <c r="B119" s="98">
        <v>247.10271695502772</v>
      </c>
      <c r="C119" s="98">
        <v>261.32932682893204</v>
      </c>
      <c r="D119" s="98">
        <v>258.50118622667793</v>
      </c>
      <c r="E119" s="98">
        <v>247.22315829782877</v>
      </c>
      <c r="F119" s="98">
        <v>246.54648188463418</v>
      </c>
      <c r="G119" s="98">
        <v>250.05554702182491</v>
      </c>
      <c r="H119" s="98">
        <v>247.53016857884242</v>
      </c>
      <c r="I119" s="98">
        <v>246.72173557213964</v>
      </c>
      <c r="J119" s="98">
        <v>228.60554897660776</v>
      </c>
      <c r="K119" s="98">
        <v>229.16498900019008</v>
      </c>
      <c r="L119" s="98">
        <v>250.11079964924184</v>
      </c>
      <c r="M119" s="98">
        <v>234.48149004310167</v>
      </c>
      <c r="N119" s="98">
        <v>242.10709466774986</v>
      </c>
      <c r="O119" s="98">
        <v>237.70848123902257</v>
      </c>
      <c r="P119" s="98">
        <v>215.60654563926994</v>
      </c>
      <c r="Q119" s="98">
        <v>205.74368427613032</v>
      </c>
      <c r="R119" s="98">
        <v>228.14741478788898</v>
      </c>
      <c r="S119" s="98">
        <v>235.61249741891979</v>
      </c>
      <c r="T119" s="98">
        <v>241.89218816339897</v>
      </c>
      <c r="U119" s="98">
        <v>246.96514084396557</v>
      </c>
      <c r="V119" s="98">
        <v>238.75238837193297</v>
      </c>
      <c r="W119" s="98">
        <v>246.19025383752316</v>
      </c>
      <c r="X119" s="98">
        <v>260.67373349244508</v>
      </c>
      <c r="Y119" s="98">
        <v>252.58022814060911</v>
      </c>
      <c r="DA119" s="63" t="s">
        <v>1857</v>
      </c>
    </row>
    <row r="120" spans="1:105" ht="12" customHeight="1" x14ac:dyDescent="0.25">
      <c r="A120" s="97" t="s">
        <v>53</v>
      </c>
      <c r="B120" s="98">
        <v>1.1668426813528792</v>
      </c>
      <c r="C120" s="98">
        <v>1.2081512981605314</v>
      </c>
      <c r="D120" s="98">
        <v>1.1694625826086722</v>
      </c>
      <c r="E120" s="98">
        <v>1.0951497617824393</v>
      </c>
      <c r="F120" s="98">
        <v>1.074710799946222</v>
      </c>
      <c r="G120" s="98">
        <v>1.0645698193928619</v>
      </c>
      <c r="H120" s="98">
        <v>1.0388997880404309</v>
      </c>
      <c r="I120" s="98">
        <v>1.0155545494156606</v>
      </c>
      <c r="J120" s="98">
        <v>0.92326266906304144</v>
      </c>
      <c r="K120" s="98">
        <v>0.90730279292057781</v>
      </c>
      <c r="L120" s="98">
        <v>0.98960813261481217</v>
      </c>
      <c r="M120" s="98">
        <v>0.91630384011182087</v>
      </c>
      <c r="N120" s="98">
        <v>0.93788372269549525</v>
      </c>
      <c r="O120" s="98">
        <v>0.91299151341539464</v>
      </c>
      <c r="P120" s="98">
        <v>0.822876276531601</v>
      </c>
      <c r="Q120" s="98">
        <v>0.7810535460266621</v>
      </c>
      <c r="R120" s="98">
        <v>0.85912668938321457</v>
      </c>
      <c r="S120" s="98">
        <v>0.88281418037811055</v>
      </c>
      <c r="T120" s="98">
        <v>0.90250367607356596</v>
      </c>
      <c r="U120" s="98">
        <v>0.91914810379433376</v>
      </c>
      <c r="V120" s="98">
        <v>0.88884038810379307</v>
      </c>
      <c r="W120" s="98">
        <v>0.9138692184668763</v>
      </c>
      <c r="X120" s="98">
        <v>0.96830704689288905</v>
      </c>
      <c r="Y120" s="98">
        <v>0.93478005145471277</v>
      </c>
      <c r="DA120" s="63" t="s">
        <v>1858</v>
      </c>
    </row>
    <row r="121" spans="1:105" ht="12" customHeight="1" x14ac:dyDescent="0.25">
      <c r="A121" s="121" t="s">
        <v>92</v>
      </c>
      <c r="B121" s="122">
        <f t="shared" ref="B121:Y121" si="25">B122</f>
        <v>1.1968418706768493E-3</v>
      </c>
      <c r="C121" s="122">
        <f t="shared" si="25"/>
        <v>1.787641838110216E-3</v>
      </c>
      <c r="D121" s="122">
        <f t="shared" si="25"/>
        <v>2.5207672124684536E-3</v>
      </c>
      <c r="E121" s="122">
        <f t="shared" si="25"/>
        <v>3.0946526976993335E-3</v>
      </c>
      <c r="F121" s="122">
        <f t="shared" si="25"/>
        <v>4.7579889343608329E-3</v>
      </c>
      <c r="G121" s="122">
        <f t="shared" si="25"/>
        <v>7.4033636612409652E-3</v>
      </c>
      <c r="H121" s="122">
        <f t="shared" si="25"/>
        <v>9.2351687001379704E-3</v>
      </c>
      <c r="I121" s="122">
        <f t="shared" si="25"/>
        <v>1.0347521840598952E-2</v>
      </c>
      <c r="J121" s="122">
        <f t="shared" si="25"/>
        <v>1.1525886555438295E-2</v>
      </c>
      <c r="K121" s="122">
        <f t="shared" si="25"/>
        <v>1.1829405004123127E-2</v>
      </c>
      <c r="L121" s="122">
        <f t="shared" si="25"/>
        <v>2.4983983012802788E-2</v>
      </c>
      <c r="M121" s="122">
        <f t="shared" si="25"/>
        <v>1.7697483845848686E-2</v>
      </c>
      <c r="N121" s="122">
        <f t="shared" si="25"/>
        <v>1.7452257377972593E-2</v>
      </c>
      <c r="O121" s="122">
        <f t="shared" si="25"/>
        <v>2.1003123193637153E-2</v>
      </c>
      <c r="P121" s="122">
        <f t="shared" si="25"/>
        <v>2.8342483923049156E-2</v>
      </c>
      <c r="Q121" s="122">
        <f t="shared" si="25"/>
        <v>2.8603592569616941E-2</v>
      </c>
      <c r="R121" s="122">
        <f t="shared" si="25"/>
        <v>3.4444715330979599E-2</v>
      </c>
      <c r="S121" s="122">
        <f t="shared" si="25"/>
        <v>3.9698318548662404E-2</v>
      </c>
      <c r="T121" s="122">
        <f t="shared" si="25"/>
        <v>5.915691280168215E-2</v>
      </c>
      <c r="U121" s="122">
        <f t="shared" si="25"/>
        <v>4.4180993781821304E-2</v>
      </c>
      <c r="V121" s="122">
        <f t="shared" si="25"/>
        <v>5.0285447522230166E-2</v>
      </c>
      <c r="W121" s="122">
        <f t="shared" si="25"/>
        <v>8.2278832103866884E-2</v>
      </c>
      <c r="X121" s="122">
        <f t="shared" si="25"/>
        <v>8.3236837684001183E-2</v>
      </c>
      <c r="Y121" s="122">
        <f t="shared" si="25"/>
        <v>8.3964714056499648E-2</v>
      </c>
      <c r="DA121" s="130" t="s">
        <v>1859</v>
      </c>
    </row>
    <row r="122" spans="1:105" ht="12" customHeight="1" x14ac:dyDescent="0.25">
      <c r="A122" s="97" t="s">
        <v>53</v>
      </c>
      <c r="B122" s="98">
        <v>1.1968418706768493E-3</v>
      </c>
      <c r="C122" s="98">
        <v>1.787641838110216E-3</v>
      </c>
      <c r="D122" s="98">
        <v>2.5207672124684536E-3</v>
      </c>
      <c r="E122" s="98">
        <v>3.0946526976993335E-3</v>
      </c>
      <c r="F122" s="98">
        <v>4.7579889343608329E-3</v>
      </c>
      <c r="G122" s="98">
        <v>7.4033636612409652E-3</v>
      </c>
      <c r="H122" s="98">
        <v>9.2351687001379704E-3</v>
      </c>
      <c r="I122" s="98">
        <v>1.0347521840598952E-2</v>
      </c>
      <c r="J122" s="98">
        <v>1.1525886555438295E-2</v>
      </c>
      <c r="K122" s="98">
        <v>1.1829405004123127E-2</v>
      </c>
      <c r="L122" s="98">
        <v>2.4983983012802788E-2</v>
      </c>
      <c r="M122" s="98">
        <v>1.7697483845848686E-2</v>
      </c>
      <c r="N122" s="98">
        <v>1.7452257377972593E-2</v>
      </c>
      <c r="O122" s="98">
        <v>2.1003123193637153E-2</v>
      </c>
      <c r="P122" s="98">
        <v>2.8342483923049156E-2</v>
      </c>
      <c r="Q122" s="98">
        <v>2.8603592569616941E-2</v>
      </c>
      <c r="R122" s="98">
        <v>3.4444715330979599E-2</v>
      </c>
      <c r="S122" s="98">
        <v>3.9698318548662404E-2</v>
      </c>
      <c r="T122" s="98">
        <v>5.915691280168215E-2</v>
      </c>
      <c r="U122" s="98">
        <v>4.4180993781821304E-2</v>
      </c>
      <c r="V122" s="98">
        <v>5.0285447522230166E-2</v>
      </c>
      <c r="W122" s="98">
        <v>8.2278832103866884E-2</v>
      </c>
      <c r="X122" s="98">
        <v>8.3236837684001183E-2</v>
      </c>
      <c r="Y122" s="98">
        <v>8.3964714056499648E-2</v>
      </c>
      <c r="DA122" s="63" t="s">
        <v>1860</v>
      </c>
    </row>
    <row r="123" spans="1:105" ht="12" customHeight="1" x14ac:dyDescent="0.25">
      <c r="A123" s="121" t="s">
        <v>55</v>
      </c>
      <c r="B123" s="122">
        <v>30.873152638618443</v>
      </c>
      <c r="C123" s="122">
        <v>33.175458672000246</v>
      </c>
      <c r="D123" s="122">
        <v>34.12828437639358</v>
      </c>
      <c r="E123" s="122">
        <v>31.299453743892009</v>
      </c>
      <c r="F123" s="122">
        <v>31.945702100558535</v>
      </c>
      <c r="G123" s="122">
        <v>33.851164182946533</v>
      </c>
      <c r="H123" s="122">
        <v>34.741229989852812</v>
      </c>
      <c r="I123" s="122">
        <v>27.631683228089969</v>
      </c>
      <c r="J123" s="122">
        <v>25.292576683267932</v>
      </c>
      <c r="K123" s="122">
        <v>23.439879967881289</v>
      </c>
      <c r="L123" s="122">
        <v>25.267715080842144</v>
      </c>
      <c r="M123" s="122">
        <v>24.017021526495625</v>
      </c>
      <c r="N123" s="122">
        <v>24.766727456002759</v>
      </c>
      <c r="O123" s="122">
        <v>24.240282557684253</v>
      </c>
      <c r="P123" s="122">
        <v>21.856245135994907</v>
      </c>
      <c r="Q123" s="122">
        <v>21.097758890699613</v>
      </c>
      <c r="R123" s="122">
        <v>23.53205256356545</v>
      </c>
      <c r="S123" s="122">
        <v>24.39170858405409</v>
      </c>
      <c r="T123" s="122">
        <v>24.348982970153873</v>
      </c>
      <c r="U123" s="122">
        <v>25.892352814984296</v>
      </c>
      <c r="V123" s="122">
        <v>24.935804661546392</v>
      </c>
      <c r="W123" s="122">
        <v>26.165138986361328</v>
      </c>
      <c r="X123" s="122">
        <v>26.621701506141562</v>
      </c>
      <c r="Y123" s="122">
        <v>26.360855246834827</v>
      </c>
      <c r="DA123" s="130" t="s">
        <v>1861</v>
      </c>
    </row>
    <row r="124" spans="1:105" ht="12" customHeight="1" x14ac:dyDescent="0.25">
      <c r="A124" s="97" t="s">
        <v>128</v>
      </c>
      <c r="B124" s="98">
        <v>30.772091549478755</v>
      </c>
      <c r="C124" s="98">
        <v>32.908624295936228</v>
      </c>
      <c r="D124" s="98">
        <v>33.9156680732236</v>
      </c>
      <c r="E124" s="98">
        <v>31.096379460540014</v>
      </c>
      <c r="F124" s="98">
        <v>31.653739515287239</v>
      </c>
      <c r="G124" s="98">
        <v>33.651586201194796</v>
      </c>
      <c r="H124" s="98">
        <v>34.554384997915093</v>
      </c>
      <c r="I124" s="98">
        <v>27.457613411342603</v>
      </c>
      <c r="J124" s="98">
        <v>25.112689571458684</v>
      </c>
      <c r="K124" s="98">
        <v>23.248945898991707</v>
      </c>
      <c r="L124" s="98">
        <v>24.969367128369875</v>
      </c>
      <c r="M124" s="98">
        <v>23.779316126058951</v>
      </c>
      <c r="N124" s="98">
        <v>24.568688292647185</v>
      </c>
      <c r="O124" s="98">
        <v>24.051718074953289</v>
      </c>
      <c r="P124" s="98">
        <v>21.685264202239271</v>
      </c>
      <c r="Q124" s="98">
        <v>20.921019081425595</v>
      </c>
      <c r="R124" s="98">
        <v>23.326598193986321</v>
      </c>
      <c r="S124" s="98">
        <v>24.171368352258838</v>
      </c>
      <c r="T124" s="98">
        <v>24.043130202260777</v>
      </c>
      <c r="U124" s="98">
        <v>25.643196497490283</v>
      </c>
      <c r="V124" s="98">
        <v>24.755551400238595</v>
      </c>
      <c r="W124" s="98">
        <v>25.771293625141958</v>
      </c>
      <c r="X124" s="98">
        <v>26.158539980214076</v>
      </c>
      <c r="Y124" s="98">
        <v>25.519101569937423</v>
      </c>
      <c r="DA124" s="63" t="s">
        <v>1862</v>
      </c>
    </row>
    <row r="125" spans="1:105" ht="12" customHeight="1" x14ac:dyDescent="0.25">
      <c r="A125" s="97" t="s">
        <v>127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1863</v>
      </c>
    </row>
    <row r="126" spans="1:105" ht="12" customHeight="1" x14ac:dyDescent="0.25">
      <c r="A126" s="100" t="s">
        <v>198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X126" s="101">
        <v>0</v>
      </c>
      <c r="Y126" s="101">
        <v>0</v>
      </c>
      <c r="DA126" s="131" t="s">
        <v>1864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0</v>
      </c>
      <c r="Y127" s="104">
        <v>0</v>
      </c>
      <c r="DA127" s="132" t="s">
        <v>1865</v>
      </c>
    </row>
    <row r="128" spans="1:105" ht="12" customHeight="1" x14ac:dyDescent="0.25">
      <c r="A128" s="106" t="s">
        <v>122</v>
      </c>
      <c r="B128" s="101">
        <v>0.10106108913968832</v>
      </c>
      <c r="C128" s="101">
        <v>0.26683437606401905</v>
      </c>
      <c r="D128" s="101">
        <v>0.21261630316997912</v>
      </c>
      <c r="E128" s="101">
        <v>0.20307428335199501</v>
      </c>
      <c r="F128" s="101">
        <v>0.29196258527129743</v>
      </c>
      <c r="G128" s="101">
        <v>0.19957798175173561</v>
      </c>
      <c r="H128" s="101">
        <v>0.1868449919377177</v>
      </c>
      <c r="I128" s="101">
        <v>0.17406981674736516</v>
      </c>
      <c r="J128" s="101">
        <v>0.17988711180924852</v>
      </c>
      <c r="K128" s="101">
        <v>0.19093406888958414</v>
      </c>
      <c r="L128" s="101">
        <v>0.29834795247226986</v>
      </c>
      <c r="M128" s="101">
        <v>0.23770540043667268</v>
      </c>
      <c r="N128" s="101">
        <v>0.19803916335557459</v>
      </c>
      <c r="O128" s="101">
        <v>0.18856448273096263</v>
      </c>
      <c r="P128" s="101">
        <v>0.17098093375563736</v>
      </c>
      <c r="Q128" s="101">
        <v>0.17673980927401894</v>
      </c>
      <c r="R128" s="101">
        <v>0.20545436957912888</v>
      </c>
      <c r="S128" s="101">
        <v>0.22034023179525197</v>
      </c>
      <c r="T128" s="101">
        <v>0.30585276789309807</v>
      </c>
      <c r="U128" s="101">
        <v>0.24915631749401393</v>
      </c>
      <c r="V128" s="101">
        <v>0.18025326130779565</v>
      </c>
      <c r="W128" s="101">
        <v>0.39384536121937025</v>
      </c>
      <c r="X128" s="101">
        <v>0.46316152592748466</v>
      </c>
      <c r="Y128" s="101">
        <v>0.84175367689740344</v>
      </c>
      <c r="DA128" s="131" t="s">
        <v>1866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X129" s="104">
        <v>0</v>
      </c>
      <c r="Y129" s="104">
        <v>0</v>
      </c>
      <c r="DA129" s="132" t="s">
        <v>1867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X130" s="98">
        <v>0</v>
      </c>
      <c r="Y130" s="98">
        <v>0</v>
      </c>
      <c r="DA130" s="63" t="s">
        <v>1868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1869</v>
      </c>
    </row>
    <row r="132" spans="1:105" ht="12" customHeight="1" x14ac:dyDescent="0.25">
      <c r="A132" s="121" t="s">
        <v>54</v>
      </c>
      <c r="B132" s="122">
        <v>21.064082461710289</v>
      </c>
      <c r="C132" s="122">
        <v>22.637686244307829</v>
      </c>
      <c r="D132" s="122">
        <v>19.436022446625294</v>
      </c>
      <c r="E132" s="122">
        <v>18.856249695986232</v>
      </c>
      <c r="F132" s="122">
        <v>19.027039788704869</v>
      </c>
      <c r="G132" s="122">
        <v>17.195991478800671</v>
      </c>
      <c r="H132" s="122">
        <v>17.979581846802986</v>
      </c>
      <c r="I132" s="122">
        <v>14.709302178347304</v>
      </c>
      <c r="J132" s="122">
        <v>13.67586083579944</v>
      </c>
      <c r="K132" s="122">
        <v>11.976480454806273</v>
      </c>
      <c r="L132" s="122">
        <v>13.084381868873507</v>
      </c>
      <c r="M132" s="122">
        <v>12.319982779011964</v>
      </c>
      <c r="N132" s="122">
        <v>12.118146831279329</v>
      </c>
      <c r="O132" s="122">
        <v>11.477559244658597</v>
      </c>
      <c r="P132" s="122">
        <v>10.74391901470138</v>
      </c>
      <c r="Q132" s="122">
        <v>11.113267685010783</v>
      </c>
      <c r="R132" s="122">
        <v>12.780648917803457</v>
      </c>
      <c r="S132" s="122">
        <v>13.073577097444391</v>
      </c>
      <c r="T132" s="122">
        <v>12.39968227855273</v>
      </c>
      <c r="U132" s="122">
        <v>13.958264078927407</v>
      </c>
      <c r="V132" s="122">
        <v>12.696711853746839</v>
      </c>
      <c r="W132" s="122">
        <v>13.953889154151817</v>
      </c>
      <c r="X132" s="122">
        <v>10.024925789915653</v>
      </c>
      <c r="Y132" s="122">
        <v>13.79563511591007</v>
      </c>
      <c r="DA132" s="130" t="s">
        <v>1870</v>
      </c>
    </row>
    <row r="133" spans="1:105" ht="12" customHeight="1" x14ac:dyDescent="0.25">
      <c r="A133" s="97" t="s">
        <v>50</v>
      </c>
      <c r="B133" s="98">
        <v>2.819605576656858</v>
      </c>
      <c r="C133" s="98">
        <v>3.3208858183047356</v>
      </c>
      <c r="D133" s="98">
        <v>1.4259069937649835</v>
      </c>
      <c r="E133" s="98">
        <v>1.9076627299539666</v>
      </c>
      <c r="F133" s="98">
        <v>1.9282075096623037</v>
      </c>
      <c r="G133" s="98">
        <v>1.4500196949725717</v>
      </c>
      <c r="H133" s="98">
        <v>1.4449842675968769</v>
      </c>
      <c r="I133" s="98">
        <v>0.92575481747608213</v>
      </c>
      <c r="J133" s="98">
        <v>1.3348602629198392</v>
      </c>
      <c r="K133" s="98">
        <v>1.2995877443608512</v>
      </c>
      <c r="L133" s="98">
        <v>1.7462071914326422</v>
      </c>
      <c r="M133" s="98">
        <v>1.7521867264963922</v>
      </c>
      <c r="N133" s="98">
        <v>1.3257601448397096</v>
      </c>
      <c r="O133" s="98">
        <v>1.3124006162441313</v>
      </c>
      <c r="P133" s="98">
        <v>1.6409468253625812</v>
      </c>
      <c r="Q133" s="98">
        <v>1.9456300828208599</v>
      </c>
      <c r="R133" s="98">
        <v>2.7073133293713747</v>
      </c>
      <c r="S133" s="98">
        <v>2.7182033478834757</v>
      </c>
      <c r="T133" s="98">
        <v>2.3382090066514873</v>
      </c>
      <c r="U133" s="98">
        <v>2.5940869121286259</v>
      </c>
      <c r="V133" s="98">
        <v>1.5579527824914585</v>
      </c>
      <c r="W133" s="98">
        <v>1.3438022298667605</v>
      </c>
      <c r="X133" s="98">
        <v>0.8526224369268407</v>
      </c>
      <c r="Y133" s="98">
        <v>1.3471415502780655</v>
      </c>
      <c r="DA133" s="63" t="s">
        <v>1871</v>
      </c>
    </row>
    <row r="134" spans="1:105" ht="12" customHeight="1" x14ac:dyDescent="0.25">
      <c r="A134" s="109" t="s">
        <v>120</v>
      </c>
      <c r="B134" s="33">
        <v>18.24447688505343</v>
      </c>
      <c r="C134" s="33">
        <v>19.316800426003095</v>
      </c>
      <c r="D134" s="33">
        <v>18.010115452860312</v>
      </c>
      <c r="E134" s="33">
        <v>16.948586966032266</v>
      </c>
      <c r="F134" s="33">
        <v>17.098832279042565</v>
      </c>
      <c r="G134" s="33">
        <v>15.745971783828098</v>
      </c>
      <c r="H134" s="33">
        <v>16.53459757920611</v>
      </c>
      <c r="I134" s="33">
        <v>13.783547360871221</v>
      </c>
      <c r="J134" s="33">
        <v>12.341000572879601</v>
      </c>
      <c r="K134" s="33">
        <v>10.676892710445422</v>
      </c>
      <c r="L134" s="33">
        <v>11.338174677440865</v>
      </c>
      <c r="M134" s="33">
        <v>10.567796052515572</v>
      </c>
      <c r="N134" s="33">
        <v>10.79238668643962</v>
      </c>
      <c r="O134" s="33">
        <v>10.165158628414465</v>
      </c>
      <c r="P134" s="33">
        <v>9.1029721893387983</v>
      </c>
      <c r="Q134" s="33">
        <v>9.167637602189922</v>
      </c>
      <c r="R134" s="33">
        <v>10.073335588432082</v>
      </c>
      <c r="S134" s="33">
        <v>10.355373749560915</v>
      </c>
      <c r="T134" s="33">
        <v>10.061473271901242</v>
      </c>
      <c r="U134" s="33">
        <v>11.364177166798781</v>
      </c>
      <c r="V134" s="33">
        <v>11.138759071255381</v>
      </c>
      <c r="W134" s="33">
        <v>12.610086924285056</v>
      </c>
      <c r="X134" s="33">
        <v>9.1723033529888127</v>
      </c>
      <c r="Y134" s="33">
        <v>12.448493565632004</v>
      </c>
      <c r="DA134" s="60" t="s">
        <v>1872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0.73618952939664106</v>
      </c>
      <c r="C136" s="119">
        <f t="shared" si="26"/>
        <v>0.73855481436231007</v>
      </c>
      <c r="D136" s="119">
        <f t="shared" si="26"/>
        <v>0.74235937175174715</v>
      </c>
      <c r="E136" s="119">
        <f t="shared" si="26"/>
        <v>0.74419326786418039</v>
      </c>
      <c r="F136" s="119">
        <f t="shared" si="26"/>
        <v>0.74720223409346842</v>
      </c>
      <c r="G136" s="119">
        <f t="shared" si="26"/>
        <v>0.75043594480854825</v>
      </c>
      <c r="H136" s="119">
        <f t="shared" si="26"/>
        <v>0.75362582929856659</v>
      </c>
      <c r="I136" s="119">
        <f t="shared" si="26"/>
        <v>0.75566148225343033</v>
      </c>
      <c r="J136" s="119">
        <f t="shared" si="26"/>
        <v>0.7584714007210015</v>
      </c>
      <c r="K136" s="119">
        <f t="shared" si="26"/>
        <v>0.76204171244838237</v>
      </c>
      <c r="L136" s="119">
        <f t="shared" si="26"/>
        <v>0.76729413367788324</v>
      </c>
      <c r="M136" s="119">
        <f t="shared" si="26"/>
        <v>0.77400803246017602</v>
      </c>
      <c r="N136" s="119">
        <f t="shared" si="26"/>
        <v>0.78243569879499575</v>
      </c>
      <c r="O136" s="119">
        <f t="shared" si="26"/>
        <v>0.79062109887144449</v>
      </c>
      <c r="P136" s="119">
        <f t="shared" si="26"/>
        <v>0.79237930896750963</v>
      </c>
      <c r="Q136" s="119">
        <f t="shared" si="26"/>
        <v>0.79599168552127042</v>
      </c>
      <c r="R136" s="119">
        <f t="shared" ref="R136:V136" si="27">IF(R117=0,"",R117/R98)</f>
        <v>0.80207258286083638</v>
      </c>
      <c r="S136" s="119">
        <f t="shared" si="27"/>
        <v>0.81229397598016706</v>
      </c>
      <c r="T136" s="119">
        <f t="shared" si="27"/>
        <v>0.8212249861150267</v>
      </c>
      <c r="U136" s="119">
        <f t="shared" si="27"/>
        <v>0.8305929308643657</v>
      </c>
      <c r="V136" s="119">
        <f t="shared" si="27"/>
        <v>0.83990155067146288</v>
      </c>
      <c r="W136" s="119">
        <f t="shared" ref="W136:Y136" si="28">IF(W117=0,"",W117/W98)</f>
        <v>0.84791180111946451</v>
      </c>
      <c r="X136" s="119">
        <f t="shared" si="28"/>
        <v>0.85685173570372497</v>
      </c>
      <c r="Y136" s="119">
        <f t="shared" si="28"/>
        <v>0.86438280637462861</v>
      </c>
      <c r="DA136" s="129" t="s">
        <v>2023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0.73523293003387014</v>
      </c>
      <c r="C137" s="124">
        <f t="shared" si="29"/>
        <v>0.73791626693361956</v>
      </c>
      <c r="D137" s="124">
        <f t="shared" si="29"/>
        <v>0.7401200574684722</v>
      </c>
      <c r="E137" s="124">
        <f t="shared" si="29"/>
        <v>0.74254594422906806</v>
      </c>
      <c r="F137" s="124">
        <f t="shared" si="29"/>
        <v>0.74558324578801616</v>
      </c>
      <c r="G137" s="124">
        <f t="shared" si="29"/>
        <v>0.74810584158829119</v>
      </c>
      <c r="H137" s="124">
        <f t="shared" si="29"/>
        <v>0.75118448093533263</v>
      </c>
      <c r="I137" s="124">
        <f t="shared" si="29"/>
        <v>0.75352483635385525</v>
      </c>
      <c r="J137" s="124">
        <f t="shared" si="29"/>
        <v>0.75693221036861902</v>
      </c>
      <c r="K137" s="124">
        <f t="shared" si="29"/>
        <v>0.76074259374289566</v>
      </c>
      <c r="L137" s="124">
        <f t="shared" si="29"/>
        <v>0.76654648061565756</v>
      </c>
      <c r="M137" s="124">
        <f t="shared" si="29"/>
        <v>0.77356615409000551</v>
      </c>
      <c r="N137" s="124">
        <f t="shared" si="29"/>
        <v>0.78176375610537951</v>
      </c>
      <c r="O137" s="124">
        <f t="shared" si="29"/>
        <v>0.79020150523131893</v>
      </c>
      <c r="P137" s="124">
        <f t="shared" si="29"/>
        <v>0.79250737226740986</v>
      </c>
      <c r="Q137" s="124">
        <f t="shared" si="29"/>
        <v>0.79672099474267999</v>
      </c>
      <c r="R137" s="124">
        <f t="shared" ref="R137:V137" si="30">IF(R118=0,"",R118/R99)</f>
        <v>0.80349238025404812</v>
      </c>
      <c r="S137" s="124">
        <f t="shared" si="30"/>
        <v>0.81366211946226674</v>
      </c>
      <c r="T137" s="124">
        <f t="shared" si="30"/>
        <v>0.82195441778115086</v>
      </c>
      <c r="U137" s="124">
        <f t="shared" si="30"/>
        <v>0.83133535033858252</v>
      </c>
      <c r="V137" s="124">
        <f t="shared" si="30"/>
        <v>0.83917444804294028</v>
      </c>
      <c r="W137" s="124">
        <f t="shared" ref="W137:Y137" si="31">IF(W118=0,"",W118/W99)</f>
        <v>0.84672150215603359</v>
      </c>
      <c r="X137" s="124">
        <f t="shared" si="31"/>
        <v>0.85491956177905915</v>
      </c>
      <c r="Y137" s="124">
        <f t="shared" si="31"/>
        <v>0.86317467229361211</v>
      </c>
      <c r="DA137" s="130" t="s">
        <v>2024</v>
      </c>
    </row>
    <row r="138" spans="1:105" ht="12" customHeight="1" x14ac:dyDescent="0.25">
      <c r="A138" s="97" t="s">
        <v>198</v>
      </c>
      <c r="B138" s="111">
        <f t="shared" ref="B138:Q138" si="32">IF(B119=0,"",B119/B100)</f>
        <v>0.73431484889419241</v>
      </c>
      <c r="C138" s="111">
        <f t="shared" si="32"/>
        <v>0.73702326081226732</v>
      </c>
      <c r="D138" s="111">
        <f t="shared" si="32"/>
        <v>0.73925092009275784</v>
      </c>
      <c r="E138" s="111">
        <f t="shared" si="32"/>
        <v>0.74170005710740938</v>
      </c>
      <c r="F138" s="111">
        <f t="shared" si="32"/>
        <v>0.74475729669986435</v>
      </c>
      <c r="G138" s="111">
        <f t="shared" si="32"/>
        <v>0.74730443425525617</v>
      </c>
      <c r="H138" s="111">
        <f t="shared" si="32"/>
        <v>0.75040084147473984</v>
      </c>
      <c r="I138" s="111">
        <f t="shared" si="32"/>
        <v>0.75276113036908954</v>
      </c>
      <c r="J138" s="111">
        <f t="shared" si="32"/>
        <v>0.75618988076379801</v>
      </c>
      <c r="K138" s="111">
        <f t="shared" si="32"/>
        <v>0.7600226543999159</v>
      </c>
      <c r="L138" s="111">
        <f t="shared" si="32"/>
        <v>0.76583907458560452</v>
      </c>
      <c r="M138" s="111">
        <f t="shared" si="32"/>
        <v>0.7728822650775643</v>
      </c>
      <c r="N138" s="111">
        <f t="shared" si="32"/>
        <v>0.78110340198793526</v>
      </c>
      <c r="O138" s="111">
        <f t="shared" si="32"/>
        <v>0.78956527767897755</v>
      </c>
      <c r="P138" s="111">
        <f t="shared" si="32"/>
        <v>0.79188027516173121</v>
      </c>
      <c r="Q138" s="111">
        <f t="shared" si="32"/>
        <v>0.79610664162032252</v>
      </c>
      <c r="R138" s="111">
        <f t="shared" ref="R138:V138" si="33">IF(R119=0,"",R119/R100)</f>
        <v>0.80289825014011706</v>
      </c>
      <c r="S138" s="111">
        <f t="shared" si="33"/>
        <v>0.81309442701853196</v>
      </c>
      <c r="T138" s="111">
        <f t="shared" si="33"/>
        <v>0.82140876337003665</v>
      </c>
      <c r="U138" s="111">
        <f t="shared" si="33"/>
        <v>0.83081382234981171</v>
      </c>
      <c r="V138" s="111">
        <f t="shared" si="33"/>
        <v>0.8386723096707579</v>
      </c>
      <c r="W138" s="111">
        <f t="shared" ref="W138:Y138" si="34">IF(W119=0,"",W119/W100)</f>
        <v>0.84624001136597149</v>
      </c>
      <c r="X138" s="111">
        <f t="shared" si="34"/>
        <v>0.85445907629296813</v>
      </c>
      <c r="Y138" s="111">
        <f t="shared" si="34"/>
        <v>0.86273779908951453</v>
      </c>
      <c r="DA138" s="63" t="s">
        <v>2025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2026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2.0381764712777901</v>
      </c>
      <c r="C140" s="124">
        <f t="shared" si="38"/>
        <v>2.2469909070904444</v>
      </c>
      <c r="D140" s="124">
        <f t="shared" si="38"/>
        <v>2.4640708330539254</v>
      </c>
      <c r="E140" s="124">
        <f t="shared" si="38"/>
        <v>2.6267135455428727</v>
      </c>
      <c r="F140" s="124">
        <f t="shared" si="38"/>
        <v>2.8385097409407236</v>
      </c>
      <c r="G140" s="124">
        <f t="shared" si="38"/>
        <v>3.0251961771744522</v>
      </c>
      <c r="H140" s="124">
        <f t="shared" si="38"/>
        <v>3.1243704644227162</v>
      </c>
      <c r="I140" s="124">
        <f t="shared" si="38"/>
        <v>3.2302823680561481</v>
      </c>
      <c r="J140" s="124">
        <f t="shared" si="38"/>
        <v>3.3078512045538511</v>
      </c>
      <c r="K140" s="124">
        <f t="shared" si="38"/>
        <v>3.3925775795895712</v>
      </c>
      <c r="L140" s="124">
        <f t="shared" si="38"/>
        <v>3.5126081871399446</v>
      </c>
      <c r="M140" s="124">
        <f t="shared" si="38"/>
        <v>3.6401273173168889</v>
      </c>
      <c r="N140" s="124">
        <f t="shared" si="38"/>
        <v>3.8837052995856727</v>
      </c>
      <c r="O140" s="124">
        <f t="shared" si="38"/>
        <v>4.1339142259040988</v>
      </c>
      <c r="P140" s="124">
        <f t="shared" si="38"/>
        <v>4.3316117090257542</v>
      </c>
      <c r="Q140" s="124">
        <f t="shared" si="38"/>
        <v>4.4818664564496622</v>
      </c>
      <c r="R140" s="124">
        <f t="shared" ref="R140:V140" si="39">IF(R121=0,"",R121/R102)</f>
        <v>4.6006512828803219</v>
      </c>
      <c r="S140" s="124">
        <f t="shared" si="39"/>
        <v>4.7131634438321308</v>
      </c>
      <c r="T140" s="124">
        <f t="shared" si="39"/>
        <v>4.804062464328859</v>
      </c>
      <c r="U140" s="124">
        <f t="shared" si="39"/>
        <v>4.8826374316141603</v>
      </c>
      <c r="V140" s="124">
        <f t="shared" si="39"/>
        <v>4.9525212602735067</v>
      </c>
      <c r="W140" s="124">
        <f t="shared" ref="W140:Y140" si="40">IF(W121=0,"",W121/W102)</f>
        <v>4.9987195485176299</v>
      </c>
      <c r="X140" s="124">
        <f t="shared" si="40"/>
        <v>5.0477476323348478</v>
      </c>
      <c r="Y140" s="124">
        <f t="shared" si="40"/>
        <v>5.0698050635668386</v>
      </c>
      <c r="DA140" s="130" t="s">
        <v>2027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2.0381764712777901</v>
      </c>
      <c r="C141" s="111">
        <f t="shared" si="41"/>
        <v>2.2469909070904444</v>
      </c>
      <c r="D141" s="111">
        <f t="shared" si="41"/>
        <v>2.4640708330539254</v>
      </c>
      <c r="E141" s="111">
        <f t="shared" si="41"/>
        <v>2.6267135455428727</v>
      </c>
      <c r="F141" s="111">
        <f t="shared" si="41"/>
        <v>2.8385097409407236</v>
      </c>
      <c r="G141" s="111">
        <f t="shared" si="41"/>
        <v>3.0251961771744522</v>
      </c>
      <c r="H141" s="111">
        <f t="shared" si="41"/>
        <v>3.1243704644227162</v>
      </c>
      <c r="I141" s="111">
        <f t="shared" si="41"/>
        <v>3.2302823680561481</v>
      </c>
      <c r="J141" s="111">
        <f t="shared" si="41"/>
        <v>3.3078512045538511</v>
      </c>
      <c r="K141" s="111">
        <f t="shared" si="41"/>
        <v>3.3925775795895712</v>
      </c>
      <c r="L141" s="111">
        <f t="shared" si="41"/>
        <v>3.5126081871399446</v>
      </c>
      <c r="M141" s="111">
        <f t="shared" si="41"/>
        <v>3.6401273173168889</v>
      </c>
      <c r="N141" s="111">
        <f t="shared" si="41"/>
        <v>3.8837052995856727</v>
      </c>
      <c r="O141" s="111">
        <f t="shared" si="41"/>
        <v>4.1339142259040988</v>
      </c>
      <c r="P141" s="111">
        <f t="shared" si="41"/>
        <v>4.3316117090257542</v>
      </c>
      <c r="Q141" s="111">
        <f t="shared" si="41"/>
        <v>4.4818664564496622</v>
      </c>
      <c r="R141" s="111">
        <f t="shared" ref="R141:V141" si="42">IF(R122=0,"",R122/R103)</f>
        <v>4.6006512828803219</v>
      </c>
      <c r="S141" s="111">
        <f t="shared" si="42"/>
        <v>4.7131634438321308</v>
      </c>
      <c r="T141" s="111">
        <f t="shared" si="42"/>
        <v>4.804062464328859</v>
      </c>
      <c r="U141" s="111">
        <f t="shared" si="42"/>
        <v>4.8826374316141603</v>
      </c>
      <c r="V141" s="111">
        <f t="shared" si="42"/>
        <v>4.9525212602735067</v>
      </c>
      <c r="W141" s="111">
        <f t="shared" ref="W141:Y141" si="43">IF(W122=0,"",W122/W103)</f>
        <v>4.9987195485176299</v>
      </c>
      <c r="X141" s="111">
        <f t="shared" si="43"/>
        <v>5.0477476323348478</v>
      </c>
      <c r="Y141" s="111">
        <f t="shared" si="43"/>
        <v>5.0698050635668386</v>
      </c>
      <c r="DA141" s="63" t="s">
        <v>2028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0.77265600684220292</v>
      </c>
      <c r="C142" s="124">
        <f t="shared" si="44"/>
        <v>0.77450965025503893</v>
      </c>
      <c r="D142" s="124">
        <f t="shared" si="44"/>
        <v>0.77714617700236599</v>
      </c>
      <c r="E142" s="124">
        <f t="shared" si="44"/>
        <v>0.77957918054114794</v>
      </c>
      <c r="F142" s="124">
        <f t="shared" si="44"/>
        <v>0.78213251465555933</v>
      </c>
      <c r="G142" s="124">
        <f t="shared" si="44"/>
        <v>0.78537583523258192</v>
      </c>
      <c r="H142" s="124">
        <f t="shared" si="44"/>
        <v>0.78860146969531397</v>
      </c>
      <c r="I142" s="124">
        <f t="shared" si="44"/>
        <v>0.7908174670194742</v>
      </c>
      <c r="J142" s="124">
        <f t="shared" si="44"/>
        <v>0.79412473230642999</v>
      </c>
      <c r="K142" s="124">
        <f t="shared" si="44"/>
        <v>0.79780996813634653</v>
      </c>
      <c r="L142" s="124">
        <f t="shared" si="44"/>
        <v>0.80284803590022102</v>
      </c>
      <c r="M142" s="124">
        <f t="shared" si="44"/>
        <v>0.81024502455039005</v>
      </c>
      <c r="N142" s="124">
        <f t="shared" si="44"/>
        <v>0.81878664853177863</v>
      </c>
      <c r="O142" s="124">
        <f t="shared" si="44"/>
        <v>0.82704735614745983</v>
      </c>
      <c r="P142" s="124">
        <f t="shared" si="44"/>
        <v>0.82935004368191689</v>
      </c>
      <c r="Q142" s="124">
        <f t="shared" si="44"/>
        <v>0.83351008512734626</v>
      </c>
      <c r="R142" s="124">
        <f t="shared" ref="R142:V142" si="45">IF(R123=0,"",R123/R104)</f>
        <v>0.84040394878402458</v>
      </c>
      <c r="S142" s="124">
        <f t="shared" si="45"/>
        <v>0.85067230572545582</v>
      </c>
      <c r="T142" s="124">
        <f t="shared" si="45"/>
        <v>0.85846821350917168</v>
      </c>
      <c r="U142" s="124">
        <f t="shared" si="45"/>
        <v>0.8685370004714279</v>
      </c>
      <c r="V142" s="124">
        <f t="shared" si="45"/>
        <v>0.87664759445390739</v>
      </c>
      <c r="W142" s="124">
        <f t="shared" ref="W142:Y142" si="46">IF(W123=0,"",W123/W104)</f>
        <v>0.88298663778790221</v>
      </c>
      <c r="X142" s="124">
        <f t="shared" si="46"/>
        <v>0.89067502747305372</v>
      </c>
      <c r="Y142" s="124">
        <f t="shared" si="46"/>
        <v>0.89750542698497016</v>
      </c>
      <c r="DA142" s="130" t="s">
        <v>2029</v>
      </c>
    </row>
    <row r="143" spans="1:105" ht="12" customHeight="1" x14ac:dyDescent="0.25">
      <c r="A143" s="97" t="s">
        <v>128</v>
      </c>
      <c r="B143" s="111">
        <f t="shared" ref="B143:Q143" si="47">IF(B124=0,"",B124/B105)</f>
        <v>0.77328739411795566</v>
      </c>
      <c r="C143" s="111">
        <f t="shared" si="47"/>
        <v>0.77593322130714826</v>
      </c>
      <c r="D143" s="111">
        <f t="shared" si="47"/>
        <v>0.77824176103732245</v>
      </c>
      <c r="E143" s="111">
        <f t="shared" si="47"/>
        <v>0.78074059322373901</v>
      </c>
      <c r="F143" s="111">
        <f t="shared" si="47"/>
        <v>0.78377003809063739</v>
      </c>
      <c r="G143" s="111">
        <f t="shared" si="47"/>
        <v>0.78642811197947982</v>
      </c>
      <c r="H143" s="111">
        <f t="shared" si="47"/>
        <v>0.78958480453858215</v>
      </c>
      <c r="I143" s="111">
        <f t="shared" si="47"/>
        <v>0.79199130710678556</v>
      </c>
      <c r="J143" s="111">
        <f t="shared" si="47"/>
        <v>0.79545160280135407</v>
      </c>
      <c r="K143" s="111">
        <f t="shared" si="47"/>
        <v>0.7993009721958243</v>
      </c>
      <c r="L143" s="111">
        <f t="shared" si="47"/>
        <v>0.80504609881674849</v>
      </c>
      <c r="M143" s="111">
        <f t="shared" si="47"/>
        <v>0.81216859839868771</v>
      </c>
      <c r="N143" s="111">
        <f t="shared" si="47"/>
        <v>0.82042234822709326</v>
      </c>
      <c r="O143" s="111">
        <f t="shared" si="47"/>
        <v>0.82872495768374566</v>
      </c>
      <c r="P143" s="111">
        <f t="shared" si="47"/>
        <v>0.8310234273724727</v>
      </c>
      <c r="Q143" s="111">
        <f t="shared" si="47"/>
        <v>0.8352099437262378</v>
      </c>
      <c r="R143" s="111">
        <f t="shared" ref="R143:V143" si="48">IF(R124=0,"",R124/R105)</f>
        <v>0.84192639741197384</v>
      </c>
      <c r="S143" s="111">
        <f t="shared" si="48"/>
        <v>0.85200090647622284</v>
      </c>
      <c r="T143" s="111">
        <f t="shared" si="48"/>
        <v>0.85999124545443473</v>
      </c>
      <c r="U143" s="111">
        <f t="shared" si="48"/>
        <v>0.86972414732404923</v>
      </c>
      <c r="V143" s="111">
        <f t="shared" si="48"/>
        <v>0.87757195688865453</v>
      </c>
      <c r="W143" s="111">
        <f t="shared" ref="W143:Y143" si="49">IF(W124=0,"",W124/W105)</f>
        <v>0.88466935853336315</v>
      </c>
      <c r="X143" s="111">
        <f t="shared" si="49"/>
        <v>0.89248756290203368</v>
      </c>
      <c r="Y143" s="111">
        <f t="shared" si="49"/>
        <v>0.90084189963374539</v>
      </c>
      <c r="DA143" s="63" t="s">
        <v>2030</v>
      </c>
    </row>
    <row r="144" spans="1:105" ht="12" customHeight="1" x14ac:dyDescent="0.25">
      <c r="A144" s="97" t="s">
        <v>127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:Y144" si="52">IF(W125=0,"",W125/W106)</f>
        <v/>
      </c>
      <c r="X144" s="111" t="str">
        <f t="shared" si="52"/>
        <v/>
      </c>
      <c r="Y144" s="111" t="str">
        <f t="shared" si="52"/>
        <v/>
      </c>
      <c r="DA144" s="63" t="s">
        <v>2031</v>
      </c>
    </row>
    <row r="145" spans="1:105" ht="12" customHeight="1" x14ac:dyDescent="0.25">
      <c r="A145" s="100" t="s">
        <v>198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:Y145" si="55">IF(W126=0,"",W126/W107)</f>
        <v/>
      </c>
      <c r="X145" s="112" t="str">
        <f t="shared" si="55"/>
        <v/>
      </c>
      <c r="Y145" s="112" t="str">
        <f t="shared" si="55"/>
        <v/>
      </c>
      <c r="DA145" s="131" t="s">
        <v>2032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:Y146" si="58">IF(W127=0,"",W127/W108)</f>
        <v/>
      </c>
      <c r="X146" s="113" t="str">
        <f t="shared" si="58"/>
        <v/>
      </c>
      <c r="Y146" s="113" t="str">
        <f t="shared" si="58"/>
        <v/>
      </c>
      <c r="DA146" s="132" t="s">
        <v>2033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0.61881027483205964</v>
      </c>
      <c r="C147" s="112">
        <f t="shared" si="59"/>
        <v>0.63159911028180993</v>
      </c>
      <c r="D147" s="112">
        <f t="shared" si="59"/>
        <v>0.63463230160870476</v>
      </c>
      <c r="E147" s="112">
        <f t="shared" si="59"/>
        <v>0.63494503523587065</v>
      </c>
      <c r="F147" s="112">
        <f t="shared" si="59"/>
        <v>0.63768694761846145</v>
      </c>
      <c r="G147" s="112">
        <f t="shared" si="59"/>
        <v>0.64080253945315369</v>
      </c>
      <c r="H147" s="112">
        <f t="shared" si="59"/>
        <v>0.64097466595563191</v>
      </c>
      <c r="I147" s="112">
        <f t="shared" si="59"/>
        <v>0.64096548820087518</v>
      </c>
      <c r="J147" s="112">
        <f t="shared" si="59"/>
        <v>0.644128466420964</v>
      </c>
      <c r="K147" s="112">
        <f t="shared" si="59"/>
        <v>0.65013916052508047</v>
      </c>
      <c r="L147" s="112">
        <f t="shared" si="59"/>
        <v>0.65351401790430486</v>
      </c>
      <c r="M147" s="112">
        <f t="shared" si="59"/>
        <v>0.65504432615487629</v>
      </c>
      <c r="N147" s="112">
        <f t="shared" si="59"/>
        <v>0.65642540797033155</v>
      </c>
      <c r="O147" s="112">
        <f t="shared" si="59"/>
        <v>0.65732322787922881</v>
      </c>
      <c r="P147" s="112">
        <f t="shared" si="59"/>
        <v>0.66063281283301623</v>
      </c>
      <c r="Q147" s="112">
        <f t="shared" si="59"/>
        <v>0.67168938409652634</v>
      </c>
      <c r="R147" s="112">
        <f t="shared" ref="R147:V147" si="60">IF(R128=0,"",R128/R109)</f>
        <v>0.69725280642967125</v>
      </c>
      <c r="S147" s="112">
        <f t="shared" si="60"/>
        <v>0.72640895480481993</v>
      </c>
      <c r="T147" s="112">
        <f t="shared" si="60"/>
        <v>0.75355959253894877</v>
      </c>
      <c r="U147" s="112">
        <f t="shared" si="60"/>
        <v>0.76155203364678248</v>
      </c>
      <c r="V147" s="112">
        <f t="shared" si="60"/>
        <v>0.76585837780726995</v>
      </c>
      <c r="W147" s="112">
        <f t="shared" ref="W147:Y147" si="61">IF(W128=0,"",W128/W109)</f>
        <v>0.78525158140454032</v>
      </c>
      <c r="X147" s="112">
        <f t="shared" si="61"/>
        <v>0.79902630168686017</v>
      </c>
      <c r="Y147" s="112">
        <f t="shared" si="61"/>
        <v>0.80690284087299025</v>
      </c>
      <c r="DA147" s="131" t="s">
        <v>2034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:Y148" si="64">IF(W129=0,"",W129/W110)</f>
        <v/>
      </c>
      <c r="X148" s="113" t="str">
        <f t="shared" si="64"/>
        <v/>
      </c>
      <c r="Y148" s="113" t="str">
        <f t="shared" si="64"/>
        <v/>
      </c>
      <c r="DA148" s="132" t="s">
        <v>2035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:Y149" si="67">IF(W130=0,"",W130/W111)</f>
        <v/>
      </c>
      <c r="X149" s="111" t="str">
        <f t="shared" si="67"/>
        <v/>
      </c>
      <c r="Y149" s="111" t="str">
        <f t="shared" si="67"/>
        <v/>
      </c>
      <c r="DA149" s="63" t="s">
        <v>2036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:Y150" si="70">IF(W131=0,"",W131/W112)</f>
        <v/>
      </c>
      <c r="X150" s="111" t="str">
        <f t="shared" si="70"/>
        <v/>
      </c>
      <c r="Y150" s="111" t="str">
        <f t="shared" si="70"/>
        <v/>
      </c>
      <c r="DA150" s="63" t="s">
        <v>2037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0.69855440724371809</v>
      </c>
      <c r="C151" s="124">
        <f t="shared" si="71"/>
        <v>0.69803414141640197</v>
      </c>
      <c r="D151" s="124">
        <f t="shared" si="71"/>
        <v>0.7149985375682949</v>
      </c>
      <c r="E151" s="124">
        <f t="shared" si="71"/>
        <v>0.71129793002501851</v>
      </c>
      <c r="F151" s="124">
        <f t="shared" si="71"/>
        <v>0.71372306821882969</v>
      </c>
      <c r="G151" s="124">
        <f t="shared" si="71"/>
        <v>0.71990064928286612</v>
      </c>
      <c r="H151" s="124">
        <f t="shared" si="71"/>
        <v>0.72383504218858896</v>
      </c>
      <c r="I151" s="124">
        <f t="shared" si="71"/>
        <v>0.72919732963486694</v>
      </c>
      <c r="J151" s="124">
        <f t="shared" si="71"/>
        <v>0.722660803061551</v>
      </c>
      <c r="K151" s="124">
        <f t="shared" si="71"/>
        <v>0.72183149996307805</v>
      </c>
      <c r="L151" s="124">
        <f t="shared" si="71"/>
        <v>0.71824227473455438</v>
      </c>
      <c r="M151" s="124">
        <f t="shared" si="71"/>
        <v>0.71840205294183457</v>
      </c>
      <c r="N151" s="124">
        <f t="shared" si="71"/>
        <v>0.72808640518262868</v>
      </c>
      <c r="O151" s="124">
        <f t="shared" si="71"/>
        <v>0.72971907526589641</v>
      </c>
      <c r="P151" s="124">
        <f t="shared" si="71"/>
        <v>0.7229110896370029</v>
      </c>
      <c r="Q151" s="124">
        <f t="shared" si="71"/>
        <v>0.72062767187611632</v>
      </c>
      <c r="R151" s="124">
        <f t="shared" ref="R151:V151" si="72">IF(R132=0,"",R132/R113)</f>
        <v>0.71750283986358177</v>
      </c>
      <c r="S151" s="124">
        <f t="shared" si="72"/>
        <v>0.72714337371821958</v>
      </c>
      <c r="T151" s="124">
        <f t="shared" si="72"/>
        <v>0.74216721675277952</v>
      </c>
      <c r="U151" s="124">
        <f t="shared" si="72"/>
        <v>0.75541025241805326</v>
      </c>
      <c r="V151" s="124">
        <f t="shared" si="72"/>
        <v>0.78549975250913406</v>
      </c>
      <c r="W151" s="124">
        <f t="shared" ref="W151:Y151" si="73">IF(W132=0,"",W132/W113)</f>
        <v>0.804098826498856</v>
      </c>
      <c r="X151" s="124">
        <f t="shared" si="73"/>
        <v>0.81702031649186568</v>
      </c>
      <c r="Y151" s="124">
        <f t="shared" si="73"/>
        <v>0.82334164045859759</v>
      </c>
      <c r="DA151" s="130" t="s">
        <v>2038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0.56092126426069777</v>
      </c>
      <c r="C152" s="111">
        <f t="shared" si="74"/>
        <v>0.56146821202765895</v>
      </c>
      <c r="D152" s="111">
        <f t="shared" si="74"/>
        <v>0.56157824991429051</v>
      </c>
      <c r="E152" s="111">
        <f t="shared" si="74"/>
        <v>0.56277329862978742</v>
      </c>
      <c r="F152" s="111">
        <f t="shared" si="74"/>
        <v>0.56427932393536195</v>
      </c>
      <c r="G152" s="111">
        <f t="shared" si="74"/>
        <v>0.56603350775479588</v>
      </c>
      <c r="H152" s="111">
        <f t="shared" si="74"/>
        <v>0.56827526568698228</v>
      </c>
      <c r="I152" s="111">
        <f t="shared" si="74"/>
        <v>0.56941848050178079</v>
      </c>
      <c r="J152" s="111">
        <f t="shared" si="74"/>
        <v>0.56990458540363564</v>
      </c>
      <c r="K152" s="111">
        <f t="shared" si="74"/>
        <v>0.5705543919587116</v>
      </c>
      <c r="L152" s="111">
        <f t="shared" si="74"/>
        <v>0.57117309956906293</v>
      </c>
      <c r="M152" s="111">
        <f t="shared" si="74"/>
        <v>0.57179433874025065</v>
      </c>
      <c r="N152" s="111">
        <f t="shared" si="74"/>
        <v>0.57227573940638543</v>
      </c>
      <c r="O152" s="111">
        <f t="shared" si="74"/>
        <v>0.57277295239225334</v>
      </c>
      <c r="P152" s="111">
        <f t="shared" si="74"/>
        <v>0.57316296762563934</v>
      </c>
      <c r="Q152" s="111">
        <f t="shared" si="74"/>
        <v>0.57389007555910077</v>
      </c>
      <c r="R152" s="111">
        <f t="shared" ref="R152:V152" si="75">IF(R133=0,"",R133/R114)</f>
        <v>0.5755146806656396</v>
      </c>
      <c r="S152" s="111">
        <f t="shared" si="75"/>
        <v>0.57762571945688324</v>
      </c>
      <c r="T152" s="111">
        <f t="shared" si="75"/>
        <v>0.58030207255305388</v>
      </c>
      <c r="U152" s="111">
        <f t="shared" si="75"/>
        <v>0.58246290230031628</v>
      </c>
      <c r="V152" s="111">
        <f t="shared" si="75"/>
        <v>0.58369663646387504</v>
      </c>
      <c r="W152" s="111">
        <f t="shared" ref="W152:Y152" si="76">IF(W133=0,"",W133/W114)</f>
        <v>0.58528963105294818</v>
      </c>
      <c r="X152" s="111">
        <f t="shared" si="76"/>
        <v>0.59196768950996936</v>
      </c>
      <c r="Y152" s="111">
        <f t="shared" si="76"/>
        <v>0.59850214911961808</v>
      </c>
      <c r="DA152" s="63" t="s">
        <v>2039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0.72608829280164133</v>
      </c>
      <c r="C153" s="45">
        <f t="shared" si="77"/>
        <v>0.72849649161517327</v>
      </c>
      <c r="D153" s="45">
        <f t="shared" si="77"/>
        <v>0.73080552239304342</v>
      </c>
      <c r="E153" s="45">
        <f t="shared" si="77"/>
        <v>0.73307407294429805</v>
      </c>
      <c r="F153" s="45">
        <f t="shared" si="77"/>
        <v>0.73569502518449092</v>
      </c>
      <c r="G153" s="45">
        <f t="shared" si="77"/>
        <v>0.73838442561757733</v>
      </c>
      <c r="H153" s="45">
        <f t="shared" si="77"/>
        <v>0.74157544125200303</v>
      </c>
      <c r="I153" s="45">
        <f t="shared" si="77"/>
        <v>0.74320386321924381</v>
      </c>
      <c r="J153" s="45">
        <f t="shared" si="77"/>
        <v>0.7442379484716678</v>
      </c>
      <c r="K153" s="45">
        <f t="shared" si="77"/>
        <v>0.74590392148398954</v>
      </c>
      <c r="L153" s="45">
        <f t="shared" si="77"/>
        <v>0.74790087008645134</v>
      </c>
      <c r="M153" s="45">
        <f t="shared" si="77"/>
        <v>0.75029886072566987</v>
      </c>
      <c r="N153" s="45">
        <f t="shared" si="77"/>
        <v>0.75328033646656478</v>
      </c>
      <c r="O153" s="45">
        <f t="shared" si="77"/>
        <v>0.75648106613014332</v>
      </c>
      <c r="P153" s="45">
        <f t="shared" si="77"/>
        <v>0.75864090826257979</v>
      </c>
      <c r="Q153" s="45">
        <f t="shared" si="77"/>
        <v>0.76197588525088922</v>
      </c>
      <c r="R153" s="45">
        <f t="shared" ref="R153:V153" si="78">IF(R134=0,"",R134/R115)</f>
        <v>0.76845710866722194</v>
      </c>
      <c r="S153" s="45">
        <f t="shared" si="78"/>
        <v>0.7801513182315345</v>
      </c>
      <c r="T153" s="45">
        <f t="shared" si="78"/>
        <v>0.79361046131954449</v>
      </c>
      <c r="U153" s="45">
        <f t="shared" si="78"/>
        <v>0.81033346658178074</v>
      </c>
      <c r="V153" s="45">
        <f t="shared" si="78"/>
        <v>0.82541419729733645</v>
      </c>
      <c r="W153" s="45">
        <f t="shared" ref="W153:Y153" si="79">IF(W134=0,"",W134/W115)</f>
        <v>0.8374627818667012</v>
      </c>
      <c r="X153" s="45">
        <f t="shared" si="79"/>
        <v>0.84695143449415056</v>
      </c>
      <c r="Y153" s="45">
        <f t="shared" si="79"/>
        <v>0.85823221529285443</v>
      </c>
      <c r="DA153" s="60" t="s">
        <v>2040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13.279998664883651</v>
      </c>
      <c r="C155" s="117">
        <f t="shared" si="80"/>
        <v>15.625731048654979</v>
      </c>
      <c r="D155" s="117">
        <f t="shared" si="80"/>
        <v>6.7079913634803905</v>
      </c>
      <c r="E155" s="117">
        <f t="shared" si="80"/>
        <v>8.955290655729975</v>
      </c>
      <c r="F155" s="117">
        <f t="shared" si="80"/>
        <v>9.0275771236677169</v>
      </c>
      <c r="G155" s="117">
        <f t="shared" si="80"/>
        <v>6.767734840942353</v>
      </c>
      <c r="H155" s="117">
        <f t="shared" si="80"/>
        <v>6.7176278355326362</v>
      </c>
      <c r="I155" s="117">
        <f t="shared" si="80"/>
        <v>4.2951268776773448</v>
      </c>
      <c r="J155" s="117">
        <f t="shared" si="80"/>
        <v>6.1879276654539961</v>
      </c>
      <c r="K155" s="117">
        <f t="shared" si="80"/>
        <v>6.0175558408693375</v>
      </c>
      <c r="L155" s="117">
        <f t="shared" si="80"/>
        <v>8.076805075863172</v>
      </c>
      <c r="M155" s="117">
        <f t="shared" si="80"/>
        <v>8.095657188696384</v>
      </c>
      <c r="N155" s="117">
        <f t="shared" si="80"/>
        <v>6.12027869308052</v>
      </c>
      <c r="O155" s="117">
        <f t="shared" si="80"/>
        <v>6.0533460099263419</v>
      </c>
      <c r="P155" s="117">
        <f t="shared" si="80"/>
        <v>7.5635896719510569</v>
      </c>
      <c r="Q155" s="117">
        <f t="shared" si="80"/>
        <v>8.9565990462517941</v>
      </c>
      <c r="R155" s="117">
        <f t="shared" ref="R155:V155" si="81">R156+R159+R161+R170</f>
        <v>12.427783810909208</v>
      </c>
      <c r="S155" s="117">
        <f t="shared" si="81"/>
        <v>12.432171579873067</v>
      </c>
      <c r="T155" s="117">
        <f t="shared" si="81"/>
        <v>10.644880297932795</v>
      </c>
      <c r="U155" s="117">
        <f t="shared" si="81"/>
        <v>11.765972457214572</v>
      </c>
      <c r="V155" s="117">
        <f t="shared" si="81"/>
        <v>7.0514539689276932</v>
      </c>
      <c r="W155" s="117">
        <f t="shared" ref="W155:Y155" si="82">W156+W159+W161+W170</f>
        <v>6.0656326094024351</v>
      </c>
      <c r="X155" s="117">
        <f t="shared" si="82"/>
        <v>3.8051372726212414</v>
      </c>
      <c r="Y155" s="117">
        <f t="shared" si="82"/>
        <v>5.9464680793235543</v>
      </c>
      <c r="DA155" s="129" t="s">
        <v>2191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:Y156" si="85">SUM(W157:W158)</f>
        <v>0</v>
      </c>
      <c r="X156" s="122">
        <f t="shared" si="85"/>
        <v>0</v>
      </c>
      <c r="Y156" s="122">
        <f t="shared" si="85"/>
        <v>0</v>
      </c>
      <c r="DA156" s="130" t="s">
        <v>2192</v>
      </c>
    </row>
    <row r="157" spans="1:105" ht="12" customHeight="1" x14ac:dyDescent="0.25">
      <c r="A157" s="97" t="s">
        <v>198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2193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2194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2195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2196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2197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2198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2199</v>
      </c>
    </row>
    <row r="164" spans="1:105" ht="12" customHeight="1" x14ac:dyDescent="0.25">
      <c r="A164" s="100" t="s">
        <v>198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2200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2201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2202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2203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2204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2205</v>
      </c>
    </row>
    <row r="170" spans="1:105" ht="12" customHeight="1" x14ac:dyDescent="0.25">
      <c r="A170" s="121" t="s">
        <v>54</v>
      </c>
      <c r="B170" s="122">
        <v>13.279998664883651</v>
      </c>
      <c r="C170" s="122">
        <v>15.625731048654979</v>
      </c>
      <c r="D170" s="122">
        <v>6.7079913634803905</v>
      </c>
      <c r="E170" s="122">
        <v>8.955290655729975</v>
      </c>
      <c r="F170" s="122">
        <v>9.0275771236677169</v>
      </c>
      <c r="G170" s="122">
        <v>6.767734840942353</v>
      </c>
      <c r="H170" s="122">
        <v>6.7176278355326362</v>
      </c>
      <c r="I170" s="122">
        <v>4.2951268776773448</v>
      </c>
      <c r="J170" s="122">
        <v>6.1879276654539961</v>
      </c>
      <c r="K170" s="122">
        <v>6.0175558408693375</v>
      </c>
      <c r="L170" s="122">
        <v>8.076805075863172</v>
      </c>
      <c r="M170" s="122">
        <v>8.095657188696384</v>
      </c>
      <c r="N170" s="122">
        <v>6.12027869308052</v>
      </c>
      <c r="O170" s="122">
        <v>6.0533460099263419</v>
      </c>
      <c r="P170" s="122">
        <v>7.5635896719510569</v>
      </c>
      <c r="Q170" s="122">
        <v>8.9565990462517941</v>
      </c>
      <c r="R170" s="122">
        <v>12.427783810909208</v>
      </c>
      <c r="S170" s="122">
        <v>12.432171579873067</v>
      </c>
      <c r="T170" s="122">
        <v>10.644880297932795</v>
      </c>
      <c r="U170" s="122">
        <v>11.765972457214572</v>
      </c>
      <c r="V170" s="122">
        <v>7.0514539689276932</v>
      </c>
      <c r="W170" s="122">
        <v>6.0656326094024351</v>
      </c>
      <c r="X170" s="122">
        <v>3.8051372726212414</v>
      </c>
      <c r="Y170" s="122">
        <v>5.9464680793235543</v>
      </c>
      <c r="DA170" s="130" t="s">
        <v>2206</v>
      </c>
    </row>
    <row r="171" spans="1:105" ht="12" customHeight="1" x14ac:dyDescent="0.25">
      <c r="A171" s="97" t="s">
        <v>50</v>
      </c>
      <c r="B171" s="98">
        <v>13.279998664883651</v>
      </c>
      <c r="C171" s="98">
        <v>15.625731048654979</v>
      </c>
      <c r="D171" s="98">
        <v>6.7079913634803905</v>
      </c>
      <c r="E171" s="98">
        <v>8.955290655729975</v>
      </c>
      <c r="F171" s="98">
        <v>9.0275771236677169</v>
      </c>
      <c r="G171" s="98">
        <v>6.767734840942353</v>
      </c>
      <c r="H171" s="98">
        <v>6.7176278355326362</v>
      </c>
      <c r="I171" s="98">
        <v>4.2951268776773448</v>
      </c>
      <c r="J171" s="98">
        <v>6.1879276654539961</v>
      </c>
      <c r="K171" s="98">
        <v>6.0175558408693375</v>
      </c>
      <c r="L171" s="98">
        <v>8.076805075863172</v>
      </c>
      <c r="M171" s="98">
        <v>8.095657188696384</v>
      </c>
      <c r="N171" s="98">
        <v>6.12027869308052</v>
      </c>
      <c r="O171" s="98">
        <v>6.0533460099263419</v>
      </c>
      <c r="P171" s="98">
        <v>7.5635896719510569</v>
      </c>
      <c r="Q171" s="98">
        <v>8.9565990462517941</v>
      </c>
      <c r="R171" s="98">
        <v>12.427783810909208</v>
      </c>
      <c r="S171" s="98">
        <v>12.432171579873067</v>
      </c>
      <c r="T171" s="98">
        <v>10.644880297932795</v>
      </c>
      <c r="U171" s="98">
        <v>11.765972457214572</v>
      </c>
      <c r="V171" s="98">
        <v>7.0514539689276932</v>
      </c>
      <c r="W171" s="98">
        <v>6.0656326094024351</v>
      </c>
      <c r="X171" s="98">
        <v>3.8051372726212414</v>
      </c>
      <c r="Y171" s="98">
        <v>5.9464680793235543</v>
      </c>
      <c r="DA171" s="63" t="s">
        <v>2207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2208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14544.76844616879</v>
      </c>
      <c r="C174" s="117">
        <f t="shared" si="87"/>
        <v>14938.882576243528</v>
      </c>
      <c r="D174" s="117">
        <f t="shared" si="87"/>
        <v>14633.29810361634</v>
      </c>
      <c r="E174" s="117">
        <f t="shared" si="87"/>
        <v>13950.737951055526</v>
      </c>
      <c r="F174" s="117">
        <f t="shared" si="87"/>
        <v>13776.526400390838</v>
      </c>
      <c r="G174" s="117">
        <f t="shared" si="87"/>
        <v>14161.513024253773</v>
      </c>
      <c r="H174" s="117">
        <f t="shared" si="87"/>
        <v>14253.773443957596</v>
      </c>
      <c r="I174" s="117">
        <f t="shared" si="87"/>
        <v>14422.657897919951</v>
      </c>
      <c r="J174" s="117">
        <f t="shared" si="87"/>
        <v>13788.712914182588</v>
      </c>
      <c r="K174" s="117">
        <f t="shared" si="87"/>
        <v>14197.016860655562</v>
      </c>
      <c r="L174" s="117">
        <f t="shared" si="87"/>
        <v>15519.387067991147</v>
      </c>
      <c r="M174" s="117">
        <f t="shared" si="87"/>
        <v>14489.073007819083</v>
      </c>
      <c r="N174" s="117">
        <f t="shared" si="87"/>
        <v>14937.652724237903</v>
      </c>
      <c r="O174" s="117">
        <f t="shared" si="87"/>
        <v>14699.630504551085</v>
      </c>
      <c r="P174" s="117">
        <f t="shared" si="87"/>
        <v>13612.249139454003</v>
      </c>
      <c r="Q174" s="117">
        <f t="shared" si="87"/>
        <v>13132.741676834739</v>
      </c>
      <c r="R174" s="117">
        <f t="shared" ref="R174:V174" si="88">R175+R178+R180+R189</f>
        <v>14409.718998880946</v>
      </c>
      <c r="S174" s="117">
        <f t="shared" si="88"/>
        <v>14246.881597256155</v>
      </c>
      <c r="T174" s="117">
        <f t="shared" si="88"/>
        <v>14314.669826221967</v>
      </c>
      <c r="U174" s="117">
        <f t="shared" si="88"/>
        <v>14153.878101155278</v>
      </c>
      <c r="V174" s="117">
        <f t="shared" si="88"/>
        <v>13521.601777670814</v>
      </c>
      <c r="W174" s="117">
        <f t="shared" ref="W174:Y174" si="89">W175+W178+W180+W189</f>
        <v>13873.880585968682</v>
      </c>
      <c r="X174" s="117">
        <f t="shared" si="89"/>
        <v>14003.018366231163</v>
      </c>
      <c r="Y174" s="117">
        <f t="shared" si="89"/>
        <v>13160.456495625178</v>
      </c>
      <c r="DA174" s="129" t="s">
        <v>2359</v>
      </c>
    </row>
    <row r="175" spans="1:105" ht="12" customHeight="1" x14ac:dyDescent="0.25">
      <c r="A175" s="121" t="s">
        <v>57</v>
      </c>
      <c r="B175" s="122">
        <f t="shared" ref="B175:Q175" si="90">SUM(B176:B177)</f>
        <v>12044.054792010937</v>
      </c>
      <c r="C175" s="122">
        <f t="shared" si="90"/>
        <v>12330.393294236814</v>
      </c>
      <c r="D175" s="122">
        <f t="shared" si="90"/>
        <v>12167.556968651716</v>
      </c>
      <c r="E175" s="122">
        <f t="shared" si="90"/>
        <v>11632.077921344784</v>
      </c>
      <c r="F175" s="122">
        <f t="shared" si="90"/>
        <v>11449.371823556961</v>
      </c>
      <c r="G175" s="122">
        <f t="shared" si="90"/>
        <v>11805.480765428545</v>
      </c>
      <c r="H175" s="122">
        <f t="shared" si="90"/>
        <v>11797.45277041426</v>
      </c>
      <c r="I175" s="122">
        <f t="shared" si="90"/>
        <v>12351.955060332679</v>
      </c>
      <c r="J175" s="122">
        <f t="shared" si="90"/>
        <v>11810.945828521386</v>
      </c>
      <c r="K175" s="122">
        <f t="shared" si="90"/>
        <v>12323.586416291429</v>
      </c>
      <c r="L175" s="122">
        <f t="shared" si="90"/>
        <v>13475.055741908222</v>
      </c>
      <c r="M175" s="122">
        <f t="shared" si="90"/>
        <v>12557.912592865097</v>
      </c>
      <c r="N175" s="122">
        <f t="shared" si="90"/>
        <v>12979.735580488552</v>
      </c>
      <c r="O175" s="122">
        <f t="shared" si="90"/>
        <v>12791.609426304378</v>
      </c>
      <c r="P175" s="122">
        <f t="shared" si="90"/>
        <v>11827.0282055717</v>
      </c>
      <c r="Q175" s="122">
        <f t="shared" si="90"/>
        <v>11349.068979090374</v>
      </c>
      <c r="R175" s="122">
        <f t="shared" ref="R175:V175" si="91">SUM(R176:R177)</f>
        <v>12413.955403204718</v>
      </c>
      <c r="S175" s="122">
        <f t="shared" si="91"/>
        <v>12276.101031821234</v>
      </c>
      <c r="T175" s="122">
        <f t="shared" si="91"/>
        <v>12419.207159319853</v>
      </c>
      <c r="U175" s="122">
        <f t="shared" si="91"/>
        <v>12180.839057435564</v>
      </c>
      <c r="V175" s="122">
        <f t="shared" si="91"/>
        <v>11694.409758977383</v>
      </c>
      <c r="W175" s="122">
        <f t="shared" ref="W175:Y175" si="92">SUM(W176:W177)</f>
        <v>11949.347772828747</v>
      </c>
      <c r="X175" s="122">
        <f t="shared" si="92"/>
        <v>12306.985407349179</v>
      </c>
      <c r="Y175" s="122">
        <f t="shared" si="92"/>
        <v>11373.551734664667</v>
      </c>
      <c r="DA175" s="130" t="s">
        <v>2360</v>
      </c>
    </row>
    <row r="176" spans="1:105" ht="12" customHeight="1" x14ac:dyDescent="0.25">
      <c r="A176" s="97" t="s">
        <v>198</v>
      </c>
      <c r="B176" s="98">
        <v>12002.436284150153</v>
      </c>
      <c r="C176" s="98">
        <v>12288.522227143791</v>
      </c>
      <c r="D176" s="98">
        <v>12126.999669134679</v>
      </c>
      <c r="E176" s="98">
        <v>11593.984901262746</v>
      </c>
      <c r="F176" s="98">
        <v>11412.322387489607</v>
      </c>
      <c r="G176" s="98">
        <v>11768.040461212935</v>
      </c>
      <c r="H176" s="98">
        <v>11760.413584945843</v>
      </c>
      <c r="I176" s="98">
        <v>12313.800614726231</v>
      </c>
      <c r="J176" s="98">
        <v>11774.984996473417</v>
      </c>
      <c r="K176" s="98">
        <v>12286.615281847415</v>
      </c>
      <c r="L176" s="98">
        <v>13434.347260464288</v>
      </c>
      <c r="M176" s="98">
        <v>12520.098643882246</v>
      </c>
      <c r="N176" s="98">
        <v>12940.579093308053</v>
      </c>
      <c r="O176" s="98">
        <v>12752.935322211466</v>
      </c>
      <c r="P176" s="98">
        <v>11791.391529796458</v>
      </c>
      <c r="Q176" s="98">
        <v>11314.872985564332</v>
      </c>
      <c r="R176" s="98">
        <v>12376.535620055731</v>
      </c>
      <c r="S176" s="98">
        <v>12238.814557784535</v>
      </c>
      <c r="T176" s="98">
        <v>12381.262435396668</v>
      </c>
      <c r="U176" s="98">
        <v>12143.290786155976</v>
      </c>
      <c r="V176" s="98">
        <v>11658.010478308192</v>
      </c>
      <c r="W176" s="98">
        <v>11911.929059735841</v>
      </c>
      <c r="X176" s="98">
        <v>12268.046612587746</v>
      </c>
      <c r="Y176" s="98">
        <v>11337.352402617444</v>
      </c>
      <c r="DA176" s="63" t="s">
        <v>2361</v>
      </c>
    </row>
    <row r="177" spans="1:105" ht="12" customHeight="1" x14ac:dyDescent="0.25">
      <c r="A177" s="97" t="s">
        <v>53</v>
      </c>
      <c r="B177" s="98">
        <v>41.618507860782742</v>
      </c>
      <c r="C177" s="98">
        <v>41.871067093022916</v>
      </c>
      <c r="D177" s="98">
        <v>40.557299517037052</v>
      </c>
      <c r="E177" s="98">
        <v>38.093020082037867</v>
      </c>
      <c r="F177" s="98">
        <v>37.049436067354648</v>
      </c>
      <c r="G177" s="98">
        <v>37.440304215609977</v>
      </c>
      <c r="H177" s="98">
        <v>37.039185468416321</v>
      </c>
      <c r="I177" s="98">
        <v>38.154445606448391</v>
      </c>
      <c r="J177" s="98">
        <v>35.960832047969369</v>
      </c>
      <c r="K177" s="98">
        <v>36.971134444014993</v>
      </c>
      <c r="L177" s="98">
        <v>40.708481443933294</v>
      </c>
      <c r="M177" s="98">
        <v>37.81394898285226</v>
      </c>
      <c r="N177" s="98">
        <v>39.156487180499312</v>
      </c>
      <c r="O177" s="98">
        <v>38.674104092911165</v>
      </c>
      <c r="P177" s="98">
        <v>35.636675775242587</v>
      </c>
      <c r="Q177" s="98">
        <v>34.195993526041676</v>
      </c>
      <c r="R177" s="98">
        <v>37.419783148987072</v>
      </c>
      <c r="S177" s="98">
        <v>37.286474036699225</v>
      </c>
      <c r="T177" s="98">
        <v>37.944723923184384</v>
      </c>
      <c r="U177" s="98">
        <v>37.548271279586722</v>
      </c>
      <c r="V177" s="98">
        <v>36.399280669191761</v>
      </c>
      <c r="W177" s="98">
        <v>37.418713092906103</v>
      </c>
      <c r="X177" s="98">
        <v>38.938794761432256</v>
      </c>
      <c r="Y177" s="98">
        <v>36.199332047223521</v>
      </c>
      <c r="DA177" s="63" t="s">
        <v>2362</v>
      </c>
    </row>
    <row r="178" spans="1:105" ht="12" customHeight="1" x14ac:dyDescent="0.25">
      <c r="A178" s="121" t="s">
        <v>92</v>
      </c>
      <c r="B178" s="122">
        <f t="shared" ref="B178:Y178" si="93">B179</f>
        <v>2.0944461048710433E-2</v>
      </c>
      <c r="C178" s="122">
        <f t="shared" si="93"/>
        <v>2.7572230447086506E-2</v>
      </c>
      <c r="D178" s="122">
        <f t="shared" si="93"/>
        <v>3.5478255123393233E-2</v>
      </c>
      <c r="E178" s="122">
        <f t="shared" si="93"/>
        <v>4.0979919000812499E-2</v>
      </c>
      <c r="F178" s="122">
        <f t="shared" si="93"/>
        <v>5.7786052453971136E-2</v>
      </c>
      <c r="G178" s="122">
        <f t="shared" si="93"/>
        <v>8.6067811322388235E-2</v>
      </c>
      <c r="H178" s="122">
        <f t="shared" si="93"/>
        <v>0.10538288392552428</v>
      </c>
      <c r="I178" s="122">
        <f t="shared" si="93"/>
        <v>0.12034768935707894</v>
      </c>
      <c r="J178" s="122">
        <f t="shared" si="93"/>
        <v>0.13571655621390211</v>
      </c>
      <c r="K178" s="122">
        <f t="shared" si="93"/>
        <v>0.14208349863203673</v>
      </c>
      <c r="L178" s="122">
        <f t="shared" si="93"/>
        <v>0.29258604815686945</v>
      </c>
      <c r="M178" s="122">
        <f t="shared" si="93"/>
        <v>0.20063536115682709</v>
      </c>
      <c r="N178" s="122">
        <f t="shared" si="93"/>
        <v>0.18761176369908933</v>
      </c>
      <c r="O178" s="122">
        <f t="shared" si="93"/>
        <v>0.21521668599954308</v>
      </c>
      <c r="P178" s="122">
        <f t="shared" si="93"/>
        <v>0.28336814942198624</v>
      </c>
      <c r="Q178" s="122">
        <f t="shared" si="93"/>
        <v>0.27941909974165696</v>
      </c>
      <c r="R178" s="122">
        <f t="shared" si="93"/>
        <v>0.3260974022885611</v>
      </c>
      <c r="S178" s="122">
        <f t="shared" si="93"/>
        <v>0.3557473124900527</v>
      </c>
      <c r="T178" s="122">
        <f t="shared" si="93"/>
        <v>0.51772516325696283</v>
      </c>
      <c r="U178" s="122">
        <f t="shared" si="93"/>
        <v>0.36964552721577904</v>
      </c>
      <c r="V178" s="122">
        <f t="shared" si="93"/>
        <v>0.41580048518542506</v>
      </c>
      <c r="W178" s="122">
        <f t="shared" si="93"/>
        <v>0.67396003595733933</v>
      </c>
      <c r="X178" s="122">
        <f t="shared" si="93"/>
        <v>0.66311270829172808</v>
      </c>
      <c r="Y178" s="122">
        <f t="shared" si="93"/>
        <v>0.6413523252850073</v>
      </c>
      <c r="DA178" s="130" t="s">
        <v>2363</v>
      </c>
    </row>
    <row r="179" spans="1:105" ht="12" customHeight="1" x14ac:dyDescent="0.25">
      <c r="A179" s="97" t="s">
        <v>53</v>
      </c>
      <c r="B179" s="98">
        <f>RES_hhdet_fech!B129</f>
        <v>2.0944461048710433E-2</v>
      </c>
      <c r="C179" s="98">
        <f>RES_hhdet_fech!C129</f>
        <v>2.7572230447086506E-2</v>
      </c>
      <c r="D179" s="98">
        <f>RES_hhdet_fech!D129</f>
        <v>3.5478255123393233E-2</v>
      </c>
      <c r="E179" s="98">
        <f>RES_hhdet_fech!E129</f>
        <v>4.0979919000812499E-2</v>
      </c>
      <c r="F179" s="98">
        <f>RES_hhdet_fech!F129</f>
        <v>5.7786052453971136E-2</v>
      </c>
      <c r="G179" s="98">
        <f>RES_hhdet_fech!G129</f>
        <v>8.6067811322388235E-2</v>
      </c>
      <c r="H179" s="98">
        <f>RES_hhdet_fech!H129</f>
        <v>0.10538288392552428</v>
      </c>
      <c r="I179" s="98">
        <f>RES_hhdet_fech!I129</f>
        <v>0.12034768935707894</v>
      </c>
      <c r="J179" s="98">
        <f>RES_hhdet_fech!J129</f>
        <v>0.13571655621390211</v>
      </c>
      <c r="K179" s="98">
        <f>RES_hhdet_fech!K129</f>
        <v>0.14208349863203673</v>
      </c>
      <c r="L179" s="98">
        <f>RES_hhdet_fech!L129</f>
        <v>0.29258604815686945</v>
      </c>
      <c r="M179" s="98">
        <f>RES_hhdet_fech!M129</f>
        <v>0.20063536115682709</v>
      </c>
      <c r="N179" s="98">
        <f>RES_hhdet_fech!N129</f>
        <v>0.18761176369908933</v>
      </c>
      <c r="O179" s="98">
        <f>RES_hhdet_fech!O129</f>
        <v>0.21521668599954308</v>
      </c>
      <c r="P179" s="98">
        <f>RES_hhdet_fech!P129</f>
        <v>0.28336814942198624</v>
      </c>
      <c r="Q179" s="98">
        <f>RES_hhdet_fech!Q129</f>
        <v>0.27941909974165696</v>
      </c>
      <c r="R179" s="98">
        <f>RES_hhdet_fech!R129</f>
        <v>0.3260974022885611</v>
      </c>
      <c r="S179" s="98">
        <f>RES_hhdet_fech!S129</f>
        <v>0.3557473124900527</v>
      </c>
      <c r="T179" s="98">
        <f>RES_hhdet_fech!T129</f>
        <v>0.51772516325696283</v>
      </c>
      <c r="U179" s="98">
        <f>RES_hhdet_fech!U129</f>
        <v>0.36964552721577904</v>
      </c>
      <c r="V179" s="98">
        <f>RES_hhdet_fech!V129</f>
        <v>0.41580048518542506</v>
      </c>
      <c r="W179" s="98">
        <f>RES_hhdet_fech!W129</f>
        <v>0.67396003595733933</v>
      </c>
      <c r="X179" s="98">
        <f>RES_hhdet_fech!X129</f>
        <v>0.66311270829172808</v>
      </c>
      <c r="Y179" s="98">
        <f>RES_hhdet_fech!Y129</f>
        <v>0.6413523252850073</v>
      </c>
      <c r="DA179" s="63" t="s">
        <v>2364</v>
      </c>
    </row>
    <row r="180" spans="1:105" ht="12" customHeight="1" x14ac:dyDescent="0.25">
      <c r="A180" s="121" t="s">
        <v>55</v>
      </c>
      <c r="B180" s="122">
        <v>1425.1776195523487</v>
      </c>
      <c r="C180" s="122">
        <v>1484.5089041320193</v>
      </c>
      <c r="D180" s="122">
        <v>1522.9808448770968</v>
      </c>
      <c r="E180" s="122">
        <v>1396.5240472198748</v>
      </c>
      <c r="F180" s="122">
        <v>1408.0629966188001</v>
      </c>
      <c r="G180" s="122">
        <v>1515.8676811573005</v>
      </c>
      <c r="H180" s="122">
        <v>1570.6353868973606</v>
      </c>
      <c r="I180" s="122">
        <v>1312.7226533568851</v>
      </c>
      <c r="J180" s="122">
        <v>1240.5343932078354</v>
      </c>
      <c r="K180" s="122">
        <v>1197.1993002282893</v>
      </c>
      <c r="L180" s="122">
        <v>1294.6556421335622</v>
      </c>
      <c r="M180" s="122">
        <v>1223.2502178289301</v>
      </c>
      <c r="N180" s="122">
        <v>1262.8524102577603</v>
      </c>
      <c r="O180" s="122">
        <v>1241.5403006834076</v>
      </c>
      <c r="P180" s="122">
        <v>1141.3013346667722</v>
      </c>
      <c r="Q180" s="122">
        <v>1108.2044342630911</v>
      </c>
      <c r="R180" s="122">
        <v>1219.5954092306711</v>
      </c>
      <c r="S180" s="122">
        <v>1211.0496391598529</v>
      </c>
      <c r="T180" s="122">
        <v>1192.5017486724857</v>
      </c>
      <c r="U180" s="122">
        <v>1217.8327332972181</v>
      </c>
      <c r="V180" s="122">
        <v>1164.8429150870647</v>
      </c>
      <c r="W180" s="122">
        <v>1213.3154066470486</v>
      </c>
      <c r="X180" s="122">
        <v>1201.9487395971244</v>
      </c>
      <c r="Y180" s="122">
        <v>1137.4008124967493</v>
      </c>
      <c r="DA180" s="130" t="s">
        <v>2365</v>
      </c>
    </row>
    <row r="181" spans="1:105" ht="12" customHeight="1" x14ac:dyDescent="0.25">
      <c r="A181" s="97" t="s">
        <v>128</v>
      </c>
      <c r="B181" s="98">
        <v>1424.056231356434</v>
      </c>
      <c r="C181" s="98">
        <v>1481.7049693915026</v>
      </c>
      <c r="D181" s="98">
        <v>1521.2239452400468</v>
      </c>
      <c r="E181" s="98">
        <v>1394.1724128393741</v>
      </c>
      <c r="F181" s="98">
        <v>1405.0403577809582</v>
      </c>
      <c r="G181" s="98">
        <v>1514.6519805690921</v>
      </c>
      <c r="H181" s="98">
        <v>1569.6691907994734</v>
      </c>
      <c r="I181" s="98">
        <v>1310.5295427413141</v>
      </c>
      <c r="J181" s="98">
        <v>1237.9738283353161</v>
      </c>
      <c r="K181" s="98">
        <v>1194.5531066763522</v>
      </c>
      <c r="L181" s="98">
        <v>1290.8656237672678</v>
      </c>
      <c r="M181" s="98">
        <v>1220.5269060928756</v>
      </c>
      <c r="N181" s="98">
        <v>1260.4785488924795</v>
      </c>
      <c r="O181" s="98">
        <v>1239.351224107837</v>
      </c>
      <c r="P181" s="98">
        <v>1139.213429797137</v>
      </c>
      <c r="Q181" s="98">
        <v>1105.8470602869031</v>
      </c>
      <c r="R181" s="98">
        <v>1217.4164131919574</v>
      </c>
      <c r="S181" s="98">
        <v>1209.2434763079063</v>
      </c>
      <c r="T181" s="98">
        <v>1191.0586185851314</v>
      </c>
      <c r="U181" s="98">
        <v>1216.1293348312395</v>
      </c>
      <c r="V181" s="98">
        <v>1163.4388858019631</v>
      </c>
      <c r="W181" s="98">
        <v>1209.6092459782346</v>
      </c>
      <c r="X181" s="98">
        <v>1206.6513811504869</v>
      </c>
      <c r="Y181" s="98">
        <v>1129.610135258647</v>
      </c>
      <c r="DA181" s="63" t="s">
        <v>2366</v>
      </c>
    </row>
    <row r="182" spans="1:105" ht="12" customHeight="1" x14ac:dyDescent="0.25">
      <c r="A182" s="97" t="s">
        <v>127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2367</v>
      </c>
    </row>
    <row r="183" spans="1:105" ht="12" customHeight="1" x14ac:dyDescent="0.25">
      <c r="A183" s="100" t="s">
        <v>198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2368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2369</v>
      </c>
    </row>
    <row r="185" spans="1:105" ht="12" customHeight="1" x14ac:dyDescent="0.25">
      <c r="A185" s="106" t="s">
        <v>122</v>
      </c>
      <c r="B185" s="101">
        <v>1763.5609328320002</v>
      </c>
      <c r="C185" s="101">
        <v>1832.6653545759341</v>
      </c>
      <c r="D185" s="101">
        <v>1792.2333915993352</v>
      </c>
      <c r="E185" s="101">
        <v>1767.8799761912192</v>
      </c>
      <c r="F185" s="101">
        <v>1737.8433507371667</v>
      </c>
      <c r="G185" s="101">
        <v>1703.7460299630902</v>
      </c>
      <c r="H185" s="101">
        <v>1730.55687038465</v>
      </c>
      <c r="I185" s="101">
        <v>1669.3500272038018</v>
      </c>
      <c r="J185" s="101">
        <v>1619.1099526052885</v>
      </c>
      <c r="K185" s="101">
        <v>1533.6865155934508</v>
      </c>
      <c r="L185" s="101">
        <v>1617.2493528373759</v>
      </c>
      <c r="M185" s="101">
        <v>1491.815539362462</v>
      </c>
      <c r="N185" s="101">
        <v>1553.2064450226426</v>
      </c>
      <c r="O185" s="101">
        <v>1511.6745322422385</v>
      </c>
      <c r="P185" s="101">
        <v>1400.0024592000177</v>
      </c>
      <c r="Q185" s="101">
        <v>1390.3545733103899</v>
      </c>
      <c r="R185" s="101">
        <v>1466.3785985908382</v>
      </c>
      <c r="S185" s="101">
        <v>1407.7037279385136</v>
      </c>
      <c r="T185" s="101">
        <v>1301.0897300084055</v>
      </c>
      <c r="U185" s="101">
        <v>1393.7644689251454</v>
      </c>
      <c r="V185" s="101">
        <v>1361.8156503902508</v>
      </c>
      <c r="W185" s="101">
        <v>1475.9773527312655</v>
      </c>
      <c r="X185" s="101">
        <v>1004.0833802024825</v>
      </c>
      <c r="Y185" s="101">
        <v>1399.5051127853042</v>
      </c>
      <c r="DA185" s="131" t="s">
        <v>2370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2371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2372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2373</v>
      </c>
    </row>
    <row r="189" spans="1:105" ht="12" customHeight="1" x14ac:dyDescent="0.25">
      <c r="A189" s="121" t="s">
        <v>54</v>
      </c>
      <c r="B189" s="122">
        <v>1075.5150901444565</v>
      </c>
      <c r="C189" s="122">
        <v>1123.9528056442489</v>
      </c>
      <c r="D189" s="122">
        <v>942.72481183240461</v>
      </c>
      <c r="E189" s="122">
        <v>922.09500257186573</v>
      </c>
      <c r="F189" s="122">
        <v>919.0337941626226</v>
      </c>
      <c r="G189" s="122">
        <v>840.07850985660423</v>
      </c>
      <c r="H189" s="122">
        <v>885.57990376205123</v>
      </c>
      <c r="I189" s="122">
        <v>757.8598365410312</v>
      </c>
      <c r="J189" s="122">
        <v>737.09697589715381</v>
      </c>
      <c r="K189" s="122">
        <v>676.08906063721099</v>
      </c>
      <c r="L189" s="122">
        <v>749.38309790120582</v>
      </c>
      <c r="M189" s="122">
        <v>707.70956176389836</v>
      </c>
      <c r="N189" s="122">
        <v>694.87712172789304</v>
      </c>
      <c r="O189" s="122">
        <v>666.26556087730035</v>
      </c>
      <c r="P189" s="122">
        <v>643.63623106611021</v>
      </c>
      <c r="Q189" s="122">
        <v>675.18884438153316</v>
      </c>
      <c r="R189" s="122">
        <v>775.84208904326738</v>
      </c>
      <c r="S189" s="122">
        <v>759.3751789625793</v>
      </c>
      <c r="T189" s="122">
        <v>702.44319306636987</v>
      </c>
      <c r="U189" s="122">
        <v>754.83666489527911</v>
      </c>
      <c r="V189" s="122">
        <v>661.93330312118155</v>
      </c>
      <c r="W189" s="122">
        <v>710.54344645692845</v>
      </c>
      <c r="X189" s="122">
        <v>493.42110657656889</v>
      </c>
      <c r="Y189" s="122">
        <v>648.86259613847642</v>
      </c>
      <c r="DA189" s="130" t="s">
        <v>2374</v>
      </c>
    </row>
    <row r="190" spans="1:105" ht="12" customHeight="1" x14ac:dyDescent="0.25">
      <c r="A190" s="97" t="s">
        <v>50</v>
      </c>
      <c r="B190" s="98">
        <v>1288.0558480823452</v>
      </c>
      <c r="C190" s="98">
        <v>1638.378828922413</v>
      </c>
      <c r="D190" s="98">
        <v>859.82438808731683</v>
      </c>
      <c r="E190" s="98">
        <v>1199.3195403299728</v>
      </c>
      <c r="F190" s="98">
        <v>1276.5338206792696</v>
      </c>
      <c r="G190" s="98">
        <v>1033.0378132514318</v>
      </c>
      <c r="H190" s="98">
        <v>1103.400257549109</v>
      </c>
      <c r="I190" s="98">
        <v>740.15253262088333</v>
      </c>
      <c r="J190" s="98">
        <v>980.752221886847</v>
      </c>
      <c r="K190" s="98">
        <v>852.16447695910483</v>
      </c>
      <c r="L190" s="98">
        <v>1010.70462208808</v>
      </c>
      <c r="M190" s="98">
        <v>987.08124526161828</v>
      </c>
      <c r="N190" s="98">
        <v>777.60880206887055</v>
      </c>
      <c r="O190" s="98">
        <v>732.0058186415647</v>
      </c>
      <c r="P190" s="98">
        <v>817.5287155300922</v>
      </c>
      <c r="Q190" s="98">
        <v>852.23370550807329</v>
      </c>
      <c r="R190" s="98">
        <v>1067.7918772498517</v>
      </c>
      <c r="S190" s="98">
        <v>1060.0585028828029</v>
      </c>
      <c r="T190" s="98">
        <v>921.2762454763091</v>
      </c>
      <c r="U190" s="98">
        <v>1098.5359408838174</v>
      </c>
      <c r="V190" s="98">
        <v>830.54967741007817</v>
      </c>
      <c r="W190" s="98">
        <v>870.08464554412046</v>
      </c>
      <c r="X190" s="98">
        <v>554.3355765474123</v>
      </c>
      <c r="Y190" s="98">
        <v>927.42306954686808</v>
      </c>
      <c r="DA190" s="63" t="s">
        <v>2375</v>
      </c>
    </row>
    <row r="191" spans="1:105" ht="12" customHeight="1" x14ac:dyDescent="0.25">
      <c r="A191" s="109" t="s">
        <v>120</v>
      </c>
      <c r="B191" s="33">
        <v>1041.1463365842435</v>
      </c>
      <c r="C191" s="33">
        <v>1050.3865270928986</v>
      </c>
      <c r="D191" s="33">
        <v>952.18356551789611</v>
      </c>
      <c r="E191" s="33">
        <v>891.86902779162301</v>
      </c>
      <c r="F191" s="33">
        <v>882.68897964546613</v>
      </c>
      <c r="G191" s="33">
        <v>821.64207291079822</v>
      </c>
      <c r="H191" s="33">
        <v>866.08188835867816</v>
      </c>
      <c r="I191" s="33">
        <v>759.4525705246167</v>
      </c>
      <c r="J191" s="33">
        <v>712.10750169017217</v>
      </c>
      <c r="K191" s="33">
        <v>654.56737809139395</v>
      </c>
      <c r="L191" s="33">
        <v>712.24584483154445</v>
      </c>
      <c r="M191" s="33">
        <v>666.65859708701987</v>
      </c>
      <c r="N191" s="33">
        <v>683.12517736813732</v>
      </c>
      <c r="O191" s="33">
        <v>656.21635494466886</v>
      </c>
      <c r="P191" s="33">
        <v>612.54859007685548</v>
      </c>
      <c r="Q191" s="33">
        <v>637.85019050899189</v>
      </c>
      <c r="R191" s="33">
        <v>706.51959079945061</v>
      </c>
      <c r="S191" s="33">
        <v>689.9894075088032</v>
      </c>
      <c r="T191" s="33">
        <v>653.13690777491342</v>
      </c>
      <c r="U191" s="33">
        <v>686.61537828971211</v>
      </c>
      <c r="V191" s="33">
        <v>636.37967004581253</v>
      </c>
      <c r="W191" s="33">
        <v>691.21761850965095</v>
      </c>
      <c r="X191" s="33">
        <v>486.31383041309181</v>
      </c>
      <c r="Y191" s="33">
        <v>619.96610730388693</v>
      </c>
      <c r="DA191" s="60" t="s">
        <v>2376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10707.706237568116</v>
      </c>
      <c r="C193" s="117">
        <f t="shared" si="94"/>
        <v>11033.18364787789</v>
      </c>
      <c r="D193" s="117">
        <f t="shared" si="94"/>
        <v>10863.165986856658</v>
      </c>
      <c r="E193" s="117">
        <f t="shared" si="94"/>
        <v>10382.045264912851</v>
      </c>
      <c r="F193" s="117">
        <f t="shared" si="94"/>
        <v>10293.851304419679</v>
      </c>
      <c r="G193" s="117">
        <f t="shared" si="94"/>
        <v>10627.30840627444</v>
      </c>
      <c r="H193" s="117">
        <f t="shared" si="94"/>
        <v>10742.011832336428</v>
      </c>
      <c r="I193" s="117">
        <f t="shared" si="94"/>
        <v>10898.647045176334</v>
      </c>
      <c r="J193" s="117">
        <f t="shared" si="94"/>
        <v>10458.344398159834</v>
      </c>
      <c r="K193" s="117">
        <f t="shared" si="94"/>
        <v>10818.719040152524</v>
      </c>
      <c r="L193" s="117">
        <f t="shared" si="94"/>
        <v>11907.934655546012</v>
      </c>
      <c r="M193" s="117">
        <f t="shared" si="94"/>
        <v>11214.658890953893</v>
      </c>
      <c r="N193" s="117">
        <f t="shared" si="94"/>
        <v>11687.752747646055</v>
      </c>
      <c r="O193" s="117">
        <f t="shared" si="94"/>
        <v>11621.838022512386</v>
      </c>
      <c r="P193" s="117">
        <f t="shared" si="94"/>
        <v>10786.064566614141</v>
      </c>
      <c r="Q193" s="117">
        <f t="shared" si="94"/>
        <v>10453.553182859119</v>
      </c>
      <c r="R193" s="117">
        <f t="shared" ref="R193:V193" si="95">R194+R197+R199+R208</f>
        <v>11557.640535731311</v>
      </c>
      <c r="S193" s="117">
        <f t="shared" si="95"/>
        <v>11572.656097953874</v>
      </c>
      <c r="T193" s="117">
        <f t="shared" si="95"/>
        <v>11755.564529280327</v>
      </c>
      <c r="U193" s="117">
        <f t="shared" si="95"/>
        <v>11756.111095135528</v>
      </c>
      <c r="V193" s="117">
        <f t="shared" si="95"/>
        <v>11356.814300627726</v>
      </c>
      <c r="W193" s="117">
        <f t="shared" ref="W193:Y193" si="96">W194+W197+W199+W208</f>
        <v>11763.827076165078</v>
      </c>
      <c r="X193" s="117">
        <f t="shared" si="96"/>
        <v>11998.510592196311</v>
      </c>
      <c r="Y193" s="117">
        <f t="shared" si="96"/>
        <v>11375.672318859703</v>
      </c>
      <c r="DA193" s="129" t="s">
        <v>2527</v>
      </c>
    </row>
    <row r="194" spans="1:105" ht="12" customHeight="1" x14ac:dyDescent="0.25">
      <c r="A194" s="121" t="s">
        <v>57</v>
      </c>
      <c r="B194" s="122">
        <f t="shared" ref="B194:Q194" si="97">SUM(B195:B196)</f>
        <v>8855.1856942186751</v>
      </c>
      <c r="C194" s="122">
        <f t="shared" si="97"/>
        <v>9098.7977895065651</v>
      </c>
      <c r="D194" s="122">
        <f t="shared" si="97"/>
        <v>9005.4529628894161</v>
      </c>
      <c r="E194" s="122">
        <f t="shared" si="97"/>
        <v>8637.3522834510586</v>
      </c>
      <c r="F194" s="122">
        <f t="shared" si="97"/>
        <v>8536.4598064414549</v>
      </c>
      <c r="G194" s="122">
        <f t="shared" si="97"/>
        <v>8831.7491233753044</v>
      </c>
      <c r="H194" s="122">
        <f t="shared" si="97"/>
        <v>8862.0634357027375</v>
      </c>
      <c r="I194" s="122">
        <f t="shared" si="97"/>
        <v>9307.5049154873541</v>
      </c>
      <c r="J194" s="122">
        <f t="shared" si="97"/>
        <v>8940.0853325267126</v>
      </c>
      <c r="K194" s="122">
        <f t="shared" si="97"/>
        <v>9375.07709454426</v>
      </c>
      <c r="L194" s="122">
        <f t="shared" si="97"/>
        <v>10329.256555059555</v>
      </c>
      <c r="M194" s="122">
        <f t="shared" si="97"/>
        <v>9714.376147861105</v>
      </c>
      <c r="N194" s="122">
        <f t="shared" si="97"/>
        <v>10147.086840657368</v>
      </c>
      <c r="O194" s="122">
        <f t="shared" si="97"/>
        <v>10107.949022996849</v>
      </c>
      <c r="P194" s="122">
        <f t="shared" si="97"/>
        <v>9373.0070449301675</v>
      </c>
      <c r="Q194" s="122">
        <f t="shared" si="97"/>
        <v>9042.0415264241765</v>
      </c>
      <c r="R194" s="122">
        <f t="shared" ref="R194:V194" si="98">SUM(R195:R196)</f>
        <v>9974.5185752885645</v>
      </c>
      <c r="S194" s="122">
        <f t="shared" si="98"/>
        <v>9988.5983842845853</v>
      </c>
      <c r="T194" s="122">
        <f t="shared" si="98"/>
        <v>10208.022189942252</v>
      </c>
      <c r="U194" s="122">
        <f t="shared" si="98"/>
        <v>10126.362105231085</v>
      </c>
      <c r="V194" s="122">
        <f t="shared" si="98"/>
        <v>9813.6498546778184</v>
      </c>
      <c r="W194" s="122">
        <f t="shared" ref="W194:Y194" si="99">SUM(W195:W196)</f>
        <v>10117.76969599441</v>
      </c>
      <c r="X194" s="122">
        <f t="shared" si="99"/>
        <v>10521.482571272236</v>
      </c>
      <c r="Y194" s="122">
        <f t="shared" si="99"/>
        <v>9817.3617913836169</v>
      </c>
      <c r="DA194" s="130" t="s">
        <v>2528</v>
      </c>
    </row>
    <row r="195" spans="1:105" ht="12" customHeight="1" x14ac:dyDescent="0.25">
      <c r="A195" s="97" t="s">
        <v>198</v>
      </c>
      <c r="B195" s="98">
        <v>8813.5671863578918</v>
      </c>
      <c r="C195" s="98">
        <v>9056.9267224135419</v>
      </c>
      <c r="D195" s="98">
        <v>8964.8956633723792</v>
      </c>
      <c r="E195" s="98">
        <v>8599.2592633690201</v>
      </c>
      <c r="F195" s="98">
        <v>8499.4103703741002</v>
      </c>
      <c r="G195" s="98">
        <v>8794.3088191596944</v>
      </c>
      <c r="H195" s="98">
        <v>8825.0242502343208</v>
      </c>
      <c r="I195" s="98">
        <v>9269.3504698809065</v>
      </c>
      <c r="J195" s="98">
        <v>8904.1245004787434</v>
      </c>
      <c r="K195" s="98">
        <v>9338.1059601002453</v>
      </c>
      <c r="L195" s="98">
        <v>10288.548073615622</v>
      </c>
      <c r="M195" s="98">
        <v>9676.5621988782532</v>
      </c>
      <c r="N195" s="98">
        <v>10107.93035347687</v>
      </c>
      <c r="O195" s="98">
        <v>10069.274918903937</v>
      </c>
      <c r="P195" s="98">
        <v>9337.3703691549254</v>
      </c>
      <c r="Q195" s="98">
        <v>9007.8455328981345</v>
      </c>
      <c r="R195" s="98">
        <v>9937.0987921395772</v>
      </c>
      <c r="S195" s="98">
        <v>9951.3119102478868</v>
      </c>
      <c r="T195" s="98">
        <v>10170.077466019067</v>
      </c>
      <c r="U195" s="98">
        <v>10088.813833951497</v>
      </c>
      <c r="V195" s="98">
        <v>9777.2505740086272</v>
      </c>
      <c r="W195" s="98">
        <v>10080.350982901504</v>
      </c>
      <c r="X195" s="98">
        <v>10482.543776510804</v>
      </c>
      <c r="Y195" s="98">
        <v>9781.162459336394</v>
      </c>
      <c r="DA195" s="63" t="s">
        <v>2529</v>
      </c>
    </row>
    <row r="196" spans="1:105" ht="12" customHeight="1" x14ac:dyDescent="0.25">
      <c r="A196" s="97" t="s">
        <v>53</v>
      </c>
      <c r="B196" s="98">
        <v>41.618507860782742</v>
      </c>
      <c r="C196" s="98">
        <v>41.871067093022916</v>
      </c>
      <c r="D196" s="98">
        <v>40.557299517037052</v>
      </c>
      <c r="E196" s="98">
        <v>38.093020082037867</v>
      </c>
      <c r="F196" s="98">
        <v>37.049436067354648</v>
      </c>
      <c r="G196" s="98">
        <v>37.440304215609977</v>
      </c>
      <c r="H196" s="98">
        <v>37.039185468416321</v>
      </c>
      <c r="I196" s="98">
        <v>38.154445606448391</v>
      </c>
      <c r="J196" s="98">
        <v>35.960832047969369</v>
      </c>
      <c r="K196" s="98">
        <v>36.971134444014993</v>
      </c>
      <c r="L196" s="98">
        <v>40.708481443933294</v>
      </c>
      <c r="M196" s="98">
        <v>37.81394898285226</v>
      </c>
      <c r="N196" s="98">
        <v>39.156487180499312</v>
      </c>
      <c r="O196" s="98">
        <v>38.674104092911165</v>
      </c>
      <c r="P196" s="98">
        <v>35.636675775242587</v>
      </c>
      <c r="Q196" s="98">
        <v>34.195993526041676</v>
      </c>
      <c r="R196" s="98">
        <v>37.419783148987072</v>
      </c>
      <c r="S196" s="98">
        <v>37.286474036699225</v>
      </c>
      <c r="T196" s="98">
        <v>37.944723923184384</v>
      </c>
      <c r="U196" s="98">
        <v>37.548271279586722</v>
      </c>
      <c r="V196" s="98">
        <v>36.399280669191761</v>
      </c>
      <c r="W196" s="98">
        <v>37.418713092906103</v>
      </c>
      <c r="X196" s="98">
        <v>38.938794761432256</v>
      </c>
      <c r="Y196" s="98">
        <v>36.199332047223521</v>
      </c>
      <c r="DA196" s="63" t="s">
        <v>2530</v>
      </c>
    </row>
    <row r="197" spans="1:105" ht="12" customHeight="1" x14ac:dyDescent="0.25">
      <c r="A197" s="121" t="s">
        <v>92</v>
      </c>
      <c r="B197" s="122">
        <f t="shared" ref="B197:Y197" si="100">B198</f>
        <v>4.2688507713075745E-2</v>
      </c>
      <c r="C197" s="122">
        <f t="shared" si="100"/>
        <v>6.1954551102805684E-2</v>
      </c>
      <c r="D197" s="122">
        <f t="shared" si="100"/>
        <v>8.742093365719926E-2</v>
      </c>
      <c r="E197" s="122">
        <f t="shared" si="100"/>
        <v>0.10764250833468393</v>
      </c>
      <c r="F197" s="122">
        <f t="shared" si="100"/>
        <v>0.16402627278110871</v>
      </c>
      <c r="G197" s="122">
        <f t="shared" si="100"/>
        <v>0.26037201379026093</v>
      </c>
      <c r="H197" s="122">
        <f t="shared" si="100"/>
        <v>0.32925516999259546</v>
      </c>
      <c r="I197" s="122">
        <f t="shared" si="100"/>
        <v>0.38875701896647058</v>
      </c>
      <c r="J197" s="122">
        <f t="shared" si="100"/>
        <v>0.44893017395005647</v>
      </c>
      <c r="K197" s="122">
        <f t="shared" si="100"/>
        <v>0.48202929188869331</v>
      </c>
      <c r="L197" s="122">
        <f t="shared" si="100"/>
        <v>1.0277401481987416</v>
      </c>
      <c r="M197" s="122">
        <f t="shared" si="100"/>
        <v>0.73033825896670612</v>
      </c>
      <c r="N197" s="122">
        <f t="shared" si="100"/>
        <v>0.72862880094276816</v>
      </c>
      <c r="O197" s="122">
        <f t="shared" si="100"/>
        <v>0.88968731990544669</v>
      </c>
      <c r="P197" s="122">
        <f t="shared" si="100"/>
        <v>1.2274407940012351</v>
      </c>
      <c r="Q197" s="122">
        <f t="shared" si="100"/>
        <v>1.2523190904234947</v>
      </c>
      <c r="R197" s="122">
        <f t="shared" si="100"/>
        <v>1.500260432182809</v>
      </c>
      <c r="S197" s="122">
        <f t="shared" si="100"/>
        <v>1.6766952284696424</v>
      </c>
      <c r="T197" s="122">
        <f t="shared" si="100"/>
        <v>2.4871840236413059</v>
      </c>
      <c r="U197" s="122">
        <f t="shared" si="100"/>
        <v>1.8048450876125139</v>
      </c>
      <c r="V197" s="122">
        <f t="shared" si="100"/>
        <v>2.0592607429128571</v>
      </c>
      <c r="W197" s="122">
        <f t="shared" si="100"/>
        <v>3.3689372066595968</v>
      </c>
      <c r="X197" s="122">
        <f t="shared" si="100"/>
        <v>3.3472256032507186</v>
      </c>
      <c r="Y197" s="122">
        <f t="shared" si="100"/>
        <v>3.251531266260296</v>
      </c>
      <c r="DA197" s="130" t="s">
        <v>2531</v>
      </c>
    </row>
    <row r="198" spans="1:105" ht="12" customHeight="1" x14ac:dyDescent="0.25">
      <c r="A198" s="97" t="s">
        <v>53</v>
      </c>
      <c r="B198" s="98">
        <f>RES_hhdet_tesh!B129</f>
        <v>4.2688507713075745E-2</v>
      </c>
      <c r="C198" s="98">
        <f>RES_hhdet_tesh!C129</f>
        <v>6.1954551102805684E-2</v>
      </c>
      <c r="D198" s="98">
        <f>RES_hhdet_tesh!D129</f>
        <v>8.742093365719926E-2</v>
      </c>
      <c r="E198" s="98">
        <f>RES_hhdet_tesh!E129</f>
        <v>0.10764250833468393</v>
      </c>
      <c r="F198" s="98">
        <f>RES_hhdet_tesh!F129</f>
        <v>0.16402627278110871</v>
      </c>
      <c r="G198" s="98">
        <f>RES_hhdet_tesh!G129</f>
        <v>0.26037201379026093</v>
      </c>
      <c r="H198" s="98">
        <f>RES_hhdet_tesh!H129</f>
        <v>0.32925516999259546</v>
      </c>
      <c r="I198" s="98">
        <f>RES_hhdet_tesh!I129</f>
        <v>0.38875701896647058</v>
      </c>
      <c r="J198" s="98">
        <f>RES_hhdet_tesh!J129</f>
        <v>0.44893017395005647</v>
      </c>
      <c r="K198" s="98">
        <f>RES_hhdet_tesh!K129</f>
        <v>0.48202929188869331</v>
      </c>
      <c r="L198" s="98">
        <f>RES_hhdet_tesh!L129</f>
        <v>1.0277401481987416</v>
      </c>
      <c r="M198" s="98">
        <f>RES_hhdet_tesh!M129</f>
        <v>0.73033825896670612</v>
      </c>
      <c r="N198" s="98">
        <f>RES_hhdet_tesh!N129</f>
        <v>0.72862880094276816</v>
      </c>
      <c r="O198" s="98">
        <f>RES_hhdet_tesh!O129</f>
        <v>0.88968731990544669</v>
      </c>
      <c r="P198" s="98">
        <f>RES_hhdet_tesh!P129</f>
        <v>1.2274407940012351</v>
      </c>
      <c r="Q198" s="98">
        <f>RES_hhdet_tesh!Q129</f>
        <v>1.2523190904234947</v>
      </c>
      <c r="R198" s="98">
        <f>RES_hhdet_tesh!R129</f>
        <v>1.500260432182809</v>
      </c>
      <c r="S198" s="98">
        <f>RES_hhdet_tesh!S129</f>
        <v>1.6766952284696424</v>
      </c>
      <c r="T198" s="98">
        <f>RES_hhdet_tesh!T129</f>
        <v>2.4871840236413059</v>
      </c>
      <c r="U198" s="98">
        <f>RES_hhdet_tesh!U129</f>
        <v>1.8048450876125139</v>
      </c>
      <c r="V198" s="98">
        <f>RES_hhdet_tesh!V129</f>
        <v>2.0592607429128571</v>
      </c>
      <c r="W198" s="98">
        <f>RES_hhdet_tesh!W129</f>
        <v>3.3689372066595968</v>
      </c>
      <c r="X198" s="98">
        <f>RES_hhdet_tesh!X129</f>
        <v>3.3472256032507186</v>
      </c>
      <c r="Y198" s="98">
        <f>RES_hhdet_tesh!Y129</f>
        <v>3.251531266260296</v>
      </c>
      <c r="DA198" s="63" t="s">
        <v>2532</v>
      </c>
    </row>
    <row r="199" spans="1:105" ht="12" customHeight="1" x14ac:dyDescent="0.25">
      <c r="A199" s="121" t="s">
        <v>55</v>
      </c>
      <c r="B199" s="122">
        <v>1101.172048564194</v>
      </c>
      <c r="C199" s="122">
        <v>1149.7664721397814</v>
      </c>
      <c r="D199" s="122">
        <v>1183.5787412440691</v>
      </c>
      <c r="E199" s="122">
        <v>1088.701072337677</v>
      </c>
      <c r="F199" s="122">
        <v>1101.2918523389044</v>
      </c>
      <c r="G199" s="122">
        <v>1190.5258461909921</v>
      </c>
      <c r="H199" s="122">
        <v>1238.6053744627266</v>
      </c>
      <c r="I199" s="122">
        <v>1038.124003626775</v>
      </c>
      <c r="J199" s="122">
        <v>985.13904292309189</v>
      </c>
      <c r="K199" s="122">
        <v>955.13753556798781</v>
      </c>
      <c r="L199" s="122">
        <v>1039.4117394540699</v>
      </c>
      <c r="M199" s="122">
        <v>991.13240277607156</v>
      </c>
      <c r="N199" s="122">
        <v>1034.0066925852304</v>
      </c>
      <c r="O199" s="122">
        <v>1026.8126232307345</v>
      </c>
      <c r="P199" s="122">
        <v>946.53831176011761</v>
      </c>
      <c r="Q199" s="122">
        <v>923.69957234113156</v>
      </c>
      <c r="R199" s="122">
        <v>1024.9527978363246</v>
      </c>
      <c r="S199" s="122">
        <v>1030.2063888920936</v>
      </c>
      <c r="T199" s="122">
        <v>1023.7248457894319</v>
      </c>
      <c r="U199" s="122">
        <v>1057.7327892538863</v>
      </c>
      <c r="V199" s="122">
        <v>1021.1567394277523</v>
      </c>
      <c r="W199" s="122">
        <v>1071.3412914915389</v>
      </c>
      <c r="X199" s="122">
        <v>1070.545726661871</v>
      </c>
      <c r="Y199" s="122">
        <v>1020.823401872947</v>
      </c>
      <c r="DA199" s="130" t="s">
        <v>2533</v>
      </c>
    </row>
    <row r="200" spans="1:105" ht="12" customHeight="1" x14ac:dyDescent="0.25">
      <c r="A200" s="97" t="s">
        <v>128</v>
      </c>
      <c r="B200" s="98">
        <v>1101.2047322230533</v>
      </c>
      <c r="C200" s="98">
        <v>1149.7041099267581</v>
      </c>
      <c r="D200" s="98">
        <v>1183.8800020757574</v>
      </c>
      <c r="E200" s="98">
        <v>1088.4869966563842</v>
      </c>
      <c r="F200" s="98">
        <v>1101.2285347368643</v>
      </c>
      <c r="G200" s="98">
        <v>1191.1648973849308</v>
      </c>
      <c r="H200" s="98">
        <v>1239.3869412076367</v>
      </c>
      <c r="I200" s="98">
        <v>1037.9280055577512</v>
      </c>
      <c r="J200" s="98">
        <v>984.74826597545552</v>
      </c>
      <c r="K200" s="98">
        <v>954.80745950595031</v>
      </c>
      <c r="L200" s="98">
        <v>1039.2063345104875</v>
      </c>
      <c r="M200" s="98">
        <v>991.27362662933751</v>
      </c>
      <c r="N200" s="98">
        <v>1034.124770972247</v>
      </c>
      <c r="O200" s="98">
        <v>1027.0812907540655</v>
      </c>
      <c r="P200" s="98">
        <v>946.71304893876663</v>
      </c>
      <c r="Q200" s="98">
        <v>923.61446099204977</v>
      </c>
      <c r="R200" s="98">
        <v>1024.9750149089116</v>
      </c>
      <c r="S200" s="98">
        <v>1030.2765379647951</v>
      </c>
      <c r="T200" s="98">
        <v>1024.2999848062655</v>
      </c>
      <c r="U200" s="98">
        <v>1057.6970487718629</v>
      </c>
      <c r="V200" s="98">
        <v>1021.0013397335846</v>
      </c>
      <c r="W200" s="98">
        <v>1070.1042357155898</v>
      </c>
      <c r="X200" s="98">
        <v>1076.9213504353711</v>
      </c>
      <c r="Y200" s="98">
        <v>1017.6001400919317</v>
      </c>
      <c r="DA200" s="63" t="s">
        <v>2534</v>
      </c>
    </row>
    <row r="201" spans="1:105" ht="12" customHeight="1" x14ac:dyDescent="0.25">
      <c r="A201" s="97" t="s">
        <v>127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2535</v>
      </c>
    </row>
    <row r="202" spans="1:105" ht="12" customHeight="1" x14ac:dyDescent="0.25">
      <c r="A202" s="100" t="s">
        <v>198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X202" s="101">
        <v>0</v>
      </c>
      <c r="Y202" s="101">
        <v>0</v>
      </c>
      <c r="DA202" s="131" t="s">
        <v>2536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X203" s="104">
        <v>0</v>
      </c>
      <c r="Y203" s="104">
        <v>0</v>
      </c>
      <c r="DA203" s="132" t="s">
        <v>2537</v>
      </c>
    </row>
    <row r="204" spans="1:105" ht="12" customHeight="1" x14ac:dyDescent="0.25">
      <c r="A204" s="106" t="s">
        <v>122</v>
      </c>
      <c r="B204" s="101">
        <v>1091.3096255288535</v>
      </c>
      <c r="C204" s="101">
        <v>1157.5098073944578</v>
      </c>
      <c r="D204" s="101">
        <v>1137.4092023306612</v>
      </c>
      <c r="E204" s="101">
        <v>1122.5066137755239</v>
      </c>
      <c r="F204" s="101">
        <v>1108.2000217706232</v>
      </c>
      <c r="G204" s="101">
        <v>1091.7647825835772</v>
      </c>
      <c r="H204" s="101">
        <v>1109.2431119120249</v>
      </c>
      <c r="I204" s="101">
        <v>1069.9957551648292</v>
      </c>
      <c r="J204" s="101">
        <v>1042.9148107385645</v>
      </c>
      <c r="K204" s="101">
        <v>997.10966375656221</v>
      </c>
      <c r="L204" s="101">
        <v>1056.8951225258904</v>
      </c>
      <c r="M204" s="101">
        <v>977.20530472905727</v>
      </c>
      <c r="N204" s="101">
        <v>1019.5641743361366</v>
      </c>
      <c r="O204" s="101">
        <v>993.65878303629154</v>
      </c>
      <c r="P204" s="101">
        <v>924.88756259444767</v>
      </c>
      <c r="Q204" s="101">
        <v>933.88640702264433</v>
      </c>
      <c r="R204" s="101">
        <v>1022.4365931558704</v>
      </c>
      <c r="S204" s="101">
        <v>1022.5685936866641</v>
      </c>
      <c r="T204" s="101">
        <v>980.44864680174499</v>
      </c>
      <c r="U204" s="101">
        <v>1061.4241657345722</v>
      </c>
      <c r="V204" s="101">
        <v>1042.9579248804296</v>
      </c>
      <c r="W204" s="101">
        <v>1159.013550349513</v>
      </c>
      <c r="X204" s="101">
        <v>802.28902986843116</v>
      </c>
      <c r="Y204" s="101">
        <v>1129.2646513227362</v>
      </c>
      <c r="DA204" s="131" t="s">
        <v>2538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2539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X206" s="98">
        <v>0</v>
      </c>
      <c r="Y206" s="98">
        <v>0</v>
      </c>
      <c r="DA206" s="63" t="s">
        <v>2540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2541</v>
      </c>
    </row>
    <row r="208" spans="1:105" ht="12" customHeight="1" x14ac:dyDescent="0.25">
      <c r="A208" s="121" t="s">
        <v>54</v>
      </c>
      <c r="B208" s="122">
        <v>751.30580627753477</v>
      </c>
      <c r="C208" s="122">
        <v>784.55743168043932</v>
      </c>
      <c r="D208" s="122">
        <v>674.04686178951533</v>
      </c>
      <c r="E208" s="122">
        <v>655.88426661578228</v>
      </c>
      <c r="F208" s="122">
        <v>655.93561936653941</v>
      </c>
      <c r="G208" s="122">
        <v>604.773064694352</v>
      </c>
      <c r="H208" s="122">
        <v>641.01376700097092</v>
      </c>
      <c r="I208" s="122">
        <v>552.62936904323681</v>
      </c>
      <c r="J208" s="122">
        <v>532.67109253607794</v>
      </c>
      <c r="K208" s="122">
        <v>488.02238074838635</v>
      </c>
      <c r="L208" s="122">
        <v>538.23862088418934</v>
      </c>
      <c r="M208" s="122">
        <v>508.42000205775082</v>
      </c>
      <c r="N208" s="122">
        <v>505.93058560251347</v>
      </c>
      <c r="O208" s="122">
        <v>486.18668896489737</v>
      </c>
      <c r="P208" s="122">
        <v>465.29176912985548</v>
      </c>
      <c r="Q208" s="122">
        <v>486.5597650033896</v>
      </c>
      <c r="R208" s="122">
        <v>556.66890217423816</v>
      </c>
      <c r="S208" s="122">
        <v>552.17462954872667</v>
      </c>
      <c r="T208" s="122">
        <v>521.33030952500303</v>
      </c>
      <c r="U208" s="122">
        <v>570.21135556294428</v>
      </c>
      <c r="V208" s="122">
        <v>519.94844577924175</v>
      </c>
      <c r="W208" s="122">
        <v>571.34715147246891</v>
      </c>
      <c r="X208" s="122">
        <v>403.13506865895488</v>
      </c>
      <c r="Y208" s="122">
        <v>534.23559433687774</v>
      </c>
      <c r="DA208" s="130" t="s">
        <v>2542</v>
      </c>
    </row>
    <row r="209" spans="1:105" ht="12" customHeight="1" x14ac:dyDescent="0.25">
      <c r="A209" s="97" t="s">
        <v>50</v>
      </c>
      <c r="B209" s="98">
        <v>722.49791474473432</v>
      </c>
      <c r="C209" s="98">
        <v>919.89763169903722</v>
      </c>
      <c r="D209" s="98">
        <v>482.85867509570113</v>
      </c>
      <c r="E209" s="98">
        <v>674.94501382265923</v>
      </c>
      <c r="F209" s="98">
        <v>720.32164131352283</v>
      </c>
      <c r="G209" s="98">
        <v>584.73401707805158</v>
      </c>
      <c r="H209" s="98">
        <v>627.03507451780456</v>
      </c>
      <c r="I209" s="98">
        <v>421.4565304645281</v>
      </c>
      <c r="J209" s="98">
        <v>558.93518839811804</v>
      </c>
      <c r="K209" s="98">
        <v>486.2061850002155</v>
      </c>
      <c r="L209" s="98">
        <v>577.28729174682701</v>
      </c>
      <c r="M209" s="98">
        <v>564.40746791727031</v>
      </c>
      <c r="N209" s="98">
        <v>445.00665217287644</v>
      </c>
      <c r="O209" s="98">
        <v>419.27313391163733</v>
      </c>
      <c r="P209" s="98">
        <v>468.57718471240469</v>
      </c>
      <c r="Q209" s="98">
        <v>489.08846564804071</v>
      </c>
      <c r="R209" s="98">
        <v>614.52990125281224</v>
      </c>
      <c r="S209" s="98">
        <v>612.31705539406562</v>
      </c>
      <c r="T209" s="98">
        <v>534.61851464379822</v>
      </c>
      <c r="U209" s="98">
        <v>639.85643240839704</v>
      </c>
      <c r="V209" s="98">
        <v>484.78905312041906</v>
      </c>
      <c r="W209" s="98">
        <v>509.2515211753535</v>
      </c>
      <c r="X209" s="98">
        <v>328.14875046194845</v>
      </c>
      <c r="Y209" s="98">
        <v>555.06470026691352</v>
      </c>
      <c r="DA209" s="63" t="s">
        <v>2543</v>
      </c>
    </row>
    <row r="210" spans="1:105" ht="12" customHeight="1" x14ac:dyDescent="0.25">
      <c r="A210" s="109" t="s">
        <v>120</v>
      </c>
      <c r="B210" s="33">
        <v>755.9641660871365</v>
      </c>
      <c r="C210" s="33">
        <v>765.20289982702297</v>
      </c>
      <c r="D210" s="33">
        <v>695.8610080123766</v>
      </c>
      <c r="E210" s="33">
        <v>653.80606073607635</v>
      </c>
      <c r="F210" s="33">
        <v>649.3898911103438</v>
      </c>
      <c r="G210" s="33">
        <v>606.68771006947532</v>
      </c>
      <c r="H210" s="33">
        <v>642.26505851995478</v>
      </c>
      <c r="I210" s="33">
        <v>564.42808434568019</v>
      </c>
      <c r="J210" s="33">
        <v>529.97742614917843</v>
      </c>
      <c r="K210" s="33">
        <v>488.24437419386402</v>
      </c>
      <c r="L210" s="33">
        <v>532.68928706497184</v>
      </c>
      <c r="M210" s="33">
        <v>500.19318588736451</v>
      </c>
      <c r="N210" s="33">
        <v>514.58476345665224</v>
      </c>
      <c r="O210" s="33">
        <v>496.41524780057961</v>
      </c>
      <c r="P210" s="33">
        <v>464.70441873086833</v>
      </c>
      <c r="Q210" s="33">
        <v>486.02646357053737</v>
      </c>
      <c r="R210" s="33">
        <v>542.93000196249454</v>
      </c>
      <c r="S210" s="33">
        <v>538.29614583378816</v>
      </c>
      <c r="T210" s="33">
        <v>518.33628268406983</v>
      </c>
      <c r="U210" s="33">
        <v>556.38741969786315</v>
      </c>
      <c r="V210" s="33">
        <v>525.2768145272081</v>
      </c>
      <c r="W210" s="33">
        <v>578.86902967236858</v>
      </c>
      <c r="X210" s="33">
        <v>411.88419628271322</v>
      </c>
      <c r="Y210" s="33">
        <v>532.07488567790244</v>
      </c>
      <c r="DA210" s="60" t="s">
        <v>2544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40.727946688350364</v>
      </c>
      <c r="C212" s="117">
        <f t="shared" si="101"/>
        <v>46.564327429963015</v>
      </c>
      <c r="D212" s="117">
        <f t="shared" si="101"/>
        <v>20.003015853574606</v>
      </c>
      <c r="E212" s="117">
        <f t="shared" si="101"/>
        <v>26.783779682463177</v>
      </c>
      <c r="F212" s="117">
        <f t="shared" si="101"/>
        <v>26.759714853012436</v>
      </c>
      <c r="G212" s="117">
        <f t="shared" si="101"/>
        <v>20.465805346303441</v>
      </c>
      <c r="H212" s="117">
        <f t="shared" si="101"/>
        <v>20.593207468693514</v>
      </c>
      <c r="I212" s="117">
        <f t="shared" si="101"/>
        <v>13.875165568888709</v>
      </c>
      <c r="J212" s="117">
        <f t="shared" si="101"/>
        <v>20.723827540955813</v>
      </c>
      <c r="K212" s="117">
        <f t="shared" si="101"/>
        <v>21.083899796325767</v>
      </c>
      <c r="L212" s="117">
        <f t="shared" si="101"/>
        <v>28.568111586557674</v>
      </c>
      <c r="M212" s="117">
        <f t="shared" si="101"/>
        <v>28.726645974857384</v>
      </c>
      <c r="N212" s="117">
        <f t="shared" si="101"/>
        <v>21.970817094385922</v>
      </c>
      <c r="O212" s="117">
        <f t="shared" si="101"/>
        <v>22.048005339320063</v>
      </c>
      <c r="P212" s="117">
        <f t="shared" si="101"/>
        <v>28.165073533117564</v>
      </c>
      <c r="Q212" s="117">
        <f t="shared" si="101"/>
        <v>33.717691743376413</v>
      </c>
      <c r="R212" s="117">
        <f t="shared" ref="R212:V212" si="102">R213+R216+R218+R227</f>
        <v>46.543391985128956</v>
      </c>
      <c r="S212" s="117">
        <f t="shared" si="102"/>
        <v>45.149120707853292</v>
      </c>
      <c r="T212" s="117">
        <f t="shared" si="102"/>
        <v>38.482518357335785</v>
      </c>
      <c r="U212" s="117">
        <f t="shared" si="102"/>
        <v>41.32877796781986</v>
      </c>
      <c r="V212" s="117">
        <f t="shared" si="102"/>
        <v>24.829500409963885</v>
      </c>
      <c r="W212" s="117">
        <f t="shared" ref="W212:Y212" si="103">W213+W216+W218+W227</f>
        <v>21.355079124911313</v>
      </c>
      <c r="X212" s="117">
        <f t="shared" si="103"/>
        <v>13.157095490516312</v>
      </c>
      <c r="Y212" s="117">
        <f t="shared" si="103"/>
        <v>19.800242003854365</v>
      </c>
      <c r="DA212" s="129" t="s">
        <v>2695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:Y213" si="106">SUM(W214:W215)</f>
        <v>0</v>
      </c>
      <c r="X213" s="122">
        <f t="shared" si="106"/>
        <v>0</v>
      </c>
      <c r="Y213" s="122">
        <f t="shared" si="106"/>
        <v>0</v>
      </c>
      <c r="DA213" s="130" t="s">
        <v>2696</v>
      </c>
    </row>
    <row r="214" spans="1:105" ht="12" customHeight="1" x14ac:dyDescent="0.25">
      <c r="A214" s="97" t="s">
        <v>198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X214" s="98">
        <v>0</v>
      </c>
      <c r="Y214" s="98">
        <v>0</v>
      </c>
      <c r="DA214" s="63" t="s">
        <v>2697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2698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2699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2700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2701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2702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2703</v>
      </c>
    </row>
    <row r="221" spans="1:105" ht="12" customHeight="1" x14ac:dyDescent="0.25">
      <c r="A221" s="100" t="s">
        <v>198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2704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2705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2706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2707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2708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2709</v>
      </c>
    </row>
    <row r="227" spans="1:105" ht="12" customHeight="1" x14ac:dyDescent="0.25">
      <c r="A227" s="121" t="s">
        <v>54</v>
      </c>
      <c r="B227" s="122">
        <v>40.727946688350364</v>
      </c>
      <c r="C227" s="122">
        <v>46.564327429963015</v>
      </c>
      <c r="D227" s="122">
        <v>20.003015853574606</v>
      </c>
      <c r="E227" s="122">
        <v>26.783779682463177</v>
      </c>
      <c r="F227" s="122">
        <v>26.759714853012436</v>
      </c>
      <c r="G227" s="122">
        <v>20.465805346303441</v>
      </c>
      <c r="H227" s="122">
        <v>20.593207468693514</v>
      </c>
      <c r="I227" s="122">
        <v>13.875165568888709</v>
      </c>
      <c r="J227" s="122">
        <v>20.723827540955813</v>
      </c>
      <c r="K227" s="122">
        <v>21.083899796325767</v>
      </c>
      <c r="L227" s="122">
        <v>28.568111586557674</v>
      </c>
      <c r="M227" s="122">
        <v>28.726645974857384</v>
      </c>
      <c r="N227" s="122">
        <v>21.970817094385922</v>
      </c>
      <c r="O227" s="122">
        <v>22.048005339320063</v>
      </c>
      <c r="P227" s="122">
        <v>28.165073533117564</v>
      </c>
      <c r="Q227" s="122">
        <v>33.717691743376413</v>
      </c>
      <c r="R227" s="122">
        <v>46.543391985128956</v>
      </c>
      <c r="S227" s="122">
        <v>45.149120707853292</v>
      </c>
      <c r="T227" s="122">
        <v>38.482518357335785</v>
      </c>
      <c r="U227" s="122">
        <v>41.32877796781986</v>
      </c>
      <c r="V227" s="122">
        <v>24.829500409963885</v>
      </c>
      <c r="W227" s="122">
        <v>21.355079124911313</v>
      </c>
      <c r="X227" s="122">
        <v>13.157095490516312</v>
      </c>
      <c r="Y227" s="122">
        <v>19.800242003854365</v>
      </c>
      <c r="DA227" s="130" t="s">
        <v>2710</v>
      </c>
    </row>
    <row r="228" spans="1:105" ht="12" customHeight="1" x14ac:dyDescent="0.25">
      <c r="A228" s="97" t="s">
        <v>50</v>
      </c>
      <c r="B228" s="98">
        <v>292.59476645038558</v>
      </c>
      <c r="C228" s="98">
        <v>372.17413477801546</v>
      </c>
      <c r="D228" s="98">
        <v>195.31770799791491</v>
      </c>
      <c r="E228" s="98">
        <v>272.43742678135669</v>
      </c>
      <c r="F228" s="98">
        <v>289.97742270550293</v>
      </c>
      <c r="G228" s="98">
        <v>234.66486965819533</v>
      </c>
      <c r="H228" s="98">
        <v>250.64840250485565</v>
      </c>
      <c r="I228" s="98">
        <v>168.13304931015989</v>
      </c>
      <c r="J228" s="98">
        <v>222.78767472381625</v>
      </c>
      <c r="K228" s="98">
        <v>193.57768258603028</v>
      </c>
      <c r="L228" s="98">
        <v>229.5916619535283</v>
      </c>
      <c r="M228" s="98">
        <v>224.22537567362923</v>
      </c>
      <c r="N228" s="98">
        <v>176.64161547796468</v>
      </c>
      <c r="O228" s="98">
        <v>166.28244176261788</v>
      </c>
      <c r="P228" s="98">
        <v>185.70982301981576</v>
      </c>
      <c r="Q228" s="98">
        <v>193.59340854321397</v>
      </c>
      <c r="R228" s="98">
        <v>242.55960283607635</v>
      </c>
      <c r="S228" s="98">
        <v>240.80288951485755</v>
      </c>
      <c r="T228" s="98">
        <v>209.27711192239843</v>
      </c>
      <c r="U228" s="98">
        <v>249.54342433116801</v>
      </c>
      <c r="V228" s="98">
        <v>188.6676647204734</v>
      </c>
      <c r="W228" s="98">
        <v>197.64842808180242</v>
      </c>
      <c r="X228" s="98">
        <v>125.92286956851021</v>
      </c>
      <c r="Y228" s="98">
        <v>210.67342447826664</v>
      </c>
      <c r="DA228" s="63" t="s">
        <v>2711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2712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255.49339307986594</v>
      </c>
      <c r="C231" s="118">
        <f t="shared" si="108"/>
        <v>261.67164108688343</v>
      </c>
      <c r="D231" s="118">
        <f t="shared" si="108"/>
        <v>255.60284838169301</v>
      </c>
      <c r="E231" s="118">
        <f t="shared" si="108"/>
        <v>242.98461433749739</v>
      </c>
      <c r="F231" s="118">
        <f t="shared" si="108"/>
        <v>239.27203020074353</v>
      </c>
      <c r="G231" s="118">
        <f t="shared" si="108"/>
        <v>245.42061294814602</v>
      </c>
      <c r="H231" s="118">
        <f t="shared" si="108"/>
        <v>246.29240448684095</v>
      </c>
      <c r="I231" s="118">
        <f t="shared" si="108"/>
        <v>248.47255505445045</v>
      </c>
      <c r="J231" s="118">
        <f t="shared" si="108"/>
        <v>236.72771531475965</v>
      </c>
      <c r="K231" s="118">
        <f t="shared" si="108"/>
        <v>243.16766541834667</v>
      </c>
      <c r="L231" s="118">
        <f t="shared" si="108"/>
        <v>265.15216988605823</v>
      </c>
      <c r="M231" s="118">
        <f t="shared" si="108"/>
        <v>246.87505349770146</v>
      </c>
      <c r="N231" s="118">
        <f t="shared" si="108"/>
        <v>253.79902993710601</v>
      </c>
      <c r="O231" s="118">
        <f t="shared" si="108"/>
        <v>249.02765306414912</v>
      </c>
      <c r="P231" s="118">
        <f t="shared" si="108"/>
        <v>229.8930670609771</v>
      </c>
      <c r="Q231" s="118">
        <f t="shared" si="108"/>
        <v>221.08422726425422</v>
      </c>
      <c r="R231" s="118">
        <f t="shared" ref="R231:V231" si="109">R232+R235+R237+R246</f>
        <v>241.6768995979555</v>
      </c>
      <c r="S231" s="118">
        <f t="shared" si="109"/>
        <v>237.822239439588</v>
      </c>
      <c r="T231" s="118">
        <f t="shared" si="109"/>
        <v>238.01797425427856</v>
      </c>
      <c r="U231" s="118">
        <f t="shared" si="109"/>
        <v>234.14996591745427</v>
      </c>
      <c r="V231" s="118">
        <f t="shared" si="109"/>
        <v>222.78462367542679</v>
      </c>
      <c r="W231" s="118">
        <f t="shared" ref="W231:Y231" si="110">W232+W235+W237+W246</f>
        <v>227.7643199715352</v>
      </c>
      <c r="X231" s="118">
        <f t="shared" si="110"/>
        <v>228.9198409971043</v>
      </c>
      <c r="Y231" s="118">
        <f t="shared" si="110"/>
        <v>214.15167629165566</v>
      </c>
      <c r="DA231" s="129" t="s">
        <v>2863</v>
      </c>
    </row>
    <row r="232" spans="1:105" ht="12" customHeight="1" x14ac:dyDescent="0.25">
      <c r="A232" s="121" t="s">
        <v>57</v>
      </c>
      <c r="B232" s="123">
        <f t="shared" ref="B232:Q232" si="111">SUM(B233:B234)</f>
        <v>211.56585865492045</v>
      </c>
      <c r="C232" s="123">
        <f t="shared" si="111"/>
        <v>215.98096324022222</v>
      </c>
      <c r="D232" s="123">
        <f t="shared" si="111"/>
        <v>212.53323734758769</v>
      </c>
      <c r="E232" s="123">
        <f t="shared" si="111"/>
        <v>202.59974616237639</v>
      </c>
      <c r="F232" s="123">
        <f t="shared" si="111"/>
        <v>198.85378658788352</v>
      </c>
      <c r="G232" s="123">
        <f t="shared" si="111"/>
        <v>204.59030900419572</v>
      </c>
      <c r="H232" s="123">
        <f t="shared" si="111"/>
        <v>203.84938915084351</v>
      </c>
      <c r="I232" s="123">
        <f t="shared" si="111"/>
        <v>212.79862945381521</v>
      </c>
      <c r="J232" s="123">
        <f t="shared" si="111"/>
        <v>202.77296649032508</v>
      </c>
      <c r="K232" s="123">
        <f t="shared" si="111"/>
        <v>211.07939561131582</v>
      </c>
      <c r="L232" s="123">
        <f t="shared" si="111"/>
        <v>230.2243157960645</v>
      </c>
      <c r="M232" s="123">
        <f t="shared" si="111"/>
        <v>213.97057917438721</v>
      </c>
      <c r="N232" s="123">
        <f t="shared" si="111"/>
        <v>220.53292843144479</v>
      </c>
      <c r="O232" s="123">
        <f t="shared" si="111"/>
        <v>216.70371057011189</v>
      </c>
      <c r="P232" s="123">
        <f t="shared" si="111"/>
        <v>199.74302266587969</v>
      </c>
      <c r="Q232" s="123">
        <f t="shared" si="111"/>
        <v>191.0568415304167</v>
      </c>
      <c r="R232" s="123">
        <f t="shared" ref="R232:V232" si="112">SUM(R233:R234)</f>
        <v>208.20435525680935</v>
      </c>
      <c r="S232" s="123">
        <f t="shared" si="112"/>
        <v>204.92413157533665</v>
      </c>
      <c r="T232" s="123">
        <f t="shared" si="112"/>
        <v>206.5010626015754</v>
      </c>
      <c r="U232" s="123">
        <f t="shared" si="112"/>
        <v>201.50965196681562</v>
      </c>
      <c r="V232" s="123">
        <f t="shared" si="112"/>
        <v>192.67944139298567</v>
      </c>
      <c r="W232" s="123">
        <f t="shared" ref="W232:Y232" si="113">SUM(W233:W234)</f>
        <v>196.1697055641547</v>
      </c>
      <c r="X232" s="123">
        <f t="shared" si="113"/>
        <v>201.19327625807591</v>
      </c>
      <c r="Y232" s="123">
        <f t="shared" si="113"/>
        <v>185.07452003492239</v>
      </c>
      <c r="DA232" s="130" t="s">
        <v>2864</v>
      </c>
    </row>
    <row r="233" spans="1:105" ht="12" customHeight="1" x14ac:dyDescent="0.25">
      <c r="A233" s="97" t="s">
        <v>198</v>
      </c>
      <c r="B233" s="99">
        <v>210.83478797286546</v>
      </c>
      <c r="C233" s="99">
        <v>215.24754353601264</v>
      </c>
      <c r="D233" s="99">
        <v>211.82481459792319</v>
      </c>
      <c r="E233" s="99">
        <v>201.93626743988457</v>
      </c>
      <c r="F233" s="99">
        <v>198.2103084332322</v>
      </c>
      <c r="G233" s="99">
        <v>203.94146432257003</v>
      </c>
      <c r="H233" s="99">
        <v>203.20938528905086</v>
      </c>
      <c r="I233" s="99">
        <v>212.14130729768976</v>
      </c>
      <c r="J233" s="99">
        <v>202.15558286180834</v>
      </c>
      <c r="K233" s="99">
        <v>210.44615099810883</v>
      </c>
      <c r="L233" s="99">
        <v>229.52880236242589</v>
      </c>
      <c r="M233" s="99">
        <v>213.32627841939322</v>
      </c>
      <c r="N233" s="99">
        <v>219.86763793061328</v>
      </c>
      <c r="O233" s="99">
        <v>216.04852938214702</v>
      </c>
      <c r="P233" s="99">
        <v>199.14116586691159</v>
      </c>
      <c r="Q233" s="99">
        <v>190.48116624567598</v>
      </c>
      <c r="R233" s="99">
        <v>207.57675820403009</v>
      </c>
      <c r="S233" s="99">
        <v>204.30171096380283</v>
      </c>
      <c r="T233" s="99">
        <v>205.87013457938028</v>
      </c>
      <c r="U233" s="99">
        <v>200.88848465298543</v>
      </c>
      <c r="V233" s="99">
        <v>192.07971954203356</v>
      </c>
      <c r="W233" s="99">
        <v>195.5554111215144</v>
      </c>
      <c r="X233" s="99">
        <v>200.55670902147912</v>
      </c>
      <c r="Y233" s="99">
        <v>184.48547149841241</v>
      </c>
      <c r="DA233" s="63" t="s">
        <v>2865</v>
      </c>
    </row>
    <row r="234" spans="1:105" ht="12" customHeight="1" x14ac:dyDescent="0.25">
      <c r="A234" s="97" t="s">
        <v>53</v>
      </c>
      <c r="B234" s="99">
        <v>0.73107068205498593</v>
      </c>
      <c r="C234" s="99">
        <v>0.7334197042095888</v>
      </c>
      <c r="D234" s="99">
        <v>0.70842274966449525</v>
      </c>
      <c r="E234" s="99">
        <v>0.66347872249182316</v>
      </c>
      <c r="F234" s="99">
        <v>0.64347815465131331</v>
      </c>
      <c r="G234" s="99">
        <v>0.64884468162569386</v>
      </c>
      <c r="H234" s="99">
        <v>0.64000386179264512</v>
      </c>
      <c r="I234" s="99">
        <v>0.65732215612543532</v>
      </c>
      <c r="J234" s="99">
        <v>0.61738362851673267</v>
      </c>
      <c r="K234" s="99">
        <v>0.63324461320699021</v>
      </c>
      <c r="L234" s="99">
        <v>0.69551343363861573</v>
      </c>
      <c r="M234" s="99">
        <v>0.64430075499399886</v>
      </c>
      <c r="N234" s="99">
        <v>0.6652905008315132</v>
      </c>
      <c r="O234" s="99">
        <v>0.6551811879648598</v>
      </c>
      <c r="P234" s="99">
        <v>0.60185679896810595</v>
      </c>
      <c r="Q234" s="99">
        <v>0.57567528474073559</v>
      </c>
      <c r="R234" s="99">
        <v>0.6275970527792617</v>
      </c>
      <c r="S234" s="99">
        <v>0.62242061153380324</v>
      </c>
      <c r="T234" s="99">
        <v>0.63092802219510757</v>
      </c>
      <c r="U234" s="99">
        <v>0.62116731383018886</v>
      </c>
      <c r="V234" s="99">
        <v>0.59972185095211306</v>
      </c>
      <c r="W234" s="99">
        <v>0.61429444264030209</v>
      </c>
      <c r="X234" s="99">
        <v>0.63656723659679593</v>
      </c>
      <c r="Y234" s="99">
        <v>0.58904853650997213</v>
      </c>
      <c r="DA234" s="63" t="s">
        <v>2866</v>
      </c>
    </row>
    <row r="235" spans="1:105" ht="12" customHeight="1" x14ac:dyDescent="0.25">
      <c r="A235" s="121" t="s">
        <v>92</v>
      </c>
      <c r="B235" s="123">
        <f t="shared" ref="B235:Y235" si="114">B236</f>
        <v>3.6791038918008057E-4</v>
      </c>
      <c r="C235" s="123">
        <f t="shared" si="114"/>
        <v>4.8295920077638649E-4</v>
      </c>
      <c r="D235" s="123">
        <f t="shared" si="114"/>
        <v>6.1970602942276114E-4</v>
      </c>
      <c r="E235" s="123">
        <f t="shared" si="114"/>
        <v>7.1376079523025624E-4</v>
      </c>
      <c r="F235" s="123">
        <f t="shared" si="114"/>
        <v>1.0036336944526214E-3</v>
      </c>
      <c r="G235" s="123">
        <f t="shared" si="114"/>
        <v>1.4915648471790994E-3</v>
      </c>
      <c r="H235" s="123">
        <f t="shared" si="114"/>
        <v>1.8209215949603699E-3</v>
      </c>
      <c r="I235" s="123">
        <f t="shared" si="114"/>
        <v>2.0733416878566703E-3</v>
      </c>
      <c r="J235" s="123">
        <f t="shared" si="114"/>
        <v>2.3300122703880932E-3</v>
      </c>
      <c r="K235" s="123">
        <f t="shared" si="114"/>
        <v>2.4336177801248197E-3</v>
      </c>
      <c r="L235" s="123">
        <f t="shared" si="114"/>
        <v>4.998897521358279E-3</v>
      </c>
      <c r="M235" s="123">
        <f t="shared" si="114"/>
        <v>3.4185669084828467E-3</v>
      </c>
      <c r="N235" s="123">
        <f t="shared" si="114"/>
        <v>3.1876282378928921E-3</v>
      </c>
      <c r="O235" s="123">
        <f t="shared" si="114"/>
        <v>3.6460036324121791E-3</v>
      </c>
      <c r="P235" s="123">
        <f t="shared" si="114"/>
        <v>4.7857170634056324E-3</v>
      </c>
      <c r="Q235" s="123">
        <f t="shared" si="114"/>
        <v>4.7039039729400121E-3</v>
      </c>
      <c r="R235" s="123">
        <f t="shared" si="114"/>
        <v>5.4692398344594407E-3</v>
      </c>
      <c r="S235" s="123">
        <f t="shared" si="114"/>
        <v>5.9384660392835346E-3</v>
      </c>
      <c r="T235" s="123">
        <f t="shared" si="114"/>
        <v>8.6085041481820303E-3</v>
      </c>
      <c r="U235" s="123">
        <f t="shared" si="114"/>
        <v>6.1151076037633412E-3</v>
      </c>
      <c r="V235" s="123">
        <f t="shared" si="114"/>
        <v>6.8508122143537643E-3</v>
      </c>
      <c r="W235" s="123">
        <f t="shared" si="114"/>
        <v>1.1064247549676965E-2</v>
      </c>
      <c r="X235" s="123">
        <f t="shared" si="114"/>
        <v>1.0840495368582287E-2</v>
      </c>
      <c r="Y235" s="123">
        <f t="shared" si="114"/>
        <v>1.0436315457521746E-2</v>
      </c>
      <c r="DA235" s="130" t="s">
        <v>2867</v>
      </c>
    </row>
    <row r="236" spans="1:105" ht="12" customHeight="1" x14ac:dyDescent="0.25">
      <c r="A236" s="97" t="s">
        <v>53</v>
      </c>
      <c r="B236" s="99">
        <f>RES_hhdet_fecs!B129</f>
        <v>3.6791038918008057E-4</v>
      </c>
      <c r="C236" s="99">
        <f>RES_hhdet_fecs!C129</f>
        <v>4.8295920077638649E-4</v>
      </c>
      <c r="D236" s="99">
        <f>RES_hhdet_fecs!D129</f>
        <v>6.1970602942276114E-4</v>
      </c>
      <c r="E236" s="99">
        <f>RES_hhdet_fecs!E129</f>
        <v>7.1376079523025624E-4</v>
      </c>
      <c r="F236" s="99">
        <f>RES_hhdet_fecs!F129</f>
        <v>1.0036336944526214E-3</v>
      </c>
      <c r="G236" s="99">
        <f>RES_hhdet_fecs!G129</f>
        <v>1.4915648471790994E-3</v>
      </c>
      <c r="H236" s="99">
        <f>RES_hhdet_fecs!H129</f>
        <v>1.8209215949603699E-3</v>
      </c>
      <c r="I236" s="99">
        <f>RES_hhdet_fecs!I129</f>
        <v>2.0733416878566703E-3</v>
      </c>
      <c r="J236" s="99">
        <f>RES_hhdet_fecs!J129</f>
        <v>2.3300122703880932E-3</v>
      </c>
      <c r="K236" s="99">
        <f>RES_hhdet_fecs!K129</f>
        <v>2.4336177801248197E-3</v>
      </c>
      <c r="L236" s="99">
        <f>RES_hhdet_fecs!L129</f>
        <v>4.998897521358279E-3</v>
      </c>
      <c r="M236" s="99">
        <f>RES_hhdet_fecs!M129</f>
        <v>3.4185669084828467E-3</v>
      </c>
      <c r="N236" s="99">
        <f>RES_hhdet_fecs!N129</f>
        <v>3.1876282378928921E-3</v>
      </c>
      <c r="O236" s="99">
        <f>RES_hhdet_fecs!O129</f>
        <v>3.6460036324121791E-3</v>
      </c>
      <c r="P236" s="99">
        <f>RES_hhdet_fecs!P129</f>
        <v>4.7857170634056324E-3</v>
      </c>
      <c r="Q236" s="99">
        <f>RES_hhdet_fecs!Q129</f>
        <v>4.7039039729400121E-3</v>
      </c>
      <c r="R236" s="99">
        <f>RES_hhdet_fecs!R129</f>
        <v>5.4692398344594407E-3</v>
      </c>
      <c r="S236" s="99">
        <f>RES_hhdet_fecs!S129</f>
        <v>5.9384660392835346E-3</v>
      </c>
      <c r="T236" s="99">
        <f>RES_hhdet_fecs!T129</f>
        <v>8.6085041481820303E-3</v>
      </c>
      <c r="U236" s="99">
        <f>RES_hhdet_fecs!U129</f>
        <v>6.1151076037633412E-3</v>
      </c>
      <c r="V236" s="99">
        <f>RES_hhdet_fecs!V129</f>
        <v>6.8508122143537643E-3</v>
      </c>
      <c r="W236" s="99">
        <f>RES_hhdet_fecs!W129</f>
        <v>1.1064247549676965E-2</v>
      </c>
      <c r="X236" s="99">
        <f>RES_hhdet_fecs!X129</f>
        <v>1.0840495368582287E-2</v>
      </c>
      <c r="Y236" s="99">
        <f>RES_hhdet_fecs!Y129</f>
        <v>1.0436315457521746E-2</v>
      </c>
      <c r="DA236" s="63" t="s">
        <v>2868</v>
      </c>
    </row>
    <row r="237" spans="1:105" ht="12" customHeight="1" x14ac:dyDescent="0.25">
      <c r="A237" s="121" t="s">
        <v>55</v>
      </c>
      <c r="B237" s="123">
        <v>25.034669139530298</v>
      </c>
      <c r="C237" s="123">
        <v>26.002873988048677</v>
      </c>
      <c r="D237" s="123">
        <v>26.602221811167816</v>
      </c>
      <c r="E237" s="123">
        <v>24.323720954208589</v>
      </c>
      <c r="F237" s="123">
        <v>24.455373006214746</v>
      </c>
      <c r="G237" s="123">
        <v>26.270157349766162</v>
      </c>
      <c r="H237" s="123">
        <v>27.139168973887152</v>
      </c>
      <c r="I237" s="123">
        <v>22.615495289844194</v>
      </c>
      <c r="J237" s="123">
        <v>21.297772642101716</v>
      </c>
      <c r="K237" s="123">
        <v>20.505727487284865</v>
      </c>
      <c r="L237" s="123">
        <v>22.119478769555357</v>
      </c>
      <c r="M237" s="123">
        <v>20.842600682916157</v>
      </c>
      <c r="N237" s="123">
        <v>21.456565003489043</v>
      </c>
      <c r="O237" s="123">
        <v>21.033036658167962</v>
      </c>
      <c r="P237" s="123">
        <v>19.275085371957498</v>
      </c>
      <c r="Q237" s="123">
        <v>18.656159317597048</v>
      </c>
      <c r="R237" s="123">
        <v>20.454808125658687</v>
      </c>
      <c r="S237" s="123">
        <v>20.215970441768157</v>
      </c>
      <c r="T237" s="123">
        <v>19.828389614252263</v>
      </c>
      <c r="U237" s="123">
        <v>20.14681000901291</v>
      </c>
      <c r="V237" s="123">
        <v>19.192185566890803</v>
      </c>
      <c r="W237" s="123">
        <v>19.918721138874268</v>
      </c>
      <c r="X237" s="123">
        <v>19.649328963159732</v>
      </c>
      <c r="Y237" s="123">
        <v>18.508194658189861</v>
      </c>
      <c r="DA237" s="130" t="s">
        <v>2869</v>
      </c>
    </row>
    <row r="238" spans="1:105" ht="12" customHeight="1" x14ac:dyDescent="0.25">
      <c r="A238" s="97" t="s">
        <v>128</v>
      </c>
      <c r="B238" s="99">
        <v>25.014970835209102</v>
      </c>
      <c r="C238" s="99">
        <v>25.953759859109852</v>
      </c>
      <c r="D238" s="99">
        <v>26.571533681371584</v>
      </c>
      <c r="E238" s="99">
        <v>24.282761760866023</v>
      </c>
      <c r="F238" s="99">
        <v>24.402875525334984</v>
      </c>
      <c r="G238" s="99">
        <v>26.249089121886236</v>
      </c>
      <c r="H238" s="99">
        <v>27.122473973009658</v>
      </c>
      <c r="I238" s="99">
        <v>22.577712531490995</v>
      </c>
      <c r="J238" s="99">
        <v>21.25381229018495</v>
      </c>
      <c r="K238" s="99">
        <v>20.460403267796693</v>
      </c>
      <c r="L238" s="99">
        <v>22.054725465231655</v>
      </c>
      <c r="M238" s="99">
        <v>20.796198975217774</v>
      </c>
      <c r="N238" s="99">
        <v>21.416231778260435</v>
      </c>
      <c r="O238" s="99">
        <v>20.995951331307314</v>
      </c>
      <c r="P238" s="99">
        <v>19.239823392155735</v>
      </c>
      <c r="Q238" s="99">
        <v>18.616473910183782</v>
      </c>
      <c r="R238" s="99">
        <v>20.418262443753754</v>
      </c>
      <c r="S238" s="99">
        <v>20.185820286359743</v>
      </c>
      <c r="T238" s="99">
        <v>19.804393887899689</v>
      </c>
      <c r="U238" s="99">
        <v>20.118630404108714</v>
      </c>
      <c r="V238" s="99">
        <v>19.169052498704517</v>
      </c>
      <c r="W238" s="99">
        <v>19.857877948015947</v>
      </c>
      <c r="X238" s="99">
        <v>19.726207242435454</v>
      </c>
      <c r="Y238" s="99">
        <v>18.381421959192568</v>
      </c>
      <c r="DA238" s="63" t="s">
        <v>2870</v>
      </c>
    </row>
    <row r="239" spans="1:105" ht="12" customHeight="1" x14ac:dyDescent="0.25">
      <c r="A239" s="97" t="s">
        <v>127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X239" s="99">
        <v>0</v>
      </c>
      <c r="Y239" s="99">
        <v>0</v>
      </c>
      <c r="DA239" s="63" t="s">
        <v>2871</v>
      </c>
    </row>
    <row r="240" spans="1:105" ht="12" customHeight="1" x14ac:dyDescent="0.25">
      <c r="A240" s="100" t="s">
        <v>198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X240" s="102">
        <v>0</v>
      </c>
      <c r="Y240" s="102">
        <v>0</v>
      </c>
      <c r="DA240" s="131" t="s">
        <v>2872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X241" s="105">
        <v>0</v>
      </c>
      <c r="Y241" s="105">
        <v>0</v>
      </c>
      <c r="DA241" s="132" t="s">
        <v>2873</v>
      </c>
    </row>
    <row r="242" spans="1:105" ht="12" customHeight="1" x14ac:dyDescent="0.25">
      <c r="A242" s="106" t="s">
        <v>122</v>
      </c>
      <c r="B242" s="102">
        <v>30.978710200850752</v>
      </c>
      <c r="C242" s="102">
        <v>32.101233037173195</v>
      </c>
      <c r="D242" s="102">
        <v>31.305311804203701</v>
      </c>
      <c r="E242" s="102">
        <v>30.791749921537733</v>
      </c>
      <c r="F242" s="102">
        <v>30.183029786808081</v>
      </c>
      <c r="G242" s="102">
        <v>29.526110258514919</v>
      </c>
      <c r="H242" s="102">
        <v>29.90246859079555</v>
      </c>
      <c r="I242" s="102">
        <v>28.759447078015068</v>
      </c>
      <c r="J242" s="102">
        <v>27.797242738254553</v>
      </c>
      <c r="K242" s="102">
        <v>26.269108020432199</v>
      </c>
      <c r="L242" s="102">
        <v>27.631063860511112</v>
      </c>
      <c r="M242" s="102">
        <v>25.418606206902261</v>
      </c>
      <c r="N242" s="102">
        <v>26.389841584626829</v>
      </c>
      <c r="O242" s="102">
        <v>25.60940296047438</v>
      </c>
      <c r="P242" s="102">
        <v>23.644208678604318</v>
      </c>
      <c r="Q242" s="102">
        <v>23.406039197881768</v>
      </c>
      <c r="R242" s="102">
        <v>24.593805984124359</v>
      </c>
      <c r="S242" s="102">
        <v>23.498703962716345</v>
      </c>
      <c r="T242" s="102">
        <v>21.633942355580036</v>
      </c>
      <c r="U242" s="102">
        <v>23.057278052235308</v>
      </c>
      <c r="V242" s="102">
        <v>22.437547871622041</v>
      </c>
      <c r="W242" s="102">
        <v>24.230782148882934</v>
      </c>
      <c r="X242" s="102">
        <v>16.414647309046664</v>
      </c>
      <c r="Y242" s="102">
        <v>22.773249999446783</v>
      </c>
      <c r="DA242" s="131" t="s">
        <v>2874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X243" s="105">
        <v>0</v>
      </c>
      <c r="Y243" s="105">
        <v>0</v>
      </c>
      <c r="DA243" s="132" t="s">
        <v>2875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X244" s="99">
        <v>0</v>
      </c>
      <c r="Y244" s="99">
        <v>0</v>
      </c>
      <c r="DA244" s="63" t="s">
        <v>2876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X245" s="99">
        <v>0</v>
      </c>
      <c r="Y245" s="99">
        <v>0</v>
      </c>
      <c r="DA245" s="63" t="s">
        <v>2877</v>
      </c>
    </row>
    <row r="246" spans="1:105" ht="12" customHeight="1" x14ac:dyDescent="0.25">
      <c r="A246" s="121" t="s">
        <v>54</v>
      </c>
      <c r="B246" s="123">
        <v>18.892497375026014</v>
      </c>
      <c r="C246" s="123">
        <v>19.68732089941177</v>
      </c>
      <c r="D246" s="123">
        <v>16.466769516908066</v>
      </c>
      <c r="E246" s="123">
        <v>16.06043346011716</v>
      </c>
      <c r="F246" s="123">
        <v>15.961866972950773</v>
      </c>
      <c r="G246" s="123">
        <v>14.558655029336952</v>
      </c>
      <c r="H246" s="123">
        <v>15.302025440515317</v>
      </c>
      <c r="I246" s="123">
        <v>13.056356969103177</v>
      </c>
      <c r="J246" s="123">
        <v>12.654646170062476</v>
      </c>
      <c r="K246" s="123">
        <v>11.580108701965868</v>
      </c>
      <c r="L246" s="123">
        <v>12.803376422917021</v>
      </c>
      <c r="M246" s="123">
        <v>12.058455073489602</v>
      </c>
      <c r="N246" s="123">
        <v>11.806348873934285</v>
      </c>
      <c r="O246" s="123">
        <v>11.287259832236858</v>
      </c>
      <c r="P246" s="123">
        <v>10.870173306076508</v>
      </c>
      <c r="Q246" s="123">
        <v>11.366522512267526</v>
      </c>
      <c r="R246" s="123">
        <v>13.012266975652974</v>
      </c>
      <c r="S246" s="123">
        <v>12.676198956443915</v>
      </c>
      <c r="T246" s="123">
        <v>11.679913534302703</v>
      </c>
      <c r="U246" s="123">
        <v>12.487388834021967</v>
      </c>
      <c r="V246" s="123">
        <v>10.906145903335949</v>
      </c>
      <c r="W246" s="123">
        <v>11.664829020956557</v>
      </c>
      <c r="X246" s="123">
        <v>8.0663952805001102</v>
      </c>
      <c r="Y246" s="123">
        <v>10.558525283085885</v>
      </c>
      <c r="DA246" s="130" t="s">
        <v>2878</v>
      </c>
    </row>
    <row r="247" spans="1:105" ht="12" customHeight="1" x14ac:dyDescent="0.25">
      <c r="A247" s="97" t="s">
        <v>50</v>
      </c>
      <c r="B247" s="99">
        <v>22.625988190936624</v>
      </c>
      <c r="C247" s="99">
        <v>28.698081981573324</v>
      </c>
      <c r="D247" s="99">
        <v>15.018730647525834</v>
      </c>
      <c r="E247" s="99">
        <v>20.888944871368206</v>
      </c>
      <c r="F247" s="99">
        <v>22.170961679075752</v>
      </c>
      <c r="G247" s="99">
        <v>17.902661452386599</v>
      </c>
      <c r="H247" s="99">
        <v>19.065765540027762</v>
      </c>
      <c r="I247" s="99">
        <v>12.751296759029183</v>
      </c>
      <c r="J247" s="99">
        <v>16.837774070873888</v>
      </c>
      <c r="K247" s="99">
        <v>14.595942827176685</v>
      </c>
      <c r="L247" s="99">
        <v>17.268112618523148</v>
      </c>
      <c r="M247" s="99">
        <v>16.818587020648863</v>
      </c>
      <c r="N247" s="99">
        <v>13.212006148422709</v>
      </c>
      <c r="O247" s="99">
        <v>12.400970962445086</v>
      </c>
      <c r="P247" s="99">
        <v>13.80698971185393</v>
      </c>
      <c r="Q247" s="99">
        <v>14.346998887761291</v>
      </c>
      <c r="R247" s="99">
        <v>17.908789916698982</v>
      </c>
      <c r="S247" s="99">
        <v>17.69548552583737</v>
      </c>
      <c r="T247" s="99">
        <v>15.318572369386787</v>
      </c>
      <c r="U247" s="99">
        <v>18.173263276589136</v>
      </c>
      <c r="V247" s="99">
        <v>13.684303114969021</v>
      </c>
      <c r="W247" s="99">
        <v>14.283980345805622</v>
      </c>
      <c r="X247" s="99">
        <v>9.0622184962845136</v>
      </c>
      <c r="Y247" s="99">
        <v>15.09136138560517</v>
      </c>
      <c r="DA247" s="63" t="s">
        <v>2879</v>
      </c>
    </row>
    <row r="248" spans="1:105" ht="12" customHeight="1" x14ac:dyDescent="0.25">
      <c r="A248" s="109" t="s">
        <v>120</v>
      </c>
      <c r="B248" s="110">
        <v>18.288775872306765</v>
      </c>
      <c r="C248" s="110">
        <v>18.398723259063544</v>
      </c>
      <c r="D248" s="110">
        <v>16.631987526343341</v>
      </c>
      <c r="E248" s="110">
        <v>15.533977666114053</v>
      </c>
      <c r="F248" s="110">
        <v>15.330626752880294</v>
      </c>
      <c r="G248" s="110">
        <v>14.239149504180824</v>
      </c>
      <c r="H248" s="110">
        <v>14.965117244569916</v>
      </c>
      <c r="I248" s="110">
        <v>13.083796480268497</v>
      </c>
      <c r="J248" s="110">
        <v>12.225621273195474</v>
      </c>
      <c r="K248" s="110">
        <v>11.211483563888835</v>
      </c>
      <c r="L248" s="110">
        <v>12.168878218066009</v>
      </c>
      <c r="M248" s="110">
        <v>11.3589997601464</v>
      </c>
      <c r="N248" s="110">
        <v>11.606676801390972</v>
      </c>
      <c r="O248" s="110">
        <v>11.117015405495195</v>
      </c>
      <c r="P248" s="110">
        <v>10.345143749131667</v>
      </c>
      <c r="Q248" s="110">
        <v>10.737941851683951</v>
      </c>
      <c r="R248" s="110">
        <v>11.849604022319086</v>
      </c>
      <c r="S248" s="110">
        <v>11.51794692495665</v>
      </c>
      <c r="T248" s="110">
        <v>10.860070514132017</v>
      </c>
      <c r="U248" s="110">
        <v>11.35879271221175</v>
      </c>
      <c r="V248" s="110">
        <v>10.485119118059872</v>
      </c>
      <c r="W248" s="110">
        <v>11.34756132984278</v>
      </c>
      <c r="X248" s="110">
        <v>7.9502062927609209</v>
      </c>
      <c r="Y248" s="110">
        <v>10.088311235045259</v>
      </c>
      <c r="DA248" s="60" t="s">
        <v>2880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188.09156081541752</v>
      </c>
      <c r="C250" s="118">
        <f t="shared" si="115"/>
        <v>193.25885030680425</v>
      </c>
      <c r="D250" s="118">
        <f t="shared" si="115"/>
        <v>189.74916994259064</v>
      </c>
      <c r="E250" s="118">
        <f t="shared" si="115"/>
        <v>180.82751418453975</v>
      </c>
      <c r="F250" s="118">
        <f t="shared" si="115"/>
        <v>178.78459552207534</v>
      </c>
      <c r="G250" s="118">
        <f t="shared" si="115"/>
        <v>184.17244955323494</v>
      </c>
      <c r="H250" s="118">
        <f t="shared" si="115"/>
        <v>185.61231758133343</v>
      </c>
      <c r="I250" s="118">
        <f t="shared" si="115"/>
        <v>187.76113925174303</v>
      </c>
      <c r="J250" s="118">
        <f t="shared" si="115"/>
        <v>179.55120182426828</v>
      </c>
      <c r="K250" s="118">
        <f t="shared" si="115"/>
        <v>185.30390416747221</v>
      </c>
      <c r="L250" s="118">
        <f t="shared" si="115"/>
        <v>203.44970448553403</v>
      </c>
      <c r="M250" s="118">
        <f t="shared" si="115"/>
        <v>191.08327442125662</v>
      </c>
      <c r="N250" s="118">
        <f t="shared" si="115"/>
        <v>198.58142134233157</v>
      </c>
      <c r="O250" s="118">
        <f t="shared" si="115"/>
        <v>196.88651671495444</v>
      </c>
      <c r="P250" s="118">
        <f t="shared" si="115"/>
        <v>182.1625096141984</v>
      </c>
      <c r="Q250" s="118">
        <f t="shared" si="115"/>
        <v>175.98120670224134</v>
      </c>
      <c r="R250" s="118">
        <f t="shared" ref="R250:V250" si="116">R251+R254+R256+R265</f>
        <v>193.84241507833124</v>
      </c>
      <c r="S250" s="118">
        <f t="shared" si="116"/>
        <v>193.18157245089023</v>
      </c>
      <c r="T250" s="118">
        <f t="shared" si="116"/>
        <v>195.46630760209678</v>
      </c>
      <c r="U250" s="118">
        <f t="shared" si="116"/>
        <v>194.48330645316972</v>
      </c>
      <c r="V250" s="118">
        <f t="shared" si="116"/>
        <v>187.11715089074923</v>
      </c>
      <c r="W250" s="118">
        <f t="shared" ref="W250:Y250" si="117">W251+W254+W256+W265</f>
        <v>193.12405477781445</v>
      </c>
      <c r="X250" s="118">
        <f t="shared" si="117"/>
        <v>196.15036309538959</v>
      </c>
      <c r="Y250" s="118">
        <f t="shared" si="117"/>
        <v>185.10902694281236</v>
      </c>
      <c r="DA250" s="129" t="s">
        <v>3031</v>
      </c>
    </row>
    <row r="251" spans="1:105" ht="12" customHeight="1" x14ac:dyDescent="0.25">
      <c r="A251" s="121" t="s">
        <v>57</v>
      </c>
      <c r="B251" s="123">
        <f t="shared" ref="B251:Q251" si="118">SUM(B252:B253)</f>
        <v>155.55018615398876</v>
      </c>
      <c r="C251" s="123">
        <f t="shared" si="118"/>
        <v>159.37586612295209</v>
      </c>
      <c r="D251" s="123">
        <f t="shared" si="118"/>
        <v>157.30011183965701</v>
      </c>
      <c r="E251" s="123">
        <f t="shared" si="118"/>
        <v>150.43961981471131</v>
      </c>
      <c r="F251" s="123">
        <f t="shared" si="118"/>
        <v>148.26205164143164</v>
      </c>
      <c r="G251" s="123">
        <f t="shared" si="118"/>
        <v>153.05520529839237</v>
      </c>
      <c r="H251" s="123">
        <f t="shared" si="118"/>
        <v>153.12849757826098</v>
      </c>
      <c r="I251" s="123">
        <f t="shared" si="118"/>
        <v>160.34905243551074</v>
      </c>
      <c r="J251" s="123">
        <f t="shared" si="118"/>
        <v>153.48538972852367</v>
      </c>
      <c r="K251" s="123">
        <f t="shared" si="118"/>
        <v>160.57708690303522</v>
      </c>
      <c r="L251" s="123">
        <f t="shared" si="118"/>
        <v>176.47763902562099</v>
      </c>
      <c r="M251" s="123">
        <f t="shared" si="118"/>
        <v>165.52039802034179</v>
      </c>
      <c r="N251" s="123">
        <f t="shared" si="118"/>
        <v>172.40465047548511</v>
      </c>
      <c r="O251" s="123">
        <f t="shared" si="118"/>
        <v>171.23959828171451</v>
      </c>
      <c r="P251" s="123">
        <f t="shared" si="118"/>
        <v>158.297818021686</v>
      </c>
      <c r="Q251" s="123">
        <f t="shared" si="118"/>
        <v>152.21899683650818</v>
      </c>
      <c r="R251" s="123">
        <f t="shared" ref="R251:V251" si="119">SUM(R252:R253)</f>
        <v>167.29061298455323</v>
      </c>
      <c r="S251" s="123">
        <f t="shared" si="119"/>
        <v>166.73900322655285</v>
      </c>
      <c r="T251" s="123">
        <f t="shared" si="119"/>
        <v>169.73446068186695</v>
      </c>
      <c r="U251" s="123">
        <f t="shared" si="119"/>
        <v>167.52209711443851</v>
      </c>
      <c r="V251" s="123">
        <f t="shared" si="119"/>
        <v>161.69166388018078</v>
      </c>
      <c r="W251" s="123">
        <f t="shared" ref="W251:Y251" si="120">SUM(W252:W253)</f>
        <v>166.10110777278786</v>
      </c>
      <c r="X251" s="123">
        <f t="shared" si="120"/>
        <v>172.00406757144745</v>
      </c>
      <c r="Y251" s="123">
        <f t="shared" si="120"/>
        <v>159.75163818104167</v>
      </c>
      <c r="DA251" s="130" t="s">
        <v>3032</v>
      </c>
    </row>
    <row r="252" spans="1:105" ht="12" customHeight="1" x14ac:dyDescent="0.25">
      <c r="A252" s="97" t="s">
        <v>198</v>
      </c>
      <c r="B252" s="99">
        <v>154.81911547193377</v>
      </c>
      <c r="C252" s="99">
        <v>158.64244641874251</v>
      </c>
      <c r="D252" s="99">
        <v>156.59168908999251</v>
      </c>
      <c r="E252" s="99">
        <v>149.77614109221949</v>
      </c>
      <c r="F252" s="99">
        <v>147.61857348678032</v>
      </c>
      <c r="G252" s="99">
        <v>152.40636061676668</v>
      </c>
      <c r="H252" s="99">
        <v>152.48849371646833</v>
      </c>
      <c r="I252" s="99">
        <v>159.6917302793853</v>
      </c>
      <c r="J252" s="99">
        <v>152.86800610000694</v>
      </c>
      <c r="K252" s="99">
        <v>159.94384228982824</v>
      </c>
      <c r="L252" s="99">
        <v>175.78212559198238</v>
      </c>
      <c r="M252" s="99">
        <v>164.87609726534779</v>
      </c>
      <c r="N252" s="99">
        <v>171.73935997465361</v>
      </c>
      <c r="O252" s="99">
        <v>170.58441709374964</v>
      </c>
      <c r="P252" s="99">
        <v>157.6959612227179</v>
      </c>
      <c r="Q252" s="99">
        <v>151.64332155176746</v>
      </c>
      <c r="R252" s="99">
        <v>166.66301593177397</v>
      </c>
      <c r="S252" s="99">
        <v>166.11658261501904</v>
      </c>
      <c r="T252" s="99">
        <v>169.10353265967183</v>
      </c>
      <c r="U252" s="99">
        <v>166.90092980060831</v>
      </c>
      <c r="V252" s="99">
        <v>161.09194202922868</v>
      </c>
      <c r="W252" s="99">
        <v>165.48681333014756</v>
      </c>
      <c r="X252" s="99">
        <v>171.36750033485066</v>
      </c>
      <c r="Y252" s="99">
        <v>159.16258964453169</v>
      </c>
      <c r="DA252" s="63" t="s">
        <v>3033</v>
      </c>
    </row>
    <row r="253" spans="1:105" ht="12" customHeight="1" x14ac:dyDescent="0.25">
      <c r="A253" s="97" t="s">
        <v>53</v>
      </c>
      <c r="B253" s="99">
        <v>0.73107068205498593</v>
      </c>
      <c r="C253" s="99">
        <v>0.7334197042095888</v>
      </c>
      <c r="D253" s="99">
        <v>0.70842274966449525</v>
      </c>
      <c r="E253" s="99">
        <v>0.66347872249182316</v>
      </c>
      <c r="F253" s="99">
        <v>0.64347815465131331</v>
      </c>
      <c r="G253" s="99">
        <v>0.64884468162569386</v>
      </c>
      <c r="H253" s="99">
        <v>0.64000386179264512</v>
      </c>
      <c r="I253" s="99">
        <v>0.65732215612543532</v>
      </c>
      <c r="J253" s="99">
        <v>0.61738362851673267</v>
      </c>
      <c r="K253" s="99">
        <v>0.63324461320699021</v>
      </c>
      <c r="L253" s="99">
        <v>0.69551343363861573</v>
      </c>
      <c r="M253" s="99">
        <v>0.64430075499399886</v>
      </c>
      <c r="N253" s="99">
        <v>0.6652905008315132</v>
      </c>
      <c r="O253" s="99">
        <v>0.6551811879648598</v>
      </c>
      <c r="P253" s="99">
        <v>0.60185679896810595</v>
      </c>
      <c r="Q253" s="99">
        <v>0.57567528474073559</v>
      </c>
      <c r="R253" s="99">
        <v>0.6275970527792617</v>
      </c>
      <c r="S253" s="99">
        <v>0.62242061153380324</v>
      </c>
      <c r="T253" s="99">
        <v>0.63092802219510757</v>
      </c>
      <c r="U253" s="99">
        <v>0.62116731383018886</v>
      </c>
      <c r="V253" s="99">
        <v>0.59972185095211306</v>
      </c>
      <c r="W253" s="99">
        <v>0.61429444264030209</v>
      </c>
      <c r="X253" s="99">
        <v>0.63656723659679593</v>
      </c>
      <c r="Y253" s="99">
        <v>0.58904853650997213</v>
      </c>
      <c r="DA253" s="63" t="s">
        <v>3034</v>
      </c>
    </row>
    <row r="254" spans="1:105" ht="12" customHeight="1" x14ac:dyDescent="0.25">
      <c r="A254" s="121" t="s">
        <v>92</v>
      </c>
      <c r="B254" s="123">
        <f t="shared" ref="B254:Y254" si="121">B255</f>
        <v>7.4986629876549495E-4</v>
      </c>
      <c r="C254" s="123">
        <f t="shared" si="121"/>
        <v>1.0852049326402088E-3</v>
      </c>
      <c r="D254" s="123">
        <f t="shared" si="121"/>
        <v>1.5269995521682836E-3</v>
      </c>
      <c r="E254" s="123">
        <f t="shared" si="121"/>
        <v>1.8748451491087666E-3</v>
      </c>
      <c r="F254" s="123">
        <f t="shared" si="121"/>
        <v>2.8488240180400918E-3</v>
      </c>
      <c r="G254" s="123">
        <f t="shared" si="121"/>
        <v>4.5122762736940075E-3</v>
      </c>
      <c r="H254" s="123">
        <f t="shared" si="121"/>
        <v>5.6892336493236835E-3</v>
      </c>
      <c r="I254" s="123">
        <f t="shared" si="121"/>
        <v>6.6974790972391752E-3</v>
      </c>
      <c r="J254" s="123">
        <f t="shared" si="121"/>
        <v>7.7073338952285061E-3</v>
      </c>
      <c r="K254" s="123">
        <f t="shared" si="121"/>
        <v>8.2562371181420062E-3</v>
      </c>
      <c r="L254" s="123">
        <f t="shared" si="121"/>
        <v>1.7559168360196664E-2</v>
      </c>
      <c r="M254" s="123">
        <f t="shared" si="121"/>
        <v>1.2444018789643956E-2</v>
      </c>
      <c r="N254" s="123">
        <f t="shared" si="121"/>
        <v>1.2379808680613565E-2</v>
      </c>
      <c r="O254" s="123">
        <f t="shared" si="121"/>
        <v>1.5072266283726727E-2</v>
      </c>
      <c r="P254" s="123">
        <f t="shared" si="121"/>
        <v>2.0729868067932183E-2</v>
      </c>
      <c r="Q254" s="123">
        <f t="shared" si="121"/>
        <v>2.1082269430680135E-2</v>
      </c>
      <c r="R254" s="123">
        <f t="shared" si="121"/>
        <v>2.5162065260785984E-2</v>
      </c>
      <c r="S254" s="123">
        <f t="shared" si="121"/>
        <v>2.7988961048789743E-2</v>
      </c>
      <c r="T254" s="123">
        <f t="shared" si="121"/>
        <v>4.1355791652300578E-2</v>
      </c>
      <c r="U254" s="123">
        <f t="shared" si="121"/>
        <v>2.9857853284483267E-2</v>
      </c>
      <c r="V254" s="123">
        <f t="shared" si="121"/>
        <v>3.392879314172844E-2</v>
      </c>
      <c r="W254" s="123">
        <f t="shared" si="121"/>
        <v>5.5307070516208534E-2</v>
      </c>
      <c r="X254" s="123">
        <f t="shared" si="121"/>
        <v>5.4720084830098117E-2</v>
      </c>
      <c r="Y254" s="123">
        <f t="shared" si="121"/>
        <v>5.2910084951524619E-2</v>
      </c>
      <c r="DA254" s="130" t="s">
        <v>3035</v>
      </c>
    </row>
    <row r="255" spans="1:105" ht="12" customHeight="1" x14ac:dyDescent="0.25">
      <c r="A255" s="97" t="s">
        <v>53</v>
      </c>
      <c r="B255" s="99">
        <f>RES_hhdet_tess!B129</f>
        <v>7.4986629876549495E-4</v>
      </c>
      <c r="C255" s="99">
        <f>RES_hhdet_tess!C129</f>
        <v>1.0852049326402088E-3</v>
      </c>
      <c r="D255" s="99">
        <f>RES_hhdet_tess!D129</f>
        <v>1.5269995521682836E-3</v>
      </c>
      <c r="E255" s="99">
        <f>RES_hhdet_tess!E129</f>
        <v>1.8748451491087666E-3</v>
      </c>
      <c r="F255" s="99">
        <f>RES_hhdet_tess!F129</f>
        <v>2.8488240180400918E-3</v>
      </c>
      <c r="G255" s="99">
        <f>RES_hhdet_tess!G129</f>
        <v>4.5122762736940075E-3</v>
      </c>
      <c r="H255" s="99">
        <f>RES_hhdet_tess!H129</f>
        <v>5.6892336493236835E-3</v>
      </c>
      <c r="I255" s="99">
        <f>RES_hhdet_tess!I129</f>
        <v>6.6974790972391752E-3</v>
      </c>
      <c r="J255" s="99">
        <f>RES_hhdet_tess!J129</f>
        <v>7.7073338952285061E-3</v>
      </c>
      <c r="K255" s="99">
        <f>RES_hhdet_tess!K129</f>
        <v>8.2562371181420062E-3</v>
      </c>
      <c r="L255" s="99">
        <f>RES_hhdet_tess!L129</f>
        <v>1.7559168360196664E-2</v>
      </c>
      <c r="M255" s="99">
        <f>RES_hhdet_tess!M129</f>
        <v>1.2444018789643956E-2</v>
      </c>
      <c r="N255" s="99">
        <f>RES_hhdet_tess!N129</f>
        <v>1.2379808680613565E-2</v>
      </c>
      <c r="O255" s="99">
        <f>RES_hhdet_tess!O129</f>
        <v>1.5072266283726727E-2</v>
      </c>
      <c r="P255" s="99">
        <f>RES_hhdet_tess!P129</f>
        <v>2.0729868067932183E-2</v>
      </c>
      <c r="Q255" s="99">
        <f>RES_hhdet_tess!Q129</f>
        <v>2.1082269430680135E-2</v>
      </c>
      <c r="R255" s="99">
        <f>RES_hhdet_tess!R129</f>
        <v>2.5162065260785984E-2</v>
      </c>
      <c r="S255" s="99">
        <f>RES_hhdet_tess!S129</f>
        <v>2.7988961048789743E-2</v>
      </c>
      <c r="T255" s="99">
        <f>RES_hhdet_tess!T129</f>
        <v>4.1355791652300578E-2</v>
      </c>
      <c r="U255" s="99">
        <f>RES_hhdet_tess!U129</f>
        <v>2.9857853284483267E-2</v>
      </c>
      <c r="V255" s="99">
        <f>RES_hhdet_tess!V129</f>
        <v>3.392879314172844E-2</v>
      </c>
      <c r="W255" s="99">
        <f>RES_hhdet_tess!W129</f>
        <v>5.5307070516208534E-2</v>
      </c>
      <c r="X255" s="99">
        <f>RES_hhdet_tess!X129</f>
        <v>5.4720084830098117E-2</v>
      </c>
      <c r="Y255" s="99">
        <f>RES_hhdet_tess!Y129</f>
        <v>5.2910084951524619E-2</v>
      </c>
      <c r="DA255" s="63" t="s">
        <v>3036</v>
      </c>
    </row>
    <row r="256" spans="1:105" ht="12" customHeight="1" x14ac:dyDescent="0.25">
      <c r="A256" s="121" t="s">
        <v>55</v>
      </c>
      <c r="B256" s="123">
        <v>19.343187489965207</v>
      </c>
      <c r="C256" s="123">
        <v>20.139476838109427</v>
      </c>
      <c r="D256" s="123">
        <v>20.673814980318024</v>
      </c>
      <c r="E256" s="123">
        <v>18.962266449193475</v>
      </c>
      <c r="F256" s="123">
        <v>19.127342386190424</v>
      </c>
      <c r="G256" s="123">
        <v>20.631946770263951</v>
      </c>
      <c r="H256" s="123">
        <v>21.401988539116871</v>
      </c>
      <c r="I256" s="123">
        <v>17.884728700505434</v>
      </c>
      <c r="J256" s="123">
        <v>16.913087998132234</v>
      </c>
      <c r="K256" s="123">
        <v>16.359673793243342</v>
      </c>
      <c r="L256" s="123">
        <v>17.758580085274158</v>
      </c>
      <c r="M256" s="123">
        <v>16.887613502023381</v>
      </c>
      <c r="N256" s="123">
        <v>17.568348948211046</v>
      </c>
      <c r="O256" s="123">
        <v>17.395317359890416</v>
      </c>
      <c r="P256" s="123">
        <v>15.985792895205629</v>
      </c>
      <c r="Q256" s="123">
        <v>15.550096940959648</v>
      </c>
      <c r="R256" s="123">
        <v>17.190301520423116</v>
      </c>
      <c r="S256" s="123">
        <v>17.197166188176585</v>
      </c>
      <c r="T256" s="123">
        <v>17.022042208910953</v>
      </c>
      <c r="U256" s="123">
        <v>17.498249934295814</v>
      </c>
      <c r="V256" s="123">
        <v>16.82478330952782</v>
      </c>
      <c r="W256" s="123">
        <v>17.587964607449408</v>
      </c>
      <c r="X256" s="123">
        <v>17.501166614089364</v>
      </c>
      <c r="Y256" s="123">
        <v>16.611205149419636</v>
      </c>
      <c r="DA256" s="130" t="s">
        <v>3037</v>
      </c>
    </row>
    <row r="257" spans="1:105" ht="12" customHeight="1" x14ac:dyDescent="0.25">
      <c r="A257" s="97" t="s">
        <v>128</v>
      </c>
      <c r="B257" s="99">
        <v>19.343761611095502</v>
      </c>
      <c r="C257" s="99">
        <v>20.138384492511268</v>
      </c>
      <c r="D257" s="99">
        <v>20.679077165653148</v>
      </c>
      <c r="E257" s="99">
        <v>18.958537822289259</v>
      </c>
      <c r="F257" s="99">
        <v>19.126242680012883</v>
      </c>
      <c r="G257" s="99">
        <v>20.643021599306092</v>
      </c>
      <c r="H257" s="99">
        <v>21.415493310581613</v>
      </c>
      <c r="I257" s="99">
        <v>17.881352059296805</v>
      </c>
      <c r="J257" s="99">
        <v>16.906379051866736</v>
      </c>
      <c r="K257" s="99">
        <v>16.354020223468513</v>
      </c>
      <c r="L257" s="99">
        <v>17.755070696259139</v>
      </c>
      <c r="M257" s="99">
        <v>16.890019773722845</v>
      </c>
      <c r="N257" s="99">
        <v>17.570355165696121</v>
      </c>
      <c r="O257" s="99">
        <v>17.399868878567634</v>
      </c>
      <c r="P257" s="99">
        <v>15.988743977390333</v>
      </c>
      <c r="Q257" s="99">
        <v>15.548664126905567</v>
      </c>
      <c r="R257" s="99">
        <v>17.190674140681804</v>
      </c>
      <c r="S257" s="99">
        <v>17.19833718194463</v>
      </c>
      <c r="T257" s="99">
        <v>17.031605365125046</v>
      </c>
      <c r="U257" s="99">
        <v>17.497658673541142</v>
      </c>
      <c r="V257" s="99">
        <v>16.822222912989474</v>
      </c>
      <c r="W257" s="99">
        <v>17.567656146105083</v>
      </c>
      <c r="X257" s="99">
        <v>17.605394627101663</v>
      </c>
      <c r="Y257" s="99">
        <v>16.558755075688477</v>
      </c>
      <c r="DA257" s="63" t="s">
        <v>3038</v>
      </c>
    </row>
    <row r="258" spans="1:105" ht="12" customHeight="1" x14ac:dyDescent="0.25">
      <c r="A258" s="97" t="s">
        <v>127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X258" s="99">
        <v>0</v>
      </c>
      <c r="Y258" s="99">
        <v>0</v>
      </c>
      <c r="DA258" s="63" t="s">
        <v>3039</v>
      </c>
    </row>
    <row r="259" spans="1:105" ht="12" customHeight="1" x14ac:dyDescent="0.25">
      <c r="A259" s="100" t="s">
        <v>198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X259" s="102">
        <v>0</v>
      </c>
      <c r="Y259" s="102">
        <v>0</v>
      </c>
      <c r="DA259" s="131" t="s">
        <v>3040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X260" s="105">
        <v>0</v>
      </c>
      <c r="Y260" s="105">
        <v>0</v>
      </c>
      <c r="DA260" s="132" t="s">
        <v>3041</v>
      </c>
    </row>
    <row r="261" spans="1:105" ht="12" customHeight="1" x14ac:dyDescent="0.25">
      <c r="A261" s="106" t="s">
        <v>122</v>
      </c>
      <c r="B261" s="102">
        <v>19.169944173331185</v>
      </c>
      <c r="C261" s="102">
        <v>20.275110225227635</v>
      </c>
      <c r="D261" s="102">
        <v>19.86736208287995</v>
      </c>
      <c r="E261" s="102">
        <v>19.551068738904895</v>
      </c>
      <c r="F261" s="102">
        <v>19.247324134626748</v>
      </c>
      <c r="G261" s="102">
        <v>18.920406433830177</v>
      </c>
      <c r="H261" s="102">
        <v>19.166724816233955</v>
      </c>
      <c r="I261" s="102">
        <v>18.433813036747164</v>
      </c>
      <c r="J261" s="102">
        <v>17.904995335723189</v>
      </c>
      <c r="K261" s="102">
        <v>17.078575836146456</v>
      </c>
      <c r="L261" s="102">
        <v>18.057287562453052</v>
      </c>
      <c r="M261" s="102">
        <v>16.650313774596448</v>
      </c>
      <c r="N261" s="102">
        <v>17.322962528461087</v>
      </c>
      <c r="O261" s="102">
        <v>16.833655418038898</v>
      </c>
      <c r="P261" s="102">
        <v>15.620140086557184</v>
      </c>
      <c r="Q261" s="102">
        <v>15.721588052964355</v>
      </c>
      <c r="R261" s="102">
        <v>17.148100243217552</v>
      </c>
      <c r="S261" s="102">
        <v>17.069668984824659</v>
      </c>
      <c r="T261" s="102">
        <v>16.302464786481998</v>
      </c>
      <c r="U261" s="102">
        <v>17.559316991039122</v>
      </c>
      <c r="V261" s="102">
        <v>17.183984014933415</v>
      </c>
      <c r="W261" s="102">
        <v>19.027260001079227</v>
      </c>
      <c r="X261" s="102">
        <v>13.115734932841727</v>
      </c>
      <c r="Y261" s="102">
        <v>18.375800120464426</v>
      </c>
      <c r="DA261" s="131" t="s">
        <v>3042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X262" s="105">
        <v>0</v>
      </c>
      <c r="Y262" s="105">
        <v>0</v>
      </c>
      <c r="DA262" s="132" t="s">
        <v>3043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3044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X264" s="99">
        <v>0</v>
      </c>
      <c r="Y264" s="99">
        <v>0</v>
      </c>
      <c r="DA264" s="63" t="s">
        <v>3045</v>
      </c>
    </row>
    <row r="265" spans="1:105" ht="12" customHeight="1" x14ac:dyDescent="0.25">
      <c r="A265" s="121" t="s">
        <v>54</v>
      </c>
      <c r="B265" s="123">
        <v>13.197437305164796</v>
      </c>
      <c r="C265" s="123">
        <v>13.74242214081008</v>
      </c>
      <c r="D265" s="123">
        <v>11.773716123063446</v>
      </c>
      <c r="E265" s="123">
        <v>11.423753075485882</v>
      </c>
      <c r="F265" s="123">
        <v>11.39235267043523</v>
      </c>
      <c r="G265" s="123">
        <v>10.480785208304935</v>
      </c>
      <c r="H265" s="123">
        <v>11.076142230306266</v>
      </c>
      <c r="I265" s="123">
        <v>9.5206606366296249</v>
      </c>
      <c r="J265" s="123">
        <v>9.1450167637171305</v>
      </c>
      <c r="K265" s="123">
        <v>8.3588872340755138</v>
      </c>
      <c r="L265" s="123">
        <v>9.1959262062786831</v>
      </c>
      <c r="M265" s="123">
        <v>8.6628188801018133</v>
      </c>
      <c r="N265" s="123">
        <v>8.596042109954789</v>
      </c>
      <c r="O265" s="123">
        <v>8.2365288070657758</v>
      </c>
      <c r="P265" s="123">
        <v>7.8581688292388296</v>
      </c>
      <c r="Q265" s="123">
        <v>8.1910306553428125</v>
      </c>
      <c r="R265" s="123">
        <v>9.3363385080941086</v>
      </c>
      <c r="S265" s="123">
        <v>9.2174140751120035</v>
      </c>
      <c r="T265" s="123">
        <v>8.668448919666556</v>
      </c>
      <c r="U265" s="123">
        <v>9.433101551150914</v>
      </c>
      <c r="V265" s="123">
        <v>8.5667749078988944</v>
      </c>
      <c r="W265" s="123">
        <v>9.3796753270609674</v>
      </c>
      <c r="X265" s="123">
        <v>6.590408825022692</v>
      </c>
      <c r="Y265" s="123">
        <v>8.6932735273995121</v>
      </c>
      <c r="DA265" s="130" t="s">
        <v>3046</v>
      </c>
    </row>
    <row r="266" spans="1:105" ht="12" customHeight="1" x14ac:dyDescent="0.25">
      <c r="A266" s="97" t="s">
        <v>50</v>
      </c>
      <c r="B266" s="99">
        <v>12.69139790120779</v>
      </c>
      <c r="C266" s="99">
        <v>16.113060778817154</v>
      </c>
      <c r="D266" s="99">
        <v>8.4341924729716773</v>
      </c>
      <c r="E266" s="99">
        <v>11.755740410155667</v>
      </c>
      <c r="F266" s="99">
        <v>12.510615267265683</v>
      </c>
      <c r="G266" s="99">
        <v>10.133506260040953</v>
      </c>
      <c r="H266" s="99">
        <v>10.834602977784987</v>
      </c>
      <c r="I266" s="99">
        <v>7.2608240249536786</v>
      </c>
      <c r="J266" s="99">
        <v>9.5959246509814697</v>
      </c>
      <c r="K266" s="99">
        <v>8.3277792848239098</v>
      </c>
      <c r="L266" s="99">
        <v>9.8630814080295135</v>
      </c>
      <c r="M266" s="99">
        <v>9.6167728440172802</v>
      </c>
      <c r="N266" s="99">
        <v>7.5609105876303149</v>
      </c>
      <c r="O266" s="99">
        <v>7.1029407506902755</v>
      </c>
      <c r="P266" s="99">
        <v>7.9136551972228686</v>
      </c>
      <c r="Q266" s="99">
        <v>8.2336002757436635</v>
      </c>
      <c r="R266" s="99">
        <v>10.30677151001704</v>
      </c>
      <c r="S266" s="99">
        <v>10.221367558000676</v>
      </c>
      <c r="T266" s="99">
        <v>8.8893992945090972</v>
      </c>
      <c r="U266" s="99">
        <v>10.585251672349866</v>
      </c>
      <c r="V266" s="99">
        <v>7.9874817005595444</v>
      </c>
      <c r="W266" s="99">
        <v>8.360265586564136</v>
      </c>
      <c r="X266" s="99">
        <v>5.364540545080053</v>
      </c>
      <c r="Y266" s="99">
        <v>9.0322122224255104</v>
      </c>
      <c r="DA266" s="63" t="s">
        <v>3047</v>
      </c>
    </row>
    <row r="267" spans="1:105" ht="12" customHeight="1" x14ac:dyDescent="0.25">
      <c r="A267" s="109" t="s">
        <v>120</v>
      </c>
      <c r="B267" s="110">
        <v>13.279266050555069</v>
      </c>
      <c r="C267" s="110">
        <v>13.403405344426282</v>
      </c>
      <c r="D267" s="110">
        <v>12.154748332623925</v>
      </c>
      <c r="E267" s="110">
        <v>11.38755627672399</v>
      </c>
      <c r="F267" s="110">
        <v>11.278665835054298</v>
      </c>
      <c r="G267" s="110">
        <v>10.513966227927368</v>
      </c>
      <c r="H267" s="110">
        <v>11.097763424029896</v>
      </c>
      <c r="I267" s="110">
        <v>9.7239280897098883</v>
      </c>
      <c r="J267" s="110">
        <v>9.0987712951545774</v>
      </c>
      <c r="K267" s="110">
        <v>8.3626895559579779</v>
      </c>
      <c r="L267" s="110">
        <v>9.1011146072676361</v>
      </c>
      <c r="M267" s="110">
        <v>8.5226445790210033</v>
      </c>
      <c r="N267" s="110">
        <v>8.7430814062104645</v>
      </c>
      <c r="O267" s="110">
        <v>8.4098116661342335</v>
      </c>
      <c r="P267" s="110">
        <v>7.8482492499481982</v>
      </c>
      <c r="Q267" s="110">
        <v>8.1820527482094505</v>
      </c>
      <c r="R267" s="110">
        <v>9.105912445842808</v>
      </c>
      <c r="S267" s="110">
        <v>8.985741476825778</v>
      </c>
      <c r="T267" s="110">
        <v>8.6186655706830937</v>
      </c>
      <c r="U267" s="110">
        <v>9.2044098746704162</v>
      </c>
      <c r="V267" s="110">
        <v>8.6545661804003444</v>
      </c>
      <c r="W267" s="110">
        <v>9.5031602786931391</v>
      </c>
      <c r="X267" s="110">
        <v>6.7334386241782855</v>
      </c>
      <c r="Y267" s="110">
        <v>8.6581136998166865</v>
      </c>
      <c r="DA267" s="60" t="s">
        <v>3048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0.71542708507837915</v>
      </c>
      <c r="C269" s="118">
        <f t="shared" si="122"/>
        <v>0.81562753522688747</v>
      </c>
      <c r="D269" s="118">
        <f t="shared" si="122"/>
        <v>0.34939682033363983</v>
      </c>
      <c r="E269" s="118">
        <f t="shared" si="122"/>
        <v>0.46650194416069646</v>
      </c>
      <c r="F269" s="118">
        <f t="shared" si="122"/>
        <v>0.46476529092933233</v>
      </c>
      <c r="G269" s="118">
        <f t="shared" si="122"/>
        <v>0.35467470770708148</v>
      </c>
      <c r="H269" s="118">
        <f t="shared" si="122"/>
        <v>0.35583213129509766</v>
      </c>
      <c r="I269" s="118">
        <f t="shared" si="122"/>
        <v>0.23904039498867474</v>
      </c>
      <c r="J269" s="118">
        <f t="shared" si="122"/>
        <v>0.35579131836891909</v>
      </c>
      <c r="K269" s="118">
        <f t="shared" si="122"/>
        <v>0.36112675935429939</v>
      </c>
      <c r="L269" s="118">
        <f t="shared" si="122"/>
        <v>0.48809252218124588</v>
      </c>
      <c r="M269" s="118">
        <f t="shared" si="122"/>
        <v>0.48946487177097392</v>
      </c>
      <c r="N269" s="118">
        <f t="shared" si="122"/>
        <v>0.37329640529350444</v>
      </c>
      <c r="O269" s="118">
        <f t="shared" si="122"/>
        <v>0.37351707736441375</v>
      </c>
      <c r="P269" s="118">
        <f t="shared" si="122"/>
        <v>0.47567121878185531</v>
      </c>
      <c r="Q269" s="118">
        <f t="shared" si="122"/>
        <v>0.5676232737728969</v>
      </c>
      <c r="R269" s="118">
        <f t="shared" ref="R269:V269" si="123">R270+R273+R275+R284</f>
        <v>0.78061637930703909</v>
      </c>
      <c r="S269" s="118">
        <f t="shared" si="123"/>
        <v>0.75367124532977814</v>
      </c>
      <c r="T269" s="118">
        <f t="shared" si="123"/>
        <v>0.63987022926910242</v>
      </c>
      <c r="U269" s="118">
        <f t="shared" si="123"/>
        <v>0.6837088664614952</v>
      </c>
      <c r="V269" s="118">
        <f t="shared" si="123"/>
        <v>0.40909583020093343</v>
      </c>
      <c r="W269" s="118">
        <f t="shared" ref="W269:Y269" si="124">W270+W273+W275+W284</f>
        <v>0.35058144292685295</v>
      </c>
      <c r="X269" s="118">
        <f t="shared" si="124"/>
        <v>0.21509078463655223</v>
      </c>
      <c r="Y269" s="118">
        <f t="shared" si="124"/>
        <v>0.32219665157628963</v>
      </c>
      <c r="DA269" s="129" t="s">
        <v>3199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:Y270" si="127">SUM(W271:W272)</f>
        <v>0</v>
      </c>
      <c r="X270" s="123">
        <f t="shared" si="127"/>
        <v>0</v>
      </c>
      <c r="Y270" s="123">
        <f t="shared" si="127"/>
        <v>0</v>
      </c>
      <c r="DA270" s="130" t="s">
        <v>3200</v>
      </c>
    </row>
    <row r="271" spans="1:105" ht="12" customHeight="1" x14ac:dyDescent="0.25">
      <c r="A271" s="97" t="s">
        <v>198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3201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3202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3203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3204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3205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3206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3207</v>
      </c>
    </row>
    <row r="278" spans="1:105" ht="12" customHeight="1" x14ac:dyDescent="0.25">
      <c r="A278" s="100" t="s">
        <v>198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3208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3209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3210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3211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3212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3213</v>
      </c>
    </row>
    <row r="284" spans="1:105" ht="12" customHeight="1" x14ac:dyDescent="0.25">
      <c r="A284" s="121" t="s">
        <v>54</v>
      </c>
      <c r="B284" s="123">
        <v>0.71542708507837915</v>
      </c>
      <c r="C284" s="123">
        <v>0.81562753522688747</v>
      </c>
      <c r="D284" s="123">
        <v>0.34939682033363983</v>
      </c>
      <c r="E284" s="123">
        <v>0.46650194416069646</v>
      </c>
      <c r="F284" s="123">
        <v>0.46476529092933233</v>
      </c>
      <c r="G284" s="123">
        <v>0.35467470770708148</v>
      </c>
      <c r="H284" s="123">
        <v>0.35583213129509766</v>
      </c>
      <c r="I284" s="123">
        <v>0.23904039498867474</v>
      </c>
      <c r="J284" s="123">
        <v>0.35579131836891909</v>
      </c>
      <c r="K284" s="123">
        <v>0.36112675935429939</v>
      </c>
      <c r="L284" s="123">
        <v>0.48809252218124588</v>
      </c>
      <c r="M284" s="123">
        <v>0.48946487177097392</v>
      </c>
      <c r="N284" s="123">
        <v>0.37329640529350444</v>
      </c>
      <c r="O284" s="123">
        <v>0.37351707736441375</v>
      </c>
      <c r="P284" s="123">
        <v>0.47567121878185531</v>
      </c>
      <c r="Q284" s="123">
        <v>0.5676232737728969</v>
      </c>
      <c r="R284" s="123">
        <v>0.78061637930703909</v>
      </c>
      <c r="S284" s="123">
        <v>0.75367124532977814</v>
      </c>
      <c r="T284" s="123">
        <v>0.63987022926910242</v>
      </c>
      <c r="U284" s="123">
        <v>0.6837088664614952</v>
      </c>
      <c r="V284" s="123">
        <v>0.40909583020093343</v>
      </c>
      <c r="W284" s="123">
        <v>0.35058144292685295</v>
      </c>
      <c r="X284" s="123">
        <v>0.21509078463655223</v>
      </c>
      <c r="Y284" s="123">
        <v>0.32219665157628963</v>
      </c>
      <c r="DA284" s="130" t="s">
        <v>3214</v>
      </c>
    </row>
    <row r="285" spans="1:105" ht="12" customHeight="1" x14ac:dyDescent="0.25">
      <c r="A285" s="97" t="s">
        <v>50</v>
      </c>
      <c r="B285" s="99">
        <v>5.1397194774531645</v>
      </c>
      <c r="C285" s="99">
        <v>6.5190563029341977</v>
      </c>
      <c r="D285" s="99">
        <v>3.4116548538919687</v>
      </c>
      <c r="E285" s="99">
        <v>4.7451327169800024</v>
      </c>
      <c r="F285" s="99">
        <v>5.0363556550188484</v>
      </c>
      <c r="G285" s="99">
        <v>4.0667685755241418</v>
      </c>
      <c r="H285" s="99">
        <v>4.3309793000727073</v>
      </c>
      <c r="I285" s="99">
        <v>2.8965845717810699</v>
      </c>
      <c r="J285" s="99">
        <v>3.8248687579397136</v>
      </c>
      <c r="K285" s="99">
        <v>3.315614372621456</v>
      </c>
      <c r="L285" s="99">
        <v>3.9226244624237192</v>
      </c>
      <c r="M285" s="99">
        <v>3.8205102276105958</v>
      </c>
      <c r="N285" s="99">
        <v>3.0012393166757034</v>
      </c>
      <c r="O285" s="99">
        <v>2.8170045638290269</v>
      </c>
      <c r="P285" s="99">
        <v>3.1363957829447391</v>
      </c>
      <c r="Q285" s="99">
        <v>3.2590642673438559</v>
      </c>
      <c r="R285" s="99">
        <v>4.0681607174773413</v>
      </c>
      <c r="S285" s="99">
        <v>4.0197064920492176</v>
      </c>
      <c r="T285" s="99">
        <v>3.4797668994299036</v>
      </c>
      <c r="U285" s="99">
        <v>4.1282384859099892</v>
      </c>
      <c r="V285" s="99">
        <v>3.1085262955963633</v>
      </c>
      <c r="W285" s="99">
        <v>3.2447489753532057</v>
      </c>
      <c r="X285" s="99">
        <v>2.0585735536159904</v>
      </c>
      <c r="Y285" s="99">
        <v>3.4281536523540717</v>
      </c>
      <c r="DA285" s="63" t="s">
        <v>3215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3216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16.840332087976503</v>
      </c>
      <c r="D290" s="117">
        <f t="shared" si="129"/>
        <v>11.77804585439298</v>
      </c>
      <c r="E290" s="117">
        <f t="shared" si="129"/>
        <v>10.926768724465493</v>
      </c>
      <c r="F290" s="117">
        <f t="shared" si="129"/>
        <v>12.430718867130166</v>
      </c>
      <c r="G290" s="117">
        <f t="shared" si="129"/>
        <v>7.4453668513851028</v>
      </c>
      <c r="H290" s="117">
        <f t="shared" si="129"/>
        <v>9.6634272991926053</v>
      </c>
      <c r="I290" s="117">
        <f t="shared" si="129"/>
        <v>4.3668540464783199</v>
      </c>
      <c r="J290" s="117">
        <f t="shared" si="129"/>
        <v>7.5447308403527096</v>
      </c>
      <c r="K290" s="117">
        <f t="shared" si="129"/>
        <v>4.9178865959729592</v>
      </c>
      <c r="L290" s="117">
        <f t="shared" si="129"/>
        <v>9.013471940817892</v>
      </c>
      <c r="M290" s="117">
        <f t="shared" si="129"/>
        <v>8.5849692630299916</v>
      </c>
      <c r="N290" s="117">
        <f t="shared" si="129"/>
        <v>7.7785768115472234</v>
      </c>
      <c r="O290" s="117">
        <f t="shared" si="129"/>
        <v>7.0481340421951906</v>
      </c>
      <c r="P290" s="117">
        <f t="shared" si="129"/>
        <v>3.6670625223474898</v>
      </c>
      <c r="Q290" s="117">
        <f t="shared" si="129"/>
        <v>5.0330367849533033</v>
      </c>
      <c r="R290" s="117">
        <f t="shared" ref="R290:V290" si="130">R291+R294+R296+R305</f>
        <v>7.7438713017002616</v>
      </c>
      <c r="S290" s="117">
        <f t="shared" si="130"/>
        <v>11.744080960915475</v>
      </c>
      <c r="T290" s="117">
        <f t="shared" si="130"/>
        <v>6.9861814638180348</v>
      </c>
      <c r="U290" s="117">
        <f t="shared" si="130"/>
        <v>10.353638563788921</v>
      </c>
      <c r="V290" s="117">
        <f t="shared" si="130"/>
        <v>5.449762412238222</v>
      </c>
      <c r="W290" s="117">
        <f t="shared" ref="W290:Y290" si="131">W291+W294+W296+W305</f>
        <v>3.9464053058475397</v>
      </c>
      <c r="X290" s="117">
        <f t="shared" si="131"/>
        <v>4.6721907654158361</v>
      </c>
      <c r="Y290" s="117">
        <f t="shared" si="131"/>
        <v>4.9756128235224555</v>
      </c>
      <c r="DA290" s="129" t="s">
        <v>3367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14.034718229512823</v>
      </c>
      <c r="D291" s="122">
        <f t="shared" si="132"/>
        <v>9.8483004117954103</v>
      </c>
      <c r="E291" s="122">
        <f t="shared" si="132"/>
        <v>9.1460096031990581</v>
      </c>
      <c r="F291" s="122">
        <f t="shared" si="132"/>
        <v>10.337045893833775</v>
      </c>
      <c r="G291" s="122">
        <f t="shared" si="132"/>
        <v>6.1998940978419403</v>
      </c>
      <c r="H291" s="122">
        <f t="shared" si="132"/>
        <v>7.9659617725498144</v>
      </c>
      <c r="I291" s="122">
        <f t="shared" si="132"/>
        <v>3.7184442694854436</v>
      </c>
      <c r="J291" s="122">
        <f t="shared" si="132"/>
        <v>6.3935078135867975</v>
      </c>
      <c r="K291" s="122">
        <f t="shared" si="132"/>
        <v>4.2140342597578995</v>
      </c>
      <c r="L291" s="122">
        <f t="shared" si="132"/>
        <v>7.7118891694793685</v>
      </c>
      <c r="M291" s="122">
        <f t="shared" si="132"/>
        <v>7.325896832123366</v>
      </c>
      <c r="N291" s="122">
        <f t="shared" si="132"/>
        <v>6.6359919100140141</v>
      </c>
      <c r="O291" s="122">
        <f t="shared" si="132"/>
        <v>5.9938456397038289</v>
      </c>
      <c r="P291" s="122">
        <f t="shared" si="132"/>
        <v>3.0829529143900594</v>
      </c>
      <c r="Q291" s="122">
        <f t="shared" si="132"/>
        <v>4.1747733965415597</v>
      </c>
      <c r="R291" s="122">
        <f t="shared" ref="R291:V291" si="133">SUM(R292:R293)</f>
        <v>6.3615832843446611</v>
      </c>
      <c r="S291" s="122">
        <f t="shared" si="133"/>
        <v>9.6247882820760946</v>
      </c>
      <c r="T291" s="122">
        <f t="shared" si="133"/>
        <v>5.7211508072777573</v>
      </c>
      <c r="U291" s="122">
        <f t="shared" si="133"/>
        <v>8.3291469679876684</v>
      </c>
      <c r="V291" s="122">
        <f t="shared" si="133"/>
        <v>4.3401065695868528</v>
      </c>
      <c r="W291" s="122">
        <f t="shared" ref="W291:Y291" si="134">SUM(W292:W293)</f>
        <v>2.9905785733096275</v>
      </c>
      <c r="X291" s="122">
        <f t="shared" si="134"/>
        <v>3.4866003836559192</v>
      </c>
      <c r="Y291" s="122">
        <f t="shared" si="134"/>
        <v>3.1765737877633442</v>
      </c>
      <c r="DA291" s="130" t="s">
        <v>3368</v>
      </c>
    </row>
    <row r="292" spans="1:105" ht="12" customHeight="1" x14ac:dyDescent="0.25">
      <c r="A292" s="97" t="s">
        <v>198</v>
      </c>
      <c r="B292" s="98"/>
      <c r="C292" s="98">
        <v>13.98553949769599</v>
      </c>
      <c r="D292" s="98">
        <v>9.8143607621770546</v>
      </c>
      <c r="E292" s="98">
        <v>9.1149878915436879</v>
      </c>
      <c r="F292" s="98">
        <v>10.302367768138783</v>
      </c>
      <c r="G292" s="98">
        <v>6.1794740392630523</v>
      </c>
      <c r="H292" s="98">
        <v>7.9399596318815302</v>
      </c>
      <c r="I292" s="98">
        <v>3.706476159605113</v>
      </c>
      <c r="J292" s="98">
        <v>6.3732040011576352</v>
      </c>
      <c r="K292" s="98">
        <v>4.200837735590321</v>
      </c>
      <c r="L292" s="98">
        <v>7.6876055519254329</v>
      </c>
      <c r="M292" s="98">
        <v>7.302919929232746</v>
      </c>
      <c r="N292" s="98">
        <v>6.6151247563144819</v>
      </c>
      <c r="O292" s="98">
        <v>5.974883186264945</v>
      </c>
      <c r="P292" s="98">
        <v>3.0730971792801935</v>
      </c>
      <c r="Q292" s="98">
        <v>4.1612900894565588</v>
      </c>
      <c r="R292" s="98">
        <v>6.3409612729753215</v>
      </c>
      <c r="S292" s="98">
        <v>9.5933903448232609</v>
      </c>
      <c r="T292" s="98">
        <v>5.7023645130688774</v>
      </c>
      <c r="U292" s="98">
        <v>8.3015842158338788</v>
      </c>
      <c r="V292" s="98">
        <v>4.3256016872936129</v>
      </c>
      <c r="W292" s="98">
        <v>2.9805251770964181</v>
      </c>
      <c r="X292" s="98">
        <v>3.4748151578316633</v>
      </c>
      <c r="Y292" s="98">
        <v>3.165826955722927</v>
      </c>
      <c r="DA292" s="63" t="s">
        <v>3369</v>
      </c>
    </row>
    <row r="293" spans="1:105" ht="12" customHeight="1" x14ac:dyDescent="0.25">
      <c r="A293" s="97" t="s">
        <v>53</v>
      </c>
      <c r="B293" s="98"/>
      <c r="C293" s="98">
        <v>4.9178731816833215E-2</v>
      </c>
      <c r="D293" s="98">
        <v>3.3939649618355737E-2</v>
      </c>
      <c r="E293" s="98">
        <v>3.1021711655370102E-2</v>
      </c>
      <c r="F293" s="98">
        <v>3.4678125694992228E-2</v>
      </c>
      <c r="G293" s="98">
        <v>2.0420058578887974E-2</v>
      </c>
      <c r="H293" s="98">
        <v>2.6002140668284504E-2</v>
      </c>
      <c r="I293" s="98">
        <v>1.1968109880330428E-2</v>
      </c>
      <c r="J293" s="98">
        <v>2.0303812429162158E-2</v>
      </c>
      <c r="K293" s="98">
        <v>1.3196524167578112E-2</v>
      </c>
      <c r="L293" s="98">
        <v>2.4283617553935398E-2</v>
      </c>
      <c r="M293" s="98">
        <v>2.2976902890619915E-2</v>
      </c>
      <c r="N293" s="98">
        <v>2.0867153699532348E-2</v>
      </c>
      <c r="O293" s="98">
        <v>1.8962453438883961E-2</v>
      </c>
      <c r="P293" s="98">
        <v>9.8557351098657736E-3</v>
      </c>
      <c r="Q293" s="98">
        <v>1.3483307085001074E-2</v>
      </c>
      <c r="R293" s="98">
        <v>2.0622011369339829E-2</v>
      </c>
      <c r="S293" s="98">
        <v>3.1397937252833394E-2</v>
      </c>
      <c r="T293" s="98">
        <v>1.8786294208880009E-2</v>
      </c>
      <c r="U293" s="98">
        <v>2.75627521537899E-2</v>
      </c>
      <c r="V293" s="98">
        <v>1.4504882293240274E-2</v>
      </c>
      <c r="W293" s="98">
        <v>1.0053396213209229E-2</v>
      </c>
      <c r="X293" s="98">
        <v>1.1785225824255747E-2</v>
      </c>
      <c r="Y293" s="98">
        <v>1.0746832040417301E-2</v>
      </c>
      <c r="DA293" s="63" t="s">
        <v>3370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1.2019334345515007E-4</v>
      </c>
      <c r="D294" s="122">
        <f t="shared" si="135"/>
        <v>1.4300131800190364E-4</v>
      </c>
      <c r="E294" s="122">
        <f t="shared" si="135"/>
        <v>1.2487738117854504E-4</v>
      </c>
      <c r="F294" s="122">
        <f t="shared" si="135"/>
        <v>2.7602865464700934E-4</v>
      </c>
      <c r="G294" s="122">
        <f t="shared" si="135"/>
        <v>2.4632222300343326E-4</v>
      </c>
      <c r="H294" s="122">
        <f t="shared" si="135"/>
        <v>1.8424776678797102E-4</v>
      </c>
      <c r="I294" s="122">
        <f t="shared" si="135"/>
        <v>1.8631151250875666E-4</v>
      </c>
      <c r="J294" s="122">
        <f t="shared" si="135"/>
        <v>2.2614867352705009E-4</v>
      </c>
      <c r="K294" s="122">
        <f t="shared" si="135"/>
        <v>1.5986882592186385E-4</v>
      </c>
      <c r="L294" s="122">
        <f t="shared" si="135"/>
        <v>5.3184718002760958E-4</v>
      </c>
      <c r="M294" s="122">
        <f t="shared" si="135"/>
        <v>1.0201474525910759E-4</v>
      </c>
      <c r="N294" s="122">
        <f t="shared" si="135"/>
        <v>3.1116824792719924E-4</v>
      </c>
      <c r="O294" s="122">
        <f t="shared" si="135"/>
        <v>4.2181367009323328E-4</v>
      </c>
      <c r="P294" s="122">
        <f t="shared" si="135"/>
        <v>3.4018347520062004E-4</v>
      </c>
      <c r="Q294" s="122">
        <f t="shared" si="135"/>
        <v>2.632764058086535E-4</v>
      </c>
      <c r="R294" s="122">
        <f t="shared" si="135"/>
        <v>3.9546015984526049E-4</v>
      </c>
      <c r="S294" s="122">
        <f t="shared" si="135"/>
        <v>6.0068223311215843E-4</v>
      </c>
      <c r="T294" s="122">
        <f t="shared" si="135"/>
        <v>5.3695185097681335E-4</v>
      </c>
      <c r="U294" s="122">
        <f t="shared" si="135"/>
        <v>5.3892785204380977E-4</v>
      </c>
      <c r="V294" s="122">
        <f t="shared" si="135"/>
        <v>5.7972825558786733E-4</v>
      </c>
      <c r="W294" s="122">
        <f t="shared" si="135"/>
        <v>5.5582095371718395E-4</v>
      </c>
      <c r="X294" s="122">
        <f t="shared" si="135"/>
        <v>2.2949058816299156E-3</v>
      </c>
      <c r="Y294" s="122">
        <f t="shared" si="135"/>
        <v>4.9319470688786581E-4</v>
      </c>
      <c r="DA294" s="130" t="s">
        <v>3371</v>
      </c>
    </row>
    <row r="295" spans="1:105" ht="12" customHeight="1" x14ac:dyDescent="0.25">
      <c r="A295" s="97" t="s">
        <v>53</v>
      </c>
      <c r="B295" s="98"/>
      <c r="C295" s="98">
        <v>1.2019334345515007E-4</v>
      </c>
      <c r="D295" s="98">
        <v>1.4300131800190364E-4</v>
      </c>
      <c r="E295" s="98">
        <v>1.2487738117854504E-4</v>
      </c>
      <c r="F295" s="98">
        <v>2.7602865464700934E-4</v>
      </c>
      <c r="G295" s="98">
        <v>2.4632222300343326E-4</v>
      </c>
      <c r="H295" s="98">
        <v>1.8424776678797102E-4</v>
      </c>
      <c r="I295" s="98">
        <v>1.8631151250875666E-4</v>
      </c>
      <c r="J295" s="98">
        <v>2.2614867352705009E-4</v>
      </c>
      <c r="K295" s="98">
        <v>1.5986882592186385E-4</v>
      </c>
      <c r="L295" s="98">
        <v>5.3184718002760958E-4</v>
      </c>
      <c r="M295" s="98">
        <v>1.0201474525910759E-4</v>
      </c>
      <c r="N295" s="98">
        <v>3.1116824792719924E-4</v>
      </c>
      <c r="O295" s="98">
        <v>4.2181367009323328E-4</v>
      </c>
      <c r="P295" s="98">
        <v>3.4018347520062004E-4</v>
      </c>
      <c r="Q295" s="98">
        <v>2.632764058086535E-4</v>
      </c>
      <c r="R295" s="98">
        <v>3.9546015984526049E-4</v>
      </c>
      <c r="S295" s="98">
        <v>6.0068223311215843E-4</v>
      </c>
      <c r="T295" s="98">
        <v>5.3695185097681335E-4</v>
      </c>
      <c r="U295" s="98">
        <v>5.3892785204380977E-4</v>
      </c>
      <c r="V295" s="98">
        <v>5.7972825558786733E-4</v>
      </c>
      <c r="W295" s="98">
        <v>5.5582095371718395E-4</v>
      </c>
      <c r="X295" s="98">
        <v>2.2949058816299156E-3</v>
      </c>
      <c r="Y295" s="98">
        <v>4.9319470688786581E-4</v>
      </c>
      <c r="DA295" s="63" t="s">
        <v>3372</v>
      </c>
    </row>
    <row r="296" spans="1:105" ht="12" customHeight="1" x14ac:dyDescent="0.25">
      <c r="A296" s="121" t="s">
        <v>55</v>
      </c>
      <c r="B296" s="122"/>
      <c r="C296" s="122">
        <v>1.6143695504277291</v>
      </c>
      <c r="D296" s="122">
        <v>1.175665873935718</v>
      </c>
      <c r="E296" s="122">
        <v>1.0587126641242304</v>
      </c>
      <c r="F296" s="122">
        <v>1.2524109303513684</v>
      </c>
      <c r="G296" s="122">
        <v>0.78855837157104147</v>
      </c>
      <c r="H296" s="122">
        <v>1.0655473777393691</v>
      </c>
      <c r="I296" s="122">
        <v>0.40304303027257371</v>
      </c>
      <c r="J296" s="122">
        <v>0.70385483268691507</v>
      </c>
      <c r="K296" s="122">
        <v>0.4402488396306462</v>
      </c>
      <c r="L296" s="122">
        <v>0.80475863974762252</v>
      </c>
      <c r="M296" s="122">
        <v>0.7789645303696392</v>
      </c>
      <c r="N296" s="122">
        <v>0.72030032732155547</v>
      </c>
      <c r="O296" s="122">
        <v>0.66712866250853264</v>
      </c>
      <c r="P296" s="122">
        <v>0.35404007005646454</v>
      </c>
      <c r="Q296" s="122">
        <v>0.50408279305843773</v>
      </c>
      <c r="R296" s="122">
        <v>0.80370164469237737</v>
      </c>
      <c r="S296" s="122">
        <v>1.2695426879057166</v>
      </c>
      <c r="T296" s="122">
        <v>0.77698953609374066</v>
      </c>
      <c r="U296" s="122">
        <v>1.2326208757229185</v>
      </c>
      <c r="V296" s="122">
        <v>0.69025852984258329</v>
      </c>
      <c r="W296" s="122">
        <v>0.58684124541873695</v>
      </c>
      <c r="X296" s="122">
        <v>0.7999169836010025</v>
      </c>
      <c r="Y296" s="122">
        <v>1.0820057686954494</v>
      </c>
      <c r="DA296" s="130" t="s">
        <v>3373</v>
      </c>
    </row>
    <row r="297" spans="1:105" ht="12" customHeight="1" x14ac:dyDescent="0.25">
      <c r="A297" s="97" t="s">
        <v>128</v>
      </c>
      <c r="B297" s="98"/>
      <c r="C297" s="98">
        <v>1.512403571806501</v>
      </c>
      <c r="D297" s="98">
        <v>1.175665873935718</v>
      </c>
      <c r="E297" s="98">
        <v>1.0587126641242304</v>
      </c>
      <c r="F297" s="98">
        <v>1.19599936174588</v>
      </c>
      <c r="G297" s="98">
        <v>0.78855837157104147</v>
      </c>
      <c r="H297" s="98">
        <v>1.0655473777393691</v>
      </c>
      <c r="I297" s="98">
        <v>0.40304303027257371</v>
      </c>
      <c r="J297" s="98">
        <v>0.67486122971746432</v>
      </c>
      <c r="K297" s="98">
        <v>0.40642138792473687</v>
      </c>
      <c r="L297" s="98">
        <v>0.75817490965819101</v>
      </c>
      <c r="M297" s="98">
        <v>0.7789645303696392</v>
      </c>
      <c r="N297" s="98">
        <v>0.72030032732155547</v>
      </c>
      <c r="O297" s="98">
        <v>0.66534748656443876</v>
      </c>
      <c r="P297" s="98">
        <v>0.34602810553971863</v>
      </c>
      <c r="Q297" s="98">
        <v>0.4878710181892279</v>
      </c>
      <c r="R297" s="98">
        <v>0.77089309706435016</v>
      </c>
      <c r="S297" s="98">
        <v>1.232777918629264</v>
      </c>
      <c r="T297" s="98">
        <v>0.7179681523361654</v>
      </c>
      <c r="U297" s="98">
        <v>1.2326208757229185</v>
      </c>
      <c r="V297" s="98">
        <v>0.69025852984258329</v>
      </c>
      <c r="W297" s="98">
        <v>0.51370145318956817</v>
      </c>
      <c r="X297" s="98">
        <v>0.719436309479495</v>
      </c>
      <c r="Y297" s="98">
        <v>0.98669772956306812</v>
      </c>
      <c r="DA297" s="63" t="s">
        <v>3374</v>
      </c>
    </row>
    <row r="298" spans="1:105" ht="12" customHeight="1" x14ac:dyDescent="0.25">
      <c r="A298" s="97" t="s">
        <v>127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3375</v>
      </c>
    </row>
    <row r="299" spans="1:105" ht="12" customHeight="1" x14ac:dyDescent="0.25">
      <c r="A299" s="100" t="s">
        <v>198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3376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3377</v>
      </c>
    </row>
    <row r="301" spans="1:105" ht="12" customHeight="1" x14ac:dyDescent="0.25">
      <c r="A301" s="106" t="s">
        <v>122</v>
      </c>
      <c r="B301" s="101"/>
      <c r="C301" s="101">
        <v>0.10196597862122814</v>
      </c>
      <c r="D301" s="101">
        <v>0</v>
      </c>
      <c r="E301" s="101">
        <v>0</v>
      </c>
      <c r="F301" s="101">
        <v>5.6411568605488474E-2</v>
      </c>
      <c r="G301" s="101">
        <v>0</v>
      </c>
      <c r="H301" s="101">
        <v>0</v>
      </c>
      <c r="I301" s="101">
        <v>0</v>
      </c>
      <c r="J301" s="101">
        <v>2.8993602969450739E-2</v>
      </c>
      <c r="K301" s="101">
        <v>3.3827451705909319E-2</v>
      </c>
      <c r="L301" s="101">
        <v>4.6583730089431563E-2</v>
      </c>
      <c r="M301" s="101">
        <v>0</v>
      </c>
      <c r="N301" s="101">
        <v>0</v>
      </c>
      <c r="O301" s="101">
        <v>1.7811759440938715E-3</v>
      </c>
      <c r="P301" s="101">
        <v>8.0119645167458925E-3</v>
      </c>
      <c r="Q301" s="101">
        <v>1.6211774869209845E-2</v>
      </c>
      <c r="R301" s="101">
        <v>3.28085476280272E-2</v>
      </c>
      <c r="S301" s="101">
        <v>3.6764769276452544E-2</v>
      </c>
      <c r="T301" s="101">
        <v>5.9021383757575256E-2</v>
      </c>
      <c r="U301" s="101">
        <v>0</v>
      </c>
      <c r="V301" s="101">
        <v>0</v>
      </c>
      <c r="W301" s="101">
        <v>7.3139792229168776E-2</v>
      </c>
      <c r="X301" s="101">
        <v>8.0480674121507487E-2</v>
      </c>
      <c r="Y301" s="101">
        <v>9.5308039132381284E-2</v>
      </c>
      <c r="DA301" s="131" t="s">
        <v>3378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X302" s="104">
        <v>0</v>
      </c>
      <c r="Y302" s="104">
        <v>0</v>
      </c>
      <c r="DA302" s="132" t="s">
        <v>3379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X303" s="98">
        <v>0</v>
      </c>
      <c r="Y303" s="98">
        <v>0</v>
      </c>
      <c r="DA303" s="63" t="s">
        <v>3380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3381</v>
      </c>
    </row>
    <row r="305" spans="1:105" ht="12" customHeight="1" x14ac:dyDescent="0.25">
      <c r="A305" s="121" t="s">
        <v>54</v>
      </c>
      <c r="B305" s="122"/>
      <c r="C305" s="122">
        <v>1.1911241146924971</v>
      </c>
      <c r="D305" s="122">
        <v>0.75393656734385217</v>
      </c>
      <c r="E305" s="122">
        <v>0.72192157976102411</v>
      </c>
      <c r="F305" s="122">
        <v>0.84098601429037634</v>
      </c>
      <c r="G305" s="122">
        <v>0.45666805974911706</v>
      </c>
      <c r="H305" s="122">
        <v>0.63173390113663486</v>
      </c>
      <c r="I305" s="122">
        <v>0.24518043520779356</v>
      </c>
      <c r="J305" s="122">
        <v>0.44714204540546987</v>
      </c>
      <c r="K305" s="122">
        <v>0.26344362775849151</v>
      </c>
      <c r="L305" s="122">
        <v>0.49629228441087214</v>
      </c>
      <c r="M305" s="122">
        <v>0.48000588579172687</v>
      </c>
      <c r="N305" s="122">
        <v>0.42197340596372646</v>
      </c>
      <c r="O305" s="122">
        <v>0.38673792631273562</v>
      </c>
      <c r="P305" s="122">
        <v>0.22972935442576498</v>
      </c>
      <c r="Q305" s="122">
        <v>0.35391731894749645</v>
      </c>
      <c r="R305" s="122">
        <v>0.57819091250337806</v>
      </c>
      <c r="S305" s="122">
        <v>0.84914930870055327</v>
      </c>
      <c r="T305" s="122">
        <v>0.48750416859556023</v>
      </c>
      <c r="U305" s="122">
        <v>0.79133179222628891</v>
      </c>
      <c r="V305" s="122">
        <v>0.41881758455319823</v>
      </c>
      <c r="W305" s="122">
        <v>0.36842966616545758</v>
      </c>
      <c r="X305" s="122">
        <v>0.38337849227728382</v>
      </c>
      <c r="Y305" s="122">
        <v>0.71654007235677375</v>
      </c>
      <c r="DA305" s="130" t="s">
        <v>3382</v>
      </c>
    </row>
    <row r="306" spans="1:105" ht="12" customHeight="1" x14ac:dyDescent="0.25">
      <c r="A306" s="97" t="s">
        <v>50</v>
      </c>
      <c r="B306" s="98"/>
      <c r="C306" s="98">
        <v>0.11002576040846601</v>
      </c>
      <c r="D306" s="98">
        <v>0</v>
      </c>
      <c r="E306" s="98">
        <v>9.5763326211232652E-2</v>
      </c>
      <c r="F306" s="98">
        <v>0.11253841674459049</v>
      </c>
      <c r="G306" s="98">
        <v>5.6218321917988819E-2</v>
      </c>
      <c r="H306" s="98">
        <v>7.5345446286045351E-2</v>
      </c>
      <c r="I306" s="98">
        <v>2.5579492673673015E-2</v>
      </c>
      <c r="J306" s="98">
        <v>8.770160269738024E-2</v>
      </c>
      <c r="K306" s="98">
        <v>5.3702891768315955E-2</v>
      </c>
      <c r="L306" s="98">
        <v>0.10329673387110654</v>
      </c>
      <c r="M306" s="98">
        <v>8.2115487367241141E-2</v>
      </c>
      <c r="N306" s="98">
        <v>3.8828466677993285E-2</v>
      </c>
      <c r="O306" s="98">
        <v>6.8118907962561287E-2</v>
      </c>
      <c r="P306" s="98">
        <v>9.0246526395981005E-2</v>
      </c>
      <c r="Q306" s="98">
        <v>0.14107507247643503</v>
      </c>
      <c r="R306" s="98">
        <v>0.20239529342089552</v>
      </c>
      <c r="S306" s="98">
        <v>0.17329869791719685</v>
      </c>
      <c r="T306" s="98">
        <v>8.7369139479190824E-2</v>
      </c>
      <c r="U306" s="98">
        <v>7.2297325855913988E-2</v>
      </c>
      <c r="V306" s="98">
        <v>3.2335029762030733E-3</v>
      </c>
      <c r="W306" s="98">
        <v>2.3760139424717076E-3</v>
      </c>
      <c r="X306" s="98">
        <v>6.8619592597174622E-2</v>
      </c>
      <c r="Y306" s="98">
        <v>0.11551365527189336</v>
      </c>
      <c r="DA306" s="63" t="s">
        <v>3383</v>
      </c>
    </row>
    <row r="307" spans="1:105" ht="12" customHeight="1" x14ac:dyDescent="0.25">
      <c r="A307" s="109" t="s">
        <v>120</v>
      </c>
      <c r="B307" s="33"/>
      <c r="C307" s="33">
        <v>1.0810983542840311</v>
      </c>
      <c r="D307" s="33">
        <v>0.75393656734385217</v>
      </c>
      <c r="E307" s="33">
        <v>0.62615825354979149</v>
      </c>
      <c r="F307" s="33">
        <v>0.72844759754578581</v>
      </c>
      <c r="G307" s="33">
        <v>0.40044973783112825</v>
      </c>
      <c r="H307" s="33">
        <v>0.55638845485058952</v>
      </c>
      <c r="I307" s="33">
        <v>0.21960094253412055</v>
      </c>
      <c r="J307" s="33">
        <v>0.35944044270808961</v>
      </c>
      <c r="K307" s="33">
        <v>0.20974073599017554</v>
      </c>
      <c r="L307" s="33">
        <v>0.39299555053976559</v>
      </c>
      <c r="M307" s="33">
        <v>0.39789039842448576</v>
      </c>
      <c r="N307" s="33">
        <v>0.38314493928573318</v>
      </c>
      <c r="O307" s="33">
        <v>0.31861901835017437</v>
      </c>
      <c r="P307" s="33">
        <v>0.13948282802978398</v>
      </c>
      <c r="Q307" s="33">
        <v>0.21284224647106145</v>
      </c>
      <c r="R307" s="33">
        <v>0.37579561908248255</v>
      </c>
      <c r="S307" s="33">
        <v>0.6758506107833564</v>
      </c>
      <c r="T307" s="33">
        <v>0.40013502911636939</v>
      </c>
      <c r="U307" s="33">
        <v>0.71903446637037494</v>
      </c>
      <c r="V307" s="33">
        <v>0.41558408157699517</v>
      </c>
      <c r="W307" s="33">
        <v>0.36605365222298586</v>
      </c>
      <c r="X307" s="33">
        <v>0.31475889968010917</v>
      </c>
      <c r="Y307" s="33">
        <v>0.60102641708488036</v>
      </c>
      <c r="DA307" s="60" t="s">
        <v>3384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12.824079521901467</v>
      </c>
      <c r="D309" s="117">
        <f t="shared" si="136"/>
        <v>9.0399463404149785</v>
      </c>
      <c r="E309" s="117">
        <f t="shared" si="136"/>
        <v>8.4084879951664355</v>
      </c>
      <c r="F309" s="117">
        <f t="shared" si="136"/>
        <v>9.6032903975931863</v>
      </c>
      <c r="G309" s="117">
        <f t="shared" si="136"/>
        <v>5.7908906391637194</v>
      </c>
      <c r="H309" s="117">
        <f t="shared" si="136"/>
        <v>7.5531210480598521</v>
      </c>
      <c r="I309" s="117">
        <f t="shared" si="136"/>
        <v>3.4308582447283271</v>
      </c>
      <c r="J309" s="117">
        <f t="shared" si="136"/>
        <v>5.9453946869820156</v>
      </c>
      <c r="K309" s="117">
        <f t="shared" si="136"/>
        <v>3.8955719876475805</v>
      </c>
      <c r="L309" s="117">
        <f t="shared" si="136"/>
        <v>7.1840393748506122</v>
      </c>
      <c r="M309" s="117">
        <f t="shared" si="136"/>
        <v>6.9080100361669885</v>
      </c>
      <c r="N309" s="117">
        <f t="shared" si="136"/>
        <v>6.3362074502872412</v>
      </c>
      <c r="O309" s="117">
        <f t="shared" si="136"/>
        <v>5.81688136822976</v>
      </c>
      <c r="P309" s="117">
        <f t="shared" si="136"/>
        <v>3.0626420008610249</v>
      </c>
      <c r="Q309" s="117">
        <f t="shared" si="136"/>
        <v>4.2602847887579216</v>
      </c>
      <c r="R309" s="117">
        <f t="shared" ref="R309:V309" si="137">R310+R313+R315+R324</f>
        <v>6.6333918598154984</v>
      </c>
      <c r="S309" s="117">
        <f t="shared" si="137"/>
        <v>10.213643991627709</v>
      </c>
      <c r="T309" s="117">
        <f t="shared" si="137"/>
        <v>6.1455926099160161</v>
      </c>
      <c r="U309" s="117">
        <f t="shared" si="137"/>
        <v>9.2318269258681909</v>
      </c>
      <c r="V309" s="117">
        <f t="shared" si="137"/>
        <v>4.9194682268310643</v>
      </c>
      <c r="W309" s="117">
        <f t="shared" ref="W309:Y309" si="138">W310+W313+W315+W324</f>
        <v>3.5855907495473156</v>
      </c>
      <c r="X309" s="117">
        <f t="shared" si="138"/>
        <v>4.2612878078325265</v>
      </c>
      <c r="Y309" s="117">
        <f t="shared" si="138"/>
        <v>4.5362180892585071</v>
      </c>
      <c r="DA309" s="129" t="s">
        <v>3535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10.686790841791105</v>
      </c>
      <c r="D310" s="122">
        <f t="shared" si="139"/>
        <v>7.5360520018513117</v>
      </c>
      <c r="E310" s="122">
        <f t="shared" si="139"/>
        <v>7.0339776532818563</v>
      </c>
      <c r="F310" s="122">
        <f t="shared" si="139"/>
        <v>7.9900926324453563</v>
      </c>
      <c r="G310" s="122">
        <f t="shared" si="139"/>
        <v>4.8168634906063357</v>
      </c>
      <c r="H310" s="122">
        <f t="shared" si="139"/>
        <v>6.2213198576652156</v>
      </c>
      <c r="I310" s="122">
        <f t="shared" si="139"/>
        <v>2.9195350573103833</v>
      </c>
      <c r="J310" s="122">
        <f t="shared" si="139"/>
        <v>5.047653387168392</v>
      </c>
      <c r="K310" s="122">
        <f t="shared" si="139"/>
        <v>3.3463520476605022</v>
      </c>
      <c r="L310" s="122">
        <f t="shared" si="139"/>
        <v>6.1616573967518367</v>
      </c>
      <c r="M310" s="122">
        <f t="shared" si="139"/>
        <v>5.9027497364419093</v>
      </c>
      <c r="N310" s="122">
        <f t="shared" si="139"/>
        <v>5.4075540466753234</v>
      </c>
      <c r="O310" s="122">
        <f t="shared" si="139"/>
        <v>4.9560685943937122</v>
      </c>
      <c r="P310" s="122">
        <f t="shared" si="139"/>
        <v>2.5922135723420632</v>
      </c>
      <c r="Q310" s="122">
        <f t="shared" si="139"/>
        <v>3.5652311866085795</v>
      </c>
      <c r="R310" s="122">
        <f t="shared" ref="R310:V310" si="140">SUM(R311:R312)</f>
        <v>5.4969488904924368</v>
      </c>
      <c r="S310" s="122">
        <f t="shared" si="140"/>
        <v>8.4111301327349501</v>
      </c>
      <c r="T310" s="122">
        <f t="shared" si="140"/>
        <v>5.0539544981076556</v>
      </c>
      <c r="U310" s="122">
        <f t="shared" si="140"/>
        <v>7.4333757431265255</v>
      </c>
      <c r="V310" s="122">
        <f t="shared" si="140"/>
        <v>3.9106771725205385</v>
      </c>
      <c r="W310" s="122">
        <f t="shared" ref="W310:Y310" si="141">SUM(W311:W312)</f>
        <v>2.7183710806750634</v>
      </c>
      <c r="X310" s="122">
        <f t="shared" si="141"/>
        <v>3.1844346715946812</v>
      </c>
      <c r="Y310" s="122">
        <f t="shared" si="141"/>
        <v>2.9145714101678344</v>
      </c>
      <c r="DA310" s="130" t="s">
        <v>3536</v>
      </c>
    </row>
    <row r="311" spans="1:105" ht="12" customHeight="1" x14ac:dyDescent="0.25">
      <c r="A311" s="97" t="s">
        <v>198</v>
      </c>
      <c r="B311" s="98"/>
      <c r="C311" s="98">
        <v>10.637612109974272</v>
      </c>
      <c r="D311" s="98">
        <v>7.502112352232956</v>
      </c>
      <c r="E311" s="98">
        <v>7.0029559416264862</v>
      </c>
      <c r="F311" s="98">
        <v>7.9554145067503637</v>
      </c>
      <c r="G311" s="98">
        <v>4.7964434320274476</v>
      </c>
      <c r="H311" s="98">
        <v>6.1953177169969313</v>
      </c>
      <c r="I311" s="98">
        <v>2.9075669474300527</v>
      </c>
      <c r="J311" s="98">
        <v>5.0273495747392296</v>
      </c>
      <c r="K311" s="98">
        <v>3.3331555234929242</v>
      </c>
      <c r="L311" s="98">
        <v>6.1373737791979011</v>
      </c>
      <c r="M311" s="98">
        <v>5.8797728335512893</v>
      </c>
      <c r="N311" s="98">
        <v>5.3866868929757912</v>
      </c>
      <c r="O311" s="98">
        <v>4.9371061409548282</v>
      </c>
      <c r="P311" s="98">
        <v>2.5823578372321974</v>
      </c>
      <c r="Q311" s="98">
        <v>3.5517478795235786</v>
      </c>
      <c r="R311" s="98">
        <v>5.4763268791230972</v>
      </c>
      <c r="S311" s="98">
        <v>8.3797321954821165</v>
      </c>
      <c r="T311" s="98">
        <v>5.0351682038987757</v>
      </c>
      <c r="U311" s="98">
        <v>7.4058129909727359</v>
      </c>
      <c r="V311" s="98">
        <v>3.8961722902272982</v>
      </c>
      <c r="W311" s="98">
        <v>2.7083176844618539</v>
      </c>
      <c r="X311" s="98">
        <v>3.1726494457704253</v>
      </c>
      <c r="Y311" s="98">
        <v>2.9038245781274172</v>
      </c>
      <c r="DA311" s="63" t="s">
        <v>3537</v>
      </c>
    </row>
    <row r="312" spans="1:105" ht="12" customHeight="1" x14ac:dyDescent="0.25">
      <c r="A312" s="97" t="s">
        <v>53</v>
      </c>
      <c r="B312" s="98"/>
      <c r="C312" s="98">
        <v>4.9178731816833215E-2</v>
      </c>
      <c r="D312" s="98">
        <v>3.3939649618355737E-2</v>
      </c>
      <c r="E312" s="98">
        <v>3.1021711655370102E-2</v>
      </c>
      <c r="F312" s="98">
        <v>3.4678125694992228E-2</v>
      </c>
      <c r="G312" s="98">
        <v>2.0420058578887974E-2</v>
      </c>
      <c r="H312" s="98">
        <v>2.6002140668284504E-2</v>
      </c>
      <c r="I312" s="98">
        <v>1.1968109880330428E-2</v>
      </c>
      <c r="J312" s="98">
        <v>2.0303812429162158E-2</v>
      </c>
      <c r="K312" s="98">
        <v>1.3196524167578112E-2</v>
      </c>
      <c r="L312" s="98">
        <v>2.4283617553935398E-2</v>
      </c>
      <c r="M312" s="98">
        <v>2.2976902890619915E-2</v>
      </c>
      <c r="N312" s="98">
        <v>2.0867153699532348E-2</v>
      </c>
      <c r="O312" s="98">
        <v>1.8962453438883961E-2</v>
      </c>
      <c r="P312" s="98">
        <v>9.8557351098657736E-3</v>
      </c>
      <c r="Q312" s="98">
        <v>1.3483307085001074E-2</v>
      </c>
      <c r="R312" s="98">
        <v>2.0622011369339829E-2</v>
      </c>
      <c r="S312" s="98">
        <v>3.1397937252833394E-2</v>
      </c>
      <c r="T312" s="98">
        <v>1.8786294208880009E-2</v>
      </c>
      <c r="U312" s="98">
        <v>2.75627521537899E-2</v>
      </c>
      <c r="V312" s="98">
        <v>1.4504882293240274E-2</v>
      </c>
      <c r="W312" s="98">
        <v>1.0053396213209229E-2</v>
      </c>
      <c r="X312" s="98">
        <v>1.1785225824255747E-2</v>
      </c>
      <c r="Y312" s="98">
        <v>1.0746832040417301E-2</v>
      </c>
      <c r="DA312" s="63" t="s">
        <v>3538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3.2881135765079069E-4</v>
      </c>
      <c r="D313" s="122">
        <f t="shared" si="142"/>
        <v>4.0972072839866081E-4</v>
      </c>
      <c r="E313" s="122">
        <f t="shared" si="142"/>
        <v>3.7420269709870501E-4</v>
      </c>
      <c r="F313" s="122">
        <f t="shared" si="142"/>
        <v>8.637002867981588E-4</v>
      </c>
      <c r="G313" s="122">
        <f t="shared" si="142"/>
        <v>8.0382571583567013E-4</v>
      </c>
      <c r="H313" s="122">
        <f t="shared" si="142"/>
        <v>6.2631301494128972E-4</v>
      </c>
      <c r="I313" s="122">
        <f t="shared" si="142"/>
        <v>6.590115342290393E-4</v>
      </c>
      <c r="J313" s="122">
        <f t="shared" si="142"/>
        <v>8.3168070135284083E-4</v>
      </c>
      <c r="K313" s="122">
        <f t="shared" si="142"/>
        <v>6.1088659755161371E-4</v>
      </c>
      <c r="L313" s="122">
        <f t="shared" si="142"/>
        <v>2.1103669382288451E-3</v>
      </c>
      <c r="M313" s="122">
        <f t="shared" si="142"/>
        <v>4.2195757365321796E-4</v>
      </c>
      <c r="N313" s="122">
        <f t="shared" si="142"/>
        <v>1.347767116915848E-3</v>
      </c>
      <c r="O313" s="122">
        <f t="shared" si="142"/>
        <v>1.9204599851097943E-3</v>
      </c>
      <c r="P313" s="122">
        <f t="shared" si="142"/>
        <v>1.6258491978765408E-3</v>
      </c>
      <c r="Q313" s="122">
        <f t="shared" si="142"/>
        <v>1.3040449691256975E-3</v>
      </c>
      <c r="R313" s="122">
        <f t="shared" si="142"/>
        <v>1.9736629964343913E-3</v>
      </c>
      <c r="S313" s="122">
        <f t="shared" si="142"/>
        <v>3.0003991189441605E-3</v>
      </c>
      <c r="T313" s="122">
        <f t="shared" si="142"/>
        <v>2.6845633249755808E-3</v>
      </c>
      <c r="U313" s="122">
        <f t="shared" si="142"/>
        <v>2.6972267603803356E-3</v>
      </c>
      <c r="V313" s="122">
        <f t="shared" si="142"/>
        <v>2.9099827900178712E-3</v>
      </c>
      <c r="W313" s="122">
        <f t="shared" si="142"/>
        <v>2.8169096091294837E-3</v>
      </c>
      <c r="X313" s="122">
        <f t="shared" si="142"/>
        <v>1.1757026479154118E-2</v>
      </c>
      <c r="Y313" s="122">
        <f t="shared" si="142"/>
        <v>2.5573052019408115E-3</v>
      </c>
      <c r="DA313" s="130" t="s">
        <v>3539</v>
      </c>
    </row>
    <row r="314" spans="1:105" ht="12" customHeight="1" x14ac:dyDescent="0.25">
      <c r="A314" s="97" t="s">
        <v>53</v>
      </c>
      <c r="B314" s="98"/>
      <c r="C314" s="98">
        <v>3.2881135765079069E-4</v>
      </c>
      <c r="D314" s="98">
        <v>4.0972072839866081E-4</v>
      </c>
      <c r="E314" s="98">
        <v>3.7420269709870501E-4</v>
      </c>
      <c r="F314" s="98">
        <v>8.637002867981588E-4</v>
      </c>
      <c r="G314" s="98">
        <v>8.0382571583567013E-4</v>
      </c>
      <c r="H314" s="98">
        <v>6.2631301494128972E-4</v>
      </c>
      <c r="I314" s="98">
        <v>6.590115342290393E-4</v>
      </c>
      <c r="J314" s="98">
        <v>8.3168070135284083E-4</v>
      </c>
      <c r="K314" s="98">
        <v>6.1088659755161371E-4</v>
      </c>
      <c r="L314" s="98">
        <v>2.1103669382288451E-3</v>
      </c>
      <c r="M314" s="98">
        <v>4.2195757365321796E-4</v>
      </c>
      <c r="N314" s="98">
        <v>1.347767116915848E-3</v>
      </c>
      <c r="O314" s="98">
        <v>1.9204599851097943E-3</v>
      </c>
      <c r="P314" s="98">
        <v>1.6258491978765408E-3</v>
      </c>
      <c r="Q314" s="98">
        <v>1.3040449691256975E-3</v>
      </c>
      <c r="R314" s="98">
        <v>1.9736629964343913E-3</v>
      </c>
      <c r="S314" s="98">
        <v>3.0003991189441605E-3</v>
      </c>
      <c r="T314" s="98">
        <v>2.6845633249755808E-3</v>
      </c>
      <c r="U314" s="98">
        <v>2.6972267603803356E-3</v>
      </c>
      <c r="V314" s="98">
        <v>2.9099827900178712E-3</v>
      </c>
      <c r="W314" s="98">
        <v>2.8169096091294837E-3</v>
      </c>
      <c r="X314" s="98">
        <v>1.1757026479154118E-2</v>
      </c>
      <c r="Y314" s="98">
        <v>2.5573052019408115E-3</v>
      </c>
      <c r="DA314" s="63" t="s">
        <v>3540</v>
      </c>
    </row>
    <row r="315" spans="1:105" ht="12" customHeight="1" x14ac:dyDescent="0.25">
      <c r="A315" s="121" t="s">
        <v>55</v>
      </c>
      <c r="B315" s="122"/>
      <c r="C315" s="122">
        <v>1.2759253004370672</v>
      </c>
      <c r="D315" s="122">
        <v>0.94547947933798382</v>
      </c>
      <c r="E315" s="122">
        <v>0.85534538384391756</v>
      </c>
      <c r="F315" s="122">
        <v>1.0070031808075608</v>
      </c>
      <c r="G315" s="122">
        <v>0.64301674333717662</v>
      </c>
      <c r="H315" s="122">
        <v>0.87302391741892793</v>
      </c>
      <c r="I315" s="122">
        <v>0.33182740725061216</v>
      </c>
      <c r="J315" s="122">
        <v>0.5773287143556648</v>
      </c>
      <c r="K315" s="122">
        <v>0.3602411109068851</v>
      </c>
      <c r="L315" s="122">
        <v>0.66489516479671062</v>
      </c>
      <c r="M315" s="122">
        <v>0.65665882897196082</v>
      </c>
      <c r="N315" s="122">
        <v>0.61349713451903354</v>
      </c>
      <c r="O315" s="122">
        <v>0.57553233617914579</v>
      </c>
      <c r="P315" s="122">
        <v>0.30898432451715646</v>
      </c>
      <c r="Q315" s="122">
        <v>0.4455888855436953</v>
      </c>
      <c r="R315" s="122">
        <v>0.71719776350741649</v>
      </c>
      <c r="S315" s="122">
        <v>1.1472722791652188</v>
      </c>
      <c r="T315" s="122">
        <v>0.70385615943687352</v>
      </c>
      <c r="U315" s="122">
        <v>1.141172745248423</v>
      </c>
      <c r="V315" s="122">
        <v>0.64471928377918741</v>
      </c>
      <c r="W315" s="122">
        <v>0.54261373302321381</v>
      </c>
      <c r="X315" s="122">
        <v>0.74546553755595135</v>
      </c>
      <c r="Y315" s="122">
        <v>1.0141048947476465</v>
      </c>
      <c r="DA315" s="130" t="s">
        <v>3541</v>
      </c>
    </row>
    <row r="316" spans="1:105" ht="12" customHeight="1" x14ac:dyDescent="0.25">
      <c r="A316" s="97" t="s">
        <v>128</v>
      </c>
      <c r="B316" s="98"/>
      <c r="C316" s="98">
        <v>1.2108330833189347</v>
      </c>
      <c r="D316" s="98">
        <v>0.94547947933798382</v>
      </c>
      <c r="E316" s="98">
        <v>0.85534538384391756</v>
      </c>
      <c r="F316" s="98">
        <v>0.97070562691834184</v>
      </c>
      <c r="G316" s="98">
        <v>0.64301674333717662</v>
      </c>
      <c r="H316" s="98">
        <v>0.87302391741892793</v>
      </c>
      <c r="I316" s="98">
        <v>0.33182740725061216</v>
      </c>
      <c r="J316" s="98">
        <v>0.55842531598583212</v>
      </c>
      <c r="K316" s="98">
        <v>0.33808990919045939</v>
      </c>
      <c r="L316" s="98">
        <v>0.63423845439745818</v>
      </c>
      <c r="M316" s="98">
        <v>0.65665882897196082</v>
      </c>
      <c r="N316" s="98">
        <v>0.61349713451903354</v>
      </c>
      <c r="O316" s="98">
        <v>0.57430297420028065</v>
      </c>
      <c r="P316" s="98">
        <v>0.30329209098676552</v>
      </c>
      <c r="Q316" s="98">
        <v>0.43375392179693817</v>
      </c>
      <c r="R316" s="98">
        <v>0.69281257877268476</v>
      </c>
      <c r="S316" s="98">
        <v>1.1194752138266708</v>
      </c>
      <c r="T316" s="98">
        <v>0.65848044993713917</v>
      </c>
      <c r="U316" s="98">
        <v>1.141172745248423</v>
      </c>
      <c r="V316" s="98">
        <v>0.64471928377918741</v>
      </c>
      <c r="W316" s="98">
        <v>0.48369828270254417</v>
      </c>
      <c r="X316" s="98">
        <v>0.67964824550755032</v>
      </c>
      <c r="Y316" s="98">
        <v>0.93506949408013773</v>
      </c>
      <c r="DA316" s="63" t="s">
        <v>3542</v>
      </c>
    </row>
    <row r="317" spans="1:105" ht="12" customHeight="1" x14ac:dyDescent="0.25">
      <c r="A317" s="97" t="s">
        <v>127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3543</v>
      </c>
    </row>
    <row r="318" spans="1:105" ht="12" customHeight="1" x14ac:dyDescent="0.25">
      <c r="A318" s="100" t="s">
        <v>198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3544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3545</v>
      </c>
    </row>
    <row r="320" spans="1:105" ht="12" customHeight="1" x14ac:dyDescent="0.25">
      <c r="A320" s="106" t="s">
        <v>122</v>
      </c>
      <c r="B320" s="101"/>
      <c r="C320" s="101">
        <v>6.5092217118132567E-2</v>
      </c>
      <c r="D320" s="101">
        <v>0</v>
      </c>
      <c r="E320" s="101">
        <v>0</v>
      </c>
      <c r="F320" s="101">
        <v>3.6297553889218855E-2</v>
      </c>
      <c r="G320" s="101">
        <v>0</v>
      </c>
      <c r="H320" s="101">
        <v>0</v>
      </c>
      <c r="I320" s="101">
        <v>0</v>
      </c>
      <c r="J320" s="101">
        <v>1.8903398369832698E-2</v>
      </c>
      <c r="K320" s="101">
        <v>2.2151201716425713E-2</v>
      </c>
      <c r="L320" s="101">
        <v>3.0656710399252402E-2</v>
      </c>
      <c r="M320" s="101">
        <v>0</v>
      </c>
      <c r="N320" s="101">
        <v>0</v>
      </c>
      <c r="O320" s="101">
        <v>1.229361978865127E-3</v>
      </c>
      <c r="P320" s="101">
        <v>5.6922335303909617E-3</v>
      </c>
      <c r="Q320" s="101">
        <v>1.1834963746757118E-2</v>
      </c>
      <c r="R320" s="101">
        <v>2.4385184734731776E-2</v>
      </c>
      <c r="S320" s="101">
        <v>2.7797065338547967E-2</v>
      </c>
      <c r="T320" s="101">
        <v>4.5375709499734365E-2</v>
      </c>
      <c r="U320" s="101">
        <v>0</v>
      </c>
      <c r="V320" s="101">
        <v>0</v>
      </c>
      <c r="W320" s="101">
        <v>5.8915450320669589E-2</v>
      </c>
      <c r="X320" s="101">
        <v>6.5817292048401033E-2</v>
      </c>
      <c r="Y320" s="101">
        <v>7.9035400667508832E-2</v>
      </c>
      <c r="DA320" s="131" t="s">
        <v>3546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X321" s="104">
        <v>0</v>
      </c>
      <c r="Y321" s="104">
        <v>0</v>
      </c>
      <c r="DA321" s="132" t="s">
        <v>3547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X322" s="98">
        <v>0</v>
      </c>
      <c r="Y322" s="98">
        <v>0</v>
      </c>
      <c r="DA322" s="63" t="s">
        <v>3548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X323" s="98">
        <v>0</v>
      </c>
      <c r="Y323" s="98">
        <v>0</v>
      </c>
      <c r="DA323" s="63" t="s">
        <v>3549</v>
      </c>
    </row>
    <row r="324" spans="1:105" ht="12" customHeight="1" x14ac:dyDescent="0.25">
      <c r="A324" s="121" t="s">
        <v>54</v>
      </c>
      <c r="B324" s="122"/>
      <c r="C324" s="122">
        <v>0.8610345683156444</v>
      </c>
      <c r="D324" s="122">
        <v>0.55800513849728495</v>
      </c>
      <c r="E324" s="122">
        <v>0.51879075534356367</v>
      </c>
      <c r="F324" s="122">
        <v>0.60533088405347002</v>
      </c>
      <c r="G324" s="122">
        <v>0.33020657950437138</v>
      </c>
      <c r="H324" s="122">
        <v>0.45815095996076632</v>
      </c>
      <c r="I324" s="122">
        <v>0.17883676863310299</v>
      </c>
      <c r="J324" s="122">
        <v>0.31958090475660605</v>
      </c>
      <c r="K324" s="122">
        <v>0.1883679424826413</v>
      </c>
      <c r="L324" s="122">
        <v>0.35537644636383514</v>
      </c>
      <c r="M324" s="122">
        <v>0.34817951317946555</v>
      </c>
      <c r="N324" s="122">
        <v>0.31380850197596794</v>
      </c>
      <c r="O324" s="122">
        <v>0.28335997767179189</v>
      </c>
      <c r="P324" s="122">
        <v>0.15981825480392853</v>
      </c>
      <c r="Q324" s="122">
        <v>0.24816067163652067</v>
      </c>
      <c r="R324" s="122">
        <v>0.41727154281921103</v>
      </c>
      <c r="S324" s="122">
        <v>0.65224118060859715</v>
      </c>
      <c r="T324" s="122">
        <v>0.38509738904651147</v>
      </c>
      <c r="U324" s="122">
        <v>0.65458121073286035</v>
      </c>
      <c r="V324" s="122">
        <v>0.36116178774132041</v>
      </c>
      <c r="W324" s="122">
        <v>0.3217890262399089</v>
      </c>
      <c r="X324" s="122">
        <v>0.31963057220273949</v>
      </c>
      <c r="Y324" s="122">
        <v>0.60498447914108533</v>
      </c>
      <c r="DA324" s="130" t="s">
        <v>3550</v>
      </c>
    </row>
    <row r="325" spans="1:105" ht="12" customHeight="1" x14ac:dyDescent="0.25">
      <c r="A325" s="97" t="s">
        <v>50</v>
      </c>
      <c r="B325" s="98"/>
      <c r="C325" s="98">
        <v>6.2407500551207258E-2</v>
      </c>
      <c r="D325" s="98">
        <v>0</v>
      </c>
      <c r="E325" s="98">
        <v>5.4436665775206741E-2</v>
      </c>
      <c r="F325" s="98">
        <v>6.4042354008442187E-2</v>
      </c>
      <c r="G325" s="98">
        <v>3.2027134039442712E-2</v>
      </c>
      <c r="H325" s="98">
        <v>4.2970503386989704E-2</v>
      </c>
      <c r="I325" s="98">
        <v>1.4604211674738155E-2</v>
      </c>
      <c r="J325" s="98">
        <v>5.012634578669279E-2</v>
      </c>
      <c r="K325" s="98">
        <v>3.0727561992704912E-2</v>
      </c>
      <c r="L325" s="98">
        <v>5.9168224571127942E-2</v>
      </c>
      <c r="M325" s="98">
        <v>4.7074397582093905E-2</v>
      </c>
      <c r="N325" s="98">
        <v>2.2269464450955609E-2</v>
      </c>
      <c r="O325" s="98">
        <v>3.9079284364592889E-2</v>
      </c>
      <c r="P325" s="98">
        <v>5.1813435901990917E-2</v>
      </c>
      <c r="Q325" s="98">
        <v>8.1248402031987577E-2</v>
      </c>
      <c r="R325" s="98">
        <v>0.11751629410027976</v>
      </c>
      <c r="S325" s="98">
        <v>0.1017720436867353</v>
      </c>
      <c r="T325" s="98">
        <v>5.1944877175192646E-2</v>
      </c>
      <c r="U325" s="98">
        <v>4.346402249377767E-2</v>
      </c>
      <c r="V325" s="98">
        <v>1.9591647030661793E-3</v>
      </c>
      <c r="W325" s="98">
        <v>1.4449957178664433E-3</v>
      </c>
      <c r="X325" s="98">
        <v>4.1759256292664311E-2</v>
      </c>
      <c r="Y325" s="98">
        <v>7.0301831770693504E-2</v>
      </c>
      <c r="DA325" s="63" t="s">
        <v>3551</v>
      </c>
    </row>
    <row r="326" spans="1:105" ht="12" customHeight="1" x14ac:dyDescent="0.25">
      <c r="A326" s="109" t="s">
        <v>120</v>
      </c>
      <c r="B326" s="33"/>
      <c r="C326" s="33">
        <v>0.79862706776443715</v>
      </c>
      <c r="D326" s="33">
        <v>0.55800513849728495</v>
      </c>
      <c r="E326" s="33">
        <v>0.46435408956835694</v>
      </c>
      <c r="F326" s="33">
        <v>0.54128853004502786</v>
      </c>
      <c r="G326" s="33">
        <v>0.29817944546492864</v>
      </c>
      <c r="H326" s="33">
        <v>0.41518045657377661</v>
      </c>
      <c r="I326" s="33">
        <v>0.16423255695836483</v>
      </c>
      <c r="J326" s="33">
        <v>0.26945455896991327</v>
      </c>
      <c r="K326" s="33">
        <v>0.15764038048993639</v>
      </c>
      <c r="L326" s="33">
        <v>0.29620822179270723</v>
      </c>
      <c r="M326" s="33">
        <v>0.30110511559737163</v>
      </c>
      <c r="N326" s="33">
        <v>0.29153903752501231</v>
      </c>
      <c r="O326" s="33">
        <v>0.24428069330719898</v>
      </c>
      <c r="P326" s="33">
        <v>0.10800481890193762</v>
      </c>
      <c r="Q326" s="33">
        <v>0.16691226960453309</v>
      </c>
      <c r="R326" s="33">
        <v>0.29975524871893128</v>
      </c>
      <c r="S326" s="33">
        <v>0.55046913692186183</v>
      </c>
      <c r="T326" s="33">
        <v>0.33315251187131883</v>
      </c>
      <c r="U326" s="33">
        <v>0.61111718823908268</v>
      </c>
      <c r="V326" s="33">
        <v>0.35920262303825423</v>
      </c>
      <c r="W326" s="33">
        <v>0.32034403052204247</v>
      </c>
      <c r="X326" s="33">
        <v>0.27787131591007519</v>
      </c>
      <c r="Y326" s="33">
        <v>0.53468264737039184</v>
      </c>
      <c r="DA326" s="60" t="s">
        <v>3552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0.76150989510815403</v>
      </c>
      <c r="D328" s="119">
        <f t="shared" si="143"/>
        <v>0.76752514399859084</v>
      </c>
      <c r="E328" s="119">
        <f t="shared" si="143"/>
        <v>0.76953106697860996</v>
      </c>
      <c r="F328" s="119">
        <f t="shared" si="143"/>
        <v>0.77254505553871178</v>
      </c>
      <c r="G328" s="119">
        <f t="shared" si="143"/>
        <v>0.77778446042405658</v>
      </c>
      <c r="H328" s="119">
        <f t="shared" si="143"/>
        <v>0.78161927587440194</v>
      </c>
      <c r="I328" s="119">
        <f t="shared" si="143"/>
        <v>0.78565901406646899</v>
      </c>
      <c r="J328" s="119">
        <f t="shared" si="143"/>
        <v>0.78801945527112716</v>
      </c>
      <c r="K328" s="119">
        <f t="shared" si="143"/>
        <v>0.79212318373455237</v>
      </c>
      <c r="L328" s="119">
        <f t="shared" si="143"/>
        <v>0.7970335318089119</v>
      </c>
      <c r="M328" s="119">
        <f t="shared" si="143"/>
        <v>0.80466333943854629</v>
      </c>
      <c r="N328" s="119">
        <f t="shared" si="143"/>
        <v>0.81457156029894839</v>
      </c>
      <c r="O328" s="119">
        <f t="shared" si="143"/>
        <v>0.82530799405995003</v>
      </c>
      <c r="P328" s="119">
        <f t="shared" si="143"/>
        <v>0.83517583411707363</v>
      </c>
      <c r="Q328" s="119">
        <f t="shared" si="143"/>
        <v>0.84646406747799052</v>
      </c>
      <c r="R328" s="119">
        <f t="shared" ref="R328:V328" si="144">IF(R309=0,"",R309/R290)</f>
        <v>0.85659892854353814</v>
      </c>
      <c r="S328" s="119">
        <f t="shared" si="144"/>
        <v>0.8696843989426597</v>
      </c>
      <c r="T328" s="119">
        <f t="shared" si="144"/>
        <v>0.87967835386820503</v>
      </c>
      <c r="U328" s="119">
        <f t="shared" si="144"/>
        <v>0.89165049262544449</v>
      </c>
      <c r="V328" s="119">
        <f t="shared" si="144"/>
        <v>0.90269407264134927</v>
      </c>
      <c r="W328" s="119">
        <f t="shared" ref="W328:Y328" si="145">IF(W309=0,"",W309/W290)</f>
        <v>0.90857133813255542</v>
      </c>
      <c r="X328" s="119">
        <f t="shared" si="145"/>
        <v>0.9120534716551244</v>
      </c>
      <c r="Y328" s="119">
        <f t="shared" si="145"/>
        <v>0.91169032843819997</v>
      </c>
      <c r="DA328" s="129" t="s">
        <v>3703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0.76145389362491445</v>
      </c>
      <c r="D329" s="124">
        <f t="shared" si="146"/>
        <v>0.76521345681385844</v>
      </c>
      <c r="E329" s="124">
        <f t="shared" si="146"/>
        <v>0.76907612810963344</v>
      </c>
      <c r="F329" s="124">
        <f t="shared" si="146"/>
        <v>0.77295706283084065</v>
      </c>
      <c r="G329" s="124">
        <f t="shared" si="146"/>
        <v>0.77692673690716585</v>
      </c>
      <c r="H329" s="124">
        <f t="shared" si="146"/>
        <v>0.7809879127343391</v>
      </c>
      <c r="I329" s="124">
        <f t="shared" si="146"/>
        <v>0.78514960712706527</v>
      </c>
      <c r="J329" s="124">
        <f t="shared" si="146"/>
        <v>0.78949671046646097</v>
      </c>
      <c r="K329" s="124">
        <f t="shared" si="146"/>
        <v>0.79409701995463922</v>
      </c>
      <c r="L329" s="124">
        <f t="shared" si="146"/>
        <v>0.79898158043262069</v>
      </c>
      <c r="M329" s="124">
        <f t="shared" si="146"/>
        <v>0.80573749149167773</v>
      </c>
      <c r="N329" s="124">
        <f t="shared" si="146"/>
        <v>0.81488255561539757</v>
      </c>
      <c r="O329" s="124">
        <f t="shared" si="146"/>
        <v>0.82685956434450392</v>
      </c>
      <c r="P329" s="124">
        <f t="shared" si="146"/>
        <v>0.84082165518733343</v>
      </c>
      <c r="Q329" s="124">
        <f t="shared" si="146"/>
        <v>0.85399394121895733</v>
      </c>
      <c r="R329" s="124">
        <f t="shared" ref="R329:V329" si="147">IF(R310=0,"",R310/R291)</f>
        <v>0.86408503116197199</v>
      </c>
      <c r="S329" s="124">
        <f t="shared" si="147"/>
        <v>0.87390287310513648</v>
      </c>
      <c r="T329" s="124">
        <f t="shared" si="147"/>
        <v>0.88338075124302351</v>
      </c>
      <c r="U329" s="124">
        <f t="shared" si="147"/>
        <v>0.8924534255063622</v>
      </c>
      <c r="V329" s="124">
        <f t="shared" si="147"/>
        <v>0.90105556391736419</v>
      </c>
      <c r="W329" s="124">
        <f t="shared" ref="W329:Y329" si="148">IF(W310=0,"",W310/W291)</f>
        <v>0.90897831775297033</v>
      </c>
      <c r="X329" s="124">
        <f t="shared" si="148"/>
        <v>0.91333514632829871</v>
      </c>
      <c r="Y329" s="124">
        <f t="shared" si="148"/>
        <v>0.91752044967292001</v>
      </c>
      <c r="DA329" s="130" t="s">
        <v>3704</v>
      </c>
    </row>
    <row r="330" spans="1:105" ht="12" customHeight="1" x14ac:dyDescent="0.25">
      <c r="A330" s="97" t="s">
        <v>198</v>
      </c>
      <c r="B330" s="111"/>
      <c r="C330" s="111">
        <f t="shared" ref="C330:Q330" si="149">IF(C311=0,"",C311/C292)</f>
        <v>0.76061507042518717</v>
      </c>
      <c r="D330" s="111">
        <f t="shared" si="149"/>
        <v>0.7644015269078831</v>
      </c>
      <c r="E330" s="111">
        <f t="shared" si="149"/>
        <v>0.76829020783707103</v>
      </c>
      <c r="F330" s="111">
        <f t="shared" si="149"/>
        <v>0.7721928284635079</v>
      </c>
      <c r="G330" s="111">
        <f t="shared" si="149"/>
        <v>0.77618959179242042</v>
      </c>
      <c r="H330" s="111">
        <f t="shared" si="149"/>
        <v>0.78027068199701022</v>
      </c>
      <c r="I330" s="111">
        <f t="shared" si="149"/>
        <v>0.78445586110010868</v>
      </c>
      <c r="J330" s="111">
        <f t="shared" si="149"/>
        <v>0.78882608713389013</v>
      </c>
      <c r="K330" s="111">
        <f t="shared" si="149"/>
        <v>0.79345019572019582</v>
      </c>
      <c r="L330" s="111">
        <f t="shared" si="149"/>
        <v>0.79834660320998629</v>
      </c>
      <c r="M330" s="111">
        <f t="shared" si="149"/>
        <v>0.80512629065194008</v>
      </c>
      <c r="N330" s="111">
        <f t="shared" si="149"/>
        <v>0.81429860983860014</v>
      </c>
      <c r="O330" s="111">
        <f t="shared" si="149"/>
        <v>0.82631006950968389</v>
      </c>
      <c r="P330" s="111">
        <f t="shared" si="149"/>
        <v>0.84031115405112533</v>
      </c>
      <c r="Q330" s="111">
        <f t="shared" si="149"/>
        <v>0.85352085607360695</v>
      </c>
      <c r="R330" s="111">
        <f t="shared" ref="R330:V330" si="150">IF(R311=0,"",R311/R292)</f>
        <v>0.86364300984817111</v>
      </c>
      <c r="S330" s="111">
        <f t="shared" si="150"/>
        <v>0.87349017336753598</v>
      </c>
      <c r="T330" s="111">
        <f t="shared" si="150"/>
        <v>0.88299655210728845</v>
      </c>
      <c r="U330" s="111">
        <f t="shared" si="150"/>
        <v>0.89209635154304534</v>
      </c>
      <c r="V330" s="111">
        <f t="shared" si="150"/>
        <v>0.90072377715041196</v>
      </c>
      <c r="W330" s="111">
        <f t="shared" ref="W330:Y330" si="151">IF(W311=0,"",W311/W292)</f>
        <v>0.90867129902933941</v>
      </c>
      <c r="X330" s="111">
        <f t="shared" si="151"/>
        <v>0.91304121274473948</v>
      </c>
      <c r="Y330" s="111">
        <f t="shared" si="151"/>
        <v>0.91724046157296024</v>
      </c>
      <c r="DA330" s="63" t="s">
        <v>3705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3706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2.7356869207443761</v>
      </c>
      <c r="D332" s="124">
        <f t="shared" si="155"/>
        <v>2.8651535113348157</v>
      </c>
      <c r="E332" s="124">
        <f t="shared" si="155"/>
        <v>2.9965610550695638</v>
      </c>
      <c r="F332" s="124">
        <f t="shared" si="155"/>
        <v>3.1290240062310741</v>
      </c>
      <c r="G332" s="124">
        <f t="shared" si="155"/>
        <v>3.2633097656985108</v>
      </c>
      <c r="H332" s="124">
        <f t="shared" si="155"/>
        <v>3.3992977275107998</v>
      </c>
      <c r="I332" s="124">
        <f t="shared" si="155"/>
        <v>3.5371487534784825</v>
      </c>
      <c r="J332" s="124">
        <f t="shared" si="155"/>
        <v>3.6775838141423449</v>
      </c>
      <c r="K332" s="124">
        <f t="shared" si="155"/>
        <v>3.8211739782850818</v>
      </c>
      <c r="L332" s="124">
        <f t="shared" si="155"/>
        <v>3.967994975773474</v>
      </c>
      <c r="M332" s="124">
        <f t="shared" si="155"/>
        <v>4.1362410167421046</v>
      </c>
      <c r="N332" s="124">
        <f t="shared" si="155"/>
        <v>4.3313131268816703</v>
      </c>
      <c r="O332" s="124">
        <f t="shared" si="155"/>
        <v>4.5528633168415711</v>
      </c>
      <c r="P332" s="124">
        <f t="shared" si="155"/>
        <v>4.7793303214323135</v>
      </c>
      <c r="Q332" s="124">
        <f t="shared" si="155"/>
        <v>4.9531402752188267</v>
      </c>
      <c r="R332" s="124">
        <f t="shared" ref="R332:V332" si="156">IF(R313=0,"",R313/R294)</f>
        <v>4.9908010890570251</v>
      </c>
      <c r="S332" s="124">
        <f t="shared" si="156"/>
        <v>4.9949856239279358</v>
      </c>
      <c r="T332" s="124">
        <f t="shared" si="156"/>
        <v>4.9996351071178369</v>
      </c>
      <c r="U332" s="124">
        <f t="shared" si="156"/>
        <v>5.0048011995510606</v>
      </c>
      <c r="V332" s="124">
        <f t="shared" si="156"/>
        <v>5.0195634971544276</v>
      </c>
      <c r="W332" s="124">
        <f t="shared" ref="W332:Y332" si="157">IF(W313=0,"",W313/W294)</f>
        <v>5.0680162204946306</v>
      </c>
      <c r="X332" s="124">
        <f t="shared" si="157"/>
        <v>5.1230974539155829</v>
      </c>
      <c r="Y332" s="124">
        <f t="shared" si="157"/>
        <v>5.1851837950123176</v>
      </c>
      <c r="DA332" s="130" t="s">
        <v>3707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2.7356869207443761</v>
      </c>
      <c r="D333" s="111">
        <f t="shared" si="158"/>
        <v>2.8651535113348157</v>
      </c>
      <c r="E333" s="111">
        <f t="shared" si="158"/>
        <v>2.9965610550695638</v>
      </c>
      <c r="F333" s="111">
        <f t="shared" si="158"/>
        <v>3.1290240062310741</v>
      </c>
      <c r="G333" s="111">
        <f t="shared" si="158"/>
        <v>3.2633097656985108</v>
      </c>
      <c r="H333" s="111">
        <f t="shared" si="158"/>
        <v>3.3992977275107998</v>
      </c>
      <c r="I333" s="111">
        <f t="shared" si="158"/>
        <v>3.5371487534784825</v>
      </c>
      <c r="J333" s="111">
        <f t="shared" si="158"/>
        <v>3.6775838141423449</v>
      </c>
      <c r="K333" s="111">
        <f t="shared" si="158"/>
        <v>3.8211739782850818</v>
      </c>
      <c r="L333" s="111">
        <f t="shared" si="158"/>
        <v>3.967994975773474</v>
      </c>
      <c r="M333" s="111">
        <f t="shared" si="158"/>
        <v>4.1362410167421046</v>
      </c>
      <c r="N333" s="111">
        <f t="shared" si="158"/>
        <v>4.3313131268816703</v>
      </c>
      <c r="O333" s="111">
        <f t="shared" si="158"/>
        <v>4.5528633168415711</v>
      </c>
      <c r="P333" s="111">
        <f t="shared" si="158"/>
        <v>4.7793303214323135</v>
      </c>
      <c r="Q333" s="111">
        <f t="shared" si="158"/>
        <v>4.9531402752188267</v>
      </c>
      <c r="R333" s="111">
        <f t="shared" ref="R333:V333" si="159">IF(R314=0,"",R314/R295)</f>
        <v>4.9908010890570251</v>
      </c>
      <c r="S333" s="111">
        <f t="shared" si="159"/>
        <v>4.9949856239279358</v>
      </c>
      <c r="T333" s="111">
        <f t="shared" si="159"/>
        <v>4.9996351071178369</v>
      </c>
      <c r="U333" s="111">
        <f t="shared" si="159"/>
        <v>5.0048011995510606</v>
      </c>
      <c r="V333" s="111">
        <f t="shared" si="159"/>
        <v>5.0195634971544276</v>
      </c>
      <c r="W333" s="111">
        <f t="shared" ref="W333:Y333" si="160">IF(W314=0,"",W314/W295)</f>
        <v>5.0680162204946306</v>
      </c>
      <c r="X333" s="111">
        <f t="shared" si="160"/>
        <v>5.1230974539155829</v>
      </c>
      <c r="Y333" s="111">
        <f t="shared" si="160"/>
        <v>5.1851837950123176</v>
      </c>
      <c r="DA333" s="63" t="s">
        <v>3708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0.79035515759016228</v>
      </c>
      <c r="D334" s="124">
        <f t="shared" si="161"/>
        <v>0.80420764121769506</v>
      </c>
      <c r="E334" s="124">
        <f t="shared" si="161"/>
        <v>0.80791078904441116</v>
      </c>
      <c r="F334" s="124">
        <f t="shared" si="161"/>
        <v>0.80405173446150169</v>
      </c>
      <c r="G334" s="124">
        <f t="shared" si="161"/>
        <v>0.81543328499080814</v>
      </c>
      <c r="H334" s="124">
        <f t="shared" si="161"/>
        <v>0.81931966204178297</v>
      </c>
      <c r="I334" s="124">
        <f t="shared" si="161"/>
        <v>0.8233051617992273</v>
      </c>
      <c r="J334" s="124">
        <f t="shared" si="161"/>
        <v>0.82023833260013868</v>
      </c>
      <c r="K334" s="124">
        <f t="shared" si="161"/>
        <v>0.8182670310025465</v>
      </c>
      <c r="L334" s="124">
        <f t="shared" si="161"/>
        <v>0.82620444436014506</v>
      </c>
      <c r="M334" s="124">
        <f t="shared" si="161"/>
        <v>0.84298938317558425</v>
      </c>
      <c r="N334" s="124">
        <f t="shared" si="161"/>
        <v>0.85172408125972854</v>
      </c>
      <c r="O334" s="124">
        <f t="shared" si="161"/>
        <v>0.86270065809349727</v>
      </c>
      <c r="P334" s="124">
        <f t="shared" si="161"/>
        <v>0.87273828769686346</v>
      </c>
      <c r="Q334" s="124">
        <f t="shared" si="161"/>
        <v>0.88395972185473648</v>
      </c>
      <c r="R334" s="124">
        <f t="shared" ref="R334:V334" si="162">IF(R315=0,"",R315/R296)</f>
        <v>0.89236816702288713</v>
      </c>
      <c r="S334" s="124">
        <f t="shared" si="162"/>
        <v>0.90368940729184977</v>
      </c>
      <c r="T334" s="124">
        <f t="shared" si="162"/>
        <v>0.90587598254599422</v>
      </c>
      <c r="U334" s="124">
        <f t="shared" si="162"/>
        <v>0.92581000997499574</v>
      </c>
      <c r="V334" s="124">
        <f t="shared" si="162"/>
        <v>0.93402581193197087</v>
      </c>
      <c r="W334" s="124">
        <f t="shared" ref="W334:Y334" si="163">IF(W315=0,"",W315/W296)</f>
        <v>0.92463462181502787</v>
      </c>
      <c r="X334" s="124">
        <f t="shared" si="163"/>
        <v>0.93192862864352999</v>
      </c>
      <c r="Y334" s="124">
        <f t="shared" si="163"/>
        <v>0.93724536789700352</v>
      </c>
      <c r="DA334" s="130" t="s">
        <v>3709</v>
      </c>
    </row>
    <row r="335" spans="1:105" ht="12" customHeight="1" x14ac:dyDescent="0.25">
      <c r="A335" s="97" t="s">
        <v>128</v>
      </c>
      <c r="B335" s="111"/>
      <c r="C335" s="111">
        <f t="shared" ref="C335:Q335" si="164">IF(C316=0,"",C316/C297)</f>
        <v>0.80060184060042039</v>
      </c>
      <c r="D335" s="111">
        <f t="shared" si="164"/>
        <v>0.80420764121769506</v>
      </c>
      <c r="E335" s="111">
        <f t="shared" si="164"/>
        <v>0.80791078904441116</v>
      </c>
      <c r="F335" s="111">
        <f t="shared" si="164"/>
        <v>0.81162721149059658</v>
      </c>
      <c r="G335" s="111">
        <f t="shared" si="164"/>
        <v>0.81543328499080814</v>
      </c>
      <c r="H335" s="111">
        <f t="shared" si="164"/>
        <v>0.81931966204178297</v>
      </c>
      <c r="I335" s="111">
        <f t="shared" si="164"/>
        <v>0.8233051617992273</v>
      </c>
      <c r="J335" s="111">
        <f t="shared" si="164"/>
        <v>0.82746687970150701</v>
      </c>
      <c r="K335" s="111">
        <f t="shared" si="164"/>
        <v>0.83187036714974405</v>
      </c>
      <c r="L335" s="111">
        <f t="shared" si="164"/>
        <v>0.83653316183120952</v>
      </c>
      <c r="M335" s="111">
        <f t="shared" si="164"/>
        <v>0.84298938317558425</v>
      </c>
      <c r="N335" s="111">
        <f t="shared" si="164"/>
        <v>0.85172408125972854</v>
      </c>
      <c r="O335" s="111">
        <f t="shared" si="164"/>
        <v>0.86316246141655717</v>
      </c>
      <c r="P335" s="111">
        <f t="shared" si="164"/>
        <v>0.87649553932535207</v>
      </c>
      <c r="Q335" s="111">
        <f t="shared" si="164"/>
        <v>0.88907499241674648</v>
      </c>
      <c r="R335" s="111">
        <f t="shared" ref="R335:V335" si="165">IF(R316=0,"",R316/R297)</f>
        <v>0.89871420747052344</v>
      </c>
      <c r="S335" s="111">
        <f t="shared" si="165"/>
        <v>0.90809155234660965</v>
      </c>
      <c r="T335" s="111">
        <f t="shared" si="165"/>
        <v>0.91714437164731921</v>
      </c>
      <c r="U335" s="111">
        <f t="shared" si="165"/>
        <v>0.92581000997499574</v>
      </c>
      <c r="V335" s="111">
        <f t="shared" si="165"/>
        <v>0.93402581193197087</v>
      </c>
      <c r="W335" s="111">
        <f t="shared" ref="W335:Y335" si="166">IF(W316=0,"",W316/W297)</f>
        <v>0.94159414909042094</v>
      </c>
      <c r="X335" s="111">
        <f t="shared" si="166"/>
        <v>0.94469550195384089</v>
      </c>
      <c r="Y335" s="111">
        <f t="shared" si="166"/>
        <v>0.94767573296657681</v>
      </c>
      <c r="DA335" s="63" t="s">
        <v>3710</v>
      </c>
    </row>
    <row r="336" spans="1:105" ht="12" customHeight="1" x14ac:dyDescent="0.25">
      <c r="A336" s="97" t="s">
        <v>127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3711</v>
      </c>
    </row>
    <row r="337" spans="1:105" ht="12" customHeight="1" x14ac:dyDescent="0.25">
      <c r="A337" s="100" t="s">
        <v>198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3712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3713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0.63837191579291253</v>
      </c>
      <c r="D339" s="112" t="str">
        <f t="shared" si="176"/>
        <v/>
      </c>
      <c r="E339" s="112" t="str">
        <f t="shared" si="176"/>
        <v/>
      </c>
      <c r="F339" s="112">
        <f t="shared" si="176"/>
        <v>0.64344166961681226</v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>
        <f t="shared" si="176"/>
        <v>0.65198514271407948</v>
      </c>
      <c r="K339" s="112">
        <f t="shared" si="176"/>
        <v>0.65482915795741481</v>
      </c>
      <c r="L339" s="112">
        <f t="shared" si="176"/>
        <v>0.65809909039910652</v>
      </c>
      <c r="M339" s="112" t="str">
        <f t="shared" si="176"/>
        <v/>
      </c>
      <c r="N339" s="112" t="str">
        <f t="shared" si="176"/>
        <v/>
      </c>
      <c r="O339" s="112">
        <f t="shared" si="176"/>
        <v>0.69019682358810097</v>
      </c>
      <c r="P339" s="112">
        <f t="shared" si="176"/>
        <v>0.71046664254360636</v>
      </c>
      <c r="Q339" s="112">
        <f t="shared" si="176"/>
        <v>0.73002270523967305</v>
      </c>
      <c r="R339" s="112">
        <f t="shared" ref="R339:V339" si="177">IF(R320=0,"",R320/R301)</f>
        <v>0.74325706249490797</v>
      </c>
      <c r="S339" s="112">
        <f t="shared" si="177"/>
        <v>0.75607887348695269</v>
      </c>
      <c r="T339" s="112">
        <f t="shared" si="177"/>
        <v>0.76880118036728506</v>
      </c>
      <c r="U339" s="112" t="str">
        <f t="shared" si="177"/>
        <v/>
      </c>
      <c r="V339" s="112" t="str">
        <f t="shared" si="177"/>
        <v/>
      </c>
      <c r="W339" s="112">
        <f t="shared" ref="W339:Y339" si="178">IF(W320=0,"",W320/W301)</f>
        <v>0.80551842608562407</v>
      </c>
      <c r="X339" s="112">
        <f t="shared" si="178"/>
        <v>0.81780244470904795</v>
      </c>
      <c r="Y339" s="112">
        <f t="shared" si="178"/>
        <v>0.82926268746049814</v>
      </c>
      <c r="DA339" s="131" t="s">
        <v>3714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:Y340" si="181">IF(W321=0,"",W321/W302)</f>
        <v/>
      </c>
      <c r="X340" s="113" t="str">
        <f t="shared" si="181"/>
        <v/>
      </c>
      <c r="Y340" s="113" t="str">
        <f t="shared" si="181"/>
        <v/>
      </c>
      <c r="DA340" s="132" t="s">
        <v>3715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:Y341" si="184">IF(W322=0,"",W322/W303)</f>
        <v/>
      </c>
      <c r="X341" s="111" t="str">
        <f t="shared" si="184"/>
        <v/>
      </c>
      <c r="Y341" s="111" t="str">
        <f t="shared" si="184"/>
        <v/>
      </c>
      <c r="DA341" s="63" t="s">
        <v>3716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:Y342" si="187">IF(W323=0,"",W323/W304)</f>
        <v/>
      </c>
      <c r="X342" s="111" t="str">
        <f t="shared" si="187"/>
        <v/>
      </c>
      <c r="Y342" s="111" t="str">
        <f t="shared" si="187"/>
        <v/>
      </c>
      <c r="DA342" s="63" t="s">
        <v>3717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0.72287560775136417</v>
      </c>
      <c r="D343" s="124">
        <f t="shared" si="188"/>
        <v>0.7401221305171054</v>
      </c>
      <c r="E343" s="124">
        <f t="shared" si="188"/>
        <v>0.71862480619473612</v>
      </c>
      <c r="F343" s="124">
        <f t="shared" si="188"/>
        <v>0.71978709962762932</v>
      </c>
      <c r="G343" s="124">
        <f t="shared" si="188"/>
        <v>0.72307789532243461</v>
      </c>
      <c r="H343" s="124">
        <f t="shared" si="188"/>
        <v>0.7252277567128298</v>
      </c>
      <c r="I343" s="124">
        <f t="shared" si="188"/>
        <v>0.72940880654501061</v>
      </c>
      <c r="J343" s="124">
        <f t="shared" si="188"/>
        <v>0.7147189758610355</v>
      </c>
      <c r="K343" s="124">
        <f t="shared" si="188"/>
        <v>0.71502182112115897</v>
      </c>
      <c r="L343" s="124">
        <f t="shared" si="188"/>
        <v>0.71606280719372395</v>
      </c>
      <c r="M343" s="124">
        <f t="shared" si="188"/>
        <v>0.72536509131585858</v>
      </c>
      <c r="N343" s="124">
        <f t="shared" si="188"/>
        <v>0.74366890790018991</v>
      </c>
      <c r="O343" s="124">
        <f t="shared" si="188"/>
        <v>0.73269249895768651</v>
      </c>
      <c r="P343" s="124">
        <f t="shared" si="188"/>
        <v>0.69568059860444342</v>
      </c>
      <c r="Q343" s="124">
        <f t="shared" si="188"/>
        <v>0.70118261625206102</v>
      </c>
      <c r="R343" s="124">
        <f t="shared" ref="R343:V343" si="189">IF(R324=0,"",R324/R305)</f>
        <v>0.72168471312107163</v>
      </c>
      <c r="S343" s="124">
        <f t="shared" si="189"/>
        <v>0.76811130142320538</v>
      </c>
      <c r="T343" s="124">
        <f t="shared" si="189"/>
        <v>0.78993660742620897</v>
      </c>
      <c r="U343" s="124">
        <f t="shared" si="189"/>
        <v>0.82718932458317884</v>
      </c>
      <c r="V343" s="124">
        <f t="shared" si="189"/>
        <v>0.86233673336952643</v>
      </c>
      <c r="W343" s="124">
        <f t="shared" ref="W343:Y343" si="190">IF(W324=0,"",W324/W305)</f>
        <v>0.87340693703909578</v>
      </c>
      <c r="X343" s="124">
        <f t="shared" si="190"/>
        <v>0.83372066675968415</v>
      </c>
      <c r="Y343" s="124">
        <f t="shared" si="190"/>
        <v>0.8443135317627517</v>
      </c>
      <c r="DA343" s="130" t="s">
        <v>3718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0.56720808217568353</v>
      </c>
      <c r="D344" s="111" t="str">
        <f t="shared" si="191"/>
        <v/>
      </c>
      <c r="E344" s="111">
        <f t="shared" si="191"/>
        <v>0.56845003122731486</v>
      </c>
      <c r="F344" s="111">
        <f t="shared" si="191"/>
        <v>0.56907104134749242</v>
      </c>
      <c r="G344" s="111">
        <f t="shared" si="191"/>
        <v>0.5696921029795915</v>
      </c>
      <c r="H344" s="111">
        <f t="shared" si="191"/>
        <v>0.57031321075270114</v>
      </c>
      <c r="I344" s="111">
        <f t="shared" si="191"/>
        <v>0.57093437547997716</v>
      </c>
      <c r="J344" s="111">
        <f t="shared" si="191"/>
        <v>0.57155564145910565</v>
      </c>
      <c r="K344" s="111">
        <f t="shared" si="191"/>
        <v>0.57217704635476996</v>
      </c>
      <c r="L344" s="111">
        <f t="shared" si="191"/>
        <v>0.57279860024381735</v>
      </c>
      <c r="M344" s="111">
        <f t="shared" si="191"/>
        <v>0.57327063494813524</v>
      </c>
      <c r="N344" s="111">
        <f t="shared" si="191"/>
        <v>0.57353448014410569</v>
      </c>
      <c r="O344" s="111">
        <f t="shared" si="191"/>
        <v>0.57369217348685608</v>
      </c>
      <c r="P344" s="111">
        <f t="shared" si="191"/>
        <v>0.57413219069114607</v>
      </c>
      <c r="Q344" s="111">
        <f t="shared" si="191"/>
        <v>0.57592316350260386</v>
      </c>
      <c r="R344" s="111">
        <f t="shared" ref="R344:V344" si="192">IF(R325=0,"",R325/R306)</f>
        <v>0.58062760311276707</v>
      </c>
      <c r="S344" s="111">
        <f t="shared" si="192"/>
        <v>0.58726375275688791</v>
      </c>
      <c r="T344" s="111">
        <f t="shared" si="192"/>
        <v>0.59454491007736932</v>
      </c>
      <c r="U344" s="111">
        <f t="shared" si="192"/>
        <v>0.60118437271663305</v>
      </c>
      <c r="V344" s="111">
        <f t="shared" si="192"/>
        <v>0.60589543831709092</v>
      </c>
      <c r="W344" s="111">
        <f t="shared" ref="W344:Y344" si="193">IF(W325=0,"",W325/W306)</f>
        <v>0.6081596122130708</v>
      </c>
      <c r="X344" s="111">
        <f t="shared" si="193"/>
        <v>0.60856170536902499</v>
      </c>
      <c r="Y344" s="111">
        <f t="shared" si="193"/>
        <v>0.60860191468462044</v>
      </c>
      <c r="DA344" s="63" t="s">
        <v>3719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0.73871823465436359</v>
      </c>
      <c r="D345" s="45">
        <f t="shared" si="194"/>
        <v>0.7401221305171054</v>
      </c>
      <c r="E345" s="45">
        <f t="shared" si="194"/>
        <v>0.74159222039453954</v>
      </c>
      <c r="F345" s="45">
        <f t="shared" si="194"/>
        <v>0.74307133672852255</v>
      </c>
      <c r="G345" s="45">
        <f t="shared" si="194"/>
        <v>0.74461141385656859</v>
      </c>
      <c r="H345" s="45">
        <f t="shared" si="194"/>
        <v>0.74620609567692708</v>
      </c>
      <c r="I345" s="45">
        <f t="shared" si="194"/>
        <v>0.74786817881187906</v>
      </c>
      <c r="J345" s="45">
        <f t="shared" si="194"/>
        <v>0.74965008650610843</v>
      </c>
      <c r="K345" s="45">
        <f t="shared" si="194"/>
        <v>0.75159639230654951</v>
      </c>
      <c r="L345" s="45">
        <f t="shared" si="194"/>
        <v>0.75371902146443037</v>
      </c>
      <c r="M345" s="45">
        <f t="shared" si="194"/>
        <v>0.7567539121065705</v>
      </c>
      <c r="N345" s="45">
        <f t="shared" si="194"/>
        <v>0.76091057882300495</v>
      </c>
      <c r="O345" s="45">
        <f t="shared" si="194"/>
        <v>0.76668585124672395</v>
      </c>
      <c r="P345" s="45">
        <f t="shared" si="194"/>
        <v>0.77432340903552077</v>
      </c>
      <c r="Q345" s="45">
        <f t="shared" si="194"/>
        <v>0.7842064833084107</v>
      </c>
      <c r="R345" s="45">
        <f t="shared" ref="R345:V345" si="195">IF(R326=0,"",R326/R307)</f>
        <v>0.79765498451204309</v>
      </c>
      <c r="S345" s="45">
        <f t="shared" si="195"/>
        <v>0.81448344965440067</v>
      </c>
      <c r="T345" s="45">
        <f t="shared" si="195"/>
        <v>0.8326002164994899</v>
      </c>
      <c r="U345" s="45">
        <f t="shared" si="195"/>
        <v>0.84991362281136595</v>
      </c>
      <c r="V345" s="45">
        <f t="shared" si="195"/>
        <v>0.8643320063540616</v>
      </c>
      <c r="W345" s="45">
        <f t="shared" ref="W345:Y345" si="196">IF(W326=0,"",W326/W307)</f>
        <v>0.87512862821240522</v>
      </c>
      <c r="X345" s="45">
        <f t="shared" si="196"/>
        <v>0.88280686008394682</v>
      </c>
      <c r="Y345" s="45">
        <f t="shared" si="196"/>
        <v>0.88961588404670888</v>
      </c>
      <c r="DA345" s="60" t="s">
        <v>3720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0.29067384367092247</v>
      </c>
      <c r="D347" s="117">
        <f t="shared" si="197"/>
        <v>0</v>
      </c>
      <c r="E347" s="117">
        <f t="shared" si="197"/>
        <v>0.2529943352283302</v>
      </c>
      <c r="F347" s="117">
        <f t="shared" si="197"/>
        <v>0.29731195707576474</v>
      </c>
      <c r="G347" s="117">
        <f t="shared" si="197"/>
        <v>0.14852154310013471</v>
      </c>
      <c r="H347" s="117">
        <f t="shared" si="197"/>
        <v>0.19905293445607172</v>
      </c>
      <c r="I347" s="117">
        <f t="shared" si="197"/>
        <v>6.7577714773390682E-2</v>
      </c>
      <c r="J347" s="117">
        <f t="shared" si="197"/>
        <v>0.23169630327941018</v>
      </c>
      <c r="K347" s="117">
        <f t="shared" si="197"/>
        <v>0.14187610163827433</v>
      </c>
      <c r="L347" s="117">
        <f t="shared" si="197"/>
        <v>0.27289662494944739</v>
      </c>
      <c r="M347" s="117">
        <f t="shared" si="197"/>
        <v>0.21693850830328329</v>
      </c>
      <c r="N347" s="117">
        <f t="shared" si="197"/>
        <v>0.1025797923253635</v>
      </c>
      <c r="O347" s="117">
        <f t="shared" si="197"/>
        <v>0.17996135387417822</v>
      </c>
      <c r="P347" s="117">
        <f t="shared" si="197"/>
        <v>0.2384196628869715</v>
      </c>
      <c r="Q347" s="117">
        <f t="shared" si="197"/>
        <v>0.37270211458337743</v>
      </c>
      <c r="R347" s="117">
        <f t="shared" ref="R347:V347" si="198">R348+R351+R353+R362</f>
        <v>0.53470221574609611</v>
      </c>
      <c r="S347" s="117">
        <f t="shared" si="198"/>
        <v>0.45783276970546322</v>
      </c>
      <c r="T347" s="117">
        <f t="shared" si="198"/>
        <v>0.23081797841120147</v>
      </c>
      <c r="U347" s="117">
        <f t="shared" si="198"/>
        <v>0.1910001940968242</v>
      </c>
      <c r="V347" s="117">
        <f t="shared" si="198"/>
        <v>8.5424970945439955E-3</v>
      </c>
      <c r="W347" s="117">
        <f t="shared" ref="W347:Y347" si="199">W348+W351+W353+W362</f>
        <v>6.277121855008885E-3</v>
      </c>
      <c r="X347" s="117">
        <f t="shared" si="199"/>
        <v>0.18128409799037182</v>
      </c>
      <c r="Y347" s="117">
        <f t="shared" si="199"/>
        <v>0.30517215286408123</v>
      </c>
      <c r="DA347" s="129" t="s">
        <v>3871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0</v>
      </c>
      <c r="DA348" s="130" t="s">
        <v>3872</v>
      </c>
    </row>
    <row r="349" spans="1:105" ht="12" customHeight="1" x14ac:dyDescent="0.25">
      <c r="A349" s="97" t="s">
        <v>198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X349" s="98">
        <v>0</v>
      </c>
      <c r="Y349" s="98">
        <v>0</v>
      </c>
      <c r="DA349" s="63" t="s">
        <v>3873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3874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3875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3876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3877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3878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3879</v>
      </c>
    </row>
    <row r="356" spans="1:105" ht="12" customHeight="1" x14ac:dyDescent="0.25">
      <c r="A356" s="100" t="s">
        <v>198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3880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3881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3882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3883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3884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3885</v>
      </c>
    </row>
    <row r="362" spans="1:105" ht="12" customHeight="1" x14ac:dyDescent="0.25">
      <c r="A362" s="121" t="s">
        <v>54</v>
      </c>
      <c r="B362" s="122"/>
      <c r="C362" s="122">
        <v>0.29067384367092247</v>
      </c>
      <c r="D362" s="122">
        <v>0</v>
      </c>
      <c r="E362" s="122">
        <v>0.2529943352283302</v>
      </c>
      <c r="F362" s="122">
        <v>0.29731195707576474</v>
      </c>
      <c r="G362" s="122">
        <v>0.14852154310013471</v>
      </c>
      <c r="H362" s="122">
        <v>0.19905293445607172</v>
      </c>
      <c r="I362" s="122">
        <v>6.7577714773390682E-2</v>
      </c>
      <c r="J362" s="122">
        <v>0.23169630327941018</v>
      </c>
      <c r="K362" s="122">
        <v>0.14187610163827433</v>
      </c>
      <c r="L362" s="122">
        <v>0.27289662494944739</v>
      </c>
      <c r="M362" s="122">
        <v>0.21693850830328329</v>
      </c>
      <c r="N362" s="122">
        <v>0.1025797923253635</v>
      </c>
      <c r="O362" s="122">
        <v>0.17996135387417822</v>
      </c>
      <c r="P362" s="122">
        <v>0.2384196628869715</v>
      </c>
      <c r="Q362" s="122">
        <v>0.37270211458337743</v>
      </c>
      <c r="R362" s="122">
        <v>0.53470221574609611</v>
      </c>
      <c r="S362" s="122">
        <v>0.45783276970546322</v>
      </c>
      <c r="T362" s="122">
        <v>0.23081797841120147</v>
      </c>
      <c r="U362" s="122">
        <v>0.1910001940968242</v>
      </c>
      <c r="V362" s="122">
        <v>8.5424970945439955E-3</v>
      </c>
      <c r="W362" s="122">
        <v>6.277121855008885E-3</v>
      </c>
      <c r="X362" s="122">
        <v>0.18128409799037182</v>
      </c>
      <c r="Y362" s="122">
        <v>0.30517215286408123</v>
      </c>
      <c r="DA362" s="130" t="s">
        <v>3886</v>
      </c>
    </row>
    <row r="363" spans="1:105" ht="12" customHeight="1" x14ac:dyDescent="0.25">
      <c r="A363" s="97" t="s">
        <v>50</v>
      </c>
      <c r="B363" s="98"/>
      <c r="C363" s="98">
        <v>0.29067384367092247</v>
      </c>
      <c r="D363" s="98">
        <v>0</v>
      </c>
      <c r="E363" s="98">
        <v>0.2529943352283302</v>
      </c>
      <c r="F363" s="98">
        <v>0.29731195707576474</v>
      </c>
      <c r="G363" s="98">
        <v>0.14852154310013471</v>
      </c>
      <c r="H363" s="98">
        <v>0.19905293445607172</v>
      </c>
      <c r="I363" s="98">
        <v>6.7577714773390682E-2</v>
      </c>
      <c r="J363" s="98">
        <v>0.23169630327941018</v>
      </c>
      <c r="K363" s="98">
        <v>0.14187610163827433</v>
      </c>
      <c r="L363" s="98">
        <v>0.27289662494944739</v>
      </c>
      <c r="M363" s="98">
        <v>0.21693850830328329</v>
      </c>
      <c r="N363" s="98">
        <v>0.1025797923253635</v>
      </c>
      <c r="O363" s="98">
        <v>0.17996135387417822</v>
      </c>
      <c r="P363" s="98">
        <v>0.2384196628869715</v>
      </c>
      <c r="Q363" s="98">
        <v>0.37270211458337743</v>
      </c>
      <c r="R363" s="98">
        <v>0.53470221574609611</v>
      </c>
      <c r="S363" s="98">
        <v>0.45783276970546322</v>
      </c>
      <c r="T363" s="98">
        <v>0.23081797841120147</v>
      </c>
      <c r="U363" s="98">
        <v>0.1910001940968242</v>
      </c>
      <c r="V363" s="98">
        <v>8.5424970945439955E-3</v>
      </c>
      <c r="W363" s="98">
        <v>6.277121855008885E-3</v>
      </c>
      <c r="X363" s="98">
        <v>0.18128409799037182</v>
      </c>
      <c r="Y363" s="98">
        <v>0.30517215286408123</v>
      </c>
      <c r="DA363" s="63" t="s">
        <v>3887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3888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15150.697159678715</v>
      </c>
      <c r="D366" s="117">
        <f t="shared" si="204"/>
        <v>14687.82685895243</v>
      </c>
      <c r="E366" s="117">
        <f t="shared" si="204"/>
        <v>13815.864347198702</v>
      </c>
      <c r="F366" s="117">
        <f t="shared" si="204"/>
        <v>13475.881844213631</v>
      </c>
      <c r="G366" s="117">
        <f t="shared" si="204"/>
        <v>13629.720837652878</v>
      </c>
      <c r="H366" s="117">
        <f t="shared" si="204"/>
        <v>13516.014370368011</v>
      </c>
      <c r="I366" s="117">
        <f t="shared" si="204"/>
        <v>13410.750610124862</v>
      </c>
      <c r="J366" s="117">
        <f t="shared" si="204"/>
        <v>12614.321402142325</v>
      </c>
      <c r="K366" s="117">
        <f t="shared" si="204"/>
        <v>12738.312051484523</v>
      </c>
      <c r="L366" s="117">
        <f t="shared" si="204"/>
        <v>13686.731775912269</v>
      </c>
      <c r="M366" s="117">
        <f t="shared" si="204"/>
        <v>12525.80510965234</v>
      </c>
      <c r="N366" s="117">
        <f t="shared" si="204"/>
        <v>12615.374190251598</v>
      </c>
      <c r="O366" s="117">
        <f t="shared" si="204"/>
        <v>12041.986030664031</v>
      </c>
      <c r="P366" s="117">
        <f t="shared" si="204"/>
        <v>10691.385594109124</v>
      </c>
      <c r="Q366" s="117">
        <f t="shared" si="204"/>
        <v>9877.5257861975897</v>
      </c>
      <c r="R366" s="117">
        <f t="shared" ref="R366:V366" si="205">R367+R370+R372+R381</f>
        <v>10417.723914259577</v>
      </c>
      <c r="S366" s="117">
        <f t="shared" si="205"/>
        <v>9878.754634416824</v>
      </c>
      <c r="T366" s="117">
        <f t="shared" si="205"/>
        <v>9442.1023154217019</v>
      </c>
      <c r="U366" s="117">
        <f t="shared" si="205"/>
        <v>8877.3825196745165</v>
      </c>
      <c r="V366" s="117">
        <f t="shared" si="205"/>
        <v>7922.5921067913159</v>
      </c>
      <c r="W366" s="117">
        <f t="shared" ref="W366:Y366" si="206">W367+W370+W372+W381</f>
        <v>7094.8668584026709</v>
      </c>
      <c r="X366" s="117">
        <f t="shared" si="206"/>
        <v>5826.4613555421593</v>
      </c>
      <c r="Y366" s="117">
        <f t="shared" si="206"/>
        <v>4397.1411198758478</v>
      </c>
      <c r="DA366" s="129" t="s">
        <v>4039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12626.577938364209</v>
      </c>
      <c r="D367" s="122">
        <f t="shared" si="207"/>
        <v>12281.335383785183</v>
      </c>
      <c r="E367" s="122">
        <f t="shared" si="207"/>
        <v>11564.263066449777</v>
      </c>
      <c r="F367" s="122">
        <f t="shared" si="207"/>
        <v>11206.174845757532</v>
      </c>
      <c r="G367" s="122">
        <f t="shared" si="207"/>
        <v>11349.719558933064</v>
      </c>
      <c r="H367" s="122">
        <f t="shared" si="207"/>
        <v>11141.808227871839</v>
      </c>
      <c r="I367" s="122">
        <f t="shared" si="207"/>
        <v>11419.463124931532</v>
      </c>
      <c r="J367" s="122">
        <f t="shared" si="207"/>
        <v>10689.547997701906</v>
      </c>
      <c r="K367" s="122">
        <f t="shared" si="207"/>
        <v>10915.193416700304</v>
      </c>
      <c r="L367" s="122">
        <f t="shared" si="207"/>
        <v>11710.310881452548</v>
      </c>
      <c r="M367" s="122">
        <f t="shared" si="207"/>
        <v>10688.769308442446</v>
      </c>
      <c r="N367" s="122">
        <f t="shared" si="207"/>
        <v>10762.318493022311</v>
      </c>
      <c r="O367" s="122">
        <f t="shared" si="207"/>
        <v>10240.697045652347</v>
      </c>
      <c r="P367" s="122">
        <f t="shared" si="207"/>
        <v>8988.4037087882643</v>
      </c>
      <c r="Q367" s="122">
        <f t="shared" si="207"/>
        <v>8193.1512996588499</v>
      </c>
      <c r="R367" s="122">
        <f t="shared" ref="R367:V367" si="208">SUM(R368:R369)</f>
        <v>8558.1507920102267</v>
      </c>
      <c r="S367" s="122">
        <f t="shared" si="208"/>
        <v>8096.0717286666413</v>
      </c>
      <c r="T367" s="122">
        <f t="shared" si="208"/>
        <v>7732.3630318001533</v>
      </c>
      <c r="U367" s="122">
        <f t="shared" si="208"/>
        <v>7141.5496341563394</v>
      </c>
      <c r="V367" s="122">
        <f t="shared" si="208"/>
        <v>6309.4299255368878</v>
      </c>
      <c r="W367" s="122">
        <f t="shared" ref="W367:Y367" si="209">SUM(W368:W369)</f>
        <v>5376.4768600387952</v>
      </c>
      <c r="X367" s="122">
        <f t="shared" si="209"/>
        <v>4347.9693825775621</v>
      </c>
      <c r="Y367" s="122">
        <f t="shared" si="209"/>
        <v>2807.260877787819</v>
      </c>
      <c r="DA367" s="130" t="s">
        <v>4040</v>
      </c>
    </row>
    <row r="368" spans="1:105" ht="12" customHeight="1" x14ac:dyDescent="0.25">
      <c r="A368" s="97" t="s">
        <v>198</v>
      </c>
      <c r="B368" s="98"/>
      <c r="C368" s="98">
        <v>12582.333438400585</v>
      </c>
      <c r="D368" s="98">
        <v>12239.010901149382</v>
      </c>
      <c r="E368" s="98">
        <v>11525.039049646999</v>
      </c>
      <c r="F368" s="98">
        <v>11168.581016354778</v>
      </c>
      <c r="G368" s="98">
        <v>11312.337962636439</v>
      </c>
      <c r="H368" s="98">
        <v>11105.439629438628</v>
      </c>
      <c r="I368" s="98">
        <v>11382.708670770389</v>
      </c>
      <c r="J368" s="98">
        <v>10655.601284281671</v>
      </c>
      <c r="K368" s="98">
        <v>10881.011773923259</v>
      </c>
      <c r="L368" s="98">
        <v>11673.4368153666</v>
      </c>
      <c r="M368" s="98">
        <v>10655.245110648204</v>
      </c>
      <c r="N368" s="98">
        <v>10728.475933055002</v>
      </c>
      <c r="O368" s="98">
        <v>10208.299023984326</v>
      </c>
      <c r="P368" s="98">
        <v>8959.6691388891068</v>
      </c>
      <c r="Q368" s="98">
        <v>8166.6897975666188</v>
      </c>
      <c r="R368" s="98">
        <v>8530.4082827880848</v>
      </c>
      <c r="S368" s="98">
        <v>8069.6607630764165</v>
      </c>
      <c r="T368" s="98">
        <v>7706.9726074364953</v>
      </c>
      <c r="U368" s="98">
        <v>7117.9168704031263</v>
      </c>
      <c r="V368" s="98">
        <v>6288.3434529030901</v>
      </c>
      <c r="W368" s="98">
        <v>5358.4028149066844</v>
      </c>
      <c r="X368" s="98">
        <v>4333.2726019281845</v>
      </c>
      <c r="Y368" s="98">
        <v>2797.7634874663863</v>
      </c>
      <c r="DA368" s="63" t="s">
        <v>4041</v>
      </c>
    </row>
    <row r="369" spans="1:105" ht="12" customHeight="1" x14ac:dyDescent="0.25">
      <c r="A369" s="97" t="s">
        <v>53</v>
      </c>
      <c r="B369" s="98"/>
      <c r="C369" s="98">
        <v>44.244499963624214</v>
      </c>
      <c r="D369" s="98">
        <v>42.324482635800692</v>
      </c>
      <c r="E369" s="98">
        <v>39.224016802778245</v>
      </c>
      <c r="F369" s="98">
        <v>37.593829402755368</v>
      </c>
      <c r="G369" s="98">
        <v>37.381596296626341</v>
      </c>
      <c r="H369" s="98">
        <v>36.36859843321092</v>
      </c>
      <c r="I369" s="98">
        <v>36.75445416114151</v>
      </c>
      <c r="J369" s="98">
        <v>33.946713420235177</v>
      </c>
      <c r="K369" s="98">
        <v>34.181642777045312</v>
      </c>
      <c r="L369" s="98">
        <v>36.874066085947078</v>
      </c>
      <c r="M369" s="98">
        <v>33.524197794242831</v>
      </c>
      <c r="N369" s="98">
        <v>33.84255996730738</v>
      </c>
      <c r="O369" s="98">
        <v>32.398021668021222</v>
      </c>
      <c r="P369" s="98">
        <v>28.734569899157417</v>
      </c>
      <c r="Q369" s="98">
        <v>26.461502092231267</v>
      </c>
      <c r="R369" s="98">
        <v>27.742509222142534</v>
      </c>
      <c r="S369" s="98">
        <v>26.410965590225111</v>
      </c>
      <c r="T369" s="98">
        <v>25.390424363657697</v>
      </c>
      <c r="U369" s="98">
        <v>23.632763753212664</v>
      </c>
      <c r="V369" s="98">
        <v>21.086472633798049</v>
      </c>
      <c r="W369" s="98">
        <v>18.074045132110577</v>
      </c>
      <c r="X369" s="98">
        <v>14.696780649377475</v>
      </c>
      <c r="Y369" s="98">
        <v>9.497390321432615</v>
      </c>
      <c r="DA369" s="63" t="s">
        <v>4042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0.1081340283424921</v>
      </c>
      <c r="D370" s="122">
        <f t="shared" si="210"/>
        <v>0.17832997301760017</v>
      </c>
      <c r="E370" s="122">
        <f t="shared" si="210"/>
        <v>0.15789562329924756</v>
      </c>
      <c r="F370" s="122">
        <f t="shared" si="210"/>
        <v>0.29923688045718855</v>
      </c>
      <c r="G370" s="122">
        <f t="shared" si="210"/>
        <v>0.45092514615613549</v>
      </c>
      <c r="H370" s="122">
        <f t="shared" si="210"/>
        <v>0.25770313021576707</v>
      </c>
      <c r="I370" s="122">
        <f t="shared" si="210"/>
        <v>0.57216870622573013</v>
      </c>
      <c r="J370" s="122">
        <f t="shared" si="210"/>
        <v>0.37810653725123528</v>
      </c>
      <c r="K370" s="122">
        <f t="shared" si="210"/>
        <v>0.4140923041138701</v>
      </c>
      <c r="L370" s="122">
        <f t="shared" si="210"/>
        <v>0.80759664495640415</v>
      </c>
      <c r="M370" s="122">
        <f t="shared" si="210"/>
        <v>0.14884349358467208</v>
      </c>
      <c r="N370" s="122">
        <f t="shared" si="210"/>
        <v>0.50465579743317901</v>
      </c>
      <c r="O370" s="122">
        <f t="shared" si="210"/>
        <v>0.72068355856975208</v>
      </c>
      <c r="P370" s="122">
        <f t="shared" si="210"/>
        <v>0.99181093421489375</v>
      </c>
      <c r="Q370" s="122">
        <f t="shared" si="210"/>
        <v>0.51668994255056366</v>
      </c>
      <c r="R370" s="122">
        <f t="shared" si="210"/>
        <v>0.53200713233087094</v>
      </c>
      <c r="S370" s="122">
        <f t="shared" si="210"/>
        <v>0.50527516064620293</v>
      </c>
      <c r="T370" s="122">
        <f t="shared" si="210"/>
        <v>0.72571179858923174</v>
      </c>
      <c r="U370" s="122">
        <f t="shared" si="210"/>
        <v>0.46208573571730371</v>
      </c>
      <c r="V370" s="122">
        <f t="shared" si="210"/>
        <v>0.84277995156086216</v>
      </c>
      <c r="W370" s="122">
        <f t="shared" si="210"/>
        <v>0.99925764287074503</v>
      </c>
      <c r="X370" s="122">
        <f t="shared" si="210"/>
        <v>2.8618652587771738</v>
      </c>
      <c r="Y370" s="122">
        <f t="shared" si="210"/>
        <v>0.43585520069193612</v>
      </c>
      <c r="DA370" s="130" t="s">
        <v>4043</v>
      </c>
    </row>
    <row r="371" spans="1:105" ht="12" customHeight="1" x14ac:dyDescent="0.25">
      <c r="A371" s="97" t="s">
        <v>53</v>
      </c>
      <c r="B371" s="98"/>
      <c r="C371" s="98">
        <f>RES_hhdet_in_fech!C129</f>
        <v>0.1081340283424921</v>
      </c>
      <c r="D371" s="98">
        <f>RES_hhdet_in_fech!D129</f>
        <v>0.17832997301760017</v>
      </c>
      <c r="E371" s="98">
        <f>RES_hhdet_in_fech!E129</f>
        <v>0.15789562329924756</v>
      </c>
      <c r="F371" s="98">
        <f>RES_hhdet_in_fech!F129</f>
        <v>0.29923688045718855</v>
      </c>
      <c r="G371" s="98">
        <f>RES_hhdet_in_fech!G129</f>
        <v>0.45092514615613549</v>
      </c>
      <c r="H371" s="98">
        <f>RES_hhdet_in_fech!H129</f>
        <v>0.25770313021576707</v>
      </c>
      <c r="I371" s="98">
        <f>RES_hhdet_in_fech!I129</f>
        <v>0.57216870622573013</v>
      </c>
      <c r="J371" s="98">
        <f>RES_hhdet_in_fech!J129</f>
        <v>0.37810653725123528</v>
      </c>
      <c r="K371" s="98">
        <f>RES_hhdet_in_fech!K129</f>
        <v>0.4140923041138701</v>
      </c>
      <c r="L371" s="98">
        <f>RES_hhdet_in_fech!L129</f>
        <v>0.80759664495640415</v>
      </c>
      <c r="M371" s="98">
        <f>RES_hhdet_in_fech!M129</f>
        <v>0.14884349358467208</v>
      </c>
      <c r="N371" s="98">
        <f>RES_hhdet_in_fech!N129</f>
        <v>0.50465579743317901</v>
      </c>
      <c r="O371" s="98">
        <f>RES_hhdet_in_fech!O129</f>
        <v>0.72068355856975208</v>
      </c>
      <c r="P371" s="98">
        <f>RES_hhdet_in_fech!P129</f>
        <v>0.99181093421489375</v>
      </c>
      <c r="Q371" s="98">
        <f>RES_hhdet_in_fech!Q129</f>
        <v>0.51668994255056366</v>
      </c>
      <c r="R371" s="98">
        <f>RES_hhdet_in_fech!R129</f>
        <v>0.53200713233087094</v>
      </c>
      <c r="S371" s="98">
        <f>RES_hhdet_in_fech!S129</f>
        <v>0.50527516064620293</v>
      </c>
      <c r="T371" s="98">
        <f>RES_hhdet_in_fech!T129</f>
        <v>0.72571179858923174</v>
      </c>
      <c r="U371" s="98">
        <f>RES_hhdet_in_fech!U129</f>
        <v>0.46208573571730371</v>
      </c>
      <c r="V371" s="98">
        <f>RES_hhdet_in_fech!V129</f>
        <v>0.84277995156086216</v>
      </c>
      <c r="W371" s="98">
        <f>RES_hhdet_in_fech!W129</f>
        <v>0.99925764287074503</v>
      </c>
      <c r="X371" s="98">
        <f>RES_hhdet_in_fech!X129</f>
        <v>2.8618652587771738</v>
      </c>
      <c r="Y371" s="98">
        <f>RES_hhdet_in_fech!Y129</f>
        <v>0.43585520069193612</v>
      </c>
      <c r="DA371" s="63" t="s">
        <v>4044</v>
      </c>
    </row>
    <row r="372" spans="1:105" ht="12" customHeight="1" x14ac:dyDescent="0.25">
      <c r="A372" s="121" t="s">
        <v>55</v>
      </c>
      <c r="B372" s="122"/>
      <c r="C372" s="122">
        <v>1452.3955961533604</v>
      </c>
      <c r="D372" s="122">
        <v>1466.1156030315678</v>
      </c>
      <c r="E372" s="122">
        <v>1338.6419095199824</v>
      </c>
      <c r="F372" s="122">
        <v>1357.7124459346023</v>
      </c>
      <c r="G372" s="122">
        <v>1443.559556331058</v>
      </c>
      <c r="H372" s="122">
        <v>1490.3567051243372</v>
      </c>
      <c r="I372" s="122">
        <v>1237.7582366173835</v>
      </c>
      <c r="J372" s="122">
        <v>1176.8015675889624</v>
      </c>
      <c r="K372" s="122">
        <v>1140.3327405132329</v>
      </c>
      <c r="L372" s="122">
        <v>1222.0058728639312</v>
      </c>
      <c r="M372" s="122">
        <v>1136.5396422279393</v>
      </c>
      <c r="N372" s="122">
        <v>1168.1903230720527</v>
      </c>
      <c r="O372" s="122">
        <v>1139.8128904031489</v>
      </c>
      <c r="P372" s="122">
        <v>1032.2100814130565</v>
      </c>
      <c r="Q372" s="122">
        <v>989.28162053149367</v>
      </c>
      <c r="R372" s="122">
        <v>1081.2088059887042</v>
      </c>
      <c r="S372" s="122">
        <v>1067.8997150544976</v>
      </c>
      <c r="T372" s="122">
        <v>1050.1322841104245</v>
      </c>
      <c r="U372" s="122">
        <v>1056.8697128175716</v>
      </c>
      <c r="V372" s="122">
        <v>1003.4633377586554</v>
      </c>
      <c r="W372" s="122">
        <v>1055.0260757798594</v>
      </c>
      <c r="X372" s="122">
        <v>997.53747794120295</v>
      </c>
      <c r="Y372" s="122">
        <v>956.21026519210307</v>
      </c>
      <c r="DA372" s="130" t="s">
        <v>4045</v>
      </c>
    </row>
    <row r="373" spans="1:105" ht="12" customHeight="1" x14ac:dyDescent="0.25">
      <c r="A373" s="97" t="s">
        <v>128</v>
      </c>
      <c r="B373" s="98"/>
      <c r="C373" s="98">
        <v>1433.2833719124517</v>
      </c>
      <c r="D373" s="98">
        <v>1466.1156030315678</v>
      </c>
      <c r="E373" s="98">
        <v>1338.6419095199824</v>
      </c>
      <c r="F373" s="98">
        <v>1344.6899243140549</v>
      </c>
      <c r="G373" s="98">
        <v>1443.559556331058</v>
      </c>
      <c r="H373" s="98">
        <v>1490.3567051243372</v>
      </c>
      <c r="I373" s="98">
        <v>1237.7582366173835</v>
      </c>
      <c r="J373" s="98">
        <v>1164.3133217051045</v>
      </c>
      <c r="K373" s="98">
        <v>1118.4762758080194</v>
      </c>
      <c r="L373" s="98">
        <v>1205.7396689901218</v>
      </c>
      <c r="M373" s="98">
        <v>1136.5396422279393</v>
      </c>
      <c r="N373" s="98">
        <v>1168.1903230720527</v>
      </c>
      <c r="O373" s="98">
        <v>1139.2802221355157</v>
      </c>
      <c r="P373" s="98">
        <v>1028.1826436962003</v>
      </c>
      <c r="Q373" s="98">
        <v>983.1814142333601</v>
      </c>
      <c r="R373" s="98">
        <v>1073.3253584171428</v>
      </c>
      <c r="S373" s="98">
        <v>1062.5663079862402</v>
      </c>
      <c r="T373" s="98">
        <v>1039.0703847274269</v>
      </c>
      <c r="U373" s="98">
        <v>1056.8697128175716</v>
      </c>
      <c r="V373" s="98">
        <v>1003.4633377586554</v>
      </c>
      <c r="W373" s="98">
        <v>1025.8152301845257</v>
      </c>
      <c r="X373" s="98">
        <v>1011.4898790191644</v>
      </c>
      <c r="Y373" s="98">
        <v>936.988208934309</v>
      </c>
      <c r="DA373" s="63" t="s">
        <v>4046</v>
      </c>
    </row>
    <row r="374" spans="1:105" ht="12" customHeight="1" x14ac:dyDescent="0.25">
      <c r="A374" s="97" t="s">
        <v>127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4047</v>
      </c>
    </row>
    <row r="375" spans="1:105" ht="12" customHeight="1" x14ac:dyDescent="0.25">
      <c r="A375" s="100" t="s">
        <v>198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4048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4049</v>
      </c>
    </row>
    <row r="377" spans="1:105" ht="12" customHeight="1" x14ac:dyDescent="0.25">
      <c r="A377" s="106" t="s">
        <v>122</v>
      </c>
      <c r="B377" s="101"/>
      <c r="C377" s="101">
        <v>1810.479895213562</v>
      </c>
      <c r="D377" s="101">
        <v>0</v>
      </c>
      <c r="E377" s="101">
        <v>0</v>
      </c>
      <c r="F377" s="101">
        <v>1708.5066220881015</v>
      </c>
      <c r="G377" s="101">
        <v>0</v>
      </c>
      <c r="H377" s="101">
        <v>0</v>
      </c>
      <c r="I377" s="101">
        <v>0</v>
      </c>
      <c r="J377" s="101">
        <v>1568.3516396963353</v>
      </c>
      <c r="K377" s="101">
        <v>1490.2017550747171</v>
      </c>
      <c r="L377" s="101">
        <v>1565.8057252603728</v>
      </c>
      <c r="M377" s="101">
        <v>0</v>
      </c>
      <c r="N377" s="101">
        <v>0</v>
      </c>
      <c r="O377" s="101">
        <v>1381.0050819874484</v>
      </c>
      <c r="P377" s="101">
        <v>1242.3886310633964</v>
      </c>
      <c r="Q377" s="101">
        <v>1216.4060756703905</v>
      </c>
      <c r="R377" s="101">
        <v>1306.7240031299873</v>
      </c>
      <c r="S377" s="101">
        <v>1284.0068068622916</v>
      </c>
      <c r="T377" s="101">
        <v>1206.3597418288227</v>
      </c>
      <c r="U377" s="101">
        <v>0</v>
      </c>
      <c r="V377" s="101">
        <v>0</v>
      </c>
      <c r="W377" s="101">
        <v>1318.7841606592758</v>
      </c>
      <c r="X377" s="101">
        <v>888.03628086634922</v>
      </c>
      <c r="Y377" s="101">
        <v>1214.0553068013082</v>
      </c>
      <c r="DA377" s="131" t="s">
        <v>4050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4051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X379" s="98">
        <v>0</v>
      </c>
      <c r="Y379" s="98">
        <v>0</v>
      </c>
      <c r="DA379" s="63" t="s">
        <v>4052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X380" s="98">
        <v>0</v>
      </c>
      <c r="Y380" s="98">
        <v>0</v>
      </c>
      <c r="DA380" s="63" t="s">
        <v>4053</v>
      </c>
    </row>
    <row r="381" spans="1:105" ht="12" customHeight="1" x14ac:dyDescent="0.25">
      <c r="A381" s="121" t="s">
        <v>54</v>
      </c>
      <c r="B381" s="122"/>
      <c r="C381" s="122">
        <v>1071.6154911328028</v>
      </c>
      <c r="D381" s="122">
        <v>940.19754216266358</v>
      </c>
      <c r="E381" s="122">
        <v>912.80147560564365</v>
      </c>
      <c r="F381" s="122">
        <v>911.69531564103988</v>
      </c>
      <c r="G381" s="122">
        <v>835.990797242599</v>
      </c>
      <c r="H381" s="122">
        <v>883.59173424161918</v>
      </c>
      <c r="I381" s="122">
        <v>752.95707986972241</v>
      </c>
      <c r="J381" s="122">
        <v>747.59373031420569</v>
      </c>
      <c r="K381" s="122">
        <v>682.37180196687223</v>
      </c>
      <c r="L381" s="122">
        <v>753.6074249508348</v>
      </c>
      <c r="M381" s="122">
        <v>700.34731548836817</v>
      </c>
      <c r="N381" s="122">
        <v>684.36071835980192</v>
      </c>
      <c r="O381" s="122">
        <v>660.75541104996557</v>
      </c>
      <c r="P381" s="122">
        <v>669.77999297358906</v>
      </c>
      <c r="Q381" s="122">
        <v>694.57617606469523</v>
      </c>
      <c r="R381" s="122">
        <v>777.83230912831539</v>
      </c>
      <c r="S381" s="122">
        <v>714.27791553503801</v>
      </c>
      <c r="T381" s="122">
        <v>658.88128771253514</v>
      </c>
      <c r="U381" s="122">
        <v>678.5010869648878</v>
      </c>
      <c r="V381" s="122">
        <v>608.85606354421191</v>
      </c>
      <c r="W381" s="122">
        <v>662.36466494114575</v>
      </c>
      <c r="X381" s="122">
        <v>478.09262976461622</v>
      </c>
      <c r="Y381" s="122">
        <v>633.23412169523397</v>
      </c>
      <c r="DA381" s="130" t="s">
        <v>4054</v>
      </c>
    </row>
    <row r="382" spans="1:105" ht="12" customHeight="1" x14ac:dyDescent="0.25">
      <c r="A382" s="97" t="s">
        <v>50</v>
      </c>
      <c r="B382" s="98"/>
      <c r="C382" s="98">
        <v>1621.799231369404</v>
      </c>
      <c r="D382" s="98">
        <v>0</v>
      </c>
      <c r="E382" s="98">
        <v>1187.3427333013174</v>
      </c>
      <c r="F382" s="98">
        <v>1265.785093558595</v>
      </c>
      <c r="G382" s="98">
        <v>1026.4035854100628</v>
      </c>
      <c r="H382" s="98">
        <v>1099.4573905981274</v>
      </c>
      <c r="I382" s="98">
        <v>738.18734440401283</v>
      </c>
      <c r="J382" s="98">
        <v>977.9191173255341</v>
      </c>
      <c r="K382" s="98">
        <v>849.7477976401558</v>
      </c>
      <c r="L382" s="98">
        <v>1007.8364219135647</v>
      </c>
      <c r="M382" s="98">
        <v>984.5392969907366</v>
      </c>
      <c r="N382" s="98">
        <v>775.9021777750205</v>
      </c>
      <c r="O382" s="98">
        <v>730.83293321456426</v>
      </c>
      <c r="P382" s="98">
        <v>816.14860185478949</v>
      </c>
      <c r="Q382" s="98">
        <v>849.22520336487537</v>
      </c>
      <c r="R382" s="98">
        <v>1058.3890568727584</v>
      </c>
      <c r="S382" s="98">
        <v>1042.6610743802376</v>
      </c>
      <c r="T382" s="98">
        <v>899.20627623273401</v>
      </c>
      <c r="U382" s="98">
        <v>1064.326455321873</v>
      </c>
      <c r="V382" s="98">
        <v>800.1199917711009</v>
      </c>
      <c r="W382" s="98">
        <v>837.36491366502923</v>
      </c>
      <c r="X382" s="98">
        <v>539.22017696293301</v>
      </c>
      <c r="Y382" s="98">
        <v>912.03245812092314</v>
      </c>
      <c r="DA382" s="63" t="s">
        <v>4055</v>
      </c>
    </row>
    <row r="383" spans="1:105" ht="12" customHeight="1" x14ac:dyDescent="0.25">
      <c r="A383" s="109" t="s">
        <v>120</v>
      </c>
      <c r="B383" s="33"/>
      <c r="C383" s="33">
        <v>1035.8521881960194</v>
      </c>
      <c r="D383" s="33">
        <v>940.19754216266358</v>
      </c>
      <c r="E383" s="33">
        <v>881.62475651138936</v>
      </c>
      <c r="F383" s="33">
        <v>873.92671337502475</v>
      </c>
      <c r="G383" s="33">
        <v>814.77089765150834</v>
      </c>
      <c r="H383" s="33">
        <v>860.70733305564715</v>
      </c>
      <c r="I383" s="33">
        <v>754.71600522216966</v>
      </c>
      <c r="J383" s="33">
        <v>706.96640431169999</v>
      </c>
      <c r="K383" s="33">
        <v>649.60978949820003</v>
      </c>
      <c r="L383" s="33">
        <v>706.74783559262005</v>
      </c>
      <c r="M383" s="33">
        <v>660.97205166072979</v>
      </c>
      <c r="N383" s="33">
        <v>676.27494974853198</v>
      </c>
      <c r="O383" s="33">
        <v>647.48194712782254</v>
      </c>
      <c r="P383" s="33">
        <v>600.14254161538577</v>
      </c>
      <c r="Q383" s="33">
        <v>619.76848434112287</v>
      </c>
      <c r="R383" s="33">
        <v>680.65769349466927</v>
      </c>
      <c r="S383" s="33">
        <v>660.90495277982302</v>
      </c>
      <c r="T383" s="33">
        <v>622.55122255831122</v>
      </c>
      <c r="U383" s="33">
        <v>654.6399595966385</v>
      </c>
      <c r="V383" s="33">
        <v>607.72574735828664</v>
      </c>
      <c r="W383" s="33">
        <v>661.46736720840988</v>
      </c>
      <c r="X383" s="33">
        <v>466.56207026251207</v>
      </c>
      <c r="Y383" s="33">
        <v>598.09508263002976</v>
      </c>
      <c r="DA383" s="60" t="s">
        <v>4056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11537.405804882346</v>
      </c>
      <c r="D385" s="117">
        <f t="shared" si="211"/>
        <v>11273.276424943835</v>
      </c>
      <c r="E385" s="117">
        <f t="shared" si="211"/>
        <v>10631.736832331555</v>
      </c>
      <c r="F385" s="117">
        <f t="shared" si="211"/>
        <v>10410.725887771136</v>
      </c>
      <c r="G385" s="117">
        <f t="shared" si="211"/>
        <v>10600.985067444366</v>
      </c>
      <c r="H385" s="117">
        <f t="shared" si="211"/>
        <v>10564.377364875056</v>
      </c>
      <c r="I385" s="117">
        <f t="shared" si="211"/>
        <v>10536.277102241998</v>
      </c>
      <c r="J385" s="117">
        <f t="shared" si="211"/>
        <v>9940.330679931114</v>
      </c>
      <c r="K385" s="117">
        <f t="shared" si="211"/>
        <v>10090.312297626137</v>
      </c>
      <c r="L385" s="117">
        <f t="shared" si="211"/>
        <v>10908.784166276615</v>
      </c>
      <c r="M385" s="117">
        <f t="shared" si="211"/>
        <v>10079.056168689258</v>
      </c>
      <c r="N385" s="117">
        <f t="shared" si="211"/>
        <v>10276.125037908329</v>
      </c>
      <c r="O385" s="117">
        <f t="shared" si="211"/>
        <v>9938.3473354652706</v>
      </c>
      <c r="P385" s="117">
        <f t="shared" si="211"/>
        <v>8929.1868814273548</v>
      </c>
      <c r="Q385" s="117">
        <f t="shared" si="211"/>
        <v>8360.9706536035483</v>
      </c>
      <c r="R385" s="117">
        <f t="shared" ref="R385:V385" si="212">R386+R389+R391+R400</f>
        <v>8923.8111428171487</v>
      </c>
      <c r="S385" s="117">
        <f t="shared" si="212"/>
        <v>8591.3987865348099</v>
      </c>
      <c r="T385" s="117">
        <f t="shared" si="212"/>
        <v>8306.0130218853319</v>
      </c>
      <c r="U385" s="117">
        <f t="shared" si="212"/>
        <v>7915.522496892293</v>
      </c>
      <c r="V385" s="117">
        <f t="shared" si="212"/>
        <v>7151.6769347556592</v>
      </c>
      <c r="W385" s="117">
        <f t="shared" ref="W385:Y385" si="213">W386+W389+W391+W400</f>
        <v>6446.1926754112355</v>
      </c>
      <c r="X385" s="117">
        <f t="shared" si="213"/>
        <v>5314.0443067866481</v>
      </c>
      <c r="Y385" s="117">
        <f t="shared" si="213"/>
        <v>4008.8310317687269</v>
      </c>
      <c r="DA385" s="129" t="s">
        <v>4207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9614.556934325874</v>
      </c>
      <c r="D386" s="122">
        <f t="shared" si="214"/>
        <v>9397.8431033166162</v>
      </c>
      <c r="E386" s="122">
        <f t="shared" si="214"/>
        <v>8893.7986635864308</v>
      </c>
      <c r="F386" s="122">
        <f t="shared" si="214"/>
        <v>8661.8919943455894</v>
      </c>
      <c r="G386" s="122">
        <f t="shared" si="214"/>
        <v>8817.9005817333036</v>
      </c>
      <c r="H386" s="122">
        <f t="shared" si="214"/>
        <v>8701.6175519719145</v>
      </c>
      <c r="I386" s="122">
        <f t="shared" si="214"/>
        <v>8965.9869861420011</v>
      </c>
      <c r="J386" s="122">
        <f t="shared" si="214"/>
        <v>8439.362980558999</v>
      </c>
      <c r="K386" s="122">
        <f t="shared" si="214"/>
        <v>8667.7225644302089</v>
      </c>
      <c r="L386" s="122">
        <f t="shared" si="214"/>
        <v>9356.322695420271</v>
      </c>
      <c r="M386" s="122">
        <f t="shared" si="214"/>
        <v>8612.3421697176527</v>
      </c>
      <c r="N386" s="122">
        <f t="shared" si="214"/>
        <v>8770.0255979408757</v>
      </c>
      <c r="O386" s="122">
        <f t="shared" si="214"/>
        <v>8467.6182977521476</v>
      </c>
      <c r="P386" s="122">
        <f t="shared" si="214"/>
        <v>7557.6444839153164</v>
      </c>
      <c r="Q386" s="122">
        <f t="shared" si="214"/>
        <v>6996.901569398884</v>
      </c>
      <c r="R386" s="122">
        <f t="shared" ref="R386:V386" si="215">SUM(R387:R388)</f>
        <v>7394.9699938030126</v>
      </c>
      <c r="S386" s="122">
        <f t="shared" si="215"/>
        <v>7075.1803445470468</v>
      </c>
      <c r="T386" s="122">
        <f t="shared" si="215"/>
        <v>6830.6206639154025</v>
      </c>
      <c r="U386" s="122">
        <f t="shared" si="215"/>
        <v>6373.5004344265335</v>
      </c>
      <c r="V386" s="122">
        <f t="shared" si="215"/>
        <v>5685.1469395517324</v>
      </c>
      <c r="W386" s="122">
        <f t="shared" ref="W386:Y386" si="216">SUM(W387:W388)</f>
        <v>4887.1008916758365</v>
      </c>
      <c r="X386" s="122">
        <f t="shared" si="216"/>
        <v>3971.1532522674397</v>
      </c>
      <c r="Y386" s="122">
        <f t="shared" si="216"/>
        <v>2575.7192629370761</v>
      </c>
      <c r="DA386" s="130" t="s">
        <v>4208</v>
      </c>
    </row>
    <row r="387" spans="1:105" ht="12" customHeight="1" x14ac:dyDescent="0.25">
      <c r="A387" s="97" t="s">
        <v>198</v>
      </c>
      <c r="B387" s="98"/>
      <c r="C387" s="98">
        <v>9570.3124343622494</v>
      </c>
      <c r="D387" s="98">
        <v>9355.5186206808157</v>
      </c>
      <c r="E387" s="98">
        <v>8854.5746467836525</v>
      </c>
      <c r="F387" s="98">
        <v>8624.2981649428348</v>
      </c>
      <c r="G387" s="98">
        <v>8780.5189854366781</v>
      </c>
      <c r="H387" s="98">
        <v>8665.2489535387031</v>
      </c>
      <c r="I387" s="98">
        <v>8929.2325319808588</v>
      </c>
      <c r="J387" s="98">
        <v>8405.4162671387639</v>
      </c>
      <c r="K387" s="98">
        <v>8633.5409216531643</v>
      </c>
      <c r="L387" s="98">
        <v>9319.4486293343234</v>
      </c>
      <c r="M387" s="98">
        <v>8578.8179719234104</v>
      </c>
      <c r="N387" s="98">
        <v>8736.1830379735675</v>
      </c>
      <c r="O387" s="98">
        <v>8435.2202760841265</v>
      </c>
      <c r="P387" s="98">
        <v>7528.9099140161588</v>
      </c>
      <c r="Q387" s="98">
        <v>6970.440067306653</v>
      </c>
      <c r="R387" s="98">
        <v>7367.2274845808697</v>
      </c>
      <c r="S387" s="98">
        <v>7048.769378956822</v>
      </c>
      <c r="T387" s="98">
        <v>6805.2302395517445</v>
      </c>
      <c r="U387" s="98">
        <v>6349.8676706733204</v>
      </c>
      <c r="V387" s="98">
        <v>5664.0604669179347</v>
      </c>
      <c r="W387" s="98">
        <v>4869.0268465437257</v>
      </c>
      <c r="X387" s="98">
        <v>3956.4564716180621</v>
      </c>
      <c r="Y387" s="98">
        <v>2566.2218726156434</v>
      </c>
      <c r="DA387" s="63" t="s">
        <v>4209</v>
      </c>
    </row>
    <row r="388" spans="1:105" ht="12" customHeight="1" x14ac:dyDescent="0.25">
      <c r="A388" s="97" t="s">
        <v>53</v>
      </c>
      <c r="B388" s="98"/>
      <c r="C388" s="98">
        <v>44.244499963624214</v>
      </c>
      <c r="D388" s="98">
        <v>42.324482635800692</v>
      </c>
      <c r="E388" s="98">
        <v>39.224016802778245</v>
      </c>
      <c r="F388" s="98">
        <v>37.593829402755368</v>
      </c>
      <c r="G388" s="98">
        <v>37.381596296626341</v>
      </c>
      <c r="H388" s="98">
        <v>36.36859843321092</v>
      </c>
      <c r="I388" s="98">
        <v>36.75445416114151</v>
      </c>
      <c r="J388" s="98">
        <v>33.946713420235177</v>
      </c>
      <c r="K388" s="98">
        <v>34.181642777045312</v>
      </c>
      <c r="L388" s="98">
        <v>36.874066085947078</v>
      </c>
      <c r="M388" s="98">
        <v>33.524197794242831</v>
      </c>
      <c r="N388" s="98">
        <v>33.84255996730738</v>
      </c>
      <c r="O388" s="98">
        <v>32.398021668021222</v>
      </c>
      <c r="P388" s="98">
        <v>28.734569899157417</v>
      </c>
      <c r="Q388" s="98">
        <v>26.461502092231267</v>
      </c>
      <c r="R388" s="98">
        <v>27.742509222142534</v>
      </c>
      <c r="S388" s="98">
        <v>26.410965590225111</v>
      </c>
      <c r="T388" s="98">
        <v>25.390424363657697</v>
      </c>
      <c r="U388" s="98">
        <v>23.632763753212664</v>
      </c>
      <c r="V388" s="98">
        <v>21.086472633798049</v>
      </c>
      <c r="W388" s="98">
        <v>18.074045132110577</v>
      </c>
      <c r="X388" s="98">
        <v>14.696780649377475</v>
      </c>
      <c r="Y388" s="98">
        <v>9.497390321432615</v>
      </c>
      <c r="DA388" s="63" t="s">
        <v>4210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0.29582084702395728</v>
      </c>
      <c r="D389" s="122">
        <f t="shared" si="217"/>
        <v>0.5109427483676201</v>
      </c>
      <c r="E389" s="122">
        <f t="shared" si="217"/>
        <v>0.47314387554445964</v>
      </c>
      <c r="F389" s="122">
        <f t="shared" si="217"/>
        <v>0.93631938250024116</v>
      </c>
      <c r="G389" s="122">
        <f t="shared" si="217"/>
        <v>1.4715084330503452</v>
      </c>
      <c r="H389" s="122">
        <f t="shared" si="217"/>
        <v>0.87600966491487675</v>
      </c>
      <c r="I389" s="122">
        <f t="shared" si="217"/>
        <v>2.0238458260057373</v>
      </c>
      <c r="J389" s="122">
        <f t="shared" si="217"/>
        <v>1.3905184814165523</v>
      </c>
      <c r="K389" s="122">
        <f t="shared" si="217"/>
        <v>1.5823187370880327</v>
      </c>
      <c r="L389" s="122">
        <f t="shared" si="217"/>
        <v>3.2045394296385257</v>
      </c>
      <c r="M389" s="122">
        <f t="shared" si="217"/>
        <v>0.61565256324011097</v>
      </c>
      <c r="N389" s="122">
        <f t="shared" si="217"/>
        <v>2.1858222799792655</v>
      </c>
      <c r="O389" s="122">
        <f t="shared" si="217"/>
        <v>3.2811737368630682</v>
      </c>
      <c r="P389" s="122">
        <f t="shared" si="217"/>
        <v>4.7401920710213519</v>
      </c>
      <c r="Q389" s="122">
        <f t="shared" si="217"/>
        <v>2.5592377642476984</v>
      </c>
      <c r="R389" s="122">
        <f t="shared" si="217"/>
        <v>2.6551417754230155</v>
      </c>
      <c r="S389" s="122">
        <f t="shared" si="217"/>
        <v>2.5238421635556625</v>
      </c>
      <c r="T389" s="122">
        <f t="shared" si="217"/>
        <v>3.6282941858763516</v>
      </c>
      <c r="U389" s="122">
        <f t="shared" si="217"/>
        <v>2.3126472444133963</v>
      </c>
      <c r="V389" s="122">
        <f t="shared" si="217"/>
        <v>4.2303874809884814</v>
      </c>
      <c r="W389" s="122">
        <f t="shared" si="217"/>
        <v>5.0642539425221669</v>
      </c>
      <c r="X389" s="122">
        <f t="shared" si="217"/>
        <v>14.661614620690798</v>
      </c>
      <c r="Y389" s="122">
        <f t="shared" si="217"/>
        <v>2.2599893235996689</v>
      </c>
      <c r="DA389" s="130" t="s">
        <v>4211</v>
      </c>
    </row>
    <row r="390" spans="1:105" ht="12" customHeight="1" x14ac:dyDescent="0.25">
      <c r="A390" s="97" t="s">
        <v>53</v>
      </c>
      <c r="B390" s="98"/>
      <c r="C390" s="98">
        <f>RES_hhdet_in_tesh!C129</f>
        <v>0.29582084702395728</v>
      </c>
      <c r="D390" s="98">
        <f>RES_hhdet_in_tesh!D129</f>
        <v>0.5109427483676201</v>
      </c>
      <c r="E390" s="98">
        <f>RES_hhdet_in_tesh!E129</f>
        <v>0.47314387554445964</v>
      </c>
      <c r="F390" s="98">
        <f>RES_hhdet_in_tesh!F129</f>
        <v>0.93631938250024116</v>
      </c>
      <c r="G390" s="98">
        <f>RES_hhdet_in_tesh!G129</f>
        <v>1.4715084330503452</v>
      </c>
      <c r="H390" s="98">
        <f>RES_hhdet_in_tesh!H129</f>
        <v>0.87600966491487675</v>
      </c>
      <c r="I390" s="98">
        <f>RES_hhdet_in_tesh!I129</f>
        <v>2.0238458260057373</v>
      </c>
      <c r="J390" s="98">
        <f>RES_hhdet_in_tesh!J129</f>
        <v>1.3905184814165523</v>
      </c>
      <c r="K390" s="98">
        <f>RES_hhdet_in_tesh!K129</f>
        <v>1.5823187370880327</v>
      </c>
      <c r="L390" s="98">
        <f>RES_hhdet_in_tesh!L129</f>
        <v>3.2045394296385257</v>
      </c>
      <c r="M390" s="98">
        <f>RES_hhdet_in_tesh!M129</f>
        <v>0.61565256324011097</v>
      </c>
      <c r="N390" s="98">
        <f>RES_hhdet_in_tesh!N129</f>
        <v>2.1858222799792655</v>
      </c>
      <c r="O390" s="98">
        <f>RES_hhdet_in_tesh!O129</f>
        <v>3.2811737368630682</v>
      </c>
      <c r="P390" s="98">
        <f>RES_hhdet_in_tesh!P129</f>
        <v>4.7401920710213519</v>
      </c>
      <c r="Q390" s="98">
        <f>RES_hhdet_in_tesh!Q129</f>
        <v>2.5592377642476984</v>
      </c>
      <c r="R390" s="98">
        <f>RES_hhdet_in_tesh!R129</f>
        <v>2.6551417754230155</v>
      </c>
      <c r="S390" s="98">
        <f>RES_hhdet_in_tesh!S129</f>
        <v>2.5238421635556625</v>
      </c>
      <c r="T390" s="98">
        <f>RES_hhdet_in_tesh!T129</f>
        <v>3.6282941858763516</v>
      </c>
      <c r="U390" s="98">
        <f>RES_hhdet_in_tesh!U129</f>
        <v>2.3126472444133963</v>
      </c>
      <c r="V390" s="98">
        <f>RES_hhdet_in_tesh!V129</f>
        <v>4.2303874809884814</v>
      </c>
      <c r="W390" s="98">
        <f>RES_hhdet_in_tesh!W129</f>
        <v>5.0642539425221669</v>
      </c>
      <c r="X390" s="98">
        <f>RES_hhdet_in_tesh!X129</f>
        <v>14.661614620690798</v>
      </c>
      <c r="Y390" s="98">
        <f>RES_hhdet_in_tesh!Y129</f>
        <v>2.2599893235996689</v>
      </c>
      <c r="DA390" s="63" t="s">
        <v>4212</v>
      </c>
    </row>
    <row r="391" spans="1:105" ht="12" customHeight="1" x14ac:dyDescent="0.25">
      <c r="A391" s="121" t="s">
        <v>55</v>
      </c>
      <c r="B391" s="122"/>
      <c r="C391" s="122">
        <v>1147.9083502810468</v>
      </c>
      <c r="D391" s="122">
        <v>1179.0613708664757</v>
      </c>
      <c r="E391" s="122">
        <v>1081.5032413682063</v>
      </c>
      <c r="F391" s="122">
        <v>1091.671047053685</v>
      </c>
      <c r="G391" s="122">
        <v>1177.1265110989082</v>
      </c>
      <c r="H391" s="122">
        <v>1221.078551964177</v>
      </c>
      <c r="I391" s="122">
        <v>1019.0527452666014</v>
      </c>
      <c r="J391" s="122">
        <v>965.25775560039983</v>
      </c>
      <c r="K391" s="122">
        <v>933.09668593476033</v>
      </c>
      <c r="L391" s="122">
        <v>1009.6266831943784</v>
      </c>
      <c r="M391" s="122">
        <v>958.09085195632974</v>
      </c>
      <c r="N391" s="122">
        <v>994.97582965504944</v>
      </c>
      <c r="O391" s="122">
        <v>983.31733065424794</v>
      </c>
      <c r="P391" s="122">
        <v>900.84925899587108</v>
      </c>
      <c r="Q391" s="122">
        <v>874.485106121022</v>
      </c>
      <c r="R391" s="122">
        <v>964.83632036914446</v>
      </c>
      <c r="S391" s="122">
        <v>965.04966054473414</v>
      </c>
      <c r="T391" s="122">
        <v>951.2896146718</v>
      </c>
      <c r="U391" s="122">
        <v>978.46055936590687</v>
      </c>
      <c r="V391" s="122">
        <v>937.26065879399368</v>
      </c>
      <c r="W391" s="122">
        <v>975.51363658370326</v>
      </c>
      <c r="X391" s="122">
        <v>929.6337338382707</v>
      </c>
      <c r="Y391" s="122">
        <v>896.20364178686395</v>
      </c>
      <c r="DA391" s="130" t="s">
        <v>4213</v>
      </c>
    </row>
    <row r="392" spans="1:105" ht="12" customHeight="1" x14ac:dyDescent="0.25">
      <c r="A392" s="97" t="s">
        <v>128</v>
      </c>
      <c r="B392" s="98"/>
      <c r="C392" s="98">
        <v>1147.4893056550854</v>
      </c>
      <c r="D392" s="98">
        <v>1179.0613708664757</v>
      </c>
      <c r="E392" s="98">
        <v>1081.5032413682063</v>
      </c>
      <c r="F392" s="98">
        <v>1091.3869335905176</v>
      </c>
      <c r="G392" s="98">
        <v>1177.1265110989082</v>
      </c>
      <c r="H392" s="98">
        <v>1221.078551964177</v>
      </c>
      <c r="I392" s="98">
        <v>1019.0527452666014</v>
      </c>
      <c r="J392" s="98">
        <v>963.43071130621991</v>
      </c>
      <c r="K392" s="98">
        <v>930.42727020469545</v>
      </c>
      <c r="L392" s="98">
        <v>1008.6412176456226</v>
      </c>
      <c r="M392" s="98">
        <v>958.09085195632974</v>
      </c>
      <c r="N392" s="98">
        <v>994.97582965504944</v>
      </c>
      <c r="O392" s="98">
        <v>983.38392078169363</v>
      </c>
      <c r="P392" s="98">
        <v>901.19750081146731</v>
      </c>
      <c r="Q392" s="98">
        <v>874.12200840381058</v>
      </c>
      <c r="R392" s="98">
        <v>964.61274884787792</v>
      </c>
      <c r="S392" s="98">
        <v>964.90748809043077</v>
      </c>
      <c r="T392" s="98">
        <v>952.97755509817421</v>
      </c>
      <c r="U392" s="98">
        <v>978.46055936590687</v>
      </c>
      <c r="V392" s="98">
        <v>937.26065879399368</v>
      </c>
      <c r="W392" s="98">
        <v>965.90161878959282</v>
      </c>
      <c r="X392" s="98">
        <v>955.54993898123917</v>
      </c>
      <c r="Y392" s="98">
        <v>887.9609876828614</v>
      </c>
      <c r="DA392" s="63" t="s">
        <v>4214</v>
      </c>
    </row>
    <row r="393" spans="1:105" ht="12" customHeight="1" x14ac:dyDescent="0.25">
      <c r="A393" s="97" t="s">
        <v>127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4215</v>
      </c>
    </row>
    <row r="394" spans="1:105" ht="12" customHeight="1" x14ac:dyDescent="0.25">
      <c r="A394" s="100" t="s">
        <v>198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4216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4217</v>
      </c>
    </row>
    <row r="396" spans="1:105" ht="12" customHeight="1" x14ac:dyDescent="0.25">
      <c r="A396" s="106" t="s">
        <v>122</v>
      </c>
      <c r="B396" s="101"/>
      <c r="C396" s="101">
        <v>1155.7595192120332</v>
      </c>
      <c r="D396" s="101">
        <v>0</v>
      </c>
      <c r="E396" s="101">
        <v>0</v>
      </c>
      <c r="F396" s="101">
        <v>1099.3243534677481</v>
      </c>
      <c r="G396" s="101">
        <v>0</v>
      </c>
      <c r="H396" s="101">
        <v>0</v>
      </c>
      <c r="I396" s="101">
        <v>0</v>
      </c>
      <c r="J396" s="101">
        <v>1022.5419676332757</v>
      </c>
      <c r="K396" s="101">
        <v>975.82756046223869</v>
      </c>
      <c r="L396" s="101">
        <v>1030.4553235355647</v>
      </c>
      <c r="M396" s="101">
        <v>0</v>
      </c>
      <c r="N396" s="101">
        <v>0</v>
      </c>
      <c r="O396" s="101">
        <v>953.16532094676188</v>
      </c>
      <c r="P396" s="101">
        <v>882.67567944595839</v>
      </c>
      <c r="Q396" s="101">
        <v>888.00405403087268</v>
      </c>
      <c r="R396" s="101">
        <v>971.23184405798145</v>
      </c>
      <c r="S396" s="101">
        <v>970.81042008202041</v>
      </c>
      <c r="T396" s="101">
        <v>927.45079346557236</v>
      </c>
      <c r="U396" s="101">
        <v>0</v>
      </c>
      <c r="V396" s="101">
        <v>0</v>
      </c>
      <c r="W396" s="101">
        <v>1062.3049414409106</v>
      </c>
      <c r="X396" s="101">
        <v>726.23824148283109</v>
      </c>
      <c r="Y396" s="101">
        <v>1006.7707664437324</v>
      </c>
      <c r="DA396" s="131" t="s">
        <v>4218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X397" s="104">
        <v>0</v>
      </c>
      <c r="Y397" s="104">
        <v>0</v>
      </c>
      <c r="DA397" s="132" t="s">
        <v>4219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X398" s="98">
        <v>0</v>
      </c>
      <c r="Y398" s="98">
        <v>0</v>
      </c>
      <c r="DA398" s="63" t="s">
        <v>4220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4221</v>
      </c>
    </row>
    <row r="400" spans="1:105" ht="12" customHeight="1" x14ac:dyDescent="0.25">
      <c r="A400" s="121" t="s">
        <v>54</v>
      </c>
      <c r="B400" s="122"/>
      <c r="C400" s="122">
        <v>774.6446994284014</v>
      </c>
      <c r="D400" s="122">
        <v>695.8610080123766</v>
      </c>
      <c r="E400" s="122">
        <v>655.96178350137473</v>
      </c>
      <c r="F400" s="122">
        <v>656.2265269893602</v>
      </c>
      <c r="G400" s="122">
        <v>604.48646617910265</v>
      </c>
      <c r="H400" s="122">
        <v>640.80525127404837</v>
      </c>
      <c r="I400" s="122">
        <v>549.21352500739044</v>
      </c>
      <c r="J400" s="122">
        <v>534.31942529030027</v>
      </c>
      <c r="K400" s="122">
        <v>487.91072852407979</v>
      </c>
      <c r="L400" s="122">
        <v>539.63024823232831</v>
      </c>
      <c r="M400" s="122">
        <v>508.00749445203667</v>
      </c>
      <c r="N400" s="122">
        <v>508.93778803242321</v>
      </c>
      <c r="O400" s="122">
        <v>484.13053332201252</v>
      </c>
      <c r="P400" s="122">
        <v>465.95294644514638</v>
      </c>
      <c r="Q400" s="122">
        <v>487.02474031939511</v>
      </c>
      <c r="R400" s="122">
        <v>561.34968686956904</v>
      </c>
      <c r="S400" s="122">
        <v>548.64493927947228</v>
      </c>
      <c r="T400" s="122">
        <v>520.47444911225205</v>
      </c>
      <c r="U400" s="122">
        <v>561.24885585543836</v>
      </c>
      <c r="V400" s="122">
        <v>525.03894892894448</v>
      </c>
      <c r="W400" s="122">
        <v>578.51389320917303</v>
      </c>
      <c r="X400" s="122">
        <v>398.59570606024664</v>
      </c>
      <c r="Y400" s="122">
        <v>534.64813772118714</v>
      </c>
      <c r="DA400" s="130" t="s">
        <v>4222</v>
      </c>
    </row>
    <row r="401" spans="1:105" ht="12" customHeight="1" x14ac:dyDescent="0.25">
      <c r="A401" s="97" t="s">
        <v>50</v>
      </c>
      <c r="B401" s="98"/>
      <c r="C401" s="98">
        <v>919.89763169903722</v>
      </c>
      <c r="D401" s="98">
        <v>0</v>
      </c>
      <c r="E401" s="98">
        <v>674.94501382265923</v>
      </c>
      <c r="F401" s="98">
        <v>720.32164131352295</v>
      </c>
      <c r="G401" s="98">
        <v>584.73401707805135</v>
      </c>
      <c r="H401" s="98">
        <v>627.03507451780456</v>
      </c>
      <c r="I401" s="98">
        <v>421.45653046452793</v>
      </c>
      <c r="J401" s="98">
        <v>558.93518839811804</v>
      </c>
      <c r="K401" s="98">
        <v>486.20618500021521</v>
      </c>
      <c r="L401" s="98">
        <v>577.28729174682712</v>
      </c>
      <c r="M401" s="98">
        <v>564.4074679172702</v>
      </c>
      <c r="N401" s="98">
        <v>445.00665217287587</v>
      </c>
      <c r="O401" s="98">
        <v>419.27313391163779</v>
      </c>
      <c r="P401" s="98">
        <v>468.57718471240622</v>
      </c>
      <c r="Q401" s="98">
        <v>489.08846564804116</v>
      </c>
      <c r="R401" s="98">
        <v>614.52990125281178</v>
      </c>
      <c r="S401" s="98">
        <v>612.3170553940671</v>
      </c>
      <c r="T401" s="98">
        <v>534.61851464379686</v>
      </c>
      <c r="U401" s="98">
        <v>639.85643240839795</v>
      </c>
      <c r="V401" s="98">
        <v>484.78905312041837</v>
      </c>
      <c r="W401" s="98">
        <v>509.25152117535561</v>
      </c>
      <c r="X401" s="98">
        <v>328.14875046194993</v>
      </c>
      <c r="Y401" s="98">
        <v>555.06470026691477</v>
      </c>
      <c r="DA401" s="63" t="s">
        <v>4223</v>
      </c>
    </row>
    <row r="402" spans="1:105" ht="12" customHeight="1" x14ac:dyDescent="0.25">
      <c r="A402" s="109" t="s">
        <v>120</v>
      </c>
      <c r="B402" s="33"/>
      <c r="C402" s="33">
        <v>765.20289982702297</v>
      </c>
      <c r="D402" s="33">
        <v>695.8610080123766</v>
      </c>
      <c r="E402" s="33">
        <v>653.80606073607635</v>
      </c>
      <c r="F402" s="33">
        <v>649.38989111034391</v>
      </c>
      <c r="G402" s="33">
        <v>606.68771006947509</v>
      </c>
      <c r="H402" s="33">
        <v>642.26505851995512</v>
      </c>
      <c r="I402" s="33">
        <v>564.42808434568053</v>
      </c>
      <c r="J402" s="33">
        <v>529.97742614917831</v>
      </c>
      <c r="K402" s="33">
        <v>488.24437419386425</v>
      </c>
      <c r="L402" s="33">
        <v>532.68928706497377</v>
      </c>
      <c r="M402" s="33">
        <v>500.19318588736354</v>
      </c>
      <c r="N402" s="33">
        <v>514.58476345665406</v>
      </c>
      <c r="O402" s="33">
        <v>496.41524780058086</v>
      </c>
      <c r="P402" s="33">
        <v>464.70441873086742</v>
      </c>
      <c r="Q402" s="33">
        <v>486.02646357053578</v>
      </c>
      <c r="R402" s="33">
        <v>542.93000196249341</v>
      </c>
      <c r="S402" s="33">
        <v>538.29614583378907</v>
      </c>
      <c r="T402" s="33">
        <v>518.33628268407199</v>
      </c>
      <c r="U402" s="33">
        <v>556.38741969786531</v>
      </c>
      <c r="V402" s="33">
        <v>525.27681452720947</v>
      </c>
      <c r="W402" s="33">
        <v>578.86902967236699</v>
      </c>
      <c r="X402" s="33">
        <v>411.88419628271407</v>
      </c>
      <c r="Y402" s="33">
        <v>532.07488567790335</v>
      </c>
      <c r="DA402" s="60" t="s">
        <v>4224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22.485792811241776</v>
      </c>
      <c r="D404" s="117">
        <f t="shared" si="218"/>
        <v>0</v>
      </c>
      <c r="E404" s="117">
        <f t="shared" si="218"/>
        <v>27.505363690838248</v>
      </c>
      <c r="F404" s="117">
        <f t="shared" si="218"/>
        <v>27.713642531297978</v>
      </c>
      <c r="G404" s="117">
        <f t="shared" si="218"/>
        <v>23.378174578960287</v>
      </c>
      <c r="H404" s="117">
        <f t="shared" si="218"/>
        <v>23.939017974272005</v>
      </c>
      <c r="I404" s="117">
        <f t="shared" si="218"/>
        <v>17.844656660520378</v>
      </c>
      <c r="J404" s="117">
        <f t="shared" si="218"/>
        <v>33.308841759547178</v>
      </c>
      <c r="K404" s="117">
        <f t="shared" si="218"/>
        <v>31.598240899392945</v>
      </c>
      <c r="L404" s="117">
        <f t="shared" si="218"/>
        <v>35.630842792720642</v>
      </c>
      <c r="M404" s="117">
        <f t="shared" si="218"/>
        <v>27.215971434359965</v>
      </c>
      <c r="N404" s="117">
        <f t="shared" si="218"/>
        <v>14.304809974252336</v>
      </c>
      <c r="O404" s="117">
        <f t="shared" si="218"/>
        <v>26.437689712674928</v>
      </c>
      <c r="P404" s="117">
        <f t="shared" si="218"/>
        <v>59.769281245167079</v>
      </c>
      <c r="Q404" s="117">
        <f t="shared" si="218"/>
        <v>62.892695677248973</v>
      </c>
      <c r="R404" s="117">
        <f t="shared" ref="R404:V404" si="219">R405+R408+R410+R419</f>
        <v>61.851037101919736</v>
      </c>
      <c r="S404" s="117">
        <f t="shared" si="219"/>
        <v>33.113899154163406</v>
      </c>
      <c r="T404" s="117">
        <f t="shared" si="219"/>
        <v>26.823704638140786</v>
      </c>
      <c r="U404" s="117">
        <f t="shared" si="219"/>
        <v>14.081406229491611</v>
      </c>
      <c r="V404" s="117">
        <f t="shared" si="219"/>
        <v>1.0678121368179996</v>
      </c>
      <c r="W404" s="117">
        <f t="shared" ref="W404:Y404" si="220">W405+W408+W410+W419</f>
        <v>0.9703388243946337</v>
      </c>
      <c r="X404" s="117">
        <f t="shared" si="220"/>
        <v>19.438569374905835</v>
      </c>
      <c r="Y404" s="117">
        <f t="shared" si="220"/>
        <v>23.1893733179393</v>
      </c>
      <c r="DA404" s="129" t="s">
        <v>4374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0</v>
      </c>
      <c r="DA405" s="130" t="s">
        <v>4375</v>
      </c>
    </row>
    <row r="406" spans="1:105" ht="12" customHeight="1" x14ac:dyDescent="0.25">
      <c r="A406" s="97" t="s">
        <v>198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X406" s="98">
        <v>0</v>
      </c>
      <c r="Y406" s="98">
        <v>0</v>
      </c>
      <c r="DA406" s="63" t="s">
        <v>4376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4377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4378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4379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4380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4381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4382</v>
      </c>
    </row>
    <row r="413" spans="1:105" ht="12" customHeight="1" x14ac:dyDescent="0.25">
      <c r="A413" s="100" t="s">
        <v>198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4383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4384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4385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4386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4387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4388</v>
      </c>
    </row>
    <row r="419" spans="1:105" ht="12" customHeight="1" x14ac:dyDescent="0.25">
      <c r="A419" s="121" t="s">
        <v>54</v>
      </c>
      <c r="B419" s="122"/>
      <c r="C419" s="122">
        <v>22.485792811241776</v>
      </c>
      <c r="D419" s="122">
        <v>0</v>
      </c>
      <c r="E419" s="122">
        <v>27.505363690838248</v>
      </c>
      <c r="F419" s="122">
        <v>27.713642531297978</v>
      </c>
      <c r="G419" s="122">
        <v>23.378174578960287</v>
      </c>
      <c r="H419" s="122">
        <v>23.939017974272005</v>
      </c>
      <c r="I419" s="122">
        <v>17.844656660520378</v>
      </c>
      <c r="J419" s="122">
        <v>33.308841759547178</v>
      </c>
      <c r="K419" s="122">
        <v>31.598240899392945</v>
      </c>
      <c r="L419" s="122">
        <v>35.630842792720642</v>
      </c>
      <c r="M419" s="122">
        <v>27.215971434359965</v>
      </c>
      <c r="N419" s="122">
        <v>14.304809974252336</v>
      </c>
      <c r="O419" s="122">
        <v>26.437689712674928</v>
      </c>
      <c r="P419" s="122">
        <v>59.769281245167079</v>
      </c>
      <c r="Q419" s="122">
        <v>62.892695677248973</v>
      </c>
      <c r="R419" s="122">
        <v>61.851037101919736</v>
      </c>
      <c r="S419" s="122">
        <v>33.113899154163406</v>
      </c>
      <c r="T419" s="122">
        <v>26.823704638140786</v>
      </c>
      <c r="U419" s="122">
        <v>14.081406229491611</v>
      </c>
      <c r="V419" s="122">
        <v>1.0678121368179996</v>
      </c>
      <c r="W419" s="122">
        <v>0.9703388243946337</v>
      </c>
      <c r="X419" s="122">
        <v>19.438569374905835</v>
      </c>
      <c r="Y419" s="122">
        <v>23.1893733179393</v>
      </c>
      <c r="DA419" s="130" t="s">
        <v>4389</v>
      </c>
    </row>
    <row r="420" spans="1:105" ht="12" customHeight="1" x14ac:dyDescent="0.25">
      <c r="A420" s="97" t="s">
        <v>50</v>
      </c>
      <c r="B420" s="98"/>
      <c r="C420" s="98">
        <v>368.40791339787381</v>
      </c>
      <c r="D420" s="98">
        <v>0</v>
      </c>
      <c r="E420" s="98">
        <v>269.71677529672729</v>
      </c>
      <c r="F420" s="98">
        <v>287.53574185277051</v>
      </c>
      <c r="G420" s="98">
        <v>233.15783846174992</v>
      </c>
      <c r="H420" s="98">
        <v>249.75274084827069</v>
      </c>
      <c r="I420" s="98">
        <v>167.68663715481557</v>
      </c>
      <c r="J420" s="98">
        <v>222.14410669166844</v>
      </c>
      <c r="K420" s="98">
        <v>193.02870971193786</v>
      </c>
      <c r="L420" s="98">
        <v>228.94012160188541</v>
      </c>
      <c r="M420" s="98">
        <v>223.64794670441574</v>
      </c>
      <c r="N420" s="98">
        <v>176.25393870337373</v>
      </c>
      <c r="O420" s="98">
        <v>166.0160091090205</v>
      </c>
      <c r="P420" s="98">
        <v>185.39631639733398</v>
      </c>
      <c r="Q420" s="98">
        <v>192.90999719636514</v>
      </c>
      <c r="R420" s="98">
        <v>240.42365815921588</v>
      </c>
      <c r="S420" s="98">
        <v>236.8508896562148</v>
      </c>
      <c r="T420" s="98">
        <v>204.26369770902787</v>
      </c>
      <c r="U420" s="98">
        <v>241.77239759091671</v>
      </c>
      <c r="V420" s="98">
        <v>181.75525733072334</v>
      </c>
      <c r="W420" s="98">
        <v>190.21581378814804</v>
      </c>
      <c r="X420" s="98">
        <v>122.48925539889987</v>
      </c>
      <c r="Y420" s="98">
        <v>207.17729318674895</v>
      </c>
      <c r="DA420" s="63" t="s">
        <v>4390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4391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244.3304068217868</v>
      </c>
      <c r="D423" s="118">
        <f t="shared" si="225"/>
        <v>236.77022501239335</v>
      </c>
      <c r="E423" s="118">
        <f t="shared" si="225"/>
        <v>222.54965111629386</v>
      </c>
      <c r="F423" s="118">
        <f t="shared" si="225"/>
        <v>216.91385646588429</v>
      </c>
      <c r="G423" s="118">
        <f t="shared" si="225"/>
        <v>219.26841973261685</v>
      </c>
      <c r="H423" s="118">
        <f t="shared" si="225"/>
        <v>217.06592107536216</v>
      </c>
      <c r="I423" s="118">
        <f t="shared" si="225"/>
        <v>215.06797509066624</v>
      </c>
      <c r="J423" s="118">
        <f t="shared" si="225"/>
        <v>201.95286334683507</v>
      </c>
      <c r="K423" s="118">
        <f t="shared" si="225"/>
        <v>203.07553465259386</v>
      </c>
      <c r="L423" s="118">
        <f t="shared" si="225"/>
        <v>216.82277487850504</v>
      </c>
      <c r="M423" s="118">
        <f t="shared" si="225"/>
        <v>196.84549470315852</v>
      </c>
      <c r="N423" s="118">
        <f t="shared" si="225"/>
        <v>196.88469795657537</v>
      </c>
      <c r="O423" s="118">
        <f t="shared" si="225"/>
        <v>187.22659116457729</v>
      </c>
      <c r="P423" s="118">
        <f t="shared" si="225"/>
        <v>165.91439915046698</v>
      </c>
      <c r="Q423" s="118">
        <f t="shared" si="225"/>
        <v>152.9672338941499</v>
      </c>
      <c r="R423" s="118">
        <f t="shared" ref="R423:V423" si="226">R424+R427+R429+R438</f>
        <v>160.77428096451095</v>
      </c>
      <c r="S423" s="118">
        <f t="shared" si="226"/>
        <v>152.3033565108417</v>
      </c>
      <c r="T423" s="118">
        <f t="shared" si="226"/>
        <v>145.0408389593444</v>
      </c>
      <c r="U423" s="118">
        <f t="shared" si="226"/>
        <v>135.99571439896525</v>
      </c>
      <c r="V423" s="118">
        <f t="shared" si="226"/>
        <v>121.37643698637005</v>
      </c>
      <c r="W423" s="118">
        <f t="shared" ref="W423:Y423" si="227">W424+W427+W429+W438</f>
        <v>107.82304797418666</v>
      </c>
      <c r="X423" s="118">
        <f t="shared" si="227"/>
        <v>88.383615358422759</v>
      </c>
      <c r="Y423" s="118">
        <f t="shared" si="227"/>
        <v>66.760070470186164</v>
      </c>
      <c r="DA423" s="129" t="s">
        <v>4542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203.62475019683825</v>
      </c>
      <c r="D424" s="123">
        <f t="shared" si="228"/>
        <v>197.97718002776625</v>
      </c>
      <c r="E424" s="123">
        <f t="shared" si="228"/>
        <v>186.28025335072627</v>
      </c>
      <c r="F424" s="123">
        <f t="shared" si="228"/>
        <v>180.37963156140282</v>
      </c>
      <c r="G424" s="123">
        <f t="shared" si="228"/>
        <v>182.58885135934923</v>
      </c>
      <c r="H424" s="123">
        <f t="shared" si="228"/>
        <v>178.93639346302342</v>
      </c>
      <c r="I424" s="123">
        <f t="shared" si="228"/>
        <v>183.13373220491866</v>
      </c>
      <c r="J424" s="123">
        <f t="shared" si="228"/>
        <v>171.13761075191053</v>
      </c>
      <c r="K424" s="123">
        <f t="shared" si="228"/>
        <v>174.01118217029102</v>
      </c>
      <c r="L424" s="123">
        <f t="shared" si="228"/>
        <v>185.51266595836069</v>
      </c>
      <c r="M424" s="123">
        <f t="shared" si="228"/>
        <v>167.97611521729081</v>
      </c>
      <c r="N424" s="123">
        <f t="shared" si="228"/>
        <v>167.96456401971406</v>
      </c>
      <c r="O424" s="123">
        <f t="shared" si="228"/>
        <v>159.22048025336557</v>
      </c>
      <c r="P424" s="123">
        <f t="shared" si="228"/>
        <v>139.48665376797675</v>
      </c>
      <c r="Q424" s="123">
        <f t="shared" si="228"/>
        <v>126.882350733658</v>
      </c>
      <c r="R424" s="123">
        <f t="shared" ref="R424:V424" si="229">SUM(R425:R426)</f>
        <v>132.07592668951011</v>
      </c>
      <c r="S424" s="123">
        <f t="shared" si="229"/>
        <v>124.81926563218597</v>
      </c>
      <c r="T424" s="123">
        <f t="shared" si="229"/>
        <v>118.77740611206514</v>
      </c>
      <c r="U424" s="123">
        <f t="shared" si="229"/>
        <v>109.40388591572929</v>
      </c>
      <c r="V424" s="123">
        <f t="shared" si="229"/>
        <v>96.662318778267178</v>
      </c>
      <c r="W424" s="123">
        <f t="shared" ref="W424:Y424" si="230">SUM(W425:W426)</f>
        <v>81.708104462242474</v>
      </c>
      <c r="X424" s="123">
        <f t="shared" si="230"/>
        <v>65.955857260495904</v>
      </c>
      <c r="Y424" s="123">
        <f t="shared" si="230"/>
        <v>42.621541797276457</v>
      </c>
      <c r="DA424" s="130" t="s">
        <v>4543</v>
      </c>
    </row>
    <row r="425" spans="1:105" ht="12" customHeight="1" x14ac:dyDescent="0.25">
      <c r="A425" s="97" t="s">
        <v>198</v>
      </c>
      <c r="B425" s="99"/>
      <c r="C425" s="99">
        <v>202.91123341527992</v>
      </c>
      <c r="D425" s="99">
        <v>197.29490229032794</v>
      </c>
      <c r="E425" s="99">
        <v>185.64842236024555</v>
      </c>
      <c r="F425" s="99">
        <v>179.774504371261</v>
      </c>
      <c r="G425" s="99">
        <v>181.98747414519528</v>
      </c>
      <c r="H425" s="99">
        <v>178.35231718870159</v>
      </c>
      <c r="I425" s="99">
        <v>182.54430166058867</v>
      </c>
      <c r="J425" s="99">
        <v>170.59413038876815</v>
      </c>
      <c r="K425" s="99">
        <v>173.46625476121224</v>
      </c>
      <c r="L425" s="99">
        <v>184.92851354997643</v>
      </c>
      <c r="M425" s="99">
        <v>167.44927584516543</v>
      </c>
      <c r="N425" s="99">
        <v>167.43639243346104</v>
      </c>
      <c r="O425" s="99">
        <v>158.71676175195444</v>
      </c>
      <c r="P425" s="99">
        <v>139.04073599074377</v>
      </c>
      <c r="Q425" s="99">
        <v>126.47255754583469</v>
      </c>
      <c r="R425" s="99">
        <v>131.64778307493071</v>
      </c>
      <c r="S425" s="99">
        <v>124.412080834411</v>
      </c>
      <c r="T425" s="99">
        <v>118.38738190683874</v>
      </c>
      <c r="U425" s="99">
        <v>109.04184737759971</v>
      </c>
      <c r="V425" s="99">
        <v>96.3392678269621</v>
      </c>
      <c r="W425" s="99">
        <v>81.433427195669225</v>
      </c>
      <c r="X425" s="99">
        <v>65.732916691828763</v>
      </c>
      <c r="Y425" s="99">
        <v>42.477346641866113</v>
      </c>
      <c r="DA425" s="63" t="s">
        <v>4544</v>
      </c>
    </row>
    <row r="426" spans="1:105" ht="12" customHeight="1" x14ac:dyDescent="0.25">
      <c r="A426" s="97" t="s">
        <v>53</v>
      </c>
      <c r="B426" s="99"/>
      <c r="C426" s="99">
        <v>0.71351678155832654</v>
      </c>
      <c r="D426" s="99">
        <v>0.68227773743830733</v>
      </c>
      <c r="E426" s="99">
        <v>0.63183099048072899</v>
      </c>
      <c r="F426" s="99">
        <v>0.60512719014182415</v>
      </c>
      <c r="G426" s="99">
        <v>0.60137721415396261</v>
      </c>
      <c r="H426" s="99">
        <v>0.58407627432183284</v>
      </c>
      <c r="I426" s="99">
        <v>0.58943054432997299</v>
      </c>
      <c r="J426" s="99">
        <v>0.54348036314237369</v>
      </c>
      <c r="K426" s="99">
        <v>0.54492740907877912</v>
      </c>
      <c r="L426" s="99">
        <v>0.58415240838425186</v>
      </c>
      <c r="M426" s="99">
        <v>0.52683937212539222</v>
      </c>
      <c r="N426" s="99">
        <v>0.52817158625302074</v>
      </c>
      <c r="O426" s="99">
        <v>0.50371850141111985</v>
      </c>
      <c r="P426" s="99">
        <v>0.4459177772329756</v>
      </c>
      <c r="Q426" s="99">
        <v>0.40979318782331209</v>
      </c>
      <c r="R426" s="99">
        <v>0.42814361457939321</v>
      </c>
      <c r="S426" s="99">
        <v>0.40718479777497657</v>
      </c>
      <c r="T426" s="99">
        <v>0.39002420522639897</v>
      </c>
      <c r="U426" s="99">
        <v>0.3620385381295888</v>
      </c>
      <c r="V426" s="99">
        <v>0.323050951305074</v>
      </c>
      <c r="W426" s="99">
        <v>0.27467726657324815</v>
      </c>
      <c r="X426" s="99">
        <v>0.22294056866714085</v>
      </c>
      <c r="Y426" s="99">
        <v>0.1441951554103425</v>
      </c>
      <c r="DA426" s="63" t="s">
        <v>4545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1.7438426006239299E-3</v>
      </c>
      <c r="D427" s="123">
        <f t="shared" si="231"/>
        <v>2.8747089847464802E-3</v>
      </c>
      <c r="E427" s="123">
        <f t="shared" si="231"/>
        <v>2.5434250796738749E-3</v>
      </c>
      <c r="F427" s="123">
        <f t="shared" si="231"/>
        <v>4.8166514434571485E-3</v>
      </c>
      <c r="G427" s="123">
        <f t="shared" si="231"/>
        <v>7.2542677427560416E-3</v>
      </c>
      <c r="H427" s="123">
        <f t="shared" si="231"/>
        <v>4.1386880622831411E-3</v>
      </c>
      <c r="I427" s="123">
        <f t="shared" si="231"/>
        <v>9.1758596245395639E-3</v>
      </c>
      <c r="J427" s="123">
        <f t="shared" si="231"/>
        <v>6.0534130543935041E-3</v>
      </c>
      <c r="K427" s="123">
        <f t="shared" si="231"/>
        <v>6.601503850241176E-3</v>
      </c>
      <c r="L427" s="123">
        <f t="shared" si="231"/>
        <v>1.2793802670276043E-2</v>
      </c>
      <c r="M427" s="123">
        <f t="shared" si="231"/>
        <v>2.3391048217286528E-3</v>
      </c>
      <c r="N427" s="123">
        <f t="shared" si="231"/>
        <v>7.8760251381560127E-3</v>
      </c>
      <c r="O427" s="123">
        <f t="shared" si="231"/>
        <v>1.120505584674982E-2</v>
      </c>
      <c r="P427" s="123">
        <f t="shared" si="231"/>
        <v>1.5391430210112E-2</v>
      </c>
      <c r="Q427" s="123">
        <f t="shared" si="231"/>
        <v>8.0016628661530986E-3</v>
      </c>
      <c r="R427" s="123">
        <f t="shared" si="231"/>
        <v>8.210340845317585E-3</v>
      </c>
      <c r="S427" s="123">
        <f t="shared" si="231"/>
        <v>7.7899599469619142E-3</v>
      </c>
      <c r="T427" s="123">
        <f t="shared" si="231"/>
        <v>1.1147713146272544E-2</v>
      </c>
      <c r="U427" s="123">
        <f t="shared" si="231"/>
        <v>7.0788523084561444E-3</v>
      </c>
      <c r="V427" s="123">
        <f t="shared" si="231"/>
        <v>1.2911636280797036E-2</v>
      </c>
      <c r="W427" s="123">
        <f t="shared" si="231"/>
        <v>1.5186050269318536E-2</v>
      </c>
      <c r="X427" s="123">
        <f t="shared" si="231"/>
        <v>4.3412627803459988E-2</v>
      </c>
      <c r="Y427" s="123">
        <f t="shared" si="231"/>
        <v>6.6174187090480181E-3</v>
      </c>
      <c r="DA427" s="130" t="s">
        <v>4546</v>
      </c>
    </row>
    <row r="428" spans="1:105" ht="12" customHeight="1" x14ac:dyDescent="0.25">
      <c r="A428" s="97" t="s">
        <v>53</v>
      </c>
      <c r="B428" s="99"/>
      <c r="C428" s="99">
        <f>RES_hhdet_in_fecs!C129</f>
        <v>1.7438426006239299E-3</v>
      </c>
      <c r="D428" s="99">
        <f>RES_hhdet_in_fecs!D129</f>
        <v>2.8747089847464802E-3</v>
      </c>
      <c r="E428" s="99">
        <f>RES_hhdet_in_fecs!E129</f>
        <v>2.5434250796738749E-3</v>
      </c>
      <c r="F428" s="99">
        <f>RES_hhdet_in_fecs!F129</f>
        <v>4.8166514434571485E-3</v>
      </c>
      <c r="G428" s="99">
        <f>RES_hhdet_in_fecs!G129</f>
        <v>7.2542677427560416E-3</v>
      </c>
      <c r="H428" s="99">
        <f>RES_hhdet_in_fecs!H129</f>
        <v>4.1386880622831411E-3</v>
      </c>
      <c r="I428" s="99">
        <f>RES_hhdet_in_fecs!I129</f>
        <v>9.1758596245395639E-3</v>
      </c>
      <c r="J428" s="99">
        <f>RES_hhdet_in_fecs!J129</f>
        <v>6.0534130543935041E-3</v>
      </c>
      <c r="K428" s="99">
        <f>RES_hhdet_in_fecs!K129</f>
        <v>6.601503850241176E-3</v>
      </c>
      <c r="L428" s="99">
        <f>RES_hhdet_in_fecs!L129</f>
        <v>1.2793802670276043E-2</v>
      </c>
      <c r="M428" s="99">
        <f>RES_hhdet_in_fecs!M129</f>
        <v>2.3391048217286528E-3</v>
      </c>
      <c r="N428" s="99">
        <f>RES_hhdet_in_fecs!N129</f>
        <v>7.8760251381560127E-3</v>
      </c>
      <c r="O428" s="99">
        <f>RES_hhdet_in_fecs!O129</f>
        <v>1.120505584674982E-2</v>
      </c>
      <c r="P428" s="99">
        <f>RES_hhdet_in_fecs!P129</f>
        <v>1.5391430210112E-2</v>
      </c>
      <c r="Q428" s="99">
        <f>RES_hhdet_in_fecs!Q129</f>
        <v>8.0016628661530986E-3</v>
      </c>
      <c r="R428" s="99">
        <f>RES_hhdet_in_fecs!R129</f>
        <v>8.210340845317585E-3</v>
      </c>
      <c r="S428" s="99">
        <f>RES_hhdet_in_fecs!S129</f>
        <v>7.7899599469619142E-3</v>
      </c>
      <c r="T428" s="99">
        <f>RES_hhdet_in_fecs!T129</f>
        <v>1.1147713146272544E-2</v>
      </c>
      <c r="U428" s="99">
        <f>RES_hhdet_in_fecs!U129</f>
        <v>7.0788523084561444E-3</v>
      </c>
      <c r="V428" s="99">
        <f>RES_hhdet_in_fecs!V129</f>
        <v>1.2911636280797036E-2</v>
      </c>
      <c r="W428" s="99">
        <f>RES_hhdet_in_fecs!W129</f>
        <v>1.5186050269318536E-2</v>
      </c>
      <c r="X428" s="99">
        <f>RES_hhdet_in_fecs!X129</f>
        <v>4.3412627803459988E-2</v>
      </c>
      <c r="Y428" s="99">
        <f>RES_hhdet_in_fecs!Y129</f>
        <v>6.6174187090480181E-3</v>
      </c>
      <c r="DA428" s="63" t="s">
        <v>4547</v>
      </c>
    </row>
    <row r="429" spans="1:105" ht="12" customHeight="1" x14ac:dyDescent="0.25">
      <c r="A429" s="121" t="s">
        <v>55</v>
      </c>
      <c r="B429" s="123"/>
      <c r="C429" s="123">
        <v>23.422315365047357</v>
      </c>
      <c r="D429" s="123">
        <v>23.634028679496794</v>
      </c>
      <c r="E429" s="123">
        <v>21.563203173294507</v>
      </c>
      <c r="F429" s="123">
        <v>21.854350314436775</v>
      </c>
      <c r="G429" s="123">
        <v>23.223294627737697</v>
      </c>
      <c r="H429" s="123">
        <v>23.934988678163695</v>
      </c>
      <c r="I429" s="123">
        <v>19.849907386997174</v>
      </c>
      <c r="J429" s="123">
        <v>18.840367118382826</v>
      </c>
      <c r="K429" s="123">
        <v>18.179306647978901</v>
      </c>
      <c r="L429" s="123">
        <v>19.358800085386108</v>
      </c>
      <c r="M429" s="123">
        <v>17.860944359713027</v>
      </c>
      <c r="N429" s="123">
        <v>18.231627175321091</v>
      </c>
      <c r="O429" s="123">
        <v>17.72160185971066</v>
      </c>
      <c r="P429" s="123">
        <v>16.018364873965826</v>
      </c>
      <c r="Q429" s="123">
        <v>15.32040273146977</v>
      </c>
      <c r="R429" s="123">
        <v>16.68604099955034</v>
      </c>
      <c r="S429" s="123">
        <v>16.464090569992464</v>
      </c>
      <c r="T429" s="123">
        <v>16.131160457443745</v>
      </c>
      <c r="U429" s="123">
        <v>16.190555189292965</v>
      </c>
      <c r="V429" s="123">
        <v>15.373352930689274</v>
      </c>
      <c r="W429" s="123">
        <v>16.03358166589198</v>
      </c>
      <c r="X429" s="123">
        <v>15.131992366533503</v>
      </c>
      <c r="Y429" s="123">
        <v>14.517765736466201</v>
      </c>
      <c r="DA429" s="130" t="s">
        <v>4548</v>
      </c>
    </row>
    <row r="430" spans="1:105" ht="12" customHeight="1" x14ac:dyDescent="0.25">
      <c r="A430" s="97" t="s">
        <v>128</v>
      </c>
      <c r="B430" s="99"/>
      <c r="C430" s="99">
        <v>23.114098688624168</v>
      </c>
      <c r="D430" s="99">
        <v>23.634028679496794</v>
      </c>
      <c r="E430" s="99">
        <v>21.563203173294507</v>
      </c>
      <c r="F430" s="99">
        <v>21.64473394808104</v>
      </c>
      <c r="G430" s="99">
        <v>23.223294627737697</v>
      </c>
      <c r="H430" s="99">
        <v>23.934988678163695</v>
      </c>
      <c r="I430" s="99">
        <v>19.849907386997174</v>
      </c>
      <c r="J430" s="99">
        <v>18.64043269987371</v>
      </c>
      <c r="K430" s="99">
        <v>17.830868547413644</v>
      </c>
      <c r="L430" s="99">
        <v>19.101113771487128</v>
      </c>
      <c r="M430" s="99">
        <v>17.860944359713027</v>
      </c>
      <c r="N430" s="99">
        <v>18.231627175321091</v>
      </c>
      <c r="O430" s="99">
        <v>17.713320031138814</v>
      </c>
      <c r="P430" s="99">
        <v>15.955865032104702</v>
      </c>
      <c r="Q430" s="99">
        <v>15.225932546951185</v>
      </c>
      <c r="R430" s="99">
        <v>16.564377608845163</v>
      </c>
      <c r="S430" s="99">
        <v>16.38186403150711</v>
      </c>
      <c r="T430" s="99">
        <v>15.961237794736169</v>
      </c>
      <c r="U430" s="99">
        <v>16.190555189292965</v>
      </c>
      <c r="V430" s="99">
        <v>15.373352930689274</v>
      </c>
      <c r="W430" s="99">
        <v>15.589654743956572</v>
      </c>
      <c r="X430" s="99">
        <v>15.343641183019344</v>
      </c>
      <c r="Y430" s="99">
        <v>14.225924789048882</v>
      </c>
      <c r="DA430" s="63" t="s">
        <v>4549</v>
      </c>
    </row>
    <row r="431" spans="1:105" ht="12" customHeight="1" x14ac:dyDescent="0.25">
      <c r="A431" s="97" t="s">
        <v>127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4550</v>
      </c>
    </row>
    <row r="432" spans="1:105" ht="12" customHeight="1" x14ac:dyDescent="0.25">
      <c r="A432" s="100" t="s">
        <v>198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4551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4552</v>
      </c>
    </row>
    <row r="434" spans="1:105" ht="12" customHeight="1" x14ac:dyDescent="0.25">
      <c r="A434" s="106" t="s">
        <v>122</v>
      </c>
      <c r="B434" s="102"/>
      <c r="C434" s="102">
        <v>29.197025369727349</v>
      </c>
      <c r="D434" s="102">
        <v>0</v>
      </c>
      <c r="E434" s="102">
        <v>0</v>
      </c>
      <c r="F434" s="102">
        <v>27.500891183144464</v>
      </c>
      <c r="G434" s="102">
        <v>0</v>
      </c>
      <c r="H434" s="102">
        <v>0</v>
      </c>
      <c r="I434" s="102">
        <v>0</v>
      </c>
      <c r="J434" s="102">
        <v>25.109008584289523</v>
      </c>
      <c r="K434" s="102">
        <v>23.756955939603014</v>
      </c>
      <c r="L434" s="102">
        <v>24.805216309499503</v>
      </c>
      <c r="M434" s="102">
        <v>0</v>
      </c>
      <c r="N434" s="102">
        <v>0</v>
      </c>
      <c r="O434" s="102">
        <v>21.471613837041605</v>
      </c>
      <c r="P434" s="102">
        <v>19.28002328789178</v>
      </c>
      <c r="Q434" s="102">
        <v>18.837741020868187</v>
      </c>
      <c r="R434" s="102">
        <v>20.166363953524172</v>
      </c>
      <c r="S434" s="102">
        <v>19.795870401172234</v>
      </c>
      <c r="T434" s="102">
        <v>18.530982105102936</v>
      </c>
      <c r="U434" s="102">
        <v>0</v>
      </c>
      <c r="V434" s="102">
        <v>0</v>
      </c>
      <c r="W434" s="102">
        <v>20.042000880390908</v>
      </c>
      <c r="X434" s="102">
        <v>13.470930687244264</v>
      </c>
      <c r="Y434" s="102">
        <v>18.432525958831921</v>
      </c>
      <c r="DA434" s="131" t="s">
        <v>4553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X435" s="105">
        <v>0</v>
      </c>
      <c r="Y435" s="105">
        <v>0</v>
      </c>
      <c r="DA435" s="132" t="s">
        <v>4554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X436" s="99">
        <v>0</v>
      </c>
      <c r="Y436" s="99">
        <v>0</v>
      </c>
      <c r="DA436" s="63" t="s">
        <v>4555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X437" s="99">
        <v>0</v>
      </c>
      <c r="Y437" s="99">
        <v>0</v>
      </c>
      <c r="DA437" s="63" t="s">
        <v>4556</v>
      </c>
    </row>
    <row r="438" spans="1:105" ht="12" customHeight="1" x14ac:dyDescent="0.25">
      <c r="A438" s="121" t="s">
        <v>54</v>
      </c>
      <c r="B438" s="123"/>
      <c r="C438" s="123">
        <v>17.281597417300556</v>
      </c>
      <c r="D438" s="123">
        <v>15.156141596145568</v>
      </c>
      <c r="E438" s="123">
        <v>14.703651167193424</v>
      </c>
      <c r="F438" s="123">
        <v>14.675057938601242</v>
      </c>
      <c r="G438" s="123">
        <v>13.44901947778717</v>
      </c>
      <c r="H438" s="123">
        <v>14.190400246112748</v>
      </c>
      <c r="I438" s="123">
        <v>12.075159639125859</v>
      </c>
      <c r="J438" s="123">
        <v>11.968832063487325</v>
      </c>
      <c r="K438" s="123">
        <v>10.878444330473688</v>
      </c>
      <c r="L438" s="123">
        <v>11.938515032087972</v>
      </c>
      <c r="M438" s="123">
        <v>11.006096021332979</v>
      </c>
      <c r="N438" s="123">
        <v>10.680630736402067</v>
      </c>
      <c r="O438" s="123">
        <v>10.273303995654304</v>
      </c>
      <c r="P438" s="123">
        <v>10.393989078314293</v>
      </c>
      <c r="Q438" s="123">
        <v>10.756478766155976</v>
      </c>
      <c r="R438" s="123">
        <v>12.004102934605196</v>
      </c>
      <c r="S438" s="123">
        <v>11.01221034871627</v>
      </c>
      <c r="T438" s="123">
        <v>10.121124676689249</v>
      </c>
      <c r="U438" s="123">
        <v>10.394194441634527</v>
      </c>
      <c r="V438" s="123">
        <v>9.3278536411327995</v>
      </c>
      <c r="W438" s="123">
        <v>10.066175795782902</v>
      </c>
      <c r="X438" s="123">
        <v>7.2523531035898765</v>
      </c>
      <c r="Y438" s="123">
        <v>9.6141455177344586</v>
      </c>
      <c r="DA438" s="130" t="s">
        <v>4557</v>
      </c>
    </row>
    <row r="439" spans="1:105" ht="12" customHeight="1" x14ac:dyDescent="0.25">
      <c r="A439" s="97" t="s">
        <v>50</v>
      </c>
      <c r="B439" s="99"/>
      <c r="C439" s="99">
        <v>26.15423315557517</v>
      </c>
      <c r="D439" s="99">
        <v>0</v>
      </c>
      <c r="E439" s="99">
        <v>19.126035433697108</v>
      </c>
      <c r="F439" s="99">
        <v>20.374646295872665</v>
      </c>
      <c r="G439" s="99">
        <v>16.51228919957196</v>
      </c>
      <c r="H439" s="99">
        <v>17.657182408485312</v>
      </c>
      <c r="I439" s="99">
        <v>11.838297647460996</v>
      </c>
      <c r="J439" s="99">
        <v>15.65629728064169</v>
      </c>
      <c r="K439" s="99">
        <v>13.546770374927993</v>
      </c>
      <c r="L439" s="99">
        <v>15.96596566665438</v>
      </c>
      <c r="M439" s="99">
        <v>15.472228992410102</v>
      </c>
      <c r="N439" s="99">
        <v>12.109293280664653</v>
      </c>
      <c r="O439" s="99">
        <v>11.362856463056927</v>
      </c>
      <c r="P439" s="99">
        <v>12.665412139736262</v>
      </c>
      <c r="Q439" s="99">
        <v>13.15143418744028</v>
      </c>
      <c r="R439" s="99">
        <v>16.333869182932613</v>
      </c>
      <c r="S439" s="99">
        <v>16.074979813554716</v>
      </c>
      <c r="T439" s="99">
        <v>13.812774776787499</v>
      </c>
      <c r="U439" s="99">
        <v>16.304787624553484</v>
      </c>
      <c r="V439" s="99">
        <v>12.258073172729857</v>
      </c>
      <c r="W439" s="99">
        <v>12.725712696225603</v>
      </c>
      <c r="X439" s="99">
        <v>8.1796180916672121</v>
      </c>
      <c r="Y439" s="99">
        <v>13.847031404115835</v>
      </c>
      <c r="DA439" s="63" t="s">
        <v>4558</v>
      </c>
    </row>
    <row r="440" spans="1:105" ht="12" customHeight="1" x14ac:dyDescent="0.25">
      <c r="A440" s="109" t="s">
        <v>120</v>
      </c>
      <c r="B440" s="110"/>
      <c r="C440" s="110">
        <v>16.704854164911477</v>
      </c>
      <c r="D440" s="110">
        <v>15.156141596145568</v>
      </c>
      <c r="E440" s="110">
        <v>14.20144820811589</v>
      </c>
      <c r="F440" s="110">
        <v>14.067117525828532</v>
      </c>
      <c r="G440" s="110">
        <v>13.107643898225078</v>
      </c>
      <c r="H440" s="110">
        <v>13.822878912857767</v>
      </c>
      <c r="I440" s="110">
        <v>12.10336749451621</v>
      </c>
      <c r="J440" s="110">
        <v>11.318396375766707</v>
      </c>
      <c r="K440" s="110">
        <v>10.356148819774907</v>
      </c>
      <c r="L440" s="110">
        <v>11.196173736834659</v>
      </c>
      <c r="M440" s="110">
        <v>10.387305993916211</v>
      </c>
      <c r="N440" s="110">
        <v>10.554438355045134</v>
      </c>
      <c r="O440" s="110">
        <v>10.066930611998103</v>
      </c>
      <c r="P440" s="110">
        <v>9.3133194308897114</v>
      </c>
      <c r="Q440" s="110">
        <v>9.5979775458451897</v>
      </c>
      <c r="R440" s="110">
        <v>10.50442996524214</v>
      </c>
      <c r="S440" s="110">
        <v>10.189345354557291</v>
      </c>
      <c r="T440" s="110">
        <v>9.5630558321259027</v>
      </c>
      <c r="U440" s="110">
        <v>10.028657521757749</v>
      </c>
      <c r="V440" s="110">
        <v>9.3105368653268066</v>
      </c>
      <c r="W440" s="110">
        <v>10.052539264130539</v>
      </c>
      <c r="X440" s="110">
        <v>7.0774420428768421</v>
      </c>
      <c r="Y440" s="110">
        <v>9.0806432579038958</v>
      </c>
      <c r="DA440" s="60" t="s">
        <v>4559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186.06002247059149</v>
      </c>
      <c r="D442" s="118">
        <f t="shared" si="232"/>
        <v>181.72710104721602</v>
      </c>
      <c r="E442" s="118">
        <f t="shared" si="232"/>
        <v>171.25887047923902</v>
      </c>
      <c r="F442" s="118">
        <f t="shared" si="232"/>
        <v>167.57572729055266</v>
      </c>
      <c r="G442" s="118">
        <f t="shared" si="232"/>
        <v>170.543569529769</v>
      </c>
      <c r="H442" s="118">
        <f t="shared" si="232"/>
        <v>169.66290804793462</v>
      </c>
      <c r="I442" s="118">
        <f t="shared" si="232"/>
        <v>168.97009326700478</v>
      </c>
      <c r="J442" s="118">
        <f t="shared" si="232"/>
        <v>159.14278536501735</v>
      </c>
      <c r="K442" s="118">
        <f t="shared" si="232"/>
        <v>160.86083904760906</v>
      </c>
      <c r="L442" s="118">
        <f t="shared" si="232"/>
        <v>172.81502203802347</v>
      </c>
      <c r="M442" s="118">
        <f t="shared" si="232"/>
        <v>158.39435312127628</v>
      </c>
      <c r="N442" s="118">
        <f t="shared" si="232"/>
        <v>160.37667561347479</v>
      </c>
      <c r="O442" s="118">
        <f t="shared" si="232"/>
        <v>154.51960238871962</v>
      </c>
      <c r="P442" s="118">
        <f t="shared" si="232"/>
        <v>138.56769670252439</v>
      </c>
      <c r="Q442" s="118">
        <f t="shared" si="232"/>
        <v>129.48126699289929</v>
      </c>
      <c r="R442" s="118">
        <f t="shared" ref="R442:V442" si="233">R443+R446+R448+R457</f>
        <v>137.71907681155787</v>
      </c>
      <c r="S442" s="118">
        <f t="shared" si="233"/>
        <v>132.45585306408097</v>
      </c>
      <c r="T442" s="118">
        <f t="shared" si="233"/>
        <v>127.5892864594195</v>
      </c>
      <c r="U442" s="118">
        <f t="shared" si="233"/>
        <v>121.26064573878661</v>
      </c>
      <c r="V442" s="118">
        <f t="shared" si="233"/>
        <v>109.56579022592244</v>
      </c>
      <c r="W442" s="118">
        <f t="shared" ref="W442:Y442" si="234">W443+W446+W448+W457</f>
        <v>97.964930979437511</v>
      </c>
      <c r="X442" s="118">
        <f t="shared" si="234"/>
        <v>80.610583225080632</v>
      </c>
      <c r="Y442" s="118">
        <f t="shared" si="234"/>
        <v>60.864510573521414</v>
      </c>
      <c r="DA442" s="129" t="s">
        <v>4710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155.05085887578309</v>
      </c>
      <c r="D443" s="123">
        <f t="shared" si="235"/>
        <v>151.49480229930663</v>
      </c>
      <c r="E443" s="123">
        <f t="shared" si="235"/>
        <v>143.2636959902581</v>
      </c>
      <c r="F443" s="123">
        <f t="shared" si="235"/>
        <v>139.42571020621111</v>
      </c>
      <c r="G443" s="123">
        <f t="shared" si="235"/>
        <v>141.85816048224675</v>
      </c>
      <c r="H443" s="123">
        <f t="shared" si="235"/>
        <v>139.7471604428971</v>
      </c>
      <c r="I443" s="123">
        <f t="shared" si="235"/>
        <v>143.78737789240506</v>
      </c>
      <c r="J443" s="123">
        <f t="shared" si="235"/>
        <v>135.11258072572301</v>
      </c>
      <c r="K443" s="123">
        <f t="shared" si="235"/>
        <v>138.18176120021198</v>
      </c>
      <c r="L443" s="123">
        <f t="shared" si="235"/>
        <v>148.22120303767983</v>
      </c>
      <c r="M443" s="123">
        <f t="shared" si="235"/>
        <v>135.34465370569697</v>
      </c>
      <c r="N443" s="123">
        <f t="shared" si="235"/>
        <v>136.87139318121066</v>
      </c>
      <c r="O443" s="123">
        <f t="shared" si="235"/>
        <v>131.65297693702053</v>
      </c>
      <c r="P443" s="123">
        <f t="shared" si="235"/>
        <v>117.28339909773273</v>
      </c>
      <c r="Q443" s="123">
        <f t="shared" si="235"/>
        <v>108.35675877416267</v>
      </c>
      <c r="R443" s="123">
        <f t="shared" ref="R443:V443" si="236">SUM(R444:R445)</f>
        <v>114.12483122925168</v>
      </c>
      <c r="S443" s="123">
        <f t="shared" si="236"/>
        <v>109.07991485484054</v>
      </c>
      <c r="T443" s="123">
        <f t="shared" si="236"/>
        <v>104.92567424197379</v>
      </c>
      <c r="U443" s="123">
        <f t="shared" si="236"/>
        <v>97.637872749199857</v>
      </c>
      <c r="V443" s="123">
        <f t="shared" si="236"/>
        <v>87.098120156311538</v>
      </c>
      <c r="W443" s="123">
        <f t="shared" ref="W443:Y443" si="237">SUM(W444:W445)</f>
        <v>74.270895340873139</v>
      </c>
      <c r="X443" s="123">
        <f t="shared" si="237"/>
        <v>60.239802542223394</v>
      </c>
      <c r="Y443" s="123">
        <f t="shared" si="237"/>
        <v>39.10613619559026</v>
      </c>
      <c r="DA443" s="130" t="s">
        <v>4711</v>
      </c>
    </row>
    <row r="444" spans="1:105" ht="12" customHeight="1" x14ac:dyDescent="0.25">
      <c r="A444" s="97" t="s">
        <v>198</v>
      </c>
      <c r="B444" s="99"/>
      <c r="C444" s="99">
        <v>154.33734209422477</v>
      </c>
      <c r="D444" s="99">
        <v>150.81252456186832</v>
      </c>
      <c r="E444" s="99">
        <v>142.63186499977738</v>
      </c>
      <c r="F444" s="99">
        <v>138.82058301606929</v>
      </c>
      <c r="G444" s="99">
        <v>141.25678326809279</v>
      </c>
      <c r="H444" s="99">
        <v>139.16308416857527</v>
      </c>
      <c r="I444" s="99">
        <v>143.19794734807508</v>
      </c>
      <c r="J444" s="99">
        <v>134.56910036258063</v>
      </c>
      <c r="K444" s="99">
        <v>137.6368337911332</v>
      </c>
      <c r="L444" s="99">
        <v>147.63705062929557</v>
      </c>
      <c r="M444" s="99">
        <v>134.81781433357159</v>
      </c>
      <c r="N444" s="99">
        <v>136.34322159495764</v>
      </c>
      <c r="O444" s="99">
        <v>131.1492584356094</v>
      </c>
      <c r="P444" s="99">
        <v>116.83748132049975</v>
      </c>
      <c r="Q444" s="99">
        <v>107.94696558633936</v>
      </c>
      <c r="R444" s="99">
        <v>113.69668761467229</v>
      </c>
      <c r="S444" s="99">
        <v>108.67273005706556</v>
      </c>
      <c r="T444" s="99">
        <v>104.5356500367474</v>
      </c>
      <c r="U444" s="99">
        <v>97.275834211070276</v>
      </c>
      <c r="V444" s="99">
        <v>86.77506920500646</v>
      </c>
      <c r="W444" s="99">
        <v>73.99621807429989</v>
      </c>
      <c r="X444" s="99">
        <v>60.016861973556253</v>
      </c>
      <c r="Y444" s="99">
        <v>38.961941040179916</v>
      </c>
      <c r="DA444" s="63" t="s">
        <v>4712</v>
      </c>
    </row>
    <row r="445" spans="1:105" ht="12" customHeight="1" x14ac:dyDescent="0.25">
      <c r="A445" s="97" t="s">
        <v>53</v>
      </c>
      <c r="B445" s="99"/>
      <c r="C445" s="99">
        <v>0.71351678155832654</v>
      </c>
      <c r="D445" s="99">
        <v>0.68227773743830733</v>
      </c>
      <c r="E445" s="99">
        <v>0.63183099048072899</v>
      </c>
      <c r="F445" s="99">
        <v>0.60512719014182415</v>
      </c>
      <c r="G445" s="99">
        <v>0.60137721415396261</v>
      </c>
      <c r="H445" s="99">
        <v>0.58407627432183284</v>
      </c>
      <c r="I445" s="99">
        <v>0.58943054432997299</v>
      </c>
      <c r="J445" s="99">
        <v>0.54348036314237369</v>
      </c>
      <c r="K445" s="99">
        <v>0.54492740907877912</v>
      </c>
      <c r="L445" s="99">
        <v>0.58415240838425186</v>
      </c>
      <c r="M445" s="99">
        <v>0.52683937212539222</v>
      </c>
      <c r="N445" s="99">
        <v>0.52817158625302074</v>
      </c>
      <c r="O445" s="99">
        <v>0.50371850141111985</v>
      </c>
      <c r="P445" s="99">
        <v>0.4459177772329756</v>
      </c>
      <c r="Q445" s="99">
        <v>0.40979318782331209</v>
      </c>
      <c r="R445" s="99">
        <v>0.42814361457939321</v>
      </c>
      <c r="S445" s="99">
        <v>0.40718479777497657</v>
      </c>
      <c r="T445" s="99">
        <v>0.39002420522639897</v>
      </c>
      <c r="U445" s="99">
        <v>0.3620385381295888</v>
      </c>
      <c r="V445" s="99">
        <v>0.323050951305074</v>
      </c>
      <c r="W445" s="99">
        <v>0.27467726657324815</v>
      </c>
      <c r="X445" s="99">
        <v>0.22294056866714085</v>
      </c>
      <c r="Y445" s="99">
        <v>0.1441951554103425</v>
      </c>
      <c r="DA445" s="63" t="s">
        <v>4713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4.7706073943637435E-3</v>
      </c>
      <c r="D446" s="123">
        <f t="shared" si="238"/>
        <v>8.2364825417121212E-3</v>
      </c>
      <c r="E446" s="123">
        <f t="shared" si="238"/>
        <v>7.6215285402379349E-3</v>
      </c>
      <c r="F446" s="123">
        <f t="shared" si="238"/>
        <v>1.5071417996224974E-2</v>
      </c>
      <c r="G446" s="123">
        <f t="shared" si="238"/>
        <v>2.3672922767927481E-2</v>
      </c>
      <c r="H446" s="123">
        <f t="shared" si="238"/>
        <v>1.4068632924995156E-2</v>
      </c>
      <c r="I446" s="123">
        <f t="shared" si="238"/>
        <v>3.2456380433033651E-2</v>
      </c>
      <c r="J446" s="123">
        <f t="shared" si="238"/>
        <v>2.2261933869155523E-2</v>
      </c>
      <c r="K446" s="123">
        <f t="shared" si="238"/>
        <v>2.5225494730090357E-2</v>
      </c>
      <c r="L446" s="123">
        <f t="shared" si="238"/>
        <v>5.0765744716692596E-2</v>
      </c>
      <c r="M446" s="123">
        <f t="shared" si="238"/>
        <v>9.6751013060932829E-3</v>
      </c>
      <c r="N446" s="123">
        <f t="shared" si="238"/>
        <v>3.4113531068545165E-2</v>
      </c>
      <c r="O446" s="123">
        <f t="shared" si="238"/>
        <v>5.1015087727828423E-2</v>
      </c>
      <c r="P446" s="123">
        <f t="shared" si="238"/>
        <v>7.3560729093397614E-2</v>
      </c>
      <c r="Q446" s="123">
        <f t="shared" si="238"/>
        <v>3.9633358611065823E-2</v>
      </c>
      <c r="R446" s="123">
        <f t="shared" si="238"/>
        <v>4.0976178032340382E-2</v>
      </c>
      <c r="S446" s="123">
        <f t="shared" si="238"/>
        <v>3.8910737946049198E-2</v>
      </c>
      <c r="T446" s="123">
        <f t="shared" si="238"/>
        <v>5.573449801018325E-2</v>
      </c>
      <c r="U446" s="123">
        <f t="shared" si="238"/>
        <v>3.5428248524806111E-2</v>
      </c>
      <c r="V446" s="123">
        <f t="shared" si="238"/>
        <v>6.4810778163623572E-2</v>
      </c>
      <c r="W446" s="123">
        <f t="shared" si="238"/>
        <v>7.6963149090153199E-2</v>
      </c>
      <c r="X446" s="123">
        <f t="shared" si="238"/>
        <v>0.22240712296769069</v>
      </c>
      <c r="Y446" s="123">
        <f t="shared" si="238"/>
        <v>3.4312532254967117E-2</v>
      </c>
      <c r="DA446" s="130" t="s">
        <v>4714</v>
      </c>
    </row>
    <row r="447" spans="1:105" ht="12" customHeight="1" x14ac:dyDescent="0.25">
      <c r="A447" s="97" t="s">
        <v>53</v>
      </c>
      <c r="B447" s="99"/>
      <c r="C447" s="99">
        <f>RES_hhdet_in_tess!C129</f>
        <v>4.7706073943637435E-3</v>
      </c>
      <c r="D447" s="99">
        <f>RES_hhdet_in_tess!D129</f>
        <v>8.2364825417121212E-3</v>
      </c>
      <c r="E447" s="99">
        <f>RES_hhdet_in_tess!E129</f>
        <v>7.6215285402379349E-3</v>
      </c>
      <c r="F447" s="99">
        <f>RES_hhdet_in_tess!F129</f>
        <v>1.5071417996224974E-2</v>
      </c>
      <c r="G447" s="99">
        <f>RES_hhdet_in_tess!G129</f>
        <v>2.3672922767927481E-2</v>
      </c>
      <c r="H447" s="99">
        <f>RES_hhdet_in_tess!H129</f>
        <v>1.4068632924995156E-2</v>
      </c>
      <c r="I447" s="99">
        <f>RES_hhdet_in_tess!I129</f>
        <v>3.2456380433033651E-2</v>
      </c>
      <c r="J447" s="99">
        <f>RES_hhdet_in_tess!J129</f>
        <v>2.2261933869155523E-2</v>
      </c>
      <c r="K447" s="99">
        <f>RES_hhdet_in_tess!K129</f>
        <v>2.5225494730090357E-2</v>
      </c>
      <c r="L447" s="99">
        <f>RES_hhdet_in_tess!L129</f>
        <v>5.0765744716692596E-2</v>
      </c>
      <c r="M447" s="99">
        <f>RES_hhdet_in_tess!M129</f>
        <v>9.6751013060932829E-3</v>
      </c>
      <c r="N447" s="99">
        <f>RES_hhdet_in_tess!N129</f>
        <v>3.4113531068545165E-2</v>
      </c>
      <c r="O447" s="99">
        <f>RES_hhdet_in_tess!O129</f>
        <v>5.1015087727828423E-2</v>
      </c>
      <c r="P447" s="99">
        <f>RES_hhdet_in_tess!P129</f>
        <v>7.3560729093397614E-2</v>
      </c>
      <c r="Q447" s="99">
        <f>RES_hhdet_in_tess!Q129</f>
        <v>3.9633358611065823E-2</v>
      </c>
      <c r="R447" s="99">
        <f>RES_hhdet_in_tess!R129</f>
        <v>4.0976178032340382E-2</v>
      </c>
      <c r="S447" s="99">
        <f>RES_hhdet_in_tess!S129</f>
        <v>3.8910737946049198E-2</v>
      </c>
      <c r="T447" s="99">
        <f>RES_hhdet_in_tess!T129</f>
        <v>5.573449801018325E-2</v>
      </c>
      <c r="U447" s="99">
        <f>RES_hhdet_in_tess!U129</f>
        <v>3.5428248524806111E-2</v>
      </c>
      <c r="V447" s="99">
        <f>RES_hhdet_in_tess!V129</f>
        <v>6.4810778163623572E-2</v>
      </c>
      <c r="W447" s="99">
        <f>RES_hhdet_in_tess!W129</f>
        <v>7.6963149090153199E-2</v>
      </c>
      <c r="X447" s="99">
        <f>RES_hhdet_in_tess!X129</f>
        <v>0.22240712296769069</v>
      </c>
      <c r="Y447" s="99">
        <f>RES_hhdet_in_tess!Y129</f>
        <v>3.4312532254967117E-2</v>
      </c>
      <c r="DA447" s="63" t="s">
        <v>4715</v>
      </c>
    </row>
    <row r="448" spans="1:105" ht="12" customHeight="1" x14ac:dyDescent="0.25">
      <c r="A448" s="121" t="s">
        <v>55</v>
      </c>
      <c r="B448" s="123"/>
      <c r="C448" s="123">
        <v>18.51194775146848</v>
      </c>
      <c r="D448" s="123">
        <v>19.006666456809473</v>
      </c>
      <c r="E448" s="123">
        <v>17.421144490061316</v>
      </c>
      <c r="F448" s="123">
        <v>17.572028275852155</v>
      </c>
      <c r="G448" s="123">
        <v>18.937047426605535</v>
      </c>
      <c r="H448" s="123">
        <v>19.610406834766977</v>
      </c>
      <c r="I448" s="123">
        <v>16.342531212951389</v>
      </c>
      <c r="J448" s="123">
        <v>15.453591310756808</v>
      </c>
      <c r="K448" s="123">
        <v>14.875527276526549</v>
      </c>
      <c r="L448" s="123">
        <v>15.994326668025559</v>
      </c>
      <c r="M448" s="123">
        <v>15.056586468727915</v>
      </c>
      <c r="N448" s="123">
        <v>15.528315905770253</v>
      </c>
      <c r="O448" s="123">
        <v>15.288437586843333</v>
      </c>
      <c r="P448" s="123">
        <v>13.979840331808521</v>
      </c>
      <c r="Q448" s="123">
        <v>13.542618937212561</v>
      </c>
      <c r="R448" s="123">
        <v>14.890091821637482</v>
      </c>
      <c r="S448" s="123">
        <v>14.878424248795822</v>
      </c>
      <c r="T448" s="123">
        <v>14.612830828993943</v>
      </c>
      <c r="U448" s="123">
        <v>14.989378061300039</v>
      </c>
      <c r="V448" s="123">
        <v>14.359108453203794</v>
      </c>
      <c r="W448" s="123">
        <v>14.825204719982395</v>
      </c>
      <c r="X448" s="123">
        <v>14.101936894787929</v>
      </c>
      <c r="Y448" s="123">
        <v>13.606708688716777</v>
      </c>
      <c r="DA448" s="130" t="s">
        <v>4716</v>
      </c>
    </row>
    <row r="449" spans="1:105" ht="12" customHeight="1" x14ac:dyDescent="0.25">
      <c r="A449" s="97" t="s">
        <v>128</v>
      </c>
      <c r="B449" s="99"/>
      <c r="C449" s="99">
        <v>18.505189953932266</v>
      </c>
      <c r="D449" s="99">
        <v>19.006666456809473</v>
      </c>
      <c r="E449" s="99">
        <v>17.421144490061316</v>
      </c>
      <c r="F449" s="99">
        <v>17.567455057736861</v>
      </c>
      <c r="G449" s="99">
        <v>18.937047426605535</v>
      </c>
      <c r="H449" s="99">
        <v>19.610406834766977</v>
      </c>
      <c r="I449" s="99">
        <v>16.342531212951389</v>
      </c>
      <c r="J449" s="99">
        <v>15.424340682450438</v>
      </c>
      <c r="K449" s="99">
        <v>14.832971165135811</v>
      </c>
      <c r="L449" s="99">
        <v>15.978715097759789</v>
      </c>
      <c r="M449" s="99">
        <v>15.056586468727915</v>
      </c>
      <c r="N449" s="99">
        <v>15.528315905770253</v>
      </c>
      <c r="O449" s="99">
        <v>15.289472917936985</v>
      </c>
      <c r="P449" s="99">
        <v>13.985244526717135</v>
      </c>
      <c r="Q449" s="99">
        <v>13.536995863718516</v>
      </c>
      <c r="R449" s="99">
        <v>14.886641494975764</v>
      </c>
      <c r="S449" s="99">
        <v>14.876232338702383</v>
      </c>
      <c r="T449" s="99">
        <v>14.638759407966747</v>
      </c>
      <c r="U449" s="99">
        <v>14.989378061300039</v>
      </c>
      <c r="V449" s="99">
        <v>14.359108453203794</v>
      </c>
      <c r="W449" s="99">
        <v>14.679127693249233</v>
      </c>
      <c r="X449" s="99">
        <v>14.495068809192082</v>
      </c>
      <c r="Y449" s="99">
        <v>13.481563701589296</v>
      </c>
      <c r="DA449" s="63" t="s">
        <v>4717</v>
      </c>
    </row>
    <row r="450" spans="1:105" ht="12" customHeight="1" x14ac:dyDescent="0.25">
      <c r="A450" s="97" t="s">
        <v>127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4718</v>
      </c>
    </row>
    <row r="451" spans="1:105" ht="12" customHeight="1" x14ac:dyDescent="0.25">
      <c r="A451" s="100" t="s">
        <v>198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4719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4720</v>
      </c>
    </row>
    <row r="453" spans="1:105" ht="12" customHeight="1" x14ac:dyDescent="0.25">
      <c r="A453" s="106" t="s">
        <v>122</v>
      </c>
      <c r="B453" s="102"/>
      <c r="C453" s="102">
        <v>18.638561020727121</v>
      </c>
      <c r="D453" s="102">
        <v>0</v>
      </c>
      <c r="E453" s="102">
        <v>0</v>
      </c>
      <c r="F453" s="102">
        <v>17.695219338832747</v>
      </c>
      <c r="G453" s="102">
        <v>0</v>
      </c>
      <c r="H453" s="102">
        <v>0</v>
      </c>
      <c r="I453" s="102">
        <v>0</v>
      </c>
      <c r="J453" s="102">
        <v>16.370700545237053</v>
      </c>
      <c r="K453" s="102">
        <v>15.556747453561645</v>
      </c>
      <c r="L453" s="102">
        <v>16.324290290434707</v>
      </c>
      <c r="M453" s="102">
        <v>0</v>
      </c>
      <c r="N453" s="102">
        <v>0</v>
      </c>
      <c r="O453" s="102">
        <v>14.819639667636432</v>
      </c>
      <c r="P453" s="102">
        <v>13.697813413511012</v>
      </c>
      <c r="Q453" s="102">
        <v>13.751978660658551</v>
      </c>
      <c r="R453" s="102">
        <v>14.988792433299578</v>
      </c>
      <c r="S453" s="102">
        <v>14.967239392612008</v>
      </c>
      <c r="T453" s="102">
        <v>14.246640915768179</v>
      </c>
      <c r="U453" s="102">
        <v>0</v>
      </c>
      <c r="V453" s="102">
        <v>0</v>
      </c>
      <c r="W453" s="102">
        <v>16.144201004779177</v>
      </c>
      <c r="X453" s="102">
        <v>11.016560048534494</v>
      </c>
      <c r="Y453" s="102">
        <v>15.285406013306353</v>
      </c>
      <c r="DA453" s="131" t="s">
        <v>4721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X454" s="105">
        <v>0</v>
      </c>
      <c r="Y454" s="105">
        <v>0</v>
      </c>
      <c r="DA454" s="132" t="s">
        <v>4722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X455" s="99">
        <v>0</v>
      </c>
      <c r="Y455" s="99">
        <v>0</v>
      </c>
      <c r="DA455" s="63" t="s">
        <v>4723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X456" s="99">
        <v>0</v>
      </c>
      <c r="Y456" s="99">
        <v>0</v>
      </c>
      <c r="DA456" s="63" t="s">
        <v>4724</v>
      </c>
    </row>
    <row r="457" spans="1:105" ht="12" customHeight="1" x14ac:dyDescent="0.25">
      <c r="A457" s="121" t="s">
        <v>54</v>
      </c>
      <c r="B457" s="123"/>
      <c r="C457" s="123">
        <v>12.492445235945546</v>
      </c>
      <c r="D457" s="123">
        <v>11.21739580855818</v>
      </c>
      <c r="E457" s="123">
        <v>10.566408470379379</v>
      </c>
      <c r="F457" s="123">
        <v>10.562917390493205</v>
      </c>
      <c r="G457" s="123">
        <v>9.7246886981487748</v>
      </c>
      <c r="H457" s="123">
        <v>10.291272137345537</v>
      </c>
      <c r="I457" s="123">
        <v>8.8077277812152737</v>
      </c>
      <c r="J457" s="123">
        <v>8.5543513946683856</v>
      </c>
      <c r="K457" s="123">
        <v>7.778325076140443</v>
      </c>
      <c r="L457" s="123">
        <v>8.5487265876013829</v>
      </c>
      <c r="M457" s="123">
        <v>7.9834378455453052</v>
      </c>
      <c r="N457" s="123">
        <v>7.9428529954253246</v>
      </c>
      <c r="O457" s="123">
        <v>7.5271727771279364</v>
      </c>
      <c r="P457" s="123">
        <v>7.2308965438897355</v>
      </c>
      <c r="Q457" s="123">
        <v>7.5422559229129869</v>
      </c>
      <c r="R457" s="123">
        <v>8.6631775826363651</v>
      </c>
      <c r="S457" s="123">
        <v>8.4586032224985424</v>
      </c>
      <c r="T457" s="123">
        <v>7.9950468904415928</v>
      </c>
      <c r="U457" s="123">
        <v>8.5979666797618979</v>
      </c>
      <c r="V457" s="123">
        <v>8.0437508382435006</v>
      </c>
      <c r="W457" s="123">
        <v>8.7918677694918266</v>
      </c>
      <c r="X457" s="123">
        <v>6.0464366651016164</v>
      </c>
      <c r="Y457" s="123">
        <v>8.1173531569594104</v>
      </c>
      <c r="DA457" s="130" t="s">
        <v>4725</v>
      </c>
    </row>
    <row r="458" spans="1:105" ht="12" customHeight="1" x14ac:dyDescent="0.25">
      <c r="A458" s="97" t="s">
        <v>50</v>
      </c>
      <c r="B458" s="99"/>
      <c r="C458" s="99">
        <v>14.834892428949466</v>
      </c>
      <c r="D458" s="99">
        <v>0</v>
      </c>
      <c r="E458" s="99">
        <v>10.872195439539851</v>
      </c>
      <c r="F458" s="99">
        <v>11.59462118467909</v>
      </c>
      <c r="G458" s="99">
        <v>9.406920759111344</v>
      </c>
      <c r="H458" s="99">
        <v>10.070124392229369</v>
      </c>
      <c r="I458" s="99">
        <v>6.7588910740992274</v>
      </c>
      <c r="J458" s="99">
        <v>8.9484450351116127</v>
      </c>
      <c r="K458" s="99">
        <v>7.7511510607726004</v>
      </c>
      <c r="L458" s="99">
        <v>9.1452827854004752</v>
      </c>
      <c r="M458" s="99">
        <v>8.8697745385418845</v>
      </c>
      <c r="N458" s="99">
        <v>6.9450972266385147</v>
      </c>
      <c r="O458" s="99">
        <v>6.5187818213103004</v>
      </c>
      <c r="P458" s="99">
        <v>7.2716208177930151</v>
      </c>
      <c r="Q458" s="99">
        <v>7.5742155818269028</v>
      </c>
      <c r="R458" s="99">
        <v>9.4838953132436536</v>
      </c>
      <c r="S458" s="99">
        <v>9.4402529707993619</v>
      </c>
      <c r="T458" s="99">
        <v>8.2123149375840772</v>
      </c>
      <c r="U458" s="99">
        <v>9.8021835203451104</v>
      </c>
      <c r="V458" s="99">
        <v>7.4271106179141295</v>
      </c>
      <c r="W458" s="99">
        <v>7.7392644984715133</v>
      </c>
      <c r="X458" s="99">
        <v>4.9778023351323286</v>
      </c>
      <c r="Y458" s="99">
        <v>8.4273298252429658</v>
      </c>
      <c r="DA458" s="63" t="s">
        <v>4726</v>
      </c>
    </row>
    <row r="459" spans="1:105" ht="12" customHeight="1" x14ac:dyDescent="0.25">
      <c r="A459" s="109" t="s">
        <v>120</v>
      </c>
      <c r="B459" s="110"/>
      <c r="C459" s="110">
        <v>12.340180378861998</v>
      </c>
      <c r="D459" s="110">
        <v>11.21739580855818</v>
      </c>
      <c r="E459" s="110">
        <v>10.531683509474716</v>
      </c>
      <c r="F459" s="110">
        <v>10.452871823834633</v>
      </c>
      <c r="G459" s="110">
        <v>9.7601012553857984</v>
      </c>
      <c r="H459" s="110">
        <v>10.314716504578524</v>
      </c>
      <c r="I459" s="110">
        <v>9.051723405614732</v>
      </c>
      <c r="J459" s="110">
        <v>8.4848368222039348</v>
      </c>
      <c r="K459" s="110">
        <v>7.7836440911325511</v>
      </c>
      <c r="L459" s="110">
        <v>8.4387691130727749</v>
      </c>
      <c r="M459" s="110">
        <v>7.8606344471441219</v>
      </c>
      <c r="N459" s="110">
        <v>8.0309837978891174</v>
      </c>
      <c r="O459" s="110">
        <v>7.7181732657014681</v>
      </c>
      <c r="P459" s="110">
        <v>7.211521251163278</v>
      </c>
      <c r="Q459" s="110">
        <v>7.5267962181003467</v>
      </c>
      <c r="R459" s="110">
        <v>8.3789109212330608</v>
      </c>
      <c r="S459" s="110">
        <v>8.2990531540998642</v>
      </c>
      <c r="T459" s="110">
        <v>7.9622023562247355</v>
      </c>
      <c r="U459" s="110">
        <v>8.5234926462515848</v>
      </c>
      <c r="V459" s="110">
        <v>8.0473950090413737</v>
      </c>
      <c r="W459" s="110">
        <v>8.7972648962698994</v>
      </c>
      <c r="X459" s="110">
        <v>6.2480143872982197</v>
      </c>
      <c r="Y459" s="110">
        <v>8.0782844795929609</v>
      </c>
      <c r="DA459" s="60" t="s">
        <v>4727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0.36262112874267344</v>
      </c>
      <c r="D461" s="118">
        <f t="shared" si="239"/>
        <v>0</v>
      </c>
      <c r="E461" s="118">
        <f t="shared" si="239"/>
        <v>0.44306378083858233</v>
      </c>
      <c r="F461" s="118">
        <f t="shared" si="239"/>
        <v>0.44609125752776202</v>
      </c>
      <c r="G461" s="118">
        <f t="shared" si="239"/>
        <v>0.37609687367922667</v>
      </c>
      <c r="H461" s="118">
        <f t="shared" si="239"/>
        <v>0.38445837980294467</v>
      </c>
      <c r="I461" s="118">
        <f t="shared" si="239"/>
        <v>0.28617444956949767</v>
      </c>
      <c r="J461" s="118">
        <f t="shared" si="239"/>
        <v>0.5332681603439049</v>
      </c>
      <c r="K461" s="118">
        <f t="shared" si="239"/>
        <v>0.50374253973295169</v>
      </c>
      <c r="L461" s="118">
        <f t="shared" si="239"/>
        <v>0.56445748569238208</v>
      </c>
      <c r="M461" s="118">
        <f t="shared" si="239"/>
        <v>0.42770435224920367</v>
      </c>
      <c r="N461" s="118">
        <f t="shared" si="239"/>
        <v>0.22325126061525954</v>
      </c>
      <c r="O461" s="118">
        <f t="shared" si="239"/>
        <v>0.41104835286858327</v>
      </c>
      <c r="P461" s="118">
        <f t="shared" si="239"/>
        <v>0.927530327866122</v>
      </c>
      <c r="Q461" s="118">
        <f t="shared" si="239"/>
        <v>0.97398092377937584</v>
      </c>
      <c r="R461" s="118">
        <f t="shared" ref="R461:V461" si="240">R462+R465+R467+R476</f>
        <v>0.95453249661945883</v>
      </c>
      <c r="S461" s="118">
        <f t="shared" si="240"/>
        <v>0.51052568618011174</v>
      </c>
      <c r="T461" s="118">
        <f t="shared" si="240"/>
        <v>0.41204093058377739</v>
      </c>
      <c r="U461" s="118">
        <f t="shared" si="240"/>
        <v>0.21571796592943973</v>
      </c>
      <c r="V461" s="118">
        <f t="shared" si="240"/>
        <v>1.6359195423764225E-2</v>
      </c>
      <c r="W461" s="118">
        <f t="shared" ref="W461:Y461" si="241">W462+W465+W467+W476</f>
        <v>1.4746561380501171E-2</v>
      </c>
      <c r="X461" s="118">
        <f t="shared" si="241"/>
        <v>0.29487040828228867</v>
      </c>
      <c r="Y461" s="118">
        <f t="shared" si="241"/>
        <v>0.35207516762818686</v>
      </c>
      <c r="DA461" s="129" t="s">
        <v>4878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0</v>
      </c>
      <c r="DA462" s="130" t="s">
        <v>4879</v>
      </c>
    </row>
    <row r="463" spans="1:105" ht="12" customHeight="1" x14ac:dyDescent="0.25">
      <c r="A463" s="97" t="s">
        <v>198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X463" s="99">
        <v>0</v>
      </c>
      <c r="Y463" s="99">
        <v>0</v>
      </c>
      <c r="DA463" s="63" t="s">
        <v>4880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4881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4882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4883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4884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4885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4886</v>
      </c>
    </row>
    <row r="470" spans="1:105" ht="12" customHeight="1" x14ac:dyDescent="0.25">
      <c r="A470" s="100" t="s">
        <v>198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4887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4888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4889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4890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4891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4892</v>
      </c>
    </row>
    <row r="476" spans="1:105" ht="12" customHeight="1" x14ac:dyDescent="0.25">
      <c r="A476" s="121" t="s">
        <v>54</v>
      </c>
      <c r="B476" s="123"/>
      <c r="C476" s="123">
        <v>0.36262112874267344</v>
      </c>
      <c r="D476" s="123">
        <v>0</v>
      </c>
      <c r="E476" s="123">
        <v>0.44306378083858233</v>
      </c>
      <c r="F476" s="123">
        <v>0.44609125752776202</v>
      </c>
      <c r="G476" s="123">
        <v>0.37609687367922667</v>
      </c>
      <c r="H476" s="123">
        <v>0.38445837980294467</v>
      </c>
      <c r="I476" s="123">
        <v>0.28617444956949767</v>
      </c>
      <c r="J476" s="123">
        <v>0.5332681603439049</v>
      </c>
      <c r="K476" s="123">
        <v>0.50374253973295169</v>
      </c>
      <c r="L476" s="123">
        <v>0.56445748569238208</v>
      </c>
      <c r="M476" s="123">
        <v>0.42770435224920367</v>
      </c>
      <c r="N476" s="123">
        <v>0.22325126061525954</v>
      </c>
      <c r="O476" s="123">
        <v>0.41104835286858327</v>
      </c>
      <c r="P476" s="123">
        <v>0.927530327866122</v>
      </c>
      <c r="Q476" s="123">
        <v>0.97398092377937584</v>
      </c>
      <c r="R476" s="123">
        <v>0.95453249661945883</v>
      </c>
      <c r="S476" s="123">
        <v>0.51052568618011174</v>
      </c>
      <c r="T476" s="123">
        <v>0.41204093058377739</v>
      </c>
      <c r="U476" s="123">
        <v>0.21571796592943973</v>
      </c>
      <c r="V476" s="123">
        <v>1.6359195423764225E-2</v>
      </c>
      <c r="W476" s="123">
        <v>1.4746561380501171E-2</v>
      </c>
      <c r="X476" s="123">
        <v>0.29487040828228867</v>
      </c>
      <c r="Y476" s="123">
        <v>0.35207516762818686</v>
      </c>
      <c r="DA476" s="130" t="s">
        <v>4893</v>
      </c>
    </row>
    <row r="477" spans="1:105" ht="12" customHeight="1" x14ac:dyDescent="0.25">
      <c r="A477" s="97" t="s">
        <v>50</v>
      </c>
      <c r="B477" s="99"/>
      <c r="C477" s="99">
        <v>5.9411956036204554</v>
      </c>
      <c r="D477" s="99">
        <v>0</v>
      </c>
      <c r="E477" s="99">
        <v>4.3446702091186351</v>
      </c>
      <c r="F477" s="99">
        <v>4.6283046525704359</v>
      </c>
      <c r="G477" s="99">
        <v>3.7509316145747675</v>
      </c>
      <c r="H477" s="99">
        <v>4.0110055559115247</v>
      </c>
      <c r="I477" s="99">
        <v>2.6891876935972401</v>
      </c>
      <c r="J477" s="99">
        <v>3.5564844902705679</v>
      </c>
      <c r="K477" s="99">
        <v>3.0772843583686438</v>
      </c>
      <c r="L477" s="99">
        <v>3.6268287608372103</v>
      </c>
      <c r="M477" s="99">
        <v>3.5146715379158788</v>
      </c>
      <c r="N477" s="99">
        <v>2.7507470616357841</v>
      </c>
      <c r="O477" s="99">
        <v>2.5811864741480131</v>
      </c>
      <c r="P477" s="99">
        <v>2.8770750216624892</v>
      </c>
      <c r="Q477" s="99">
        <v>2.9874797900189347</v>
      </c>
      <c r="R477" s="99">
        <v>3.7104017235949738</v>
      </c>
      <c r="S477" s="99">
        <v>3.6515924144470895</v>
      </c>
      <c r="T477" s="99">
        <v>3.1377099182950485</v>
      </c>
      <c r="U477" s="99">
        <v>3.7037955567935703</v>
      </c>
      <c r="V477" s="99">
        <v>2.7845439019173148</v>
      </c>
      <c r="W477" s="99">
        <v>2.890772896074608</v>
      </c>
      <c r="X477" s="99">
        <v>1.8580820457031242</v>
      </c>
      <c r="Y477" s="99">
        <v>3.1454916537589543</v>
      </c>
      <c r="DA477" s="63" t="s">
        <v>4894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4895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X5" s="120">
        <v>0</v>
      </c>
      <c r="Y5" s="120">
        <v>0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53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X7" s="52">
        <v>0</v>
      </c>
      <c r="Y7" s="52">
        <v>0</v>
      </c>
      <c r="DA7" s="63" t="s">
        <v>1120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X9" s="52">
        <v>0</v>
      </c>
      <c r="Y9" s="52">
        <v>0</v>
      </c>
      <c r="DA9" s="63" t="s">
        <v>1121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1122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1123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X13" s="52">
        <v>0</v>
      </c>
      <c r="Y13" s="52">
        <v>0</v>
      </c>
      <c r="DA13" s="63" t="s">
        <v>1124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1125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1126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X17" s="36">
        <v>0</v>
      </c>
      <c r="Y17" s="36">
        <v>0</v>
      </c>
      <c r="DA17" s="60" t="s">
        <v>1127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1205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53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1206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X23" s="52">
        <v>0</v>
      </c>
      <c r="Y23" s="52">
        <v>0</v>
      </c>
      <c r="DA23" s="63" t="s">
        <v>1207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124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DA25" s="63" t="s">
        <v>1208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1209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X27" s="52">
        <v>0</v>
      </c>
      <c r="Y27" s="52">
        <v>0</v>
      </c>
      <c r="DA27" s="63" t="s">
        <v>1210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1211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1212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DA31" s="60" t="s">
        <v>1213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1292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53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2">
        <v>0</v>
      </c>
      <c r="Y35" s="52">
        <v>0</v>
      </c>
      <c r="DA35" s="63" t="s">
        <v>1293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X37" s="52">
        <v>0</v>
      </c>
      <c r="Y37" s="52">
        <v>0</v>
      </c>
      <c r="DA37" s="63" t="s">
        <v>1294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124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DA39" s="63" t="s">
        <v>1295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1296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X41" s="52">
        <v>0</v>
      </c>
      <c r="Y41" s="52">
        <v>0</v>
      </c>
      <c r="DA41" s="63" t="s">
        <v>1297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2">
        <v>0</v>
      </c>
      <c r="Y42" s="52">
        <v>0</v>
      </c>
      <c r="DA42" s="63" t="s">
        <v>1298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1299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X45" s="36">
        <v>0</v>
      </c>
      <c r="Y45" s="36">
        <v>0</v>
      </c>
      <c r="DA45" s="60" t="s">
        <v>1300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1379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53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2">
        <v>0</v>
      </c>
      <c r="Y49" s="52">
        <v>0</v>
      </c>
      <c r="DA49" s="63" t="s">
        <v>1380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1381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124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DA53" s="63" t="s">
        <v>1382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1383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1384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2">
        <v>0</v>
      </c>
      <c r="Y56" s="52">
        <v>0</v>
      </c>
      <c r="DA56" s="63" t="s">
        <v>1385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DA58" s="63" t="s">
        <v>1386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X59" s="36">
        <v>0</v>
      </c>
      <c r="Y59" s="36">
        <v>0</v>
      </c>
      <c r="DA59" s="60" t="s">
        <v>1387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1466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53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DA63" s="63" t="s">
        <v>1467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1468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:Y67" si="2">W39-W53</f>
        <v>0</v>
      </c>
      <c r="X67" s="52">
        <f t="shared" si="2"/>
        <v>0</v>
      </c>
      <c r="Y67" s="52">
        <f t="shared" si="2"/>
        <v>0</v>
      </c>
      <c r="DA67" s="63" t="s">
        <v>1469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1470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:Y69" si="8">W41-W55</f>
        <v>0</v>
      </c>
      <c r="X69" s="52">
        <f t="shared" si="8"/>
        <v>0</v>
      </c>
      <c r="Y69" s="52">
        <f t="shared" si="8"/>
        <v>0</v>
      </c>
      <c r="DA69" s="63" t="s">
        <v>1471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:Y70" si="11">W42-W56</f>
        <v>0</v>
      </c>
      <c r="X70" s="52">
        <f t="shared" si="11"/>
        <v>0</v>
      </c>
      <c r="Y70" s="52">
        <f t="shared" si="11"/>
        <v>0</v>
      </c>
      <c r="DA70" s="63" t="s">
        <v>1472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X72" s="52">
        <v>0</v>
      </c>
      <c r="Y72" s="52">
        <v>0</v>
      </c>
      <c r="DA72" s="63" t="s">
        <v>1473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X73" s="36">
        <v>0</v>
      </c>
      <c r="Y73" s="36">
        <v>0</v>
      </c>
      <c r="DA73" s="60" t="s">
        <v>1474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1553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X78" s="128">
        <f>RES_hhdet_numvin!X144</f>
        <v>0</v>
      </c>
      <c r="Y78" s="128">
        <f>RES_hhdet_numvin!Y144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0</v>
      </c>
      <c r="I79" s="138">
        <f>RES_hhdet_numvin!I145</f>
        <v>0</v>
      </c>
      <c r="J79" s="138">
        <f>RES_hhdet_numvin!J145</f>
        <v>0</v>
      </c>
      <c r="K79" s="138">
        <f>RES_hhdet_numvin!K145</f>
        <v>0</v>
      </c>
      <c r="L79" s="138">
        <f>RES_hhdet_numvin!L145</f>
        <v>0</v>
      </c>
      <c r="M79" s="138">
        <f>RES_hhdet_numvin!M145</f>
        <v>0</v>
      </c>
      <c r="N79" s="138">
        <f>RES_hhdet_numvin!N145</f>
        <v>0</v>
      </c>
      <c r="O79" s="138">
        <f>RES_hhdet_numvin!O145</f>
        <v>0</v>
      </c>
      <c r="P79" s="138">
        <f>RES_hhdet_numvin!P145</f>
        <v>0</v>
      </c>
      <c r="Q79" s="138">
        <f>RES_hhdet_numvin!Q145</f>
        <v>0</v>
      </c>
      <c r="R79" s="138">
        <f>RES_hhdet_numvin!R145</f>
        <v>0</v>
      </c>
      <c r="S79" s="138">
        <f>RES_hhdet_numvin!S145</f>
        <v>0</v>
      </c>
      <c r="T79" s="138">
        <f>RES_hhdet_numvin!T145</f>
        <v>0</v>
      </c>
      <c r="U79" s="138">
        <f>RES_hhdet_numvin!U145</f>
        <v>0</v>
      </c>
      <c r="V79" s="138">
        <f>RES_hhdet_numvin!V145</f>
        <v>0</v>
      </c>
      <c r="W79" s="138">
        <f>RES_hhdet_numvin!W145</f>
        <v>0</v>
      </c>
      <c r="X79" s="138">
        <f>RES_hhdet_numvin!X145</f>
        <v>0</v>
      </c>
      <c r="Y79" s="138">
        <f>RES_hhdet_numvin!Y145</f>
        <v>0</v>
      </c>
      <c r="DA79" s="63" t="s">
        <v>1554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X80" s="150">
        <f>RES_hhdet_numvin!X146</f>
        <v>0</v>
      </c>
      <c r="Y80" s="150">
        <f>RES_hhdet_numvin!Y146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0</v>
      </c>
      <c r="Q81" s="138">
        <f>RES_hhdet_numvin!Q147</f>
        <v>0</v>
      </c>
      <c r="R81" s="138">
        <f>RES_hhdet_numvin!R147</f>
        <v>0</v>
      </c>
      <c r="S81" s="138">
        <f>RES_hhdet_numvin!S147</f>
        <v>0</v>
      </c>
      <c r="T81" s="138">
        <f>RES_hhdet_numvin!T147</f>
        <v>0</v>
      </c>
      <c r="U81" s="138">
        <f>RES_hhdet_numvin!U147</f>
        <v>0</v>
      </c>
      <c r="V81" s="138">
        <f>RES_hhdet_numvin!V147</f>
        <v>0</v>
      </c>
      <c r="W81" s="138">
        <f>RES_hhdet_numvin!W147</f>
        <v>0</v>
      </c>
      <c r="X81" s="138">
        <f>RES_hhdet_numvin!X147</f>
        <v>0</v>
      </c>
      <c r="Y81" s="138">
        <f>RES_hhdet_numvin!Y147</f>
        <v>0</v>
      </c>
      <c r="DA81" s="63" t="s">
        <v>1555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X82" s="150">
        <f>RES_hhdet_numvin!X148</f>
        <v>0</v>
      </c>
      <c r="Y82" s="150">
        <f>RES_hhdet_numvin!Y148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0</v>
      </c>
      <c r="Q83" s="138">
        <f>RES_hhdet_numvin!Q149</f>
        <v>0</v>
      </c>
      <c r="R83" s="138">
        <f>RES_hhdet_numvin!R149</f>
        <v>0</v>
      </c>
      <c r="S83" s="138">
        <f>RES_hhdet_numvin!S149</f>
        <v>0</v>
      </c>
      <c r="T83" s="138">
        <f>RES_hhdet_numvin!T149</f>
        <v>0</v>
      </c>
      <c r="U83" s="138">
        <f>RES_hhdet_numvin!U149</f>
        <v>0</v>
      </c>
      <c r="V83" s="138">
        <f>RES_hhdet_numvin!V149</f>
        <v>0</v>
      </c>
      <c r="W83" s="138">
        <f>RES_hhdet_numvin!W149</f>
        <v>0</v>
      </c>
      <c r="X83" s="138">
        <f>RES_hhdet_numvin!X149</f>
        <v>0</v>
      </c>
      <c r="Y83" s="138">
        <f>RES_hhdet_numvin!Y149</f>
        <v>0</v>
      </c>
      <c r="DA83" s="63" t="s">
        <v>1556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0</v>
      </c>
      <c r="Q84" s="138">
        <f>RES_hhdet_numvin!Q150</f>
        <v>0</v>
      </c>
      <c r="R84" s="138">
        <f>RES_hhdet_numvin!R150</f>
        <v>0</v>
      </c>
      <c r="S84" s="138">
        <f>RES_hhdet_numvin!S150</f>
        <v>0</v>
      </c>
      <c r="T84" s="138">
        <f>RES_hhdet_numvin!T150</f>
        <v>0</v>
      </c>
      <c r="U84" s="138">
        <f>RES_hhdet_numvin!U150</f>
        <v>0</v>
      </c>
      <c r="V84" s="138">
        <f>RES_hhdet_numvin!V150</f>
        <v>0</v>
      </c>
      <c r="W84" s="138">
        <f>RES_hhdet_numvin!W150</f>
        <v>0</v>
      </c>
      <c r="X84" s="138">
        <f>RES_hhdet_numvin!X150</f>
        <v>0</v>
      </c>
      <c r="Y84" s="138">
        <f>RES_hhdet_numvin!Y150</f>
        <v>0</v>
      </c>
      <c r="DA84" s="63" t="s">
        <v>1557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X85" s="138">
        <f>RES_hhdet_numvin!X151</f>
        <v>0</v>
      </c>
      <c r="Y85" s="138">
        <f>RES_hhdet_numvin!Y151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X86" s="138">
        <f>RES_hhdet_numvin!X152</f>
        <v>0</v>
      </c>
      <c r="Y86" s="138">
        <f>RES_hhdet_numvin!Y152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0</v>
      </c>
      <c r="Q87" s="138">
        <f>RES_hhdet_numvin!Q153</f>
        <v>0</v>
      </c>
      <c r="R87" s="138">
        <f>RES_hhdet_numvin!R153</f>
        <v>0</v>
      </c>
      <c r="S87" s="138">
        <f>RES_hhdet_numvin!S153</f>
        <v>0</v>
      </c>
      <c r="T87" s="138">
        <f>RES_hhdet_numvin!T153</f>
        <v>0</v>
      </c>
      <c r="U87" s="138">
        <f>RES_hhdet_numvin!U153</f>
        <v>0</v>
      </c>
      <c r="V87" s="138">
        <f>RES_hhdet_numvin!V153</f>
        <v>0</v>
      </c>
      <c r="W87" s="138">
        <f>RES_hhdet_numvin!W153</f>
        <v>0</v>
      </c>
      <c r="X87" s="138">
        <f>RES_hhdet_numvin!X153</f>
        <v>0</v>
      </c>
      <c r="Y87" s="138">
        <f>RES_hhdet_numvin!Y153</f>
        <v>0</v>
      </c>
      <c r="DA87" s="63" t="s">
        <v>1558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0</v>
      </c>
      <c r="Q88" s="138">
        <f>RES_hhdet_numvin!Q154</f>
        <v>0</v>
      </c>
      <c r="R88" s="138">
        <f>RES_hhdet_numvin!R154</f>
        <v>0</v>
      </c>
      <c r="S88" s="138">
        <f>RES_hhdet_numvin!S154</f>
        <v>0</v>
      </c>
      <c r="T88" s="138">
        <f>RES_hhdet_numvin!T154</f>
        <v>0</v>
      </c>
      <c r="U88" s="138">
        <f>RES_hhdet_numvin!U154</f>
        <v>0</v>
      </c>
      <c r="V88" s="138">
        <f>RES_hhdet_numvin!V154</f>
        <v>0</v>
      </c>
      <c r="W88" s="138">
        <f>RES_hhdet_numvin!W154</f>
        <v>0</v>
      </c>
      <c r="X88" s="138">
        <f>RES_hhdet_numvin!X154</f>
        <v>0</v>
      </c>
      <c r="Y88" s="138">
        <f>RES_hhdet_numvin!Y154</f>
        <v>0</v>
      </c>
      <c r="DA88" s="63" t="s">
        <v>1559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X89" s="138">
        <f>RES_hhdet_numvin!X155</f>
        <v>0</v>
      </c>
      <c r="Y89" s="138">
        <f>RES_hhdet_numvin!Y155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X90" s="148">
        <f>RES_hhdet_numvin!X156</f>
        <v>0</v>
      </c>
      <c r="Y90" s="148">
        <f>RES_hhdet_numvin!Y156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X91" s="150">
        <f>RES_hhdet_numvin!X157</f>
        <v>0</v>
      </c>
      <c r="Y91" s="150">
        <f>RES_hhdet_numvin!Y157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0</v>
      </c>
      <c r="Q92" s="138">
        <f>RES_hhdet_numvin!Q158</f>
        <v>0</v>
      </c>
      <c r="R92" s="138">
        <f>RES_hhdet_numvin!R158</f>
        <v>0</v>
      </c>
      <c r="S92" s="138">
        <f>RES_hhdet_numvin!S158</f>
        <v>0</v>
      </c>
      <c r="T92" s="138">
        <f>RES_hhdet_numvin!T158</f>
        <v>0</v>
      </c>
      <c r="U92" s="138">
        <f>RES_hhdet_numvin!U158</f>
        <v>0</v>
      </c>
      <c r="V92" s="138">
        <f>RES_hhdet_numvin!V158</f>
        <v>0</v>
      </c>
      <c r="W92" s="138">
        <f>RES_hhdet_numvin!W158</f>
        <v>0</v>
      </c>
      <c r="X92" s="138">
        <f>RES_hhdet_numvin!X158</f>
        <v>0</v>
      </c>
      <c r="Y92" s="138">
        <f>RES_hhdet_numvin!Y158</f>
        <v>0</v>
      </c>
      <c r="DA92" s="63" t="s">
        <v>1560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0</v>
      </c>
      <c r="Q93" s="39">
        <f>RES_hhdet_numvin!Q159</f>
        <v>0</v>
      </c>
      <c r="R93" s="39">
        <f>RES_hhdet_numvin!R159</f>
        <v>0</v>
      </c>
      <c r="S93" s="39">
        <f>RES_hhdet_numvin!S159</f>
        <v>0</v>
      </c>
      <c r="T93" s="39">
        <f>RES_hhdet_numvin!T159</f>
        <v>0</v>
      </c>
      <c r="U93" s="39">
        <f>RES_hhdet_numvin!U159</f>
        <v>0</v>
      </c>
      <c r="V93" s="39">
        <f>RES_hhdet_numvin!V159</f>
        <v>0</v>
      </c>
      <c r="W93" s="39">
        <f>RES_hhdet_numvin!W159</f>
        <v>0</v>
      </c>
      <c r="X93" s="39">
        <f>RES_hhdet_numvin!X159</f>
        <v>0</v>
      </c>
      <c r="Y93" s="39">
        <f>RES_hhdet_numvin!Y159</f>
        <v>0</v>
      </c>
      <c r="DA93" s="60" t="s">
        <v>1561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0</v>
      </c>
      <c r="C97" s="117">
        <f t="shared" si="12"/>
        <v>0</v>
      </c>
      <c r="D97" s="117">
        <f t="shared" si="12"/>
        <v>0</v>
      </c>
      <c r="E97" s="117">
        <f t="shared" si="12"/>
        <v>0</v>
      </c>
      <c r="F97" s="117">
        <f t="shared" si="12"/>
        <v>0</v>
      </c>
      <c r="G97" s="117">
        <f t="shared" si="12"/>
        <v>0</v>
      </c>
      <c r="H97" s="117">
        <f t="shared" si="12"/>
        <v>0</v>
      </c>
      <c r="I97" s="117">
        <f t="shared" si="12"/>
        <v>0</v>
      </c>
      <c r="J97" s="117">
        <f t="shared" si="12"/>
        <v>0</v>
      </c>
      <c r="K97" s="117">
        <f t="shared" si="12"/>
        <v>0</v>
      </c>
      <c r="L97" s="117">
        <f t="shared" si="12"/>
        <v>0</v>
      </c>
      <c r="M97" s="117">
        <f t="shared" si="12"/>
        <v>0</v>
      </c>
      <c r="N97" s="117">
        <f t="shared" si="12"/>
        <v>0</v>
      </c>
      <c r="O97" s="117">
        <f t="shared" si="12"/>
        <v>0</v>
      </c>
      <c r="P97" s="117">
        <f t="shared" si="12"/>
        <v>0</v>
      </c>
      <c r="Q97" s="117">
        <f t="shared" si="12"/>
        <v>0</v>
      </c>
      <c r="R97" s="117">
        <f t="shared" ref="R97:V97" si="13">R98+R100+R102+R111</f>
        <v>0</v>
      </c>
      <c r="S97" s="117">
        <f t="shared" si="13"/>
        <v>0</v>
      </c>
      <c r="T97" s="117">
        <f t="shared" si="13"/>
        <v>0</v>
      </c>
      <c r="U97" s="117">
        <f t="shared" si="13"/>
        <v>0</v>
      </c>
      <c r="V97" s="117">
        <f t="shared" si="13"/>
        <v>0</v>
      </c>
      <c r="W97" s="117">
        <f t="shared" ref="W97:Y97" si="14">W98+W100+W102+W111</f>
        <v>0</v>
      </c>
      <c r="X97" s="117">
        <f t="shared" si="14"/>
        <v>0</v>
      </c>
      <c r="Y97" s="117">
        <f t="shared" si="14"/>
        <v>0</v>
      </c>
      <c r="DA97" s="129" t="s">
        <v>1705</v>
      </c>
    </row>
    <row r="98" spans="1:105" ht="12" customHeight="1" x14ac:dyDescent="0.25">
      <c r="A98" s="121" t="s">
        <v>57</v>
      </c>
      <c r="B98" s="122">
        <f t="shared" ref="B98:Y98" si="15">B99</f>
        <v>0</v>
      </c>
      <c r="C98" s="122">
        <f t="shared" si="15"/>
        <v>0</v>
      </c>
      <c r="D98" s="122">
        <f t="shared" si="15"/>
        <v>0</v>
      </c>
      <c r="E98" s="122">
        <f t="shared" si="15"/>
        <v>0</v>
      </c>
      <c r="F98" s="122">
        <f t="shared" si="15"/>
        <v>0</v>
      </c>
      <c r="G98" s="122">
        <f t="shared" si="15"/>
        <v>0</v>
      </c>
      <c r="H98" s="122">
        <f t="shared" si="15"/>
        <v>0</v>
      </c>
      <c r="I98" s="122">
        <f t="shared" si="15"/>
        <v>0</v>
      </c>
      <c r="J98" s="122">
        <f t="shared" si="15"/>
        <v>0</v>
      </c>
      <c r="K98" s="122">
        <f t="shared" si="15"/>
        <v>0</v>
      </c>
      <c r="L98" s="122">
        <f t="shared" si="15"/>
        <v>0</v>
      </c>
      <c r="M98" s="122">
        <f t="shared" si="15"/>
        <v>0</v>
      </c>
      <c r="N98" s="122">
        <f t="shared" si="15"/>
        <v>0</v>
      </c>
      <c r="O98" s="122">
        <f t="shared" si="15"/>
        <v>0</v>
      </c>
      <c r="P98" s="122">
        <f t="shared" si="15"/>
        <v>0</v>
      </c>
      <c r="Q98" s="122">
        <f t="shared" si="15"/>
        <v>0</v>
      </c>
      <c r="R98" s="122">
        <f t="shared" si="15"/>
        <v>0</v>
      </c>
      <c r="S98" s="122">
        <f t="shared" si="15"/>
        <v>0</v>
      </c>
      <c r="T98" s="122">
        <f t="shared" si="15"/>
        <v>0</v>
      </c>
      <c r="U98" s="122">
        <f t="shared" si="15"/>
        <v>0</v>
      </c>
      <c r="V98" s="122">
        <f t="shared" si="15"/>
        <v>0</v>
      </c>
      <c r="W98" s="122">
        <f t="shared" si="15"/>
        <v>0</v>
      </c>
      <c r="X98" s="122">
        <f t="shared" si="15"/>
        <v>0</v>
      </c>
      <c r="Y98" s="122">
        <f t="shared" si="15"/>
        <v>0</v>
      </c>
      <c r="DA98" s="130" t="s">
        <v>1706</v>
      </c>
    </row>
    <row r="99" spans="1:105" ht="12" customHeight="1" x14ac:dyDescent="0.25">
      <c r="A99" s="97" t="s">
        <v>53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1707</v>
      </c>
    </row>
    <row r="100" spans="1:105" ht="12" customHeight="1" x14ac:dyDescent="0.25">
      <c r="A100" s="121" t="s">
        <v>92</v>
      </c>
      <c r="B100" s="122">
        <f t="shared" ref="B100:Y100" si="16">B101</f>
        <v>0</v>
      </c>
      <c r="C100" s="122">
        <f t="shared" si="16"/>
        <v>0</v>
      </c>
      <c r="D100" s="122">
        <f t="shared" si="16"/>
        <v>0</v>
      </c>
      <c r="E100" s="122">
        <f t="shared" si="16"/>
        <v>0</v>
      </c>
      <c r="F100" s="122">
        <f t="shared" si="16"/>
        <v>0</v>
      </c>
      <c r="G100" s="122">
        <f t="shared" si="16"/>
        <v>0</v>
      </c>
      <c r="H100" s="122">
        <f t="shared" si="16"/>
        <v>0</v>
      </c>
      <c r="I100" s="122">
        <f t="shared" si="16"/>
        <v>0</v>
      </c>
      <c r="J100" s="122">
        <f t="shared" si="16"/>
        <v>0</v>
      </c>
      <c r="K100" s="122">
        <f t="shared" si="16"/>
        <v>0</v>
      </c>
      <c r="L100" s="122">
        <f t="shared" si="16"/>
        <v>0</v>
      </c>
      <c r="M100" s="122">
        <f t="shared" si="16"/>
        <v>0</v>
      </c>
      <c r="N100" s="122">
        <f t="shared" si="16"/>
        <v>0</v>
      </c>
      <c r="O100" s="122">
        <f t="shared" si="16"/>
        <v>0</v>
      </c>
      <c r="P100" s="122">
        <f t="shared" si="16"/>
        <v>0</v>
      </c>
      <c r="Q100" s="122">
        <f t="shared" si="16"/>
        <v>0</v>
      </c>
      <c r="R100" s="122">
        <f t="shared" si="16"/>
        <v>0</v>
      </c>
      <c r="S100" s="122">
        <f t="shared" si="16"/>
        <v>0</v>
      </c>
      <c r="T100" s="122">
        <f t="shared" si="16"/>
        <v>0</v>
      </c>
      <c r="U100" s="122">
        <f t="shared" si="16"/>
        <v>0</v>
      </c>
      <c r="V100" s="122">
        <f t="shared" si="16"/>
        <v>0</v>
      </c>
      <c r="W100" s="122">
        <f t="shared" si="16"/>
        <v>0</v>
      </c>
      <c r="X100" s="122">
        <f t="shared" si="16"/>
        <v>0</v>
      </c>
      <c r="Y100" s="122">
        <f t="shared" si="16"/>
        <v>0</v>
      </c>
      <c r="DA100" s="130" t="s">
        <v>1708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1709</v>
      </c>
    </row>
    <row r="102" spans="1:105" ht="12" customHeight="1" x14ac:dyDescent="0.25">
      <c r="A102" s="121" t="s">
        <v>55</v>
      </c>
      <c r="B102" s="122">
        <v>0</v>
      </c>
      <c r="C102" s="122">
        <v>0</v>
      </c>
      <c r="D102" s="122">
        <v>0</v>
      </c>
      <c r="E102" s="122">
        <v>0</v>
      </c>
      <c r="F102" s="122">
        <v>0</v>
      </c>
      <c r="G102" s="122">
        <v>0</v>
      </c>
      <c r="H102" s="122">
        <v>0</v>
      </c>
      <c r="I102" s="122">
        <v>0</v>
      </c>
      <c r="J102" s="122">
        <v>0</v>
      </c>
      <c r="K102" s="122">
        <v>0</v>
      </c>
      <c r="L102" s="122">
        <v>0</v>
      </c>
      <c r="M102" s="122">
        <v>0</v>
      </c>
      <c r="N102" s="122">
        <v>0</v>
      </c>
      <c r="O102" s="122">
        <v>0</v>
      </c>
      <c r="P102" s="122">
        <v>0</v>
      </c>
      <c r="Q102" s="122">
        <v>0</v>
      </c>
      <c r="R102" s="122">
        <v>0</v>
      </c>
      <c r="S102" s="122">
        <v>0</v>
      </c>
      <c r="T102" s="122">
        <v>0</v>
      </c>
      <c r="U102" s="122">
        <v>0</v>
      </c>
      <c r="V102" s="122">
        <v>0</v>
      </c>
      <c r="W102" s="122">
        <v>0</v>
      </c>
      <c r="X102" s="122">
        <v>0</v>
      </c>
      <c r="Y102" s="122">
        <v>0</v>
      </c>
      <c r="DA102" s="130" t="s">
        <v>1710</v>
      </c>
    </row>
    <row r="103" spans="1:105" ht="12" customHeight="1" x14ac:dyDescent="0.25">
      <c r="A103" s="97" t="s">
        <v>124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X103" s="98">
        <v>0</v>
      </c>
      <c r="Y103" s="98">
        <v>0</v>
      </c>
      <c r="DA103" s="63" t="s">
        <v>1711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X104" s="98">
        <v>0</v>
      </c>
      <c r="Y104" s="98">
        <v>0</v>
      </c>
      <c r="DA104" s="63" t="s">
        <v>1712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X105" s="101">
        <v>0</v>
      </c>
      <c r="Y105" s="101">
        <v>0</v>
      </c>
      <c r="DA105" s="131" t="s">
        <v>1713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X106" s="104">
        <v>0</v>
      </c>
      <c r="Y106" s="104">
        <v>0</v>
      </c>
      <c r="DA106" s="132" t="s">
        <v>1714</v>
      </c>
    </row>
    <row r="107" spans="1:105" ht="12" customHeight="1" x14ac:dyDescent="0.25">
      <c r="A107" s="106" t="s">
        <v>122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DA107" s="131" t="s">
        <v>1715</v>
      </c>
    </row>
    <row r="108" spans="1:105" ht="12" customHeight="1" x14ac:dyDescent="0.25">
      <c r="A108" s="107" t="s">
        <v>121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1716</v>
      </c>
    </row>
    <row r="109" spans="1:105" ht="12" customHeight="1" x14ac:dyDescent="0.25">
      <c r="A109" s="108" t="s">
        <v>53</v>
      </c>
      <c r="B109" s="98">
        <v>0</v>
      </c>
      <c r="C109" s="98">
        <v>0</v>
      </c>
      <c r="D109" s="98">
        <v>0</v>
      </c>
      <c r="E109" s="98">
        <v>0</v>
      </c>
      <c r="F109" s="98">
        <v>0</v>
      </c>
      <c r="G109" s="98">
        <v>0</v>
      </c>
      <c r="H109" s="98">
        <v>0</v>
      </c>
      <c r="I109" s="98">
        <v>0</v>
      </c>
      <c r="J109" s="98">
        <v>0</v>
      </c>
      <c r="K109" s="98">
        <v>0</v>
      </c>
      <c r="L109" s="98">
        <v>0</v>
      </c>
      <c r="M109" s="98">
        <v>0</v>
      </c>
      <c r="N109" s="98">
        <v>0</v>
      </c>
      <c r="O109" s="98">
        <v>0</v>
      </c>
      <c r="P109" s="98">
        <v>0</v>
      </c>
      <c r="Q109" s="98">
        <v>0</v>
      </c>
      <c r="R109" s="98">
        <v>0</v>
      </c>
      <c r="S109" s="98">
        <v>0</v>
      </c>
      <c r="T109" s="98">
        <v>0</v>
      </c>
      <c r="U109" s="98">
        <v>0</v>
      </c>
      <c r="V109" s="98">
        <v>0</v>
      </c>
      <c r="W109" s="98">
        <v>0</v>
      </c>
      <c r="X109" s="98">
        <v>0</v>
      </c>
      <c r="Y109" s="98">
        <v>0</v>
      </c>
      <c r="DA109" s="63" t="s">
        <v>1717</v>
      </c>
    </row>
    <row r="110" spans="1:105" ht="12" customHeight="1" x14ac:dyDescent="0.25">
      <c r="A110" s="108" t="s">
        <v>52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1718</v>
      </c>
    </row>
    <row r="111" spans="1:105" ht="12" customHeight="1" x14ac:dyDescent="0.25">
      <c r="A111" s="121" t="s">
        <v>54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1719</v>
      </c>
    </row>
    <row r="112" spans="1:105" ht="12" customHeight="1" x14ac:dyDescent="0.25">
      <c r="A112" s="97" t="s">
        <v>50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1720</v>
      </c>
    </row>
    <row r="113" spans="1:105" ht="12" customHeight="1" x14ac:dyDescent="0.25">
      <c r="A113" s="109" t="s">
        <v>120</v>
      </c>
      <c r="B113" s="33">
        <v>0</v>
      </c>
      <c r="C113" s="33">
        <v>0</v>
      </c>
      <c r="D113" s="33">
        <v>0</v>
      </c>
      <c r="E113" s="33">
        <v>0</v>
      </c>
      <c r="F113" s="33">
        <v>0</v>
      </c>
      <c r="G113" s="33">
        <v>0</v>
      </c>
      <c r="H113" s="33">
        <v>0</v>
      </c>
      <c r="I113" s="33">
        <v>0</v>
      </c>
      <c r="J113" s="33">
        <v>0</v>
      </c>
      <c r="K113" s="33">
        <v>0</v>
      </c>
      <c r="L113" s="33">
        <v>0</v>
      </c>
      <c r="M113" s="33">
        <v>0</v>
      </c>
      <c r="N113" s="33">
        <v>0</v>
      </c>
      <c r="O113" s="33">
        <v>0</v>
      </c>
      <c r="P113" s="33">
        <v>0</v>
      </c>
      <c r="Q113" s="33">
        <v>0</v>
      </c>
      <c r="R113" s="33">
        <v>0</v>
      </c>
      <c r="S113" s="33">
        <v>0</v>
      </c>
      <c r="T113" s="33">
        <v>0</v>
      </c>
      <c r="U113" s="33">
        <v>0</v>
      </c>
      <c r="V113" s="33">
        <v>0</v>
      </c>
      <c r="W113" s="33">
        <v>0</v>
      </c>
      <c r="X113" s="33">
        <v>0</v>
      </c>
      <c r="Y113" s="33">
        <v>0</v>
      </c>
      <c r="DA113" s="60" t="s">
        <v>1721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0</v>
      </c>
      <c r="C115" s="117">
        <f t="shared" si="17"/>
        <v>0</v>
      </c>
      <c r="D115" s="117">
        <f t="shared" si="17"/>
        <v>0</v>
      </c>
      <c r="E115" s="117">
        <f t="shared" si="17"/>
        <v>0</v>
      </c>
      <c r="F115" s="117">
        <f t="shared" si="17"/>
        <v>0</v>
      </c>
      <c r="G115" s="117">
        <f t="shared" si="17"/>
        <v>0</v>
      </c>
      <c r="H115" s="117">
        <f t="shared" si="17"/>
        <v>0</v>
      </c>
      <c r="I115" s="117">
        <f t="shared" si="17"/>
        <v>0</v>
      </c>
      <c r="J115" s="117">
        <f t="shared" si="17"/>
        <v>0</v>
      </c>
      <c r="K115" s="117">
        <f t="shared" si="17"/>
        <v>0</v>
      </c>
      <c r="L115" s="117">
        <f t="shared" si="17"/>
        <v>0</v>
      </c>
      <c r="M115" s="117">
        <f t="shared" si="17"/>
        <v>0</v>
      </c>
      <c r="N115" s="117">
        <f t="shared" si="17"/>
        <v>0</v>
      </c>
      <c r="O115" s="117">
        <f t="shared" si="17"/>
        <v>0</v>
      </c>
      <c r="P115" s="117">
        <f t="shared" si="17"/>
        <v>0</v>
      </c>
      <c r="Q115" s="117">
        <f t="shared" si="17"/>
        <v>0</v>
      </c>
      <c r="R115" s="117">
        <f t="shared" ref="R115:V115" si="18">R116+R118+R120+R129</f>
        <v>0</v>
      </c>
      <c r="S115" s="117">
        <f t="shared" si="18"/>
        <v>0</v>
      </c>
      <c r="T115" s="117">
        <f t="shared" si="18"/>
        <v>0</v>
      </c>
      <c r="U115" s="117">
        <f t="shared" si="18"/>
        <v>0</v>
      </c>
      <c r="V115" s="117">
        <f t="shared" si="18"/>
        <v>0</v>
      </c>
      <c r="W115" s="117">
        <f t="shared" ref="W115:Y115" si="19">W116+W118+W120+W129</f>
        <v>0</v>
      </c>
      <c r="X115" s="117">
        <f t="shared" si="19"/>
        <v>0</v>
      </c>
      <c r="Y115" s="117">
        <f t="shared" si="19"/>
        <v>0</v>
      </c>
      <c r="DA115" s="129" t="s">
        <v>1873</v>
      </c>
    </row>
    <row r="116" spans="1:105" ht="12" customHeight="1" x14ac:dyDescent="0.25">
      <c r="A116" s="121" t="s">
        <v>57</v>
      </c>
      <c r="B116" s="122">
        <f t="shared" ref="B116:Y116" si="20">B117</f>
        <v>0</v>
      </c>
      <c r="C116" s="122">
        <f t="shared" si="20"/>
        <v>0</v>
      </c>
      <c r="D116" s="122">
        <f t="shared" si="20"/>
        <v>0</v>
      </c>
      <c r="E116" s="122">
        <f t="shared" si="20"/>
        <v>0</v>
      </c>
      <c r="F116" s="122">
        <f t="shared" si="20"/>
        <v>0</v>
      </c>
      <c r="G116" s="122">
        <f t="shared" si="20"/>
        <v>0</v>
      </c>
      <c r="H116" s="122">
        <f t="shared" si="20"/>
        <v>0</v>
      </c>
      <c r="I116" s="122">
        <f t="shared" si="20"/>
        <v>0</v>
      </c>
      <c r="J116" s="122">
        <f t="shared" si="20"/>
        <v>0</v>
      </c>
      <c r="K116" s="122">
        <f t="shared" si="20"/>
        <v>0</v>
      </c>
      <c r="L116" s="122">
        <f t="shared" si="20"/>
        <v>0</v>
      </c>
      <c r="M116" s="122">
        <f t="shared" si="20"/>
        <v>0</v>
      </c>
      <c r="N116" s="122">
        <f t="shared" si="20"/>
        <v>0</v>
      </c>
      <c r="O116" s="122">
        <f t="shared" si="20"/>
        <v>0</v>
      </c>
      <c r="P116" s="122">
        <f t="shared" si="20"/>
        <v>0</v>
      </c>
      <c r="Q116" s="122">
        <f t="shared" si="20"/>
        <v>0</v>
      </c>
      <c r="R116" s="122">
        <f t="shared" si="20"/>
        <v>0</v>
      </c>
      <c r="S116" s="122">
        <f t="shared" si="20"/>
        <v>0</v>
      </c>
      <c r="T116" s="122">
        <f t="shared" si="20"/>
        <v>0</v>
      </c>
      <c r="U116" s="122">
        <f t="shared" si="20"/>
        <v>0</v>
      </c>
      <c r="V116" s="122">
        <f t="shared" si="20"/>
        <v>0</v>
      </c>
      <c r="W116" s="122">
        <f t="shared" si="20"/>
        <v>0</v>
      </c>
      <c r="X116" s="122">
        <f t="shared" si="20"/>
        <v>0</v>
      </c>
      <c r="Y116" s="122">
        <f t="shared" si="20"/>
        <v>0</v>
      </c>
      <c r="DA116" s="130" t="s">
        <v>1874</v>
      </c>
    </row>
    <row r="117" spans="1:105" ht="12" customHeight="1" x14ac:dyDescent="0.25">
      <c r="A117" s="97" t="s">
        <v>53</v>
      </c>
      <c r="B117" s="98">
        <v>0</v>
      </c>
      <c r="C117" s="98">
        <v>0</v>
      </c>
      <c r="D117" s="98">
        <v>0</v>
      </c>
      <c r="E117" s="98">
        <v>0</v>
      </c>
      <c r="F117" s="98">
        <v>0</v>
      </c>
      <c r="G117" s="98">
        <v>0</v>
      </c>
      <c r="H117" s="98">
        <v>0</v>
      </c>
      <c r="I117" s="98">
        <v>0</v>
      </c>
      <c r="J117" s="98">
        <v>0</v>
      </c>
      <c r="K117" s="98">
        <v>0</v>
      </c>
      <c r="L117" s="98">
        <v>0</v>
      </c>
      <c r="M117" s="98">
        <v>0</v>
      </c>
      <c r="N117" s="98">
        <v>0</v>
      </c>
      <c r="O117" s="98">
        <v>0</v>
      </c>
      <c r="P117" s="98">
        <v>0</v>
      </c>
      <c r="Q117" s="98">
        <v>0</v>
      </c>
      <c r="R117" s="98">
        <v>0</v>
      </c>
      <c r="S117" s="98">
        <v>0</v>
      </c>
      <c r="T117" s="98">
        <v>0</v>
      </c>
      <c r="U117" s="98">
        <v>0</v>
      </c>
      <c r="V117" s="98">
        <v>0</v>
      </c>
      <c r="W117" s="98">
        <v>0</v>
      </c>
      <c r="X117" s="98">
        <v>0</v>
      </c>
      <c r="Y117" s="98">
        <v>0</v>
      </c>
      <c r="DA117" s="63" t="s">
        <v>1875</v>
      </c>
    </row>
    <row r="118" spans="1:105" ht="12" customHeight="1" x14ac:dyDescent="0.25">
      <c r="A118" s="121" t="s">
        <v>92</v>
      </c>
      <c r="B118" s="122">
        <f t="shared" ref="B118:Y118" si="21">B119</f>
        <v>0</v>
      </c>
      <c r="C118" s="122">
        <f t="shared" si="21"/>
        <v>0</v>
      </c>
      <c r="D118" s="122">
        <f t="shared" si="21"/>
        <v>0</v>
      </c>
      <c r="E118" s="122">
        <f t="shared" si="21"/>
        <v>0</v>
      </c>
      <c r="F118" s="122">
        <f t="shared" si="21"/>
        <v>0</v>
      </c>
      <c r="G118" s="122">
        <f t="shared" si="21"/>
        <v>0</v>
      </c>
      <c r="H118" s="122">
        <f t="shared" si="21"/>
        <v>0</v>
      </c>
      <c r="I118" s="122">
        <f t="shared" si="21"/>
        <v>0</v>
      </c>
      <c r="J118" s="122">
        <f t="shared" si="21"/>
        <v>0</v>
      </c>
      <c r="K118" s="122">
        <f t="shared" si="21"/>
        <v>0</v>
      </c>
      <c r="L118" s="122">
        <f t="shared" si="21"/>
        <v>0</v>
      </c>
      <c r="M118" s="122">
        <f t="shared" si="21"/>
        <v>0</v>
      </c>
      <c r="N118" s="122">
        <f t="shared" si="21"/>
        <v>0</v>
      </c>
      <c r="O118" s="122">
        <f t="shared" si="21"/>
        <v>0</v>
      </c>
      <c r="P118" s="122">
        <f t="shared" si="21"/>
        <v>0</v>
      </c>
      <c r="Q118" s="122">
        <f t="shared" si="21"/>
        <v>0</v>
      </c>
      <c r="R118" s="122">
        <f t="shared" si="21"/>
        <v>0</v>
      </c>
      <c r="S118" s="122">
        <f t="shared" si="21"/>
        <v>0</v>
      </c>
      <c r="T118" s="122">
        <f t="shared" si="21"/>
        <v>0</v>
      </c>
      <c r="U118" s="122">
        <f t="shared" si="21"/>
        <v>0</v>
      </c>
      <c r="V118" s="122">
        <f t="shared" si="21"/>
        <v>0</v>
      </c>
      <c r="W118" s="122">
        <f t="shared" si="21"/>
        <v>0</v>
      </c>
      <c r="X118" s="122">
        <f t="shared" si="21"/>
        <v>0</v>
      </c>
      <c r="Y118" s="122">
        <f t="shared" si="21"/>
        <v>0</v>
      </c>
      <c r="DA118" s="130" t="s">
        <v>1876</v>
      </c>
    </row>
    <row r="119" spans="1:105" ht="12" customHeight="1" x14ac:dyDescent="0.25">
      <c r="A119" s="97" t="s">
        <v>53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1877</v>
      </c>
    </row>
    <row r="120" spans="1:105" ht="12" customHeight="1" x14ac:dyDescent="0.25">
      <c r="A120" s="121" t="s">
        <v>55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1878</v>
      </c>
    </row>
    <row r="121" spans="1:105" ht="12" customHeight="1" x14ac:dyDescent="0.25">
      <c r="A121" s="97" t="s">
        <v>124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1879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X122" s="98">
        <v>0</v>
      </c>
      <c r="Y122" s="98">
        <v>0</v>
      </c>
      <c r="DA122" s="63" t="s">
        <v>1880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X123" s="101">
        <v>0</v>
      </c>
      <c r="Y123" s="101">
        <v>0</v>
      </c>
      <c r="DA123" s="131" t="s">
        <v>1881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X124" s="104">
        <v>0</v>
      </c>
      <c r="Y124" s="104">
        <v>0</v>
      </c>
      <c r="DA124" s="132" t="s">
        <v>1882</v>
      </c>
    </row>
    <row r="125" spans="1:105" ht="12" customHeight="1" x14ac:dyDescent="0.25">
      <c r="A125" s="106" t="s">
        <v>122</v>
      </c>
      <c r="B125" s="101">
        <v>0</v>
      </c>
      <c r="C125" s="101">
        <v>0</v>
      </c>
      <c r="D125" s="101">
        <v>0</v>
      </c>
      <c r="E125" s="101">
        <v>0</v>
      </c>
      <c r="F125" s="101">
        <v>0</v>
      </c>
      <c r="G125" s="101">
        <v>0</v>
      </c>
      <c r="H125" s="101">
        <v>0</v>
      </c>
      <c r="I125" s="101">
        <v>0</v>
      </c>
      <c r="J125" s="101">
        <v>0</v>
      </c>
      <c r="K125" s="101">
        <v>0</v>
      </c>
      <c r="L125" s="101">
        <v>0</v>
      </c>
      <c r="M125" s="101">
        <v>0</v>
      </c>
      <c r="N125" s="101">
        <v>0</v>
      </c>
      <c r="O125" s="101">
        <v>0</v>
      </c>
      <c r="P125" s="101">
        <v>0</v>
      </c>
      <c r="Q125" s="101">
        <v>0</v>
      </c>
      <c r="R125" s="101">
        <v>0</v>
      </c>
      <c r="S125" s="101">
        <v>0</v>
      </c>
      <c r="T125" s="101">
        <v>0</v>
      </c>
      <c r="U125" s="101">
        <v>0</v>
      </c>
      <c r="V125" s="101">
        <v>0</v>
      </c>
      <c r="W125" s="101">
        <v>0</v>
      </c>
      <c r="X125" s="101">
        <v>0</v>
      </c>
      <c r="Y125" s="101">
        <v>0</v>
      </c>
      <c r="DA125" s="131" t="s">
        <v>1883</v>
      </c>
    </row>
    <row r="126" spans="1:105" ht="12" customHeight="1" x14ac:dyDescent="0.25">
      <c r="A126" s="107" t="s">
        <v>121</v>
      </c>
      <c r="B126" s="104">
        <v>0</v>
      </c>
      <c r="C126" s="104">
        <v>0</v>
      </c>
      <c r="D126" s="104">
        <v>0</v>
      </c>
      <c r="E126" s="104">
        <v>0</v>
      </c>
      <c r="F126" s="104">
        <v>0</v>
      </c>
      <c r="G126" s="104">
        <v>0</v>
      </c>
      <c r="H126" s="104">
        <v>0</v>
      </c>
      <c r="I126" s="104">
        <v>0</v>
      </c>
      <c r="J126" s="104">
        <v>0</v>
      </c>
      <c r="K126" s="104">
        <v>0</v>
      </c>
      <c r="L126" s="104">
        <v>0</v>
      </c>
      <c r="M126" s="104">
        <v>0</v>
      </c>
      <c r="N126" s="104">
        <v>0</v>
      </c>
      <c r="O126" s="104">
        <v>0</v>
      </c>
      <c r="P126" s="104">
        <v>0</v>
      </c>
      <c r="Q126" s="104">
        <v>0</v>
      </c>
      <c r="R126" s="104">
        <v>0</v>
      </c>
      <c r="S126" s="104">
        <v>0</v>
      </c>
      <c r="T126" s="104">
        <v>0</v>
      </c>
      <c r="U126" s="104">
        <v>0</v>
      </c>
      <c r="V126" s="104">
        <v>0</v>
      </c>
      <c r="W126" s="104">
        <v>0</v>
      </c>
      <c r="X126" s="104">
        <v>0</v>
      </c>
      <c r="Y126" s="104">
        <v>0</v>
      </c>
      <c r="DA126" s="132" t="s">
        <v>1884</v>
      </c>
    </row>
    <row r="127" spans="1:105" ht="12" customHeight="1" x14ac:dyDescent="0.25">
      <c r="A127" s="108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1885</v>
      </c>
    </row>
    <row r="128" spans="1:105" ht="12" customHeight="1" x14ac:dyDescent="0.25">
      <c r="A128" s="108" t="s">
        <v>52</v>
      </c>
      <c r="B128" s="98">
        <v>0</v>
      </c>
      <c r="C128" s="98">
        <v>0</v>
      </c>
      <c r="D128" s="98">
        <v>0</v>
      </c>
      <c r="E128" s="98">
        <v>0</v>
      </c>
      <c r="F128" s="98">
        <v>0</v>
      </c>
      <c r="G128" s="98">
        <v>0</v>
      </c>
      <c r="H128" s="98">
        <v>0</v>
      </c>
      <c r="I128" s="98">
        <v>0</v>
      </c>
      <c r="J128" s="98">
        <v>0</v>
      </c>
      <c r="K128" s="98">
        <v>0</v>
      </c>
      <c r="L128" s="98">
        <v>0</v>
      </c>
      <c r="M128" s="98">
        <v>0</v>
      </c>
      <c r="N128" s="98">
        <v>0</v>
      </c>
      <c r="O128" s="98">
        <v>0</v>
      </c>
      <c r="P128" s="98">
        <v>0</v>
      </c>
      <c r="Q128" s="98">
        <v>0</v>
      </c>
      <c r="R128" s="98">
        <v>0</v>
      </c>
      <c r="S128" s="98">
        <v>0</v>
      </c>
      <c r="T128" s="98">
        <v>0</v>
      </c>
      <c r="U128" s="98">
        <v>0</v>
      </c>
      <c r="V128" s="98">
        <v>0</v>
      </c>
      <c r="W128" s="98">
        <v>0</v>
      </c>
      <c r="X128" s="98">
        <v>0</v>
      </c>
      <c r="Y128" s="98">
        <v>0</v>
      </c>
      <c r="DA128" s="63" t="s">
        <v>1886</v>
      </c>
    </row>
    <row r="129" spans="1:105" ht="12" customHeight="1" x14ac:dyDescent="0.25">
      <c r="A129" s="121" t="s">
        <v>54</v>
      </c>
      <c r="B129" s="122">
        <v>0</v>
      </c>
      <c r="C129" s="122">
        <v>0</v>
      </c>
      <c r="D129" s="122">
        <v>0</v>
      </c>
      <c r="E129" s="122">
        <v>0</v>
      </c>
      <c r="F129" s="122">
        <v>0</v>
      </c>
      <c r="G129" s="122">
        <v>0</v>
      </c>
      <c r="H129" s="122">
        <v>0</v>
      </c>
      <c r="I129" s="122">
        <v>0</v>
      </c>
      <c r="J129" s="122">
        <v>0</v>
      </c>
      <c r="K129" s="122">
        <v>0</v>
      </c>
      <c r="L129" s="122">
        <v>0</v>
      </c>
      <c r="M129" s="122">
        <v>0</v>
      </c>
      <c r="N129" s="122">
        <v>0</v>
      </c>
      <c r="O129" s="122">
        <v>0</v>
      </c>
      <c r="P129" s="122">
        <v>0</v>
      </c>
      <c r="Q129" s="122">
        <v>0</v>
      </c>
      <c r="R129" s="122">
        <v>0</v>
      </c>
      <c r="S129" s="122">
        <v>0</v>
      </c>
      <c r="T129" s="122">
        <v>0</v>
      </c>
      <c r="U129" s="122">
        <v>0</v>
      </c>
      <c r="V129" s="122">
        <v>0</v>
      </c>
      <c r="W129" s="122">
        <v>0</v>
      </c>
      <c r="X129" s="122">
        <v>0</v>
      </c>
      <c r="Y129" s="122">
        <v>0</v>
      </c>
      <c r="DA129" s="130" t="s">
        <v>1887</v>
      </c>
    </row>
    <row r="130" spans="1:105" ht="12" customHeight="1" x14ac:dyDescent="0.25">
      <c r="A130" s="97" t="s">
        <v>50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X130" s="98">
        <v>0</v>
      </c>
      <c r="Y130" s="98">
        <v>0</v>
      </c>
      <c r="DA130" s="63" t="s">
        <v>1888</v>
      </c>
    </row>
    <row r="131" spans="1:105" ht="12" customHeight="1" x14ac:dyDescent="0.25">
      <c r="A131" s="109" t="s">
        <v>120</v>
      </c>
      <c r="B131" s="33">
        <v>0</v>
      </c>
      <c r="C131" s="33">
        <v>0</v>
      </c>
      <c r="D131" s="33">
        <v>0</v>
      </c>
      <c r="E131" s="33">
        <v>0</v>
      </c>
      <c r="F131" s="33">
        <v>0</v>
      </c>
      <c r="G131" s="33">
        <v>0</v>
      </c>
      <c r="H131" s="33">
        <v>0</v>
      </c>
      <c r="I131" s="33">
        <v>0</v>
      </c>
      <c r="J131" s="33">
        <v>0</v>
      </c>
      <c r="K131" s="33">
        <v>0</v>
      </c>
      <c r="L131" s="33">
        <v>0</v>
      </c>
      <c r="M131" s="33">
        <v>0</v>
      </c>
      <c r="N131" s="33">
        <v>0</v>
      </c>
      <c r="O131" s="33">
        <v>0</v>
      </c>
      <c r="P131" s="33">
        <v>0</v>
      </c>
      <c r="Q131" s="33">
        <v>0</v>
      </c>
      <c r="R131" s="33">
        <v>0</v>
      </c>
      <c r="S131" s="33">
        <v>0</v>
      </c>
      <c r="T131" s="33">
        <v>0</v>
      </c>
      <c r="U131" s="33">
        <v>0</v>
      </c>
      <c r="V131" s="33">
        <v>0</v>
      </c>
      <c r="W131" s="33">
        <v>0</v>
      </c>
      <c r="X131" s="33">
        <v>0</v>
      </c>
      <c r="Y131" s="33">
        <v>0</v>
      </c>
      <c r="DA131" s="60" t="s">
        <v>1889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 t="str">
        <f t="shared" ref="B133:Q133" si="22">IF(B115=0,"",B115/B97)</f>
        <v/>
      </c>
      <c r="C133" s="154" t="str">
        <f t="shared" si="22"/>
        <v/>
      </c>
      <c r="D133" s="154" t="str">
        <f t="shared" si="22"/>
        <v/>
      </c>
      <c r="E133" s="154" t="str">
        <f t="shared" si="22"/>
        <v/>
      </c>
      <c r="F133" s="154" t="str">
        <f t="shared" si="22"/>
        <v/>
      </c>
      <c r="G133" s="154" t="str">
        <f t="shared" si="22"/>
        <v/>
      </c>
      <c r="H133" s="154" t="str">
        <f t="shared" si="22"/>
        <v/>
      </c>
      <c r="I133" s="154" t="str">
        <f t="shared" si="22"/>
        <v/>
      </c>
      <c r="J133" s="154" t="str">
        <f t="shared" si="22"/>
        <v/>
      </c>
      <c r="K133" s="154" t="str">
        <f t="shared" si="22"/>
        <v/>
      </c>
      <c r="L133" s="154" t="str">
        <f t="shared" si="22"/>
        <v/>
      </c>
      <c r="M133" s="154" t="str">
        <f t="shared" si="22"/>
        <v/>
      </c>
      <c r="N133" s="154" t="str">
        <f t="shared" si="22"/>
        <v/>
      </c>
      <c r="O133" s="154" t="str">
        <f t="shared" si="22"/>
        <v/>
      </c>
      <c r="P133" s="154" t="str">
        <f t="shared" si="22"/>
        <v/>
      </c>
      <c r="Q133" s="154" t="str">
        <f t="shared" si="22"/>
        <v/>
      </c>
      <c r="R133" s="154" t="str">
        <f t="shared" ref="R133:V133" si="23">IF(R115=0,"",R115/R97)</f>
        <v/>
      </c>
      <c r="S133" s="154" t="str">
        <f t="shared" si="23"/>
        <v/>
      </c>
      <c r="T133" s="154" t="str">
        <f t="shared" si="23"/>
        <v/>
      </c>
      <c r="U133" s="154" t="str">
        <f t="shared" si="23"/>
        <v/>
      </c>
      <c r="V133" s="154" t="str">
        <f t="shared" si="23"/>
        <v/>
      </c>
      <c r="W133" s="154" t="str">
        <f t="shared" ref="W133:Y133" si="24">IF(W115=0,"",W115/W97)</f>
        <v/>
      </c>
      <c r="X133" s="154" t="str">
        <f t="shared" si="24"/>
        <v/>
      </c>
      <c r="Y133" s="154" t="str">
        <f t="shared" si="24"/>
        <v/>
      </c>
      <c r="DA133" s="129" t="s">
        <v>2041</v>
      </c>
    </row>
    <row r="134" spans="1:105" ht="12" customHeight="1" x14ac:dyDescent="0.25">
      <c r="A134" s="121" t="s">
        <v>57</v>
      </c>
      <c r="B134" s="155" t="str">
        <f t="shared" ref="B134:Q134" si="25">IF(B116=0,"",B116/B98)</f>
        <v/>
      </c>
      <c r="C134" s="155" t="str">
        <f t="shared" si="25"/>
        <v/>
      </c>
      <c r="D134" s="155" t="str">
        <f t="shared" si="25"/>
        <v/>
      </c>
      <c r="E134" s="155" t="str">
        <f t="shared" si="25"/>
        <v/>
      </c>
      <c r="F134" s="155" t="str">
        <f t="shared" si="25"/>
        <v/>
      </c>
      <c r="G134" s="155" t="str">
        <f t="shared" si="25"/>
        <v/>
      </c>
      <c r="H134" s="155" t="str">
        <f t="shared" si="25"/>
        <v/>
      </c>
      <c r="I134" s="155" t="str">
        <f t="shared" si="25"/>
        <v/>
      </c>
      <c r="J134" s="155" t="str">
        <f t="shared" si="25"/>
        <v/>
      </c>
      <c r="K134" s="155" t="str">
        <f t="shared" si="25"/>
        <v/>
      </c>
      <c r="L134" s="155" t="str">
        <f t="shared" si="25"/>
        <v/>
      </c>
      <c r="M134" s="155" t="str">
        <f t="shared" si="25"/>
        <v/>
      </c>
      <c r="N134" s="155" t="str">
        <f t="shared" si="25"/>
        <v/>
      </c>
      <c r="O134" s="155" t="str">
        <f t="shared" si="25"/>
        <v/>
      </c>
      <c r="P134" s="155" t="str">
        <f t="shared" si="25"/>
        <v/>
      </c>
      <c r="Q134" s="155" t="str">
        <f t="shared" si="25"/>
        <v/>
      </c>
      <c r="R134" s="155" t="str">
        <f t="shared" ref="R134:V134" si="26">IF(R116=0,"",R116/R98)</f>
        <v/>
      </c>
      <c r="S134" s="155" t="str">
        <f t="shared" si="26"/>
        <v/>
      </c>
      <c r="T134" s="155" t="str">
        <f t="shared" si="26"/>
        <v/>
      </c>
      <c r="U134" s="155" t="str">
        <f t="shared" si="26"/>
        <v/>
      </c>
      <c r="V134" s="155" t="str">
        <f t="shared" si="26"/>
        <v/>
      </c>
      <c r="W134" s="155" t="str">
        <f t="shared" ref="W134:Y134" si="27">IF(W116=0,"",W116/W98)</f>
        <v/>
      </c>
      <c r="X134" s="155" t="str">
        <f t="shared" si="27"/>
        <v/>
      </c>
      <c r="Y134" s="155" t="str">
        <f t="shared" si="27"/>
        <v/>
      </c>
      <c r="DA134" s="130" t="s">
        <v>2042</v>
      </c>
    </row>
    <row r="135" spans="1:105" ht="12" customHeight="1" x14ac:dyDescent="0.25">
      <c r="A135" s="97" t="s">
        <v>53</v>
      </c>
      <c r="B135" s="156" t="str">
        <f t="shared" ref="B135:Q135" si="28">IF(B117=0,"",B117/B99)</f>
        <v/>
      </c>
      <c r="C135" s="156" t="str">
        <f t="shared" si="28"/>
        <v/>
      </c>
      <c r="D135" s="156" t="str">
        <f t="shared" si="28"/>
        <v/>
      </c>
      <c r="E135" s="156" t="str">
        <f t="shared" si="28"/>
        <v/>
      </c>
      <c r="F135" s="156" t="str">
        <f t="shared" si="28"/>
        <v/>
      </c>
      <c r="G135" s="156" t="str">
        <f t="shared" si="28"/>
        <v/>
      </c>
      <c r="H135" s="156" t="str">
        <f t="shared" si="28"/>
        <v/>
      </c>
      <c r="I135" s="156" t="str">
        <f t="shared" si="28"/>
        <v/>
      </c>
      <c r="J135" s="156" t="str">
        <f t="shared" si="28"/>
        <v/>
      </c>
      <c r="K135" s="156" t="str">
        <f t="shared" si="28"/>
        <v/>
      </c>
      <c r="L135" s="156" t="str">
        <f t="shared" si="28"/>
        <v/>
      </c>
      <c r="M135" s="156" t="str">
        <f t="shared" si="28"/>
        <v/>
      </c>
      <c r="N135" s="156" t="str">
        <f t="shared" si="28"/>
        <v/>
      </c>
      <c r="O135" s="156" t="str">
        <f t="shared" si="28"/>
        <v/>
      </c>
      <c r="P135" s="156" t="str">
        <f t="shared" si="28"/>
        <v/>
      </c>
      <c r="Q135" s="156" t="str">
        <f t="shared" si="28"/>
        <v/>
      </c>
      <c r="R135" s="156" t="str">
        <f t="shared" ref="R135:V135" si="29">IF(R117=0,"",R117/R99)</f>
        <v/>
      </c>
      <c r="S135" s="156" t="str">
        <f t="shared" si="29"/>
        <v/>
      </c>
      <c r="T135" s="156" t="str">
        <f t="shared" si="29"/>
        <v/>
      </c>
      <c r="U135" s="156" t="str">
        <f t="shared" si="29"/>
        <v/>
      </c>
      <c r="V135" s="156" t="str">
        <f t="shared" si="29"/>
        <v/>
      </c>
      <c r="W135" s="156" t="str">
        <f t="shared" ref="W135:Y135" si="30">IF(W117=0,"",W117/W99)</f>
        <v/>
      </c>
      <c r="X135" s="156" t="str">
        <f t="shared" si="30"/>
        <v/>
      </c>
      <c r="Y135" s="156" t="str">
        <f t="shared" si="30"/>
        <v/>
      </c>
      <c r="DA135" s="63" t="s">
        <v>2043</v>
      </c>
    </row>
    <row r="136" spans="1:105" ht="12" customHeight="1" x14ac:dyDescent="0.25">
      <c r="A136" s="121" t="s">
        <v>92</v>
      </c>
      <c r="B136" s="155" t="str">
        <f t="shared" ref="B136:Q136" si="31">IF(B118=0,"",B118/B100)</f>
        <v/>
      </c>
      <c r="C136" s="155" t="str">
        <f t="shared" si="31"/>
        <v/>
      </c>
      <c r="D136" s="155" t="str">
        <f t="shared" si="31"/>
        <v/>
      </c>
      <c r="E136" s="155" t="str">
        <f t="shared" si="31"/>
        <v/>
      </c>
      <c r="F136" s="155" t="str">
        <f t="shared" si="31"/>
        <v/>
      </c>
      <c r="G136" s="155" t="str">
        <f t="shared" si="31"/>
        <v/>
      </c>
      <c r="H136" s="155" t="str">
        <f t="shared" si="31"/>
        <v/>
      </c>
      <c r="I136" s="155" t="str">
        <f t="shared" si="31"/>
        <v/>
      </c>
      <c r="J136" s="155" t="str">
        <f t="shared" si="31"/>
        <v/>
      </c>
      <c r="K136" s="155" t="str">
        <f t="shared" si="31"/>
        <v/>
      </c>
      <c r="L136" s="155" t="str">
        <f t="shared" si="31"/>
        <v/>
      </c>
      <c r="M136" s="155" t="str">
        <f t="shared" si="31"/>
        <v/>
      </c>
      <c r="N136" s="155" t="str">
        <f t="shared" si="31"/>
        <v/>
      </c>
      <c r="O136" s="155" t="str">
        <f t="shared" si="31"/>
        <v/>
      </c>
      <c r="P136" s="155" t="str">
        <f t="shared" si="31"/>
        <v/>
      </c>
      <c r="Q136" s="155" t="str">
        <f t="shared" si="31"/>
        <v/>
      </c>
      <c r="R136" s="155" t="str">
        <f t="shared" ref="R136:V136" si="32">IF(R118=0,"",R118/R100)</f>
        <v/>
      </c>
      <c r="S136" s="155" t="str">
        <f t="shared" si="32"/>
        <v/>
      </c>
      <c r="T136" s="155" t="str">
        <f t="shared" si="32"/>
        <v/>
      </c>
      <c r="U136" s="155" t="str">
        <f t="shared" si="32"/>
        <v/>
      </c>
      <c r="V136" s="155" t="str">
        <f t="shared" si="32"/>
        <v/>
      </c>
      <c r="W136" s="155" t="str">
        <f t="shared" ref="W136:Y136" si="33">IF(W118=0,"",W118/W100)</f>
        <v/>
      </c>
      <c r="X136" s="155" t="str">
        <f t="shared" si="33"/>
        <v/>
      </c>
      <c r="Y136" s="155" t="str">
        <f t="shared" si="33"/>
        <v/>
      </c>
      <c r="DA136" s="130" t="s">
        <v>2044</v>
      </c>
    </row>
    <row r="137" spans="1:105" ht="12" customHeight="1" x14ac:dyDescent="0.25">
      <c r="A137" s="97" t="s">
        <v>53</v>
      </c>
      <c r="B137" s="156" t="str">
        <f t="shared" ref="B137:Q137" si="34">IF(B119=0,"",B119/B101)</f>
        <v/>
      </c>
      <c r="C137" s="156" t="str">
        <f t="shared" si="34"/>
        <v/>
      </c>
      <c r="D137" s="156" t="str">
        <f t="shared" si="34"/>
        <v/>
      </c>
      <c r="E137" s="156" t="str">
        <f t="shared" si="34"/>
        <v/>
      </c>
      <c r="F137" s="156" t="str">
        <f t="shared" si="34"/>
        <v/>
      </c>
      <c r="G137" s="156" t="str">
        <f t="shared" si="34"/>
        <v/>
      </c>
      <c r="H137" s="156" t="str">
        <f t="shared" si="34"/>
        <v/>
      </c>
      <c r="I137" s="156" t="str">
        <f t="shared" si="34"/>
        <v/>
      </c>
      <c r="J137" s="156" t="str">
        <f t="shared" si="34"/>
        <v/>
      </c>
      <c r="K137" s="156" t="str">
        <f t="shared" si="34"/>
        <v/>
      </c>
      <c r="L137" s="156" t="str">
        <f t="shared" si="34"/>
        <v/>
      </c>
      <c r="M137" s="156" t="str">
        <f t="shared" si="34"/>
        <v/>
      </c>
      <c r="N137" s="156" t="str">
        <f t="shared" si="34"/>
        <v/>
      </c>
      <c r="O137" s="156" t="str">
        <f t="shared" si="34"/>
        <v/>
      </c>
      <c r="P137" s="156" t="str">
        <f t="shared" si="34"/>
        <v/>
      </c>
      <c r="Q137" s="156" t="str">
        <f t="shared" si="34"/>
        <v/>
      </c>
      <c r="R137" s="156" t="str">
        <f t="shared" ref="R137:V137" si="35">IF(R119=0,"",R119/R101)</f>
        <v/>
      </c>
      <c r="S137" s="156" t="str">
        <f t="shared" si="35"/>
        <v/>
      </c>
      <c r="T137" s="156" t="str">
        <f t="shared" si="35"/>
        <v/>
      </c>
      <c r="U137" s="156" t="str">
        <f t="shared" si="35"/>
        <v/>
      </c>
      <c r="V137" s="156" t="str">
        <f t="shared" si="35"/>
        <v/>
      </c>
      <c r="W137" s="156" t="str">
        <f t="shared" ref="W137:Y137" si="36">IF(W119=0,"",W119/W101)</f>
        <v/>
      </c>
      <c r="X137" s="156" t="str">
        <f t="shared" si="36"/>
        <v/>
      </c>
      <c r="Y137" s="156" t="str">
        <f t="shared" si="36"/>
        <v/>
      </c>
      <c r="DA137" s="63" t="s">
        <v>2045</v>
      </c>
    </row>
    <row r="138" spans="1:105" ht="12" customHeight="1" x14ac:dyDescent="0.25">
      <c r="A138" s="121" t="s">
        <v>55</v>
      </c>
      <c r="B138" s="155" t="str">
        <f t="shared" ref="B138:Q138" si="37">IF(B120=0,"",B120/B102)</f>
        <v/>
      </c>
      <c r="C138" s="155" t="str">
        <f t="shared" si="37"/>
        <v/>
      </c>
      <c r="D138" s="155" t="str">
        <f t="shared" si="37"/>
        <v/>
      </c>
      <c r="E138" s="155" t="str">
        <f t="shared" si="37"/>
        <v/>
      </c>
      <c r="F138" s="155" t="str">
        <f t="shared" si="37"/>
        <v/>
      </c>
      <c r="G138" s="155" t="str">
        <f t="shared" si="37"/>
        <v/>
      </c>
      <c r="H138" s="155" t="str">
        <f t="shared" si="37"/>
        <v/>
      </c>
      <c r="I138" s="155" t="str">
        <f t="shared" si="37"/>
        <v/>
      </c>
      <c r="J138" s="155" t="str">
        <f t="shared" si="37"/>
        <v/>
      </c>
      <c r="K138" s="155" t="str">
        <f t="shared" si="37"/>
        <v/>
      </c>
      <c r="L138" s="155" t="str">
        <f t="shared" si="37"/>
        <v/>
      </c>
      <c r="M138" s="155" t="str">
        <f t="shared" si="37"/>
        <v/>
      </c>
      <c r="N138" s="155" t="str">
        <f t="shared" si="37"/>
        <v/>
      </c>
      <c r="O138" s="155" t="str">
        <f t="shared" si="37"/>
        <v/>
      </c>
      <c r="P138" s="155" t="str">
        <f t="shared" si="37"/>
        <v/>
      </c>
      <c r="Q138" s="155" t="str">
        <f t="shared" si="37"/>
        <v/>
      </c>
      <c r="R138" s="155" t="str">
        <f t="shared" ref="R138:V138" si="38">IF(R120=0,"",R120/R102)</f>
        <v/>
      </c>
      <c r="S138" s="155" t="str">
        <f t="shared" si="38"/>
        <v/>
      </c>
      <c r="T138" s="155" t="str">
        <f t="shared" si="38"/>
        <v/>
      </c>
      <c r="U138" s="155" t="str">
        <f t="shared" si="38"/>
        <v/>
      </c>
      <c r="V138" s="155" t="str">
        <f t="shared" si="38"/>
        <v/>
      </c>
      <c r="W138" s="155" t="str">
        <f t="shared" ref="W138:Y138" si="39">IF(W120=0,"",W120/W102)</f>
        <v/>
      </c>
      <c r="X138" s="155" t="str">
        <f t="shared" si="39"/>
        <v/>
      </c>
      <c r="Y138" s="155" t="str">
        <f t="shared" si="39"/>
        <v/>
      </c>
      <c r="DA138" s="130" t="s">
        <v>2046</v>
      </c>
    </row>
    <row r="139" spans="1:105" ht="12" customHeight="1" x14ac:dyDescent="0.25">
      <c r="A139" s="97" t="s">
        <v>124</v>
      </c>
      <c r="B139" s="156" t="str">
        <f t="shared" ref="B139:Q139" si="40">IF(B121=0,"",B121/B103)</f>
        <v/>
      </c>
      <c r="C139" s="156" t="str">
        <f t="shared" si="40"/>
        <v/>
      </c>
      <c r="D139" s="156" t="str">
        <f t="shared" si="40"/>
        <v/>
      </c>
      <c r="E139" s="156" t="str">
        <f t="shared" si="40"/>
        <v/>
      </c>
      <c r="F139" s="156" t="str">
        <f t="shared" si="40"/>
        <v/>
      </c>
      <c r="G139" s="156" t="str">
        <f t="shared" si="40"/>
        <v/>
      </c>
      <c r="H139" s="156" t="str">
        <f t="shared" si="40"/>
        <v/>
      </c>
      <c r="I139" s="156" t="str">
        <f t="shared" si="40"/>
        <v/>
      </c>
      <c r="J139" s="156" t="str">
        <f t="shared" si="40"/>
        <v/>
      </c>
      <c r="K139" s="156" t="str">
        <f t="shared" si="40"/>
        <v/>
      </c>
      <c r="L139" s="156" t="str">
        <f t="shared" si="40"/>
        <v/>
      </c>
      <c r="M139" s="156" t="str">
        <f t="shared" si="40"/>
        <v/>
      </c>
      <c r="N139" s="156" t="str">
        <f t="shared" si="40"/>
        <v/>
      </c>
      <c r="O139" s="156" t="str">
        <f t="shared" si="40"/>
        <v/>
      </c>
      <c r="P139" s="156" t="str">
        <f t="shared" si="40"/>
        <v/>
      </c>
      <c r="Q139" s="156" t="str">
        <f t="shared" si="40"/>
        <v/>
      </c>
      <c r="R139" s="156" t="str">
        <f t="shared" ref="R139:V139" si="41">IF(R121=0,"",R121/R103)</f>
        <v/>
      </c>
      <c r="S139" s="156" t="str">
        <f t="shared" si="41"/>
        <v/>
      </c>
      <c r="T139" s="156" t="str">
        <f t="shared" si="41"/>
        <v/>
      </c>
      <c r="U139" s="156" t="str">
        <f t="shared" si="41"/>
        <v/>
      </c>
      <c r="V139" s="156" t="str">
        <f t="shared" si="41"/>
        <v/>
      </c>
      <c r="W139" s="156" t="str">
        <f t="shared" ref="W139:Y139" si="42">IF(W121=0,"",W121/W103)</f>
        <v/>
      </c>
      <c r="X139" s="156" t="str">
        <f t="shared" si="42"/>
        <v/>
      </c>
      <c r="Y139" s="156" t="str">
        <f t="shared" si="42"/>
        <v/>
      </c>
      <c r="DA139" s="63" t="s">
        <v>2047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:Y140" si="45">IF(W122=0,"",W122/W104)</f>
        <v/>
      </c>
      <c r="X140" s="156" t="str">
        <f t="shared" si="45"/>
        <v/>
      </c>
      <c r="Y140" s="156" t="str">
        <f t="shared" si="45"/>
        <v/>
      </c>
      <c r="DA140" s="63" t="s">
        <v>2048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:Y141" si="48">IF(W123=0,"",W123/W105)</f>
        <v/>
      </c>
      <c r="X141" s="157" t="str">
        <f t="shared" si="48"/>
        <v/>
      </c>
      <c r="Y141" s="157" t="str">
        <f t="shared" si="48"/>
        <v/>
      </c>
      <c r="DA141" s="131" t="s">
        <v>2049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:Y142" si="51">IF(W124=0,"",W124/W106)</f>
        <v/>
      </c>
      <c r="X142" s="158" t="str">
        <f t="shared" si="51"/>
        <v/>
      </c>
      <c r="Y142" s="158" t="str">
        <f t="shared" si="51"/>
        <v/>
      </c>
      <c r="DA142" s="132" t="s">
        <v>2050</v>
      </c>
    </row>
    <row r="143" spans="1:105" ht="12" customHeight="1" x14ac:dyDescent="0.25">
      <c r="A143" s="106" t="s">
        <v>122</v>
      </c>
      <c r="B143" s="157" t="str">
        <f t="shared" ref="B143:Q143" si="52">IF(B125=0,"",B125/B107)</f>
        <v/>
      </c>
      <c r="C143" s="157" t="str">
        <f t="shared" si="52"/>
        <v/>
      </c>
      <c r="D143" s="157" t="str">
        <f t="shared" si="52"/>
        <v/>
      </c>
      <c r="E143" s="157" t="str">
        <f t="shared" si="52"/>
        <v/>
      </c>
      <c r="F143" s="157" t="str">
        <f t="shared" si="52"/>
        <v/>
      </c>
      <c r="G143" s="157" t="str">
        <f t="shared" si="52"/>
        <v/>
      </c>
      <c r="H143" s="157" t="str">
        <f t="shared" si="52"/>
        <v/>
      </c>
      <c r="I143" s="157" t="str">
        <f t="shared" si="52"/>
        <v/>
      </c>
      <c r="J143" s="157" t="str">
        <f t="shared" si="52"/>
        <v/>
      </c>
      <c r="K143" s="157" t="str">
        <f t="shared" si="52"/>
        <v/>
      </c>
      <c r="L143" s="157" t="str">
        <f t="shared" si="52"/>
        <v/>
      </c>
      <c r="M143" s="157" t="str">
        <f t="shared" si="52"/>
        <v/>
      </c>
      <c r="N143" s="157" t="str">
        <f t="shared" si="52"/>
        <v/>
      </c>
      <c r="O143" s="157" t="str">
        <f t="shared" si="52"/>
        <v/>
      </c>
      <c r="P143" s="157" t="str">
        <f t="shared" si="52"/>
        <v/>
      </c>
      <c r="Q143" s="157" t="str">
        <f t="shared" si="52"/>
        <v/>
      </c>
      <c r="R143" s="157" t="str">
        <f t="shared" ref="R143:V143" si="53">IF(R125=0,"",R125/R107)</f>
        <v/>
      </c>
      <c r="S143" s="157" t="str">
        <f t="shared" si="53"/>
        <v/>
      </c>
      <c r="T143" s="157" t="str">
        <f t="shared" si="53"/>
        <v/>
      </c>
      <c r="U143" s="157" t="str">
        <f t="shared" si="53"/>
        <v/>
      </c>
      <c r="V143" s="157" t="str">
        <f t="shared" si="53"/>
        <v/>
      </c>
      <c r="W143" s="157" t="str">
        <f t="shared" ref="W143:Y143" si="54">IF(W125=0,"",W125/W107)</f>
        <v/>
      </c>
      <c r="X143" s="157" t="str">
        <f t="shared" si="54"/>
        <v/>
      </c>
      <c r="Y143" s="157" t="str">
        <f t="shared" si="54"/>
        <v/>
      </c>
      <c r="DA143" s="131" t="s">
        <v>2051</v>
      </c>
    </row>
    <row r="144" spans="1:105" ht="12" customHeight="1" x14ac:dyDescent="0.25">
      <c r="A144" s="107" t="s">
        <v>121</v>
      </c>
      <c r="B144" s="158" t="str">
        <f t="shared" ref="B144:Q144" si="55">IF(B126=0,"",B126/B108)</f>
        <v/>
      </c>
      <c r="C144" s="158" t="str">
        <f t="shared" si="55"/>
        <v/>
      </c>
      <c r="D144" s="158" t="str">
        <f t="shared" si="55"/>
        <v/>
      </c>
      <c r="E144" s="158" t="str">
        <f t="shared" si="55"/>
        <v/>
      </c>
      <c r="F144" s="158" t="str">
        <f t="shared" si="55"/>
        <v/>
      </c>
      <c r="G144" s="158" t="str">
        <f t="shared" si="55"/>
        <v/>
      </c>
      <c r="H144" s="158" t="str">
        <f t="shared" si="55"/>
        <v/>
      </c>
      <c r="I144" s="158" t="str">
        <f t="shared" si="55"/>
        <v/>
      </c>
      <c r="J144" s="158" t="str">
        <f t="shared" si="55"/>
        <v/>
      </c>
      <c r="K144" s="158" t="str">
        <f t="shared" si="55"/>
        <v/>
      </c>
      <c r="L144" s="158" t="str">
        <f t="shared" si="55"/>
        <v/>
      </c>
      <c r="M144" s="158" t="str">
        <f t="shared" si="55"/>
        <v/>
      </c>
      <c r="N144" s="158" t="str">
        <f t="shared" si="55"/>
        <v/>
      </c>
      <c r="O144" s="158" t="str">
        <f t="shared" si="55"/>
        <v/>
      </c>
      <c r="P144" s="158" t="str">
        <f t="shared" si="55"/>
        <v/>
      </c>
      <c r="Q144" s="158" t="str">
        <f t="shared" si="55"/>
        <v/>
      </c>
      <c r="R144" s="158" t="str">
        <f t="shared" ref="R144:V144" si="56">IF(R126=0,"",R126/R108)</f>
        <v/>
      </c>
      <c r="S144" s="158" t="str">
        <f t="shared" si="56"/>
        <v/>
      </c>
      <c r="T144" s="158" t="str">
        <f t="shared" si="56"/>
        <v/>
      </c>
      <c r="U144" s="158" t="str">
        <f t="shared" si="56"/>
        <v/>
      </c>
      <c r="V144" s="158" t="str">
        <f t="shared" si="56"/>
        <v/>
      </c>
      <c r="W144" s="158" t="str">
        <f t="shared" ref="W144:Y144" si="57">IF(W126=0,"",W126/W108)</f>
        <v/>
      </c>
      <c r="X144" s="158" t="str">
        <f t="shared" si="57"/>
        <v/>
      </c>
      <c r="Y144" s="158" t="str">
        <f t="shared" si="57"/>
        <v/>
      </c>
      <c r="DA144" s="132" t="s">
        <v>2052</v>
      </c>
    </row>
    <row r="145" spans="1:105" ht="12" customHeight="1" x14ac:dyDescent="0.25">
      <c r="A145" s="108" t="s">
        <v>53</v>
      </c>
      <c r="B145" s="156" t="str">
        <f t="shared" ref="B145:Q145" si="58">IF(B127=0,"",B127/B109)</f>
        <v/>
      </c>
      <c r="C145" s="156" t="str">
        <f t="shared" si="58"/>
        <v/>
      </c>
      <c r="D145" s="156" t="str">
        <f t="shared" si="58"/>
        <v/>
      </c>
      <c r="E145" s="156" t="str">
        <f t="shared" si="58"/>
        <v/>
      </c>
      <c r="F145" s="156" t="str">
        <f t="shared" si="58"/>
        <v/>
      </c>
      <c r="G145" s="156" t="str">
        <f t="shared" si="58"/>
        <v/>
      </c>
      <c r="H145" s="156" t="str">
        <f t="shared" si="58"/>
        <v/>
      </c>
      <c r="I145" s="156" t="str">
        <f t="shared" si="58"/>
        <v/>
      </c>
      <c r="J145" s="156" t="str">
        <f t="shared" si="58"/>
        <v/>
      </c>
      <c r="K145" s="156" t="str">
        <f t="shared" si="58"/>
        <v/>
      </c>
      <c r="L145" s="156" t="str">
        <f t="shared" si="58"/>
        <v/>
      </c>
      <c r="M145" s="156" t="str">
        <f t="shared" si="58"/>
        <v/>
      </c>
      <c r="N145" s="156" t="str">
        <f t="shared" si="58"/>
        <v/>
      </c>
      <c r="O145" s="156" t="str">
        <f t="shared" si="58"/>
        <v/>
      </c>
      <c r="P145" s="156" t="str">
        <f t="shared" si="58"/>
        <v/>
      </c>
      <c r="Q145" s="156" t="str">
        <f t="shared" si="58"/>
        <v/>
      </c>
      <c r="R145" s="156" t="str">
        <f t="shared" ref="R145:V145" si="59">IF(R127=0,"",R127/R109)</f>
        <v/>
      </c>
      <c r="S145" s="156" t="str">
        <f t="shared" si="59"/>
        <v/>
      </c>
      <c r="T145" s="156" t="str">
        <f t="shared" si="59"/>
        <v/>
      </c>
      <c r="U145" s="156" t="str">
        <f t="shared" si="59"/>
        <v/>
      </c>
      <c r="V145" s="156" t="str">
        <f t="shared" si="59"/>
        <v/>
      </c>
      <c r="W145" s="156" t="str">
        <f t="shared" ref="W145:Y145" si="60">IF(W127=0,"",W127/W109)</f>
        <v/>
      </c>
      <c r="X145" s="156" t="str">
        <f t="shared" si="60"/>
        <v/>
      </c>
      <c r="Y145" s="156" t="str">
        <f t="shared" si="60"/>
        <v/>
      </c>
      <c r="DA145" s="63" t="s">
        <v>2053</v>
      </c>
    </row>
    <row r="146" spans="1:105" ht="12" customHeight="1" x14ac:dyDescent="0.25">
      <c r="A146" s="108" t="s">
        <v>52</v>
      </c>
      <c r="B146" s="156" t="str">
        <f t="shared" ref="B146:Q146" si="61">IF(B128=0,"",B128/B110)</f>
        <v/>
      </c>
      <c r="C146" s="156" t="str">
        <f t="shared" si="61"/>
        <v/>
      </c>
      <c r="D146" s="156" t="str">
        <f t="shared" si="61"/>
        <v/>
      </c>
      <c r="E146" s="156" t="str">
        <f t="shared" si="61"/>
        <v/>
      </c>
      <c r="F146" s="156" t="str">
        <f t="shared" si="61"/>
        <v/>
      </c>
      <c r="G146" s="156" t="str">
        <f t="shared" si="61"/>
        <v/>
      </c>
      <c r="H146" s="156" t="str">
        <f t="shared" si="61"/>
        <v/>
      </c>
      <c r="I146" s="156" t="str">
        <f t="shared" si="61"/>
        <v/>
      </c>
      <c r="J146" s="156" t="str">
        <f t="shared" si="61"/>
        <v/>
      </c>
      <c r="K146" s="156" t="str">
        <f t="shared" si="61"/>
        <v/>
      </c>
      <c r="L146" s="156" t="str">
        <f t="shared" si="61"/>
        <v/>
      </c>
      <c r="M146" s="156" t="str">
        <f t="shared" si="61"/>
        <v/>
      </c>
      <c r="N146" s="156" t="str">
        <f t="shared" si="61"/>
        <v/>
      </c>
      <c r="O146" s="156" t="str">
        <f t="shared" si="61"/>
        <v/>
      </c>
      <c r="P146" s="156" t="str">
        <f t="shared" si="61"/>
        <v/>
      </c>
      <c r="Q146" s="156" t="str">
        <f t="shared" si="61"/>
        <v/>
      </c>
      <c r="R146" s="156" t="str">
        <f t="shared" ref="R146:V146" si="62">IF(R128=0,"",R128/R110)</f>
        <v/>
      </c>
      <c r="S146" s="156" t="str">
        <f t="shared" si="62"/>
        <v/>
      </c>
      <c r="T146" s="156" t="str">
        <f t="shared" si="62"/>
        <v/>
      </c>
      <c r="U146" s="156" t="str">
        <f t="shared" si="62"/>
        <v/>
      </c>
      <c r="V146" s="156" t="str">
        <f t="shared" si="62"/>
        <v/>
      </c>
      <c r="W146" s="156" t="str">
        <f t="shared" ref="W146:Y146" si="63">IF(W128=0,"",W128/W110)</f>
        <v/>
      </c>
      <c r="X146" s="156" t="str">
        <f t="shared" si="63"/>
        <v/>
      </c>
      <c r="Y146" s="156" t="str">
        <f t="shared" si="63"/>
        <v/>
      </c>
      <c r="DA146" s="63" t="s">
        <v>2054</v>
      </c>
    </row>
    <row r="147" spans="1:105" ht="12" customHeight="1" x14ac:dyDescent="0.25">
      <c r="A147" s="121" t="s">
        <v>54</v>
      </c>
      <c r="B147" s="155" t="str">
        <f t="shared" ref="B147:Q147" si="64">IF(B129=0,"",B129/B111)</f>
        <v/>
      </c>
      <c r="C147" s="155" t="str">
        <f t="shared" si="64"/>
        <v/>
      </c>
      <c r="D147" s="155" t="str">
        <f t="shared" si="64"/>
        <v/>
      </c>
      <c r="E147" s="155" t="str">
        <f t="shared" si="64"/>
        <v/>
      </c>
      <c r="F147" s="155" t="str">
        <f t="shared" si="64"/>
        <v/>
      </c>
      <c r="G147" s="155" t="str">
        <f t="shared" si="64"/>
        <v/>
      </c>
      <c r="H147" s="155" t="str">
        <f t="shared" si="64"/>
        <v/>
      </c>
      <c r="I147" s="155" t="str">
        <f t="shared" si="64"/>
        <v/>
      </c>
      <c r="J147" s="155" t="str">
        <f t="shared" si="64"/>
        <v/>
      </c>
      <c r="K147" s="155" t="str">
        <f t="shared" si="64"/>
        <v/>
      </c>
      <c r="L147" s="155" t="str">
        <f t="shared" si="64"/>
        <v/>
      </c>
      <c r="M147" s="155" t="str">
        <f t="shared" si="64"/>
        <v/>
      </c>
      <c r="N147" s="155" t="str">
        <f t="shared" si="64"/>
        <v/>
      </c>
      <c r="O147" s="155" t="str">
        <f t="shared" si="64"/>
        <v/>
      </c>
      <c r="P147" s="155" t="str">
        <f t="shared" si="64"/>
        <v/>
      </c>
      <c r="Q147" s="155" t="str">
        <f t="shared" si="64"/>
        <v/>
      </c>
      <c r="R147" s="155" t="str">
        <f t="shared" ref="R147:V147" si="65">IF(R129=0,"",R129/R111)</f>
        <v/>
      </c>
      <c r="S147" s="155" t="str">
        <f t="shared" si="65"/>
        <v/>
      </c>
      <c r="T147" s="155" t="str">
        <f t="shared" si="65"/>
        <v/>
      </c>
      <c r="U147" s="155" t="str">
        <f t="shared" si="65"/>
        <v/>
      </c>
      <c r="V147" s="155" t="str">
        <f t="shared" si="65"/>
        <v/>
      </c>
      <c r="W147" s="155" t="str">
        <f t="shared" ref="W147:Y147" si="66">IF(W129=0,"",W129/W111)</f>
        <v/>
      </c>
      <c r="X147" s="155" t="str">
        <f t="shared" si="66"/>
        <v/>
      </c>
      <c r="Y147" s="155" t="str">
        <f t="shared" si="66"/>
        <v/>
      </c>
      <c r="DA147" s="130" t="s">
        <v>2055</v>
      </c>
    </row>
    <row r="148" spans="1:105" ht="12" customHeight="1" x14ac:dyDescent="0.25">
      <c r="A148" s="97" t="s">
        <v>50</v>
      </c>
      <c r="B148" s="156" t="str">
        <f t="shared" ref="B148:Q148" si="67">IF(B130=0,"",B130/B112)</f>
        <v/>
      </c>
      <c r="C148" s="156" t="str">
        <f t="shared" si="67"/>
        <v/>
      </c>
      <c r="D148" s="156" t="str">
        <f t="shared" si="67"/>
        <v/>
      </c>
      <c r="E148" s="156" t="str">
        <f t="shared" si="67"/>
        <v/>
      </c>
      <c r="F148" s="156" t="str">
        <f t="shared" si="67"/>
        <v/>
      </c>
      <c r="G148" s="156" t="str">
        <f t="shared" si="67"/>
        <v/>
      </c>
      <c r="H148" s="156" t="str">
        <f t="shared" si="67"/>
        <v/>
      </c>
      <c r="I148" s="156" t="str">
        <f t="shared" si="67"/>
        <v/>
      </c>
      <c r="J148" s="156" t="str">
        <f t="shared" si="67"/>
        <v/>
      </c>
      <c r="K148" s="156" t="str">
        <f t="shared" si="67"/>
        <v/>
      </c>
      <c r="L148" s="156" t="str">
        <f t="shared" si="67"/>
        <v/>
      </c>
      <c r="M148" s="156" t="str">
        <f t="shared" si="67"/>
        <v/>
      </c>
      <c r="N148" s="156" t="str">
        <f t="shared" si="67"/>
        <v/>
      </c>
      <c r="O148" s="156" t="str">
        <f t="shared" si="67"/>
        <v/>
      </c>
      <c r="P148" s="156" t="str">
        <f t="shared" si="67"/>
        <v/>
      </c>
      <c r="Q148" s="156" t="str">
        <f t="shared" si="67"/>
        <v/>
      </c>
      <c r="R148" s="156" t="str">
        <f t="shared" ref="R148:V148" si="68">IF(R130=0,"",R130/R112)</f>
        <v/>
      </c>
      <c r="S148" s="156" t="str">
        <f t="shared" si="68"/>
        <v/>
      </c>
      <c r="T148" s="156" t="str">
        <f t="shared" si="68"/>
        <v/>
      </c>
      <c r="U148" s="156" t="str">
        <f t="shared" si="68"/>
        <v/>
      </c>
      <c r="V148" s="156" t="str">
        <f t="shared" si="68"/>
        <v/>
      </c>
      <c r="W148" s="156" t="str">
        <f t="shared" ref="W148:Y148" si="69">IF(W130=0,"",W130/W112)</f>
        <v/>
      </c>
      <c r="X148" s="156" t="str">
        <f t="shared" si="69"/>
        <v/>
      </c>
      <c r="Y148" s="156" t="str">
        <f t="shared" si="69"/>
        <v/>
      </c>
      <c r="DA148" s="63" t="s">
        <v>2056</v>
      </c>
    </row>
    <row r="149" spans="1:105" ht="12" customHeight="1" x14ac:dyDescent="0.25">
      <c r="A149" s="109" t="s">
        <v>120</v>
      </c>
      <c r="B149" s="159" t="str">
        <f t="shared" ref="B149:Q149" si="70">IF(B131=0,"",B131/B113)</f>
        <v/>
      </c>
      <c r="C149" s="159" t="str">
        <f t="shared" si="70"/>
        <v/>
      </c>
      <c r="D149" s="159" t="str">
        <f t="shared" si="70"/>
        <v/>
      </c>
      <c r="E149" s="159" t="str">
        <f t="shared" si="70"/>
        <v/>
      </c>
      <c r="F149" s="159" t="str">
        <f t="shared" si="70"/>
        <v/>
      </c>
      <c r="G149" s="159" t="str">
        <f t="shared" si="70"/>
        <v/>
      </c>
      <c r="H149" s="159" t="str">
        <f t="shared" si="70"/>
        <v/>
      </c>
      <c r="I149" s="159" t="str">
        <f t="shared" si="70"/>
        <v/>
      </c>
      <c r="J149" s="159" t="str">
        <f t="shared" si="70"/>
        <v/>
      </c>
      <c r="K149" s="159" t="str">
        <f t="shared" si="70"/>
        <v/>
      </c>
      <c r="L149" s="159" t="str">
        <f t="shared" si="70"/>
        <v/>
      </c>
      <c r="M149" s="159" t="str">
        <f t="shared" si="70"/>
        <v/>
      </c>
      <c r="N149" s="159" t="str">
        <f t="shared" si="70"/>
        <v/>
      </c>
      <c r="O149" s="159" t="str">
        <f t="shared" si="70"/>
        <v/>
      </c>
      <c r="P149" s="159" t="str">
        <f t="shared" si="70"/>
        <v/>
      </c>
      <c r="Q149" s="159" t="str">
        <f t="shared" si="70"/>
        <v/>
      </c>
      <c r="R149" s="159" t="str">
        <f t="shared" ref="R149:V149" si="71">IF(R131=0,"",R131/R113)</f>
        <v/>
      </c>
      <c r="S149" s="159" t="str">
        <f t="shared" si="71"/>
        <v/>
      </c>
      <c r="T149" s="159" t="str">
        <f t="shared" si="71"/>
        <v/>
      </c>
      <c r="U149" s="159" t="str">
        <f t="shared" si="71"/>
        <v/>
      </c>
      <c r="V149" s="159" t="str">
        <f t="shared" si="71"/>
        <v/>
      </c>
      <c r="W149" s="159" t="str">
        <f t="shared" ref="W149:Y149" si="72">IF(W131=0,"",W131/W113)</f>
        <v/>
      </c>
      <c r="X149" s="159" t="str">
        <f t="shared" si="72"/>
        <v/>
      </c>
      <c r="Y149" s="159" t="str">
        <f t="shared" si="72"/>
        <v/>
      </c>
      <c r="DA149" s="60" t="s">
        <v>2057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0</v>
      </c>
      <c r="C151" s="117">
        <f t="shared" si="73"/>
        <v>0</v>
      </c>
      <c r="D151" s="117">
        <f t="shared" si="73"/>
        <v>0</v>
      </c>
      <c r="E151" s="117">
        <f t="shared" si="73"/>
        <v>0</v>
      </c>
      <c r="F151" s="117">
        <f t="shared" si="73"/>
        <v>0</v>
      </c>
      <c r="G151" s="117">
        <f t="shared" si="73"/>
        <v>0</v>
      </c>
      <c r="H151" s="117">
        <f t="shared" si="73"/>
        <v>0</v>
      </c>
      <c r="I151" s="117">
        <f t="shared" si="73"/>
        <v>0</v>
      </c>
      <c r="J151" s="117">
        <f t="shared" si="73"/>
        <v>0</v>
      </c>
      <c r="K151" s="117">
        <f t="shared" si="73"/>
        <v>0</v>
      </c>
      <c r="L151" s="117">
        <f t="shared" si="73"/>
        <v>0</v>
      </c>
      <c r="M151" s="117">
        <f t="shared" si="73"/>
        <v>0</v>
      </c>
      <c r="N151" s="117">
        <f t="shared" si="73"/>
        <v>0</v>
      </c>
      <c r="O151" s="117">
        <f t="shared" si="73"/>
        <v>0</v>
      </c>
      <c r="P151" s="117">
        <f t="shared" si="73"/>
        <v>0</v>
      </c>
      <c r="Q151" s="117">
        <f t="shared" si="73"/>
        <v>0</v>
      </c>
      <c r="R151" s="117">
        <f t="shared" ref="R151:V151" si="74">R152+R154+R156+R165</f>
        <v>0</v>
      </c>
      <c r="S151" s="117">
        <f t="shared" si="74"/>
        <v>0</v>
      </c>
      <c r="T151" s="117">
        <f t="shared" si="74"/>
        <v>0</v>
      </c>
      <c r="U151" s="117">
        <f t="shared" si="74"/>
        <v>0</v>
      </c>
      <c r="V151" s="117">
        <f t="shared" si="74"/>
        <v>0</v>
      </c>
      <c r="W151" s="117">
        <f t="shared" ref="W151:Y151" si="75">W152+W154+W156+W165</f>
        <v>0</v>
      </c>
      <c r="X151" s="117">
        <f t="shared" si="75"/>
        <v>0</v>
      </c>
      <c r="Y151" s="117">
        <f t="shared" si="75"/>
        <v>0</v>
      </c>
      <c r="DA151" s="129" t="s">
        <v>2209</v>
      </c>
    </row>
    <row r="152" spans="1:105" ht="12" customHeight="1" x14ac:dyDescent="0.25">
      <c r="A152" s="121" t="s">
        <v>57</v>
      </c>
      <c r="B152" s="122">
        <f t="shared" ref="B152:Y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X152" s="122">
        <f t="shared" si="76"/>
        <v>0</v>
      </c>
      <c r="Y152" s="122">
        <f t="shared" si="76"/>
        <v>0</v>
      </c>
      <c r="DA152" s="130" t="s">
        <v>2210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X153" s="98">
        <v>0</v>
      </c>
      <c r="Y153" s="98">
        <v>0</v>
      </c>
      <c r="DA153" s="63" t="s">
        <v>2211</v>
      </c>
    </row>
    <row r="154" spans="1:105" ht="12" customHeight="1" x14ac:dyDescent="0.25">
      <c r="A154" s="121" t="s">
        <v>92</v>
      </c>
      <c r="B154" s="122">
        <f t="shared" ref="B154:Y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X154" s="122">
        <f t="shared" si="77"/>
        <v>0</v>
      </c>
      <c r="Y154" s="122">
        <f t="shared" si="77"/>
        <v>0</v>
      </c>
      <c r="DA154" s="130" t="s">
        <v>2212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2213</v>
      </c>
    </row>
    <row r="156" spans="1:105" ht="12" customHeight="1" x14ac:dyDescent="0.25">
      <c r="A156" s="121" t="s">
        <v>55</v>
      </c>
      <c r="B156" s="122">
        <v>0</v>
      </c>
      <c r="C156" s="122">
        <v>0</v>
      </c>
      <c r="D156" s="122">
        <v>0</v>
      </c>
      <c r="E156" s="122">
        <v>0</v>
      </c>
      <c r="F156" s="122">
        <v>0</v>
      </c>
      <c r="G156" s="122">
        <v>0</v>
      </c>
      <c r="H156" s="122">
        <v>0</v>
      </c>
      <c r="I156" s="122">
        <v>0</v>
      </c>
      <c r="J156" s="122">
        <v>0</v>
      </c>
      <c r="K156" s="122">
        <v>0</v>
      </c>
      <c r="L156" s="122">
        <v>0</v>
      </c>
      <c r="M156" s="122">
        <v>0</v>
      </c>
      <c r="N156" s="122">
        <v>0</v>
      </c>
      <c r="O156" s="122">
        <v>0</v>
      </c>
      <c r="P156" s="122">
        <v>0</v>
      </c>
      <c r="Q156" s="122">
        <v>0</v>
      </c>
      <c r="R156" s="122">
        <v>0</v>
      </c>
      <c r="S156" s="122">
        <v>0</v>
      </c>
      <c r="T156" s="122">
        <v>0</v>
      </c>
      <c r="U156" s="122">
        <v>0</v>
      </c>
      <c r="V156" s="122">
        <v>0</v>
      </c>
      <c r="W156" s="122">
        <v>0</v>
      </c>
      <c r="X156" s="122">
        <v>0</v>
      </c>
      <c r="Y156" s="122">
        <v>0</v>
      </c>
      <c r="DA156" s="130" t="s">
        <v>2214</v>
      </c>
    </row>
    <row r="157" spans="1:105" ht="12" customHeight="1" x14ac:dyDescent="0.25">
      <c r="A157" s="97" t="s">
        <v>124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2215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2216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X159" s="101">
        <v>0</v>
      </c>
      <c r="Y159" s="101">
        <v>0</v>
      </c>
      <c r="DA159" s="131" t="s">
        <v>2217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X160" s="104">
        <v>0</v>
      </c>
      <c r="Y160" s="104">
        <v>0</v>
      </c>
      <c r="DA160" s="132" t="s">
        <v>2218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X161" s="101">
        <v>0</v>
      </c>
      <c r="Y161" s="101">
        <v>0</v>
      </c>
      <c r="DA161" s="131" t="s">
        <v>2219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X162" s="104">
        <v>0</v>
      </c>
      <c r="Y162" s="104">
        <v>0</v>
      </c>
      <c r="DA162" s="132" t="s">
        <v>2220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2221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X164" s="98">
        <v>0</v>
      </c>
      <c r="Y164" s="98">
        <v>0</v>
      </c>
      <c r="DA164" s="63" t="s">
        <v>2222</v>
      </c>
    </row>
    <row r="165" spans="1:105" ht="12" customHeight="1" x14ac:dyDescent="0.25">
      <c r="A165" s="121" t="s">
        <v>54</v>
      </c>
      <c r="B165" s="122">
        <v>0</v>
      </c>
      <c r="C165" s="122">
        <v>0</v>
      </c>
      <c r="D165" s="122">
        <v>0</v>
      </c>
      <c r="E165" s="122">
        <v>0</v>
      </c>
      <c r="F165" s="122">
        <v>0</v>
      </c>
      <c r="G165" s="122">
        <v>0</v>
      </c>
      <c r="H165" s="122">
        <v>0</v>
      </c>
      <c r="I165" s="122">
        <v>0</v>
      </c>
      <c r="J165" s="122">
        <v>0</v>
      </c>
      <c r="K165" s="122">
        <v>0</v>
      </c>
      <c r="L165" s="122">
        <v>0</v>
      </c>
      <c r="M165" s="122">
        <v>0</v>
      </c>
      <c r="N165" s="122">
        <v>0</v>
      </c>
      <c r="O165" s="122">
        <v>0</v>
      </c>
      <c r="P165" s="122">
        <v>0</v>
      </c>
      <c r="Q165" s="122">
        <v>0</v>
      </c>
      <c r="R165" s="122">
        <v>0</v>
      </c>
      <c r="S165" s="122">
        <v>0</v>
      </c>
      <c r="T165" s="122">
        <v>0</v>
      </c>
      <c r="U165" s="122">
        <v>0</v>
      </c>
      <c r="V165" s="122">
        <v>0</v>
      </c>
      <c r="W165" s="122">
        <v>0</v>
      </c>
      <c r="X165" s="122">
        <v>0</v>
      </c>
      <c r="Y165" s="122">
        <v>0</v>
      </c>
      <c r="DA165" s="130" t="s">
        <v>2223</v>
      </c>
    </row>
    <row r="166" spans="1:105" ht="12" customHeight="1" x14ac:dyDescent="0.25">
      <c r="A166" s="97" t="s">
        <v>50</v>
      </c>
      <c r="B166" s="98">
        <v>0</v>
      </c>
      <c r="C166" s="98">
        <v>0</v>
      </c>
      <c r="D166" s="98">
        <v>0</v>
      </c>
      <c r="E166" s="98">
        <v>0</v>
      </c>
      <c r="F166" s="98">
        <v>0</v>
      </c>
      <c r="G166" s="98">
        <v>0</v>
      </c>
      <c r="H166" s="98">
        <v>0</v>
      </c>
      <c r="I166" s="98">
        <v>0</v>
      </c>
      <c r="J166" s="98">
        <v>0</v>
      </c>
      <c r="K166" s="98">
        <v>0</v>
      </c>
      <c r="L166" s="98">
        <v>0</v>
      </c>
      <c r="M166" s="98">
        <v>0</v>
      </c>
      <c r="N166" s="98">
        <v>0</v>
      </c>
      <c r="O166" s="98">
        <v>0</v>
      </c>
      <c r="P166" s="98">
        <v>0</v>
      </c>
      <c r="Q166" s="98">
        <v>0</v>
      </c>
      <c r="R166" s="98">
        <v>0</v>
      </c>
      <c r="S166" s="98">
        <v>0</v>
      </c>
      <c r="T166" s="98">
        <v>0</v>
      </c>
      <c r="U166" s="98">
        <v>0</v>
      </c>
      <c r="V166" s="98">
        <v>0</v>
      </c>
      <c r="W166" s="98">
        <v>0</v>
      </c>
      <c r="X166" s="98">
        <v>0</v>
      </c>
      <c r="Y166" s="98">
        <v>0</v>
      </c>
      <c r="DA166" s="63" t="s">
        <v>2224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0</v>
      </c>
      <c r="DA167" s="60" t="s">
        <v>2225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0</v>
      </c>
      <c r="C169" s="117">
        <f t="shared" si="78"/>
        <v>0</v>
      </c>
      <c r="D169" s="117">
        <f t="shared" si="78"/>
        <v>0</v>
      </c>
      <c r="E169" s="117">
        <f t="shared" si="78"/>
        <v>0</v>
      </c>
      <c r="F169" s="117">
        <f t="shared" si="78"/>
        <v>0</v>
      </c>
      <c r="G169" s="117">
        <f t="shared" si="78"/>
        <v>0</v>
      </c>
      <c r="H169" s="117">
        <f t="shared" si="78"/>
        <v>0</v>
      </c>
      <c r="I169" s="117">
        <f t="shared" si="78"/>
        <v>0</v>
      </c>
      <c r="J169" s="117">
        <f t="shared" si="78"/>
        <v>0</v>
      </c>
      <c r="K169" s="117">
        <f t="shared" si="78"/>
        <v>0</v>
      </c>
      <c r="L169" s="117">
        <f t="shared" si="78"/>
        <v>0</v>
      </c>
      <c r="M169" s="117">
        <f t="shared" si="78"/>
        <v>0</v>
      </c>
      <c r="N169" s="117">
        <f t="shared" si="78"/>
        <v>0</v>
      </c>
      <c r="O169" s="117">
        <f t="shared" si="78"/>
        <v>0</v>
      </c>
      <c r="P169" s="117">
        <f t="shared" si="78"/>
        <v>0</v>
      </c>
      <c r="Q169" s="117">
        <f t="shared" si="78"/>
        <v>0</v>
      </c>
      <c r="R169" s="117">
        <f t="shared" ref="R169:V169" si="79">R170+R172+R174+R183</f>
        <v>0</v>
      </c>
      <c r="S169" s="117">
        <f t="shared" si="79"/>
        <v>0</v>
      </c>
      <c r="T169" s="117">
        <f t="shared" si="79"/>
        <v>0</v>
      </c>
      <c r="U169" s="117">
        <f t="shared" si="79"/>
        <v>0</v>
      </c>
      <c r="V169" s="117">
        <f t="shared" si="79"/>
        <v>0</v>
      </c>
      <c r="W169" s="117">
        <f t="shared" ref="W169:Y169" si="80">W170+W172+W174+W183</f>
        <v>0</v>
      </c>
      <c r="X169" s="117">
        <f t="shared" si="80"/>
        <v>0</v>
      </c>
      <c r="Y169" s="117">
        <f t="shared" si="80"/>
        <v>0</v>
      </c>
      <c r="DA169" s="129" t="s">
        <v>2377</v>
      </c>
    </row>
    <row r="170" spans="1:105" ht="12" customHeight="1" x14ac:dyDescent="0.25">
      <c r="A170" s="121" t="s">
        <v>57</v>
      </c>
      <c r="B170" s="122">
        <f t="shared" ref="B170:Y170" si="81">B171</f>
        <v>0</v>
      </c>
      <c r="C170" s="122">
        <f t="shared" si="81"/>
        <v>0</v>
      </c>
      <c r="D170" s="122">
        <f t="shared" si="81"/>
        <v>0</v>
      </c>
      <c r="E170" s="122">
        <f t="shared" si="81"/>
        <v>0</v>
      </c>
      <c r="F170" s="122">
        <f t="shared" si="81"/>
        <v>0</v>
      </c>
      <c r="G170" s="122">
        <f t="shared" si="81"/>
        <v>0</v>
      </c>
      <c r="H170" s="122">
        <f t="shared" si="81"/>
        <v>0</v>
      </c>
      <c r="I170" s="122">
        <f t="shared" si="81"/>
        <v>0</v>
      </c>
      <c r="J170" s="122">
        <f t="shared" si="81"/>
        <v>0</v>
      </c>
      <c r="K170" s="122">
        <f t="shared" si="81"/>
        <v>0</v>
      </c>
      <c r="L170" s="122">
        <f t="shared" si="81"/>
        <v>0</v>
      </c>
      <c r="M170" s="122">
        <f t="shared" si="81"/>
        <v>0</v>
      </c>
      <c r="N170" s="122">
        <f t="shared" si="81"/>
        <v>0</v>
      </c>
      <c r="O170" s="122">
        <f t="shared" si="81"/>
        <v>0</v>
      </c>
      <c r="P170" s="122">
        <f t="shared" si="81"/>
        <v>0</v>
      </c>
      <c r="Q170" s="122">
        <f t="shared" si="81"/>
        <v>0</v>
      </c>
      <c r="R170" s="122">
        <f t="shared" si="81"/>
        <v>0</v>
      </c>
      <c r="S170" s="122">
        <f t="shared" si="81"/>
        <v>0</v>
      </c>
      <c r="T170" s="122">
        <f t="shared" si="81"/>
        <v>0</v>
      </c>
      <c r="U170" s="122">
        <f t="shared" si="81"/>
        <v>0</v>
      </c>
      <c r="V170" s="122">
        <f t="shared" si="81"/>
        <v>0</v>
      </c>
      <c r="W170" s="122">
        <f t="shared" si="81"/>
        <v>0</v>
      </c>
      <c r="X170" s="122">
        <f t="shared" si="81"/>
        <v>0</v>
      </c>
      <c r="Y170" s="122">
        <f t="shared" si="81"/>
        <v>0</v>
      </c>
      <c r="DA170" s="130" t="s">
        <v>2378</v>
      </c>
    </row>
    <row r="171" spans="1:105" ht="12" customHeight="1" x14ac:dyDescent="0.25">
      <c r="A171" s="97" t="s">
        <v>53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X171" s="98">
        <v>0</v>
      </c>
      <c r="Y171" s="98">
        <v>0</v>
      </c>
      <c r="DA171" s="63" t="s">
        <v>2379</v>
      </c>
    </row>
    <row r="172" spans="1:105" ht="12" customHeight="1" x14ac:dyDescent="0.25">
      <c r="A172" s="121" t="s">
        <v>92</v>
      </c>
      <c r="B172" s="122">
        <f t="shared" ref="B172:Y172" si="82">B173</f>
        <v>0</v>
      </c>
      <c r="C172" s="122">
        <f t="shared" si="82"/>
        <v>0</v>
      </c>
      <c r="D172" s="122">
        <f t="shared" si="82"/>
        <v>0</v>
      </c>
      <c r="E172" s="122">
        <f t="shared" si="82"/>
        <v>0</v>
      </c>
      <c r="F172" s="122">
        <f t="shared" si="82"/>
        <v>0</v>
      </c>
      <c r="G172" s="122">
        <f t="shared" si="82"/>
        <v>0</v>
      </c>
      <c r="H172" s="122">
        <f t="shared" si="82"/>
        <v>0</v>
      </c>
      <c r="I172" s="122">
        <f t="shared" si="82"/>
        <v>0</v>
      </c>
      <c r="J172" s="122">
        <f t="shared" si="82"/>
        <v>0</v>
      </c>
      <c r="K172" s="122">
        <f t="shared" si="82"/>
        <v>0</v>
      </c>
      <c r="L172" s="122">
        <f t="shared" si="82"/>
        <v>0</v>
      </c>
      <c r="M172" s="122">
        <f t="shared" si="82"/>
        <v>0</v>
      </c>
      <c r="N172" s="122">
        <f t="shared" si="82"/>
        <v>0</v>
      </c>
      <c r="O172" s="122">
        <f t="shared" si="82"/>
        <v>0</v>
      </c>
      <c r="P172" s="122">
        <f t="shared" si="82"/>
        <v>0</v>
      </c>
      <c r="Q172" s="122">
        <f t="shared" si="82"/>
        <v>0</v>
      </c>
      <c r="R172" s="122">
        <f t="shared" si="82"/>
        <v>0</v>
      </c>
      <c r="S172" s="122">
        <f t="shared" si="82"/>
        <v>0</v>
      </c>
      <c r="T172" s="122">
        <f t="shared" si="82"/>
        <v>0</v>
      </c>
      <c r="U172" s="122">
        <f t="shared" si="82"/>
        <v>0</v>
      </c>
      <c r="V172" s="122">
        <f t="shared" si="82"/>
        <v>0</v>
      </c>
      <c r="W172" s="122">
        <f t="shared" si="82"/>
        <v>0</v>
      </c>
      <c r="X172" s="122">
        <f t="shared" si="82"/>
        <v>0</v>
      </c>
      <c r="Y172" s="122">
        <f t="shared" si="82"/>
        <v>0</v>
      </c>
      <c r="DA172" s="130" t="s">
        <v>2380</v>
      </c>
    </row>
    <row r="173" spans="1:105" ht="12" customHeight="1" x14ac:dyDescent="0.25">
      <c r="A173" s="97" t="s">
        <v>53</v>
      </c>
      <c r="B173" s="98">
        <f>RES_hhdet_fech!B147</f>
        <v>0</v>
      </c>
      <c r="C173" s="98">
        <f>RES_hhdet_fech!C147</f>
        <v>0</v>
      </c>
      <c r="D173" s="98">
        <f>RES_hhdet_fech!D147</f>
        <v>0</v>
      </c>
      <c r="E173" s="98">
        <f>RES_hhdet_fech!E147</f>
        <v>0</v>
      </c>
      <c r="F173" s="98">
        <f>RES_hhdet_fech!F147</f>
        <v>0</v>
      </c>
      <c r="G173" s="98">
        <f>RES_hhdet_fech!G147</f>
        <v>0</v>
      </c>
      <c r="H173" s="98">
        <f>RES_hhdet_fech!H147</f>
        <v>0</v>
      </c>
      <c r="I173" s="98">
        <f>RES_hhdet_fech!I147</f>
        <v>0</v>
      </c>
      <c r="J173" s="98">
        <f>RES_hhdet_fech!J147</f>
        <v>0</v>
      </c>
      <c r="K173" s="98">
        <f>RES_hhdet_fech!K147</f>
        <v>0</v>
      </c>
      <c r="L173" s="98">
        <f>RES_hhdet_fech!L147</f>
        <v>0</v>
      </c>
      <c r="M173" s="98">
        <f>RES_hhdet_fech!M147</f>
        <v>0</v>
      </c>
      <c r="N173" s="98">
        <f>RES_hhdet_fech!N147</f>
        <v>0</v>
      </c>
      <c r="O173" s="98">
        <f>RES_hhdet_fech!O147</f>
        <v>0</v>
      </c>
      <c r="P173" s="98">
        <f>RES_hhdet_fech!P147</f>
        <v>0</v>
      </c>
      <c r="Q173" s="98">
        <f>RES_hhdet_fech!Q147</f>
        <v>0</v>
      </c>
      <c r="R173" s="98">
        <f>RES_hhdet_fech!R147</f>
        <v>0</v>
      </c>
      <c r="S173" s="98">
        <f>RES_hhdet_fech!S147</f>
        <v>0</v>
      </c>
      <c r="T173" s="98">
        <f>RES_hhdet_fech!T147</f>
        <v>0</v>
      </c>
      <c r="U173" s="98">
        <f>RES_hhdet_fech!U147</f>
        <v>0</v>
      </c>
      <c r="V173" s="98">
        <f>RES_hhdet_fech!V147</f>
        <v>0</v>
      </c>
      <c r="W173" s="98">
        <f>RES_hhdet_fech!W147</f>
        <v>0</v>
      </c>
      <c r="X173" s="98">
        <f>RES_hhdet_fech!X147</f>
        <v>0</v>
      </c>
      <c r="Y173" s="98">
        <f>RES_hhdet_fech!Y147</f>
        <v>0</v>
      </c>
      <c r="DA173" s="63" t="s">
        <v>2381</v>
      </c>
    </row>
    <row r="174" spans="1:105" ht="12" customHeight="1" x14ac:dyDescent="0.25">
      <c r="A174" s="121" t="s">
        <v>55</v>
      </c>
      <c r="B174" s="122">
        <v>0</v>
      </c>
      <c r="C174" s="122">
        <v>0</v>
      </c>
      <c r="D174" s="122">
        <v>0</v>
      </c>
      <c r="E174" s="122">
        <v>0</v>
      </c>
      <c r="F174" s="122">
        <v>0</v>
      </c>
      <c r="G174" s="122">
        <v>0</v>
      </c>
      <c r="H174" s="122">
        <v>0</v>
      </c>
      <c r="I174" s="122">
        <v>0</v>
      </c>
      <c r="J174" s="122">
        <v>0</v>
      </c>
      <c r="K174" s="122">
        <v>0</v>
      </c>
      <c r="L174" s="122">
        <v>0</v>
      </c>
      <c r="M174" s="122">
        <v>0</v>
      </c>
      <c r="N174" s="122">
        <v>0</v>
      </c>
      <c r="O174" s="122">
        <v>0</v>
      </c>
      <c r="P174" s="122">
        <v>0</v>
      </c>
      <c r="Q174" s="122">
        <v>0</v>
      </c>
      <c r="R174" s="122">
        <v>0</v>
      </c>
      <c r="S174" s="122">
        <v>0</v>
      </c>
      <c r="T174" s="122">
        <v>0</v>
      </c>
      <c r="U174" s="122">
        <v>0</v>
      </c>
      <c r="V174" s="122">
        <v>0</v>
      </c>
      <c r="W174" s="122">
        <v>0</v>
      </c>
      <c r="X174" s="122">
        <v>0</v>
      </c>
      <c r="Y174" s="122">
        <v>0</v>
      </c>
      <c r="DA174" s="130" t="s">
        <v>2382</v>
      </c>
    </row>
    <row r="175" spans="1:105" ht="12" customHeight="1" x14ac:dyDescent="0.25">
      <c r="A175" s="97" t="s">
        <v>124</v>
      </c>
      <c r="B175" s="98">
        <v>0</v>
      </c>
      <c r="C175" s="98">
        <v>0</v>
      </c>
      <c r="D175" s="98">
        <v>0</v>
      </c>
      <c r="E175" s="98">
        <v>0</v>
      </c>
      <c r="F175" s="98">
        <v>0</v>
      </c>
      <c r="G175" s="98">
        <v>0</v>
      </c>
      <c r="H175" s="98">
        <v>0</v>
      </c>
      <c r="I175" s="98">
        <v>0</v>
      </c>
      <c r="J175" s="98">
        <v>0</v>
      </c>
      <c r="K175" s="98">
        <v>0</v>
      </c>
      <c r="L175" s="98">
        <v>0</v>
      </c>
      <c r="M175" s="98">
        <v>0</v>
      </c>
      <c r="N175" s="98">
        <v>0</v>
      </c>
      <c r="O175" s="98">
        <v>0</v>
      </c>
      <c r="P175" s="98">
        <v>0</v>
      </c>
      <c r="Q175" s="98">
        <v>0</v>
      </c>
      <c r="R175" s="98">
        <v>0</v>
      </c>
      <c r="S175" s="98">
        <v>0</v>
      </c>
      <c r="T175" s="98">
        <v>0</v>
      </c>
      <c r="U175" s="98">
        <v>0</v>
      </c>
      <c r="V175" s="98">
        <v>0</v>
      </c>
      <c r="W175" s="98">
        <v>0</v>
      </c>
      <c r="X175" s="98">
        <v>0</v>
      </c>
      <c r="Y175" s="98">
        <v>0</v>
      </c>
      <c r="DA175" s="63" t="s">
        <v>2383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2384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X177" s="101">
        <v>0</v>
      </c>
      <c r="Y177" s="101">
        <v>0</v>
      </c>
      <c r="DA177" s="131" t="s">
        <v>2385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X178" s="104">
        <v>0</v>
      </c>
      <c r="Y178" s="104">
        <v>0</v>
      </c>
      <c r="DA178" s="132" t="s">
        <v>2386</v>
      </c>
    </row>
    <row r="179" spans="1:105" ht="12" customHeight="1" x14ac:dyDescent="0.25">
      <c r="A179" s="106" t="s">
        <v>122</v>
      </c>
      <c r="B179" s="101">
        <v>0</v>
      </c>
      <c r="C179" s="101">
        <v>0</v>
      </c>
      <c r="D179" s="101">
        <v>0</v>
      </c>
      <c r="E179" s="101">
        <v>0</v>
      </c>
      <c r="F179" s="101">
        <v>0</v>
      </c>
      <c r="G179" s="101">
        <v>0</v>
      </c>
      <c r="H179" s="101">
        <v>0</v>
      </c>
      <c r="I179" s="101">
        <v>0</v>
      </c>
      <c r="J179" s="101">
        <v>0</v>
      </c>
      <c r="K179" s="101">
        <v>0</v>
      </c>
      <c r="L179" s="101">
        <v>0</v>
      </c>
      <c r="M179" s="101">
        <v>0</v>
      </c>
      <c r="N179" s="101">
        <v>0</v>
      </c>
      <c r="O179" s="101">
        <v>0</v>
      </c>
      <c r="P179" s="101">
        <v>0</v>
      </c>
      <c r="Q179" s="101">
        <v>0</v>
      </c>
      <c r="R179" s="101">
        <v>0</v>
      </c>
      <c r="S179" s="101">
        <v>0</v>
      </c>
      <c r="T179" s="101">
        <v>0</v>
      </c>
      <c r="U179" s="101">
        <v>0</v>
      </c>
      <c r="V179" s="101">
        <v>0</v>
      </c>
      <c r="W179" s="101">
        <v>0</v>
      </c>
      <c r="X179" s="101">
        <v>0</v>
      </c>
      <c r="Y179" s="101">
        <v>0</v>
      </c>
      <c r="DA179" s="131" t="s">
        <v>2387</v>
      </c>
    </row>
    <row r="180" spans="1:105" ht="12" customHeight="1" x14ac:dyDescent="0.25">
      <c r="A180" s="107" t="s">
        <v>121</v>
      </c>
      <c r="B180" s="104">
        <v>0</v>
      </c>
      <c r="C180" s="104">
        <v>0</v>
      </c>
      <c r="D180" s="104">
        <v>0</v>
      </c>
      <c r="E180" s="104">
        <v>0</v>
      </c>
      <c r="F180" s="104">
        <v>0</v>
      </c>
      <c r="G180" s="104">
        <v>0</v>
      </c>
      <c r="H180" s="104">
        <v>0</v>
      </c>
      <c r="I180" s="104">
        <v>0</v>
      </c>
      <c r="J180" s="104">
        <v>0</v>
      </c>
      <c r="K180" s="104">
        <v>0</v>
      </c>
      <c r="L180" s="104">
        <v>0</v>
      </c>
      <c r="M180" s="104">
        <v>0</v>
      </c>
      <c r="N180" s="104">
        <v>0</v>
      </c>
      <c r="O180" s="104">
        <v>0</v>
      </c>
      <c r="P180" s="104">
        <v>0</v>
      </c>
      <c r="Q180" s="104">
        <v>0</v>
      </c>
      <c r="R180" s="104">
        <v>0</v>
      </c>
      <c r="S180" s="104">
        <v>0</v>
      </c>
      <c r="T180" s="104">
        <v>0</v>
      </c>
      <c r="U180" s="104">
        <v>0</v>
      </c>
      <c r="V180" s="104">
        <v>0</v>
      </c>
      <c r="W180" s="104">
        <v>0</v>
      </c>
      <c r="X180" s="104">
        <v>0</v>
      </c>
      <c r="Y180" s="104">
        <v>0</v>
      </c>
      <c r="DA180" s="132" t="s">
        <v>2388</v>
      </c>
    </row>
    <row r="181" spans="1:105" ht="12" customHeight="1" x14ac:dyDescent="0.25">
      <c r="A181" s="108" t="s">
        <v>53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X181" s="98">
        <v>0</v>
      </c>
      <c r="Y181" s="98">
        <v>0</v>
      </c>
      <c r="DA181" s="63" t="s">
        <v>2389</v>
      </c>
    </row>
    <row r="182" spans="1:105" ht="12" customHeight="1" x14ac:dyDescent="0.25">
      <c r="A182" s="108" t="s">
        <v>52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2390</v>
      </c>
    </row>
    <row r="183" spans="1:105" ht="12" customHeight="1" x14ac:dyDescent="0.25">
      <c r="A183" s="121" t="s">
        <v>54</v>
      </c>
      <c r="B183" s="122">
        <v>0</v>
      </c>
      <c r="C183" s="122">
        <v>0</v>
      </c>
      <c r="D183" s="122">
        <v>0</v>
      </c>
      <c r="E183" s="122">
        <v>0</v>
      </c>
      <c r="F183" s="122">
        <v>0</v>
      </c>
      <c r="G183" s="122">
        <v>0</v>
      </c>
      <c r="H183" s="122">
        <v>0</v>
      </c>
      <c r="I183" s="122">
        <v>0</v>
      </c>
      <c r="J183" s="122">
        <v>0</v>
      </c>
      <c r="K183" s="122">
        <v>0</v>
      </c>
      <c r="L183" s="122">
        <v>0</v>
      </c>
      <c r="M183" s="122">
        <v>0</v>
      </c>
      <c r="N183" s="122">
        <v>0</v>
      </c>
      <c r="O183" s="122">
        <v>0</v>
      </c>
      <c r="P183" s="122">
        <v>0</v>
      </c>
      <c r="Q183" s="122">
        <v>0</v>
      </c>
      <c r="R183" s="122">
        <v>0</v>
      </c>
      <c r="S183" s="122">
        <v>0</v>
      </c>
      <c r="T183" s="122">
        <v>0</v>
      </c>
      <c r="U183" s="122">
        <v>0</v>
      </c>
      <c r="V183" s="122">
        <v>0</v>
      </c>
      <c r="W183" s="122">
        <v>0</v>
      </c>
      <c r="X183" s="122">
        <v>0</v>
      </c>
      <c r="Y183" s="122">
        <v>0</v>
      </c>
      <c r="DA183" s="130" t="s">
        <v>2391</v>
      </c>
    </row>
    <row r="184" spans="1:105" ht="12" customHeight="1" x14ac:dyDescent="0.25">
      <c r="A184" s="97" t="s">
        <v>50</v>
      </c>
      <c r="B184" s="98">
        <v>0</v>
      </c>
      <c r="C184" s="98">
        <v>0</v>
      </c>
      <c r="D184" s="98">
        <v>0</v>
      </c>
      <c r="E184" s="98">
        <v>0</v>
      </c>
      <c r="F184" s="98">
        <v>0</v>
      </c>
      <c r="G184" s="98">
        <v>0</v>
      </c>
      <c r="H184" s="98">
        <v>0</v>
      </c>
      <c r="I184" s="98">
        <v>0</v>
      </c>
      <c r="J184" s="98">
        <v>0</v>
      </c>
      <c r="K184" s="98">
        <v>0</v>
      </c>
      <c r="L184" s="98">
        <v>0</v>
      </c>
      <c r="M184" s="98">
        <v>0</v>
      </c>
      <c r="N184" s="98">
        <v>0</v>
      </c>
      <c r="O184" s="98">
        <v>0</v>
      </c>
      <c r="P184" s="98">
        <v>0</v>
      </c>
      <c r="Q184" s="98">
        <v>0</v>
      </c>
      <c r="R184" s="98">
        <v>0</v>
      </c>
      <c r="S184" s="98">
        <v>0</v>
      </c>
      <c r="T184" s="98">
        <v>0</v>
      </c>
      <c r="U184" s="98">
        <v>0</v>
      </c>
      <c r="V184" s="98">
        <v>0</v>
      </c>
      <c r="W184" s="98">
        <v>0</v>
      </c>
      <c r="X184" s="98">
        <v>0</v>
      </c>
      <c r="Y184" s="98">
        <v>0</v>
      </c>
      <c r="DA184" s="63" t="s">
        <v>2392</v>
      </c>
    </row>
    <row r="185" spans="1:105" ht="12" customHeight="1" x14ac:dyDescent="0.25">
      <c r="A185" s="109" t="s">
        <v>120</v>
      </c>
      <c r="B185" s="33">
        <v>0</v>
      </c>
      <c r="C185" s="33">
        <v>0</v>
      </c>
      <c r="D185" s="33">
        <v>0</v>
      </c>
      <c r="E185" s="33">
        <v>0</v>
      </c>
      <c r="F185" s="33">
        <v>0</v>
      </c>
      <c r="G185" s="33">
        <v>0</v>
      </c>
      <c r="H185" s="33">
        <v>0</v>
      </c>
      <c r="I185" s="33">
        <v>0</v>
      </c>
      <c r="J185" s="33">
        <v>0</v>
      </c>
      <c r="K185" s="33">
        <v>0</v>
      </c>
      <c r="L185" s="33">
        <v>0</v>
      </c>
      <c r="M185" s="33">
        <v>0</v>
      </c>
      <c r="N185" s="33">
        <v>0</v>
      </c>
      <c r="O185" s="33">
        <v>0</v>
      </c>
      <c r="P185" s="33">
        <v>0</v>
      </c>
      <c r="Q185" s="33">
        <v>0</v>
      </c>
      <c r="R185" s="33">
        <v>0</v>
      </c>
      <c r="S185" s="33">
        <v>0</v>
      </c>
      <c r="T185" s="33">
        <v>0</v>
      </c>
      <c r="U185" s="33">
        <v>0</v>
      </c>
      <c r="V185" s="33">
        <v>0</v>
      </c>
      <c r="W185" s="33">
        <v>0</v>
      </c>
      <c r="X185" s="33">
        <v>0</v>
      </c>
      <c r="Y185" s="33">
        <v>0</v>
      </c>
      <c r="DA185" s="60" t="s">
        <v>2393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0</v>
      </c>
      <c r="C187" s="117">
        <f t="shared" si="83"/>
        <v>0</v>
      </c>
      <c r="D187" s="117">
        <f t="shared" si="83"/>
        <v>0</v>
      </c>
      <c r="E187" s="117">
        <f t="shared" si="83"/>
        <v>0</v>
      </c>
      <c r="F187" s="117">
        <f t="shared" si="83"/>
        <v>0</v>
      </c>
      <c r="G187" s="117">
        <f t="shared" si="83"/>
        <v>0</v>
      </c>
      <c r="H187" s="117">
        <f t="shared" si="83"/>
        <v>0</v>
      </c>
      <c r="I187" s="117">
        <f t="shared" si="83"/>
        <v>0</v>
      </c>
      <c r="J187" s="117">
        <f t="shared" si="83"/>
        <v>0</v>
      </c>
      <c r="K187" s="117">
        <f t="shared" si="83"/>
        <v>0</v>
      </c>
      <c r="L187" s="117">
        <f t="shared" si="83"/>
        <v>0</v>
      </c>
      <c r="M187" s="117">
        <f t="shared" si="83"/>
        <v>0</v>
      </c>
      <c r="N187" s="117">
        <f t="shared" si="83"/>
        <v>0</v>
      </c>
      <c r="O187" s="117">
        <f t="shared" si="83"/>
        <v>0</v>
      </c>
      <c r="P187" s="117">
        <f t="shared" si="83"/>
        <v>0</v>
      </c>
      <c r="Q187" s="117">
        <f t="shared" si="83"/>
        <v>0</v>
      </c>
      <c r="R187" s="117">
        <f t="shared" ref="R187:V187" si="84">R188+R190+R192+R201</f>
        <v>0</v>
      </c>
      <c r="S187" s="117">
        <f t="shared" si="84"/>
        <v>0</v>
      </c>
      <c r="T187" s="117">
        <f t="shared" si="84"/>
        <v>0</v>
      </c>
      <c r="U187" s="117">
        <f t="shared" si="84"/>
        <v>0</v>
      </c>
      <c r="V187" s="117">
        <f t="shared" si="84"/>
        <v>0</v>
      </c>
      <c r="W187" s="117">
        <f t="shared" ref="W187:Y187" si="85">W188+W190+W192+W201</f>
        <v>0</v>
      </c>
      <c r="X187" s="117">
        <f t="shared" si="85"/>
        <v>0</v>
      </c>
      <c r="Y187" s="117">
        <f t="shared" si="85"/>
        <v>0</v>
      </c>
      <c r="DA187" s="129" t="s">
        <v>2545</v>
      </c>
    </row>
    <row r="188" spans="1:105" ht="12" customHeight="1" x14ac:dyDescent="0.25">
      <c r="A188" s="121" t="s">
        <v>57</v>
      </c>
      <c r="B188" s="122">
        <f t="shared" ref="B188:Y188" si="86">B189</f>
        <v>0</v>
      </c>
      <c r="C188" s="122">
        <f t="shared" si="86"/>
        <v>0</v>
      </c>
      <c r="D188" s="122">
        <f t="shared" si="86"/>
        <v>0</v>
      </c>
      <c r="E188" s="122">
        <f t="shared" si="86"/>
        <v>0</v>
      </c>
      <c r="F188" s="122">
        <f t="shared" si="86"/>
        <v>0</v>
      </c>
      <c r="G188" s="122">
        <f t="shared" si="86"/>
        <v>0</v>
      </c>
      <c r="H188" s="122">
        <f t="shared" si="86"/>
        <v>0</v>
      </c>
      <c r="I188" s="122">
        <f t="shared" si="86"/>
        <v>0</v>
      </c>
      <c r="J188" s="122">
        <f t="shared" si="86"/>
        <v>0</v>
      </c>
      <c r="K188" s="122">
        <f t="shared" si="86"/>
        <v>0</v>
      </c>
      <c r="L188" s="122">
        <f t="shared" si="86"/>
        <v>0</v>
      </c>
      <c r="M188" s="122">
        <f t="shared" si="86"/>
        <v>0</v>
      </c>
      <c r="N188" s="122">
        <f t="shared" si="86"/>
        <v>0</v>
      </c>
      <c r="O188" s="122">
        <f t="shared" si="86"/>
        <v>0</v>
      </c>
      <c r="P188" s="122">
        <f t="shared" si="86"/>
        <v>0</v>
      </c>
      <c r="Q188" s="122">
        <f t="shared" si="86"/>
        <v>0</v>
      </c>
      <c r="R188" s="122">
        <f t="shared" si="86"/>
        <v>0</v>
      </c>
      <c r="S188" s="122">
        <f t="shared" si="86"/>
        <v>0</v>
      </c>
      <c r="T188" s="122">
        <f t="shared" si="86"/>
        <v>0</v>
      </c>
      <c r="U188" s="122">
        <f t="shared" si="86"/>
        <v>0</v>
      </c>
      <c r="V188" s="122">
        <f t="shared" si="86"/>
        <v>0</v>
      </c>
      <c r="W188" s="122">
        <f t="shared" si="86"/>
        <v>0</v>
      </c>
      <c r="X188" s="122">
        <f t="shared" si="86"/>
        <v>0</v>
      </c>
      <c r="Y188" s="122">
        <f t="shared" si="86"/>
        <v>0</v>
      </c>
      <c r="DA188" s="130" t="s">
        <v>2546</v>
      </c>
    </row>
    <row r="189" spans="1:105" ht="12" customHeight="1" x14ac:dyDescent="0.25">
      <c r="A189" s="97" t="s">
        <v>53</v>
      </c>
      <c r="B189" s="98">
        <v>0</v>
      </c>
      <c r="C189" s="98">
        <v>0</v>
      </c>
      <c r="D189" s="98">
        <v>0</v>
      </c>
      <c r="E189" s="98">
        <v>0</v>
      </c>
      <c r="F189" s="98">
        <v>0</v>
      </c>
      <c r="G189" s="98">
        <v>0</v>
      </c>
      <c r="H189" s="98">
        <v>0</v>
      </c>
      <c r="I189" s="98">
        <v>0</v>
      </c>
      <c r="J189" s="98">
        <v>0</v>
      </c>
      <c r="K189" s="98">
        <v>0</v>
      </c>
      <c r="L189" s="98">
        <v>0</v>
      </c>
      <c r="M189" s="98">
        <v>0</v>
      </c>
      <c r="N189" s="98">
        <v>0</v>
      </c>
      <c r="O189" s="98">
        <v>0</v>
      </c>
      <c r="P189" s="98">
        <v>0</v>
      </c>
      <c r="Q189" s="98">
        <v>0</v>
      </c>
      <c r="R189" s="98">
        <v>0</v>
      </c>
      <c r="S189" s="98">
        <v>0</v>
      </c>
      <c r="T189" s="98">
        <v>0</v>
      </c>
      <c r="U189" s="98">
        <v>0</v>
      </c>
      <c r="V189" s="98">
        <v>0</v>
      </c>
      <c r="W189" s="98">
        <v>0</v>
      </c>
      <c r="X189" s="98">
        <v>0</v>
      </c>
      <c r="Y189" s="98">
        <v>0</v>
      </c>
      <c r="DA189" s="63" t="s">
        <v>2547</v>
      </c>
    </row>
    <row r="190" spans="1:105" ht="12" customHeight="1" x14ac:dyDescent="0.25">
      <c r="A190" s="121" t="s">
        <v>92</v>
      </c>
      <c r="B190" s="122">
        <f t="shared" ref="B190:Y190" si="87">B191</f>
        <v>0</v>
      </c>
      <c r="C190" s="122">
        <f t="shared" si="87"/>
        <v>0</v>
      </c>
      <c r="D190" s="122">
        <f t="shared" si="87"/>
        <v>0</v>
      </c>
      <c r="E190" s="122">
        <f t="shared" si="87"/>
        <v>0</v>
      </c>
      <c r="F190" s="122">
        <f t="shared" si="87"/>
        <v>0</v>
      </c>
      <c r="G190" s="122">
        <f t="shared" si="87"/>
        <v>0</v>
      </c>
      <c r="H190" s="122">
        <f t="shared" si="87"/>
        <v>0</v>
      </c>
      <c r="I190" s="122">
        <f t="shared" si="87"/>
        <v>0</v>
      </c>
      <c r="J190" s="122">
        <f t="shared" si="87"/>
        <v>0</v>
      </c>
      <c r="K190" s="122">
        <f t="shared" si="87"/>
        <v>0</v>
      </c>
      <c r="L190" s="122">
        <f t="shared" si="87"/>
        <v>0</v>
      </c>
      <c r="M190" s="122">
        <f t="shared" si="87"/>
        <v>0</v>
      </c>
      <c r="N190" s="122">
        <f t="shared" si="87"/>
        <v>0</v>
      </c>
      <c r="O190" s="122">
        <f t="shared" si="87"/>
        <v>0</v>
      </c>
      <c r="P190" s="122">
        <f t="shared" si="87"/>
        <v>0</v>
      </c>
      <c r="Q190" s="122">
        <f t="shared" si="87"/>
        <v>0</v>
      </c>
      <c r="R190" s="122">
        <f t="shared" si="87"/>
        <v>0</v>
      </c>
      <c r="S190" s="122">
        <f t="shared" si="87"/>
        <v>0</v>
      </c>
      <c r="T190" s="122">
        <f t="shared" si="87"/>
        <v>0</v>
      </c>
      <c r="U190" s="122">
        <f t="shared" si="87"/>
        <v>0</v>
      </c>
      <c r="V190" s="122">
        <f t="shared" si="87"/>
        <v>0</v>
      </c>
      <c r="W190" s="122">
        <f t="shared" si="87"/>
        <v>0</v>
      </c>
      <c r="X190" s="122">
        <f t="shared" si="87"/>
        <v>0</v>
      </c>
      <c r="Y190" s="122">
        <f t="shared" si="87"/>
        <v>0</v>
      </c>
      <c r="DA190" s="130" t="s">
        <v>2548</v>
      </c>
    </row>
    <row r="191" spans="1:105" ht="12" customHeight="1" x14ac:dyDescent="0.25">
      <c r="A191" s="97" t="s">
        <v>53</v>
      </c>
      <c r="B191" s="98">
        <f>RES_hhdet_tesh!B147</f>
        <v>0</v>
      </c>
      <c r="C191" s="98">
        <f>RES_hhdet_tesh!C147</f>
        <v>0</v>
      </c>
      <c r="D191" s="98">
        <f>RES_hhdet_tesh!D147</f>
        <v>0</v>
      </c>
      <c r="E191" s="98">
        <f>RES_hhdet_tesh!E147</f>
        <v>0</v>
      </c>
      <c r="F191" s="98">
        <f>RES_hhdet_tesh!F147</f>
        <v>0</v>
      </c>
      <c r="G191" s="98">
        <f>RES_hhdet_tesh!G147</f>
        <v>0</v>
      </c>
      <c r="H191" s="98">
        <f>RES_hhdet_tesh!H147</f>
        <v>0</v>
      </c>
      <c r="I191" s="98">
        <f>RES_hhdet_tesh!I147</f>
        <v>0</v>
      </c>
      <c r="J191" s="98">
        <f>RES_hhdet_tesh!J147</f>
        <v>0</v>
      </c>
      <c r="K191" s="98">
        <f>RES_hhdet_tesh!K147</f>
        <v>0</v>
      </c>
      <c r="L191" s="98">
        <f>RES_hhdet_tesh!L147</f>
        <v>0</v>
      </c>
      <c r="M191" s="98">
        <f>RES_hhdet_tesh!M147</f>
        <v>0</v>
      </c>
      <c r="N191" s="98">
        <f>RES_hhdet_tesh!N147</f>
        <v>0</v>
      </c>
      <c r="O191" s="98">
        <f>RES_hhdet_tesh!O147</f>
        <v>0</v>
      </c>
      <c r="P191" s="98">
        <f>RES_hhdet_tesh!P147</f>
        <v>0</v>
      </c>
      <c r="Q191" s="98">
        <f>RES_hhdet_tesh!Q147</f>
        <v>0</v>
      </c>
      <c r="R191" s="98">
        <f>RES_hhdet_tesh!R147</f>
        <v>0</v>
      </c>
      <c r="S191" s="98">
        <f>RES_hhdet_tesh!S147</f>
        <v>0</v>
      </c>
      <c r="T191" s="98">
        <f>RES_hhdet_tesh!T147</f>
        <v>0</v>
      </c>
      <c r="U191" s="98">
        <f>RES_hhdet_tesh!U147</f>
        <v>0</v>
      </c>
      <c r="V191" s="98">
        <f>RES_hhdet_tesh!V147</f>
        <v>0</v>
      </c>
      <c r="W191" s="98">
        <f>RES_hhdet_tesh!W147</f>
        <v>0</v>
      </c>
      <c r="X191" s="98">
        <f>RES_hhdet_tesh!X147</f>
        <v>0</v>
      </c>
      <c r="Y191" s="98">
        <f>RES_hhdet_tesh!Y147</f>
        <v>0</v>
      </c>
      <c r="DA191" s="63" t="s">
        <v>2549</v>
      </c>
    </row>
    <row r="192" spans="1:105" ht="12" customHeight="1" x14ac:dyDescent="0.25">
      <c r="A192" s="121" t="s">
        <v>55</v>
      </c>
      <c r="B192" s="122">
        <v>0</v>
      </c>
      <c r="C192" s="122">
        <v>0</v>
      </c>
      <c r="D192" s="122">
        <v>0</v>
      </c>
      <c r="E192" s="122">
        <v>0</v>
      </c>
      <c r="F192" s="122">
        <v>0</v>
      </c>
      <c r="G192" s="122">
        <v>0</v>
      </c>
      <c r="H192" s="122">
        <v>0</v>
      </c>
      <c r="I192" s="122">
        <v>0</v>
      </c>
      <c r="J192" s="122">
        <v>0</v>
      </c>
      <c r="K192" s="122">
        <v>0</v>
      </c>
      <c r="L192" s="122">
        <v>0</v>
      </c>
      <c r="M192" s="122">
        <v>0</v>
      </c>
      <c r="N192" s="122">
        <v>0</v>
      </c>
      <c r="O192" s="122">
        <v>0</v>
      </c>
      <c r="P192" s="122">
        <v>0</v>
      </c>
      <c r="Q192" s="122">
        <v>0</v>
      </c>
      <c r="R192" s="122">
        <v>0</v>
      </c>
      <c r="S192" s="122">
        <v>0</v>
      </c>
      <c r="T192" s="122">
        <v>0</v>
      </c>
      <c r="U192" s="122">
        <v>0</v>
      </c>
      <c r="V192" s="122">
        <v>0</v>
      </c>
      <c r="W192" s="122">
        <v>0</v>
      </c>
      <c r="X192" s="122">
        <v>0</v>
      </c>
      <c r="Y192" s="122">
        <v>0</v>
      </c>
      <c r="DA192" s="130" t="s">
        <v>2550</v>
      </c>
    </row>
    <row r="193" spans="1:105" ht="12" customHeight="1" x14ac:dyDescent="0.25">
      <c r="A193" s="97" t="s">
        <v>124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X193" s="98">
        <v>0</v>
      </c>
      <c r="Y193" s="98">
        <v>0</v>
      </c>
      <c r="DA193" s="63" t="s">
        <v>2551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X194" s="98">
        <v>0</v>
      </c>
      <c r="Y194" s="98">
        <v>0</v>
      </c>
      <c r="DA194" s="63" t="s">
        <v>2552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X195" s="101">
        <v>0</v>
      </c>
      <c r="Y195" s="101">
        <v>0</v>
      </c>
      <c r="DA195" s="131" t="s">
        <v>2553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X196" s="104">
        <v>0</v>
      </c>
      <c r="Y196" s="104">
        <v>0</v>
      </c>
      <c r="DA196" s="132" t="s">
        <v>2554</v>
      </c>
    </row>
    <row r="197" spans="1:105" ht="12" customHeight="1" x14ac:dyDescent="0.25">
      <c r="A197" s="106" t="s">
        <v>122</v>
      </c>
      <c r="B197" s="101">
        <v>0</v>
      </c>
      <c r="C197" s="101">
        <v>0</v>
      </c>
      <c r="D197" s="101">
        <v>0</v>
      </c>
      <c r="E197" s="101">
        <v>0</v>
      </c>
      <c r="F197" s="101">
        <v>0</v>
      </c>
      <c r="G197" s="101">
        <v>0</v>
      </c>
      <c r="H197" s="101">
        <v>0</v>
      </c>
      <c r="I197" s="101">
        <v>0</v>
      </c>
      <c r="J197" s="101">
        <v>0</v>
      </c>
      <c r="K197" s="101">
        <v>0</v>
      </c>
      <c r="L197" s="101">
        <v>0</v>
      </c>
      <c r="M197" s="101">
        <v>0</v>
      </c>
      <c r="N197" s="101">
        <v>0</v>
      </c>
      <c r="O197" s="101">
        <v>0</v>
      </c>
      <c r="P197" s="101">
        <v>0</v>
      </c>
      <c r="Q197" s="101">
        <v>0</v>
      </c>
      <c r="R197" s="101">
        <v>0</v>
      </c>
      <c r="S197" s="101">
        <v>0</v>
      </c>
      <c r="T197" s="101">
        <v>0</v>
      </c>
      <c r="U197" s="101">
        <v>0</v>
      </c>
      <c r="V197" s="101">
        <v>0</v>
      </c>
      <c r="W197" s="101">
        <v>0</v>
      </c>
      <c r="X197" s="101">
        <v>0</v>
      </c>
      <c r="Y197" s="101">
        <v>0</v>
      </c>
      <c r="DA197" s="131" t="s">
        <v>2555</v>
      </c>
    </row>
    <row r="198" spans="1:105" ht="12" customHeight="1" x14ac:dyDescent="0.25">
      <c r="A198" s="107" t="s">
        <v>121</v>
      </c>
      <c r="B198" s="104">
        <v>0</v>
      </c>
      <c r="C198" s="104">
        <v>0</v>
      </c>
      <c r="D198" s="104">
        <v>0</v>
      </c>
      <c r="E198" s="104">
        <v>0</v>
      </c>
      <c r="F198" s="104">
        <v>0</v>
      </c>
      <c r="G198" s="104">
        <v>0</v>
      </c>
      <c r="H198" s="104">
        <v>0</v>
      </c>
      <c r="I198" s="104">
        <v>0</v>
      </c>
      <c r="J198" s="104">
        <v>0</v>
      </c>
      <c r="K198" s="104">
        <v>0</v>
      </c>
      <c r="L198" s="104">
        <v>0</v>
      </c>
      <c r="M198" s="104">
        <v>0</v>
      </c>
      <c r="N198" s="104">
        <v>0</v>
      </c>
      <c r="O198" s="104">
        <v>0</v>
      </c>
      <c r="P198" s="104">
        <v>0</v>
      </c>
      <c r="Q198" s="104">
        <v>0</v>
      </c>
      <c r="R198" s="104">
        <v>0</v>
      </c>
      <c r="S198" s="104">
        <v>0</v>
      </c>
      <c r="T198" s="104">
        <v>0</v>
      </c>
      <c r="U198" s="104">
        <v>0</v>
      </c>
      <c r="V198" s="104">
        <v>0</v>
      </c>
      <c r="W198" s="104">
        <v>0</v>
      </c>
      <c r="X198" s="104">
        <v>0</v>
      </c>
      <c r="Y198" s="104">
        <v>0</v>
      </c>
      <c r="DA198" s="132" t="s">
        <v>2556</v>
      </c>
    </row>
    <row r="199" spans="1:105" ht="12" customHeight="1" x14ac:dyDescent="0.25">
      <c r="A199" s="108" t="s">
        <v>53</v>
      </c>
      <c r="B199" s="98">
        <v>0</v>
      </c>
      <c r="C199" s="98">
        <v>0</v>
      </c>
      <c r="D199" s="98">
        <v>0</v>
      </c>
      <c r="E199" s="98">
        <v>0</v>
      </c>
      <c r="F199" s="98">
        <v>0</v>
      </c>
      <c r="G199" s="98">
        <v>0</v>
      </c>
      <c r="H199" s="98">
        <v>0</v>
      </c>
      <c r="I199" s="98">
        <v>0</v>
      </c>
      <c r="J199" s="98">
        <v>0</v>
      </c>
      <c r="K199" s="98">
        <v>0</v>
      </c>
      <c r="L199" s="98">
        <v>0</v>
      </c>
      <c r="M199" s="98">
        <v>0</v>
      </c>
      <c r="N199" s="98">
        <v>0</v>
      </c>
      <c r="O199" s="98">
        <v>0</v>
      </c>
      <c r="P199" s="98">
        <v>0</v>
      </c>
      <c r="Q199" s="98">
        <v>0</v>
      </c>
      <c r="R199" s="98">
        <v>0</v>
      </c>
      <c r="S199" s="98">
        <v>0</v>
      </c>
      <c r="T199" s="98">
        <v>0</v>
      </c>
      <c r="U199" s="98">
        <v>0</v>
      </c>
      <c r="V199" s="98">
        <v>0</v>
      </c>
      <c r="W199" s="98">
        <v>0</v>
      </c>
      <c r="X199" s="98">
        <v>0</v>
      </c>
      <c r="Y199" s="98">
        <v>0</v>
      </c>
      <c r="DA199" s="63" t="s">
        <v>2557</v>
      </c>
    </row>
    <row r="200" spans="1:105" ht="12" customHeight="1" x14ac:dyDescent="0.25">
      <c r="A200" s="108" t="s">
        <v>52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X200" s="98">
        <v>0</v>
      </c>
      <c r="Y200" s="98">
        <v>0</v>
      </c>
      <c r="DA200" s="63" t="s">
        <v>2558</v>
      </c>
    </row>
    <row r="201" spans="1:105" ht="12" customHeight="1" x14ac:dyDescent="0.25">
      <c r="A201" s="121" t="s">
        <v>54</v>
      </c>
      <c r="B201" s="122">
        <v>0</v>
      </c>
      <c r="C201" s="122">
        <v>0</v>
      </c>
      <c r="D201" s="122">
        <v>0</v>
      </c>
      <c r="E201" s="122">
        <v>0</v>
      </c>
      <c r="F201" s="122">
        <v>0</v>
      </c>
      <c r="G201" s="122">
        <v>0</v>
      </c>
      <c r="H201" s="122">
        <v>0</v>
      </c>
      <c r="I201" s="122">
        <v>0</v>
      </c>
      <c r="J201" s="122">
        <v>0</v>
      </c>
      <c r="K201" s="122">
        <v>0</v>
      </c>
      <c r="L201" s="122">
        <v>0</v>
      </c>
      <c r="M201" s="122">
        <v>0</v>
      </c>
      <c r="N201" s="122">
        <v>0</v>
      </c>
      <c r="O201" s="122">
        <v>0</v>
      </c>
      <c r="P201" s="122">
        <v>0</v>
      </c>
      <c r="Q201" s="122">
        <v>0</v>
      </c>
      <c r="R201" s="122">
        <v>0</v>
      </c>
      <c r="S201" s="122">
        <v>0</v>
      </c>
      <c r="T201" s="122">
        <v>0</v>
      </c>
      <c r="U201" s="122">
        <v>0</v>
      </c>
      <c r="V201" s="122">
        <v>0</v>
      </c>
      <c r="W201" s="122">
        <v>0</v>
      </c>
      <c r="X201" s="122">
        <v>0</v>
      </c>
      <c r="Y201" s="122">
        <v>0</v>
      </c>
      <c r="DA201" s="130" t="s">
        <v>2559</v>
      </c>
    </row>
    <row r="202" spans="1:105" ht="12" customHeight="1" x14ac:dyDescent="0.25">
      <c r="A202" s="97" t="s">
        <v>50</v>
      </c>
      <c r="B202" s="98">
        <v>0</v>
      </c>
      <c r="C202" s="98">
        <v>0</v>
      </c>
      <c r="D202" s="98">
        <v>0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98">
        <v>0</v>
      </c>
      <c r="P202" s="98">
        <v>0</v>
      </c>
      <c r="Q202" s="98">
        <v>0</v>
      </c>
      <c r="R202" s="98">
        <v>0</v>
      </c>
      <c r="S202" s="98">
        <v>0</v>
      </c>
      <c r="T202" s="98">
        <v>0</v>
      </c>
      <c r="U202" s="98">
        <v>0</v>
      </c>
      <c r="V202" s="98">
        <v>0</v>
      </c>
      <c r="W202" s="98">
        <v>0</v>
      </c>
      <c r="X202" s="98">
        <v>0</v>
      </c>
      <c r="Y202" s="98">
        <v>0</v>
      </c>
      <c r="DA202" s="63" t="s">
        <v>2560</v>
      </c>
    </row>
    <row r="203" spans="1:105" ht="12" customHeight="1" x14ac:dyDescent="0.25">
      <c r="A203" s="109" t="s">
        <v>120</v>
      </c>
      <c r="B203" s="33">
        <v>0</v>
      </c>
      <c r="C203" s="33">
        <v>0</v>
      </c>
      <c r="D203" s="33">
        <v>0</v>
      </c>
      <c r="E203" s="33">
        <v>0</v>
      </c>
      <c r="F203" s="33">
        <v>0</v>
      </c>
      <c r="G203" s="33">
        <v>0</v>
      </c>
      <c r="H203" s="33">
        <v>0</v>
      </c>
      <c r="I203" s="33">
        <v>0</v>
      </c>
      <c r="J203" s="33">
        <v>0</v>
      </c>
      <c r="K203" s="33">
        <v>0</v>
      </c>
      <c r="L203" s="33">
        <v>0</v>
      </c>
      <c r="M203" s="33">
        <v>0</v>
      </c>
      <c r="N203" s="33">
        <v>0</v>
      </c>
      <c r="O203" s="33">
        <v>0</v>
      </c>
      <c r="P203" s="33">
        <v>0</v>
      </c>
      <c r="Q203" s="33">
        <v>0</v>
      </c>
      <c r="R203" s="33">
        <v>0</v>
      </c>
      <c r="S203" s="33">
        <v>0</v>
      </c>
      <c r="T203" s="33">
        <v>0</v>
      </c>
      <c r="U203" s="33">
        <v>0</v>
      </c>
      <c r="V203" s="33">
        <v>0</v>
      </c>
      <c r="W203" s="33">
        <v>0</v>
      </c>
      <c r="X203" s="33">
        <v>0</v>
      </c>
      <c r="Y203" s="33">
        <v>0</v>
      </c>
      <c r="DA203" s="60" t="s">
        <v>2561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0</v>
      </c>
      <c r="C205" s="117">
        <f t="shared" si="88"/>
        <v>0</v>
      </c>
      <c r="D205" s="117">
        <f t="shared" si="88"/>
        <v>0</v>
      </c>
      <c r="E205" s="117">
        <f t="shared" si="88"/>
        <v>0</v>
      </c>
      <c r="F205" s="117">
        <f t="shared" si="88"/>
        <v>0</v>
      </c>
      <c r="G205" s="117">
        <f t="shared" si="88"/>
        <v>0</v>
      </c>
      <c r="H205" s="117">
        <f t="shared" si="88"/>
        <v>0</v>
      </c>
      <c r="I205" s="117">
        <f t="shared" si="88"/>
        <v>0</v>
      </c>
      <c r="J205" s="117">
        <f t="shared" si="88"/>
        <v>0</v>
      </c>
      <c r="K205" s="117">
        <f t="shared" si="88"/>
        <v>0</v>
      </c>
      <c r="L205" s="117">
        <f t="shared" si="88"/>
        <v>0</v>
      </c>
      <c r="M205" s="117">
        <f t="shared" si="88"/>
        <v>0</v>
      </c>
      <c r="N205" s="117">
        <f t="shared" si="88"/>
        <v>0</v>
      </c>
      <c r="O205" s="117">
        <f t="shared" si="88"/>
        <v>0</v>
      </c>
      <c r="P205" s="117">
        <f t="shared" si="88"/>
        <v>0</v>
      </c>
      <c r="Q205" s="117">
        <f t="shared" si="88"/>
        <v>0</v>
      </c>
      <c r="R205" s="117">
        <f t="shared" ref="R205:V205" si="89">R206+R208+R210+R219</f>
        <v>0</v>
      </c>
      <c r="S205" s="117">
        <f t="shared" si="89"/>
        <v>0</v>
      </c>
      <c r="T205" s="117">
        <f t="shared" si="89"/>
        <v>0</v>
      </c>
      <c r="U205" s="117">
        <f t="shared" si="89"/>
        <v>0</v>
      </c>
      <c r="V205" s="117">
        <f t="shared" si="89"/>
        <v>0</v>
      </c>
      <c r="W205" s="117">
        <f t="shared" ref="W205:Y205" si="90">W206+W208+W210+W219</f>
        <v>0</v>
      </c>
      <c r="X205" s="117">
        <f t="shared" si="90"/>
        <v>0</v>
      </c>
      <c r="Y205" s="117">
        <f t="shared" si="90"/>
        <v>0</v>
      </c>
      <c r="DA205" s="129" t="s">
        <v>2713</v>
      </c>
    </row>
    <row r="206" spans="1:105" ht="12" customHeight="1" x14ac:dyDescent="0.25">
      <c r="A206" s="121" t="s">
        <v>57</v>
      </c>
      <c r="B206" s="122">
        <f t="shared" ref="B206:Y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X206" s="122">
        <f t="shared" si="91"/>
        <v>0</v>
      </c>
      <c r="Y206" s="122">
        <f t="shared" si="91"/>
        <v>0</v>
      </c>
      <c r="DA206" s="130" t="s">
        <v>2714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2715</v>
      </c>
    </row>
    <row r="208" spans="1:105" ht="12" customHeight="1" x14ac:dyDescent="0.25">
      <c r="A208" s="121" t="s">
        <v>92</v>
      </c>
      <c r="B208" s="122">
        <f t="shared" ref="B208:Y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X208" s="122">
        <f t="shared" si="92"/>
        <v>0</v>
      </c>
      <c r="Y208" s="122">
        <f t="shared" si="92"/>
        <v>0</v>
      </c>
      <c r="DA208" s="130" t="s">
        <v>2716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2717</v>
      </c>
    </row>
    <row r="210" spans="1:105" ht="12" customHeight="1" x14ac:dyDescent="0.25">
      <c r="A210" s="121" t="s">
        <v>55</v>
      </c>
      <c r="B210" s="122">
        <v>0</v>
      </c>
      <c r="C210" s="122">
        <v>0</v>
      </c>
      <c r="D210" s="122">
        <v>0</v>
      </c>
      <c r="E210" s="122">
        <v>0</v>
      </c>
      <c r="F210" s="122">
        <v>0</v>
      </c>
      <c r="G210" s="122">
        <v>0</v>
      </c>
      <c r="H210" s="122">
        <v>0</v>
      </c>
      <c r="I210" s="122">
        <v>0</v>
      </c>
      <c r="J210" s="122">
        <v>0</v>
      </c>
      <c r="K210" s="122">
        <v>0</v>
      </c>
      <c r="L210" s="122">
        <v>0</v>
      </c>
      <c r="M210" s="122">
        <v>0</v>
      </c>
      <c r="N210" s="122">
        <v>0</v>
      </c>
      <c r="O210" s="122">
        <v>0</v>
      </c>
      <c r="P210" s="122">
        <v>0</v>
      </c>
      <c r="Q210" s="122">
        <v>0</v>
      </c>
      <c r="R210" s="122">
        <v>0</v>
      </c>
      <c r="S210" s="122">
        <v>0</v>
      </c>
      <c r="T210" s="122">
        <v>0</v>
      </c>
      <c r="U210" s="122">
        <v>0</v>
      </c>
      <c r="V210" s="122">
        <v>0</v>
      </c>
      <c r="W210" s="122">
        <v>0</v>
      </c>
      <c r="X210" s="122">
        <v>0</v>
      </c>
      <c r="Y210" s="122">
        <v>0</v>
      </c>
      <c r="DA210" s="130" t="s">
        <v>2718</v>
      </c>
    </row>
    <row r="211" spans="1:105" ht="12" customHeight="1" x14ac:dyDescent="0.25">
      <c r="A211" s="97" t="s">
        <v>124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X211" s="98">
        <v>0</v>
      </c>
      <c r="Y211" s="98">
        <v>0</v>
      </c>
      <c r="DA211" s="63" t="s">
        <v>2719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X212" s="98">
        <v>0</v>
      </c>
      <c r="Y212" s="98">
        <v>0</v>
      </c>
      <c r="DA212" s="63" t="s">
        <v>2720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X213" s="101">
        <v>0</v>
      </c>
      <c r="Y213" s="101">
        <v>0</v>
      </c>
      <c r="DA213" s="131" t="s">
        <v>2721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X214" s="104">
        <v>0</v>
      </c>
      <c r="Y214" s="104">
        <v>0</v>
      </c>
      <c r="DA214" s="132" t="s">
        <v>2722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X215" s="101">
        <v>0</v>
      </c>
      <c r="Y215" s="101">
        <v>0</v>
      </c>
      <c r="DA215" s="131" t="s">
        <v>2723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X216" s="104">
        <v>0</v>
      </c>
      <c r="Y216" s="104">
        <v>0</v>
      </c>
      <c r="DA216" s="132" t="s">
        <v>2724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2725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X218" s="98">
        <v>0</v>
      </c>
      <c r="Y218" s="98">
        <v>0</v>
      </c>
      <c r="DA218" s="63" t="s">
        <v>2726</v>
      </c>
    </row>
    <row r="219" spans="1:105" ht="12" customHeight="1" x14ac:dyDescent="0.25">
      <c r="A219" s="121" t="s">
        <v>54</v>
      </c>
      <c r="B219" s="122">
        <v>0</v>
      </c>
      <c r="C219" s="122">
        <v>0</v>
      </c>
      <c r="D219" s="122">
        <v>0</v>
      </c>
      <c r="E219" s="122">
        <v>0</v>
      </c>
      <c r="F219" s="122">
        <v>0</v>
      </c>
      <c r="G219" s="122">
        <v>0</v>
      </c>
      <c r="H219" s="122">
        <v>0</v>
      </c>
      <c r="I219" s="122">
        <v>0</v>
      </c>
      <c r="J219" s="122">
        <v>0</v>
      </c>
      <c r="K219" s="122">
        <v>0</v>
      </c>
      <c r="L219" s="122">
        <v>0</v>
      </c>
      <c r="M219" s="122">
        <v>0</v>
      </c>
      <c r="N219" s="122">
        <v>0</v>
      </c>
      <c r="O219" s="122">
        <v>0</v>
      </c>
      <c r="P219" s="122">
        <v>0</v>
      </c>
      <c r="Q219" s="122">
        <v>0</v>
      </c>
      <c r="R219" s="122">
        <v>0</v>
      </c>
      <c r="S219" s="122">
        <v>0</v>
      </c>
      <c r="T219" s="122">
        <v>0</v>
      </c>
      <c r="U219" s="122">
        <v>0</v>
      </c>
      <c r="V219" s="122">
        <v>0</v>
      </c>
      <c r="W219" s="122">
        <v>0</v>
      </c>
      <c r="X219" s="122">
        <v>0</v>
      </c>
      <c r="Y219" s="122">
        <v>0</v>
      </c>
      <c r="DA219" s="130" t="s">
        <v>2727</v>
      </c>
    </row>
    <row r="220" spans="1:105" ht="12" customHeight="1" x14ac:dyDescent="0.25">
      <c r="A220" s="97" t="s">
        <v>50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2728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X221" s="33">
        <v>0</v>
      </c>
      <c r="Y221" s="33">
        <v>0</v>
      </c>
      <c r="DA221" s="60" t="s">
        <v>2729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0</v>
      </c>
      <c r="C223" s="118">
        <f t="shared" si="93"/>
        <v>0</v>
      </c>
      <c r="D223" s="118">
        <f t="shared" si="93"/>
        <v>0</v>
      </c>
      <c r="E223" s="118">
        <f t="shared" si="93"/>
        <v>0</v>
      </c>
      <c r="F223" s="118">
        <f t="shared" si="93"/>
        <v>0</v>
      </c>
      <c r="G223" s="118">
        <f t="shared" si="93"/>
        <v>0</v>
      </c>
      <c r="H223" s="118">
        <f t="shared" si="93"/>
        <v>0</v>
      </c>
      <c r="I223" s="118">
        <f t="shared" si="93"/>
        <v>0</v>
      </c>
      <c r="J223" s="118">
        <f t="shared" si="93"/>
        <v>0</v>
      </c>
      <c r="K223" s="118">
        <f t="shared" si="93"/>
        <v>0</v>
      </c>
      <c r="L223" s="118">
        <f t="shared" si="93"/>
        <v>0</v>
      </c>
      <c r="M223" s="118">
        <f t="shared" si="93"/>
        <v>0</v>
      </c>
      <c r="N223" s="118">
        <f t="shared" si="93"/>
        <v>0</v>
      </c>
      <c r="O223" s="118">
        <f t="shared" si="93"/>
        <v>0</v>
      </c>
      <c r="P223" s="118">
        <f t="shared" si="93"/>
        <v>0</v>
      </c>
      <c r="Q223" s="118">
        <f t="shared" si="93"/>
        <v>0</v>
      </c>
      <c r="R223" s="118">
        <f t="shared" ref="R223:V223" si="94">R224+R226+R228+R237</f>
        <v>0</v>
      </c>
      <c r="S223" s="118">
        <f t="shared" si="94"/>
        <v>0</v>
      </c>
      <c r="T223" s="118">
        <f t="shared" si="94"/>
        <v>0</v>
      </c>
      <c r="U223" s="118">
        <f t="shared" si="94"/>
        <v>0</v>
      </c>
      <c r="V223" s="118">
        <f t="shared" si="94"/>
        <v>0</v>
      </c>
      <c r="W223" s="118">
        <f t="shared" ref="W223:Y223" si="95">W224+W226+W228+W237</f>
        <v>0</v>
      </c>
      <c r="X223" s="118">
        <f t="shared" si="95"/>
        <v>0</v>
      </c>
      <c r="Y223" s="118">
        <f t="shared" si="95"/>
        <v>0</v>
      </c>
      <c r="DA223" s="129" t="s">
        <v>2881</v>
      </c>
    </row>
    <row r="224" spans="1:105" ht="12" customHeight="1" x14ac:dyDescent="0.25">
      <c r="A224" s="121" t="s">
        <v>57</v>
      </c>
      <c r="B224" s="123">
        <f t="shared" ref="B224:Y224" si="96">B225</f>
        <v>0</v>
      </c>
      <c r="C224" s="123">
        <f t="shared" si="96"/>
        <v>0</v>
      </c>
      <c r="D224" s="123">
        <f t="shared" si="96"/>
        <v>0</v>
      </c>
      <c r="E224" s="123">
        <f t="shared" si="96"/>
        <v>0</v>
      </c>
      <c r="F224" s="123">
        <f t="shared" si="96"/>
        <v>0</v>
      </c>
      <c r="G224" s="123">
        <f t="shared" si="96"/>
        <v>0</v>
      </c>
      <c r="H224" s="123">
        <f t="shared" si="96"/>
        <v>0</v>
      </c>
      <c r="I224" s="123">
        <f t="shared" si="96"/>
        <v>0</v>
      </c>
      <c r="J224" s="123">
        <f t="shared" si="96"/>
        <v>0</v>
      </c>
      <c r="K224" s="123">
        <f t="shared" si="96"/>
        <v>0</v>
      </c>
      <c r="L224" s="123">
        <f t="shared" si="96"/>
        <v>0</v>
      </c>
      <c r="M224" s="123">
        <f t="shared" si="96"/>
        <v>0</v>
      </c>
      <c r="N224" s="123">
        <f t="shared" si="96"/>
        <v>0</v>
      </c>
      <c r="O224" s="123">
        <f t="shared" si="96"/>
        <v>0</v>
      </c>
      <c r="P224" s="123">
        <f t="shared" si="96"/>
        <v>0</v>
      </c>
      <c r="Q224" s="123">
        <f t="shared" si="96"/>
        <v>0</v>
      </c>
      <c r="R224" s="123">
        <f t="shared" si="96"/>
        <v>0</v>
      </c>
      <c r="S224" s="123">
        <f t="shared" si="96"/>
        <v>0</v>
      </c>
      <c r="T224" s="123">
        <f t="shared" si="96"/>
        <v>0</v>
      </c>
      <c r="U224" s="123">
        <f t="shared" si="96"/>
        <v>0</v>
      </c>
      <c r="V224" s="123">
        <f t="shared" si="96"/>
        <v>0</v>
      </c>
      <c r="W224" s="123">
        <f t="shared" si="96"/>
        <v>0</v>
      </c>
      <c r="X224" s="123">
        <f t="shared" si="96"/>
        <v>0</v>
      </c>
      <c r="Y224" s="123">
        <f t="shared" si="96"/>
        <v>0</v>
      </c>
      <c r="DA224" s="130" t="s">
        <v>2882</v>
      </c>
    </row>
    <row r="225" spans="1:105" ht="12" customHeight="1" x14ac:dyDescent="0.25">
      <c r="A225" s="97" t="s">
        <v>53</v>
      </c>
      <c r="B225" s="99">
        <v>0</v>
      </c>
      <c r="C225" s="99">
        <v>0</v>
      </c>
      <c r="D225" s="99">
        <v>0</v>
      </c>
      <c r="E225" s="99">
        <v>0</v>
      </c>
      <c r="F225" s="99">
        <v>0</v>
      </c>
      <c r="G225" s="99">
        <v>0</v>
      </c>
      <c r="H225" s="99">
        <v>0</v>
      </c>
      <c r="I225" s="99">
        <v>0</v>
      </c>
      <c r="J225" s="99">
        <v>0</v>
      </c>
      <c r="K225" s="99">
        <v>0</v>
      </c>
      <c r="L225" s="99">
        <v>0</v>
      </c>
      <c r="M225" s="99">
        <v>0</v>
      </c>
      <c r="N225" s="99">
        <v>0</v>
      </c>
      <c r="O225" s="99">
        <v>0</v>
      </c>
      <c r="P225" s="99">
        <v>0</v>
      </c>
      <c r="Q225" s="99">
        <v>0</v>
      </c>
      <c r="R225" s="99">
        <v>0</v>
      </c>
      <c r="S225" s="99">
        <v>0</v>
      </c>
      <c r="T225" s="99">
        <v>0</v>
      </c>
      <c r="U225" s="99">
        <v>0</v>
      </c>
      <c r="V225" s="99">
        <v>0</v>
      </c>
      <c r="W225" s="99">
        <v>0</v>
      </c>
      <c r="X225" s="99">
        <v>0</v>
      </c>
      <c r="Y225" s="99">
        <v>0</v>
      </c>
      <c r="DA225" s="63" t="s">
        <v>2883</v>
      </c>
    </row>
    <row r="226" spans="1:105" ht="12" customHeight="1" x14ac:dyDescent="0.25">
      <c r="A226" s="121" t="s">
        <v>92</v>
      </c>
      <c r="B226" s="123">
        <f t="shared" ref="B226:Y226" si="97">B227</f>
        <v>0</v>
      </c>
      <c r="C226" s="123">
        <f t="shared" si="97"/>
        <v>0</v>
      </c>
      <c r="D226" s="123">
        <f t="shared" si="97"/>
        <v>0</v>
      </c>
      <c r="E226" s="123">
        <f t="shared" si="97"/>
        <v>0</v>
      </c>
      <c r="F226" s="123">
        <f t="shared" si="97"/>
        <v>0</v>
      </c>
      <c r="G226" s="123">
        <f t="shared" si="97"/>
        <v>0</v>
      </c>
      <c r="H226" s="123">
        <f t="shared" si="97"/>
        <v>0</v>
      </c>
      <c r="I226" s="123">
        <f t="shared" si="97"/>
        <v>0</v>
      </c>
      <c r="J226" s="123">
        <f t="shared" si="97"/>
        <v>0</v>
      </c>
      <c r="K226" s="123">
        <f t="shared" si="97"/>
        <v>0</v>
      </c>
      <c r="L226" s="123">
        <f t="shared" si="97"/>
        <v>0</v>
      </c>
      <c r="M226" s="123">
        <f t="shared" si="97"/>
        <v>0</v>
      </c>
      <c r="N226" s="123">
        <f t="shared" si="97"/>
        <v>0</v>
      </c>
      <c r="O226" s="123">
        <f t="shared" si="97"/>
        <v>0</v>
      </c>
      <c r="P226" s="123">
        <f t="shared" si="97"/>
        <v>0</v>
      </c>
      <c r="Q226" s="123">
        <f t="shared" si="97"/>
        <v>0</v>
      </c>
      <c r="R226" s="123">
        <f t="shared" si="97"/>
        <v>0</v>
      </c>
      <c r="S226" s="123">
        <f t="shared" si="97"/>
        <v>0</v>
      </c>
      <c r="T226" s="123">
        <f t="shared" si="97"/>
        <v>0</v>
      </c>
      <c r="U226" s="123">
        <f t="shared" si="97"/>
        <v>0</v>
      </c>
      <c r="V226" s="123">
        <f t="shared" si="97"/>
        <v>0</v>
      </c>
      <c r="W226" s="123">
        <f t="shared" si="97"/>
        <v>0</v>
      </c>
      <c r="X226" s="123">
        <f t="shared" si="97"/>
        <v>0</v>
      </c>
      <c r="Y226" s="123">
        <f t="shared" si="97"/>
        <v>0</v>
      </c>
      <c r="DA226" s="130" t="s">
        <v>2884</v>
      </c>
    </row>
    <row r="227" spans="1:105" ht="12" customHeight="1" x14ac:dyDescent="0.25">
      <c r="A227" s="97" t="s">
        <v>53</v>
      </c>
      <c r="B227" s="99">
        <f>RES_hhdet_fecs!B147</f>
        <v>0</v>
      </c>
      <c r="C227" s="99">
        <f>RES_hhdet_fecs!C147</f>
        <v>0</v>
      </c>
      <c r="D227" s="99">
        <f>RES_hhdet_fecs!D147</f>
        <v>0</v>
      </c>
      <c r="E227" s="99">
        <f>RES_hhdet_fecs!E147</f>
        <v>0</v>
      </c>
      <c r="F227" s="99">
        <f>RES_hhdet_fecs!F147</f>
        <v>0</v>
      </c>
      <c r="G227" s="99">
        <f>RES_hhdet_fecs!G147</f>
        <v>0</v>
      </c>
      <c r="H227" s="99">
        <f>RES_hhdet_fecs!H147</f>
        <v>0</v>
      </c>
      <c r="I227" s="99">
        <f>RES_hhdet_fecs!I147</f>
        <v>0</v>
      </c>
      <c r="J227" s="99">
        <f>RES_hhdet_fecs!J147</f>
        <v>0</v>
      </c>
      <c r="K227" s="99">
        <f>RES_hhdet_fecs!K147</f>
        <v>0</v>
      </c>
      <c r="L227" s="99">
        <f>RES_hhdet_fecs!L147</f>
        <v>0</v>
      </c>
      <c r="M227" s="99">
        <f>RES_hhdet_fecs!M147</f>
        <v>0</v>
      </c>
      <c r="N227" s="99">
        <f>RES_hhdet_fecs!N147</f>
        <v>0</v>
      </c>
      <c r="O227" s="99">
        <f>RES_hhdet_fecs!O147</f>
        <v>0</v>
      </c>
      <c r="P227" s="99">
        <f>RES_hhdet_fecs!P147</f>
        <v>0</v>
      </c>
      <c r="Q227" s="99">
        <f>RES_hhdet_fecs!Q147</f>
        <v>0</v>
      </c>
      <c r="R227" s="99">
        <f>RES_hhdet_fecs!R147</f>
        <v>0</v>
      </c>
      <c r="S227" s="99">
        <f>RES_hhdet_fecs!S147</f>
        <v>0</v>
      </c>
      <c r="T227" s="99">
        <f>RES_hhdet_fecs!T147</f>
        <v>0</v>
      </c>
      <c r="U227" s="99">
        <f>RES_hhdet_fecs!U147</f>
        <v>0</v>
      </c>
      <c r="V227" s="99">
        <f>RES_hhdet_fecs!V147</f>
        <v>0</v>
      </c>
      <c r="W227" s="99">
        <f>RES_hhdet_fecs!W147</f>
        <v>0</v>
      </c>
      <c r="X227" s="99">
        <f>RES_hhdet_fecs!X147</f>
        <v>0</v>
      </c>
      <c r="Y227" s="99">
        <f>RES_hhdet_fecs!Y147</f>
        <v>0</v>
      </c>
      <c r="DA227" s="63" t="s">
        <v>2885</v>
      </c>
    </row>
    <row r="228" spans="1:105" ht="12" customHeight="1" x14ac:dyDescent="0.25">
      <c r="A228" s="121" t="s">
        <v>55</v>
      </c>
      <c r="B228" s="123">
        <v>0</v>
      </c>
      <c r="C228" s="123">
        <v>0</v>
      </c>
      <c r="D228" s="123">
        <v>0</v>
      </c>
      <c r="E228" s="123">
        <v>0</v>
      </c>
      <c r="F228" s="123">
        <v>0</v>
      </c>
      <c r="G228" s="123">
        <v>0</v>
      </c>
      <c r="H228" s="123">
        <v>0</v>
      </c>
      <c r="I228" s="123">
        <v>0</v>
      </c>
      <c r="J228" s="123">
        <v>0</v>
      </c>
      <c r="K228" s="123">
        <v>0</v>
      </c>
      <c r="L228" s="123">
        <v>0</v>
      </c>
      <c r="M228" s="123">
        <v>0</v>
      </c>
      <c r="N228" s="123">
        <v>0</v>
      </c>
      <c r="O228" s="123">
        <v>0</v>
      </c>
      <c r="P228" s="123">
        <v>0</v>
      </c>
      <c r="Q228" s="123">
        <v>0</v>
      </c>
      <c r="R228" s="123">
        <v>0</v>
      </c>
      <c r="S228" s="123">
        <v>0</v>
      </c>
      <c r="T228" s="123">
        <v>0</v>
      </c>
      <c r="U228" s="123">
        <v>0</v>
      </c>
      <c r="V228" s="123">
        <v>0</v>
      </c>
      <c r="W228" s="123">
        <v>0</v>
      </c>
      <c r="X228" s="123">
        <v>0</v>
      </c>
      <c r="Y228" s="123">
        <v>0</v>
      </c>
      <c r="DA228" s="130" t="s">
        <v>2886</v>
      </c>
    </row>
    <row r="229" spans="1:105" ht="12" customHeight="1" x14ac:dyDescent="0.25">
      <c r="A229" s="97" t="s">
        <v>124</v>
      </c>
      <c r="B229" s="99">
        <v>0</v>
      </c>
      <c r="C229" s="99">
        <v>0</v>
      </c>
      <c r="D229" s="99">
        <v>0</v>
      </c>
      <c r="E229" s="99">
        <v>0</v>
      </c>
      <c r="F229" s="99">
        <v>0</v>
      </c>
      <c r="G229" s="99">
        <v>0</v>
      </c>
      <c r="H229" s="99">
        <v>0</v>
      </c>
      <c r="I229" s="99">
        <v>0</v>
      </c>
      <c r="J229" s="99">
        <v>0</v>
      </c>
      <c r="K229" s="99">
        <v>0</v>
      </c>
      <c r="L229" s="99">
        <v>0</v>
      </c>
      <c r="M229" s="99">
        <v>0</v>
      </c>
      <c r="N229" s="99">
        <v>0</v>
      </c>
      <c r="O229" s="99">
        <v>0</v>
      </c>
      <c r="P229" s="99">
        <v>0</v>
      </c>
      <c r="Q229" s="99">
        <v>0</v>
      </c>
      <c r="R229" s="99">
        <v>0</v>
      </c>
      <c r="S229" s="99">
        <v>0</v>
      </c>
      <c r="T229" s="99">
        <v>0</v>
      </c>
      <c r="U229" s="99">
        <v>0</v>
      </c>
      <c r="V229" s="99">
        <v>0</v>
      </c>
      <c r="W229" s="99">
        <v>0</v>
      </c>
      <c r="X229" s="99">
        <v>0</v>
      </c>
      <c r="Y229" s="99">
        <v>0</v>
      </c>
      <c r="DA229" s="63" t="s">
        <v>2887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X230" s="99">
        <v>0</v>
      </c>
      <c r="Y230" s="99">
        <v>0</v>
      </c>
      <c r="DA230" s="63" t="s">
        <v>2888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X231" s="102">
        <v>0</v>
      </c>
      <c r="Y231" s="102">
        <v>0</v>
      </c>
      <c r="DA231" s="131" t="s">
        <v>2889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X232" s="105">
        <v>0</v>
      </c>
      <c r="Y232" s="105">
        <v>0</v>
      </c>
      <c r="DA232" s="132" t="s">
        <v>2890</v>
      </c>
    </row>
    <row r="233" spans="1:105" ht="12" customHeight="1" x14ac:dyDescent="0.25">
      <c r="A233" s="106" t="s">
        <v>122</v>
      </c>
      <c r="B233" s="102">
        <v>0</v>
      </c>
      <c r="C233" s="102">
        <v>0</v>
      </c>
      <c r="D233" s="102">
        <v>0</v>
      </c>
      <c r="E233" s="102">
        <v>0</v>
      </c>
      <c r="F233" s="102">
        <v>0</v>
      </c>
      <c r="G233" s="102">
        <v>0</v>
      </c>
      <c r="H233" s="102">
        <v>0</v>
      </c>
      <c r="I233" s="102">
        <v>0</v>
      </c>
      <c r="J233" s="102">
        <v>0</v>
      </c>
      <c r="K233" s="102">
        <v>0</v>
      </c>
      <c r="L233" s="102">
        <v>0</v>
      </c>
      <c r="M233" s="102">
        <v>0</v>
      </c>
      <c r="N233" s="102">
        <v>0</v>
      </c>
      <c r="O233" s="102">
        <v>0</v>
      </c>
      <c r="P233" s="102">
        <v>0</v>
      </c>
      <c r="Q233" s="102">
        <v>0</v>
      </c>
      <c r="R233" s="102">
        <v>0</v>
      </c>
      <c r="S233" s="102">
        <v>0</v>
      </c>
      <c r="T233" s="102">
        <v>0</v>
      </c>
      <c r="U233" s="102">
        <v>0</v>
      </c>
      <c r="V233" s="102">
        <v>0</v>
      </c>
      <c r="W233" s="102">
        <v>0</v>
      </c>
      <c r="X233" s="102">
        <v>0</v>
      </c>
      <c r="Y233" s="102">
        <v>0</v>
      </c>
      <c r="DA233" s="131" t="s">
        <v>2891</v>
      </c>
    </row>
    <row r="234" spans="1:105" ht="12" customHeight="1" x14ac:dyDescent="0.25">
      <c r="A234" s="107" t="s">
        <v>121</v>
      </c>
      <c r="B234" s="105">
        <v>0</v>
      </c>
      <c r="C234" s="105">
        <v>0</v>
      </c>
      <c r="D234" s="105">
        <v>0</v>
      </c>
      <c r="E234" s="105">
        <v>0</v>
      </c>
      <c r="F234" s="105">
        <v>0</v>
      </c>
      <c r="G234" s="105">
        <v>0</v>
      </c>
      <c r="H234" s="105">
        <v>0</v>
      </c>
      <c r="I234" s="105">
        <v>0</v>
      </c>
      <c r="J234" s="105">
        <v>0</v>
      </c>
      <c r="K234" s="105">
        <v>0</v>
      </c>
      <c r="L234" s="105">
        <v>0</v>
      </c>
      <c r="M234" s="105">
        <v>0</v>
      </c>
      <c r="N234" s="105">
        <v>0</v>
      </c>
      <c r="O234" s="105">
        <v>0</v>
      </c>
      <c r="P234" s="105">
        <v>0</v>
      </c>
      <c r="Q234" s="105">
        <v>0</v>
      </c>
      <c r="R234" s="105">
        <v>0</v>
      </c>
      <c r="S234" s="105">
        <v>0</v>
      </c>
      <c r="T234" s="105">
        <v>0</v>
      </c>
      <c r="U234" s="105">
        <v>0</v>
      </c>
      <c r="V234" s="105">
        <v>0</v>
      </c>
      <c r="W234" s="105">
        <v>0</v>
      </c>
      <c r="X234" s="105">
        <v>0</v>
      </c>
      <c r="Y234" s="105">
        <v>0</v>
      </c>
      <c r="DA234" s="132" t="s">
        <v>2892</v>
      </c>
    </row>
    <row r="235" spans="1:105" ht="12" customHeight="1" x14ac:dyDescent="0.25">
      <c r="A235" s="108" t="s">
        <v>53</v>
      </c>
      <c r="B235" s="99">
        <v>0</v>
      </c>
      <c r="C235" s="99">
        <v>0</v>
      </c>
      <c r="D235" s="99">
        <v>0</v>
      </c>
      <c r="E235" s="99">
        <v>0</v>
      </c>
      <c r="F235" s="99">
        <v>0</v>
      </c>
      <c r="G235" s="99">
        <v>0</v>
      </c>
      <c r="H235" s="99">
        <v>0</v>
      </c>
      <c r="I235" s="99">
        <v>0</v>
      </c>
      <c r="J235" s="99">
        <v>0</v>
      </c>
      <c r="K235" s="99">
        <v>0</v>
      </c>
      <c r="L235" s="99">
        <v>0</v>
      </c>
      <c r="M235" s="99">
        <v>0</v>
      </c>
      <c r="N235" s="99">
        <v>0</v>
      </c>
      <c r="O235" s="99">
        <v>0</v>
      </c>
      <c r="P235" s="99">
        <v>0</v>
      </c>
      <c r="Q235" s="99">
        <v>0</v>
      </c>
      <c r="R235" s="99">
        <v>0</v>
      </c>
      <c r="S235" s="99">
        <v>0</v>
      </c>
      <c r="T235" s="99">
        <v>0</v>
      </c>
      <c r="U235" s="99">
        <v>0</v>
      </c>
      <c r="V235" s="99">
        <v>0</v>
      </c>
      <c r="W235" s="99">
        <v>0</v>
      </c>
      <c r="X235" s="99">
        <v>0</v>
      </c>
      <c r="Y235" s="99">
        <v>0</v>
      </c>
      <c r="DA235" s="63" t="s">
        <v>2893</v>
      </c>
    </row>
    <row r="236" spans="1:105" ht="12" customHeight="1" x14ac:dyDescent="0.25">
      <c r="A236" s="108" t="s">
        <v>52</v>
      </c>
      <c r="B236" s="99">
        <v>0</v>
      </c>
      <c r="C236" s="99">
        <v>0</v>
      </c>
      <c r="D236" s="99">
        <v>0</v>
      </c>
      <c r="E236" s="99">
        <v>0</v>
      </c>
      <c r="F236" s="99">
        <v>0</v>
      </c>
      <c r="G236" s="99">
        <v>0</v>
      </c>
      <c r="H236" s="99">
        <v>0</v>
      </c>
      <c r="I236" s="99">
        <v>0</v>
      </c>
      <c r="J236" s="99">
        <v>0</v>
      </c>
      <c r="K236" s="99">
        <v>0</v>
      </c>
      <c r="L236" s="99">
        <v>0</v>
      </c>
      <c r="M236" s="99">
        <v>0</v>
      </c>
      <c r="N236" s="99">
        <v>0</v>
      </c>
      <c r="O236" s="99">
        <v>0</v>
      </c>
      <c r="P236" s="99">
        <v>0</v>
      </c>
      <c r="Q236" s="99">
        <v>0</v>
      </c>
      <c r="R236" s="99">
        <v>0</v>
      </c>
      <c r="S236" s="99">
        <v>0</v>
      </c>
      <c r="T236" s="99">
        <v>0</v>
      </c>
      <c r="U236" s="99">
        <v>0</v>
      </c>
      <c r="V236" s="99">
        <v>0</v>
      </c>
      <c r="W236" s="99">
        <v>0</v>
      </c>
      <c r="X236" s="99">
        <v>0</v>
      </c>
      <c r="Y236" s="99">
        <v>0</v>
      </c>
      <c r="DA236" s="63" t="s">
        <v>2894</v>
      </c>
    </row>
    <row r="237" spans="1:105" ht="12" customHeight="1" x14ac:dyDescent="0.25">
      <c r="A237" s="121" t="s">
        <v>54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X237" s="123">
        <v>0</v>
      </c>
      <c r="Y237" s="123">
        <v>0</v>
      </c>
      <c r="DA237" s="130" t="s">
        <v>2895</v>
      </c>
    </row>
    <row r="238" spans="1:105" ht="12" customHeight="1" x14ac:dyDescent="0.25">
      <c r="A238" s="97" t="s">
        <v>50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X238" s="99">
        <v>0</v>
      </c>
      <c r="Y238" s="99">
        <v>0</v>
      </c>
      <c r="DA238" s="63" t="s">
        <v>2896</v>
      </c>
    </row>
    <row r="239" spans="1:105" ht="12" customHeight="1" x14ac:dyDescent="0.25">
      <c r="A239" s="109" t="s">
        <v>120</v>
      </c>
      <c r="B239" s="110">
        <v>0</v>
      </c>
      <c r="C239" s="110">
        <v>0</v>
      </c>
      <c r="D239" s="110">
        <v>0</v>
      </c>
      <c r="E239" s="110">
        <v>0</v>
      </c>
      <c r="F239" s="110">
        <v>0</v>
      </c>
      <c r="G239" s="110">
        <v>0</v>
      </c>
      <c r="H239" s="110">
        <v>0</v>
      </c>
      <c r="I239" s="110">
        <v>0</v>
      </c>
      <c r="J239" s="110">
        <v>0</v>
      </c>
      <c r="K239" s="110">
        <v>0</v>
      </c>
      <c r="L239" s="110">
        <v>0</v>
      </c>
      <c r="M239" s="110">
        <v>0</v>
      </c>
      <c r="N239" s="110">
        <v>0</v>
      </c>
      <c r="O239" s="110">
        <v>0</v>
      </c>
      <c r="P239" s="110">
        <v>0</v>
      </c>
      <c r="Q239" s="110">
        <v>0</v>
      </c>
      <c r="R239" s="110">
        <v>0</v>
      </c>
      <c r="S239" s="110">
        <v>0</v>
      </c>
      <c r="T239" s="110">
        <v>0</v>
      </c>
      <c r="U239" s="110">
        <v>0</v>
      </c>
      <c r="V239" s="110">
        <v>0</v>
      </c>
      <c r="W239" s="110">
        <v>0</v>
      </c>
      <c r="X239" s="110">
        <v>0</v>
      </c>
      <c r="Y239" s="110">
        <v>0</v>
      </c>
      <c r="DA239" s="60" t="s">
        <v>2897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0</v>
      </c>
      <c r="C241" s="118">
        <f t="shared" si="98"/>
        <v>0</v>
      </c>
      <c r="D241" s="118">
        <f t="shared" si="98"/>
        <v>0</v>
      </c>
      <c r="E241" s="118">
        <f t="shared" si="98"/>
        <v>0</v>
      </c>
      <c r="F241" s="118">
        <f t="shared" si="98"/>
        <v>0</v>
      </c>
      <c r="G241" s="118">
        <f t="shared" si="98"/>
        <v>0</v>
      </c>
      <c r="H241" s="118">
        <f t="shared" si="98"/>
        <v>0</v>
      </c>
      <c r="I241" s="118">
        <f t="shared" si="98"/>
        <v>0</v>
      </c>
      <c r="J241" s="118">
        <f t="shared" si="98"/>
        <v>0</v>
      </c>
      <c r="K241" s="118">
        <f t="shared" si="98"/>
        <v>0</v>
      </c>
      <c r="L241" s="118">
        <f t="shared" si="98"/>
        <v>0</v>
      </c>
      <c r="M241" s="118">
        <f t="shared" si="98"/>
        <v>0</v>
      </c>
      <c r="N241" s="118">
        <f t="shared" si="98"/>
        <v>0</v>
      </c>
      <c r="O241" s="118">
        <f t="shared" si="98"/>
        <v>0</v>
      </c>
      <c r="P241" s="118">
        <f t="shared" si="98"/>
        <v>0</v>
      </c>
      <c r="Q241" s="118">
        <f t="shared" si="98"/>
        <v>0</v>
      </c>
      <c r="R241" s="118">
        <f t="shared" ref="R241:V241" si="99">R242+R244+R246+R255</f>
        <v>0</v>
      </c>
      <c r="S241" s="118">
        <f t="shared" si="99"/>
        <v>0</v>
      </c>
      <c r="T241" s="118">
        <f t="shared" si="99"/>
        <v>0</v>
      </c>
      <c r="U241" s="118">
        <f t="shared" si="99"/>
        <v>0</v>
      </c>
      <c r="V241" s="118">
        <f t="shared" si="99"/>
        <v>0</v>
      </c>
      <c r="W241" s="118">
        <f t="shared" ref="W241:Y241" si="100">W242+W244+W246+W255</f>
        <v>0</v>
      </c>
      <c r="X241" s="118">
        <f t="shared" si="100"/>
        <v>0</v>
      </c>
      <c r="Y241" s="118">
        <f t="shared" si="100"/>
        <v>0</v>
      </c>
      <c r="DA241" s="129" t="s">
        <v>3049</v>
      </c>
    </row>
    <row r="242" spans="1:105" ht="12" customHeight="1" x14ac:dyDescent="0.25">
      <c r="A242" s="121" t="s">
        <v>57</v>
      </c>
      <c r="B242" s="123">
        <f t="shared" ref="B242:Y242" si="101">B243</f>
        <v>0</v>
      </c>
      <c r="C242" s="123">
        <f t="shared" si="101"/>
        <v>0</v>
      </c>
      <c r="D242" s="123">
        <f t="shared" si="101"/>
        <v>0</v>
      </c>
      <c r="E242" s="123">
        <f t="shared" si="101"/>
        <v>0</v>
      </c>
      <c r="F242" s="123">
        <f t="shared" si="101"/>
        <v>0</v>
      </c>
      <c r="G242" s="123">
        <f t="shared" si="101"/>
        <v>0</v>
      </c>
      <c r="H242" s="123">
        <f t="shared" si="101"/>
        <v>0</v>
      </c>
      <c r="I242" s="123">
        <f t="shared" si="101"/>
        <v>0</v>
      </c>
      <c r="J242" s="123">
        <f t="shared" si="101"/>
        <v>0</v>
      </c>
      <c r="K242" s="123">
        <f t="shared" si="101"/>
        <v>0</v>
      </c>
      <c r="L242" s="123">
        <f t="shared" si="101"/>
        <v>0</v>
      </c>
      <c r="M242" s="123">
        <f t="shared" si="101"/>
        <v>0</v>
      </c>
      <c r="N242" s="123">
        <f t="shared" si="101"/>
        <v>0</v>
      </c>
      <c r="O242" s="123">
        <f t="shared" si="101"/>
        <v>0</v>
      </c>
      <c r="P242" s="123">
        <f t="shared" si="101"/>
        <v>0</v>
      </c>
      <c r="Q242" s="123">
        <f t="shared" si="101"/>
        <v>0</v>
      </c>
      <c r="R242" s="123">
        <f t="shared" si="101"/>
        <v>0</v>
      </c>
      <c r="S242" s="123">
        <f t="shared" si="101"/>
        <v>0</v>
      </c>
      <c r="T242" s="123">
        <f t="shared" si="101"/>
        <v>0</v>
      </c>
      <c r="U242" s="123">
        <f t="shared" si="101"/>
        <v>0</v>
      </c>
      <c r="V242" s="123">
        <f t="shared" si="101"/>
        <v>0</v>
      </c>
      <c r="W242" s="123">
        <f t="shared" si="101"/>
        <v>0</v>
      </c>
      <c r="X242" s="123">
        <f t="shared" si="101"/>
        <v>0</v>
      </c>
      <c r="Y242" s="123">
        <f t="shared" si="101"/>
        <v>0</v>
      </c>
      <c r="DA242" s="130" t="s">
        <v>3050</v>
      </c>
    </row>
    <row r="243" spans="1:105" ht="12" customHeight="1" x14ac:dyDescent="0.25">
      <c r="A243" s="97" t="s">
        <v>53</v>
      </c>
      <c r="B243" s="99">
        <v>0</v>
      </c>
      <c r="C243" s="99">
        <v>0</v>
      </c>
      <c r="D243" s="99">
        <v>0</v>
      </c>
      <c r="E243" s="99">
        <v>0</v>
      </c>
      <c r="F243" s="99">
        <v>0</v>
      </c>
      <c r="G243" s="99">
        <v>0</v>
      </c>
      <c r="H243" s="99">
        <v>0</v>
      </c>
      <c r="I243" s="99">
        <v>0</v>
      </c>
      <c r="J243" s="99">
        <v>0</v>
      </c>
      <c r="K243" s="99">
        <v>0</v>
      </c>
      <c r="L243" s="99">
        <v>0</v>
      </c>
      <c r="M243" s="99">
        <v>0</v>
      </c>
      <c r="N243" s="99">
        <v>0</v>
      </c>
      <c r="O243" s="99">
        <v>0</v>
      </c>
      <c r="P243" s="99">
        <v>0</v>
      </c>
      <c r="Q243" s="99">
        <v>0</v>
      </c>
      <c r="R243" s="99">
        <v>0</v>
      </c>
      <c r="S243" s="99">
        <v>0</v>
      </c>
      <c r="T243" s="99">
        <v>0</v>
      </c>
      <c r="U243" s="99">
        <v>0</v>
      </c>
      <c r="V243" s="99">
        <v>0</v>
      </c>
      <c r="W243" s="99">
        <v>0</v>
      </c>
      <c r="X243" s="99">
        <v>0</v>
      </c>
      <c r="Y243" s="99">
        <v>0</v>
      </c>
      <c r="DA243" s="63" t="s">
        <v>3051</v>
      </c>
    </row>
    <row r="244" spans="1:105" ht="12" customHeight="1" x14ac:dyDescent="0.25">
      <c r="A244" s="121" t="s">
        <v>92</v>
      </c>
      <c r="B244" s="123">
        <f t="shared" ref="B244:Y244" si="102">B245</f>
        <v>0</v>
      </c>
      <c r="C244" s="123">
        <f t="shared" si="102"/>
        <v>0</v>
      </c>
      <c r="D244" s="123">
        <f t="shared" si="102"/>
        <v>0</v>
      </c>
      <c r="E244" s="123">
        <f t="shared" si="102"/>
        <v>0</v>
      </c>
      <c r="F244" s="123">
        <f t="shared" si="102"/>
        <v>0</v>
      </c>
      <c r="G244" s="123">
        <f t="shared" si="102"/>
        <v>0</v>
      </c>
      <c r="H244" s="123">
        <f t="shared" si="102"/>
        <v>0</v>
      </c>
      <c r="I244" s="123">
        <f t="shared" si="102"/>
        <v>0</v>
      </c>
      <c r="J244" s="123">
        <f t="shared" si="102"/>
        <v>0</v>
      </c>
      <c r="K244" s="123">
        <f t="shared" si="102"/>
        <v>0</v>
      </c>
      <c r="L244" s="123">
        <f t="shared" si="102"/>
        <v>0</v>
      </c>
      <c r="M244" s="123">
        <f t="shared" si="102"/>
        <v>0</v>
      </c>
      <c r="N244" s="123">
        <f t="shared" si="102"/>
        <v>0</v>
      </c>
      <c r="O244" s="123">
        <f t="shared" si="102"/>
        <v>0</v>
      </c>
      <c r="P244" s="123">
        <f t="shared" si="102"/>
        <v>0</v>
      </c>
      <c r="Q244" s="123">
        <f t="shared" si="102"/>
        <v>0</v>
      </c>
      <c r="R244" s="123">
        <f t="shared" si="102"/>
        <v>0</v>
      </c>
      <c r="S244" s="123">
        <f t="shared" si="102"/>
        <v>0</v>
      </c>
      <c r="T244" s="123">
        <f t="shared" si="102"/>
        <v>0</v>
      </c>
      <c r="U244" s="123">
        <f t="shared" si="102"/>
        <v>0</v>
      </c>
      <c r="V244" s="123">
        <f t="shared" si="102"/>
        <v>0</v>
      </c>
      <c r="W244" s="123">
        <f t="shared" si="102"/>
        <v>0</v>
      </c>
      <c r="X244" s="123">
        <f t="shared" si="102"/>
        <v>0</v>
      </c>
      <c r="Y244" s="123">
        <f t="shared" si="102"/>
        <v>0</v>
      </c>
      <c r="DA244" s="130" t="s">
        <v>3052</v>
      </c>
    </row>
    <row r="245" spans="1:105" ht="12" customHeight="1" x14ac:dyDescent="0.25">
      <c r="A245" s="97" t="s">
        <v>53</v>
      </c>
      <c r="B245" s="99">
        <f>RES_hhdet_tess!B147</f>
        <v>0</v>
      </c>
      <c r="C245" s="99">
        <f>RES_hhdet_tess!C147</f>
        <v>0</v>
      </c>
      <c r="D245" s="99">
        <f>RES_hhdet_tess!D147</f>
        <v>0</v>
      </c>
      <c r="E245" s="99">
        <f>RES_hhdet_tess!E147</f>
        <v>0</v>
      </c>
      <c r="F245" s="99">
        <f>RES_hhdet_tess!F147</f>
        <v>0</v>
      </c>
      <c r="G245" s="99">
        <f>RES_hhdet_tess!G147</f>
        <v>0</v>
      </c>
      <c r="H245" s="99">
        <f>RES_hhdet_tess!H147</f>
        <v>0</v>
      </c>
      <c r="I245" s="99">
        <f>RES_hhdet_tess!I147</f>
        <v>0</v>
      </c>
      <c r="J245" s="99">
        <f>RES_hhdet_tess!J147</f>
        <v>0</v>
      </c>
      <c r="K245" s="99">
        <f>RES_hhdet_tess!K147</f>
        <v>0</v>
      </c>
      <c r="L245" s="99">
        <f>RES_hhdet_tess!L147</f>
        <v>0</v>
      </c>
      <c r="M245" s="99">
        <f>RES_hhdet_tess!M147</f>
        <v>0</v>
      </c>
      <c r="N245" s="99">
        <f>RES_hhdet_tess!N147</f>
        <v>0</v>
      </c>
      <c r="O245" s="99">
        <f>RES_hhdet_tess!O147</f>
        <v>0</v>
      </c>
      <c r="P245" s="99">
        <f>RES_hhdet_tess!P147</f>
        <v>0</v>
      </c>
      <c r="Q245" s="99">
        <f>RES_hhdet_tess!Q147</f>
        <v>0</v>
      </c>
      <c r="R245" s="99">
        <f>RES_hhdet_tess!R147</f>
        <v>0</v>
      </c>
      <c r="S245" s="99">
        <f>RES_hhdet_tess!S147</f>
        <v>0</v>
      </c>
      <c r="T245" s="99">
        <f>RES_hhdet_tess!T147</f>
        <v>0</v>
      </c>
      <c r="U245" s="99">
        <f>RES_hhdet_tess!U147</f>
        <v>0</v>
      </c>
      <c r="V245" s="99">
        <f>RES_hhdet_tess!V147</f>
        <v>0</v>
      </c>
      <c r="W245" s="99">
        <f>RES_hhdet_tess!W147</f>
        <v>0</v>
      </c>
      <c r="X245" s="99">
        <f>RES_hhdet_tess!X147</f>
        <v>0</v>
      </c>
      <c r="Y245" s="99">
        <f>RES_hhdet_tess!Y147</f>
        <v>0</v>
      </c>
      <c r="DA245" s="63" t="s">
        <v>3053</v>
      </c>
    </row>
    <row r="246" spans="1:105" ht="12" customHeight="1" x14ac:dyDescent="0.25">
      <c r="A246" s="121" t="s">
        <v>55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X246" s="123">
        <v>0</v>
      </c>
      <c r="Y246" s="123">
        <v>0</v>
      </c>
      <c r="DA246" s="130" t="s">
        <v>3054</v>
      </c>
    </row>
    <row r="247" spans="1:105" ht="12" customHeight="1" x14ac:dyDescent="0.25">
      <c r="A247" s="97" t="s">
        <v>124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X247" s="99">
        <v>0</v>
      </c>
      <c r="Y247" s="99">
        <v>0</v>
      </c>
      <c r="DA247" s="63" t="s">
        <v>3055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X248" s="99">
        <v>0</v>
      </c>
      <c r="Y248" s="99">
        <v>0</v>
      </c>
      <c r="DA248" s="63" t="s">
        <v>3056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X249" s="102">
        <v>0</v>
      </c>
      <c r="Y249" s="102">
        <v>0</v>
      </c>
      <c r="DA249" s="131" t="s">
        <v>3057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X250" s="105">
        <v>0</v>
      </c>
      <c r="Y250" s="105">
        <v>0</v>
      </c>
      <c r="DA250" s="132" t="s">
        <v>3058</v>
      </c>
    </row>
    <row r="251" spans="1:105" ht="12" customHeight="1" x14ac:dyDescent="0.25">
      <c r="A251" s="106" t="s">
        <v>122</v>
      </c>
      <c r="B251" s="102">
        <v>0</v>
      </c>
      <c r="C251" s="102">
        <v>0</v>
      </c>
      <c r="D251" s="102">
        <v>0</v>
      </c>
      <c r="E251" s="102">
        <v>0</v>
      </c>
      <c r="F251" s="102">
        <v>0</v>
      </c>
      <c r="G251" s="102">
        <v>0</v>
      </c>
      <c r="H251" s="102">
        <v>0</v>
      </c>
      <c r="I251" s="102">
        <v>0</v>
      </c>
      <c r="J251" s="102">
        <v>0</v>
      </c>
      <c r="K251" s="102">
        <v>0</v>
      </c>
      <c r="L251" s="102">
        <v>0</v>
      </c>
      <c r="M251" s="102">
        <v>0</v>
      </c>
      <c r="N251" s="102">
        <v>0</v>
      </c>
      <c r="O251" s="102">
        <v>0</v>
      </c>
      <c r="P251" s="102">
        <v>0</v>
      </c>
      <c r="Q251" s="102">
        <v>0</v>
      </c>
      <c r="R251" s="102">
        <v>0</v>
      </c>
      <c r="S251" s="102">
        <v>0</v>
      </c>
      <c r="T251" s="102">
        <v>0</v>
      </c>
      <c r="U251" s="102">
        <v>0</v>
      </c>
      <c r="V251" s="102">
        <v>0</v>
      </c>
      <c r="W251" s="102">
        <v>0</v>
      </c>
      <c r="X251" s="102">
        <v>0</v>
      </c>
      <c r="Y251" s="102">
        <v>0</v>
      </c>
      <c r="DA251" s="131" t="s">
        <v>3059</v>
      </c>
    </row>
    <row r="252" spans="1:105" ht="12" customHeight="1" x14ac:dyDescent="0.25">
      <c r="A252" s="107" t="s">
        <v>121</v>
      </c>
      <c r="B252" s="105">
        <v>0</v>
      </c>
      <c r="C252" s="105">
        <v>0</v>
      </c>
      <c r="D252" s="105">
        <v>0</v>
      </c>
      <c r="E252" s="105">
        <v>0</v>
      </c>
      <c r="F252" s="105">
        <v>0</v>
      </c>
      <c r="G252" s="105">
        <v>0</v>
      </c>
      <c r="H252" s="105">
        <v>0</v>
      </c>
      <c r="I252" s="105">
        <v>0</v>
      </c>
      <c r="J252" s="105">
        <v>0</v>
      </c>
      <c r="K252" s="105">
        <v>0</v>
      </c>
      <c r="L252" s="105">
        <v>0</v>
      </c>
      <c r="M252" s="105">
        <v>0</v>
      </c>
      <c r="N252" s="105">
        <v>0</v>
      </c>
      <c r="O252" s="105">
        <v>0</v>
      </c>
      <c r="P252" s="105">
        <v>0</v>
      </c>
      <c r="Q252" s="105">
        <v>0</v>
      </c>
      <c r="R252" s="105">
        <v>0</v>
      </c>
      <c r="S252" s="105">
        <v>0</v>
      </c>
      <c r="T252" s="105">
        <v>0</v>
      </c>
      <c r="U252" s="105">
        <v>0</v>
      </c>
      <c r="V252" s="105">
        <v>0</v>
      </c>
      <c r="W252" s="105">
        <v>0</v>
      </c>
      <c r="X252" s="105">
        <v>0</v>
      </c>
      <c r="Y252" s="105">
        <v>0</v>
      </c>
      <c r="DA252" s="132" t="s">
        <v>3060</v>
      </c>
    </row>
    <row r="253" spans="1:105" ht="12" customHeight="1" x14ac:dyDescent="0.25">
      <c r="A253" s="108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X253" s="99">
        <v>0</v>
      </c>
      <c r="Y253" s="99">
        <v>0</v>
      </c>
      <c r="DA253" s="63" t="s">
        <v>3061</v>
      </c>
    </row>
    <row r="254" spans="1:105" ht="12" customHeight="1" x14ac:dyDescent="0.25">
      <c r="A254" s="108" t="s">
        <v>52</v>
      </c>
      <c r="B254" s="99">
        <v>0</v>
      </c>
      <c r="C254" s="99">
        <v>0</v>
      </c>
      <c r="D254" s="99">
        <v>0</v>
      </c>
      <c r="E254" s="99">
        <v>0</v>
      </c>
      <c r="F254" s="99">
        <v>0</v>
      </c>
      <c r="G254" s="99">
        <v>0</v>
      </c>
      <c r="H254" s="99">
        <v>0</v>
      </c>
      <c r="I254" s="99">
        <v>0</v>
      </c>
      <c r="J254" s="99">
        <v>0</v>
      </c>
      <c r="K254" s="99">
        <v>0</v>
      </c>
      <c r="L254" s="99">
        <v>0</v>
      </c>
      <c r="M254" s="99">
        <v>0</v>
      </c>
      <c r="N254" s="99">
        <v>0</v>
      </c>
      <c r="O254" s="99">
        <v>0</v>
      </c>
      <c r="P254" s="99">
        <v>0</v>
      </c>
      <c r="Q254" s="99">
        <v>0</v>
      </c>
      <c r="R254" s="99">
        <v>0</v>
      </c>
      <c r="S254" s="99">
        <v>0</v>
      </c>
      <c r="T254" s="99">
        <v>0</v>
      </c>
      <c r="U254" s="99">
        <v>0</v>
      </c>
      <c r="V254" s="99">
        <v>0</v>
      </c>
      <c r="W254" s="99">
        <v>0</v>
      </c>
      <c r="X254" s="99">
        <v>0</v>
      </c>
      <c r="Y254" s="99">
        <v>0</v>
      </c>
      <c r="DA254" s="63" t="s">
        <v>3062</v>
      </c>
    </row>
    <row r="255" spans="1:105" ht="12" customHeight="1" x14ac:dyDescent="0.25">
      <c r="A255" s="121" t="s">
        <v>54</v>
      </c>
      <c r="B255" s="123">
        <v>0</v>
      </c>
      <c r="C255" s="123">
        <v>0</v>
      </c>
      <c r="D255" s="123">
        <v>0</v>
      </c>
      <c r="E255" s="123">
        <v>0</v>
      </c>
      <c r="F255" s="123">
        <v>0</v>
      </c>
      <c r="G255" s="123">
        <v>0</v>
      </c>
      <c r="H255" s="123">
        <v>0</v>
      </c>
      <c r="I255" s="123">
        <v>0</v>
      </c>
      <c r="J255" s="123">
        <v>0</v>
      </c>
      <c r="K255" s="123">
        <v>0</v>
      </c>
      <c r="L255" s="123">
        <v>0</v>
      </c>
      <c r="M255" s="123">
        <v>0</v>
      </c>
      <c r="N255" s="123">
        <v>0</v>
      </c>
      <c r="O255" s="123">
        <v>0</v>
      </c>
      <c r="P255" s="123">
        <v>0</v>
      </c>
      <c r="Q255" s="123">
        <v>0</v>
      </c>
      <c r="R255" s="123">
        <v>0</v>
      </c>
      <c r="S255" s="123">
        <v>0</v>
      </c>
      <c r="T255" s="123">
        <v>0</v>
      </c>
      <c r="U255" s="123">
        <v>0</v>
      </c>
      <c r="V255" s="123">
        <v>0</v>
      </c>
      <c r="W255" s="123">
        <v>0</v>
      </c>
      <c r="X255" s="123">
        <v>0</v>
      </c>
      <c r="Y255" s="123">
        <v>0</v>
      </c>
      <c r="DA255" s="130" t="s">
        <v>3063</v>
      </c>
    </row>
    <row r="256" spans="1:105" ht="12" customHeight="1" x14ac:dyDescent="0.25">
      <c r="A256" s="97" t="s">
        <v>50</v>
      </c>
      <c r="B256" s="99">
        <v>0</v>
      </c>
      <c r="C256" s="99">
        <v>0</v>
      </c>
      <c r="D256" s="99">
        <v>0</v>
      </c>
      <c r="E256" s="99">
        <v>0</v>
      </c>
      <c r="F256" s="99">
        <v>0</v>
      </c>
      <c r="G256" s="99">
        <v>0</v>
      </c>
      <c r="H256" s="99">
        <v>0</v>
      </c>
      <c r="I256" s="99">
        <v>0</v>
      </c>
      <c r="J256" s="99">
        <v>0</v>
      </c>
      <c r="K256" s="99">
        <v>0</v>
      </c>
      <c r="L256" s="99">
        <v>0</v>
      </c>
      <c r="M256" s="99">
        <v>0</v>
      </c>
      <c r="N256" s="99">
        <v>0</v>
      </c>
      <c r="O256" s="99">
        <v>0</v>
      </c>
      <c r="P256" s="99">
        <v>0</v>
      </c>
      <c r="Q256" s="99">
        <v>0</v>
      </c>
      <c r="R256" s="99">
        <v>0</v>
      </c>
      <c r="S256" s="99">
        <v>0</v>
      </c>
      <c r="T256" s="99">
        <v>0</v>
      </c>
      <c r="U256" s="99">
        <v>0</v>
      </c>
      <c r="V256" s="99">
        <v>0</v>
      </c>
      <c r="W256" s="99">
        <v>0</v>
      </c>
      <c r="X256" s="99">
        <v>0</v>
      </c>
      <c r="Y256" s="99">
        <v>0</v>
      </c>
      <c r="DA256" s="63" t="s">
        <v>3064</v>
      </c>
    </row>
    <row r="257" spans="1:105" ht="12" customHeight="1" x14ac:dyDescent="0.25">
      <c r="A257" s="109" t="s">
        <v>120</v>
      </c>
      <c r="B257" s="110">
        <v>0</v>
      </c>
      <c r="C257" s="110">
        <v>0</v>
      </c>
      <c r="D257" s="110">
        <v>0</v>
      </c>
      <c r="E257" s="110">
        <v>0</v>
      </c>
      <c r="F257" s="110">
        <v>0</v>
      </c>
      <c r="G257" s="110">
        <v>0</v>
      </c>
      <c r="H257" s="110">
        <v>0</v>
      </c>
      <c r="I257" s="110">
        <v>0</v>
      </c>
      <c r="J257" s="110">
        <v>0</v>
      </c>
      <c r="K257" s="110">
        <v>0</v>
      </c>
      <c r="L257" s="110">
        <v>0</v>
      </c>
      <c r="M257" s="110">
        <v>0</v>
      </c>
      <c r="N257" s="110">
        <v>0</v>
      </c>
      <c r="O257" s="110">
        <v>0</v>
      </c>
      <c r="P257" s="110">
        <v>0</v>
      </c>
      <c r="Q257" s="110">
        <v>0</v>
      </c>
      <c r="R257" s="110">
        <v>0</v>
      </c>
      <c r="S257" s="110">
        <v>0</v>
      </c>
      <c r="T257" s="110">
        <v>0</v>
      </c>
      <c r="U257" s="110">
        <v>0</v>
      </c>
      <c r="V257" s="110">
        <v>0</v>
      </c>
      <c r="W257" s="110">
        <v>0</v>
      </c>
      <c r="X257" s="110">
        <v>0</v>
      </c>
      <c r="Y257" s="110">
        <v>0</v>
      </c>
      <c r="DA257" s="60" t="s">
        <v>3065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</v>
      </c>
      <c r="C259" s="118">
        <f t="shared" si="103"/>
        <v>0</v>
      </c>
      <c r="D259" s="118">
        <f t="shared" si="103"/>
        <v>0</v>
      </c>
      <c r="E259" s="118">
        <f t="shared" si="103"/>
        <v>0</v>
      </c>
      <c r="F259" s="118">
        <f t="shared" si="103"/>
        <v>0</v>
      </c>
      <c r="G259" s="118">
        <f t="shared" si="103"/>
        <v>0</v>
      </c>
      <c r="H259" s="118">
        <f t="shared" si="103"/>
        <v>0</v>
      </c>
      <c r="I259" s="118">
        <f t="shared" si="103"/>
        <v>0</v>
      </c>
      <c r="J259" s="118">
        <f t="shared" si="103"/>
        <v>0</v>
      </c>
      <c r="K259" s="118">
        <f t="shared" si="103"/>
        <v>0</v>
      </c>
      <c r="L259" s="118">
        <f t="shared" si="103"/>
        <v>0</v>
      </c>
      <c r="M259" s="118">
        <f t="shared" si="103"/>
        <v>0</v>
      </c>
      <c r="N259" s="118">
        <f t="shared" si="103"/>
        <v>0</v>
      </c>
      <c r="O259" s="118">
        <f t="shared" si="103"/>
        <v>0</v>
      </c>
      <c r="P259" s="118">
        <f t="shared" si="103"/>
        <v>0</v>
      </c>
      <c r="Q259" s="118">
        <f t="shared" si="103"/>
        <v>0</v>
      </c>
      <c r="R259" s="118">
        <f t="shared" ref="R259:V259" si="104">R260+R262+R264+R273</f>
        <v>0</v>
      </c>
      <c r="S259" s="118">
        <f t="shared" si="104"/>
        <v>0</v>
      </c>
      <c r="T259" s="118">
        <f t="shared" si="104"/>
        <v>0</v>
      </c>
      <c r="U259" s="118">
        <f t="shared" si="104"/>
        <v>0</v>
      </c>
      <c r="V259" s="118">
        <f t="shared" si="104"/>
        <v>0</v>
      </c>
      <c r="W259" s="118">
        <f t="shared" ref="W259:Y259" si="105">W260+W262+W264+W273</f>
        <v>0</v>
      </c>
      <c r="X259" s="118">
        <f t="shared" si="105"/>
        <v>0</v>
      </c>
      <c r="Y259" s="118">
        <f t="shared" si="105"/>
        <v>0</v>
      </c>
      <c r="DA259" s="129" t="s">
        <v>3217</v>
      </c>
    </row>
    <row r="260" spans="1:105" ht="12" customHeight="1" x14ac:dyDescent="0.25">
      <c r="A260" s="121" t="s">
        <v>57</v>
      </c>
      <c r="B260" s="123">
        <f t="shared" ref="B260:Y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X260" s="123">
        <f t="shared" si="106"/>
        <v>0</v>
      </c>
      <c r="Y260" s="123">
        <f t="shared" si="106"/>
        <v>0</v>
      </c>
      <c r="DA260" s="130" t="s">
        <v>3218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X261" s="99">
        <v>0</v>
      </c>
      <c r="Y261" s="99">
        <v>0</v>
      </c>
      <c r="DA261" s="63" t="s">
        <v>3219</v>
      </c>
    </row>
    <row r="262" spans="1:105" ht="12" customHeight="1" x14ac:dyDescent="0.25">
      <c r="A262" s="121" t="s">
        <v>92</v>
      </c>
      <c r="B262" s="123">
        <f t="shared" ref="B262:Y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X262" s="123">
        <f t="shared" si="107"/>
        <v>0</v>
      </c>
      <c r="Y262" s="123">
        <f t="shared" si="107"/>
        <v>0</v>
      </c>
      <c r="DA262" s="130" t="s">
        <v>3220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3221</v>
      </c>
    </row>
    <row r="264" spans="1:105" ht="12" customHeight="1" x14ac:dyDescent="0.25">
      <c r="A264" s="121" t="s">
        <v>55</v>
      </c>
      <c r="B264" s="123">
        <v>0</v>
      </c>
      <c r="C264" s="123">
        <v>0</v>
      </c>
      <c r="D264" s="123">
        <v>0</v>
      </c>
      <c r="E264" s="123">
        <v>0</v>
      </c>
      <c r="F264" s="123">
        <v>0</v>
      </c>
      <c r="G264" s="123">
        <v>0</v>
      </c>
      <c r="H264" s="123">
        <v>0</v>
      </c>
      <c r="I264" s="123">
        <v>0</v>
      </c>
      <c r="J264" s="123">
        <v>0</v>
      </c>
      <c r="K264" s="123">
        <v>0</v>
      </c>
      <c r="L264" s="123">
        <v>0</v>
      </c>
      <c r="M264" s="123">
        <v>0</v>
      </c>
      <c r="N264" s="123">
        <v>0</v>
      </c>
      <c r="O264" s="123">
        <v>0</v>
      </c>
      <c r="P264" s="123">
        <v>0</v>
      </c>
      <c r="Q264" s="123">
        <v>0</v>
      </c>
      <c r="R264" s="123">
        <v>0</v>
      </c>
      <c r="S264" s="123">
        <v>0</v>
      </c>
      <c r="T264" s="123">
        <v>0</v>
      </c>
      <c r="U264" s="123">
        <v>0</v>
      </c>
      <c r="V264" s="123">
        <v>0</v>
      </c>
      <c r="W264" s="123">
        <v>0</v>
      </c>
      <c r="X264" s="123">
        <v>0</v>
      </c>
      <c r="Y264" s="123">
        <v>0</v>
      </c>
      <c r="DA264" s="130" t="s">
        <v>3222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X265" s="99">
        <v>0</v>
      </c>
      <c r="Y265" s="99">
        <v>0</v>
      </c>
      <c r="DA265" s="63" t="s">
        <v>3223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3224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X267" s="102">
        <v>0</v>
      </c>
      <c r="Y267" s="102">
        <v>0</v>
      </c>
      <c r="DA267" s="131" t="s">
        <v>3225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3226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X269" s="102">
        <v>0</v>
      </c>
      <c r="Y269" s="102">
        <v>0</v>
      </c>
      <c r="DA269" s="131" t="s">
        <v>3227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X270" s="105">
        <v>0</v>
      </c>
      <c r="Y270" s="105">
        <v>0</v>
      </c>
      <c r="DA270" s="132" t="s">
        <v>3228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3229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3230</v>
      </c>
    </row>
    <row r="273" spans="1:105" ht="12" customHeight="1" x14ac:dyDescent="0.25">
      <c r="A273" s="121" t="s">
        <v>54</v>
      </c>
      <c r="B273" s="123">
        <v>0</v>
      </c>
      <c r="C273" s="123">
        <v>0</v>
      </c>
      <c r="D273" s="123">
        <v>0</v>
      </c>
      <c r="E273" s="123">
        <v>0</v>
      </c>
      <c r="F273" s="123">
        <v>0</v>
      </c>
      <c r="G273" s="123">
        <v>0</v>
      </c>
      <c r="H273" s="123">
        <v>0</v>
      </c>
      <c r="I273" s="123">
        <v>0</v>
      </c>
      <c r="J273" s="123">
        <v>0</v>
      </c>
      <c r="K273" s="123">
        <v>0</v>
      </c>
      <c r="L273" s="123">
        <v>0</v>
      </c>
      <c r="M273" s="123">
        <v>0</v>
      </c>
      <c r="N273" s="123">
        <v>0</v>
      </c>
      <c r="O273" s="123">
        <v>0</v>
      </c>
      <c r="P273" s="123">
        <v>0</v>
      </c>
      <c r="Q273" s="123">
        <v>0</v>
      </c>
      <c r="R273" s="123">
        <v>0</v>
      </c>
      <c r="S273" s="123">
        <v>0</v>
      </c>
      <c r="T273" s="123">
        <v>0</v>
      </c>
      <c r="U273" s="123">
        <v>0</v>
      </c>
      <c r="V273" s="123">
        <v>0</v>
      </c>
      <c r="W273" s="123">
        <v>0</v>
      </c>
      <c r="X273" s="123">
        <v>0</v>
      </c>
      <c r="Y273" s="123">
        <v>0</v>
      </c>
      <c r="DA273" s="130" t="s">
        <v>3231</v>
      </c>
    </row>
    <row r="274" spans="1:105" ht="12" customHeight="1" x14ac:dyDescent="0.25">
      <c r="A274" s="97" t="s">
        <v>50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3232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X275" s="110">
        <v>0</v>
      </c>
      <c r="Y275" s="110">
        <v>0</v>
      </c>
      <c r="DA275" s="60" t="s">
        <v>3233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0</v>
      </c>
      <c r="D279" s="117">
        <f t="shared" si="108"/>
        <v>0</v>
      </c>
      <c r="E279" s="117">
        <f t="shared" si="108"/>
        <v>0</v>
      </c>
      <c r="F279" s="117">
        <f t="shared" si="108"/>
        <v>0</v>
      </c>
      <c r="G279" s="117">
        <f t="shared" si="108"/>
        <v>0</v>
      </c>
      <c r="H279" s="117">
        <f t="shared" si="108"/>
        <v>0</v>
      </c>
      <c r="I279" s="117">
        <f t="shared" si="108"/>
        <v>0</v>
      </c>
      <c r="J279" s="117">
        <f t="shared" si="108"/>
        <v>0</v>
      </c>
      <c r="K279" s="117">
        <f t="shared" si="108"/>
        <v>0</v>
      </c>
      <c r="L279" s="117">
        <f t="shared" si="108"/>
        <v>0</v>
      </c>
      <c r="M279" s="117">
        <f t="shared" si="108"/>
        <v>0</v>
      </c>
      <c r="N279" s="117">
        <f t="shared" si="108"/>
        <v>0</v>
      </c>
      <c r="O279" s="117">
        <f t="shared" si="108"/>
        <v>0</v>
      </c>
      <c r="P279" s="117">
        <f t="shared" si="108"/>
        <v>0</v>
      </c>
      <c r="Q279" s="117">
        <f t="shared" si="108"/>
        <v>0</v>
      </c>
      <c r="R279" s="117">
        <f t="shared" ref="R279:V279" si="109">R280+R282+R284+R293</f>
        <v>0</v>
      </c>
      <c r="S279" s="117">
        <f t="shared" si="109"/>
        <v>0</v>
      </c>
      <c r="T279" s="117">
        <f t="shared" si="109"/>
        <v>0</v>
      </c>
      <c r="U279" s="117">
        <f t="shared" si="109"/>
        <v>0</v>
      </c>
      <c r="V279" s="117">
        <f t="shared" si="109"/>
        <v>0</v>
      </c>
      <c r="W279" s="117">
        <f t="shared" ref="W279:Y279" si="110">W280+W282+W284+W293</f>
        <v>0</v>
      </c>
      <c r="X279" s="117">
        <f t="shared" si="110"/>
        <v>0</v>
      </c>
      <c r="Y279" s="117">
        <f t="shared" si="110"/>
        <v>0</v>
      </c>
      <c r="DA279" s="129" t="s">
        <v>3385</v>
      </c>
    </row>
    <row r="280" spans="1:105" ht="12" customHeight="1" x14ac:dyDescent="0.25">
      <c r="A280" s="121" t="s">
        <v>57</v>
      </c>
      <c r="B280" s="122"/>
      <c r="C280" s="122">
        <f t="shared" ref="C280:Y280" si="111">C281</f>
        <v>0</v>
      </c>
      <c r="D280" s="122">
        <f t="shared" si="111"/>
        <v>0</v>
      </c>
      <c r="E280" s="122">
        <f t="shared" si="111"/>
        <v>0</v>
      </c>
      <c r="F280" s="122">
        <f t="shared" si="111"/>
        <v>0</v>
      </c>
      <c r="G280" s="122">
        <f t="shared" si="111"/>
        <v>0</v>
      </c>
      <c r="H280" s="122">
        <f t="shared" si="111"/>
        <v>0</v>
      </c>
      <c r="I280" s="122">
        <f t="shared" si="111"/>
        <v>0</v>
      </c>
      <c r="J280" s="122">
        <f t="shared" si="111"/>
        <v>0</v>
      </c>
      <c r="K280" s="122">
        <f t="shared" si="111"/>
        <v>0</v>
      </c>
      <c r="L280" s="122">
        <f t="shared" si="111"/>
        <v>0</v>
      </c>
      <c r="M280" s="122">
        <f t="shared" si="111"/>
        <v>0</v>
      </c>
      <c r="N280" s="122">
        <f t="shared" si="111"/>
        <v>0</v>
      </c>
      <c r="O280" s="122">
        <f t="shared" si="111"/>
        <v>0</v>
      </c>
      <c r="P280" s="122">
        <f t="shared" si="111"/>
        <v>0</v>
      </c>
      <c r="Q280" s="122">
        <f t="shared" si="111"/>
        <v>0</v>
      </c>
      <c r="R280" s="122">
        <f t="shared" si="111"/>
        <v>0</v>
      </c>
      <c r="S280" s="122">
        <f t="shared" si="111"/>
        <v>0</v>
      </c>
      <c r="T280" s="122">
        <f t="shared" si="111"/>
        <v>0</v>
      </c>
      <c r="U280" s="122">
        <f t="shared" si="111"/>
        <v>0</v>
      </c>
      <c r="V280" s="122">
        <f t="shared" si="111"/>
        <v>0</v>
      </c>
      <c r="W280" s="122">
        <f t="shared" si="111"/>
        <v>0</v>
      </c>
      <c r="X280" s="122">
        <f t="shared" si="111"/>
        <v>0</v>
      </c>
      <c r="Y280" s="122">
        <f t="shared" si="111"/>
        <v>0</v>
      </c>
      <c r="DA280" s="130" t="s">
        <v>3386</v>
      </c>
    </row>
    <row r="281" spans="1:105" ht="12" customHeight="1" x14ac:dyDescent="0.25">
      <c r="A281" s="97" t="s">
        <v>53</v>
      </c>
      <c r="B281" s="98"/>
      <c r="C281" s="98">
        <v>0</v>
      </c>
      <c r="D281" s="98">
        <v>0</v>
      </c>
      <c r="E281" s="98">
        <v>0</v>
      </c>
      <c r="F281" s="98">
        <v>0</v>
      </c>
      <c r="G281" s="98">
        <v>0</v>
      </c>
      <c r="H281" s="98">
        <v>0</v>
      </c>
      <c r="I281" s="98">
        <v>0</v>
      </c>
      <c r="J281" s="98">
        <v>0</v>
      </c>
      <c r="K281" s="98">
        <v>0</v>
      </c>
      <c r="L281" s="98">
        <v>0</v>
      </c>
      <c r="M281" s="98">
        <v>0</v>
      </c>
      <c r="N281" s="98">
        <v>0</v>
      </c>
      <c r="O281" s="98">
        <v>0</v>
      </c>
      <c r="P281" s="98">
        <v>0</v>
      </c>
      <c r="Q281" s="98">
        <v>0</v>
      </c>
      <c r="R281" s="98">
        <v>0</v>
      </c>
      <c r="S281" s="98">
        <v>0</v>
      </c>
      <c r="T281" s="98">
        <v>0</v>
      </c>
      <c r="U281" s="98">
        <v>0</v>
      </c>
      <c r="V281" s="98">
        <v>0</v>
      </c>
      <c r="W281" s="98">
        <v>0</v>
      </c>
      <c r="X281" s="98">
        <v>0</v>
      </c>
      <c r="Y281" s="98">
        <v>0</v>
      </c>
      <c r="DA281" s="63" t="s">
        <v>3387</v>
      </c>
    </row>
    <row r="282" spans="1:105" ht="12" customHeight="1" x14ac:dyDescent="0.25">
      <c r="A282" s="121" t="s">
        <v>92</v>
      </c>
      <c r="B282" s="122"/>
      <c r="C282" s="122">
        <f t="shared" ref="C282:Y282" si="112">C283</f>
        <v>0</v>
      </c>
      <c r="D282" s="122">
        <f t="shared" si="112"/>
        <v>0</v>
      </c>
      <c r="E282" s="122">
        <f t="shared" si="112"/>
        <v>0</v>
      </c>
      <c r="F282" s="122">
        <f t="shared" si="112"/>
        <v>0</v>
      </c>
      <c r="G282" s="122">
        <f t="shared" si="112"/>
        <v>0</v>
      </c>
      <c r="H282" s="122">
        <f t="shared" si="112"/>
        <v>0</v>
      </c>
      <c r="I282" s="122">
        <f t="shared" si="112"/>
        <v>0</v>
      </c>
      <c r="J282" s="122">
        <f t="shared" si="112"/>
        <v>0</v>
      </c>
      <c r="K282" s="122">
        <f t="shared" si="112"/>
        <v>0</v>
      </c>
      <c r="L282" s="122">
        <f t="shared" si="112"/>
        <v>0</v>
      </c>
      <c r="M282" s="122">
        <f t="shared" si="112"/>
        <v>0</v>
      </c>
      <c r="N282" s="122">
        <f t="shared" si="112"/>
        <v>0</v>
      </c>
      <c r="O282" s="122">
        <f t="shared" si="112"/>
        <v>0</v>
      </c>
      <c r="P282" s="122">
        <f t="shared" si="112"/>
        <v>0</v>
      </c>
      <c r="Q282" s="122">
        <f t="shared" si="112"/>
        <v>0</v>
      </c>
      <c r="R282" s="122">
        <f t="shared" si="112"/>
        <v>0</v>
      </c>
      <c r="S282" s="122">
        <f t="shared" si="112"/>
        <v>0</v>
      </c>
      <c r="T282" s="122">
        <f t="shared" si="112"/>
        <v>0</v>
      </c>
      <c r="U282" s="122">
        <f t="shared" si="112"/>
        <v>0</v>
      </c>
      <c r="V282" s="122">
        <f t="shared" si="112"/>
        <v>0</v>
      </c>
      <c r="W282" s="122">
        <f t="shared" si="112"/>
        <v>0</v>
      </c>
      <c r="X282" s="122">
        <f t="shared" si="112"/>
        <v>0</v>
      </c>
      <c r="Y282" s="122">
        <f t="shared" si="112"/>
        <v>0</v>
      </c>
      <c r="DA282" s="130" t="s">
        <v>3388</v>
      </c>
    </row>
    <row r="283" spans="1:105" ht="12" customHeight="1" x14ac:dyDescent="0.25">
      <c r="A283" s="97" t="s">
        <v>53</v>
      </c>
      <c r="B283" s="98"/>
      <c r="C283" s="98">
        <v>0</v>
      </c>
      <c r="D283" s="98">
        <v>0</v>
      </c>
      <c r="E283" s="98">
        <v>0</v>
      </c>
      <c r="F283" s="98">
        <v>0</v>
      </c>
      <c r="G283" s="98">
        <v>0</v>
      </c>
      <c r="H283" s="98">
        <v>0</v>
      </c>
      <c r="I283" s="98">
        <v>0</v>
      </c>
      <c r="J283" s="98">
        <v>0</v>
      </c>
      <c r="K283" s="98">
        <v>0</v>
      </c>
      <c r="L283" s="98">
        <v>0</v>
      </c>
      <c r="M283" s="98">
        <v>0</v>
      </c>
      <c r="N283" s="98">
        <v>0</v>
      </c>
      <c r="O283" s="98">
        <v>0</v>
      </c>
      <c r="P283" s="98">
        <v>0</v>
      </c>
      <c r="Q283" s="98">
        <v>0</v>
      </c>
      <c r="R283" s="98">
        <v>0</v>
      </c>
      <c r="S283" s="98">
        <v>0</v>
      </c>
      <c r="T283" s="98">
        <v>0</v>
      </c>
      <c r="U283" s="98">
        <v>0</v>
      </c>
      <c r="V283" s="98">
        <v>0</v>
      </c>
      <c r="W283" s="98">
        <v>0</v>
      </c>
      <c r="X283" s="98">
        <v>0</v>
      </c>
      <c r="Y283" s="98">
        <v>0</v>
      </c>
      <c r="DA283" s="63" t="s">
        <v>3389</v>
      </c>
    </row>
    <row r="284" spans="1:105" ht="12" customHeight="1" x14ac:dyDescent="0.25">
      <c r="A284" s="121" t="s">
        <v>55</v>
      </c>
      <c r="B284" s="122"/>
      <c r="C284" s="122">
        <v>0</v>
      </c>
      <c r="D284" s="122">
        <v>0</v>
      </c>
      <c r="E284" s="122">
        <v>0</v>
      </c>
      <c r="F284" s="122">
        <v>0</v>
      </c>
      <c r="G284" s="122">
        <v>0</v>
      </c>
      <c r="H284" s="122">
        <v>0</v>
      </c>
      <c r="I284" s="122">
        <v>0</v>
      </c>
      <c r="J284" s="122">
        <v>0</v>
      </c>
      <c r="K284" s="122">
        <v>0</v>
      </c>
      <c r="L284" s="122">
        <v>0</v>
      </c>
      <c r="M284" s="122">
        <v>0</v>
      </c>
      <c r="N284" s="122">
        <v>0</v>
      </c>
      <c r="O284" s="122">
        <v>0</v>
      </c>
      <c r="P284" s="122">
        <v>0</v>
      </c>
      <c r="Q284" s="122">
        <v>0</v>
      </c>
      <c r="R284" s="122">
        <v>0</v>
      </c>
      <c r="S284" s="122">
        <v>0</v>
      </c>
      <c r="T284" s="122">
        <v>0</v>
      </c>
      <c r="U284" s="122">
        <v>0</v>
      </c>
      <c r="V284" s="122">
        <v>0</v>
      </c>
      <c r="W284" s="122">
        <v>0</v>
      </c>
      <c r="X284" s="122">
        <v>0</v>
      </c>
      <c r="Y284" s="122">
        <v>0</v>
      </c>
      <c r="DA284" s="130" t="s">
        <v>3390</v>
      </c>
    </row>
    <row r="285" spans="1:105" ht="12" customHeight="1" x14ac:dyDescent="0.25">
      <c r="A285" s="97" t="s">
        <v>124</v>
      </c>
      <c r="B285" s="98"/>
      <c r="C285" s="98">
        <v>0</v>
      </c>
      <c r="D285" s="98">
        <v>0</v>
      </c>
      <c r="E285" s="98">
        <v>0</v>
      </c>
      <c r="F285" s="98">
        <v>0</v>
      </c>
      <c r="G285" s="98">
        <v>0</v>
      </c>
      <c r="H285" s="98">
        <v>0</v>
      </c>
      <c r="I285" s="98">
        <v>0</v>
      </c>
      <c r="J285" s="98">
        <v>0</v>
      </c>
      <c r="K285" s="98">
        <v>0</v>
      </c>
      <c r="L285" s="98">
        <v>0</v>
      </c>
      <c r="M285" s="98">
        <v>0</v>
      </c>
      <c r="N285" s="98">
        <v>0</v>
      </c>
      <c r="O285" s="98">
        <v>0</v>
      </c>
      <c r="P285" s="98">
        <v>0</v>
      </c>
      <c r="Q285" s="98">
        <v>0</v>
      </c>
      <c r="R285" s="98">
        <v>0</v>
      </c>
      <c r="S285" s="98">
        <v>0</v>
      </c>
      <c r="T285" s="98">
        <v>0</v>
      </c>
      <c r="U285" s="98">
        <v>0</v>
      </c>
      <c r="V285" s="98">
        <v>0</v>
      </c>
      <c r="W285" s="98">
        <v>0</v>
      </c>
      <c r="X285" s="98">
        <v>0</v>
      </c>
      <c r="Y285" s="98">
        <v>0</v>
      </c>
      <c r="DA285" s="63" t="s">
        <v>3391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X286" s="98">
        <v>0</v>
      </c>
      <c r="Y286" s="98">
        <v>0</v>
      </c>
      <c r="DA286" s="63" t="s">
        <v>3392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X287" s="101">
        <v>0</v>
      </c>
      <c r="Y287" s="101">
        <v>0</v>
      </c>
      <c r="DA287" s="131" t="s">
        <v>3393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X288" s="104">
        <v>0</v>
      </c>
      <c r="Y288" s="104">
        <v>0</v>
      </c>
      <c r="DA288" s="132" t="s">
        <v>3394</v>
      </c>
    </row>
    <row r="289" spans="1:105" ht="12" customHeight="1" x14ac:dyDescent="0.25">
      <c r="A289" s="106" t="s">
        <v>122</v>
      </c>
      <c r="B289" s="101"/>
      <c r="C289" s="101">
        <v>0</v>
      </c>
      <c r="D289" s="101">
        <v>0</v>
      </c>
      <c r="E289" s="101">
        <v>0</v>
      </c>
      <c r="F289" s="101">
        <v>0</v>
      </c>
      <c r="G289" s="101">
        <v>0</v>
      </c>
      <c r="H289" s="101">
        <v>0</v>
      </c>
      <c r="I289" s="101">
        <v>0</v>
      </c>
      <c r="J289" s="101">
        <v>0</v>
      </c>
      <c r="K289" s="101">
        <v>0</v>
      </c>
      <c r="L289" s="101">
        <v>0</v>
      </c>
      <c r="M289" s="101">
        <v>0</v>
      </c>
      <c r="N289" s="101">
        <v>0</v>
      </c>
      <c r="O289" s="101">
        <v>0</v>
      </c>
      <c r="P289" s="101">
        <v>0</v>
      </c>
      <c r="Q289" s="101">
        <v>0</v>
      </c>
      <c r="R289" s="101">
        <v>0</v>
      </c>
      <c r="S289" s="101">
        <v>0</v>
      </c>
      <c r="T289" s="101">
        <v>0</v>
      </c>
      <c r="U289" s="101">
        <v>0</v>
      </c>
      <c r="V289" s="101">
        <v>0</v>
      </c>
      <c r="W289" s="101">
        <v>0</v>
      </c>
      <c r="X289" s="101">
        <v>0</v>
      </c>
      <c r="Y289" s="101">
        <v>0</v>
      </c>
      <c r="DA289" s="131" t="s">
        <v>3395</v>
      </c>
    </row>
    <row r="290" spans="1:105" ht="12" customHeight="1" x14ac:dyDescent="0.25">
      <c r="A290" s="107" t="s">
        <v>121</v>
      </c>
      <c r="B290" s="104"/>
      <c r="C290" s="104">
        <v>0</v>
      </c>
      <c r="D290" s="104">
        <v>0</v>
      </c>
      <c r="E290" s="104">
        <v>0</v>
      </c>
      <c r="F290" s="104">
        <v>0</v>
      </c>
      <c r="G290" s="104">
        <v>0</v>
      </c>
      <c r="H290" s="104">
        <v>0</v>
      </c>
      <c r="I290" s="104">
        <v>0</v>
      </c>
      <c r="J290" s="104">
        <v>0</v>
      </c>
      <c r="K290" s="104">
        <v>0</v>
      </c>
      <c r="L290" s="104">
        <v>0</v>
      </c>
      <c r="M290" s="104">
        <v>0</v>
      </c>
      <c r="N290" s="104">
        <v>0</v>
      </c>
      <c r="O290" s="104">
        <v>0</v>
      </c>
      <c r="P290" s="104">
        <v>0</v>
      </c>
      <c r="Q290" s="104">
        <v>0</v>
      </c>
      <c r="R290" s="104">
        <v>0</v>
      </c>
      <c r="S290" s="104">
        <v>0</v>
      </c>
      <c r="T290" s="104">
        <v>0</v>
      </c>
      <c r="U290" s="104">
        <v>0</v>
      </c>
      <c r="V290" s="104">
        <v>0</v>
      </c>
      <c r="W290" s="104">
        <v>0</v>
      </c>
      <c r="X290" s="104">
        <v>0</v>
      </c>
      <c r="Y290" s="104">
        <v>0</v>
      </c>
      <c r="DA290" s="132" t="s">
        <v>3396</v>
      </c>
    </row>
    <row r="291" spans="1:105" ht="12" customHeight="1" x14ac:dyDescent="0.25">
      <c r="A291" s="108" t="s">
        <v>53</v>
      </c>
      <c r="B291" s="98"/>
      <c r="C291" s="98">
        <v>0</v>
      </c>
      <c r="D291" s="98">
        <v>0</v>
      </c>
      <c r="E291" s="98">
        <v>0</v>
      </c>
      <c r="F291" s="98">
        <v>0</v>
      </c>
      <c r="G291" s="98">
        <v>0</v>
      </c>
      <c r="H291" s="98">
        <v>0</v>
      </c>
      <c r="I291" s="98">
        <v>0</v>
      </c>
      <c r="J291" s="98">
        <v>0</v>
      </c>
      <c r="K291" s="98">
        <v>0</v>
      </c>
      <c r="L291" s="98">
        <v>0</v>
      </c>
      <c r="M291" s="98">
        <v>0</v>
      </c>
      <c r="N291" s="98">
        <v>0</v>
      </c>
      <c r="O291" s="98">
        <v>0</v>
      </c>
      <c r="P291" s="98">
        <v>0</v>
      </c>
      <c r="Q291" s="98">
        <v>0</v>
      </c>
      <c r="R291" s="98">
        <v>0</v>
      </c>
      <c r="S291" s="98">
        <v>0</v>
      </c>
      <c r="T291" s="98">
        <v>0</v>
      </c>
      <c r="U291" s="98">
        <v>0</v>
      </c>
      <c r="V291" s="98">
        <v>0</v>
      </c>
      <c r="W291" s="98">
        <v>0</v>
      </c>
      <c r="X291" s="98">
        <v>0</v>
      </c>
      <c r="Y291" s="98">
        <v>0</v>
      </c>
      <c r="DA291" s="63" t="s">
        <v>3397</v>
      </c>
    </row>
    <row r="292" spans="1:105" ht="12" customHeight="1" x14ac:dyDescent="0.25">
      <c r="A292" s="108" t="s">
        <v>52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X292" s="98">
        <v>0</v>
      </c>
      <c r="Y292" s="98">
        <v>0</v>
      </c>
      <c r="DA292" s="63" t="s">
        <v>3398</v>
      </c>
    </row>
    <row r="293" spans="1:105" ht="12" customHeight="1" x14ac:dyDescent="0.25">
      <c r="A293" s="121" t="s">
        <v>54</v>
      </c>
      <c r="B293" s="122"/>
      <c r="C293" s="122">
        <v>0</v>
      </c>
      <c r="D293" s="122">
        <v>0</v>
      </c>
      <c r="E293" s="122">
        <v>0</v>
      </c>
      <c r="F293" s="122">
        <v>0</v>
      </c>
      <c r="G293" s="122">
        <v>0</v>
      </c>
      <c r="H293" s="122">
        <v>0</v>
      </c>
      <c r="I293" s="122">
        <v>0</v>
      </c>
      <c r="J293" s="122">
        <v>0</v>
      </c>
      <c r="K293" s="122">
        <v>0</v>
      </c>
      <c r="L293" s="122">
        <v>0</v>
      </c>
      <c r="M293" s="122">
        <v>0</v>
      </c>
      <c r="N293" s="122">
        <v>0</v>
      </c>
      <c r="O293" s="122">
        <v>0</v>
      </c>
      <c r="P293" s="122">
        <v>0</v>
      </c>
      <c r="Q293" s="122">
        <v>0</v>
      </c>
      <c r="R293" s="122">
        <v>0</v>
      </c>
      <c r="S293" s="122">
        <v>0</v>
      </c>
      <c r="T293" s="122">
        <v>0</v>
      </c>
      <c r="U293" s="122">
        <v>0</v>
      </c>
      <c r="V293" s="122">
        <v>0</v>
      </c>
      <c r="W293" s="122">
        <v>0</v>
      </c>
      <c r="X293" s="122">
        <v>0</v>
      </c>
      <c r="Y293" s="122">
        <v>0</v>
      </c>
      <c r="DA293" s="130" t="s">
        <v>3399</v>
      </c>
    </row>
    <row r="294" spans="1:105" ht="12" customHeight="1" x14ac:dyDescent="0.25">
      <c r="A294" s="97" t="s">
        <v>50</v>
      </c>
      <c r="B294" s="98"/>
      <c r="C294" s="98">
        <v>0</v>
      </c>
      <c r="D294" s="98">
        <v>0</v>
      </c>
      <c r="E294" s="98">
        <v>0</v>
      </c>
      <c r="F294" s="98">
        <v>0</v>
      </c>
      <c r="G294" s="98">
        <v>0</v>
      </c>
      <c r="H294" s="98">
        <v>0</v>
      </c>
      <c r="I294" s="98">
        <v>0</v>
      </c>
      <c r="J294" s="98">
        <v>0</v>
      </c>
      <c r="K294" s="98">
        <v>0</v>
      </c>
      <c r="L294" s="98">
        <v>0</v>
      </c>
      <c r="M294" s="98">
        <v>0</v>
      </c>
      <c r="N294" s="98">
        <v>0</v>
      </c>
      <c r="O294" s="98">
        <v>0</v>
      </c>
      <c r="P294" s="98">
        <v>0</v>
      </c>
      <c r="Q294" s="98">
        <v>0</v>
      </c>
      <c r="R294" s="98">
        <v>0</v>
      </c>
      <c r="S294" s="98">
        <v>0</v>
      </c>
      <c r="T294" s="98">
        <v>0</v>
      </c>
      <c r="U294" s="98">
        <v>0</v>
      </c>
      <c r="V294" s="98">
        <v>0</v>
      </c>
      <c r="W294" s="98">
        <v>0</v>
      </c>
      <c r="X294" s="98">
        <v>0</v>
      </c>
      <c r="Y294" s="98">
        <v>0</v>
      </c>
      <c r="DA294" s="63" t="s">
        <v>3400</v>
      </c>
    </row>
    <row r="295" spans="1:105" ht="12" customHeight="1" x14ac:dyDescent="0.25">
      <c r="A295" s="109" t="s">
        <v>120</v>
      </c>
      <c r="B295" s="33"/>
      <c r="C295" s="33">
        <v>0</v>
      </c>
      <c r="D295" s="33">
        <v>0</v>
      </c>
      <c r="E295" s="33">
        <v>0</v>
      </c>
      <c r="F295" s="33">
        <v>0</v>
      </c>
      <c r="G295" s="33">
        <v>0</v>
      </c>
      <c r="H295" s="33">
        <v>0</v>
      </c>
      <c r="I295" s="33">
        <v>0</v>
      </c>
      <c r="J295" s="33">
        <v>0</v>
      </c>
      <c r="K295" s="33">
        <v>0</v>
      </c>
      <c r="L295" s="33">
        <v>0</v>
      </c>
      <c r="M295" s="33">
        <v>0</v>
      </c>
      <c r="N295" s="33">
        <v>0</v>
      </c>
      <c r="O295" s="33">
        <v>0</v>
      </c>
      <c r="P295" s="33">
        <v>0</v>
      </c>
      <c r="Q295" s="33">
        <v>0</v>
      </c>
      <c r="R295" s="33">
        <v>0</v>
      </c>
      <c r="S295" s="33">
        <v>0</v>
      </c>
      <c r="T295" s="33">
        <v>0</v>
      </c>
      <c r="U295" s="33">
        <v>0</v>
      </c>
      <c r="V295" s="33">
        <v>0</v>
      </c>
      <c r="W295" s="33">
        <v>0</v>
      </c>
      <c r="X295" s="33">
        <v>0</v>
      </c>
      <c r="Y295" s="33">
        <v>0</v>
      </c>
      <c r="DA295" s="60" t="s">
        <v>3401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0</v>
      </c>
      <c r="D297" s="117">
        <f t="shared" si="113"/>
        <v>0</v>
      </c>
      <c r="E297" s="117">
        <f t="shared" si="113"/>
        <v>0</v>
      </c>
      <c r="F297" s="117">
        <f t="shared" si="113"/>
        <v>0</v>
      </c>
      <c r="G297" s="117">
        <f t="shared" si="113"/>
        <v>0</v>
      </c>
      <c r="H297" s="117">
        <f t="shared" si="113"/>
        <v>0</v>
      </c>
      <c r="I297" s="117">
        <f t="shared" si="113"/>
        <v>0</v>
      </c>
      <c r="J297" s="117">
        <f t="shared" si="113"/>
        <v>0</v>
      </c>
      <c r="K297" s="117">
        <f t="shared" si="113"/>
        <v>0</v>
      </c>
      <c r="L297" s="117">
        <f t="shared" si="113"/>
        <v>0</v>
      </c>
      <c r="M297" s="117">
        <f t="shared" si="113"/>
        <v>0</v>
      </c>
      <c r="N297" s="117">
        <f t="shared" si="113"/>
        <v>0</v>
      </c>
      <c r="O297" s="117">
        <f t="shared" si="113"/>
        <v>0</v>
      </c>
      <c r="P297" s="117">
        <f t="shared" si="113"/>
        <v>0</v>
      </c>
      <c r="Q297" s="117">
        <f t="shared" si="113"/>
        <v>0</v>
      </c>
      <c r="R297" s="117">
        <f t="shared" ref="R297:V297" si="114">R298+R300+R302+R311</f>
        <v>0</v>
      </c>
      <c r="S297" s="117">
        <f t="shared" si="114"/>
        <v>0</v>
      </c>
      <c r="T297" s="117">
        <f t="shared" si="114"/>
        <v>0</v>
      </c>
      <c r="U297" s="117">
        <f t="shared" si="114"/>
        <v>0</v>
      </c>
      <c r="V297" s="117">
        <f t="shared" si="114"/>
        <v>0</v>
      </c>
      <c r="W297" s="117">
        <f t="shared" ref="W297:Y297" si="115">W298+W300+W302+W311</f>
        <v>0</v>
      </c>
      <c r="X297" s="117">
        <f t="shared" si="115"/>
        <v>0</v>
      </c>
      <c r="Y297" s="117">
        <f t="shared" si="115"/>
        <v>0</v>
      </c>
      <c r="DA297" s="129" t="s">
        <v>3553</v>
      </c>
    </row>
    <row r="298" spans="1:105" ht="12" customHeight="1" x14ac:dyDescent="0.25">
      <c r="A298" s="121" t="s">
        <v>57</v>
      </c>
      <c r="B298" s="122"/>
      <c r="C298" s="122">
        <f t="shared" ref="C298:Y298" si="116">C299</f>
        <v>0</v>
      </c>
      <c r="D298" s="122">
        <f t="shared" si="116"/>
        <v>0</v>
      </c>
      <c r="E298" s="122">
        <f t="shared" si="116"/>
        <v>0</v>
      </c>
      <c r="F298" s="122">
        <f t="shared" si="116"/>
        <v>0</v>
      </c>
      <c r="G298" s="122">
        <f t="shared" si="116"/>
        <v>0</v>
      </c>
      <c r="H298" s="122">
        <f t="shared" si="116"/>
        <v>0</v>
      </c>
      <c r="I298" s="122">
        <f t="shared" si="116"/>
        <v>0</v>
      </c>
      <c r="J298" s="122">
        <f t="shared" si="116"/>
        <v>0</v>
      </c>
      <c r="K298" s="122">
        <f t="shared" si="116"/>
        <v>0</v>
      </c>
      <c r="L298" s="122">
        <f t="shared" si="116"/>
        <v>0</v>
      </c>
      <c r="M298" s="122">
        <f t="shared" si="116"/>
        <v>0</v>
      </c>
      <c r="N298" s="122">
        <f t="shared" si="116"/>
        <v>0</v>
      </c>
      <c r="O298" s="122">
        <f t="shared" si="116"/>
        <v>0</v>
      </c>
      <c r="P298" s="122">
        <f t="shared" si="116"/>
        <v>0</v>
      </c>
      <c r="Q298" s="122">
        <f t="shared" si="116"/>
        <v>0</v>
      </c>
      <c r="R298" s="122">
        <f t="shared" si="116"/>
        <v>0</v>
      </c>
      <c r="S298" s="122">
        <f t="shared" si="116"/>
        <v>0</v>
      </c>
      <c r="T298" s="122">
        <f t="shared" si="116"/>
        <v>0</v>
      </c>
      <c r="U298" s="122">
        <f t="shared" si="116"/>
        <v>0</v>
      </c>
      <c r="V298" s="122">
        <f t="shared" si="116"/>
        <v>0</v>
      </c>
      <c r="W298" s="122">
        <f t="shared" si="116"/>
        <v>0</v>
      </c>
      <c r="X298" s="122">
        <f t="shared" si="116"/>
        <v>0</v>
      </c>
      <c r="Y298" s="122">
        <f t="shared" si="116"/>
        <v>0</v>
      </c>
      <c r="DA298" s="130" t="s">
        <v>3554</v>
      </c>
    </row>
    <row r="299" spans="1:105" ht="12" customHeight="1" x14ac:dyDescent="0.25">
      <c r="A299" s="97" t="s">
        <v>53</v>
      </c>
      <c r="B299" s="98"/>
      <c r="C299" s="98">
        <v>0</v>
      </c>
      <c r="D299" s="98">
        <v>0</v>
      </c>
      <c r="E299" s="98">
        <v>0</v>
      </c>
      <c r="F299" s="98">
        <v>0</v>
      </c>
      <c r="G299" s="98">
        <v>0</v>
      </c>
      <c r="H299" s="98">
        <v>0</v>
      </c>
      <c r="I299" s="98">
        <v>0</v>
      </c>
      <c r="J299" s="98">
        <v>0</v>
      </c>
      <c r="K299" s="98">
        <v>0</v>
      </c>
      <c r="L299" s="98">
        <v>0</v>
      </c>
      <c r="M299" s="98">
        <v>0</v>
      </c>
      <c r="N299" s="98">
        <v>0</v>
      </c>
      <c r="O299" s="98">
        <v>0</v>
      </c>
      <c r="P299" s="98">
        <v>0</v>
      </c>
      <c r="Q299" s="98">
        <v>0</v>
      </c>
      <c r="R299" s="98">
        <v>0</v>
      </c>
      <c r="S299" s="98">
        <v>0</v>
      </c>
      <c r="T299" s="98">
        <v>0</v>
      </c>
      <c r="U299" s="98">
        <v>0</v>
      </c>
      <c r="V299" s="98">
        <v>0</v>
      </c>
      <c r="W299" s="98">
        <v>0</v>
      </c>
      <c r="X299" s="98">
        <v>0</v>
      </c>
      <c r="Y299" s="98">
        <v>0</v>
      </c>
      <c r="DA299" s="63" t="s">
        <v>3555</v>
      </c>
    </row>
    <row r="300" spans="1:105" ht="12" customHeight="1" x14ac:dyDescent="0.25">
      <c r="A300" s="121" t="s">
        <v>92</v>
      </c>
      <c r="B300" s="122"/>
      <c r="C300" s="122">
        <f t="shared" ref="C300:Y300" si="117">C301</f>
        <v>0</v>
      </c>
      <c r="D300" s="122">
        <f t="shared" si="117"/>
        <v>0</v>
      </c>
      <c r="E300" s="122">
        <f t="shared" si="117"/>
        <v>0</v>
      </c>
      <c r="F300" s="122">
        <f t="shared" si="117"/>
        <v>0</v>
      </c>
      <c r="G300" s="122">
        <f t="shared" si="117"/>
        <v>0</v>
      </c>
      <c r="H300" s="122">
        <f t="shared" si="117"/>
        <v>0</v>
      </c>
      <c r="I300" s="122">
        <f t="shared" si="117"/>
        <v>0</v>
      </c>
      <c r="J300" s="122">
        <f t="shared" si="117"/>
        <v>0</v>
      </c>
      <c r="K300" s="122">
        <f t="shared" si="117"/>
        <v>0</v>
      </c>
      <c r="L300" s="122">
        <f t="shared" si="117"/>
        <v>0</v>
      </c>
      <c r="M300" s="122">
        <f t="shared" si="117"/>
        <v>0</v>
      </c>
      <c r="N300" s="122">
        <f t="shared" si="117"/>
        <v>0</v>
      </c>
      <c r="O300" s="122">
        <f t="shared" si="117"/>
        <v>0</v>
      </c>
      <c r="P300" s="122">
        <f t="shared" si="117"/>
        <v>0</v>
      </c>
      <c r="Q300" s="122">
        <f t="shared" si="117"/>
        <v>0</v>
      </c>
      <c r="R300" s="122">
        <f t="shared" si="117"/>
        <v>0</v>
      </c>
      <c r="S300" s="122">
        <f t="shared" si="117"/>
        <v>0</v>
      </c>
      <c r="T300" s="122">
        <f t="shared" si="117"/>
        <v>0</v>
      </c>
      <c r="U300" s="122">
        <f t="shared" si="117"/>
        <v>0</v>
      </c>
      <c r="V300" s="122">
        <f t="shared" si="117"/>
        <v>0</v>
      </c>
      <c r="W300" s="122">
        <f t="shared" si="117"/>
        <v>0</v>
      </c>
      <c r="X300" s="122">
        <f t="shared" si="117"/>
        <v>0</v>
      </c>
      <c r="Y300" s="122">
        <f t="shared" si="117"/>
        <v>0</v>
      </c>
      <c r="DA300" s="130" t="s">
        <v>3556</v>
      </c>
    </row>
    <row r="301" spans="1:105" ht="12" customHeight="1" x14ac:dyDescent="0.25">
      <c r="A301" s="97" t="s">
        <v>53</v>
      </c>
      <c r="B301" s="98"/>
      <c r="C301" s="98">
        <v>0</v>
      </c>
      <c r="D301" s="98">
        <v>0</v>
      </c>
      <c r="E301" s="98">
        <v>0</v>
      </c>
      <c r="F301" s="98">
        <v>0</v>
      </c>
      <c r="G301" s="98">
        <v>0</v>
      </c>
      <c r="H301" s="98">
        <v>0</v>
      </c>
      <c r="I301" s="98">
        <v>0</v>
      </c>
      <c r="J301" s="98">
        <v>0</v>
      </c>
      <c r="K301" s="98">
        <v>0</v>
      </c>
      <c r="L301" s="98">
        <v>0</v>
      </c>
      <c r="M301" s="98">
        <v>0</v>
      </c>
      <c r="N301" s="98">
        <v>0</v>
      </c>
      <c r="O301" s="98">
        <v>0</v>
      </c>
      <c r="P301" s="98">
        <v>0</v>
      </c>
      <c r="Q301" s="98">
        <v>0</v>
      </c>
      <c r="R301" s="98">
        <v>0</v>
      </c>
      <c r="S301" s="98">
        <v>0</v>
      </c>
      <c r="T301" s="98">
        <v>0</v>
      </c>
      <c r="U301" s="98">
        <v>0</v>
      </c>
      <c r="V301" s="98">
        <v>0</v>
      </c>
      <c r="W301" s="98">
        <v>0</v>
      </c>
      <c r="X301" s="98">
        <v>0</v>
      </c>
      <c r="Y301" s="98">
        <v>0</v>
      </c>
      <c r="DA301" s="63" t="s">
        <v>3557</v>
      </c>
    </row>
    <row r="302" spans="1:105" ht="12" customHeight="1" x14ac:dyDescent="0.25">
      <c r="A302" s="121" t="s">
        <v>55</v>
      </c>
      <c r="B302" s="122"/>
      <c r="C302" s="122">
        <v>0</v>
      </c>
      <c r="D302" s="122">
        <v>0</v>
      </c>
      <c r="E302" s="122">
        <v>0</v>
      </c>
      <c r="F302" s="122">
        <v>0</v>
      </c>
      <c r="G302" s="122">
        <v>0</v>
      </c>
      <c r="H302" s="122">
        <v>0</v>
      </c>
      <c r="I302" s="122">
        <v>0</v>
      </c>
      <c r="J302" s="122">
        <v>0</v>
      </c>
      <c r="K302" s="122">
        <v>0</v>
      </c>
      <c r="L302" s="122">
        <v>0</v>
      </c>
      <c r="M302" s="122">
        <v>0</v>
      </c>
      <c r="N302" s="122">
        <v>0</v>
      </c>
      <c r="O302" s="122">
        <v>0</v>
      </c>
      <c r="P302" s="122">
        <v>0</v>
      </c>
      <c r="Q302" s="122">
        <v>0</v>
      </c>
      <c r="R302" s="122">
        <v>0</v>
      </c>
      <c r="S302" s="122">
        <v>0</v>
      </c>
      <c r="T302" s="122">
        <v>0</v>
      </c>
      <c r="U302" s="122">
        <v>0</v>
      </c>
      <c r="V302" s="122">
        <v>0</v>
      </c>
      <c r="W302" s="122">
        <v>0</v>
      </c>
      <c r="X302" s="122">
        <v>0</v>
      </c>
      <c r="Y302" s="122">
        <v>0</v>
      </c>
      <c r="DA302" s="130" t="s">
        <v>3558</v>
      </c>
    </row>
    <row r="303" spans="1:105" ht="12" customHeight="1" x14ac:dyDescent="0.25">
      <c r="A303" s="97" t="s">
        <v>124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X303" s="98">
        <v>0</v>
      </c>
      <c r="Y303" s="98">
        <v>0</v>
      </c>
      <c r="DA303" s="63" t="s">
        <v>3559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3560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X305" s="101">
        <v>0</v>
      </c>
      <c r="Y305" s="101">
        <v>0</v>
      </c>
      <c r="DA305" s="131" t="s">
        <v>3561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X306" s="104">
        <v>0</v>
      </c>
      <c r="Y306" s="104">
        <v>0</v>
      </c>
      <c r="DA306" s="132" t="s">
        <v>3562</v>
      </c>
    </row>
    <row r="307" spans="1:105" ht="12" customHeight="1" x14ac:dyDescent="0.25">
      <c r="A307" s="106" t="s">
        <v>122</v>
      </c>
      <c r="B307" s="101"/>
      <c r="C307" s="101">
        <v>0</v>
      </c>
      <c r="D307" s="101">
        <v>0</v>
      </c>
      <c r="E307" s="101">
        <v>0</v>
      </c>
      <c r="F307" s="101">
        <v>0</v>
      </c>
      <c r="G307" s="101">
        <v>0</v>
      </c>
      <c r="H307" s="101">
        <v>0</v>
      </c>
      <c r="I307" s="101">
        <v>0</v>
      </c>
      <c r="J307" s="101">
        <v>0</v>
      </c>
      <c r="K307" s="101">
        <v>0</v>
      </c>
      <c r="L307" s="101">
        <v>0</v>
      </c>
      <c r="M307" s="101">
        <v>0</v>
      </c>
      <c r="N307" s="101">
        <v>0</v>
      </c>
      <c r="O307" s="101">
        <v>0</v>
      </c>
      <c r="P307" s="101">
        <v>0</v>
      </c>
      <c r="Q307" s="101">
        <v>0</v>
      </c>
      <c r="R307" s="101">
        <v>0</v>
      </c>
      <c r="S307" s="101">
        <v>0</v>
      </c>
      <c r="T307" s="101">
        <v>0</v>
      </c>
      <c r="U307" s="101">
        <v>0</v>
      </c>
      <c r="V307" s="101">
        <v>0</v>
      </c>
      <c r="W307" s="101">
        <v>0</v>
      </c>
      <c r="X307" s="101">
        <v>0</v>
      </c>
      <c r="Y307" s="101">
        <v>0</v>
      </c>
      <c r="DA307" s="131" t="s">
        <v>3563</v>
      </c>
    </row>
    <row r="308" spans="1:105" ht="12" customHeight="1" x14ac:dyDescent="0.25">
      <c r="A308" s="107" t="s">
        <v>121</v>
      </c>
      <c r="B308" s="104"/>
      <c r="C308" s="104">
        <v>0</v>
      </c>
      <c r="D308" s="104">
        <v>0</v>
      </c>
      <c r="E308" s="104">
        <v>0</v>
      </c>
      <c r="F308" s="104">
        <v>0</v>
      </c>
      <c r="G308" s="104">
        <v>0</v>
      </c>
      <c r="H308" s="104">
        <v>0</v>
      </c>
      <c r="I308" s="104">
        <v>0</v>
      </c>
      <c r="J308" s="104">
        <v>0</v>
      </c>
      <c r="K308" s="104">
        <v>0</v>
      </c>
      <c r="L308" s="104">
        <v>0</v>
      </c>
      <c r="M308" s="104">
        <v>0</v>
      </c>
      <c r="N308" s="104">
        <v>0</v>
      </c>
      <c r="O308" s="104">
        <v>0</v>
      </c>
      <c r="P308" s="104">
        <v>0</v>
      </c>
      <c r="Q308" s="104">
        <v>0</v>
      </c>
      <c r="R308" s="104">
        <v>0</v>
      </c>
      <c r="S308" s="104">
        <v>0</v>
      </c>
      <c r="T308" s="104">
        <v>0</v>
      </c>
      <c r="U308" s="104">
        <v>0</v>
      </c>
      <c r="V308" s="104">
        <v>0</v>
      </c>
      <c r="W308" s="104">
        <v>0</v>
      </c>
      <c r="X308" s="104">
        <v>0</v>
      </c>
      <c r="Y308" s="104">
        <v>0</v>
      </c>
      <c r="DA308" s="132" t="s">
        <v>3564</v>
      </c>
    </row>
    <row r="309" spans="1:105" ht="12" customHeight="1" x14ac:dyDescent="0.25">
      <c r="A309" s="108" t="s">
        <v>53</v>
      </c>
      <c r="B309" s="98"/>
      <c r="C309" s="98">
        <v>0</v>
      </c>
      <c r="D309" s="98">
        <v>0</v>
      </c>
      <c r="E309" s="98">
        <v>0</v>
      </c>
      <c r="F309" s="98">
        <v>0</v>
      </c>
      <c r="G309" s="98">
        <v>0</v>
      </c>
      <c r="H309" s="98">
        <v>0</v>
      </c>
      <c r="I309" s="98">
        <v>0</v>
      </c>
      <c r="J309" s="98">
        <v>0</v>
      </c>
      <c r="K309" s="98">
        <v>0</v>
      </c>
      <c r="L309" s="98">
        <v>0</v>
      </c>
      <c r="M309" s="98">
        <v>0</v>
      </c>
      <c r="N309" s="98">
        <v>0</v>
      </c>
      <c r="O309" s="98">
        <v>0</v>
      </c>
      <c r="P309" s="98">
        <v>0</v>
      </c>
      <c r="Q309" s="98">
        <v>0</v>
      </c>
      <c r="R309" s="98">
        <v>0</v>
      </c>
      <c r="S309" s="98">
        <v>0</v>
      </c>
      <c r="T309" s="98">
        <v>0</v>
      </c>
      <c r="U309" s="98">
        <v>0</v>
      </c>
      <c r="V309" s="98">
        <v>0</v>
      </c>
      <c r="W309" s="98">
        <v>0</v>
      </c>
      <c r="X309" s="98">
        <v>0</v>
      </c>
      <c r="Y309" s="98">
        <v>0</v>
      </c>
      <c r="DA309" s="63" t="s">
        <v>3565</v>
      </c>
    </row>
    <row r="310" spans="1:105" ht="12" customHeight="1" x14ac:dyDescent="0.25">
      <c r="A310" s="108" t="s">
        <v>52</v>
      </c>
      <c r="B310" s="98"/>
      <c r="C310" s="98">
        <v>0</v>
      </c>
      <c r="D310" s="98">
        <v>0</v>
      </c>
      <c r="E310" s="98">
        <v>0</v>
      </c>
      <c r="F310" s="98">
        <v>0</v>
      </c>
      <c r="G310" s="98">
        <v>0</v>
      </c>
      <c r="H310" s="98">
        <v>0</v>
      </c>
      <c r="I310" s="98">
        <v>0</v>
      </c>
      <c r="J310" s="98">
        <v>0</v>
      </c>
      <c r="K310" s="98">
        <v>0</v>
      </c>
      <c r="L310" s="98">
        <v>0</v>
      </c>
      <c r="M310" s="98">
        <v>0</v>
      </c>
      <c r="N310" s="98">
        <v>0</v>
      </c>
      <c r="O310" s="98">
        <v>0</v>
      </c>
      <c r="P310" s="98">
        <v>0</v>
      </c>
      <c r="Q310" s="98">
        <v>0</v>
      </c>
      <c r="R310" s="98">
        <v>0</v>
      </c>
      <c r="S310" s="98">
        <v>0</v>
      </c>
      <c r="T310" s="98">
        <v>0</v>
      </c>
      <c r="U310" s="98">
        <v>0</v>
      </c>
      <c r="V310" s="98">
        <v>0</v>
      </c>
      <c r="W310" s="98">
        <v>0</v>
      </c>
      <c r="X310" s="98">
        <v>0</v>
      </c>
      <c r="Y310" s="98">
        <v>0</v>
      </c>
      <c r="DA310" s="63" t="s">
        <v>3566</v>
      </c>
    </row>
    <row r="311" spans="1:105" ht="12" customHeight="1" x14ac:dyDescent="0.25">
      <c r="A311" s="121" t="s">
        <v>54</v>
      </c>
      <c r="B311" s="122"/>
      <c r="C311" s="122">
        <v>0</v>
      </c>
      <c r="D311" s="122">
        <v>0</v>
      </c>
      <c r="E311" s="122">
        <v>0</v>
      </c>
      <c r="F311" s="122">
        <v>0</v>
      </c>
      <c r="G311" s="122">
        <v>0</v>
      </c>
      <c r="H311" s="122">
        <v>0</v>
      </c>
      <c r="I311" s="122">
        <v>0</v>
      </c>
      <c r="J311" s="122">
        <v>0</v>
      </c>
      <c r="K311" s="122">
        <v>0</v>
      </c>
      <c r="L311" s="122">
        <v>0</v>
      </c>
      <c r="M311" s="122">
        <v>0</v>
      </c>
      <c r="N311" s="122">
        <v>0</v>
      </c>
      <c r="O311" s="122">
        <v>0</v>
      </c>
      <c r="P311" s="122">
        <v>0</v>
      </c>
      <c r="Q311" s="122">
        <v>0</v>
      </c>
      <c r="R311" s="122">
        <v>0</v>
      </c>
      <c r="S311" s="122">
        <v>0</v>
      </c>
      <c r="T311" s="122">
        <v>0</v>
      </c>
      <c r="U311" s="122">
        <v>0</v>
      </c>
      <c r="V311" s="122">
        <v>0</v>
      </c>
      <c r="W311" s="122">
        <v>0</v>
      </c>
      <c r="X311" s="122">
        <v>0</v>
      </c>
      <c r="Y311" s="122">
        <v>0</v>
      </c>
      <c r="DA311" s="130" t="s">
        <v>3567</v>
      </c>
    </row>
    <row r="312" spans="1:105" ht="12" customHeight="1" x14ac:dyDescent="0.25">
      <c r="A312" s="97" t="s">
        <v>50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X312" s="98">
        <v>0</v>
      </c>
      <c r="Y312" s="98">
        <v>0</v>
      </c>
      <c r="DA312" s="63" t="s">
        <v>3568</v>
      </c>
    </row>
    <row r="313" spans="1:105" ht="12" customHeight="1" x14ac:dyDescent="0.25">
      <c r="A313" s="109" t="s">
        <v>120</v>
      </c>
      <c r="B313" s="33"/>
      <c r="C313" s="33">
        <v>0</v>
      </c>
      <c r="D313" s="33">
        <v>0</v>
      </c>
      <c r="E313" s="33">
        <v>0</v>
      </c>
      <c r="F313" s="33">
        <v>0</v>
      </c>
      <c r="G313" s="33">
        <v>0</v>
      </c>
      <c r="H313" s="33">
        <v>0</v>
      </c>
      <c r="I313" s="33">
        <v>0</v>
      </c>
      <c r="J313" s="33">
        <v>0</v>
      </c>
      <c r="K313" s="33">
        <v>0</v>
      </c>
      <c r="L313" s="33">
        <v>0</v>
      </c>
      <c r="M313" s="33">
        <v>0</v>
      </c>
      <c r="N313" s="33">
        <v>0</v>
      </c>
      <c r="O313" s="33">
        <v>0</v>
      </c>
      <c r="P313" s="33">
        <v>0</v>
      </c>
      <c r="Q313" s="33">
        <v>0</v>
      </c>
      <c r="R313" s="33">
        <v>0</v>
      </c>
      <c r="S313" s="33">
        <v>0</v>
      </c>
      <c r="T313" s="33">
        <v>0</v>
      </c>
      <c r="U313" s="33">
        <v>0</v>
      </c>
      <c r="V313" s="33">
        <v>0</v>
      </c>
      <c r="W313" s="33">
        <v>0</v>
      </c>
      <c r="X313" s="33">
        <v>0</v>
      </c>
      <c r="Y313" s="33">
        <v>0</v>
      </c>
      <c r="DA313" s="60" t="s">
        <v>3569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 t="str">
        <f t="shared" ref="C315:Q315" si="118">IF(C297=0,"",C297/C279)</f>
        <v/>
      </c>
      <c r="D315" s="154" t="str">
        <f t="shared" si="118"/>
        <v/>
      </c>
      <c r="E315" s="154" t="str">
        <f t="shared" si="118"/>
        <v/>
      </c>
      <c r="F315" s="154" t="str">
        <f t="shared" si="118"/>
        <v/>
      </c>
      <c r="G315" s="154" t="str">
        <f t="shared" si="118"/>
        <v/>
      </c>
      <c r="H315" s="154" t="str">
        <f t="shared" si="118"/>
        <v/>
      </c>
      <c r="I315" s="154" t="str">
        <f t="shared" si="118"/>
        <v/>
      </c>
      <c r="J315" s="154" t="str">
        <f t="shared" si="118"/>
        <v/>
      </c>
      <c r="K315" s="154" t="str">
        <f t="shared" si="118"/>
        <v/>
      </c>
      <c r="L315" s="154" t="str">
        <f t="shared" si="118"/>
        <v/>
      </c>
      <c r="M315" s="154" t="str">
        <f t="shared" si="118"/>
        <v/>
      </c>
      <c r="N315" s="154" t="str">
        <f t="shared" si="118"/>
        <v/>
      </c>
      <c r="O315" s="154" t="str">
        <f t="shared" si="118"/>
        <v/>
      </c>
      <c r="P315" s="154" t="str">
        <f t="shared" si="118"/>
        <v/>
      </c>
      <c r="Q315" s="154" t="str">
        <f t="shared" si="118"/>
        <v/>
      </c>
      <c r="R315" s="154" t="str">
        <f t="shared" ref="R315:V315" si="119">IF(R297=0,"",R297/R279)</f>
        <v/>
      </c>
      <c r="S315" s="154" t="str">
        <f t="shared" si="119"/>
        <v/>
      </c>
      <c r="T315" s="154" t="str">
        <f t="shared" si="119"/>
        <v/>
      </c>
      <c r="U315" s="154" t="str">
        <f t="shared" si="119"/>
        <v/>
      </c>
      <c r="V315" s="154" t="str">
        <f t="shared" si="119"/>
        <v/>
      </c>
      <c r="W315" s="154" t="str">
        <f t="shared" ref="W315:Y315" si="120">IF(W297=0,"",W297/W279)</f>
        <v/>
      </c>
      <c r="X315" s="154" t="str">
        <f t="shared" si="120"/>
        <v/>
      </c>
      <c r="Y315" s="154" t="str">
        <f t="shared" si="120"/>
        <v/>
      </c>
      <c r="DA315" s="129" t="s">
        <v>3721</v>
      </c>
    </row>
    <row r="316" spans="1:105" ht="12" customHeight="1" x14ac:dyDescent="0.25">
      <c r="A316" s="121" t="s">
        <v>57</v>
      </c>
      <c r="B316" s="155"/>
      <c r="C316" s="155" t="str">
        <f t="shared" ref="C316:Q316" si="121">IF(C298=0,"",C298/C280)</f>
        <v/>
      </c>
      <c r="D316" s="155" t="str">
        <f t="shared" si="121"/>
        <v/>
      </c>
      <c r="E316" s="155" t="str">
        <f t="shared" si="121"/>
        <v/>
      </c>
      <c r="F316" s="155" t="str">
        <f t="shared" si="121"/>
        <v/>
      </c>
      <c r="G316" s="155" t="str">
        <f t="shared" si="121"/>
        <v/>
      </c>
      <c r="H316" s="155" t="str">
        <f t="shared" si="121"/>
        <v/>
      </c>
      <c r="I316" s="155" t="str">
        <f t="shared" si="121"/>
        <v/>
      </c>
      <c r="J316" s="155" t="str">
        <f t="shared" si="121"/>
        <v/>
      </c>
      <c r="K316" s="155" t="str">
        <f t="shared" si="121"/>
        <v/>
      </c>
      <c r="L316" s="155" t="str">
        <f t="shared" si="121"/>
        <v/>
      </c>
      <c r="M316" s="155" t="str">
        <f t="shared" si="121"/>
        <v/>
      </c>
      <c r="N316" s="155" t="str">
        <f t="shared" si="121"/>
        <v/>
      </c>
      <c r="O316" s="155" t="str">
        <f t="shared" si="121"/>
        <v/>
      </c>
      <c r="P316" s="155" t="str">
        <f t="shared" si="121"/>
        <v/>
      </c>
      <c r="Q316" s="155" t="str">
        <f t="shared" si="121"/>
        <v/>
      </c>
      <c r="R316" s="155" t="str">
        <f t="shared" ref="R316:V316" si="122">IF(R298=0,"",R298/R280)</f>
        <v/>
      </c>
      <c r="S316" s="155" t="str">
        <f t="shared" si="122"/>
        <v/>
      </c>
      <c r="T316" s="155" t="str">
        <f t="shared" si="122"/>
        <v/>
      </c>
      <c r="U316" s="155" t="str">
        <f t="shared" si="122"/>
        <v/>
      </c>
      <c r="V316" s="155" t="str">
        <f t="shared" si="122"/>
        <v/>
      </c>
      <c r="W316" s="155" t="str">
        <f t="shared" ref="W316:Y316" si="123">IF(W298=0,"",W298/W280)</f>
        <v/>
      </c>
      <c r="X316" s="155" t="str">
        <f t="shared" si="123"/>
        <v/>
      </c>
      <c r="Y316" s="155" t="str">
        <f t="shared" si="123"/>
        <v/>
      </c>
      <c r="DA316" s="130" t="s">
        <v>3722</v>
      </c>
    </row>
    <row r="317" spans="1:105" ht="12" customHeight="1" x14ac:dyDescent="0.25">
      <c r="A317" s="97" t="s">
        <v>53</v>
      </c>
      <c r="B317" s="156"/>
      <c r="C317" s="156" t="str">
        <f t="shared" ref="C317:Q317" si="124">IF(C299=0,"",C299/C281)</f>
        <v/>
      </c>
      <c r="D317" s="156" t="str">
        <f t="shared" si="124"/>
        <v/>
      </c>
      <c r="E317" s="156" t="str">
        <f t="shared" si="124"/>
        <v/>
      </c>
      <c r="F317" s="156" t="str">
        <f t="shared" si="124"/>
        <v/>
      </c>
      <c r="G317" s="156" t="str">
        <f t="shared" si="124"/>
        <v/>
      </c>
      <c r="H317" s="156" t="str">
        <f t="shared" si="124"/>
        <v/>
      </c>
      <c r="I317" s="156" t="str">
        <f t="shared" si="124"/>
        <v/>
      </c>
      <c r="J317" s="156" t="str">
        <f t="shared" si="124"/>
        <v/>
      </c>
      <c r="K317" s="156" t="str">
        <f t="shared" si="124"/>
        <v/>
      </c>
      <c r="L317" s="156" t="str">
        <f t="shared" si="124"/>
        <v/>
      </c>
      <c r="M317" s="156" t="str">
        <f t="shared" si="124"/>
        <v/>
      </c>
      <c r="N317" s="156" t="str">
        <f t="shared" si="124"/>
        <v/>
      </c>
      <c r="O317" s="156" t="str">
        <f t="shared" si="124"/>
        <v/>
      </c>
      <c r="P317" s="156" t="str">
        <f t="shared" si="124"/>
        <v/>
      </c>
      <c r="Q317" s="156" t="str">
        <f t="shared" si="124"/>
        <v/>
      </c>
      <c r="R317" s="156" t="str">
        <f t="shared" ref="R317:V317" si="125">IF(R299=0,"",R299/R281)</f>
        <v/>
      </c>
      <c r="S317" s="156" t="str">
        <f t="shared" si="125"/>
        <v/>
      </c>
      <c r="T317" s="156" t="str">
        <f t="shared" si="125"/>
        <v/>
      </c>
      <c r="U317" s="156" t="str">
        <f t="shared" si="125"/>
        <v/>
      </c>
      <c r="V317" s="156" t="str">
        <f t="shared" si="125"/>
        <v/>
      </c>
      <c r="W317" s="156" t="str">
        <f t="shared" ref="W317:Y317" si="126">IF(W299=0,"",W299/W281)</f>
        <v/>
      </c>
      <c r="X317" s="156" t="str">
        <f t="shared" si="126"/>
        <v/>
      </c>
      <c r="Y317" s="156" t="str">
        <f t="shared" si="126"/>
        <v/>
      </c>
      <c r="DA317" s="63" t="s">
        <v>3723</v>
      </c>
    </row>
    <row r="318" spans="1:105" ht="12" customHeight="1" x14ac:dyDescent="0.25">
      <c r="A318" s="121" t="s">
        <v>92</v>
      </c>
      <c r="B318" s="155"/>
      <c r="C318" s="155" t="str">
        <f t="shared" ref="C318:Q318" si="127">IF(C300=0,"",C300/C282)</f>
        <v/>
      </c>
      <c r="D318" s="155" t="str">
        <f t="shared" si="127"/>
        <v/>
      </c>
      <c r="E318" s="155" t="str">
        <f t="shared" si="127"/>
        <v/>
      </c>
      <c r="F318" s="155" t="str">
        <f t="shared" si="127"/>
        <v/>
      </c>
      <c r="G318" s="155" t="str">
        <f t="shared" si="127"/>
        <v/>
      </c>
      <c r="H318" s="155" t="str">
        <f t="shared" si="127"/>
        <v/>
      </c>
      <c r="I318" s="155" t="str">
        <f t="shared" si="127"/>
        <v/>
      </c>
      <c r="J318" s="155" t="str">
        <f t="shared" si="127"/>
        <v/>
      </c>
      <c r="K318" s="155" t="str">
        <f t="shared" si="127"/>
        <v/>
      </c>
      <c r="L318" s="155" t="str">
        <f t="shared" si="127"/>
        <v/>
      </c>
      <c r="M318" s="155" t="str">
        <f t="shared" si="127"/>
        <v/>
      </c>
      <c r="N318" s="155" t="str">
        <f t="shared" si="127"/>
        <v/>
      </c>
      <c r="O318" s="155" t="str">
        <f t="shared" si="127"/>
        <v/>
      </c>
      <c r="P318" s="155" t="str">
        <f t="shared" si="127"/>
        <v/>
      </c>
      <c r="Q318" s="155" t="str">
        <f t="shared" si="127"/>
        <v/>
      </c>
      <c r="R318" s="155" t="str">
        <f t="shared" ref="R318:V318" si="128">IF(R300=0,"",R300/R282)</f>
        <v/>
      </c>
      <c r="S318" s="155" t="str">
        <f t="shared" si="128"/>
        <v/>
      </c>
      <c r="T318" s="155" t="str">
        <f t="shared" si="128"/>
        <v/>
      </c>
      <c r="U318" s="155" t="str">
        <f t="shared" si="128"/>
        <v/>
      </c>
      <c r="V318" s="155" t="str">
        <f t="shared" si="128"/>
        <v/>
      </c>
      <c r="W318" s="155" t="str">
        <f t="shared" ref="W318:Y318" si="129">IF(W300=0,"",W300/W282)</f>
        <v/>
      </c>
      <c r="X318" s="155" t="str">
        <f t="shared" si="129"/>
        <v/>
      </c>
      <c r="Y318" s="155" t="str">
        <f t="shared" si="129"/>
        <v/>
      </c>
      <c r="DA318" s="130" t="s">
        <v>3724</v>
      </c>
    </row>
    <row r="319" spans="1:105" ht="12" customHeight="1" x14ac:dyDescent="0.25">
      <c r="A319" s="97" t="s">
        <v>53</v>
      </c>
      <c r="B319" s="156"/>
      <c r="C319" s="156" t="str">
        <f t="shared" ref="C319:Q319" si="130">IF(C301=0,"",C301/C283)</f>
        <v/>
      </c>
      <c r="D319" s="156" t="str">
        <f t="shared" si="130"/>
        <v/>
      </c>
      <c r="E319" s="156" t="str">
        <f t="shared" si="130"/>
        <v/>
      </c>
      <c r="F319" s="156" t="str">
        <f t="shared" si="130"/>
        <v/>
      </c>
      <c r="G319" s="156" t="str">
        <f t="shared" si="130"/>
        <v/>
      </c>
      <c r="H319" s="156" t="str">
        <f t="shared" si="130"/>
        <v/>
      </c>
      <c r="I319" s="156" t="str">
        <f t="shared" si="130"/>
        <v/>
      </c>
      <c r="J319" s="156" t="str">
        <f t="shared" si="130"/>
        <v/>
      </c>
      <c r="K319" s="156" t="str">
        <f t="shared" si="130"/>
        <v/>
      </c>
      <c r="L319" s="156" t="str">
        <f t="shared" si="130"/>
        <v/>
      </c>
      <c r="M319" s="156" t="str">
        <f t="shared" si="130"/>
        <v/>
      </c>
      <c r="N319" s="156" t="str">
        <f t="shared" si="130"/>
        <v/>
      </c>
      <c r="O319" s="156" t="str">
        <f t="shared" si="130"/>
        <v/>
      </c>
      <c r="P319" s="156" t="str">
        <f t="shared" si="130"/>
        <v/>
      </c>
      <c r="Q319" s="156" t="str">
        <f t="shared" si="130"/>
        <v/>
      </c>
      <c r="R319" s="156" t="str">
        <f t="shared" ref="R319:V319" si="131">IF(R301=0,"",R301/R283)</f>
        <v/>
      </c>
      <c r="S319" s="156" t="str">
        <f t="shared" si="131"/>
        <v/>
      </c>
      <c r="T319" s="156" t="str">
        <f t="shared" si="131"/>
        <v/>
      </c>
      <c r="U319" s="156" t="str">
        <f t="shared" si="131"/>
        <v/>
      </c>
      <c r="V319" s="156" t="str">
        <f t="shared" si="131"/>
        <v/>
      </c>
      <c r="W319" s="156" t="str">
        <f t="shared" ref="W319:Y319" si="132">IF(W301=0,"",W301/W283)</f>
        <v/>
      </c>
      <c r="X319" s="156" t="str">
        <f t="shared" si="132"/>
        <v/>
      </c>
      <c r="Y319" s="156" t="str">
        <f t="shared" si="132"/>
        <v/>
      </c>
      <c r="DA319" s="63" t="s">
        <v>3725</v>
      </c>
    </row>
    <row r="320" spans="1:105" ht="12" customHeight="1" x14ac:dyDescent="0.25">
      <c r="A320" s="121" t="s">
        <v>55</v>
      </c>
      <c r="B320" s="155"/>
      <c r="C320" s="155" t="str">
        <f t="shared" ref="C320:Q320" si="133">IF(C302=0,"",C302/C284)</f>
        <v/>
      </c>
      <c r="D320" s="155" t="str">
        <f t="shared" si="133"/>
        <v/>
      </c>
      <c r="E320" s="155" t="str">
        <f t="shared" si="133"/>
        <v/>
      </c>
      <c r="F320" s="155" t="str">
        <f t="shared" si="133"/>
        <v/>
      </c>
      <c r="G320" s="155" t="str">
        <f t="shared" si="133"/>
        <v/>
      </c>
      <c r="H320" s="155" t="str">
        <f t="shared" si="133"/>
        <v/>
      </c>
      <c r="I320" s="155" t="str">
        <f t="shared" si="133"/>
        <v/>
      </c>
      <c r="J320" s="155" t="str">
        <f t="shared" si="133"/>
        <v/>
      </c>
      <c r="K320" s="155" t="str">
        <f t="shared" si="133"/>
        <v/>
      </c>
      <c r="L320" s="155" t="str">
        <f t="shared" si="133"/>
        <v/>
      </c>
      <c r="M320" s="155" t="str">
        <f t="shared" si="133"/>
        <v/>
      </c>
      <c r="N320" s="155" t="str">
        <f t="shared" si="133"/>
        <v/>
      </c>
      <c r="O320" s="155" t="str">
        <f t="shared" si="133"/>
        <v/>
      </c>
      <c r="P320" s="155" t="str">
        <f t="shared" si="133"/>
        <v/>
      </c>
      <c r="Q320" s="155" t="str">
        <f t="shared" si="133"/>
        <v/>
      </c>
      <c r="R320" s="155" t="str">
        <f t="shared" ref="R320:V320" si="134">IF(R302=0,"",R302/R284)</f>
        <v/>
      </c>
      <c r="S320" s="155" t="str">
        <f t="shared" si="134"/>
        <v/>
      </c>
      <c r="T320" s="155" t="str">
        <f t="shared" si="134"/>
        <v/>
      </c>
      <c r="U320" s="155" t="str">
        <f t="shared" si="134"/>
        <v/>
      </c>
      <c r="V320" s="155" t="str">
        <f t="shared" si="134"/>
        <v/>
      </c>
      <c r="W320" s="155" t="str">
        <f t="shared" ref="W320:Y320" si="135">IF(W302=0,"",W302/W284)</f>
        <v/>
      </c>
      <c r="X320" s="155" t="str">
        <f t="shared" si="135"/>
        <v/>
      </c>
      <c r="Y320" s="155" t="str">
        <f t="shared" si="135"/>
        <v/>
      </c>
      <c r="DA320" s="130" t="s">
        <v>3726</v>
      </c>
    </row>
    <row r="321" spans="1:105" ht="12" customHeight="1" x14ac:dyDescent="0.25">
      <c r="A321" s="97" t="s">
        <v>124</v>
      </c>
      <c r="B321" s="156"/>
      <c r="C321" s="156" t="str">
        <f t="shared" ref="C321:Q321" si="136">IF(C303=0,"",C303/C285)</f>
        <v/>
      </c>
      <c r="D321" s="156" t="str">
        <f t="shared" si="136"/>
        <v/>
      </c>
      <c r="E321" s="156" t="str">
        <f t="shared" si="136"/>
        <v/>
      </c>
      <c r="F321" s="156" t="str">
        <f t="shared" si="136"/>
        <v/>
      </c>
      <c r="G321" s="156" t="str">
        <f t="shared" si="136"/>
        <v/>
      </c>
      <c r="H321" s="156" t="str">
        <f t="shared" si="136"/>
        <v/>
      </c>
      <c r="I321" s="156" t="str">
        <f t="shared" si="136"/>
        <v/>
      </c>
      <c r="J321" s="156" t="str">
        <f t="shared" si="136"/>
        <v/>
      </c>
      <c r="K321" s="156" t="str">
        <f t="shared" si="136"/>
        <v/>
      </c>
      <c r="L321" s="156" t="str">
        <f t="shared" si="136"/>
        <v/>
      </c>
      <c r="M321" s="156" t="str">
        <f t="shared" si="136"/>
        <v/>
      </c>
      <c r="N321" s="156" t="str">
        <f t="shared" si="136"/>
        <v/>
      </c>
      <c r="O321" s="156" t="str">
        <f t="shared" si="136"/>
        <v/>
      </c>
      <c r="P321" s="156" t="str">
        <f t="shared" si="136"/>
        <v/>
      </c>
      <c r="Q321" s="156" t="str">
        <f t="shared" si="136"/>
        <v/>
      </c>
      <c r="R321" s="156" t="str">
        <f t="shared" ref="R321:V321" si="137">IF(R303=0,"",R303/R285)</f>
        <v/>
      </c>
      <c r="S321" s="156" t="str">
        <f t="shared" si="137"/>
        <v/>
      </c>
      <c r="T321" s="156" t="str">
        <f t="shared" si="137"/>
        <v/>
      </c>
      <c r="U321" s="156" t="str">
        <f t="shared" si="137"/>
        <v/>
      </c>
      <c r="V321" s="156" t="str">
        <f t="shared" si="137"/>
        <v/>
      </c>
      <c r="W321" s="156" t="str">
        <f t="shared" ref="W321:Y321" si="138">IF(W303=0,"",W303/W285)</f>
        <v/>
      </c>
      <c r="X321" s="156" t="str">
        <f t="shared" si="138"/>
        <v/>
      </c>
      <c r="Y321" s="156" t="str">
        <f t="shared" si="138"/>
        <v/>
      </c>
      <c r="DA321" s="63" t="s">
        <v>3727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:Y322" si="141">IF(W304=0,"",W304/W286)</f>
        <v/>
      </c>
      <c r="X322" s="156" t="str">
        <f t="shared" si="141"/>
        <v/>
      </c>
      <c r="Y322" s="156" t="str">
        <f t="shared" si="141"/>
        <v/>
      </c>
      <c r="DA322" s="63" t="s">
        <v>3728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:Y323" si="144">IF(W305=0,"",W305/W287)</f>
        <v/>
      </c>
      <c r="X323" s="157" t="str">
        <f t="shared" si="144"/>
        <v/>
      </c>
      <c r="Y323" s="157" t="str">
        <f t="shared" si="144"/>
        <v/>
      </c>
      <c r="DA323" s="131" t="s">
        <v>3729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:Y324" si="147">IF(W306=0,"",W306/W288)</f>
        <v/>
      </c>
      <c r="X324" s="158" t="str">
        <f t="shared" si="147"/>
        <v/>
      </c>
      <c r="Y324" s="158" t="str">
        <f t="shared" si="147"/>
        <v/>
      </c>
      <c r="DA324" s="132" t="s">
        <v>3730</v>
      </c>
    </row>
    <row r="325" spans="1:105" ht="12" customHeight="1" x14ac:dyDescent="0.25">
      <c r="A325" s="106" t="s">
        <v>122</v>
      </c>
      <c r="B325" s="157"/>
      <c r="C325" s="157" t="str">
        <f t="shared" ref="C325:Q325" si="148">IF(C307=0,"",C307/C289)</f>
        <v/>
      </c>
      <c r="D325" s="157" t="str">
        <f t="shared" si="148"/>
        <v/>
      </c>
      <c r="E325" s="157" t="str">
        <f t="shared" si="148"/>
        <v/>
      </c>
      <c r="F325" s="157" t="str">
        <f t="shared" si="148"/>
        <v/>
      </c>
      <c r="G325" s="157" t="str">
        <f t="shared" si="148"/>
        <v/>
      </c>
      <c r="H325" s="157" t="str">
        <f t="shared" si="148"/>
        <v/>
      </c>
      <c r="I325" s="157" t="str">
        <f t="shared" si="148"/>
        <v/>
      </c>
      <c r="J325" s="157" t="str">
        <f t="shared" si="148"/>
        <v/>
      </c>
      <c r="K325" s="157" t="str">
        <f t="shared" si="148"/>
        <v/>
      </c>
      <c r="L325" s="157" t="str">
        <f t="shared" si="148"/>
        <v/>
      </c>
      <c r="M325" s="157" t="str">
        <f t="shared" si="148"/>
        <v/>
      </c>
      <c r="N325" s="157" t="str">
        <f t="shared" si="148"/>
        <v/>
      </c>
      <c r="O325" s="157" t="str">
        <f t="shared" si="148"/>
        <v/>
      </c>
      <c r="P325" s="157" t="str">
        <f t="shared" si="148"/>
        <v/>
      </c>
      <c r="Q325" s="157" t="str">
        <f t="shared" si="148"/>
        <v/>
      </c>
      <c r="R325" s="157" t="str">
        <f t="shared" ref="R325:V325" si="149">IF(R307=0,"",R307/R289)</f>
        <v/>
      </c>
      <c r="S325" s="157" t="str">
        <f t="shared" si="149"/>
        <v/>
      </c>
      <c r="T325" s="157" t="str">
        <f t="shared" si="149"/>
        <v/>
      </c>
      <c r="U325" s="157" t="str">
        <f t="shared" si="149"/>
        <v/>
      </c>
      <c r="V325" s="157" t="str">
        <f t="shared" si="149"/>
        <v/>
      </c>
      <c r="W325" s="157" t="str">
        <f t="shared" ref="W325:Y325" si="150">IF(W307=0,"",W307/W289)</f>
        <v/>
      </c>
      <c r="X325" s="157" t="str">
        <f t="shared" si="150"/>
        <v/>
      </c>
      <c r="Y325" s="157" t="str">
        <f t="shared" si="150"/>
        <v/>
      </c>
      <c r="DA325" s="131" t="s">
        <v>3731</v>
      </c>
    </row>
    <row r="326" spans="1:105" ht="12" customHeight="1" x14ac:dyDescent="0.25">
      <c r="A326" s="107" t="s">
        <v>121</v>
      </c>
      <c r="B326" s="158"/>
      <c r="C326" s="158" t="str">
        <f t="shared" ref="C326:Q326" si="151">IF(C308=0,"",C308/C290)</f>
        <v/>
      </c>
      <c r="D326" s="158" t="str">
        <f t="shared" si="151"/>
        <v/>
      </c>
      <c r="E326" s="158" t="str">
        <f t="shared" si="151"/>
        <v/>
      </c>
      <c r="F326" s="158" t="str">
        <f t="shared" si="151"/>
        <v/>
      </c>
      <c r="G326" s="158" t="str">
        <f t="shared" si="151"/>
        <v/>
      </c>
      <c r="H326" s="158" t="str">
        <f t="shared" si="151"/>
        <v/>
      </c>
      <c r="I326" s="158" t="str">
        <f t="shared" si="151"/>
        <v/>
      </c>
      <c r="J326" s="158" t="str">
        <f t="shared" si="151"/>
        <v/>
      </c>
      <c r="K326" s="158" t="str">
        <f t="shared" si="151"/>
        <v/>
      </c>
      <c r="L326" s="158" t="str">
        <f t="shared" si="151"/>
        <v/>
      </c>
      <c r="M326" s="158" t="str">
        <f t="shared" si="151"/>
        <v/>
      </c>
      <c r="N326" s="158" t="str">
        <f t="shared" si="151"/>
        <v/>
      </c>
      <c r="O326" s="158" t="str">
        <f t="shared" si="151"/>
        <v/>
      </c>
      <c r="P326" s="158" t="str">
        <f t="shared" si="151"/>
        <v/>
      </c>
      <c r="Q326" s="158" t="str">
        <f t="shared" si="151"/>
        <v/>
      </c>
      <c r="R326" s="158" t="str">
        <f t="shared" ref="R326:V326" si="152">IF(R308=0,"",R308/R290)</f>
        <v/>
      </c>
      <c r="S326" s="158" t="str">
        <f t="shared" si="152"/>
        <v/>
      </c>
      <c r="T326" s="158" t="str">
        <f t="shared" si="152"/>
        <v/>
      </c>
      <c r="U326" s="158" t="str">
        <f t="shared" si="152"/>
        <v/>
      </c>
      <c r="V326" s="158" t="str">
        <f t="shared" si="152"/>
        <v/>
      </c>
      <c r="W326" s="158" t="str">
        <f t="shared" ref="W326:Y326" si="153">IF(W308=0,"",W308/W290)</f>
        <v/>
      </c>
      <c r="X326" s="158" t="str">
        <f t="shared" si="153"/>
        <v/>
      </c>
      <c r="Y326" s="158" t="str">
        <f t="shared" si="153"/>
        <v/>
      </c>
      <c r="DA326" s="132" t="s">
        <v>3732</v>
      </c>
    </row>
    <row r="327" spans="1:105" ht="12" customHeight="1" x14ac:dyDescent="0.25">
      <c r="A327" s="108" t="s">
        <v>53</v>
      </c>
      <c r="B327" s="156"/>
      <c r="C327" s="156" t="str">
        <f t="shared" ref="C327:Q327" si="154">IF(C309=0,"",C309/C291)</f>
        <v/>
      </c>
      <c r="D327" s="156" t="str">
        <f t="shared" si="154"/>
        <v/>
      </c>
      <c r="E327" s="156" t="str">
        <f t="shared" si="154"/>
        <v/>
      </c>
      <c r="F327" s="156" t="str">
        <f t="shared" si="154"/>
        <v/>
      </c>
      <c r="G327" s="156" t="str">
        <f t="shared" si="154"/>
        <v/>
      </c>
      <c r="H327" s="156" t="str">
        <f t="shared" si="154"/>
        <v/>
      </c>
      <c r="I327" s="156" t="str">
        <f t="shared" si="154"/>
        <v/>
      </c>
      <c r="J327" s="156" t="str">
        <f t="shared" si="154"/>
        <v/>
      </c>
      <c r="K327" s="156" t="str">
        <f t="shared" si="154"/>
        <v/>
      </c>
      <c r="L327" s="156" t="str">
        <f t="shared" si="154"/>
        <v/>
      </c>
      <c r="M327" s="156" t="str">
        <f t="shared" si="154"/>
        <v/>
      </c>
      <c r="N327" s="156" t="str">
        <f t="shared" si="154"/>
        <v/>
      </c>
      <c r="O327" s="156" t="str">
        <f t="shared" si="154"/>
        <v/>
      </c>
      <c r="P327" s="156" t="str">
        <f t="shared" si="154"/>
        <v/>
      </c>
      <c r="Q327" s="156" t="str">
        <f t="shared" si="154"/>
        <v/>
      </c>
      <c r="R327" s="156" t="str">
        <f t="shared" ref="R327:V327" si="155">IF(R309=0,"",R309/R291)</f>
        <v/>
      </c>
      <c r="S327" s="156" t="str">
        <f t="shared" si="155"/>
        <v/>
      </c>
      <c r="T327" s="156" t="str">
        <f t="shared" si="155"/>
        <v/>
      </c>
      <c r="U327" s="156" t="str">
        <f t="shared" si="155"/>
        <v/>
      </c>
      <c r="V327" s="156" t="str">
        <f t="shared" si="155"/>
        <v/>
      </c>
      <c r="W327" s="156" t="str">
        <f t="shared" ref="W327:Y327" si="156">IF(W309=0,"",W309/W291)</f>
        <v/>
      </c>
      <c r="X327" s="156" t="str">
        <f t="shared" si="156"/>
        <v/>
      </c>
      <c r="Y327" s="156" t="str">
        <f t="shared" si="156"/>
        <v/>
      </c>
      <c r="DA327" s="63" t="s">
        <v>3733</v>
      </c>
    </row>
    <row r="328" spans="1:105" ht="12" customHeight="1" x14ac:dyDescent="0.25">
      <c r="A328" s="108" t="s">
        <v>52</v>
      </c>
      <c r="B328" s="156"/>
      <c r="C328" s="156" t="str">
        <f t="shared" ref="C328:Q328" si="157">IF(C310=0,"",C310/C292)</f>
        <v/>
      </c>
      <c r="D328" s="156" t="str">
        <f t="shared" si="157"/>
        <v/>
      </c>
      <c r="E328" s="156" t="str">
        <f t="shared" si="157"/>
        <v/>
      </c>
      <c r="F328" s="156" t="str">
        <f t="shared" si="157"/>
        <v/>
      </c>
      <c r="G328" s="156" t="str">
        <f t="shared" si="157"/>
        <v/>
      </c>
      <c r="H328" s="156" t="str">
        <f t="shared" si="157"/>
        <v/>
      </c>
      <c r="I328" s="156" t="str">
        <f t="shared" si="157"/>
        <v/>
      </c>
      <c r="J328" s="156" t="str">
        <f t="shared" si="157"/>
        <v/>
      </c>
      <c r="K328" s="156" t="str">
        <f t="shared" si="157"/>
        <v/>
      </c>
      <c r="L328" s="156" t="str">
        <f t="shared" si="157"/>
        <v/>
      </c>
      <c r="M328" s="156" t="str">
        <f t="shared" si="157"/>
        <v/>
      </c>
      <c r="N328" s="156" t="str">
        <f t="shared" si="157"/>
        <v/>
      </c>
      <c r="O328" s="156" t="str">
        <f t="shared" si="157"/>
        <v/>
      </c>
      <c r="P328" s="156" t="str">
        <f t="shared" si="157"/>
        <v/>
      </c>
      <c r="Q328" s="156" t="str">
        <f t="shared" si="157"/>
        <v/>
      </c>
      <c r="R328" s="156" t="str">
        <f t="shared" ref="R328:V328" si="158">IF(R310=0,"",R310/R292)</f>
        <v/>
      </c>
      <c r="S328" s="156" t="str">
        <f t="shared" si="158"/>
        <v/>
      </c>
      <c r="T328" s="156" t="str">
        <f t="shared" si="158"/>
        <v/>
      </c>
      <c r="U328" s="156" t="str">
        <f t="shared" si="158"/>
        <v/>
      </c>
      <c r="V328" s="156" t="str">
        <f t="shared" si="158"/>
        <v/>
      </c>
      <c r="W328" s="156" t="str">
        <f t="shared" ref="W328:Y328" si="159">IF(W310=0,"",W310/W292)</f>
        <v/>
      </c>
      <c r="X328" s="156" t="str">
        <f t="shared" si="159"/>
        <v/>
      </c>
      <c r="Y328" s="156" t="str">
        <f t="shared" si="159"/>
        <v/>
      </c>
      <c r="DA328" s="63" t="s">
        <v>3734</v>
      </c>
    </row>
    <row r="329" spans="1:105" ht="12" customHeight="1" x14ac:dyDescent="0.25">
      <c r="A329" s="121" t="s">
        <v>54</v>
      </c>
      <c r="B329" s="155"/>
      <c r="C329" s="155" t="str">
        <f t="shared" ref="C329:Q329" si="160">IF(C311=0,"",C311/C293)</f>
        <v/>
      </c>
      <c r="D329" s="155" t="str">
        <f t="shared" si="160"/>
        <v/>
      </c>
      <c r="E329" s="155" t="str">
        <f t="shared" si="160"/>
        <v/>
      </c>
      <c r="F329" s="155" t="str">
        <f t="shared" si="160"/>
        <v/>
      </c>
      <c r="G329" s="155" t="str">
        <f t="shared" si="160"/>
        <v/>
      </c>
      <c r="H329" s="155" t="str">
        <f t="shared" si="160"/>
        <v/>
      </c>
      <c r="I329" s="155" t="str">
        <f t="shared" si="160"/>
        <v/>
      </c>
      <c r="J329" s="155" t="str">
        <f t="shared" si="160"/>
        <v/>
      </c>
      <c r="K329" s="155" t="str">
        <f t="shared" si="160"/>
        <v/>
      </c>
      <c r="L329" s="155" t="str">
        <f t="shared" si="160"/>
        <v/>
      </c>
      <c r="M329" s="155" t="str">
        <f t="shared" si="160"/>
        <v/>
      </c>
      <c r="N329" s="155" t="str">
        <f t="shared" si="160"/>
        <v/>
      </c>
      <c r="O329" s="155" t="str">
        <f t="shared" si="160"/>
        <v/>
      </c>
      <c r="P329" s="155" t="str">
        <f t="shared" si="160"/>
        <v/>
      </c>
      <c r="Q329" s="155" t="str">
        <f t="shared" si="160"/>
        <v/>
      </c>
      <c r="R329" s="155" t="str">
        <f t="shared" ref="R329:V329" si="161">IF(R311=0,"",R311/R293)</f>
        <v/>
      </c>
      <c r="S329" s="155" t="str">
        <f t="shared" si="161"/>
        <v/>
      </c>
      <c r="T329" s="155" t="str">
        <f t="shared" si="161"/>
        <v/>
      </c>
      <c r="U329" s="155" t="str">
        <f t="shared" si="161"/>
        <v/>
      </c>
      <c r="V329" s="155" t="str">
        <f t="shared" si="161"/>
        <v/>
      </c>
      <c r="W329" s="155" t="str">
        <f t="shared" ref="W329:Y329" si="162">IF(W311=0,"",W311/W293)</f>
        <v/>
      </c>
      <c r="X329" s="155" t="str">
        <f t="shared" si="162"/>
        <v/>
      </c>
      <c r="Y329" s="155" t="str">
        <f t="shared" si="162"/>
        <v/>
      </c>
      <c r="DA329" s="130" t="s">
        <v>3735</v>
      </c>
    </row>
    <row r="330" spans="1:105" ht="12" customHeight="1" x14ac:dyDescent="0.25">
      <c r="A330" s="97" t="s">
        <v>50</v>
      </c>
      <c r="B330" s="156"/>
      <c r="C330" s="156" t="str">
        <f t="shared" ref="C330:Q330" si="163">IF(C312=0,"",C312/C294)</f>
        <v/>
      </c>
      <c r="D330" s="156" t="str">
        <f t="shared" si="163"/>
        <v/>
      </c>
      <c r="E330" s="156" t="str">
        <f t="shared" si="163"/>
        <v/>
      </c>
      <c r="F330" s="156" t="str">
        <f t="shared" si="163"/>
        <v/>
      </c>
      <c r="G330" s="156" t="str">
        <f t="shared" si="163"/>
        <v/>
      </c>
      <c r="H330" s="156" t="str">
        <f t="shared" si="163"/>
        <v/>
      </c>
      <c r="I330" s="156" t="str">
        <f t="shared" si="163"/>
        <v/>
      </c>
      <c r="J330" s="156" t="str">
        <f t="shared" si="163"/>
        <v/>
      </c>
      <c r="K330" s="156" t="str">
        <f t="shared" si="163"/>
        <v/>
      </c>
      <c r="L330" s="156" t="str">
        <f t="shared" si="163"/>
        <v/>
      </c>
      <c r="M330" s="156" t="str">
        <f t="shared" si="163"/>
        <v/>
      </c>
      <c r="N330" s="156" t="str">
        <f t="shared" si="163"/>
        <v/>
      </c>
      <c r="O330" s="156" t="str">
        <f t="shared" si="163"/>
        <v/>
      </c>
      <c r="P330" s="156" t="str">
        <f t="shared" si="163"/>
        <v/>
      </c>
      <c r="Q330" s="156" t="str">
        <f t="shared" si="163"/>
        <v/>
      </c>
      <c r="R330" s="156" t="str">
        <f t="shared" ref="R330:V330" si="164">IF(R312=0,"",R312/R294)</f>
        <v/>
      </c>
      <c r="S330" s="156" t="str">
        <f t="shared" si="164"/>
        <v/>
      </c>
      <c r="T330" s="156" t="str">
        <f t="shared" si="164"/>
        <v/>
      </c>
      <c r="U330" s="156" t="str">
        <f t="shared" si="164"/>
        <v/>
      </c>
      <c r="V330" s="156" t="str">
        <f t="shared" si="164"/>
        <v/>
      </c>
      <c r="W330" s="156" t="str">
        <f t="shared" ref="W330:Y330" si="165">IF(W312=0,"",W312/W294)</f>
        <v/>
      </c>
      <c r="X330" s="156" t="str">
        <f t="shared" si="165"/>
        <v/>
      </c>
      <c r="Y330" s="156" t="str">
        <f t="shared" si="165"/>
        <v/>
      </c>
      <c r="DA330" s="63" t="s">
        <v>3736</v>
      </c>
    </row>
    <row r="331" spans="1:105" ht="12" customHeight="1" x14ac:dyDescent="0.25">
      <c r="A331" s="109" t="s">
        <v>120</v>
      </c>
      <c r="B331" s="159"/>
      <c r="C331" s="159" t="str">
        <f t="shared" ref="C331:Q331" si="166">IF(C313=0,"",C313/C295)</f>
        <v/>
      </c>
      <c r="D331" s="159" t="str">
        <f t="shared" si="166"/>
        <v/>
      </c>
      <c r="E331" s="159" t="str">
        <f t="shared" si="166"/>
        <v/>
      </c>
      <c r="F331" s="159" t="str">
        <f t="shared" si="166"/>
        <v/>
      </c>
      <c r="G331" s="159" t="str">
        <f t="shared" si="166"/>
        <v/>
      </c>
      <c r="H331" s="159" t="str">
        <f t="shared" si="166"/>
        <v/>
      </c>
      <c r="I331" s="159" t="str">
        <f t="shared" si="166"/>
        <v/>
      </c>
      <c r="J331" s="159" t="str">
        <f t="shared" si="166"/>
        <v/>
      </c>
      <c r="K331" s="159" t="str">
        <f t="shared" si="166"/>
        <v/>
      </c>
      <c r="L331" s="159" t="str">
        <f t="shared" si="166"/>
        <v/>
      </c>
      <c r="M331" s="159" t="str">
        <f t="shared" si="166"/>
        <v/>
      </c>
      <c r="N331" s="159" t="str">
        <f t="shared" si="166"/>
        <v/>
      </c>
      <c r="O331" s="159" t="str">
        <f t="shared" si="166"/>
        <v/>
      </c>
      <c r="P331" s="159" t="str">
        <f t="shared" si="166"/>
        <v/>
      </c>
      <c r="Q331" s="159" t="str">
        <f t="shared" si="166"/>
        <v/>
      </c>
      <c r="R331" s="159" t="str">
        <f t="shared" ref="R331:V331" si="167">IF(R313=0,"",R313/R295)</f>
        <v/>
      </c>
      <c r="S331" s="159" t="str">
        <f t="shared" si="167"/>
        <v/>
      </c>
      <c r="T331" s="159" t="str">
        <f t="shared" si="167"/>
        <v/>
      </c>
      <c r="U331" s="159" t="str">
        <f t="shared" si="167"/>
        <v/>
      </c>
      <c r="V331" s="159" t="str">
        <f t="shared" si="167"/>
        <v/>
      </c>
      <c r="W331" s="159" t="str">
        <f t="shared" ref="W331:Y331" si="168">IF(W313=0,"",W313/W295)</f>
        <v/>
      </c>
      <c r="X331" s="159" t="str">
        <f t="shared" si="168"/>
        <v/>
      </c>
      <c r="Y331" s="159" t="str">
        <f t="shared" si="168"/>
        <v/>
      </c>
      <c r="DA331" s="60" t="s">
        <v>3737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</v>
      </c>
      <c r="D333" s="117">
        <f t="shared" si="169"/>
        <v>0</v>
      </c>
      <c r="E333" s="117">
        <f t="shared" si="169"/>
        <v>0</v>
      </c>
      <c r="F333" s="117">
        <f t="shared" si="169"/>
        <v>0</v>
      </c>
      <c r="G333" s="117">
        <f t="shared" si="169"/>
        <v>0</v>
      </c>
      <c r="H333" s="117">
        <f t="shared" si="169"/>
        <v>0</v>
      </c>
      <c r="I333" s="117">
        <f t="shared" si="169"/>
        <v>0</v>
      </c>
      <c r="J333" s="117">
        <f t="shared" si="169"/>
        <v>0</v>
      </c>
      <c r="K333" s="117">
        <f t="shared" si="169"/>
        <v>0</v>
      </c>
      <c r="L333" s="117">
        <f t="shared" si="169"/>
        <v>0</v>
      </c>
      <c r="M333" s="117">
        <f t="shared" si="169"/>
        <v>0</v>
      </c>
      <c r="N333" s="117">
        <f t="shared" si="169"/>
        <v>0</v>
      </c>
      <c r="O333" s="117">
        <f t="shared" si="169"/>
        <v>0</v>
      </c>
      <c r="P333" s="117">
        <f t="shared" si="169"/>
        <v>0</v>
      </c>
      <c r="Q333" s="117">
        <f t="shared" si="169"/>
        <v>0</v>
      </c>
      <c r="R333" s="117">
        <f t="shared" ref="R333:V333" si="170">R334+R336+R338+R347</f>
        <v>0</v>
      </c>
      <c r="S333" s="117">
        <f t="shared" si="170"/>
        <v>0</v>
      </c>
      <c r="T333" s="117">
        <f t="shared" si="170"/>
        <v>0</v>
      </c>
      <c r="U333" s="117">
        <f t="shared" si="170"/>
        <v>0</v>
      </c>
      <c r="V333" s="117">
        <f t="shared" si="170"/>
        <v>0</v>
      </c>
      <c r="W333" s="117">
        <f t="shared" ref="W333:Y333" si="171">W334+W336+W338+W347</f>
        <v>0</v>
      </c>
      <c r="X333" s="117">
        <f t="shared" si="171"/>
        <v>0</v>
      </c>
      <c r="Y333" s="117">
        <f t="shared" si="171"/>
        <v>0</v>
      </c>
      <c r="DA333" s="129" t="s">
        <v>3889</v>
      </c>
    </row>
    <row r="334" spans="1:105" ht="12" customHeight="1" x14ac:dyDescent="0.25">
      <c r="A334" s="121" t="s">
        <v>57</v>
      </c>
      <c r="B334" s="122"/>
      <c r="C334" s="122">
        <f t="shared" ref="C334:Y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X334" s="122">
        <f t="shared" si="172"/>
        <v>0</v>
      </c>
      <c r="Y334" s="122">
        <f t="shared" si="172"/>
        <v>0</v>
      </c>
      <c r="DA334" s="130" t="s">
        <v>3890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X335" s="98">
        <v>0</v>
      </c>
      <c r="Y335" s="98">
        <v>0</v>
      </c>
      <c r="DA335" s="63" t="s">
        <v>3891</v>
      </c>
    </row>
    <row r="336" spans="1:105" ht="12" customHeight="1" x14ac:dyDescent="0.25">
      <c r="A336" s="121" t="s">
        <v>92</v>
      </c>
      <c r="B336" s="122"/>
      <c r="C336" s="122">
        <f t="shared" ref="C336:Y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X336" s="122">
        <f t="shared" si="173"/>
        <v>0</v>
      </c>
      <c r="Y336" s="122">
        <f t="shared" si="173"/>
        <v>0</v>
      </c>
      <c r="DA336" s="130" t="s">
        <v>3892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3893</v>
      </c>
    </row>
    <row r="338" spans="1:105" ht="12" customHeight="1" x14ac:dyDescent="0.25">
      <c r="A338" s="121" t="s">
        <v>55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0</v>
      </c>
      <c r="L338" s="122">
        <v>0</v>
      </c>
      <c r="M338" s="122">
        <v>0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</v>
      </c>
      <c r="X338" s="122">
        <v>0</v>
      </c>
      <c r="Y338" s="122">
        <v>0</v>
      </c>
      <c r="DA338" s="130" t="s">
        <v>3894</v>
      </c>
    </row>
    <row r="339" spans="1:105" ht="12" customHeight="1" x14ac:dyDescent="0.25">
      <c r="A339" s="97" t="s">
        <v>124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X339" s="98">
        <v>0</v>
      </c>
      <c r="Y339" s="98">
        <v>0</v>
      </c>
      <c r="DA339" s="63" t="s">
        <v>3895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X340" s="98">
        <v>0</v>
      </c>
      <c r="Y340" s="98">
        <v>0</v>
      </c>
      <c r="DA340" s="63" t="s">
        <v>3896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X341" s="101">
        <v>0</v>
      </c>
      <c r="Y341" s="101">
        <v>0</v>
      </c>
      <c r="DA341" s="131" t="s">
        <v>3897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X342" s="104">
        <v>0</v>
      </c>
      <c r="Y342" s="104">
        <v>0</v>
      </c>
      <c r="DA342" s="132" t="s">
        <v>3898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X343" s="101">
        <v>0</v>
      </c>
      <c r="Y343" s="101">
        <v>0</v>
      </c>
      <c r="DA343" s="131" t="s">
        <v>3899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X344" s="104">
        <v>0</v>
      </c>
      <c r="Y344" s="104">
        <v>0</v>
      </c>
      <c r="DA344" s="132" t="s">
        <v>3900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X345" s="98">
        <v>0</v>
      </c>
      <c r="Y345" s="98">
        <v>0</v>
      </c>
      <c r="DA345" s="63" t="s">
        <v>3901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X346" s="98">
        <v>0</v>
      </c>
      <c r="Y346" s="98">
        <v>0</v>
      </c>
      <c r="DA346" s="63" t="s">
        <v>3902</v>
      </c>
    </row>
    <row r="347" spans="1:105" ht="12" customHeight="1" x14ac:dyDescent="0.25">
      <c r="A347" s="121" t="s">
        <v>54</v>
      </c>
      <c r="B347" s="122"/>
      <c r="C347" s="122">
        <v>0</v>
      </c>
      <c r="D347" s="122">
        <v>0</v>
      </c>
      <c r="E347" s="122">
        <v>0</v>
      </c>
      <c r="F347" s="122">
        <v>0</v>
      </c>
      <c r="G347" s="122">
        <v>0</v>
      </c>
      <c r="H347" s="122">
        <v>0</v>
      </c>
      <c r="I347" s="122">
        <v>0</v>
      </c>
      <c r="J347" s="122">
        <v>0</v>
      </c>
      <c r="K347" s="122">
        <v>0</v>
      </c>
      <c r="L347" s="122">
        <v>0</v>
      </c>
      <c r="M347" s="122">
        <v>0</v>
      </c>
      <c r="N347" s="122">
        <v>0</v>
      </c>
      <c r="O347" s="122">
        <v>0</v>
      </c>
      <c r="P347" s="122">
        <v>0</v>
      </c>
      <c r="Q347" s="122">
        <v>0</v>
      </c>
      <c r="R347" s="122">
        <v>0</v>
      </c>
      <c r="S347" s="122">
        <v>0</v>
      </c>
      <c r="T347" s="122">
        <v>0</v>
      </c>
      <c r="U347" s="122">
        <v>0</v>
      </c>
      <c r="V347" s="122">
        <v>0</v>
      </c>
      <c r="W347" s="122">
        <v>0</v>
      </c>
      <c r="X347" s="122">
        <v>0</v>
      </c>
      <c r="Y347" s="122">
        <v>0</v>
      </c>
      <c r="DA347" s="130" t="s">
        <v>3903</v>
      </c>
    </row>
    <row r="348" spans="1:105" ht="12" customHeight="1" x14ac:dyDescent="0.25">
      <c r="A348" s="97" t="s">
        <v>50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0</v>
      </c>
      <c r="I348" s="98">
        <v>0</v>
      </c>
      <c r="J348" s="98">
        <v>0</v>
      </c>
      <c r="K348" s="98">
        <v>0</v>
      </c>
      <c r="L348" s="98">
        <v>0</v>
      </c>
      <c r="M348" s="98">
        <v>0</v>
      </c>
      <c r="N348" s="98">
        <v>0</v>
      </c>
      <c r="O348" s="98">
        <v>0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0</v>
      </c>
      <c r="X348" s="98">
        <v>0</v>
      </c>
      <c r="Y348" s="98">
        <v>0</v>
      </c>
      <c r="DA348" s="63" t="s">
        <v>3904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DA349" s="60" t="s">
        <v>3905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0</v>
      </c>
      <c r="D351" s="117">
        <f t="shared" si="174"/>
        <v>0</v>
      </c>
      <c r="E351" s="117">
        <f t="shared" si="174"/>
        <v>0</v>
      </c>
      <c r="F351" s="117">
        <f t="shared" si="174"/>
        <v>0</v>
      </c>
      <c r="G351" s="117">
        <f t="shared" si="174"/>
        <v>0</v>
      </c>
      <c r="H351" s="117">
        <f t="shared" si="174"/>
        <v>0</v>
      </c>
      <c r="I351" s="117">
        <f t="shared" si="174"/>
        <v>0</v>
      </c>
      <c r="J351" s="117">
        <f t="shared" si="174"/>
        <v>0</v>
      </c>
      <c r="K351" s="117">
        <f t="shared" si="174"/>
        <v>0</v>
      </c>
      <c r="L351" s="117">
        <f t="shared" si="174"/>
        <v>0</v>
      </c>
      <c r="M351" s="117">
        <f t="shared" si="174"/>
        <v>0</v>
      </c>
      <c r="N351" s="117">
        <f t="shared" si="174"/>
        <v>0</v>
      </c>
      <c r="O351" s="117">
        <f t="shared" si="174"/>
        <v>0</v>
      </c>
      <c r="P351" s="117">
        <f t="shared" si="174"/>
        <v>0</v>
      </c>
      <c r="Q351" s="117">
        <f t="shared" si="174"/>
        <v>0</v>
      </c>
      <c r="R351" s="117">
        <f t="shared" ref="R351:V351" si="175">R352+R354+R356+R365</f>
        <v>0</v>
      </c>
      <c r="S351" s="117">
        <f t="shared" si="175"/>
        <v>0</v>
      </c>
      <c r="T351" s="117">
        <f t="shared" si="175"/>
        <v>0</v>
      </c>
      <c r="U351" s="117">
        <f t="shared" si="175"/>
        <v>0</v>
      </c>
      <c r="V351" s="117">
        <f t="shared" si="175"/>
        <v>0</v>
      </c>
      <c r="W351" s="117">
        <f t="shared" ref="W351:Y351" si="176">W352+W354+W356+W365</f>
        <v>0</v>
      </c>
      <c r="X351" s="117">
        <f t="shared" si="176"/>
        <v>0</v>
      </c>
      <c r="Y351" s="117">
        <f t="shared" si="176"/>
        <v>0</v>
      </c>
      <c r="DA351" s="129" t="s">
        <v>4057</v>
      </c>
    </row>
    <row r="352" spans="1:105" ht="12" customHeight="1" x14ac:dyDescent="0.25">
      <c r="A352" s="121" t="s">
        <v>57</v>
      </c>
      <c r="B352" s="122"/>
      <c r="C352" s="122">
        <f t="shared" ref="C352:Y352" si="177">C353</f>
        <v>0</v>
      </c>
      <c r="D352" s="122">
        <f t="shared" si="177"/>
        <v>0</v>
      </c>
      <c r="E352" s="122">
        <f t="shared" si="177"/>
        <v>0</v>
      </c>
      <c r="F352" s="122">
        <f t="shared" si="177"/>
        <v>0</v>
      </c>
      <c r="G352" s="122">
        <f t="shared" si="177"/>
        <v>0</v>
      </c>
      <c r="H352" s="122">
        <f t="shared" si="177"/>
        <v>0</v>
      </c>
      <c r="I352" s="122">
        <f t="shared" si="177"/>
        <v>0</v>
      </c>
      <c r="J352" s="122">
        <f t="shared" si="177"/>
        <v>0</v>
      </c>
      <c r="K352" s="122">
        <f t="shared" si="177"/>
        <v>0</v>
      </c>
      <c r="L352" s="122">
        <f t="shared" si="177"/>
        <v>0</v>
      </c>
      <c r="M352" s="122">
        <f t="shared" si="177"/>
        <v>0</v>
      </c>
      <c r="N352" s="122">
        <f t="shared" si="177"/>
        <v>0</v>
      </c>
      <c r="O352" s="122">
        <f t="shared" si="177"/>
        <v>0</v>
      </c>
      <c r="P352" s="122">
        <f t="shared" si="177"/>
        <v>0</v>
      </c>
      <c r="Q352" s="122">
        <f t="shared" si="177"/>
        <v>0</v>
      </c>
      <c r="R352" s="122">
        <f t="shared" si="177"/>
        <v>0</v>
      </c>
      <c r="S352" s="122">
        <f t="shared" si="177"/>
        <v>0</v>
      </c>
      <c r="T352" s="122">
        <f t="shared" si="177"/>
        <v>0</v>
      </c>
      <c r="U352" s="122">
        <f t="shared" si="177"/>
        <v>0</v>
      </c>
      <c r="V352" s="122">
        <f t="shared" si="177"/>
        <v>0</v>
      </c>
      <c r="W352" s="122">
        <f t="shared" si="177"/>
        <v>0</v>
      </c>
      <c r="X352" s="122">
        <f t="shared" si="177"/>
        <v>0</v>
      </c>
      <c r="Y352" s="122">
        <f t="shared" si="177"/>
        <v>0</v>
      </c>
      <c r="DA352" s="130" t="s">
        <v>4058</v>
      </c>
    </row>
    <row r="353" spans="1:105" ht="12" customHeight="1" x14ac:dyDescent="0.25">
      <c r="A353" s="97" t="s">
        <v>53</v>
      </c>
      <c r="B353" s="98"/>
      <c r="C353" s="98">
        <v>0</v>
      </c>
      <c r="D353" s="98">
        <v>0</v>
      </c>
      <c r="E353" s="98">
        <v>0</v>
      </c>
      <c r="F353" s="98">
        <v>0</v>
      </c>
      <c r="G353" s="98">
        <v>0</v>
      </c>
      <c r="H353" s="98">
        <v>0</v>
      </c>
      <c r="I353" s="98">
        <v>0</v>
      </c>
      <c r="J353" s="98">
        <v>0</v>
      </c>
      <c r="K353" s="98">
        <v>0</v>
      </c>
      <c r="L353" s="98">
        <v>0</v>
      </c>
      <c r="M353" s="98">
        <v>0</v>
      </c>
      <c r="N353" s="98">
        <v>0</v>
      </c>
      <c r="O353" s="98">
        <v>0</v>
      </c>
      <c r="P353" s="98">
        <v>0</v>
      </c>
      <c r="Q353" s="98">
        <v>0</v>
      </c>
      <c r="R353" s="98">
        <v>0</v>
      </c>
      <c r="S353" s="98">
        <v>0</v>
      </c>
      <c r="T353" s="98">
        <v>0</v>
      </c>
      <c r="U353" s="98">
        <v>0</v>
      </c>
      <c r="V353" s="98">
        <v>0</v>
      </c>
      <c r="W353" s="98">
        <v>0</v>
      </c>
      <c r="X353" s="98">
        <v>0</v>
      </c>
      <c r="Y353" s="98">
        <v>0</v>
      </c>
      <c r="DA353" s="63" t="s">
        <v>4059</v>
      </c>
    </row>
    <row r="354" spans="1:105" ht="12" customHeight="1" x14ac:dyDescent="0.25">
      <c r="A354" s="121" t="s">
        <v>92</v>
      </c>
      <c r="B354" s="122"/>
      <c r="C354" s="122">
        <f t="shared" ref="C354:Y354" si="178">C355</f>
        <v>0</v>
      </c>
      <c r="D354" s="122">
        <f t="shared" si="178"/>
        <v>0</v>
      </c>
      <c r="E354" s="122">
        <f t="shared" si="178"/>
        <v>0</v>
      </c>
      <c r="F354" s="122">
        <f t="shared" si="178"/>
        <v>0</v>
      </c>
      <c r="G354" s="122">
        <f t="shared" si="178"/>
        <v>0</v>
      </c>
      <c r="H354" s="122">
        <f t="shared" si="178"/>
        <v>0</v>
      </c>
      <c r="I354" s="122">
        <f t="shared" si="178"/>
        <v>0</v>
      </c>
      <c r="J354" s="122">
        <f t="shared" si="178"/>
        <v>0</v>
      </c>
      <c r="K354" s="122">
        <f t="shared" si="178"/>
        <v>0</v>
      </c>
      <c r="L354" s="122">
        <f t="shared" si="178"/>
        <v>0</v>
      </c>
      <c r="M354" s="122">
        <f t="shared" si="178"/>
        <v>0</v>
      </c>
      <c r="N354" s="122">
        <f t="shared" si="178"/>
        <v>0</v>
      </c>
      <c r="O354" s="122">
        <f t="shared" si="178"/>
        <v>0</v>
      </c>
      <c r="P354" s="122">
        <f t="shared" si="178"/>
        <v>0</v>
      </c>
      <c r="Q354" s="122">
        <f t="shared" si="178"/>
        <v>0</v>
      </c>
      <c r="R354" s="122">
        <f t="shared" si="178"/>
        <v>0</v>
      </c>
      <c r="S354" s="122">
        <f t="shared" si="178"/>
        <v>0</v>
      </c>
      <c r="T354" s="122">
        <f t="shared" si="178"/>
        <v>0</v>
      </c>
      <c r="U354" s="122">
        <f t="shared" si="178"/>
        <v>0</v>
      </c>
      <c r="V354" s="122">
        <f t="shared" si="178"/>
        <v>0</v>
      </c>
      <c r="W354" s="122">
        <f t="shared" si="178"/>
        <v>0</v>
      </c>
      <c r="X354" s="122">
        <f t="shared" si="178"/>
        <v>0</v>
      </c>
      <c r="Y354" s="122">
        <f t="shared" si="178"/>
        <v>0</v>
      </c>
      <c r="DA354" s="130" t="s">
        <v>4060</v>
      </c>
    </row>
    <row r="355" spans="1:105" ht="12" customHeight="1" x14ac:dyDescent="0.25">
      <c r="A355" s="97" t="s">
        <v>53</v>
      </c>
      <c r="B355" s="98"/>
      <c r="C355" s="98">
        <f>RES_hhdet_in_fech!C147</f>
        <v>0</v>
      </c>
      <c r="D355" s="98">
        <f>RES_hhdet_in_fech!D147</f>
        <v>0</v>
      </c>
      <c r="E355" s="98">
        <f>RES_hhdet_in_fech!E147</f>
        <v>0</v>
      </c>
      <c r="F355" s="98">
        <f>RES_hhdet_in_fech!F147</f>
        <v>0</v>
      </c>
      <c r="G355" s="98">
        <f>RES_hhdet_in_fech!G147</f>
        <v>0</v>
      </c>
      <c r="H355" s="98">
        <f>RES_hhdet_in_fech!H147</f>
        <v>0</v>
      </c>
      <c r="I355" s="98">
        <f>RES_hhdet_in_fech!I147</f>
        <v>0</v>
      </c>
      <c r="J355" s="98">
        <f>RES_hhdet_in_fech!J147</f>
        <v>0</v>
      </c>
      <c r="K355" s="98">
        <f>RES_hhdet_in_fech!K147</f>
        <v>0</v>
      </c>
      <c r="L355" s="98">
        <f>RES_hhdet_in_fech!L147</f>
        <v>0</v>
      </c>
      <c r="M355" s="98">
        <f>RES_hhdet_in_fech!M147</f>
        <v>0</v>
      </c>
      <c r="N355" s="98">
        <f>RES_hhdet_in_fech!N147</f>
        <v>0</v>
      </c>
      <c r="O355" s="98">
        <f>RES_hhdet_in_fech!O147</f>
        <v>0</v>
      </c>
      <c r="P355" s="98">
        <f>RES_hhdet_in_fech!P147</f>
        <v>0</v>
      </c>
      <c r="Q355" s="98">
        <f>RES_hhdet_in_fech!Q147</f>
        <v>0</v>
      </c>
      <c r="R355" s="98">
        <f>RES_hhdet_in_fech!R147</f>
        <v>0</v>
      </c>
      <c r="S355" s="98">
        <f>RES_hhdet_in_fech!S147</f>
        <v>0</v>
      </c>
      <c r="T355" s="98">
        <f>RES_hhdet_in_fech!T147</f>
        <v>0</v>
      </c>
      <c r="U355" s="98">
        <f>RES_hhdet_in_fech!U147</f>
        <v>0</v>
      </c>
      <c r="V355" s="98">
        <f>RES_hhdet_in_fech!V147</f>
        <v>0</v>
      </c>
      <c r="W355" s="98">
        <f>RES_hhdet_in_fech!W147</f>
        <v>0</v>
      </c>
      <c r="X355" s="98">
        <f>RES_hhdet_in_fech!X147</f>
        <v>0</v>
      </c>
      <c r="Y355" s="98">
        <f>RES_hhdet_in_fech!Y147</f>
        <v>0</v>
      </c>
      <c r="DA355" s="63" t="s">
        <v>4061</v>
      </c>
    </row>
    <row r="356" spans="1:105" ht="12" customHeight="1" x14ac:dyDescent="0.25">
      <c r="A356" s="121" t="s">
        <v>55</v>
      </c>
      <c r="B356" s="122"/>
      <c r="C356" s="122">
        <v>0</v>
      </c>
      <c r="D356" s="122">
        <v>0</v>
      </c>
      <c r="E356" s="122">
        <v>0</v>
      </c>
      <c r="F356" s="122">
        <v>0</v>
      </c>
      <c r="G356" s="122">
        <v>0</v>
      </c>
      <c r="H356" s="122">
        <v>0</v>
      </c>
      <c r="I356" s="122">
        <v>0</v>
      </c>
      <c r="J356" s="122">
        <v>0</v>
      </c>
      <c r="K356" s="122">
        <v>0</v>
      </c>
      <c r="L356" s="122">
        <v>0</v>
      </c>
      <c r="M356" s="122">
        <v>0</v>
      </c>
      <c r="N356" s="122">
        <v>0</v>
      </c>
      <c r="O356" s="122">
        <v>0</v>
      </c>
      <c r="P356" s="122">
        <v>0</v>
      </c>
      <c r="Q356" s="122">
        <v>0</v>
      </c>
      <c r="R356" s="122">
        <v>0</v>
      </c>
      <c r="S356" s="122">
        <v>0</v>
      </c>
      <c r="T356" s="122">
        <v>0</v>
      </c>
      <c r="U356" s="122">
        <v>0</v>
      </c>
      <c r="V356" s="122">
        <v>0</v>
      </c>
      <c r="W356" s="122">
        <v>0</v>
      </c>
      <c r="X356" s="122">
        <v>0</v>
      </c>
      <c r="Y356" s="122">
        <v>0</v>
      </c>
      <c r="DA356" s="130" t="s">
        <v>4062</v>
      </c>
    </row>
    <row r="357" spans="1:105" ht="12" customHeight="1" x14ac:dyDescent="0.25">
      <c r="A357" s="97" t="s">
        <v>124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X357" s="98">
        <v>0</v>
      </c>
      <c r="Y357" s="98">
        <v>0</v>
      </c>
      <c r="DA357" s="63" t="s">
        <v>4063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X358" s="98">
        <v>0</v>
      </c>
      <c r="Y358" s="98">
        <v>0</v>
      </c>
      <c r="DA358" s="63" t="s">
        <v>4064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X359" s="101">
        <v>0</v>
      </c>
      <c r="Y359" s="101">
        <v>0</v>
      </c>
      <c r="DA359" s="131" t="s">
        <v>4065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X360" s="104">
        <v>0</v>
      </c>
      <c r="Y360" s="104">
        <v>0</v>
      </c>
      <c r="DA360" s="132" t="s">
        <v>4066</v>
      </c>
    </row>
    <row r="361" spans="1:105" ht="12" customHeight="1" x14ac:dyDescent="0.25">
      <c r="A361" s="106" t="s">
        <v>122</v>
      </c>
      <c r="B361" s="101"/>
      <c r="C361" s="101">
        <v>0</v>
      </c>
      <c r="D361" s="101">
        <v>0</v>
      </c>
      <c r="E361" s="101">
        <v>0</v>
      </c>
      <c r="F361" s="101">
        <v>0</v>
      </c>
      <c r="G361" s="101">
        <v>0</v>
      </c>
      <c r="H361" s="101">
        <v>0</v>
      </c>
      <c r="I361" s="101">
        <v>0</v>
      </c>
      <c r="J361" s="101">
        <v>0</v>
      </c>
      <c r="K361" s="101">
        <v>0</v>
      </c>
      <c r="L361" s="101">
        <v>0</v>
      </c>
      <c r="M361" s="101">
        <v>0</v>
      </c>
      <c r="N361" s="101">
        <v>0</v>
      </c>
      <c r="O361" s="101">
        <v>0</v>
      </c>
      <c r="P361" s="101">
        <v>0</v>
      </c>
      <c r="Q361" s="101">
        <v>0</v>
      </c>
      <c r="R361" s="101">
        <v>0</v>
      </c>
      <c r="S361" s="101">
        <v>0</v>
      </c>
      <c r="T361" s="101">
        <v>0</v>
      </c>
      <c r="U361" s="101">
        <v>0</v>
      </c>
      <c r="V361" s="101">
        <v>0</v>
      </c>
      <c r="W361" s="101">
        <v>0</v>
      </c>
      <c r="X361" s="101">
        <v>0</v>
      </c>
      <c r="Y361" s="101">
        <v>0</v>
      </c>
      <c r="DA361" s="131" t="s">
        <v>4067</v>
      </c>
    </row>
    <row r="362" spans="1:105" ht="12" customHeight="1" x14ac:dyDescent="0.25">
      <c r="A362" s="107" t="s">
        <v>121</v>
      </c>
      <c r="B362" s="104"/>
      <c r="C362" s="104">
        <v>0</v>
      </c>
      <c r="D362" s="104">
        <v>0</v>
      </c>
      <c r="E362" s="104">
        <v>0</v>
      </c>
      <c r="F362" s="104">
        <v>0</v>
      </c>
      <c r="G362" s="104">
        <v>0</v>
      </c>
      <c r="H362" s="104">
        <v>0</v>
      </c>
      <c r="I362" s="104">
        <v>0</v>
      </c>
      <c r="J362" s="104">
        <v>0</v>
      </c>
      <c r="K362" s="104">
        <v>0</v>
      </c>
      <c r="L362" s="104">
        <v>0</v>
      </c>
      <c r="M362" s="104">
        <v>0</v>
      </c>
      <c r="N362" s="104">
        <v>0</v>
      </c>
      <c r="O362" s="104">
        <v>0</v>
      </c>
      <c r="P362" s="104">
        <v>0</v>
      </c>
      <c r="Q362" s="104">
        <v>0</v>
      </c>
      <c r="R362" s="104">
        <v>0</v>
      </c>
      <c r="S362" s="104">
        <v>0</v>
      </c>
      <c r="T362" s="104">
        <v>0</v>
      </c>
      <c r="U362" s="104">
        <v>0</v>
      </c>
      <c r="V362" s="104">
        <v>0</v>
      </c>
      <c r="W362" s="104">
        <v>0</v>
      </c>
      <c r="X362" s="104">
        <v>0</v>
      </c>
      <c r="Y362" s="104">
        <v>0</v>
      </c>
      <c r="DA362" s="132" t="s">
        <v>4068</v>
      </c>
    </row>
    <row r="363" spans="1:105" ht="12" customHeight="1" x14ac:dyDescent="0.25">
      <c r="A363" s="108" t="s">
        <v>53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X363" s="98">
        <v>0</v>
      </c>
      <c r="Y363" s="98">
        <v>0</v>
      </c>
      <c r="DA363" s="63" t="s">
        <v>4069</v>
      </c>
    </row>
    <row r="364" spans="1:105" ht="12" customHeight="1" x14ac:dyDescent="0.25">
      <c r="A364" s="108" t="s">
        <v>52</v>
      </c>
      <c r="B364" s="98"/>
      <c r="C364" s="98">
        <v>0</v>
      </c>
      <c r="D364" s="98">
        <v>0</v>
      </c>
      <c r="E364" s="98">
        <v>0</v>
      </c>
      <c r="F364" s="98">
        <v>0</v>
      </c>
      <c r="G364" s="98">
        <v>0</v>
      </c>
      <c r="H364" s="98">
        <v>0</v>
      </c>
      <c r="I364" s="98">
        <v>0</v>
      </c>
      <c r="J364" s="98">
        <v>0</v>
      </c>
      <c r="K364" s="98">
        <v>0</v>
      </c>
      <c r="L364" s="98">
        <v>0</v>
      </c>
      <c r="M364" s="98">
        <v>0</v>
      </c>
      <c r="N364" s="98">
        <v>0</v>
      </c>
      <c r="O364" s="98">
        <v>0</v>
      </c>
      <c r="P364" s="98">
        <v>0</v>
      </c>
      <c r="Q364" s="98">
        <v>0</v>
      </c>
      <c r="R364" s="98">
        <v>0</v>
      </c>
      <c r="S364" s="98">
        <v>0</v>
      </c>
      <c r="T364" s="98">
        <v>0</v>
      </c>
      <c r="U364" s="98">
        <v>0</v>
      </c>
      <c r="V364" s="98">
        <v>0</v>
      </c>
      <c r="W364" s="98">
        <v>0</v>
      </c>
      <c r="X364" s="98">
        <v>0</v>
      </c>
      <c r="Y364" s="98">
        <v>0</v>
      </c>
      <c r="DA364" s="63" t="s">
        <v>4070</v>
      </c>
    </row>
    <row r="365" spans="1:105" ht="12" customHeight="1" x14ac:dyDescent="0.25">
      <c r="A365" s="121" t="s">
        <v>54</v>
      </c>
      <c r="B365" s="122"/>
      <c r="C365" s="122">
        <v>0</v>
      </c>
      <c r="D365" s="122">
        <v>0</v>
      </c>
      <c r="E365" s="122">
        <v>0</v>
      </c>
      <c r="F365" s="122">
        <v>0</v>
      </c>
      <c r="G365" s="122">
        <v>0</v>
      </c>
      <c r="H365" s="122">
        <v>0</v>
      </c>
      <c r="I365" s="122">
        <v>0</v>
      </c>
      <c r="J365" s="122">
        <v>0</v>
      </c>
      <c r="K365" s="122">
        <v>0</v>
      </c>
      <c r="L365" s="122">
        <v>0</v>
      </c>
      <c r="M365" s="122">
        <v>0</v>
      </c>
      <c r="N365" s="122">
        <v>0</v>
      </c>
      <c r="O365" s="122">
        <v>0</v>
      </c>
      <c r="P365" s="122">
        <v>0</v>
      </c>
      <c r="Q365" s="122">
        <v>0</v>
      </c>
      <c r="R365" s="122">
        <v>0</v>
      </c>
      <c r="S365" s="122">
        <v>0</v>
      </c>
      <c r="T365" s="122">
        <v>0</v>
      </c>
      <c r="U365" s="122">
        <v>0</v>
      </c>
      <c r="V365" s="122">
        <v>0</v>
      </c>
      <c r="W365" s="122">
        <v>0</v>
      </c>
      <c r="X365" s="122">
        <v>0</v>
      </c>
      <c r="Y365" s="122">
        <v>0</v>
      </c>
      <c r="DA365" s="130" t="s">
        <v>4071</v>
      </c>
    </row>
    <row r="366" spans="1:105" ht="12" customHeight="1" x14ac:dyDescent="0.25">
      <c r="A366" s="97" t="s">
        <v>50</v>
      </c>
      <c r="B366" s="98"/>
      <c r="C366" s="98">
        <v>0</v>
      </c>
      <c r="D366" s="98">
        <v>0</v>
      </c>
      <c r="E366" s="98">
        <v>0</v>
      </c>
      <c r="F366" s="98">
        <v>0</v>
      </c>
      <c r="G366" s="98">
        <v>0</v>
      </c>
      <c r="H366" s="98">
        <v>0</v>
      </c>
      <c r="I366" s="98">
        <v>0</v>
      </c>
      <c r="J366" s="98">
        <v>0</v>
      </c>
      <c r="K366" s="98">
        <v>0</v>
      </c>
      <c r="L366" s="98">
        <v>0</v>
      </c>
      <c r="M366" s="98">
        <v>0</v>
      </c>
      <c r="N366" s="98">
        <v>0</v>
      </c>
      <c r="O366" s="98">
        <v>0</v>
      </c>
      <c r="P366" s="98">
        <v>0</v>
      </c>
      <c r="Q366" s="98">
        <v>0</v>
      </c>
      <c r="R366" s="98">
        <v>0</v>
      </c>
      <c r="S366" s="98">
        <v>0</v>
      </c>
      <c r="T366" s="98">
        <v>0</v>
      </c>
      <c r="U366" s="98">
        <v>0</v>
      </c>
      <c r="V366" s="98">
        <v>0</v>
      </c>
      <c r="W366" s="98">
        <v>0</v>
      </c>
      <c r="X366" s="98">
        <v>0</v>
      </c>
      <c r="Y366" s="98">
        <v>0</v>
      </c>
      <c r="DA366" s="63" t="s">
        <v>4072</v>
      </c>
    </row>
    <row r="367" spans="1:105" ht="12" customHeight="1" x14ac:dyDescent="0.25">
      <c r="A367" s="109" t="s">
        <v>120</v>
      </c>
      <c r="B367" s="33"/>
      <c r="C367" s="33">
        <v>0</v>
      </c>
      <c r="D367" s="33">
        <v>0</v>
      </c>
      <c r="E367" s="33">
        <v>0</v>
      </c>
      <c r="F367" s="33">
        <v>0</v>
      </c>
      <c r="G367" s="33">
        <v>0</v>
      </c>
      <c r="H367" s="33">
        <v>0</v>
      </c>
      <c r="I367" s="33">
        <v>0</v>
      </c>
      <c r="J367" s="33">
        <v>0</v>
      </c>
      <c r="K367" s="33">
        <v>0</v>
      </c>
      <c r="L367" s="33">
        <v>0</v>
      </c>
      <c r="M367" s="33">
        <v>0</v>
      </c>
      <c r="N367" s="33">
        <v>0</v>
      </c>
      <c r="O367" s="33">
        <v>0</v>
      </c>
      <c r="P367" s="33">
        <v>0</v>
      </c>
      <c r="Q367" s="33">
        <v>0</v>
      </c>
      <c r="R367" s="33">
        <v>0</v>
      </c>
      <c r="S367" s="33">
        <v>0</v>
      </c>
      <c r="T367" s="33">
        <v>0</v>
      </c>
      <c r="U367" s="33">
        <v>0</v>
      </c>
      <c r="V367" s="33">
        <v>0</v>
      </c>
      <c r="W367" s="33">
        <v>0</v>
      </c>
      <c r="X367" s="33">
        <v>0</v>
      </c>
      <c r="Y367" s="33">
        <v>0</v>
      </c>
      <c r="DA367" s="60" t="s">
        <v>4073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0</v>
      </c>
      <c r="D369" s="117">
        <f t="shared" si="179"/>
        <v>0</v>
      </c>
      <c r="E369" s="117">
        <f t="shared" si="179"/>
        <v>0</v>
      </c>
      <c r="F369" s="117">
        <f t="shared" si="179"/>
        <v>0</v>
      </c>
      <c r="G369" s="117">
        <f t="shared" si="179"/>
        <v>0</v>
      </c>
      <c r="H369" s="117">
        <f t="shared" si="179"/>
        <v>0</v>
      </c>
      <c r="I369" s="117">
        <f t="shared" si="179"/>
        <v>0</v>
      </c>
      <c r="J369" s="117">
        <f t="shared" si="179"/>
        <v>0</v>
      </c>
      <c r="K369" s="117">
        <f t="shared" si="179"/>
        <v>0</v>
      </c>
      <c r="L369" s="117">
        <f t="shared" si="179"/>
        <v>0</v>
      </c>
      <c r="M369" s="117">
        <f t="shared" si="179"/>
        <v>0</v>
      </c>
      <c r="N369" s="117">
        <f t="shared" si="179"/>
        <v>0</v>
      </c>
      <c r="O369" s="117">
        <f t="shared" si="179"/>
        <v>0</v>
      </c>
      <c r="P369" s="117">
        <f t="shared" si="179"/>
        <v>0</v>
      </c>
      <c r="Q369" s="117">
        <f t="shared" si="179"/>
        <v>0</v>
      </c>
      <c r="R369" s="117">
        <f t="shared" ref="R369:V369" si="180">R370+R372+R374+R383</f>
        <v>0</v>
      </c>
      <c r="S369" s="117">
        <f t="shared" si="180"/>
        <v>0</v>
      </c>
      <c r="T369" s="117">
        <f t="shared" si="180"/>
        <v>0</v>
      </c>
      <c r="U369" s="117">
        <f t="shared" si="180"/>
        <v>0</v>
      </c>
      <c r="V369" s="117">
        <f t="shared" si="180"/>
        <v>0</v>
      </c>
      <c r="W369" s="117">
        <f t="shared" ref="W369:Y369" si="181">W370+W372+W374+W383</f>
        <v>0</v>
      </c>
      <c r="X369" s="117">
        <f t="shared" si="181"/>
        <v>0</v>
      </c>
      <c r="Y369" s="117">
        <f t="shared" si="181"/>
        <v>0</v>
      </c>
      <c r="DA369" s="129" t="s">
        <v>4225</v>
      </c>
    </row>
    <row r="370" spans="1:105" ht="12" customHeight="1" x14ac:dyDescent="0.25">
      <c r="A370" s="121" t="s">
        <v>57</v>
      </c>
      <c r="B370" s="122"/>
      <c r="C370" s="122">
        <f t="shared" ref="C370:Y370" si="182">C371</f>
        <v>0</v>
      </c>
      <c r="D370" s="122">
        <f t="shared" si="182"/>
        <v>0</v>
      </c>
      <c r="E370" s="122">
        <f t="shared" si="182"/>
        <v>0</v>
      </c>
      <c r="F370" s="122">
        <f t="shared" si="182"/>
        <v>0</v>
      </c>
      <c r="G370" s="122">
        <f t="shared" si="182"/>
        <v>0</v>
      </c>
      <c r="H370" s="122">
        <f t="shared" si="182"/>
        <v>0</v>
      </c>
      <c r="I370" s="122">
        <f t="shared" si="182"/>
        <v>0</v>
      </c>
      <c r="J370" s="122">
        <f t="shared" si="182"/>
        <v>0</v>
      </c>
      <c r="K370" s="122">
        <f t="shared" si="182"/>
        <v>0</v>
      </c>
      <c r="L370" s="122">
        <f t="shared" si="182"/>
        <v>0</v>
      </c>
      <c r="M370" s="122">
        <f t="shared" si="182"/>
        <v>0</v>
      </c>
      <c r="N370" s="122">
        <f t="shared" si="182"/>
        <v>0</v>
      </c>
      <c r="O370" s="122">
        <f t="shared" si="182"/>
        <v>0</v>
      </c>
      <c r="P370" s="122">
        <f t="shared" si="182"/>
        <v>0</v>
      </c>
      <c r="Q370" s="122">
        <f t="shared" si="182"/>
        <v>0</v>
      </c>
      <c r="R370" s="122">
        <f t="shared" si="182"/>
        <v>0</v>
      </c>
      <c r="S370" s="122">
        <f t="shared" si="182"/>
        <v>0</v>
      </c>
      <c r="T370" s="122">
        <f t="shared" si="182"/>
        <v>0</v>
      </c>
      <c r="U370" s="122">
        <f t="shared" si="182"/>
        <v>0</v>
      </c>
      <c r="V370" s="122">
        <f t="shared" si="182"/>
        <v>0</v>
      </c>
      <c r="W370" s="122">
        <f t="shared" si="182"/>
        <v>0</v>
      </c>
      <c r="X370" s="122">
        <f t="shared" si="182"/>
        <v>0</v>
      </c>
      <c r="Y370" s="122">
        <f t="shared" si="182"/>
        <v>0</v>
      </c>
      <c r="DA370" s="130" t="s">
        <v>4226</v>
      </c>
    </row>
    <row r="371" spans="1:105" ht="12" customHeight="1" x14ac:dyDescent="0.25">
      <c r="A371" s="97" t="s">
        <v>53</v>
      </c>
      <c r="B371" s="98"/>
      <c r="C371" s="98">
        <v>0</v>
      </c>
      <c r="D371" s="98">
        <v>0</v>
      </c>
      <c r="E371" s="98">
        <v>0</v>
      </c>
      <c r="F371" s="98">
        <v>0</v>
      </c>
      <c r="G371" s="98">
        <v>0</v>
      </c>
      <c r="H371" s="98">
        <v>0</v>
      </c>
      <c r="I371" s="98">
        <v>0</v>
      </c>
      <c r="J371" s="98">
        <v>0</v>
      </c>
      <c r="K371" s="98">
        <v>0</v>
      </c>
      <c r="L371" s="98">
        <v>0</v>
      </c>
      <c r="M371" s="98">
        <v>0</v>
      </c>
      <c r="N371" s="98">
        <v>0</v>
      </c>
      <c r="O371" s="98">
        <v>0</v>
      </c>
      <c r="P371" s="98">
        <v>0</v>
      </c>
      <c r="Q371" s="98">
        <v>0</v>
      </c>
      <c r="R371" s="98">
        <v>0</v>
      </c>
      <c r="S371" s="98">
        <v>0</v>
      </c>
      <c r="T371" s="98">
        <v>0</v>
      </c>
      <c r="U371" s="98">
        <v>0</v>
      </c>
      <c r="V371" s="98">
        <v>0</v>
      </c>
      <c r="W371" s="98">
        <v>0</v>
      </c>
      <c r="X371" s="98">
        <v>0</v>
      </c>
      <c r="Y371" s="98">
        <v>0</v>
      </c>
      <c r="DA371" s="63" t="s">
        <v>4227</v>
      </c>
    </row>
    <row r="372" spans="1:105" ht="12" customHeight="1" x14ac:dyDescent="0.25">
      <c r="A372" s="121" t="s">
        <v>92</v>
      </c>
      <c r="B372" s="122"/>
      <c r="C372" s="122">
        <f t="shared" ref="C372:Y372" si="183">C373</f>
        <v>0</v>
      </c>
      <c r="D372" s="122">
        <f t="shared" si="183"/>
        <v>0</v>
      </c>
      <c r="E372" s="122">
        <f t="shared" si="183"/>
        <v>0</v>
      </c>
      <c r="F372" s="122">
        <f t="shared" si="183"/>
        <v>0</v>
      </c>
      <c r="G372" s="122">
        <f t="shared" si="183"/>
        <v>0</v>
      </c>
      <c r="H372" s="122">
        <f t="shared" si="183"/>
        <v>0</v>
      </c>
      <c r="I372" s="122">
        <f t="shared" si="183"/>
        <v>0</v>
      </c>
      <c r="J372" s="122">
        <f t="shared" si="183"/>
        <v>0</v>
      </c>
      <c r="K372" s="122">
        <f t="shared" si="183"/>
        <v>0</v>
      </c>
      <c r="L372" s="122">
        <f t="shared" si="183"/>
        <v>0</v>
      </c>
      <c r="M372" s="122">
        <f t="shared" si="183"/>
        <v>0</v>
      </c>
      <c r="N372" s="122">
        <f t="shared" si="183"/>
        <v>0</v>
      </c>
      <c r="O372" s="122">
        <f t="shared" si="183"/>
        <v>0</v>
      </c>
      <c r="P372" s="122">
        <f t="shared" si="183"/>
        <v>0</v>
      </c>
      <c r="Q372" s="122">
        <f t="shared" si="183"/>
        <v>0</v>
      </c>
      <c r="R372" s="122">
        <f t="shared" si="183"/>
        <v>0</v>
      </c>
      <c r="S372" s="122">
        <f t="shared" si="183"/>
        <v>0</v>
      </c>
      <c r="T372" s="122">
        <f t="shared" si="183"/>
        <v>0</v>
      </c>
      <c r="U372" s="122">
        <f t="shared" si="183"/>
        <v>0</v>
      </c>
      <c r="V372" s="122">
        <f t="shared" si="183"/>
        <v>0</v>
      </c>
      <c r="W372" s="122">
        <f t="shared" si="183"/>
        <v>0</v>
      </c>
      <c r="X372" s="122">
        <f t="shared" si="183"/>
        <v>0</v>
      </c>
      <c r="Y372" s="122">
        <f t="shared" si="183"/>
        <v>0</v>
      </c>
      <c r="DA372" s="130" t="s">
        <v>4228</v>
      </c>
    </row>
    <row r="373" spans="1:105" ht="12" customHeight="1" x14ac:dyDescent="0.25">
      <c r="A373" s="97" t="s">
        <v>53</v>
      </c>
      <c r="B373" s="98"/>
      <c r="C373" s="98">
        <f>RES_hhdet_in_tesh!C147</f>
        <v>0</v>
      </c>
      <c r="D373" s="98">
        <f>RES_hhdet_in_tesh!D147</f>
        <v>0</v>
      </c>
      <c r="E373" s="98">
        <f>RES_hhdet_in_tesh!E147</f>
        <v>0</v>
      </c>
      <c r="F373" s="98">
        <f>RES_hhdet_in_tesh!F147</f>
        <v>0</v>
      </c>
      <c r="G373" s="98">
        <f>RES_hhdet_in_tesh!G147</f>
        <v>0</v>
      </c>
      <c r="H373" s="98">
        <f>RES_hhdet_in_tesh!H147</f>
        <v>0</v>
      </c>
      <c r="I373" s="98">
        <f>RES_hhdet_in_tesh!I147</f>
        <v>0</v>
      </c>
      <c r="J373" s="98">
        <f>RES_hhdet_in_tesh!J147</f>
        <v>0</v>
      </c>
      <c r="K373" s="98">
        <f>RES_hhdet_in_tesh!K147</f>
        <v>0</v>
      </c>
      <c r="L373" s="98">
        <f>RES_hhdet_in_tesh!L147</f>
        <v>0</v>
      </c>
      <c r="M373" s="98">
        <f>RES_hhdet_in_tesh!M147</f>
        <v>0</v>
      </c>
      <c r="N373" s="98">
        <f>RES_hhdet_in_tesh!N147</f>
        <v>0</v>
      </c>
      <c r="O373" s="98">
        <f>RES_hhdet_in_tesh!O147</f>
        <v>0</v>
      </c>
      <c r="P373" s="98">
        <f>RES_hhdet_in_tesh!P147</f>
        <v>0</v>
      </c>
      <c r="Q373" s="98">
        <f>RES_hhdet_in_tesh!Q147</f>
        <v>0</v>
      </c>
      <c r="R373" s="98">
        <f>RES_hhdet_in_tesh!R147</f>
        <v>0</v>
      </c>
      <c r="S373" s="98">
        <f>RES_hhdet_in_tesh!S147</f>
        <v>0</v>
      </c>
      <c r="T373" s="98">
        <f>RES_hhdet_in_tesh!T147</f>
        <v>0</v>
      </c>
      <c r="U373" s="98">
        <f>RES_hhdet_in_tesh!U147</f>
        <v>0</v>
      </c>
      <c r="V373" s="98">
        <f>RES_hhdet_in_tesh!V147</f>
        <v>0</v>
      </c>
      <c r="W373" s="98">
        <f>RES_hhdet_in_tesh!W147</f>
        <v>0</v>
      </c>
      <c r="X373" s="98">
        <f>RES_hhdet_in_tesh!X147</f>
        <v>0</v>
      </c>
      <c r="Y373" s="98">
        <f>RES_hhdet_in_tesh!Y147</f>
        <v>0</v>
      </c>
      <c r="DA373" s="63" t="s">
        <v>4229</v>
      </c>
    </row>
    <row r="374" spans="1:105" ht="12" customHeight="1" x14ac:dyDescent="0.25">
      <c r="A374" s="121" t="s">
        <v>55</v>
      </c>
      <c r="B374" s="122"/>
      <c r="C374" s="122">
        <v>0</v>
      </c>
      <c r="D374" s="122">
        <v>0</v>
      </c>
      <c r="E374" s="122">
        <v>0</v>
      </c>
      <c r="F374" s="122">
        <v>0</v>
      </c>
      <c r="G374" s="122">
        <v>0</v>
      </c>
      <c r="H374" s="122">
        <v>0</v>
      </c>
      <c r="I374" s="122">
        <v>0</v>
      </c>
      <c r="J374" s="122">
        <v>0</v>
      </c>
      <c r="K374" s="122">
        <v>0</v>
      </c>
      <c r="L374" s="122">
        <v>0</v>
      </c>
      <c r="M374" s="122">
        <v>0</v>
      </c>
      <c r="N374" s="122">
        <v>0</v>
      </c>
      <c r="O374" s="122">
        <v>0</v>
      </c>
      <c r="P374" s="122">
        <v>0</v>
      </c>
      <c r="Q374" s="122">
        <v>0</v>
      </c>
      <c r="R374" s="122">
        <v>0</v>
      </c>
      <c r="S374" s="122">
        <v>0</v>
      </c>
      <c r="T374" s="122">
        <v>0</v>
      </c>
      <c r="U374" s="122">
        <v>0</v>
      </c>
      <c r="V374" s="122">
        <v>0</v>
      </c>
      <c r="W374" s="122">
        <v>0</v>
      </c>
      <c r="X374" s="122">
        <v>0</v>
      </c>
      <c r="Y374" s="122">
        <v>0</v>
      </c>
      <c r="DA374" s="130" t="s">
        <v>4230</v>
      </c>
    </row>
    <row r="375" spans="1:105" ht="12" customHeight="1" x14ac:dyDescent="0.25">
      <c r="A375" s="97" t="s">
        <v>124</v>
      </c>
      <c r="B375" s="98"/>
      <c r="C375" s="98">
        <v>0</v>
      </c>
      <c r="D375" s="98">
        <v>0</v>
      </c>
      <c r="E375" s="98">
        <v>0</v>
      </c>
      <c r="F375" s="98">
        <v>0</v>
      </c>
      <c r="G375" s="98">
        <v>0</v>
      </c>
      <c r="H375" s="98">
        <v>0</v>
      </c>
      <c r="I375" s="98">
        <v>0</v>
      </c>
      <c r="J375" s="98">
        <v>0</v>
      </c>
      <c r="K375" s="98">
        <v>0</v>
      </c>
      <c r="L375" s="98">
        <v>0</v>
      </c>
      <c r="M375" s="98">
        <v>0</v>
      </c>
      <c r="N375" s="98">
        <v>0</v>
      </c>
      <c r="O375" s="98">
        <v>0</v>
      </c>
      <c r="P375" s="98">
        <v>0</v>
      </c>
      <c r="Q375" s="98">
        <v>0</v>
      </c>
      <c r="R375" s="98">
        <v>0</v>
      </c>
      <c r="S375" s="98">
        <v>0</v>
      </c>
      <c r="T375" s="98">
        <v>0</v>
      </c>
      <c r="U375" s="98">
        <v>0</v>
      </c>
      <c r="V375" s="98">
        <v>0</v>
      </c>
      <c r="W375" s="98">
        <v>0</v>
      </c>
      <c r="X375" s="98">
        <v>0</v>
      </c>
      <c r="Y375" s="98">
        <v>0</v>
      </c>
      <c r="DA375" s="63" t="s">
        <v>4231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X376" s="98">
        <v>0</v>
      </c>
      <c r="Y376" s="98">
        <v>0</v>
      </c>
      <c r="DA376" s="63" t="s">
        <v>4232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4233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4234</v>
      </c>
    </row>
    <row r="379" spans="1:105" ht="12" customHeight="1" x14ac:dyDescent="0.25">
      <c r="A379" s="106" t="s">
        <v>122</v>
      </c>
      <c r="B379" s="101"/>
      <c r="C379" s="101">
        <v>0</v>
      </c>
      <c r="D379" s="101">
        <v>0</v>
      </c>
      <c r="E379" s="101">
        <v>0</v>
      </c>
      <c r="F379" s="101">
        <v>0</v>
      </c>
      <c r="G379" s="101">
        <v>0</v>
      </c>
      <c r="H379" s="101">
        <v>0</v>
      </c>
      <c r="I379" s="101">
        <v>0</v>
      </c>
      <c r="J379" s="101">
        <v>0</v>
      </c>
      <c r="K379" s="101">
        <v>0</v>
      </c>
      <c r="L379" s="101">
        <v>0</v>
      </c>
      <c r="M379" s="101">
        <v>0</v>
      </c>
      <c r="N379" s="101">
        <v>0</v>
      </c>
      <c r="O379" s="101">
        <v>0</v>
      </c>
      <c r="P379" s="101">
        <v>0</v>
      </c>
      <c r="Q379" s="101">
        <v>0</v>
      </c>
      <c r="R379" s="101">
        <v>0</v>
      </c>
      <c r="S379" s="101">
        <v>0</v>
      </c>
      <c r="T379" s="101">
        <v>0</v>
      </c>
      <c r="U379" s="101">
        <v>0</v>
      </c>
      <c r="V379" s="101">
        <v>0</v>
      </c>
      <c r="W379" s="101">
        <v>0</v>
      </c>
      <c r="X379" s="101">
        <v>0</v>
      </c>
      <c r="Y379" s="101">
        <v>0</v>
      </c>
      <c r="DA379" s="131" t="s">
        <v>4235</v>
      </c>
    </row>
    <row r="380" spans="1:105" ht="12" customHeight="1" x14ac:dyDescent="0.25">
      <c r="A380" s="107" t="s">
        <v>121</v>
      </c>
      <c r="B380" s="104"/>
      <c r="C380" s="104">
        <v>0</v>
      </c>
      <c r="D380" s="104">
        <v>0</v>
      </c>
      <c r="E380" s="104">
        <v>0</v>
      </c>
      <c r="F380" s="104">
        <v>0</v>
      </c>
      <c r="G380" s="104">
        <v>0</v>
      </c>
      <c r="H380" s="104">
        <v>0</v>
      </c>
      <c r="I380" s="104">
        <v>0</v>
      </c>
      <c r="J380" s="104">
        <v>0</v>
      </c>
      <c r="K380" s="104">
        <v>0</v>
      </c>
      <c r="L380" s="104">
        <v>0</v>
      </c>
      <c r="M380" s="104">
        <v>0</v>
      </c>
      <c r="N380" s="104">
        <v>0</v>
      </c>
      <c r="O380" s="104">
        <v>0</v>
      </c>
      <c r="P380" s="104">
        <v>0</v>
      </c>
      <c r="Q380" s="104">
        <v>0</v>
      </c>
      <c r="R380" s="104">
        <v>0</v>
      </c>
      <c r="S380" s="104">
        <v>0</v>
      </c>
      <c r="T380" s="104">
        <v>0</v>
      </c>
      <c r="U380" s="104">
        <v>0</v>
      </c>
      <c r="V380" s="104">
        <v>0</v>
      </c>
      <c r="W380" s="104">
        <v>0</v>
      </c>
      <c r="X380" s="104">
        <v>0</v>
      </c>
      <c r="Y380" s="104">
        <v>0</v>
      </c>
      <c r="DA380" s="132" t="s">
        <v>4236</v>
      </c>
    </row>
    <row r="381" spans="1:105" ht="12" customHeight="1" x14ac:dyDescent="0.25">
      <c r="A381" s="108" t="s">
        <v>53</v>
      </c>
      <c r="B381" s="98"/>
      <c r="C381" s="98">
        <v>0</v>
      </c>
      <c r="D381" s="98">
        <v>0</v>
      </c>
      <c r="E381" s="98">
        <v>0</v>
      </c>
      <c r="F381" s="98">
        <v>0</v>
      </c>
      <c r="G381" s="98">
        <v>0</v>
      </c>
      <c r="H381" s="98">
        <v>0</v>
      </c>
      <c r="I381" s="98">
        <v>0</v>
      </c>
      <c r="J381" s="98">
        <v>0</v>
      </c>
      <c r="K381" s="98">
        <v>0</v>
      </c>
      <c r="L381" s="98">
        <v>0</v>
      </c>
      <c r="M381" s="98">
        <v>0</v>
      </c>
      <c r="N381" s="98">
        <v>0</v>
      </c>
      <c r="O381" s="98">
        <v>0</v>
      </c>
      <c r="P381" s="98">
        <v>0</v>
      </c>
      <c r="Q381" s="98">
        <v>0</v>
      </c>
      <c r="R381" s="98">
        <v>0</v>
      </c>
      <c r="S381" s="98">
        <v>0</v>
      </c>
      <c r="T381" s="98">
        <v>0</v>
      </c>
      <c r="U381" s="98">
        <v>0</v>
      </c>
      <c r="V381" s="98">
        <v>0</v>
      </c>
      <c r="W381" s="98">
        <v>0</v>
      </c>
      <c r="X381" s="98">
        <v>0</v>
      </c>
      <c r="Y381" s="98">
        <v>0</v>
      </c>
      <c r="DA381" s="63" t="s">
        <v>4237</v>
      </c>
    </row>
    <row r="382" spans="1:105" ht="12" customHeight="1" x14ac:dyDescent="0.25">
      <c r="A382" s="108" t="s">
        <v>52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X382" s="98">
        <v>0</v>
      </c>
      <c r="Y382" s="98">
        <v>0</v>
      </c>
      <c r="DA382" s="63" t="s">
        <v>4238</v>
      </c>
    </row>
    <row r="383" spans="1:105" ht="12" customHeight="1" x14ac:dyDescent="0.25">
      <c r="A383" s="121" t="s">
        <v>54</v>
      </c>
      <c r="B383" s="122"/>
      <c r="C383" s="122">
        <v>0</v>
      </c>
      <c r="D383" s="122">
        <v>0</v>
      </c>
      <c r="E383" s="122">
        <v>0</v>
      </c>
      <c r="F383" s="122">
        <v>0</v>
      </c>
      <c r="G383" s="122">
        <v>0</v>
      </c>
      <c r="H383" s="122">
        <v>0</v>
      </c>
      <c r="I383" s="122">
        <v>0</v>
      </c>
      <c r="J383" s="122">
        <v>0</v>
      </c>
      <c r="K383" s="122">
        <v>0</v>
      </c>
      <c r="L383" s="122">
        <v>0</v>
      </c>
      <c r="M383" s="122">
        <v>0</v>
      </c>
      <c r="N383" s="122">
        <v>0</v>
      </c>
      <c r="O383" s="122">
        <v>0</v>
      </c>
      <c r="P383" s="122">
        <v>0</v>
      </c>
      <c r="Q383" s="122">
        <v>0</v>
      </c>
      <c r="R383" s="122">
        <v>0</v>
      </c>
      <c r="S383" s="122">
        <v>0</v>
      </c>
      <c r="T383" s="122">
        <v>0</v>
      </c>
      <c r="U383" s="122">
        <v>0</v>
      </c>
      <c r="V383" s="122">
        <v>0</v>
      </c>
      <c r="W383" s="122">
        <v>0</v>
      </c>
      <c r="X383" s="122">
        <v>0</v>
      </c>
      <c r="Y383" s="122">
        <v>0</v>
      </c>
      <c r="DA383" s="130" t="s">
        <v>4239</v>
      </c>
    </row>
    <row r="384" spans="1:105" ht="12" customHeight="1" x14ac:dyDescent="0.25">
      <c r="A384" s="97" t="s">
        <v>50</v>
      </c>
      <c r="B384" s="98"/>
      <c r="C384" s="98">
        <v>0</v>
      </c>
      <c r="D384" s="98">
        <v>0</v>
      </c>
      <c r="E384" s="98">
        <v>0</v>
      </c>
      <c r="F384" s="98">
        <v>0</v>
      </c>
      <c r="G384" s="98">
        <v>0</v>
      </c>
      <c r="H384" s="98">
        <v>0</v>
      </c>
      <c r="I384" s="98">
        <v>0</v>
      </c>
      <c r="J384" s="98">
        <v>0</v>
      </c>
      <c r="K384" s="98">
        <v>0</v>
      </c>
      <c r="L384" s="98">
        <v>0</v>
      </c>
      <c r="M384" s="98">
        <v>0</v>
      </c>
      <c r="N384" s="98">
        <v>0</v>
      </c>
      <c r="O384" s="98">
        <v>0</v>
      </c>
      <c r="P384" s="98">
        <v>0</v>
      </c>
      <c r="Q384" s="98">
        <v>0</v>
      </c>
      <c r="R384" s="98">
        <v>0</v>
      </c>
      <c r="S384" s="98">
        <v>0</v>
      </c>
      <c r="T384" s="98">
        <v>0</v>
      </c>
      <c r="U384" s="98">
        <v>0</v>
      </c>
      <c r="V384" s="98">
        <v>0</v>
      </c>
      <c r="W384" s="98">
        <v>0</v>
      </c>
      <c r="X384" s="98">
        <v>0</v>
      </c>
      <c r="Y384" s="98">
        <v>0</v>
      </c>
      <c r="DA384" s="63" t="s">
        <v>4240</v>
      </c>
    </row>
    <row r="385" spans="1:105" ht="12" customHeight="1" x14ac:dyDescent="0.25">
      <c r="A385" s="109" t="s">
        <v>120</v>
      </c>
      <c r="B385" s="33"/>
      <c r="C385" s="33">
        <v>0</v>
      </c>
      <c r="D385" s="33">
        <v>0</v>
      </c>
      <c r="E385" s="33">
        <v>0</v>
      </c>
      <c r="F385" s="33">
        <v>0</v>
      </c>
      <c r="G385" s="33">
        <v>0</v>
      </c>
      <c r="H385" s="33">
        <v>0</v>
      </c>
      <c r="I385" s="33">
        <v>0</v>
      </c>
      <c r="J385" s="33">
        <v>0</v>
      </c>
      <c r="K385" s="33">
        <v>0</v>
      </c>
      <c r="L385" s="33">
        <v>0</v>
      </c>
      <c r="M385" s="33">
        <v>0</v>
      </c>
      <c r="N385" s="33">
        <v>0</v>
      </c>
      <c r="O385" s="33">
        <v>0</v>
      </c>
      <c r="P385" s="33">
        <v>0</v>
      </c>
      <c r="Q385" s="33">
        <v>0</v>
      </c>
      <c r="R385" s="33">
        <v>0</v>
      </c>
      <c r="S385" s="33">
        <v>0</v>
      </c>
      <c r="T385" s="33">
        <v>0</v>
      </c>
      <c r="U385" s="33">
        <v>0</v>
      </c>
      <c r="V385" s="33">
        <v>0</v>
      </c>
      <c r="W385" s="33">
        <v>0</v>
      </c>
      <c r="X385" s="33">
        <v>0</v>
      </c>
      <c r="Y385" s="33">
        <v>0</v>
      </c>
      <c r="DA385" s="60" t="s">
        <v>4241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0</v>
      </c>
      <c r="D387" s="117">
        <f t="shared" si="184"/>
        <v>0</v>
      </c>
      <c r="E387" s="117">
        <f t="shared" si="184"/>
        <v>0</v>
      </c>
      <c r="F387" s="117">
        <f t="shared" si="184"/>
        <v>0</v>
      </c>
      <c r="G387" s="117">
        <f t="shared" si="184"/>
        <v>0</v>
      </c>
      <c r="H387" s="117">
        <f t="shared" si="184"/>
        <v>0</v>
      </c>
      <c r="I387" s="117">
        <f t="shared" si="184"/>
        <v>0</v>
      </c>
      <c r="J387" s="117">
        <f t="shared" si="184"/>
        <v>0</v>
      </c>
      <c r="K387" s="117">
        <f t="shared" si="184"/>
        <v>0</v>
      </c>
      <c r="L387" s="117">
        <f t="shared" si="184"/>
        <v>0</v>
      </c>
      <c r="M387" s="117">
        <f t="shared" si="184"/>
        <v>0</v>
      </c>
      <c r="N387" s="117">
        <f t="shared" si="184"/>
        <v>0</v>
      </c>
      <c r="O387" s="117">
        <f t="shared" si="184"/>
        <v>0</v>
      </c>
      <c r="P387" s="117">
        <f t="shared" si="184"/>
        <v>0</v>
      </c>
      <c r="Q387" s="117">
        <f t="shared" si="184"/>
        <v>0</v>
      </c>
      <c r="R387" s="117">
        <f t="shared" ref="R387:V387" si="185">R388+R390+R392+R401</f>
        <v>0</v>
      </c>
      <c r="S387" s="117">
        <f t="shared" si="185"/>
        <v>0</v>
      </c>
      <c r="T387" s="117">
        <f t="shared" si="185"/>
        <v>0</v>
      </c>
      <c r="U387" s="117">
        <f t="shared" si="185"/>
        <v>0</v>
      </c>
      <c r="V387" s="117">
        <f t="shared" si="185"/>
        <v>0</v>
      </c>
      <c r="W387" s="117">
        <f t="shared" ref="W387:Y387" si="186">W388+W390+W392+W401</f>
        <v>0</v>
      </c>
      <c r="X387" s="117">
        <f t="shared" si="186"/>
        <v>0</v>
      </c>
      <c r="Y387" s="117">
        <f t="shared" si="186"/>
        <v>0</v>
      </c>
      <c r="DA387" s="129" t="s">
        <v>4392</v>
      </c>
    </row>
    <row r="388" spans="1:105" ht="12" customHeight="1" x14ac:dyDescent="0.25">
      <c r="A388" s="121" t="s">
        <v>57</v>
      </c>
      <c r="B388" s="122"/>
      <c r="C388" s="122">
        <f t="shared" ref="C388:Y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X388" s="122">
        <f t="shared" si="187"/>
        <v>0</v>
      </c>
      <c r="Y388" s="122">
        <f t="shared" si="187"/>
        <v>0</v>
      </c>
      <c r="DA388" s="130" t="s">
        <v>4393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X389" s="98">
        <v>0</v>
      </c>
      <c r="Y389" s="98">
        <v>0</v>
      </c>
      <c r="DA389" s="63" t="s">
        <v>4394</v>
      </c>
    </row>
    <row r="390" spans="1:105" ht="12" customHeight="1" x14ac:dyDescent="0.25">
      <c r="A390" s="121" t="s">
        <v>92</v>
      </c>
      <c r="B390" s="122"/>
      <c r="C390" s="122">
        <f t="shared" ref="C390:Y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X390" s="122">
        <f t="shared" si="188"/>
        <v>0</v>
      </c>
      <c r="Y390" s="122">
        <f t="shared" si="188"/>
        <v>0</v>
      </c>
      <c r="DA390" s="130" t="s">
        <v>4395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X391" s="98">
        <v>0</v>
      </c>
      <c r="Y391" s="98">
        <v>0</v>
      </c>
      <c r="DA391" s="63" t="s">
        <v>4396</v>
      </c>
    </row>
    <row r="392" spans="1:105" ht="12" customHeight="1" x14ac:dyDescent="0.25">
      <c r="A392" s="121" t="s">
        <v>55</v>
      </c>
      <c r="B392" s="122"/>
      <c r="C392" s="122">
        <v>0</v>
      </c>
      <c r="D392" s="122">
        <v>0</v>
      </c>
      <c r="E392" s="122">
        <v>0</v>
      </c>
      <c r="F392" s="122">
        <v>0</v>
      </c>
      <c r="G392" s="122">
        <v>0</v>
      </c>
      <c r="H392" s="122">
        <v>0</v>
      </c>
      <c r="I392" s="122">
        <v>0</v>
      </c>
      <c r="J392" s="122">
        <v>0</v>
      </c>
      <c r="K392" s="122">
        <v>0</v>
      </c>
      <c r="L392" s="122">
        <v>0</v>
      </c>
      <c r="M392" s="122">
        <v>0</v>
      </c>
      <c r="N392" s="122">
        <v>0</v>
      </c>
      <c r="O392" s="122">
        <v>0</v>
      </c>
      <c r="P392" s="122">
        <v>0</v>
      </c>
      <c r="Q392" s="122">
        <v>0</v>
      </c>
      <c r="R392" s="122">
        <v>0</v>
      </c>
      <c r="S392" s="122">
        <v>0</v>
      </c>
      <c r="T392" s="122">
        <v>0</v>
      </c>
      <c r="U392" s="122">
        <v>0</v>
      </c>
      <c r="V392" s="122">
        <v>0</v>
      </c>
      <c r="W392" s="122">
        <v>0</v>
      </c>
      <c r="X392" s="122">
        <v>0</v>
      </c>
      <c r="Y392" s="122">
        <v>0</v>
      </c>
      <c r="DA392" s="130" t="s">
        <v>4397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4398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X394" s="98">
        <v>0</v>
      </c>
      <c r="Y394" s="98">
        <v>0</v>
      </c>
      <c r="DA394" s="63" t="s">
        <v>4399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X395" s="101">
        <v>0</v>
      </c>
      <c r="Y395" s="101">
        <v>0</v>
      </c>
      <c r="DA395" s="131" t="s">
        <v>4400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4401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4402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4403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4404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4405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0</v>
      </c>
      <c r="K401" s="122">
        <v>0</v>
      </c>
      <c r="L401" s="122">
        <v>0</v>
      </c>
      <c r="M401" s="122">
        <v>0</v>
      </c>
      <c r="N401" s="122">
        <v>0</v>
      </c>
      <c r="O401" s="122">
        <v>0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0</v>
      </c>
      <c r="X401" s="122">
        <v>0</v>
      </c>
      <c r="Y401" s="122">
        <v>0</v>
      </c>
      <c r="DA401" s="130" t="s">
        <v>4406</v>
      </c>
    </row>
    <row r="402" spans="1:105" ht="12" customHeight="1" x14ac:dyDescent="0.25">
      <c r="A402" s="97" t="s">
        <v>50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X402" s="98">
        <v>0</v>
      </c>
      <c r="Y402" s="98">
        <v>0</v>
      </c>
      <c r="DA402" s="63" t="s">
        <v>4407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0</v>
      </c>
      <c r="DA403" s="60" t="s">
        <v>4408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0</v>
      </c>
      <c r="D405" s="118">
        <f t="shared" si="189"/>
        <v>0</v>
      </c>
      <c r="E405" s="118">
        <f t="shared" si="189"/>
        <v>0</v>
      </c>
      <c r="F405" s="118">
        <f t="shared" si="189"/>
        <v>0</v>
      </c>
      <c r="G405" s="118">
        <f t="shared" si="189"/>
        <v>0</v>
      </c>
      <c r="H405" s="118">
        <f t="shared" si="189"/>
        <v>0</v>
      </c>
      <c r="I405" s="118">
        <f t="shared" si="189"/>
        <v>0</v>
      </c>
      <c r="J405" s="118">
        <f t="shared" si="189"/>
        <v>0</v>
      </c>
      <c r="K405" s="118">
        <f t="shared" si="189"/>
        <v>0</v>
      </c>
      <c r="L405" s="118">
        <f t="shared" si="189"/>
        <v>0</v>
      </c>
      <c r="M405" s="118">
        <f t="shared" si="189"/>
        <v>0</v>
      </c>
      <c r="N405" s="118">
        <f t="shared" si="189"/>
        <v>0</v>
      </c>
      <c r="O405" s="118">
        <f t="shared" si="189"/>
        <v>0</v>
      </c>
      <c r="P405" s="118">
        <f t="shared" si="189"/>
        <v>0</v>
      </c>
      <c r="Q405" s="118">
        <f t="shared" si="189"/>
        <v>0</v>
      </c>
      <c r="R405" s="118">
        <f t="shared" ref="R405:V405" si="190">R406+R408+R410+R419</f>
        <v>0</v>
      </c>
      <c r="S405" s="118">
        <f t="shared" si="190"/>
        <v>0</v>
      </c>
      <c r="T405" s="118">
        <f t="shared" si="190"/>
        <v>0</v>
      </c>
      <c r="U405" s="118">
        <f t="shared" si="190"/>
        <v>0</v>
      </c>
      <c r="V405" s="118">
        <f t="shared" si="190"/>
        <v>0</v>
      </c>
      <c r="W405" s="118">
        <f t="shared" ref="W405:Y405" si="191">W406+W408+W410+W419</f>
        <v>0</v>
      </c>
      <c r="X405" s="118">
        <f t="shared" si="191"/>
        <v>0</v>
      </c>
      <c r="Y405" s="118">
        <f t="shared" si="191"/>
        <v>0</v>
      </c>
      <c r="DA405" s="129" t="s">
        <v>4560</v>
      </c>
    </row>
    <row r="406" spans="1:105" ht="12" customHeight="1" x14ac:dyDescent="0.25">
      <c r="A406" s="121" t="s">
        <v>57</v>
      </c>
      <c r="B406" s="123"/>
      <c r="C406" s="123">
        <f t="shared" ref="C406:Y406" si="192">C407</f>
        <v>0</v>
      </c>
      <c r="D406" s="123">
        <f t="shared" si="192"/>
        <v>0</v>
      </c>
      <c r="E406" s="123">
        <f t="shared" si="192"/>
        <v>0</v>
      </c>
      <c r="F406" s="123">
        <f t="shared" si="192"/>
        <v>0</v>
      </c>
      <c r="G406" s="123">
        <f t="shared" si="192"/>
        <v>0</v>
      </c>
      <c r="H406" s="123">
        <f t="shared" si="192"/>
        <v>0</v>
      </c>
      <c r="I406" s="123">
        <f t="shared" si="192"/>
        <v>0</v>
      </c>
      <c r="J406" s="123">
        <f t="shared" si="192"/>
        <v>0</v>
      </c>
      <c r="K406" s="123">
        <f t="shared" si="192"/>
        <v>0</v>
      </c>
      <c r="L406" s="123">
        <f t="shared" si="192"/>
        <v>0</v>
      </c>
      <c r="M406" s="123">
        <f t="shared" si="192"/>
        <v>0</v>
      </c>
      <c r="N406" s="123">
        <f t="shared" si="192"/>
        <v>0</v>
      </c>
      <c r="O406" s="123">
        <f t="shared" si="192"/>
        <v>0</v>
      </c>
      <c r="P406" s="123">
        <f t="shared" si="192"/>
        <v>0</v>
      </c>
      <c r="Q406" s="123">
        <f t="shared" si="192"/>
        <v>0</v>
      </c>
      <c r="R406" s="123">
        <f t="shared" si="192"/>
        <v>0</v>
      </c>
      <c r="S406" s="123">
        <f t="shared" si="192"/>
        <v>0</v>
      </c>
      <c r="T406" s="123">
        <f t="shared" si="192"/>
        <v>0</v>
      </c>
      <c r="U406" s="123">
        <f t="shared" si="192"/>
        <v>0</v>
      </c>
      <c r="V406" s="123">
        <f t="shared" si="192"/>
        <v>0</v>
      </c>
      <c r="W406" s="123">
        <f t="shared" si="192"/>
        <v>0</v>
      </c>
      <c r="X406" s="123">
        <f t="shared" si="192"/>
        <v>0</v>
      </c>
      <c r="Y406" s="123">
        <f t="shared" si="192"/>
        <v>0</v>
      </c>
      <c r="DA406" s="130" t="s">
        <v>4561</v>
      </c>
    </row>
    <row r="407" spans="1:105" ht="12" customHeight="1" x14ac:dyDescent="0.25">
      <c r="A407" s="97" t="s">
        <v>53</v>
      </c>
      <c r="B407" s="99"/>
      <c r="C407" s="99">
        <v>0</v>
      </c>
      <c r="D407" s="99">
        <v>0</v>
      </c>
      <c r="E407" s="99">
        <v>0</v>
      </c>
      <c r="F407" s="99">
        <v>0</v>
      </c>
      <c r="G407" s="99">
        <v>0</v>
      </c>
      <c r="H407" s="99">
        <v>0</v>
      </c>
      <c r="I407" s="99">
        <v>0</v>
      </c>
      <c r="J407" s="99">
        <v>0</v>
      </c>
      <c r="K407" s="99">
        <v>0</v>
      </c>
      <c r="L407" s="99">
        <v>0</v>
      </c>
      <c r="M407" s="99">
        <v>0</v>
      </c>
      <c r="N407" s="99">
        <v>0</v>
      </c>
      <c r="O407" s="99">
        <v>0</v>
      </c>
      <c r="P407" s="99">
        <v>0</v>
      </c>
      <c r="Q407" s="99">
        <v>0</v>
      </c>
      <c r="R407" s="99">
        <v>0</v>
      </c>
      <c r="S407" s="99">
        <v>0</v>
      </c>
      <c r="T407" s="99">
        <v>0</v>
      </c>
      <c r="U407" s="99">
        <v>0</v>
      </c>
      <c r="V407" s="99">
        <v>0</v>
      </c>
      <c r="W407" s="99">
        <v>0</v>
      </c>
      <c r="X407" s="99">
        <v>0</v>
      </c>
      <c r="Y407" s="99">
        <v>0</v>
      </c>
      <c r="DA407" s="63" t="s">
        <v>4562</v>
      </c>
    </row>
    <row r="408" spans="1:105" ht="12" customHeight="1" x14ac:dyDescent="0.25">
      <c r="A408" s="121" t="s">
        <v>92</v>
      </c>
      <c r="B408" s="123"/>
      <c r="C408" s="123">
        <f t="shared" ref="C408:Y408" si="193">C409</f>
        <v>0</v>
      </c>
      <c r="D408" s="123">
        <f t="shared" si="193"/>
        <v>0</v>
      </c>
      <c r="E408" s="123">
        <f t="shared" si="193"/>
        <v>0</v>
      </c>
      <c r="F408" s="123">
        <f t="shared" si="193"/>
        <v>0</v>
      </c>
      <c r="G408" s="123">
        <f t="shared" si="193"/>
        <v>0</v>
      </c>
      <c r="H408" s="123">
        <f t="shared" si="193"/>
        <v>0</v>
      </c>
      <c r="I408" s="123">
        <f t="shared" si="193"/>
        <v>0</v>
      </c>
      <c r="J408" s="123">
        <f t="shared" si="193"/>
        <v>0</v>
      </c>
      <c r="K408" s="123">
        <f t="shared" si="193"/>
        <v>0</v>
      </c>
      <c r="L408" s="123">
        <f t="shared" si="193"/>
        <v>0</v>
      </c>
      <c r="M408" s="123">
        <f t="shared" si="193"/>
        <v>0</v>
      </c>
      <c r="N408" s="123">
        <f t="shared" si="193"/>
        <v>0</v>
      </c>
      <c r="O408" s="123">
        <f t="shared" si="193"/>
        <v>0</v>
      </c>
      <c r="P408" s="123">
        <f t="shared" si="193"/>
        <v>0</v>
      </c>
      <c r="Q408" s="123">
        <f t="shared" si="193"/>
        <v>0</v>
      </c>
      <c r="R408" s="123">
        <f t="shared" si="193"/>
        <v>0</v>
      </c>
      <c r="S408" s="123">
        <f t="shared" si="193"/>
        <v>0</v>
      </c>
      <c r="T408" s="123">
        <f t="shared" si="193"/>
        <v>0</v>
      </c>
      <c r="U408" s="123">
        <f t="shared" si="193"/>
        <v>0</v>
      </c>
      <c r="V408" s="123">
        <f t="shared" si="193"/>
        <v>0</v>
      </c>
      <c r="W408" s="123">
        <f t="shared" si="193"/>
        <v>0</v>
      </c>
      <c r="X408" s="123">
        <f t="shared" si="193"/>
        <v>0</v>
      </c>
      <c r="Y408" s="123">
        <f t="shared" si="193"/>
        <v>0</v>
      </c>
      <c r="DA408" s="130" t="s">
        <v>4563</v>
      </c>
    </row>
    <row r="409" spans="1:105" ht="12" customHeight="1" x14ac:dyDescent="0.25">
      <c r="A409" s="97" t="s">
        <v>53</v>
      </c>
      <c r="B409" s="99"/>
      <c r="C409" s="99">
        <f>RES_hhdet_in_fecs!C147</f>
        <v>0</v>
      </c>
      <c r="D409" s="99">
        <f>RES_hhdet_in_fecs!D147</f>
        <v>0</v>
      </c>
      <c r="E409" s="99">
        <f>RES_hhdet_in_fecs!E147</f>
        <v>0</v>
      </c>
      <c r="F409" s="99">
        <f>RES_hhdet_in_fecs!F147</f>
        <v>0</v>
      </c>
      <c r="G409" s="99">
        <f>RES_hhdet_in_fecs!G147</f>
        <v>0</v>
      </c>
      <c r="H409" s="99">
        <f>RES_hhdet_in_fecs!H147</f>
        <v>0</v>
      </c>
      <c r="I409" s="99">
        <f>RES_hhdet_in_fecs!I147</f>
        <v>0</v>
      </c>
      <c r="J409" s="99">
        <f>RES_hhdet_in_fecs!J147</f>
        <v>0</v>
      </c>
      <c r="K409" s="99">
        <f>RES_hhdet_in_fecs!K147</f>
        <v>0</v>
      </c>
      <c r="L409" s="99">
        <f>RES_hhdet_in_fecs!L147</f>
        <v>0</v>
      </c>
      <c r="M409" s="99">
        <f>RES_hhdet_in_fecs!M147</f>
        <v>0</v>
      </c>
      <c r="N409" s="99">
        <f>RES_hhdet_in_fecs!N147</f>
        <v>0</v>
      </c>
      <c r="O409" s="99">
        <f>RES_hhdet_in_fecs!O147</f>
        <v>0</v>
      </c>
      <c r="P409" s="99">
        <f>RES_hhdet_in_fecs!P147</f>
        <v>0</v>
      </c>
      <c r="Q409" s="99">
        <f>RES_hhdet_in_fecs!Q147</f>
        <v>0</v>
      </c>
      <c r="R409" s="99">
        <f>RES_hhdet_in_fecs!R147</f>
        <v>0</v>
      </c>
      <c r="S409" s="99">
        <f>RES_hhdet_in_fecs!S147</f>
        <v>0</v>
      </c>
      <c r="T409" s="99">
        <f>RES_hhdet_in_fecs!T147</f>
        <v>0</v>
      </c>
      <c r="U409" s="99">
        <f>RES_hhdet_in_fecs!U147</f>
        <v>0</v>
      </c>
      <c r="V409" s="99">
        <f>RES_hhdet_in_fecs!V147</f>
        <v>0</v>
      </c>
      <c r="W409" s="99">
        <f>RES_hhdet_in_fecs!W147</f>
        <v>0</v>
      </c>
      <c r="X409" s="99">
        <f>RES_hhdet_in_fecs!X147</f>
        <v>0</v>
      </c>
      <c r="Y409" s="99">
        <f>RES_hhdet_in_fecs!Y147</f>
        <v>0</v>
      </c>
      <c r="DA409" s="63" t="s">
        <v>4564</v>
      </c>
    </row>
    <row r="410" spans="1:105" ht="12" customHeight="1" x14ac:dyDescent="0.25">
      <c r="A410" s="121" t="s">
        <v>55</v>
      </c>
      <c r="B410" s="123"/>
      <c r="C410" s="123">
        <v>0</v>
      </c>
      <c r="D410" s="123">
        <v>0</v>
      </c>
      <c r="E410" s="123">
        <v>0</v>
      </c>
      <c r="F410" s="123">
        <v>0</v>
      </c>
      <c r="G410" s="123">
        <v>0</v>
      </c>
      <c r="H410" s="123">
        <v>0</v>
      </c>
      <c r="I410" s="123">
        <v>0</v>
      </c>
      <c r="J410" s="123">
        <v>0</v>
      </c>
      <c r="K410" s="123">
        <v>0</v>
      </c>
      <c r="L410" s="123">
        <v>0</v>
      </c>
      <c r="M410" s="123">
        <v>0</v>
      </c>
      <c r="N410" s="123">
        <v>0</v>
      </c>
      <c r="O410" s="123">
        <v>0</v>
      </c>
      <c r="P410" s="123">
        <v>0</v>
      </c>
      <c r="Q410" s="123">
        <v>0</v>
      </c>
      <c r="R410" s="123">
        <v>0</v>
      </c>
      <c r="S410" s="123">
        <v>0</v>
      </c>
      <c r="T410" s="123">
        <v>0</v>
      </c>
      <c r="U410" s="123">
        <v>0</v>
      </c>
      <c r="V410" s="123">
        <v>0</v>
      </c>
      <c r="W410" s="123">
        <v>0</v>
      </c>
      <c r="X410" s="123">
        <v>0</v>
      </c>
      <c r="Y410" s="123">
        <v>0</v>
      </c>
      <c r="DA410" s="130" t="s">
        <v>4565</v>
      </c>
    </row>
    <row r="411" spans="1:105" ht="12" customHeight="1" x14ac:dyDescent="0.25">
      <c r="A411" s="97" t="s">
        <v>124</v>
      </c>
      <c r="B411" s="99"/>
      <c r="C411" s="99">
        <v>0</v>
      </c>
      <c r="D411" s="99">
        <v>0</v>
      </c>
      <c r="E411" s="99">
        <v>0</v>
      </c>
      <c r="F411" s="99">
        <v>0</v>
      </c>
      <c r="G411" s="99">
        <v>0</v>
      </c>
      <c r="H411" s="99">
        <v>0</v>
      </c>
      <c r="I411" s="99">
        <v>0</v>
      </c>
      <c r="J411" s="99">
        <v>0</v>
      </c>
      <c r="K411" s="99">
        <v>0</v>
      </c>
      <c r="L411" s="99">
        <v>0</v>
      </c>
      <c r="M411" s="99">
        <v>0</v>
      </c>
      <c r="N411" s="99">
        <v>0</v>
      </c>
      <c r="O411" s="99">
        <v>0</v>
      </c>
      <c r="P411" s="99">
        <v>0</v>
      </c>
      <c r="Q411" s="99">
        <v>0</v>
      </c>
      <c r="R411" s="99">
        <v>0</v>
      </c>
      <c r="S411" s="99">
        <v>0</v>
      </c>
      <c r="T411" s="99">
        <v>0</v>
      </c>
      <c r="U411" s="99">
        <v>0</v>
      </c>
      <c r="V411" s="99">
        <v>0</v>
      </c>
      <c r="W411" s="99">
        <v>0</v>
      </c>
      <c r="X411" s="99">
        <v>0</v>
      </c>
      <c r="Y411" s="99">
        <v>0</v>
      </c>
      <c r="DA411" s="63" t="s">
        <v>4566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X412" s="99">
        <v>0</v>
      </c>
      <c r="Y412" s="99">
        <v>0</v>
      </c>
      <c r="DA412" s="63" t="s">
        <v>4567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X413" s="102">
        <v>0</v>
      </c>
      <c r="Y413" s="102">
        <v>0</v>
      </c>
      <c r="DA413" s="131" t="s">
        <v>4568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X414" s="105">
        <v>0</v>
      </c>
      <c r="Y414" s="105">
        <v>0</v>
      </c>
      <c r="DA414" s="132" t="s">
        <v>4569</v>
      </c>
    </row>
    <row r="415" spans="1:105" ht="12" customHeight="1" x14ac:dyDescent="0.25">
      <c r="A415" s="106" t="s">
        <v>122</v>
      </c>
      <c r="B415" s="102"/>
      <c r="C415" s="102">
        <v>0</v>
      </c>
      <c r="D415" s="102">
        <v>0</v>
      </c>
      <c r="E415" s="102">
        <v>0</v>
      </c>
      <c r="F415" s="102">
        <v>0</v>
      </c>
      <c r="G415" s="102">
        <v>0</v>
      </c>
      <c r="H415" s="102">
        <v>0</v>
      </c>
      <c r="I415" s="102">
        <v>0</v>
      </c>
      <c r="J415" s="102">
        <v>0</v>
      </c>
      <c r="K415" s="102">
        <v>0</v>
      </c>
      <c r="L415" s="102">
        <v>0</v>
      </c>
      <c r="M415" s="102">
        <v>0</v>
      </c>
      <c r="N415" s="102">
        <v>0</v>
      </c>
      <c r="O415" s="102">
        <v>0</v>
      </c>
      <c r="P415" s="102">
        <v>0</v>
      </c>
      <c r="Q415" s="102">
        <v>0</v>
      </c>
      <c r="R415" s="102">
        <v>0</v>
      </c>
      <c r="S415" s="102">
        <v>0</v>
      </c>
      <c r="T415" s="102">
        <v>0</v>
      </c>
      <c r="U415" s="102">
        <v>0</v>
      </c>
      <c r="V415" s="102">
        <v>0</v>
      </c>
      <c r="W415" s="102">
        <v>0</v>
      </c>
      <c r="X415" s="102">
        <v>0</v>
      </c>
      <c r="Y415" s="102">
        <v>0</v>
      </c>
      <c r="DA415" s="131" t="s">
        <v>4570</v>
      </c>
    </row>
    <row r="416" spans="1:105" ht="12" customHeight="1" x14ac:dyDescent="0.25">
      <c r="A416" s="107" t="s">
        <v>121</v>
      </c>
      <c r="B416" s="105"/>
      <c r="C416" s="105">
        <v>0</v>
      </c>
      <c r="D416" s="105">
        <v>0</v>
      </c>
      <c r="E416" s="105">
        <v>0</v>
      </c>
      <c r="F416" s="105">
        <v>0</v>
      </c>
      <c r="G416" s="105">
        <v>0</v>
      </c>
      <c r="H416" s="105">
        <v>0</v>
      </c>
      <c r="I416" s="105">
        <v>0</v>
      </c>
      <c r="J416" s="105">
        <v>0</v>
      </c>
      <c r="K416" s="105">
        <v>0</v>
      </c>
      <c r="L416" s="105">
        <v>0</v>
      </c>
      <c r="M416" s="105">
        <v>0</v>
      </c>
      <c r="N416" s="105">
        <v>0</v>
      </c>
      <c r="O416" s="105">
        <v>0</v>
      </c>
      <c r="P416" s="105">
        <v>0</v>
      </c>
      <c r="Q416" s="105">
        <v>0</v>
      </c>
      <c r="R416" s="105">
        <v>0</v>
      </c>
      <c r="S416" s="105">
        <v>0</v>
      </c>
      <c r="T416" s="105">
        <v>0</v>
      </c>
      <c r="U416" s="105">
        <v>0</v>
      </c>
      <c r="V416" s="105">
        <v>0</v>
      </c>
      <c r="W416" s="105">
        <v>0</v>
      </c>
      <c r="X416" s="105">
        <v>0</v>
      </c>
      <c r="Y416" s="105">
        <v>0</v>
      </c>
      <c r="DA416" s="132" t="s">
        <v>4571</v>
      </c>
    </row>
    <row r="417" spans="1:105" ht="12" customHeight="1" x14ac:dyDescent="0.25">
      <c r="A417" s="108" t="s">
        <v>53</v>
      </c>
      <c r="B417" s="99"/>
      <c r="C417" s="99">
        <v>0</v>
      </c>
      <c r="D417" s="99">
        <v>0</v>
      </c>
      <c r="E417" s="99">
        <v>0</v>
      </c>
      <c r="F417" s="99">
        <v>0</v>
      </c>
      <c r="G417" s="99">
        <v>0</v>
      </c>
      <c r="H417" s="99">
        <v>0</v>
      </c>
      <c r="I417" s="99">
        <v>0</v>
      </c>
      <c r="J417" s="99">
        <v>0</v>
      </c>
      <c r="K417" s="99">
        <v>0</v>
      </c>
      <c r="L417" s="99">
        <v>0</v>
      </c>
      <c r="M417" s="99">
        <v>0</v>
      </c>
      <c r="N417" s="99">
        <v>0</v>
      </c>
      <c r="O417" s="99">
        <v>0</v>
      </c>
      <c r="P417" s="99">
        <v>0</v>
      </c>
      <c r="Q417" s="99">
        <v>0</v>
      </c>
      <c r="R417" s="99">
        <v>0</v>
      </c>
      <c r="S417" s="99">
        <v>0</v>
      </c>
      <c r="T417" s="99">
        <v>0</v>
      </c>
      <c r="U417" s="99">
        <v>0</v>
      </c>
      <c r="V417" s="99">
        <v>0</v>
      </c>
      <c r="W417" s="99">
        <v>0</v>
      </c>
      <c r="X417" s="99">
        <v>0</v>
      </c>
      <c r="Y417" s="99">
        <v>0</v>
      </c>
      <c r="DA417" s="63" t="s">
        <v>4572</v>
      </c>
    </row>
    <row r="418" spans="1:105" ht="12" customHeight="1" x14ac:dyDescent="0.25">
      <c r="A418" s="108" t="s">
        <v>52</v>
      </c>
      <c r="B418" s="99"/>
      <c r="C418" s="99">
        <v>0</v>
      </c>
      <c r="D418" s="99">
        <v>0</v>
      </c>
      <c r="E418" s="99">
        <v>0</v>
      </c>
      <c r="F418" s="99">
        <v>0</v>
      </c>
      <c r="G418" s="99">
        <v>0</v>
      </c>
      <c r="H418" s="99">
        <v>0</v>
      </c>
      <c r="I418" s="99">
        <v>0</v>
      </c>
      <c r="J418" s="99">
        <v>0</v>
      </c>
      <c r="K418" s="99">
        <v>0</v>
      </c>
      <c r="L418" s="99">
        <v>0</v>
      </c>
      <c r="M418" s="99">
        <v>0</v>
      </c>
      <c r="N418" s="99">
        <v>0</v>
      </c>
      <c r="O418" s="99">
        <v>0</v>
      </c>
      <c r="P418" s="99">
        <v>0</v>
      </c>
      <c r="Q418" s="99">
        <v>0</v>
      </c>
      <c r="R418" s="99">
        <v>0</v>
      </c>
      <c r="S418" s="99">
        <v>0</v>
      </c>
      <c r="T418" s="99">
        <v>0</v>
      </c>
      <c r="U418" s="99">
        <v>0</v>
      </c>
      <c r="V418" s="99">
        <v>0</v>
      </c>
      <c r="W418" s="99">
        <v>0</v>
      </c>
      <c r="X418" s="99">
        <v>0</v>
      </c>
      <c r="Y418" s="99">
        <v>0</v>
      </c>
      <c r="DA418" s="63" t="s">
        <v>4573</v>
      </c>
    </row>
    <row r="419" spans="1:105" ht="12" customHeight="1" x14ac:dyDescent="0.25">
      <c r="A419" s="121" t="s">
        <v>54</v>
      </c>
      <c r="B419" s="123"/>
      <c r="C419" s="123">
        <v>0</v>
      </c>
      <c r="D419" s="123">
        <v>0</v>
      </c>
      <c r="E419" s="123">
        <v>0</v>
      </c>
      <c r="F419" s="123">
        <v>0</v>
      </c>
      <c r="G419" s="123">
        <v>0</v>
      </c>
      <c r="H419" s="123">
        <v>0</v>
      </c>
      <c r="I419" s="123">
        <v>0</v>
      </c>
      <c r="J419" s="123">
        <v>0</v>
      </c>
      <c r="K419" s="123">
        <v>0</v>
      </c>
      <c r="L419" s="123">
        <v>0</v>
      </c>
      <c r="M419" s="123">
        <v>0</v>
      </c>
      <c r="N419" s="123">
        <v>0</v>
      </c>
      <c r="O419" s="123">
        <v>0</v>
      </c>
      <c r="P419" s="123">
        <v>0</v>
      </c>
      <c r="Q419" s="123">
        <v>0</v>
      </c>
      <c r="R419" s="123">
        <v>0</v>
      </c>
      <c r="S419" s="123">
        <v>0</v>
      </c>
      <c r="T419" s="123">
        <v>0</v>
      </c>
      <c r="U419" s="123">
        <v>0</v>
      </c>
      <c r="V419" s="123">
        <v>0</v>
      </c>
      <c r="W419" s="123">
        <v>0</v>
      </c>
      <c r="X419" s="123">
        <v>0</v>
      </c>
      <c r="Y419" s="123">
        <v>0</v>
      </c>
      <c r="DA419" s="130" t="s">
        <v>4574</v>
      </c>
    </row>
    <row r="420" spans="1:105" ht="12" customHeight="1" x14ac:dyDescent="0.25">
      <c r="A420" s="97" t="s">
        <v>50</v>
      </c>
      <c r="B420" s="99"/>
      <c r="C420" s="99">
        <v>0</v>
      </c>
      <c r="D420" s="99">
        <v>0</v>
      </c>
      <c r="E420" s="99">
        <v>0</v>
      </c>
      <c r="F420" s="99">
        <v>0</v>
      </c>
      <c r="G420" s="99">
        <v>0</v>
      </c>
      <c r="H420" s="99">
        <v>0</v>
      </c>
      <c r="I420" s="99">
        <v>0</v>
      </c>
      <c r="J420" s="99">
        <v>0</v>
      </c>
      <c r="K420" s="99">
        <v>0</v>
      </c>
      <c r="L420" s="99">
        <v>0</v>
      </c>
      <c r="M420" s="99">
        <v>0</v>
      </c>
      <c r="N420" s="99">
        <v>0</v>
      </c>
      <c r="O420" s="99">
        <v>0</v>
      </c>
      <c r="P420" s="99">
        <v>0</v>
      </c>
      <c r="Q420" s="99">
        <v>0</v>
      </c>
      <c r="R420" s="99">
        <v>0</v>
      </c>
      <c r="S420" s="99">
        <v>0</v>
      </c>
      <c r="T420" s="99">
        <v>0</v>
      </c>
      <c r="U420" s="99">
        <v>0</v>
      </c>
      <c r="V420" s="99">
        <v>0</v>
      </c>
      <c r="W420" s="99">
        <v>0</v>
      </c>
      <c r="X420" s="99">
        <v>0</v>
      </c>
      <c r="Y420" s="99">
        <v>0</v>
      </c>
      <c r="DA420" s="63" t="s">
        <v>4575</v>
      </c>
    </row>
    <row r="421" spans="1:105" ht="12" customHeight="1" x14ac:dyDescent="0.25">
      <c r="A421" s="109" t="s">
        <v>120</v>
      </c>
      <c r="B421" s="110"/>
      <c r="C421" s="110">
        <v>0</v>
      </c>
      <c r="D421" s="110">
        <v>0</v>
      </c>
      <c r="E421" s="110">
        <v>0</v>
      </c>
      <c r="F421" s="110">
        <v>0</v>
      </c>
      <c r="G421" s="110">
        <v>0</v>
      </c>
      <c r="H421" s="110">
        <v>0</v>
      </c>
      <c r="I421" s="110">
        <v>0</v>
      </c>
      <c r="J421" s="110">
        <v>0</v>
      </c>
      <c r="K421" s="110">
        <v>0</v>
      </c>
      <c r="L421" s="110">
        <v>0</v>
      </c>
      <c r="M421" s="110">
        <v>0</v>
      </c>
      <c r="N421" s="110">
        <v>0</v>
      </c>
      <c r="O421" s="110">
        <v>0</v>
      </c>
      <c r="P421" s="110">
        <v>0</v>
      </c>
      <c r="Q421" s="110">
        <v>0</v>
      </c>
      <c r="R421" s="110">
        <v>0</v>
      </c>
      <c r="S421" s="110">
        <v>0</v>
      </c>
      <c r="T421" s="110">
        <v>0</v>
      </c>
      <c r="U421" s="110">
        <v>0</v>
      </c>
      <c r="V421" s="110">
        <v>0</v>
      </c>
      <c r="W421" s="110">
        <v>0</v>
      </c>
      <c r="X421" s="110">
        <v>0</v>
      </c>
      <c r="Y421" s="110">
        <v>0</v>
      </c>
      <c r="DA421" s="60" t="s">
        <v>4576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0</v>
      </c>
      <c r="D423" s="118">
        <f t="shared" si="194"/>
        <v>0</v>
      </c>
      <c r="E423" s="118">
        <f t="shared" si="194"/>
        <v>0</v>
      </c>
      <c r="F423" s="118">
        <f t="shared" si="194"/>
        <v>0</v>
      </c>
      <c r="G423" s="118">
        <f t="shared" si="194"/>
        <v>0</v>
      </c>
      <c r="H423" s="118">
        <f t="shared" si="194"/>
        <v>0</v>
      </c>
      <c r="I423" s="118">
        <f t="shared" si="194"/>
        <v>0</v>
      </c>
      <c r="J423" s="118">
        <f t="shared" si="194"/>
        <v>0</v>
      </c>
      <c r="K423" s="118">
        <f t="shared" si="194"/>
        <v>0</v>
      </c>
      <c r="L423" s="118">
        <f t="shared" si="194"/>
        <v>0</v>
      </c>
      <c r="M423" s="118">
        <f t="shared" si="194"/>
        <v>0</v>
      </c>
      <c r="N423" s="118">
        <f t="shared" si="194"/>
        <v>0</v>
      </c>
      <c r="O423" s="118">
        <f t="shared" si="194"/>
        <v>0</v>
      </c>
      <c r="P423" s="118">
        <f t="shared" si="194"/>
        <v>0</v>
      </c>
      <c r="Q423" s="118">
        <f t="shared" si="194"/>
        <v>0</v>
      </c>
      <c r="R423" s="118">
        <f t="shared" ref="R423:V423" si="195">R424+R426+R428+R437</f>
        <v>0</v>
      </c>
      <c r="S423" s="118">
        <f t="shared" si="195"/>
        <v>0</v>
      </c>
      <c r="T423" s="118">
        <f t="shared" si="195"/>
        <v>0</v>
      </c>
      <c r="U423" s="118">
        <f t="shared" si="195"/>
        <v>0</v>
      </c>
      <c r="V423" s="118">
        <f t="shared" si="195"/>
        <v>0</v>
      </c>
      <c r="W423" s="118">
        <f t="shared" ref="W423:Y423" si="196">W424+W426+W428+W437</f>
        <v>0</v>
      </c>
      <c r="X423" s="118">
        <f t="shared" si="196"/>
        <v>0</v>
      </c>
      <c r="Y423" s="118">
        <f t="shared" si="196"/>
        <v>0</v>
      </c>
      <c r="DA423" s="129" t="s">
        <v>4728</v>
      </c>
    </row>
    <row r="424" spans="1:105" ht="12" customHeight="1" x14ac:dyDescent="0.25">
      <c r="A424" s="121" t="s">
        <v>57</v>
      </c>
      <c r="B424" s="123"/>
      <c r="C424" s="123">
        <f t="shared" ref="C424:Y424" si="197">C425</f>
        <v>0</v>
      </c>
      <c r="D424" s="123">
        <f t="shared" si="197"/>
        <v>0</v>
      </c>
      <c r="E424" s="123">
        <f t="shared" si="197"/>
        <v>0</v>
      </c>
      <c r="F424" s="123">
        <f t="shared" si="197"/>
        <v>0</v>
      </c>
      <c r="G424" s="123">
        <f t="shared" si="197"/>
        <v>0</v>
      </c>
      <c r="H424" s="123">
        <f t="shared" si="197"/>
        <v>0</v>
      </c>
      <c r="I424" s="123">
        <f t="shared" si="197"/>
        <v>0</v>
      </c>
      <c r="J424" s="123">
        <f t="shared" si="197"/>
        <v>0</v>
      </c>
      <c r="K424" s="123">
        <f t="shared" si="197"/>
        <v>0</v>
      </c>
      <c r="L424" s="123">
        <f t="shared" si="197"/>
        <v>0</v>
      </c>
      <c r="M424" s="123">
        <f t="shared" si="197"/>
        <v>0</v>
      </c>
      <c r="N424" s="123">
        <f t="shared" si="197"/>
        <v>0</v>
      </c>
      <c r="O424" s="123">
        <f t="shared" si="197"/>
        <v>0</v>
      </c>
      <c r="P424" s="123">
        <f t="shared" si="197"/>
        <v>0</v>
      </c>
      <c r="Q424" s="123">
        <f t="shared" si="197"/>
        <v>0</v>
      </c>
      <c r="R424" s="123">
        <f t="shared" si="197"/>
        <v>0</v>
      </c>
      <c r="S424" s="123">
        <f t="shared" si="197"/>
        <v>0</v>
      </c>
      <c r="T424" s="123">
        <f t="shared" si="197"/>
        <v>0</v>
      </c>
      <c r="U424" s="123">
        <f t="shared" si="197"/>
        <v>0</v>
      </c>
      <c r="V424" s="123">
        <f t="shared" si="197"/>
        <v>0</v>
      </c>
      <c r="W424" s="123">
        <f t="shared" si="197"/>
        <v>0</v>
      </c>
      <c r="X424" s="123">
        <f t="shared" si="197"/>
        <v>0</v>
      </c>
      <c r="Y424" s="123">
        <f t="shared" si="197"/>
        <v>0</v>
      </c>
      <c r="DA424" s="130" t="s">
        <v>4729</v>
      </c>
    </row>
    <row r="425" spans="1:105" ht="12" customHeight="1" x14ac:dyDescent="0.25">
      <c r="A425" s="97" t="s">
        <v>53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X425" s="99">
        <v>0</v>
      </c>
      <c r="Y425" s="99">
        <v>0</v>
      </c>
      <c r="DA425" s="63" t="s">
        <v>4730</v>
      </c>
    </row>
    <row r="426" spans="1:105" ht="12" customHeight="1" x14ac:dyDescent="0.25">
      <c r="A426" s="121" t="s">
        <v>92</v>
      </c>
      <c r="B426" s="123"/>
      <c r="C426" s="123">
        <f t="shared" ref="C426:Y426" si="198">C427</f>
        <v>0</v>
      </c>
      <c r="D426" s="123">
        <f t="shared" si="198"/>
        <v>0</v>
      </c>
      <c r="E426" s="123">
        <f t="shared" si="198"/>
        <v>0</v>
      </c>
      <c r="F426" s="123">
        <f t="shared" si="198"/>
        <v>0</v>
      </c>
      <c r="G426" s="123">
        <f t="shared" si="198"/>
        <v>0</v>
      </c>
      <c r="H426" s="123">
        <f t="shared" si="198"/>
        <v>0</v>
      </c>
      <c r="I426" s="123">
        <f t="shared" si="198"/>
        <v>0</v>
      </c>
      <c r="J426" s="123">
        <f t="shared" si="198"/>
        <v>0</v>
      </c>
      <c r="K426" s="123">
        <f t="shared" si="198"/>
        <v>0</v>
      </c>
      <c r="L426" s="123">
        <f t="shared" si="198"/>
        <v>0</v>
      </c>
      <c r="M426" s="123">
        <f t="shared" si="198"/>
        <v>0</v>
      </c>
      <c r="N426" s="123">
        <f t="shared" si="198"/>
        <v>0</v>
      </c>
      <c r="O426" s="123">
        <f t="shared" si="198"/>
        <v>0</v>
      </c>
      <c r="P426" s="123">
        <f t="shared" si="198"/>
        <v>0</v>
      </c>
      <c r="Q426" s="123">
        <f t="shared" si="198"/>
        <v>0</v>
      </c>
      <c r="R426" s="123">
        <f t="shared" si="198"/>
        <v>0</v>
      </c>
      <c r="S426" s="123">
        <f t="shared" si="198"/>
        <v>0</v>
      </c>
      <c r="T426" s="123">
        <f t="shared" si="198"/>
        <v>0</v>
      </c>
      <c r="U426" s="123">
        <f t="shared" si="198"/>
        <v>0</v>
      </c>
      <c r="V426" s="123">
        <f t="shared" si="198"/>
        <v>0</v>
      </c>
      <c r="W426" s="123">
        <f t="shared" si="198"/>
        <v>0</v>
      </c>
      <c r="X426" s="123">
        <f t="shared" si="198"/>
        <v>0</v>
      </c>
      <c r="Y426" s="123">
        <f t="shared" si="198"/>
        <v>0</v>
      </c>
      <c r="DA426" s="130" t="s">
        <v>4731</v>
      </c>
    </row>
    <row r="427" spans="1:105" ht="12" customHeight="1" x14ac:dyDescent="0.25">
      <c r="A427" s="97" t="s">
        <v>53</v>
      </c>
      <c r="B427" s="99"/>
      <c r="C427" s="99">
        <f>RES_hhdet_in_tess!C147</f>
        <v>0</v>
      </c>
      <c r="D427" s="99">
        <f>RES_hhdet_in_tess!D147</f>
        <v>0</v>
      </c>
      <c r="E427" s="99">
        <f>RES_hhdet_in_tess!E147</f>
        <v>0</v>
      </c>
      <c r="F427" s="99">
        <f>RES_hhdet_in_tess!F147</f>
        <v>0</v>
      </c>
      <c r="G427" s="99">
        <f>RES_hhdet_in_tess!G147</f>
        <v>0</v>
      </c>
      <c r="H427" s="99">
        <f>RES_hhdet_in_tess!H147</f>
        <v>0</v>
      </c>
      <c r="I427" s="99">
        <f>RES_hhdet_in_tess!I147</f>
        <v>0</v>
      </c>
      <c r="J427" s="99">
        <f>RES_hhdet_in_tess!J147</f>
        <v>0</v>
      </c>
      <c r="K427" s="99">
        <f>RES_hhdet_in_tess!K147</f>
        <v>0</v>
      </c>
      <c r="L427" s="99">
        <f>RES_hhdet_in_tess!L147</f>
        <v>0</v>
      </c>
      <c r="M427" s="99">
        <f>RES_hhdet_in_tess!M147</f>
        <v>0</v>
      </c>
      <c r="N427" s="99">
        <f>RES_hhdet_in_tess!N147</f>
        <v>0</v>
      </c>
      <c r="O427" s="99">
        <f>RES_hhdet_in_tess!O147</f>
        <v>0</v>
      </c>
      <c r="P427" s="99">
        <f>RES_hhdet_in_tess!P147</f>
        <v>0</v>
      </c>
      <c r="Q427" s="99">
        <f>RES_hhdet_in_tess!Q147</f>
        <v>0</v>
      </c>
      <c r="R427" s="99">
        <f>RES_hhdet_in_tess!R147</f>
        <v>0</v>
      </c>
      <c r="S427" s="99">
        <f>RES_hhdet_in_tess!S147</f>
        <v>0</v>
      </c>
      <c r="T427" s="99">
        <f>RES_hhdet_in_tess!T147</f>
        <v>0</v>
      </c>
      <c r="U427" s="99">
        <f>RES_hhdet_in_tess!U147</f>
        <v>0</v>
      </c>
      <c r="V427" s="99">
        <f>RES_hhdet_in_tess!V147</f>
        <v>0</v>
      </c>
      <c r="W427" s="99">
        <f>RES_hhdet_in_tess!W147</f>
        <v>0</v>
      </c>
      <c r="X427" s="99">
        <f>RES_hhdet_in_tess!X147</f>
        <v>0</v>
      </c>
      <c r="Y427" s="99">
        <f>RES_hhdet_in_tess!Y147</f>
        <v>0</v>
      </c>
      <c r="DA427" s="63" t="s">
        <v>4732</v>
      </c>
    </row>
    <row r="428" spans="1:105" ht="12" customHeight="1" x14ac:dyDescent="0.25">
      <c r="A428" s="121" t="s">
        <v>55</v>
      </c>
      <c r="B428" s="123"/>
      <c r="C428" s="123">
        <v>0</v>
      </c>
      <c r="D428" s="123">
        <v>0</v>
      </c>
      <c r="E428" s="123">
        <v>0</v>
      </c>
      <c r="F428" s="123">
        <v>0</v>
      </c>
      <c r="G428" s="123">
        <v>0</v>
      </c>
      <c r="H428" s="123">
        <v>0</v>
      </c>
      <c r="I428" s="123">
        <v>0</v>
      </c>
      <c r="J428" s="123">
        <v>0</v>
      </c>
      <c r="K428" s="123">
        <v>0</v>
      </c>
      <c r="L428" s="123">
        <v>0</v>
      </c>
      <c r="M428" s="123">
        <v>0</v>
      </c>
      <c r="N428" s="123">
        <v>0</v>
      </c>
      <c r="O428" s="123">
        <v>0</v>
      </c>
      <c r="P428" s="123">
        <v>0</v>
      </c>
      <c r="Q428" s="123">
        <v>0</v>
      </c>
      <c r="R428" s="123">
        <v>0</v>
      </c>
      <c r="S428" s="123">
        <v>0</v>
      </c>
      <c r="T428" s="123">
        <v>0</v>
      </c>
      <c r="U428" s="123">
        <v>0</v>
      </c>
      <c r="V428" s="123">
        <v>0</v>
      </c>
      <c r="W428" s="123">
        <v>0</v>
      </c>
      <c r="X428" s="123">
        <v>0</v>
      </c>
      <c r="Y428" s="123">
        <v>0</v>
      </c>
      <c r="DA428" s="130" t="s">
        <v>4733</v>
      </c>
    </row>
    <row r="429" spans="1:105" ht="12" customHeight="1" x14ac:dyDescent="0.25">
      <c r="A429" s="97" t="s">
        <v>124</v>
      </c>
      <c r="B429" s="99"/>
      <c r="C429" s="99">
        <v>0</v>
      </c>
      <c r="D429" s="99">
        <v>0</v>
      </c>
      <c r="E429" s="99">
        <v>0</v>
      </c>
      <c r="F429" s="99">
        <v>0</v>
      </c>
      <c r="G429" s="99">
        <v>0</v>
      </c>
      <c r="H429" s="99">
        <v>0</v>
      </c>
      <c r="I429" s="99">
        <v>0</v>
      </c>
      <c r="J429" s="99">
        <v>0</v>
      </c>
      <c r="K429" s="99">
        <v>0</v>
      </c>
      <c r="L429" s="99">
        <v>0</v>
      </c>
      <c r="M429" s="99">
        <v>0</v>
      </c>
      <c r="N429" s="99">
        <v>0</v>
      </c>
      <c r="O429" s="99">
        <v>0</v>
      </c>
      <c r="P429" s="99">
        <v>0</v>
      </c>
      <c r="Q429" s="99">
        <v>0</v>
      </c>
      <c r="R429" s="99">
        <v>0</v>
      </c>
      <c r="S429" s="99">
        <v>0</v>
      </c>
      <c r="T429" s="99">
        <v>0</v>
      </c>
      <c r="U429" s="99">
        <v>0</v>
      </c>
      <c r="V429" s="99">
        <v>0</v>
      </c>
      <c r="W429" s="99">
        <v>0</v>
      </c>
      <c r="X429" s="99">
        <v>0</v>
      </c>
      <c r="Y429" s="99">
        <v>0</v>
      </c>
      <c r="DA429" s="63" t="s">
        <v>4734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4735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X431" s="102">
        <v>0</v>
      </c>
      <c r="Y431" s="102">
        <v>0</v>
      </c>
      <c r="DA431" s="131" t="s">
        <v>4736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X432" s="105">
        <v>0</v>
      </c>
      <c r="Y432" s="105">
        <v>0</v>
      </c>
      <c r="DA432" s="132" t="s">
        <v>4737</v>
      </c>
    </row>
    <row r="433" spans="1:105" ht="12" customHeight="1" x14ac:dyDescent="0.25">
      <c r="A433" s="106" t="s">
        <v>122</v>
      </c>
      <c r="B433" s="102"/>
      <c r="C433" s="102">
        <v>0</v>
      </c>
      <c r="D433" s="102">
        <v>0</v>
      </c>
      <c r="E433" s="102">
        <v>0</v>
      </c>
      <c r="F433" s="102">
        <v>0</v>
      </c>
      <c r="G433" s="102">
        <v>0</v>
      </c>
      <c r="H433" s="102">
        <v>0</v>
      </c>
      <c r="I433" s="102">
        <v>0</v>
      </c>
      <c r="J433" s="102">
        <v>0</v>
      </c>
      <c r="K433" s="102">
        <v>0</v>
      </c>
      <c r="L433" s="102">
        <v>0</v>
      </c>
      <c r="M433" s="102">
        <v>0</v>
      </c>
      <c r="N433" s="102">
        <v>0</v>
      </c>
      <c r="O433" s="102">
        <v>0</v>
      </c>
      <c r="P433" s="102">
        <v>0</v>
      </c>
      <c r="Q433" s="102">
        <v>0</v>
      </c>
      <c r="R433" s="102">
        <v>0</v>
      </c>
      <c r="S433" s="102">
        <v>0</v>
      </c>
      <c r="T433" s="102">
        <v>0</v>
      </c>
      <c r="U433" s="102">
        <v>0</v>
      </c>
      <c r="V433" s="102">
        <v>0</v>
      </c>
      <c r="W433" s="102">
        <v>0</v>
      </c>
      <c r="X433" s="102">
        <v>0</v>
      </c>
      <c r="Y433" s="102">
        <v>0</v>
      </c>
      <c r="DA433" s="131" t="s">
        <v>4738</v>
      </c>
    </row>
    <row r="434" spans="1:105" ht="12" customHeight="1" x14ac:dyDescent="0.25">
      <c r="A434" s="107" t="s">
        <v>121</v>
      </c>
      <c r="B434" s="105"/>
      <c r="C434" s="105">
        <v>0</v>
      </c>
      <c r="D434" s="105">
        <v>0</v>
      </c>
      <c r="E434" s="105">
        <v>0</v>
      </c>
      <c r="F434" s="105">
        <v>0</v>
      </c>
      <c r="G434" s="105">
        <v>0</v>
      </c>
      <c r="H434" s="105">
        <v>0</v>
      </c>
      <c r="I434" s="105">
        <v>0</v>
      </c>
      <c r="J434" s="105">
        <v>0</v>
      </c>
      <c r="K434" s="105">
        <v>0</v>
      </c>
      <c r="L434" s="105">
        <v>0</v>
      </c>
      <c r="M434" s="105">
        <v>0</v>
      </c>
      <c r="N434" s="105">
        <v>0</v>
      </c>
      <c r="O434" s="105">
        <v>0</v>
      </c>
      <c r="P434" s="105">
        <v>0</v>
      </c>
      <c r="Q434" s="105">
        <v>0</v>
      </c>
      <c r="R434" s="105">
        <v>0</v>
      </c>
      <c r="S434" s="105">
        <v>0</v>
      </c>
      <c r="T434" s="105">
        <v>0</v>
      </c>
      <c r="U434" s="105">
        <v>0</v>
      </c>
      <c r="V434" s="105">
        <v>0</v>
      </c>
      <c r="W434" s="105">
        <v>0</v>
      </c>
      <c r="X434" s="105">
        <v>0</v>
      </c>
      <c r="Y434" s="105">
        <v>0</v>
      </c>
      <c r="DA434" s="132" t="s">
        <v>4739</v>
      </c>
    </row>
    <row r="435" spans="1:105" ht="12" customHeight="1" x14ac:dyDescent="0.25">
      <c r="A435" s="108" t="s">
        <v>53</v>
      </c>
      <c r="B435" s="99"/>
      <c r="C435" s="99">
        <v>0</v>
      </c>
      <c r="D435" s="99">
        <v>0</v>
      </c>
      <c r="E435" s="99">
        <v>0</v>
      </c>
      <c r="F435" s="99">
        <v>0</v>
      </c>
      <c r="G435" s="99">
        <v>0</v>
      </c>
      <c r="H435" s="99">
        <v>0</v>
      </c>
      <c r="I435" s="99">
        <v>0</v>
      </c>
      <c r="J435" s="99">
        <v>0</v>
      </c>
      <c r="K435" s="99">
        <v>0</v>
      </c>
      <c r="L435" s="99">
        <v>0</v>
      </c>
      <c r="M435" s="99">
        <v>0</v>
      </c>
      <c r="N435" s="99">
        <v>0</v>
      </c>
      <c r="O435" s="99">
        <v>0</v>
      </c>
      <c r="P435" s="99">
        <v>0</v>
      </c>
      <c r="Q435" s="99">
        <v>0</v>
      </c>
      <c r="R435" s="99">
        <v>0</v>
      </c>
      <c r="S435" s="99">
        <v>0</v>
      </c>
      <c r="T435" s="99">
        <v>0</v>
      </c>
      <c r="U435" s="99">
        <v>0</v>
      </c>
      <c r="V435" s="99">
        <v>0</v>
      </c>
      <c r="W435" s="99">
        <v>0</v>
      </c>
      <c r="X435" s="99">
        <v>0</v>
      </c>
      <c r="Y435" s="99">
        <v>0</v>
      </c>
      <c r="DA435" s="63" t="s">
        <v>4740</v>
      </c>
    </row>
    <row r="436" spans="1:105" ht="12" customHeight="1" x14ac:dyDescent="0.25">
      <c r="A436" s="108" t="s">
        <v>52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X436" s="99">
        <v>0</v>
      </c>
      <c r="Y436" s="99">
        <v>0</v>
      </c>
      <c r="DA436" s="63" t="s">
        <v>4741</v>
      </c>
    </row>
    <row r="437" spans="1:105" ht="12" customHeight="1" x14ac:dyDescent="0.25">
      <c r="A437" s="121" t="s">
        <v>54</v>
      </c>
      <c r="B437" s="123"/>
      <c r="C437" s="123">
        <v>0</v>
      </c>
      <c r="D437" s="123">
        <v>0</v>
      </c>
      <c r="E437" s="123">
        <v>0</v>
      </c>
      <c r="F437" s="123">
        <v>0</v>
      </c>
      <c r="G437" s="123">
        <v>0</v>
      </c>
      <c r="H437" s="123">
        <v>0</v>
      </c>
      <c r="I437" s="123">
        <v>0</v>
      </c>
      <c r="J437" s="123">
        <v>0</v>
      </c>
      <c r="K437" s="123">
        <v>0</v>
      </c>
      <c r="L437" s="123">
        <v>0</v>
      </c>
      <c r="M437" s="123">
        <v>0</v>
      </c>
      <c r="N437" s="123">
        <v>0</v>
      </c>
      <c r="O437" s="123">
        <v>0</v>
      </c>
      <c r="P437" s="123">
        <v>0</v>
      </c>
      <c r="Q437" s="123">
        <v>0</v>
      </c>
      <c r="R437" s="123">
        <v>0</v>
      </c>
      <c r="S437" s="123">
        <v>0</v>
      </c>
      <c r="T437" s="123">
        <v>0</v>
      </c>
      <c r="U437" s="123">
        <v>0</v>
      </c>
      <c r="V437" s="123">
        <v>0</v>
      </c>
      <c r="W437" s="123">
        <v>0</v>
      </c>
      <c r="X437" s="123">
        <v>0</v>
      </c>
      <c r="Y437" s="123">
        <v>0</v>
      </c>
      <c r="DA437" s="130" t="s">
        <v>4742</v>
      </c>
    </row>
    <row r="438" spans="1:105" ht="12" customHeight="1" x14ac:dyDescent="0.25">
      <c r="A438" s="97" t="s">
        <v>50</v>
      </c>
      <c r="B438" s="99"/>
      <c r="C438" s="99">
        <v>0</v>
      </c>
      <c r="D438" s="99">
        <v>0</v>
      </c>
      <c r="E438" s="99">
        <v>0</v>
      </c>
      <c r="F438" s="99">
        <v>0</v>
      </c>
      <c r="G438" s="99">
        <v>0</v>
      </c>
      <c r="H438" s="99">
        <v>0</v>
      </c>
      <c r="I438" s="99">
        <v>0</v>
      </c>
      <c r="J438" s="99">
        <v>0</v>
      </c>
      <c r="K438" s="99">
        <v>0</v>
      </c>
      <c r="L438" s="99">
        <v>0</v>
      </c>
      <c r="M438" s="99">
        <v>0</v>
      </c>
      <c r="N438" s="99">
        <v>0</v>
      </c>
      <c r="O438" s="99">
        <v>0</v>
      </c>
      <c r="P438" s="99">
        <v>0</v>
      </c>
      <c r="Q438" s="99">
        <v>0</v>
      </c>
      <c r="R438" s="99">
        <v>0</v>
      </c>
      <c r="S438" s="99">
        <v>0</v>
      </c>
      <c r="T438" s="99">
        <v>0</v>
      </c>
      <c r="U438" s="99">
        <v>0</v>
      </c>
      <c r="V438" s="99">
        <v>0</v>
      </c>
      <c r="W438" s="99">
        <v>0</v>
      </c>
      <c r="X438" s="99">
        <v>0</v>
      </c>
      <c r="Y438" s="99">
        <v>0</v>
      </c>
      <c r="DA438" s="63" t="s">
        <v>4743</v>
      </c>
    </row>
    <row r="439" spans="1:105" ht="12" customHeight="1" x14ac:dyDescent="0.25">
      <c r="A439" s="109" t="s">
        <v>120</v>
      </c>
      <c r="B439" s="110"/>
      <c r="C439" s="110">
        <v>0</v>
      </c>
      <c r="D439" s="110">
        <v>0</v>
      </c>
      <c r="E439" s="110">
        <v>0</v>
      </c>
      <c r="F439" s="110">
        <v>0</v>
      </c>
      <c r="G439" s="110">
        <v>0</v>
      </c>
      <c r="H439" s="110">
        <v>0</v>
      </c>
      <c r="I439" s="110">
        <v>0</v>
      </c>
      <c r="J439" s="110">
        <v>0</v>
      </c>
      <c r="K439" s="110">
        <v>0</v>
      </c>
      <c r="L439" s="110">
        <v>0</v>
      </c>
      <c r="M439" s="110">
        <v>0</v>
      </c>
      <c r="N439" s="110">
        <v>0</v>
      </c>
      <c r="O439" s="110">
        <v>0</v>
      </c>
      <c r="P439" s="110">
        <v>0</v>
      </c>
      <c r="Q439" s="110">
        <v>0</v>
      </c>
      <c r="R439" s="110">
        <v>0</v>
      </c>
      <c r="S439" s="110">
        <v>0</v>
      </c>
      <c r="T439" s="110">
        <v>0</v>
      </c>
      <c r="U439" s="110">
        <v>0</v>
      </c>
      <c r="V439" s="110">
        <v>0</v>
      </c>
      <c r="W439" s="110">
        <v>0</v>
      </c>
      <c r="X439" s="110">
        <v>0</v>
      </c>
      <c r="Y439" s="110">
        <v>0</v>
      </c>
      <c r="DA439" s="60" t="s">
        <v>4744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</v>
      </c>
      <c r="D441" s="118">
        <f t="shared" si="199"/>
        <v>0</v>
      </c>
      <c r="E441" s="118">
        <f t="shared" si="199"/>
        <v>0</v>
      </c>
      <c r="F441" s="118">
        <f t="shared" si="199"/>
        <v>0</v>
      </c>
      <c r="G441" s="118">
        <f t="shared" si="199"/>
        <v>0</v>
      </c>
      <c r="H441" s="118">
        <f t="shared" si="199"/>
        <v>0</v>
      </c>
      <c r="I441" s="118">
        <f t="shared" si="199"/>
        <v>0</v>
      </c>
      <c r="J441" s="118">
        <f t="shared" si="199"/>
        <v>0</v>
      </c>
      <c r="K441" s="118">
        <f t="shared" si="199"/>
        <v>0</v>
      </c>
      <c r="L441" s="118">
        <f t="shared" si="199"/>
        <v>0</v>
      </c>
      <c r="M441" s="118">
        <f t="shared" si="199"/>
        <v>0</v>
      </c>
      <c r="N441" s="118">
        <f t="shared" si="199"/>
        <v>0</v>
      </c>
      <c r="O441" s="118">
        <f t="shared" si="199"/>
        <v>0</v>
      </c>
      <c r="P441" s="118">
        <f t="shared" si="199"/>
        <v>0</v>
      </c>
      <c r="Q441" s="118">
        <f t="shared" si="199"/>
        <v>0</v>
      </c>
      <c r="R441" s="118">
        <f t="shared" ref="R441:V441" si="200">R442+R444+R446+R455</f>
        <v>0</v>
      </c>
      <c r="S441" s="118">
        <f t="shared" si="200"/>
        <v>0</v>
      </c>
      <c r="T441" s="118">
        <f t="shared" si="200"/>
        <v>0</v>
      </c>
      <c r="U441" s="118">
        <f t="shared" si="200"/>
        <v>0</v>
      </c>
      <c r="V441" s="118">
        <f t="shared" si="200"/>
        <v>0</v>
      </c>
      <c r="W441" s="118">
        <f t="shared" ref="W441:Y441" si="201">W442+W444+W446+W455</f>
        <v>0</v>
      </c>
      <c r="X441" s="118">
        <f t="shared" si="201"/>
        <v>0</v>
      </c>
      <c r="Y441" s="118">
        <f t="shared" si="201"/>
        <v>0</v>
      </c>
      <c r="DA441" s="129" t="s">
        <v>4896</v>
      </c>
    </row>
    <row r="442" spans="1:105" ht="12" customHeight="1" x14ac:dyDescent="0.25">
      <c r="A442" s="121" t="s">
        <v>57</v>
      </c>
      <c r="B442" s="123"/>
      <c r="C442" s="123">
        <f t="shared" ref="C442:Y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X442" s="123">
        <f t="shared" si="202"/>
        <v>0</v>
      </c>
      <c r="Y442" s="123">
        <f t="shared" si="202"/>
        <v>0</v>
      </c>
      <c r="DA442" s="130" t="s">
        <v>4897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X443" s="99">
        <v>0</v>
      </c>
      <c r="Y443" s="99">
        <v>0</v>
      </c>
      <c r="DA443" s="63" t="s">
        <v>4898</v>
      </c>
    </row>
    <row r="444" spans="1:105" ht="12" customHeight="1" x14ac:dyDescent="0.25">
      <c r="A444" s="121" t="s">
        <v>92</v>
      </c>
      <c r="B444" s="123"/>
      <c r="C444" s="123">
        <f t="shared" ref="C444:Y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X444" s="123">
        <f t="shared" si="203"/>
        <v>0</v>
      </c>
      <c r="Y444" s="123">
        <f t="shared" si="203"/>
        <v>0</v>
      </c>
      <c r="DA444" s="130" t="s">
        <v>4899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4900</v>
      </c>
    </row>
    <row r="446" spans="1:105" ht="12" customHeight="1" x14ac:dyDescent="0.25">
      <c r="A446" s="121" t="s">
        <v>55</v>
      </c>
      <c r="B446" s="123"/>
      <c r="C446" s="123">
        <v>0</v>
      </c>
      <c r="D446" s="123">
        <v>0</v>
      </c>
      <c r="E446" s="123">
        <v>0</v>
      </c>
      <c r="F446" s="123">
        <v>0</v>
      </c>
      <c r="G446" s="123">
        <v>0</v>
      </c>
      <c r="H446" s="123">
        <v>0</v>
      </c>
      <c r="I446" s="123">
        <v>0</v>
      </c>
      <c r="J446" s="123">
        <v>0</v>
      </c>
      <c r="K446" s="123">
        <v>0</v>
      </c>
      <c r="L446" s="123">
        <v>0</v>
      </c>
      <c r="M446" s="123">
        <v>0</v>
      </c>
      <c r="N446" s="123">
        <v>0</v>
      </c>
      <c r="O446" s="123">
        <v>0</v>
      </c>
      <c r="P446" s="123">
        <v>0</v>
      </c>
      <c r="Q446" s="123">
        <v>0</v>
      </c>
      <c r="R446" s="123">
        <v>0</v>
      </c>
      <c r="S446" s="123">
        <v>0</v>
      </c>
      <c r="T446" s="123">
        <v>0</v>
      </c>
      <c r="U446" s="123">
        <v>0</v>
      </c>
      <c r="V446" s="123">
        <v>0</v>
      </c>
      <c r="W446" s="123">
        <v>0</v>
      </c>
      <c r="X446" s="123">
        <v>0</v>
      </c>
      <c r="Y446" s="123">
        <v>0</v>
      </c>
      <c r="DA446" s="130" t="s">
        <v>4901</v>
      </c>
    </row>
    <row r="447" spans="1:105" ht="12" customHeight="1" x14ac:dyDescent="0.25">
      <c r="A447" s="97" t="s">
        <v>124</v>
      </c>
      <c r="B447" s="99"/>
      <c r="C447" s="99">
        <v>0</v>
      </c>
      <c r="D447" s="99">
        <v>0</v>
      </c>
      <c r="E447" s="99">
        <v>0</v>
      </c>
      <c r="F447" s="99">
        <v>0</v>
      </c>
      <c r="G447" s="99">
        <v>0</v>
      </c>
      <c r="H447" s="99">
        <v>0</v>
      </c>
      <c r="I447" s="99">
        <v>0</v>
      </c>
      <c r="J447" s="99">
        <v>0</v>
      </c>
      <c r="K447" s="99">
        <v>0</v>
      </c>
      <c r="L447" s="99">
        <v>0</v>
      </c>
      <c r="M447" s="99">
        <v>0</v>
      </c>
      <c r="N447" s="99">
        <v>0</v>
      </c>
      <c r="O447" s="99">
        <v>0</v>
      </c>
      <c r="P447" s="99">
        <v>0</v>
      </c>
      <c r="Q447" s="99">
        <v>0</v>
      </c>
      <c r="R447" s="99">
        <v>0</v>
      </c>
      <c r="S447" s="99">
        <v>0</v>
      </c>
      <c r="T447" s="99">
        <v>0</v>
      </c>
      <c r="U447" s="99">
        <v>0</v>
      </c>
      <c r="V447" s="99">
        <v>0</v>
      </c>
      <c r="W447" s="99">
        <v>0</v>
      </c>
      <c r="X447" s="99">
        <v>0</v>
      </c>
      <c r="Y447" s="99">
        <v>0</v>
      </c>
      <c r="DA447" s="63" t="s">
        <v>4902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X448" s="99">
        <v>0</v>
      </c>
      <c r="Y448" s="99">
        <v>0</v>
      </c>
      <c r="DA448" s="63" t="s">
        <v>4903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X449" s="102">
        <v>0</v>
      </c>
      <c r="Y449" s="102">
        <v>0</v>
      </c>
      <c r="DA449" s="131" t="s">
        <v>4904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X450" s="105">
        <v>0</v>
      </c>
      <c r="Y450" s="105">
        <v>0</v>
      </c>
      <c r="DA450" s="132" t="s">
        <v>4905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4906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4907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X453" s="99">
        <v>0</v>
      </c>
      <c r="Y453" s="99">
        <v>0</v>
      </c>
      <c r="DA453" s="63" t="s">
        <v>4908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X454" s="99">
        <v>0</v>
      </c>
      <c r="Y454" s="99">
        <v>0</v>
      </c>
      <c r="DA454" s="63" t="s">
        <v>4909</v>
      </c>
    </row>
    <row r="455" spans="1:105" ht="12" customHeight="1" x14ac:dyDescent="0.25">
      <c r="A455" s="121" t="s">
        <v>54</v>
      </c>
      <c r="B455" s="123"/>
      <c r="C455" s="123">
        <v>0</v>
      </c>
      <c r="D455" s="123">
        <v>0</v>
      </c>
      <c r="E455" s="123">
        <v>0</v>
      </c>
      <c r="F455" s="123">
        <v>0</v>
      </c>
      <c r="G455" s="123">
        <v>0</v>
      </c>
      <c r="H455" s="123">
        <v>0</v>
      </c>
      <c r="I455" s="123">
        <v>0</v>
      </c>
      <c r="J455" s="123">
        <v>0</v>
      </c>
      <c r="K455" s="123">
        <v>0</v>
      </c>
      <c r="L455" s="123">
        <v>0</v>
      </c>
      <c r="M455" s="123">
        <v>0</v>
      </c>
      <c r="N455" s="123">
        <v>0</v>
      </c>
      <c r="O455" s="123">
        <v>0</v>
      </c>
      <c r="P455" s="123">
        <v>0</v>
      </c>
      <c r="Q455" s="123">
        <v>0</v>
      </c>
      <c r="R455" s="123">
        <v>0</v>
      </c>
      <c r="S455" s="123">
        <v>0</v>
      </c>
      <c r="T455" s="123">
        <v>0</v>
      </c>
      <c r="U455" s="123">
        <v>0</v>
      </c>
      <c r="V455" s="123">
        <v>0</v>
      </c>
      <c r="W455" s="123">
        <v>0</v>
      </c>
      <c r="X455" s="123">
        <v>0</v>
      </c>
      <c r="Y455" s="123">
        <v>0</v>
      </c>
      <c r="DA455" s="130" t="s">
        <v>4910</v>
      </c>
    </row>
    <row r="456" spans="1:105" ht="12" customHeight="1" x14ac:dyDescent="0.25">
      <c r="A456" s="97" t="s">
        <v>50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X456" s="99">
        <v>0</v>
      </c>
      <c r="Y456" s="99">
        <v>0</v>
      </c>
      <c r="DA456" s="63" t="s">
        <v>4911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X457" s="110">
        <v>0</v>
      </c>
      <c r="Y457" s="110">
        <v>0</v>
      </c>
      <c r="DA457" s="60" t="s">
        <v>4912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15077</v>
      </c>
      <c r="C5" s="120">
        <v>15101</v>
      </c>
      <c r="D5" s="120">
        <v>15183</v>
      </c>
      <c r="E5" s="120">
        <v>15449</v>
      </c>
      <c r="F5" s="120">
        <v>15725</v>
      </c>
      <c r="G5" s="120">
        <v>16913</v>
      </c>
      <c r="H5" s="120">
        <v>18976</v>
      </c>
      <c r="I5" s="120">
        <v>22377</v>
      </c>
      <c r="J5" s="120">
        <v>25689</v>
      </c>
      <c r="K5" s="120">
        <v>27945</v>
      </c>
      <c r="L5" s="120">
        <v>28255</v>
      </c>
      <c r="M5" s="120">
        <v>28191</v>
      </c>
      <c r="N5" s="120">
        <v>27804</v>
      </c>
      <c r="O5" s="120">
        <v>27069</v>
      </c>
      <c r="P5" s="120">
        <v>26990</v>
      </c>
      <c r="Q5" s="120">
        <v>27367</v>
      </c>
      <c r="R5" s="120">
        <v>28693</v>
      </c>
      <c r="S5" s="120">
        <v>30193</v>
      </c>
      <c r="T5" s="120">
        <v>31432</v>
      </c>
      <c r="U5" s="120">
        <v>32313</v>
      </c>
      <c r="V5" s="120">
        <v>32520</v>
      </c>
      <c r="W5" s="120">
        <v>31349</v>
      </c>
      <c r="X5" s="120">
        <v>31292</v>
      </c>
      <c r="Y5" s="120">
        <v>30144</v>
      </c>
      <c r="DA5" s="129" t="s">
        <v>344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53</v>
      </c>
      <c r="B7" s="52">
        <v>15077</v>
      </c>
      <c r="C7" s="52">
        <v>15101</v>
      </c>
      <c r="D7" s="52">
        <v>15183</v>
      </c>
      <c r="E7" s="52">
        <v>15449</v>
      </c>
      <c r="F7" s="52">
        <v>15725</v>
      </c>
      <c r="G7" s="52">
        <v>16913</v>
      </c>
      <c r="H7" s="52">
        <v>18976</v>
      </c>
      <c r="I7" s="52">
        <v>22377</v>
      </c>
      <c r="J7" s="52">
        <v>25689</v>
      </c>
      <c r="K7" s="52">
        <v>27945</v>
      </c>
      <c r="L7" s="52">
        <v>28255</v>
      </c>
      <c r="M7" s="52">
        <v>28191</v>
      </c>
      <c r="N7" s="52">
        <v>27804</v>
      </c>
      <c r="O7" s="52">
        <v>27069</v>
      </c>
      <c r="P7" s="52">
        <v>26990</v>
      </c>
      <c r="Q7" s="52">
        <v>27367</v>
      </c>
      <c r="R7" s="52">
        <v>28693</v>
      </c>
      <c r="S7" s="52">
        <v>30193</v>
      </c>
      <c r="T7" s="52">
        <v>31432</v>
      </c>
      <c r="U7" s="52">
        <v>32313</v>
      </c>
      <c r="V7" s="52">
        <v>32520</v>
      </c>
      <c r="W7" s="52">
        <v>31349</v>
      </c>
      <c r="X7" s="52">
        <v>31292</v>
      </c>
      <c r="Y7" s="52">
        <v>30144</v>
      </c>
      <c r="DA7" s="63" t="s">
        <v>1128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24</v>
      </c>
      <c r="C9" s="52">
        <v>26</v>
      </c>
      <c r="D9" s="52">
        <v>32</v>
      </c>
      <c r="E9" s="52">
        <v>34</v>
      </c>
      <c r="F9" s="52">
        <v>40</v>
      </c>
      <c r="G9" s="52">
        <v>54</v>
      </c>
      <c r="H9" s="52">
        <v>77</v>
      </c>
      <c r="I9" s="52">
        <v>131</v>
      </c>
      <c r="J9" s="52">
        <v>214</v>
      </c>
      <c r="K9" s="52">
        <v>289</v>
      </c>
      <c r="L9" s="52">
        <v>352</v>
      </c>
      <c r="M9" s="52">
        <v>371</v>
      </c>
      <c r="N9" s="52">
        <v>376</v>
      </c>
      <c r="O9" s="52">
        <v>361</v>
      </c>
      <c r="P9" s="52">
        <v>341</v>
      </c>
      <c r="Q9" s="52">
        <v>328</v>
      </c>
      <c r="R9" s="52">
        <v>355</v>
      </c>
      <c r="S9" s="52">
        <v>443</v>
      </c>
      <c r="T9" s="52">
        <v>575</v>
      </c>
      <c r="U9" s="52">
        <v>745</v>
      </c>
      <c r="V9" s="52">
        <v>927</v>
      </c>
      <c r="W9" s="52">
        <v>1055</v>
      </c>
      <c r="X9" s="52">
        <v>1233</v>
      </c>
      <c r="Y9" s="52">
        <v>1309</v>
      </c>
      <c r="DA9" s="63" t="s">
        <v>1129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1130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1131</v>
      </c>
    </row>
    <row r="13" spans="1:105" ht="12" customHeight="1" x14ac:dyDescent="0.25">
      <c r="A13" s="97" t="s">
        <v>122</v>
      </c>
      <c r="B13" s="52">
        <v>15077</v>
      </c>
      <c r="C13" s="52">
        <v>15101</v>
      </c>
      <c r="D13" s="52">
        <v>15183</v>
      </c>
      <c r="E13" s="52">
        <v>15449</v>
      </c>
      <c r="F13" s="52">
        <v>15725</v>
      </c>
      <c r="G13" s="52">
        <v>16913</v>
      </c>
      <c r="H13" s="52">
        <v>18976</v>
      </c>
      <c r="I13" s="52">
        <v>22377</v>
      </c>
      <c r="J13" s="52">
        <v>25689</v>
      </c>
      <c r="K13" s="52">
        <v>27945</v>
      </c>
      <c r="L13" s="52">
        <v>28255</v>
      </c>
      <c r="M13" s="52">
        <v>28191</v>
      </c>
      <c r="N13" s="52">
        <v>27804</v>
      </c>
      <c r="O13" s="52">
        <v>27069</v>
      </c>
      <c r="P13" s="52">
        <v>26990</v>
      </c>
      <c r="Q13" s="52">
        <v>27367</v>
      </c>
      <c r="R13" s="52">
        <v>28693</v>
      </c>
      <c r="S13" s="52">
        <v>30193</v>
      </c>
      <c r="T13" s="52">
        <v>31432</v>
      </c>
      <c r="U13" s="52">
        <v>32313</v>
      </c>
      <c r="V13" s="52">
        <v>32520</v>
      </c>
      <c r="W13" s="52">
        <v>31349</v>
      </c>
      <c r="X13" s="52">
        <v>31292</v>
      </c>
      <c r="Y13" s="52">
        <v>30144</v>
      </c>
      <c r="DA13" s="63" t="s">
        <v>1132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1133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2099</v>
      </c>
      <c r="C16" s="52">
        <v>1916</v>
      </c>
      <c r="D16" s="52">
        <v>1564</v>
      </c>
      <c r="E16" s="52">
        <v>1526</v>
      </c>
      <c r="F16" s="52">
        <v>1458</v>
      </c>
      <c r="G16" s="52">
        <v>1502</v>
      </c>
      <c r="H16" s="52">
        <v>1625</v>
      </c>
      <c r="I16" s="52">
        <v>2013</v>
      </c>
      <c r="J16" s="52">
        <v>2686</v>
      </c>
      <c r="K16" s="52">
        <v>3320</v>
      </c>
      <c r="L16" s="52">
        <v>3613</v>
      </c>
      <c r="M16" s="52">
        <v>3673</v>
      </c>
      <c r="N16" s="52">
        <v>3526</v>
      </c>
      <c r="O16" s="52">
        <v>3619</v>
      </c>
      <c r="P16" s="52">
        <v>4481</v>
      </c>
      <c r="Q16" s="52">
        <v>5527</v>
      </c>
      <c r="R16" s="52">
        <v>6352</v>
      </c>
      <c r="S16" s="52">
        <v>6470</v>
      </c>
      <c r="T16" s="52">
        <v>6500</v>
      </c>
      <c r="U16" s="52">
        <v>6100</v>
      </c>
      <c r="V16" s="52">
        <v>4907</v>
      </c>
      <c r="W16" s="52">
        <v>3983</v>
      </c>
      <c r="X16" s="52">
        <v>3628</v>
      </c>
      <c r="Y16" s="52">
        <v>2975</v>
      </c>
      <c r="DA16" s="63" t="s">
        <v>1134</v>
      </c>
    </row>
    <row r="17" spans="1:105" ht="12" customHeight="1" x14ac:dyDescent="0.25">
      <c r="A17" s="109" t="s">
        <v>120</v>
      </c>
      <c r="B17" s="36">
        <v>12978</v>
      </c>
      <c r="C17" s="36">
        <v>13185</v>
      </c>
      <c r="D17" s="36">
        <v>13619</v>
      </c>
      <c r="E17" s="36">
        <v>13923</v>
      </c>
      <c r="F17" s="36">
        <v>14267</v>
      </c>
      <c r="G17" s="36">
        <v>15411</v>
      </c>
      <c r="H17" s="36">
        <v>17351</v>
      </c>
      <c r="I17" s="36">
        <v>20364</v>
      </c>
      <c r="J17" s="36">
        <v>23003</v>
      </c>
      <c r="K17" s="36">
        <v>24625</v>
      </c>
      <c r="L17" s="36">
        <v>24642</v>
      </c>
      <c r="M17" s="36">
        <v>24518</v>
      </c>
      <c r="N17" s="36">
        <v>24278</v>
      </c>
      <c r="O17" s="36">
        <v>23450</v>
      </c>
      <c r="P17" s="36">
        <v>22509</v>
      </c>
      <c r="Q17" s="36">
        <v>21840</v>
      </c>
      <c r="R17" s="36">
        <v>22341</v>
      </c>
      <c r="S17" s="36">
        <v>23723</v>
      </c>
      <c r="T17" s="36">
        <v>24932</v>
      </c>
      <c r="U17" s="36">
        <v>26213</v>
      </c>
      <c r="V17" s="36">
        <v>27613</v>
      </c>
      <c r="W17" s="36">
        <v>27366</v>
      </c>
      <c r="X17" s="36">
        <v>27664</v>
      </c>
      <c r="Y17" s="36">
        <v>27169</v>
      </c>
      <c r="DA17" s="60" t="s">
        <v>1135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1214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53</v>
      </c>
      <c r="B21" s="52"/>
      <c r="C21" s="52">
        <v>1178</v>
      </c>
      <c r="D21" s="52">
        <v>1178</v>
      </c>
      <c r="E21" s="52">
        <v>1180</v>
      </c>
      <c r="F21" s="52">
        <v>1187</v>
      </c>
      <c r="G21" s="52">
        <v>1196</v>
      </c>
      <c r="H21" s="52">
        <v>1217</v>
      </c>
      <c r="I21" s="52">
        <v>1247</v>
      </c>
      <c r="J21" s="52">
        <v>1297</v>
      </c>
      <c r="K21" s="52">
        <v>1367</v>
      </c>
      <c r="L21" s="52">
        <v>1463</v>
      </c>
      <c r="M21" s="52">
        <v>1602</v>
      </c>
      <c r="N21" s="52">
        <v>1772</v>
      </c>
      <c r="O21" s="52">
        <v>1748</v>
      </c>
      <c r="P21" s="52">
        <v>1062</v>
      </c>
      <c r="Q21" s="52">
        <v>1358</v>
      </c>
      <c r="R21" s="52">
        <v>1702</v>
      </c>
      <c r="S21" s="52">
        <v>2089</v>
      </c>
      <c r="T21" s="52">
        <v>2294</v>
      </c>
      <c r="U21" s="52">
        <v>2509</v>
      </c>
      <c r="V21" s="52">
        <v>2716</v>
      </c>
      <c r="W21" s="52">
        <v>2961</v>
      </c>
      <c r="X21" s="52">
        <v>3028</v>
      </c>
      <c r="Y21" s="52">
        <v>2939</v>
      </c>
      <c r="DA21" s="63" t="s">
        <v>1215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4</v>
      </c>
      <c r="D23" s="52">
        <v>3</v>
      </c>
      <c r="E23" s="52">
        <v>4</v>
      </c>
      <c r="F23" s="52">
        <v>4</v>
      </c>
      <c r="G23" s="52">
        <v>5</v>
      </c>
      <c r="H23" s="52">
        <v>4</v>
      </c>
      <c r="I23" s="52">
        <v>4</v>
      </c>
      <c r="J23" s="52">
        <v>3</v>
      </c>
      <c r="K23" s="52">
        <v>15</v>
      </c>
      <c r="L23" s="52">
        <v>11</v>
      </c>
      <c r="M23" s="52">
        <v>22</v>
      </c>
      <c r="N23" s="52">
        <v>29</v>
      </c>
      <c r="O23" s="52">
        <v>46</v>
      </c>
      <c r="P23" s="52">
        <v>57</v>
      </c>
      <c r="Q23" s="52">
        <v>68</v>
      </c>
      <c r="R23" s="52">
        <v>71</v>
      </c>
      <c r="S23" s="52">
        <v>63</v>
      </c>
      <c r="T23" s="52">
        <v>49</v>
      </c>
      <c r="U23" s="52">
        <v>44</v>
      </c>
      <c r="V23" s="52">
        <v>48</v>
      </c>
      <c r="W23" s="52">
        <v>64</v>
      </c>
      <c r="X23" s="52">
        <v>84</v>
      </c>
      <c r="Y23" s="52">
        <v>126</v>
      </c>
      <c r="DA23" s="63" t="s">
        <v>1216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124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DA25" s="63" t="s">
        <v>1217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1218</v>
      </c>
    </row>
    <row r="27" spans="1:105" ht="12" customHeight="1" x14ac:dyDescent="0.25">
      <c r="A27" s="97" t="s">
        <v>122</v>
      </c>
      <c r="B27" s="52"/>
      <c r="C27" s="52">
        <v>2356</v>
      </c>
      <c r="D27" s="52">
        <v>2360</v>
      </c>
      <c r="E27" s="52">
        <v>2393</v>
      </c>
      <c r="F27" s="52">
        <v>2481</v>
      </c>
      <c r="G27" s="52">
        <v>2661</v>
      </c>
      <c r="H27" s="52">
        <v>2960</v>
      </c>
      <c r="I27" s="52">
        <v>2010</v>
      </c>
      <c r="J27" s="52">
        <v>2132</v>
      </c>
      <c r="K27" s="52">
        <v>2727</v>
      </c>
      <c r="L27" s="52">
        <v>3081</v>
      </c>
      <c r="M27" s="52">
        <v>3589</v>
      </c>
      <c r="N27" s="52">
        <v>4203</v>
      </c>
      <c r="O27" s="52">
        <v>4767</v>
      </c>
      <c r="P27" s="52">
        <v>4469</v>
      </c>
      <c r="Q27" s="52">
        <v>4831</v>
      </c>
      <c r="R27" s="52">
        <v>4616</v>
      </c>
      <c r="S27" s="52">
        <v>4234</v>
      </c>
      <c r="T27" s="52">
        <v>3845</v>
      </c>
      <c r="U27" s="52">
        <v>4058</v>
      </c>
      <c r="V27" s="52">
        <v>4392</v>
      </c>
      <c r="W27" s="52">
        <v>4817</v>
      </c>
      <c r="X27" s="52">
        <v>5236</v>
      </c>
      <c r="Y27" s="52">
        <v>5635</v>
      </c>
      <c r="DA27" s="63" t="s">
        <v>1219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1220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328</v>
      </c>
      <c r="D30" s="52">
        <v>352</v>
      </c>
      <c r="E30" s="52">
        <v>306</v>
      </c>
      <c r="F30" s="52">
        <v>333</v>
      </c>
      <c r="G30" s="52">
        <v>343</v>
      </c>
      <c r="H30" s="52">
        <v>360</v>
      </c>
      <c r="I30" s="52">
        <v>189</v>
      </c>
      <c r="J30" s="52">
        <v>142</v>
      </c>
      <c r="K30" s="52">
        <v>180</v>
      </c>
      <c r="L30" s="52">
        <v>233</v>
      </c>
      <c r="M30" s="52">
        <v>367</v>
      </c>
      <c r="N30" s="52">
        <v>451</v>
      </c>
      <c r="O30" s="52">
        <v>549</v>
      </c>
      <c r="P30" s="52">
        <v>547</v>
      </c>
      <c r="Q30" s="52">
        <v>654</v>
      </c>
      <c r="R30" s="52">
        <v>699</v>
      </c>
      <c r="S30" s="52">
        <v>678</v>
      </c>
      <c r="T30" s="52">
        <v>630</v>
      </c>
      <c r="U30" s="52">
        <v>674</v>
      </c>
      <c r="V30" s="52">
        <v>1218</v>
      </c>
      <c r="W30" s="52">
        <v>936</v>
      </c>
      <c r="X30" s="52">
        <v>1142</v>
      </c>
      <c r="Y30" s="52">
        <v>1141</v>
      </c>
      <c r="DA30" s="63" t="s">
        <v>1221</v>
      </c>
    </row>
    <row r="31" spans="1:105" ht="12" customHeight="1" x14ac:dyDescent="0.25">
      <c r="A31" s="109" t="s">
        <v>120</v>
      </c>
      <c r="B31" s="36"/>
      <c r="C31" s="36">
        <v>2028</v>
      </c>
      <c r="D31" s="36">
        <v>2032</v>
      </c>
      <c r="E31" s="36">
        <v>2063</v>
      </c>
      <c r="F31" s="36">
        <v>2149</v>
      </c>
      <c r="G31" s="36">
        <v>2318</v>
      </c>
      <c r="H31" s="36">
        <v>2600</v>
      </c>
      <c r="I31" s="36">
        <v>1822</v>
      </c>
      <c r="J31" s="36">
        <v>1992</v>
      </c>
      <c r="K31" s="36">
        <v>2539</v>
      </c>
      <c r="L31" s="36">
        <v>2848</v>
      </c>
      <c r="M31" s="36">
        <v>3218</v>
      </c>
      <c r="N31" s="36">
        <v>3740</v>
      </c>
      <c r="O31" s="36">
        <v>4236</v>
      </c>
      <c r="P31" s="36">
        <v>3911</v>
      </c>
      <c r="Q31" s="36">
        <v>4179</v>
      </c>
      <c r="R31" s="36">
        <v>3915</v>
      </c>
      <c r="S31" s="36">
        <v>3555</v>
      </c>
      <c r="T31" s="36">
        <v>3209</v>
      </c>
      <c r="U31" s="36">
        <v>3376</v>
      </c>
      <c r="V31" s="36">
        <v>3481</v>
      </c>
      <c r="W31" s="36">
        <v>3753</v>
      </c>
      <c r="X31" s="36">
        <v>3979</v>
      </c>
      <c r="Y31" s="36">
        <v>4478</v>
      </c>
      <c r="DA31" s="60" t="s">
        <v>1222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1301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53</v>
      </c>
      <c r="B35" s="52"/>
      <c r="C35" s="52">
        <v>1202</v>
      </c>
      <c r="D35" s="52">
        <v>1260</v>
      </c>
      <c r="E35" s="52">
        <v>1446</v>
      </c>
      <c r="F35" s="52">
        <v>1463</v>
      </c>
      <c r="G35" s="52">
        <v>2384</v>
      </c>
      <c r="H35" s="52">
        <v>3280</v>
      </c>
      <c r="I35" s="52">
        <v>4648</v>
      </c>
      <c r="J35" s="52">
        <v>4609</v>
      </c>
      <c r="K35" s="52">
        <v>3623</v>
      </c>
      <c r="L35" s="52">
        <v>1773</v>
      </c>
      <c r="M35" s="52">
        <v>1538</v>
      </c>
      <c r="N35" s="52">
        <v>1385</v>
      </c>
      <c r="O35" s="52">
        <v>1013</v>
      </c>
      <c r="P35" s="52">
        <v>983</v>
      </c>
      <c r="Q35" s="52">
        <v>1735</v>
      </c>
      <c r="R35" s="52">
        <v>3028</v>
      </c>
      <c r="S35" s="52">
        <v>3589</v>
      </c>
      <c r="T35" s="52">
        <v>3533</v>
      </c>
      <c r="U35" s="52">
        <v>3390</v>
      </c>
      <c r="V35" s="52">
        <v>2923</v>
      </c>
      <c r="W35" s="52">
        <v>1790</v>
      </c>
      <c r="X35" s="52">
        <v>2971</v>
      </c>
      <c r="Y35" s="52">
        <v>1791</v>
      </c>
      <c r="DA35" s="63" t="s">
        <v>1302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6</v>
      </c>
      <c r="D37" s="52">
        <v>9</v>
      </c>
      <c r="E37" s="52">
        <v>6</v>
      </c>
      <c r="F37" s="52">
        <v>10</v>
      </c>
      <c r="G37" s="52">
        <v>19</v>
      </c>
      <c r="H37" s="52">
        <v>27</v>
      </c>
      <c r="I37" s="52">
        <v>58</v>
      </c>
      <c r="J37" s="52">
        <v>86</v>
      </c>
      <c r="K37" s="52">
        <v>90</v>
      </c>
      <c r="L37" s="52">
        <v>74</v>
      </c>
      <c r="M37" s="52">
        <v>41</v>
      </c>
      <c r="N37" s="52">
        <v>34</v>
      </c>
      <c r="O37" s="52">
        <v>31</v>
      </c>
      <c r="P37" s="52">
        <v>37</v>
      </c>
      <c r="Q37" s="52">
        <v>55</v>
      </c>
      <c r="R37" s="52">
        <v>98</v>
      </c>
      <c r="S37" s="52">
        <v>151</v>
      </c>
      <c r="T37" s="52">
        <v>181</v>
      </c>
      <c r="U37" s="52">
        <v>214</v>
      </c>
      <c r="V37" s="52">
        <v>230</v>
      </c>
      <c r="W37" s="52">
        <v>192</v>
      </c>
      <c r="X37" s="52">
        <v>262</v>
      </c>
      <c r="Y37" s="52">
        <v>202</v>
      </c>
      <c r="DA37" s="63" t="s">
        <v>1303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124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DA39" s="63" t="s">
        <v>1304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1305</v>
      </c>
    </row>
    <row r="41" spans="1:105" ht="12" customHeight="1" x14ac:dyDescent="0.25">
      <c r="A41" s="97" t="s">
        <v>122</v>
      </c>
      <c r="B41" s="52"/>
      <c r="C41" s="52">
        <v>2380</v>
      </c>
      <c r="D41" s="52">
        <v>2442</v>
      </c>
      <c r="E41" s="52">
        <v>2659</v>
      </c>
      <c r="F41" s="52">
        <v>2757</v>
      </c>
      <c r="G41" s="52">
        <v>3849</v>
      </c>
      <c r="H41" s="52">
        <v>5023</v>
      </c>
      <c r="I41" s="52">
        <v>5411</v>
      </c>
      <c r="J41" s="52">
        <v>5444</v>
      </c>
      <c r="K41" s="52">
        <v>4983</v>
      </c>
      <c r="L41" s="52">
        <v>3391</v>
      </c>
      <c r="M41" s="52">
        <v>3525</v>
      </c>
      <c r="N41" s="52">
        <v>3816</v>
      </c>
      <c r="O41" s="52">
        <v>4032</v>
      </c>
      <c r="P41" s="52">
        <v>4390</v>
      </c>
      <c r="Q41" s="52">
        <v>5208</v>
      </c>
      <c r="R41" s="52">
        <v>5942</v>
      </c>
      <c r="S41" s="52">
        <v>5734</v>
      </c>
      <c r="T41" s="52">
        <v>5084</v>
      </c>
      <c r="U41" s="52">
        <v>4939</v>
      </c>
      <c r="V41" s="52">
        <v>4599</v>
      </c>
      <c r="W41" s="52">
        <v>3646</v>
      </c>
      <c r="X41" s="52">
        <v>5179</v>
      </c>
      <c r="Y41" s="52">
        <v>4487</v>
      </c>
      <c r="DA41" s="63" t="s">
        <v>1306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2">
        <v>0</v>
      </c>
      <c r="Y42" s="52">
        <v>0</v>
      </c>
      <c r="DA42" s="63" t="s">
        <v>1307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145</v>
      </c>
      <c r="D44" s="52">
        <v>0</v>
      </c>
      <c r="E44" s="52">
        <v>268</v>
      </c>
      <c r="F44" s="52">
        <v>265</v>
      </c>
      <c r="G44" s="52">
        <v>387</v>
      </c>
      <c r="H44" s="52">
        <v>483</v>
      </c>
      <c r="I44" s="52">
        <v>577</v>
      </c>
      <c r="J44" s="52">
        <v>815</v>
      </c>
      <c r="K44" s="52">
        <v>814</v>
      </c>
      <c r="L44" s="52">
        <v>526</v>
      </c>
      <c r="M44" s="52">
        <v>427</v>
      </c>
      <c r="N44" s="52">
        <v>304</v>
      </c>
      <c r="O44" s="52">
        <v>642</v>
      </c>
      <c r="P44" s="52">
        <v>1409</v>
      </c>
      <c r="Q44" s="52">
        <v>1700</v>
      </c>
      <c r="R44" s="52">
        <v>1524</v>
      </c>
      <c r="S44" s="52">
        <v>796</v>
      </c>
      <c r="T44" s="52">
        <v>660</v>
      </c>
      <c r="U44" s="52">
        <v>274</v>
      </c>
      <c r="V44" s="52">
        <v>25</v>
      </c>
      <c r="W44" s="52">
        <v>12</v>
      </c>
      <c r="X44" s="52">
        <v>787</v>
      </c>
      <c r="Y44" s="52">
        <v>488</v>
      </c>
      <c r="DA44" s="63" t="s">
        <v>1308</v>
      </c>
    </row>
    <row r="45" spans="1:105" ht="12" customHeight="1" x14ac:dyDescent="0.25">
      <c r="A45" s="109" t="s">
        <v>120</v>
      </c>
      <c r="B45" s="36"/>
      <c r="C45" s="36">
        <v>2235</v>
      </c>
      <c r="D45" s="36">
        <v>2466</v>
      </c>
      <c r="E45" s="36">
        <v>2367</v>
      </c>
      <c r="F45" s="36">
        <v>2493</v>
      </c>
      <c r="G45" s="36">
        <v>3462</v>
      </c>
      <c r="H45" s="36">
        <v>4540</v>
      </c>
      <c r="I45" s="36">
        <v>4835</v>
      </c>
      <c r="J45" s="36">
        <v>4631</v>
      </c>
      <c r="K45" s="36">
        <v>4161</v>
      </c>
      <c r="L45" s="36">
        <v>2865</v>
      </c>
      <c r="M45" s="36">
        <v>3094</v>
      </c>
      <c r="N45" s="36">
        <v>3500</v>
      </c>
      <c r="O45" s="36">
        <v>3408</v>
      </c>
      <c r="P45" s="36">
        <v>2970</v>
      </c>
      <c r="Q45" s="36">
        <v>3510</v>
      </c>
      <c r="R45" s="36">
        <v>4416</v>
      </c>
      <c r="S45" s="36">
        <v>4937</v>
      </c>
      <c r="T45" s="36">
        <v>4418</v>
      </c>
      <c r="U45" s="36">
        <v>4657</v>
      </c>
      <c r="V45" s="36">
        <v>4881</v>
      </c>
      <c r="W45" s="36">
        <v>3506</v>
      </c>
      <c r="X45" s="36">
        <v>4277</v>
      </c>
      <c r="Y45" s="36">
        <v>3983</v>
      </c>
      <c r="DA45" s="60" t="s">
        <v>1309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1388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53</v>
      </c>
      <c r="B49" s="52"/>
      <c r="C49" s="52">
        <v>444</v>
      </c>
      <c r="D49" s="52">
        <v>465</v>
      </c>
      <c r="E49" s="52">
        <v>541</v>
      </c>
      <c r="F49" s="52">
        <v>546</v>
      </c>
      <c r="G49" s="52">
        <v>785</v>
      </c>
      <c r="H49" s="52">
        <v>1244</v>
      </c>
      <c r="I49" s="52">
        <v>1698</v>
      </c>
      <c r="J49" s="52">
        <v>1896</v>
      </c>
      <c r="K49" s="52">
        <v>1030</v>
      </c>
      <c r="L49" s="52">
        <v>491</v>
      </c>
      <c r="M49" s="52">
        <v>394</v>
      </c>
      <c r="N49" s="52">
        <v>323</v>
      </c>
      <c r="O49" s="52">
        <v>253</v>
      </c>
      <c r="P49" s="52">
        <v>513</v>
      </c>
      <c r="Q49" s="52">
        <v>735</v>
      </c>
      <c r="R49" s="52">
        <v>1191</v>
      </c>
      <c r="S49" s="52">
        <v>1496</v>
      </c>
      <c r="T49" s="52">
        <v>1276</v>
      </c>
      <c r="U49" s="52">
        <v>1531</v>
      </c>
      <c r="V49" s="52">
        <v>1128</v>
      </c>
      <c r="W49" s="52">
        <v>577</v>
      </c>
      <c r="X49" s="52">
        <v>1087</v>
      </c>
      <c r="Y49" s="52">
        <v>753</v>
      </c>
      <c r="DA49" s="63" t="s">
        <v>1389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1</v>
      </c>
      <c r="D51" s="52">
        <v>1</v>
      </c>
      <c r="E51" s="52">
        <v>2</v>
      </c>
      <c r="F51" s="52">
        <v>3</v>
      </c>
      <c r="G51" s="52">
        <v>7</v>
      </c>
      <c r="H51" s="52">
        <v>13</v>
      </c>
      <c r="I51" s="52">
        <v>25</v>
      </c>
      <c r="J51" s="52">
        <v>33</v>
      </c>
      <c r="K51" s="52">
        <v>20</v>
      </c>
      <c r="L51" s="52">
        <v>11</v>
      </c>
      <c r="M51" s="52">
        <v>5</v>
      </c>
      <c r="N51" s="52">
        <v>8</v>
      </c>
      <c r="O51" s="52">
        <v>7</v>
      </c>
      <c r="P51" s="52">
        <v>16</v>
      </c>
      <c r="Q51" s="52">
        <v>25</v>
      </c>
      <c r="R51" s="52">
        <v>45</v>
      </c>
      <c r="S51" s="52">
        <v>63</v>
      </c>
      <c r="T51" s="52">
        <v>58</v>
      </c>
      <c r="U51" s="52">
        <v>75</v>
      </c>
      <c r="V51" s="52">
        <v>64</v>
      </c>
      <c r="W51" s="52">
        <v>34</v>
      </c>
      <c r="X51" s="52">
        <v>91</v>
      </c>
      <c r="Y51" s="52">
        <v>58</v>
      </c>
      <c r="DA51" s="63" t="s">
        <v>1390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124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DA53" s="63" t="s">
        <v>1391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1392</v>
      </c>
    </row>
    <row r="55" spans="1:105" ht="12" customHeight="1" x14ac:dyDescent="0.25">
      <c r="A55" s="108" t="s">
        <v>122</v>
      </c>
      <c r="B55" s="52"/>
      <c r="C55" s="52">
        <v>444</v>
      </c>
      <c r="D55" s="52">
        <v>465</v>
      </c>
      <c r="E55" s="52">
        <v>541</v>
      </c>
      <c r="F55" s="52">
        <v>546</v>
      </c>
      <c r="G55" s="52">
        <v>785</v>
      </c>
      <c r="H55" s="52">
        <v>1244</v>
      </c>
      <c r="I55" s="52">
        <v>1698</v>
      </c>
      <c r="J55" s="52">
        <v>1896</v>
      </c>
      <c r="K55" s="52">
        <v>1030</v>
      </c>
      <c r="L55" s="52">
        <v>491</v>
      </c>
      <c r="M55" s="52">
        <v>394</v>
      </c>
      <c r="N55" s="52">
        <v>323</v>
      </c>
      <c r="O55" s="52">
        <v>253</v>
      </c>
      <c r="P55" s="52">
        <v>513</v>
      </c>
      <c r="Q55" s="52">
        <v>735</v>
      </c>
      <c r="R55" s="52">
        <v>1191</v>
      </c>
      <c r="S55" s="52">
        <v>1496</v>
      </c>
      <c r="T55" s="52">
        <v>1276</v>
      </c>
      <c r="U55" s="52">
        <v>1531</v>
      </c>
      <c r="V55" s="52">
        <v>1128</v>
      </c>
      <c r="W55" s="52">
        <v>577</v>
      </c>
      <c r="X55" s="52">
        <v>1087</v>
      </c>
      <c r="Y55" s="52">
        <v>753</v>
      </c>
      <c r="DA55" s="63" t="s">
        <v>1393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2">
        <v>0</v>
      </c>
      <c r="Y56" s="52">
        <v>0</v>
      </c>
      <c r="DA56" s="63" t="s">
        <v>1394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27</v>
      </c>
      <c r="D58" s="52">
        <v>0</v>
      </c>
      <c r="E58" s="52">
        <v>55</v>
      </c>
      <c r="F58" s="52">
        <v>53</v>
      </c>
      <c r="G58" s="52">
        <v>79</v>
      </c>
      <c r="H58" s="52">
        <v>119</v>
      </c>
      <c r="I58" s="52">
        <v>181</v>
      </c>
      <c r="J58" s="52">
        <v>284</v>
      </c>
      <c r="K58" s="52">
        <v>169</v>
      </c>
      <c r="L58" s="52">
        <v>76</v>
      </c>
      <c r="M58" s="52">
        <v>48</v>
      </c>
      <c r="N58" s="52">
        <v>26</v>
      </c>
      <c r="O58" s="52">
        <v>40</v>
      </c>
      <c r="P58" s="52">
        <v>165</v>
      </c>
      <c r="Q58" s="52">
        <v>240</v>
      </c>
      <c r="R58" s="52">
        <v>306</v>
      </c>
      <c r="S58" s="52">
        <v>209</v>
      </c>
      <c r="T58" s="52">
        <v>168</v>
      </c>
      <c r="U58" s="52">
        <v>89</v>
      </c>
      <c r="V58" s="52">
        <v>7</v>
      </c>
      <c r="W58" s="52">
        <v>3</v>
      </c>
      <c r="X58" s="52">
        <v>173</v>
      </c>
      <c r="Y58" s="52">
        <v>84</v>
      </c>
      <c r="DA58" s="63" t="s">
        <v>1395</v>
      </c>
    </row>
    <row r="59" spans="1:105" ht="12" customHeight="1" x14ac:dyDescent="0.25">
      <c r="A59" s="115" t="s">
        <v>120</v>
      </c>
      <c r="B59" s="36"/>
      <c r="C59" s="36">
        <v>417</v>
      </c>
      <c r="D59" s="36">
        <v>465</v>
      </c>
      <c r="E59" s="36">
        <v>486</v>
      </c>
      <c r="F59" s="36">
        <v>493</v>
      </c>
      <c r="G59" s="36">
        <v>706</v>
      </c>
      <c r="H59" s="36">
        <v>1125</v>
      </c>
      <c r="I59" s="36">
        <v>1517</v>
      </c>
      <c r="J59" s="36">
        <v>1612</v>
      </c>
      <c r="K59" s="36">
        <v>861</v>
      </c>
      <c r="L59" s="36">
        <v>415</v>
      </c>
      <c r="M59" s="36">
        <v>346</v>
      </c>
      <c r="N59" s="36">
        <v>297</v>
      </c>
      <c r="O59" s="36">
        <v>213</v>
      </c>
      <c r="P59" s="36">
        <v>348</v>
      </c>
      <c r="Q59" s="36">
        <v>495</v>
      </c>
      <c r="R59" s="36">
        <v>885</v>
      </c>
      <c r="S59" s="36">
        <v>1287</v>
      </c>
      <c r="T59" s="36">
        <v>1108</v>
      </c>
      <c r="U59" s="36">
        <v>1442</v>
      </c>
      <c r="V59" s="36">
        <v>1121</v>
      </c>
      <c r="W59" s="36">
        <v>574</v>
      </c>
      <c r="X59" s="36">
        <v>914</v>
      </c>
      <c r="Y59" s="36">
        <v>669</v>
      </c>
      <c r="DA59" s="60" t="s">
        <v>1396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1475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53</v>
      </c>
      <c r="B63" s="52"/>
      <c r="C63" s="52">
        <v>758</v>
      </c>
      <c r="D63" s="52">
        <v>795</v>
      </c>
      <c r="E63" s="52">
        <v>905</v>
      </c>
      <c r="F63" s="52">
        <v>917</v>
      </c>
      <c r="G63" s="52">
        <v>1599</v>
      </c>
      <c r="H63" s="52">
        <v>2036</v>
      </c>
      <c r="I63" s="52">
        <v>2950</v>
      </c>
      <c r="J63" s="52">
        <v>2713</v>
      </c>
      <c r="K63" s="52">
        <v>2593</v>
      </c>
      <c r="L63" s="52">
        <v>1282</v>
      </c>
      <c r="M63" s="52">
        <v>1144</v>
      </c>
      <c r="N63" s="52">
        <v>1062</v>
      </c>
      <c r="O63" s="52">
        <v>760</v>
      </c>
      <c r="P63" s="52">
        <v>470</v>
      </c>
      <c r="Q63" s="52">
        <v>1000</v>
      </c>
      <c r="R63" s="52">
        <v>1837</v>
      </c>
      <c r="S63" s="52">
        <v>2093</v>
      </c>
      <c r="T63" s="52">
        <v>2257</v>
      </c>
      <c r="U63" s="52">
        <v>1859</v>
      </c>
      <c r="V63" s="52">
        <v>1795</v>
      </c>
      <c r="W63" s="52">
        <v>1213</v>
      </c>
      <c r="X63" s="52">
        <v>1884</v>
      </c>
      <c r="Y63" s="52">
        <v>1038</v>
      </c>
      <c r="DA63" s="63" t="s">
        <v>1476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5</v>
      </c>
      <c r="D65" s="52">
        <v>8</v>
      </c>
      <c r="E65" s="52">
        <v>4</v>
      </c>
      <c r="F65" s="52">
        <v>7</v>
      </c>
      <c r="G65" s="52">
        <v>12</v>
      </c>
      <c r="H65" s="52">
        <v>14</v>
      </c>
      <c r="I65" s="52">
        <v>33</v>
      </c>
      <c r="J65" s="52">
        <v>53</v>
      </c>
      <c r="K65" s="52">
        <v>70</v>
      </c>
      <c r="L65" s="52">
        <v>63</v>
      </c>
      <c r="M65" s="52">
        <v>36</v>
      </c>
      <c r="N65" s="52">
        <v>26</v>
      </c>
      <c r="O65" s="52">
        <v>24</v>
      </c>
      <c r="P65" s="52">
        <v>21</v>
      </c>
      <c r="Q65" s="52">
        <v>30</v>
      </c>
      <c r="R65" s="52">
        <v>53</v>
      </c>
      <c r="S65" s="52">
        <v>88</v>
      </c>
      <c r="T65" s="52">
        <v>123</v>
      </c>
      <c r="U65" s="52">
        <v>139</v>
      </c>
      <c r="V65" s="52">
        <v>166</v>
      </c>
      <c r="W65" s="52">
        <v>158</v>
      </c>
      <c r="X65" s="52">
        <v>171</v>
      </c>
      <c r="Y65" s="52">
        <v>144</v>
      </c>
      <c r="DA65" s="63" t="s">
        <v>1477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:Y67" si="2">W39-W53</f>
        <v>0</v>
      </c>
      <c r="X67" s="52">
        <f t="shared" si="2"/>
        <v>0</v>
      </c>
      <c r="Y67" s="52">
        <f t="shared" si="2"/>
        <v>0</v>
      </c>
      <c r="DA67" s="63" t="s">
        <v>1478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1479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1936</v>
      </c>
      <c r="D69" s="52">
        <f t="shared" si="6"/>
        <v>1977</v>
      </c>
      <c r="E69" s="52">
        <f t="shared" si="6"/>
        <v>2118</v>
      </c>
      <c r="F69" s="52">
        <f t="shared" si="6"/>
        <v>2211</v>
      </c>
      <c r="G69" s="52">
        <f t="shared" si="6"/>
        <v>3064</v>
      </c>
      <c r="H69" s="52">
        <f t="shared" si="6"/>
        <v>3779</v>
      </c>
      <c r="I69" s="52">
        <f t="shared" si="6"/>
        <v>3713</v>
      </c>
      <c r="J69" s="52">
        <f t="shared" si="6"/>
        <v>3548</v>
      </c>
      <c r="K69" s="52">
        <f t="shared" si="6"/>
        <v>3953</v>
      </c>
      <c r="L69" s="52">
        <f t="shared" si="6"/>
        <v>2900</v>
      </c>
      <c r="M69" s="52">
        <f t="shared" si="6"/>
        <v>3131</v>
      </c>
      <c r="N69" s="52">
        <f t="shared" si="6"/>
        <v>3493</v>
      </c>
      <c r="O69" s="52">
        <f t="shared" si="6"/>
        <v>3779</v>
      </c>
      <c r="P69" s="52">
        <f t="shared" si="6"/>
        <v>3877</v>
      </c>
      <c r="Q69" s="52">
        <f t="shared" si="6"/>
        <v>4473</v>
      </c>
      <c r="R69" s="52">
        <f t="shared" ref="R69:V69" si="7">R41-R55</f>
        <v>4751</v>
      </c>
      <c r="S69" s="52">
        <f t="shared" si="7"/>
        <v>4238</v>
      </c>
      <c r="T69" s="52">
        <f t="shared" si="7"/>
        <v>3808</v>
      </c>
      <c r="U69" s="52">
        <f t="shared" si="7"/>
        <v>3408</v>
      </c>
      <c r="V69" s="52">
        <f t="shared" si="7"/>
        <v>3471</v>
      </c>
      <c r="W69" s="52">
        <f t="shared" ref="W69:Y69" si="8">W41-W55</f>
        <v>3069</v>
      </c>
      <c r="X69" s="52">
        <f t="shared" si="8"/>
        <v>4092</v>
      </c>
      <c r="Y69" s="52">
        <f t="shared" si="8"/>
        <v>3734</v>
      </c>
      <c r="DA69" s="63" t="s">
        <v>1480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:Y70" si="11">W42-W56</f>
        <v>0</v>
      </c>
      <c r="X70" s="52">
        <f t="shared" si="11"/>
        <v>0</v>
      </c>
      <c r="Y70" s="52">
        <f t="shared" si="11"/>
        <v>0</v>
      </c>
      <c r="DA70" s="63" t="s">
        <v>1481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118</v>
      </c>
      <c r="D72" s="52">
        <v>0</v>
      </c>
      <c r="E72" s="52">
        <v>213</v>
      </c>
      <c r="F72" s="52">
        <v>212</v>
      </c>
      <c r="G72" s="52">
        <v>308</v>
      </c>
      <c r="H72" s="52">
        <v>364</v>
      </c>
      <c r="I72" s="52">
        <v>396</v>
      </c>
      <c r="J72" s="52">
        <v>531</v>
      </c>
      <c r="K72" s="52">
        <v>645</v>
      </c>
      <c r="L72" s="52">
        <v>450</v>
      </c>
      <c r="M72" s="52">
        <v>379</v>
      </c>
      <c r="N72" s="52">
        <v>278</v>
      </c>
      <c r="O72" s="52">
        <v>602</v>
      </c>
      <c r="P72" s="52">
        <v>1244</v>
      </c>
      <c r="Q72" s="52">
        <v>1460</v>
      </c>
      <c r="R72" s="52">
        <v>1218</v>
      </c>
      <c r="S72" s="52">
        <v>587</v>
      </c>
      <c r="T72" s="52">
        <v>492</v>
      </c>
      <c r="U72" s="52">
        <v>185</v>
      </c>
      <c r="V72" s="52">
        <v>18</v>
      </c>
      <c r="W72" s="52">
        <v>9</v>
      </c>
      <c r="X72" s="52">
        <v>614</v>
      </c>
      <c r="Y72" s="52">
        <v>404</v>
      </c>
      <c r="DA72" s="63" t="s">
        <v>1482</v>
      </c>
    </row>
    <row r="73" spans="1:105" ht="12" customHeight="1" x14ac:dyDescent="0.25">
      <c r="A73" s="115" t="s">
        <v>120</v>
      </c>
      <c r="B73" s="36"/>
      <c r="C73" s="36">
        <v>1818</v>
      </c>
      <c r="D73" s="36">
        <v>2001</v>
      </c>
      <c r="E73" s="36">
        <v>1881</v>
      </c>
      <c r="F73" s="36">
        <v>2000</v>
      </c>
      <c r="G73" s="36">
        <v>2756</v>
      </c>
      <c r="H73" s="36">
        <v>3415</v>
      </c>
      <c r="I73" s="36">
        <v>3318</v>
      </c>
      <c r="J73" s="36">
        <v>3019</v>
      </c>
      <c r="K73" s="36">
        <v>3300</v>
      </c>
      <c r="L73" s="36">
        <v>2450</v>
      </c>
      <c r="M73" s="36">
        <v>2748</v>
      </c>
      <c r="N73" s="36">
        <v>3203</v>
      </c>
      <c r="O73" s="36">
        <v>3195</v>
      </c>
      <c r="P73" s="36">
        <v>2622</v>
      </c>
      <c r="Q73" s="36">
        <v>3015</v>
      </c>
      <c r="R73" s="36">
        <v>3531</v>
      </c>
      <c r="S73" s="36">
        <v>3650</v>
      </c>
      <c r="T73" s="36">
        <v>3310</v>
      </c>
      <c r="U73" s="36">
        <v>3215</v>
      </c>
      <c r="V73" s="36">
        <v>3760</v>
      </c>
      <c r="W73" s="36">
        <v>2932</v>
      </c>
      <c r="X73" s="36">
        <v>3363</v>
      </c>
      <c r="Y73" s="36">
        <v>3314</v>
      </c>
      <c r="DA73" s="60" t="s">
        <v>1483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1562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X78" s="128">
        <f>RES_hhdet_numvin!X162</f>
        <v>0</v>
      </c>
      <c r="Y78" s="128">
        <f>RES_hhdet_numvin!Y162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0</v>
      </c>
      <c r="I79" s="138">
        <f>RES_hhdet_numvin!I163</f>
        <v>0</v>
      </c>
      <c r="J79" s="138">
        <f>RES_hhdet_numvin!J163</f>
        <v>811</v>
      </c>
      <c r="K79" s="138">
        <f>RES_hhdet_numvin!K163</f>
        <v>1196</v>
      </c>
      <c r="L79" s="138">
        <f>RES_hhdet_numvin!L163</f>
        <v>822</v>
      </c>
      <c r="M79" s="138">
        <f>RES_hhdet_numvin!M163</f>
        <v>890</v>
      </c>
      <c r="N79" s="138">
        <f>RES_hhdet_numvin!N163</f>
        <v>935</v>
      </c>
      <c r="O79" s="138">
        <f>RES_hhdet_numvin!O163</f>
        <v>767</v>
      </c>
      <c r="P79" s="138">
        <f>RES_hhdet_numvin!P163</f>
        <v>808</v>
      </c>
      <c r="Q79" s="138">
        <f>RES_hhdet_numvin!Q163</f>
        <v>1520</v>
      </c>
      <c r="R79" s="138">
        <f>RES_hhdet_numvin!R163</f>
        <v>2775</v>
      </c>
      <c r="S79" s="138">
        <f>RES_hhdet_numvin!S163</f>
        <v>3401</v>
      </c>
      <c r="T79" s="138">
        <f>RES_hhdet_numvin!T163</f>
        <v>3425</v>
      </c>
      <c r="U79" s="138">
        <f>RES_hhdet_numvin!U163</f>
        <v>3338</v>
      </c>
      <c r="V79" s="138">
        <f>RES_hhdet_numvin!V163</f>
        <v>2906</v>
      </c>
      <c r="W79" s="138">
        <f>RES_hhdet_numvin!W163</f>
        <v>1788</v>
      </c>
      <c r="X79" s="138">
        <f>RES_hhdet_numvin!X163</f>
        <v>2971</v>
      </c>
      <c r="Y79" s="138">
        <f>RES_hhdet_numvin!Y163</f>
        <v>1791</v>
      </c>
      <c r="DA79" s="63" t="s">
        <v>1563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X80" s="150">
        <f>RES_hhdet_numvin!X164</f>
        <v>0</v>
      </c>
      <c r="Y80" s="150">
        <f>RES_hhdet_numvin!Y164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0</v>
      </c>
      <c r="Q81" s="138">
        <f>RES_hhdet_numvin!Q165</f>
        <v>0</v>
      </c>
      <c r="R81" s="138">
        <f>RES_hhdet_numvin!R165</f>
        <v>30</v>
      </c>
      <c r="S81" s="138">
        <f>RES_hhdet_numvin!S165</f>
        <v>86</v>
      </c>
      <c r="T81" s="138">
        <f>RES_hhdet_numvin!T165</f>
        <v>137</v>
      </c>
      <c r="U81" s="138">
        <f>RES_hhdet_numvin!U165</f>
        <v>187</v>
      </c>
      <c r="V81" s="138">
        <f>RES_hhdet_numvin!V165</f>
        <v>217</v>
      </c>
      <c r="W81" s="138">
        <f>RES_hhdet_numvin!W165</f>
        <v>189</v>
      </c>
      <c r="X81" s="138">
        <f>RES_hhdet_numvin!X165</f>
        <v>261</v>
      </c>
      <c r="Y81" s="138">
        <f>RES_hhdet_numvin!Y165</f>
        <v>202</v>
      </c>
      <c r="DA81" s="63" t="s">
        <v>1564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X82" s="150">
        <f>RES_hhdet_numvin!X166</f>
        <v>0</v>
      </c>
      <c r="Y82" s="150">
        <f>RES_hhdet_numvin!Y166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0</v>
      </c>
      <c r="Q83" s="138">
        <f>RES_hhdet_numvin!Q167</f>
        <v>0</v>
      </c>
      <c r="R83" s="138">
        <f>RES_hhdet_numvin!R167</f>
        <v>0</v>
      </c>
      <c r="S83" s="138">
        <f>RES_hhdet_numvin!S167</f>
        <v>0</v>
      </c>
      <c r="T83" s="138">
        <f>RES_hhdet_numvin!T167</f>
        <v>0</v>
      </c>
      <c r="U83" s="138">
        <f>RES_hhdet_numvin!U167</f>
        <v>0</v>
      </c>
      <c r="V83" s="138">
        <f>RES_hhdet_numvin!V167</f>
        <v>0</v>
      </c>
      <c r="W83" s="138">
        <f>RES_hhdet_numvin!W167</f>
        <v>0</v>
      </c>
      <c r="X83" s="138">
        <f>RES_hhdet_numvin!X167</f>
        <v>0</v>
      </c>
      <c r="Y83" s="138">
        <f>RES_hhdet_numvin!Y167</f>
        <v>0</v>
      </c>
      <c r="DA83" s="63" t="s">
        <v>1565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0</v>
      </c>
      <c r="R84" s="138">
        <f>RES_hhdet_numvin!R168</f>
        <v>0</v>
      </c>
      <c r="S84" s="138">
        <f>RES_hhdet_numvin!S168</f>
        <v>0</v>
      </c>
      <c r="T84" s="138">
        <f>RES_hhdet_numvin!T168</f>
        <v>0</v>
      </c>
      <c r="U84" s="138">
        <f>RES_hhdet_numvin!U168</f>
        <v>0</v>
      </c>
      <c r="V84" s="138">
        <f>RES_hhdet_numvin!V168</f>
        <v>0</v>
      </c>
      <c r="W84" s="138">
        <f>RES_hhdet_numvin!W168</f>
        <v>0</v>
      </c>
      <c r="X84" s="138">
        <f>RES_hhdet_numvin!X168</f>
        <v>0</v>
      </c>
      <c r="Y84" s="138">
        <f>RES_hhdet_numvin!Y168</f>
        <v>0</v>
      </c>
      <c r="DA84" s="63" t="s">
        <v>1566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X85" s="138">
        <f>RES_hhdet_numvin!X169</f>
        <v>0</v>
      </c>
      <c r="Y85" s="138">
        <f>RES_hhdet_numvin!Y169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X86" s="138">
        <f>RES_hhdet_numvin!X170</f>
        <v>0</v>
      </c>
      <c r="Y86" s="138">
        <f>RES_hhdet_numvin!Y170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0</v>
      </c>
      <c r="Q87" s="138">
        <f>RES_hhdet_numvin!Q171</f>
        <v>0</v>
      </c>
      <c r="R87" s="138">
        <f>RES_hhdet_numvin!R171</f>
        <v>1908</v>
      </c>
      <c r="S87" s="138">
        <f>RES_hhdet_numvin!S171</f>
        <v>3242</v>
      </c>
      <c r="T87" s="138">
        <f>RES_hhdet_numvin!T171</f>
        <v>3717</v>
      </c>
      <c r="U87" s="138">
        <f>RES_hhdet_numvin!U171</f>
        <v>4100</v>
      </c>
      <c r="V87" s="138">
        <f>RES_hhdet_numvin!V171</f>
        <v>4091</v>
      </c>
      <c r="W87" s="138">
        <f>RES_hhdet_numvin!W171</f>
        <v>3439</v>
      </c>
      <c r="X87" s="138">
        <f>RES_hhdet_numvin!X171</f>
        <v>5160</v>
      </c>
      <c r="Y87" s="138">
        <f>RES_hhdet_numvin!Y171</f>
        <v>4487</v>
      </c>
      <c r="DA87" s="63" t="s">
        <v>1567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0</v>
      </c>
      <c r="Q88" s="138">
        <f>RES_hhdet_numvin!Q172</f>
        <v>0</v>
      </c>
      <c r="R88" s="138">
        <f>RES_hhdet_numvin!R172</f>
        <v>0</v>
      </c>
      <c r="S88" s="138">
        <f>RES_hhdet_numvin!S172</f>
        <v>0</v>
      </c>
      <c r="T88" s="138">
        <f>RES_hhdet_numvin!T172</f>
        <v>0</v>
      </c>
      <c r="U88" s="138">
        <f>RES_hhdet_numvin!U172</f>
        <v>0</v>
      </c>
      <c r="V88" s="138">
        <f>RES_hhdet_numvin!V172</f>
        <v>0</v>
      </c>
      <c r="W88" s="138">
        <f>RES_hhdet_numvin!W172</f>
        <v>0</v>
      </c>
      <c r="X88" s="138">
        <f>RES_hhdet_numvin!X172</f>
        <v>0</v>
      </c>
      <c r="Y88" s="138">
        <f>RES_hhdet_numvin!Y172</f>
        <v>0</v>
      </c>
      <c r="DA88" s="63" t="s">
        <v>1568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X89" s="138">
        <f>RES_hhdet_numvin!X173</f>
        <v>0</v>
      </c>
      <c r="Y89" s="138">
        <f>RES_hhdet_numvin!Y173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X90" s="148">
        <f>RES_hhdet_numvin!X174</f>
        <v>0</v>
      </c>
      <c r="Y90" s="148">
        <f>RES_hhdet_numvin!Y174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X91" s="150">
        <f>RES_hhdet_numvin!X175</f>
        <v>0</v>
      </c>
      <c r="Y91" s="150">
        <f>RES_hhdet_numvin!Y175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0</v>
      </c>
      <c r="Q92" s="138">
        <f>RES_hhdet_numvin!Q176</f>
        <v>0</v>
      </c>
      <c r="R92" s="138">
        <f>RES_hhdet_numvin!R176</f>
        <v>491</v>
      </c>
      <c r="S92" s="138">
        <f>RES_hhdet_numvin!S176</f>
        <v>453</v>
      </c>
      <c r="T92" s="138">
        <f>RES_hhdet_numvin!T176</f>
        <v>489</v>
      </c>
      <c r="U92" s="138">
        <f>RES_hhdet_numvin!U176</f>
        <v>232</v>
      </c>
      <c r="V92" s="138">
        <f>RES_hhdet_numvin!V176</f>
        <v>24</v>
      </c>
      <c r="W92" s="138">
        <f>RES_hhdet_numvin!W176</f>
        <v>12</v>
      </c>
      <c r="X92" s="138">
        <f>RES_hhdet_numvin!X176</f>
        <v>786</v>
      </c>
      <c r="Y92" s="138">
        <f>RES_hhdet_numvin!Y176</f>
        <v>488</v>
      </c>
      <c r="DA92" s="63" t="s">
        <v>1569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0</v>
      </c>
      <c r="Q93" s="39">
        <f>RES_hhdet_numvin!Q177</f>
        <v>0</v>
      </c>
      <c r="R93" s="39">
        <f>RES_hhdet_numvin!R177</f>
        <v>1414</v>
      </c>
      <c r="S93" s="39">
        <f>RES_hhdet_numvin!S177</f>
        <v>2801</v>
      </c>
      <c r="T93" s="39">
        <f>RES_hhdet_numvin!T177</f>
        <v>3216</v>
      </c>
      <c r="U93" s="39">
        <f>RES_hhdet_numvin!U177</f>
        <v>3871</v>
      </c>
      <c r="V93" s="39">
        <f>RES_hhdet_numvin!V177</f>
        <v>4291</v>
      </c>
      <c r="W93" s="39">
        <f>RES_hhdet_numvin!W177</f>
        <v>3332</v>
      </c>
      <c r="X93" s="39">
        <f>RES_hhdet_numvin!X177</f>
        <v>4261</v>
      </c>
      <c r="Y93" s="39">
        <f>RES_hhdet_numvin!Y177</f>
        <v>3983</v>
      </c>
      <c r="DA93" s="60" t="s">
        <v>1570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18.953287056839173</v>
      </c>
      <c r="C97" s="117">
        <f t="shared" si="12"/>
        <v>22.915271625969918</v>
      </c>
      <c r="D97" s="117">
        <f t="shared" si="12"/>
        <v>21.032649658451547</v>
      </c>
      <c r="E97" s="117">
        <f t="shared" si="12"/>
        <v>20.838188991376491</v>
      </c>
      <c r="F97" s="117">
        <f t="shared" si="12"/>
        <v>20.825729736262435</v>
      </c>
      <c r="G97" s="117">
        <f t="shared" si="12"/>
        <v>21.673444491245423</v>
      </c>
      <c r="H97" s="117">
        <f t="shared" si="12"/>
        <v>22.565706544156008</v>
      </c>
      <c r="I97" s="117">
        <f t="shared" si="12"/>
        <v>31.338651778907487</v>
      </c>
      <c r="J97" s="117">
        <f t="shared" si="12"/>
        <v>35.234657857117405</v>
      </c>
      <c r="K97" s="117">
        <f t="shared" si="12"/>
        <v>38.01036399348687</v>
      </c>
      <c r="L97" s="117">
        <f t="shared" si="12"/>
        <v>45.059732543467945</v>
      </c>
      <c r="M97" s="117">
        <f t="shared" si="12"/>
        <v>38.344311663335617</v>
      </c>
      <c r="N97" s="117">
        <f t="shared" si="12"/>
        <v>38.370085249947685</v>
      </c>
      <c r="O97" s="117">
        <f t="shared" si="12"/>
        <v>36.566548065688551</v>
      </c>
      <c r="P97" s="117">
        <f t="shared" si="12"/>
        <v>34.652850621888582</v>
      </c>
      <c r="Q97" s="117">
        <f t="shared" si="12"/>
        <v>34.087039688360996</v>
      </c>
      <c r="R97" s="117">
        <f t="shared" ref="R97:V97" si="13">R98+R100+R102+R111</f>
        <v>38.033314279755146</v>
      </c>
      <c r="S97" s="117">
        <f t="shared" si="13"/>
        <v>38.682252536448956</v>
      </c>
      <c r="T97" s="117">
        <f t="shared" si="13"/>
        <v>48.151291445412717</v>
      </c>
      <c r="U97" s="117">
        <f t="shared" si="13"/>
        <v>41.397613430092214</v>
      </c>
      <c r="V97" s="117">
        <f t="shared" si="13"/>
        <v>39.652969876269289</v>
      </c>
      <c r="W97" s="117">
        <f t="shared" ref="W97:Y97" si="14">W98+W100+W102+W111</f>
        <v>44.213017639376353</v>
      </c>
      <c r="X97" s="117">
        <f t="shared" si="14"/>
        <v>30.700912232513687</v>
      </c>
      <c r="Y97" s="117">
        <f t="shared" si="14"/>
        <v>41.533766247392002</v>
      </c>
      <c r="DA97" s="129" t="s">
        <v>1722</v>
      </c>
    </row>
    <row r="98" spans="1:105" ht="12" customHeight="1" x14ac:dyDescent="0.25">
      <c r="A98" s="121" t="s">
        <v>57</v>
      </c>
      <c r="B98" s="122">
        <f t="shared" ref="B98:Y98" si="15">B99</f>
        <v>15.272598273301831</v>
      </c>
      <c r="C98" s="122">
        <f t="shared" si="15"/>
        <v>19.03572546044947</v>
      </c>
      <c r="D98" s="122">
        <f t="shared" si="15"/>
        <v>17.425225404999214</v>
      </c>
      <c r="E98" s="122">
        <f t="shared" si="15"/>
        <v>17.2414651035389</v>
      </c>
      <c r="F98" s="122">
        <f t="shared" si="15"/>
        <v>17.213065412005903</v>
      </c>
      <c r="G98" s="122">
        <f t="shared" si="15"/>
        <v>17.959607168761401</v>
      </c>
      <c r="H98" s="122">
        <f t="shared" si="15"/>
        <v>18.303456738525266</v>
      </c>
      <c r="I98" s="122">
        <f t="shared" si="15"/>
        <v>26.69595676460046</v>
      </c>
      <c r="J98" s="122">
        <f t="shared" si="15"/>
        <v>30.04265725731943</v>
      </c>
      <c r="K98" s="122">
        <f t="shared" si="15"/>
        <v>32.684357339224</v>
      </c>
      <c r="L98" s="122">
        <f t="shared" si="15"/>
        <v>39.279265277135138</v>
      </c>
      <c r="M98" s="122">
        <f t="shared" si="15"/>
        <v>32.987758134247713</v>
      </c>
      <c r="N98" s="122">
        <f t="shared" si="15"/>
        <v>32.984510264641543</v>
      </c>
      <c r="O98" s="122">
        <f t="shared" si="15"/>
        <v>31.516334411051051</v>
      </c>
      <c r="P98" s="122">
        <f t="shared" si="15"/>
        <v>29.949374609735223</v>
      </c>
      <c r="Q98" s="122">
        <f t="shared" si="15"/>
        <v>29.267208912741353</v>
      </c>
      <c r="R98" s="122">
        <f t="shared" si="15"/>
        <v>32.471117702877294</v>
      </c>
      <c r="S98" s="122">
        <f t="shared" si="15"/>
        <v>32.933421328948455</v>
      </c>
      <c r="T98" s="122">
        <f t="shared" si="15"/>
        <v>42.543207587820433</v>
      </c>
      <c r="U98" s="122">
        <f t="shared" si="15"/>
        <v>35.238837295937167</v>
      </c>
      <c r="V98" s="122">
        <f t="shared" si="15"/>
        <v>33.875570911527745</v>
      </c>
      <c r="W98" s="122">
        <f t="shared" si="15"/>
        <v>38.135121413034007</v>
      </c>
      <c r="X98" s="122">
        <f t="shared" si="15"/>
        <v>26.542156206454397</v>
      </c>
      <c r="Y98" s="122">
        <f t="shared" si="15"/>
        <v>36.066379462514796</v>
      </c>
      <c r="DA98" s="130" t="s">
        <v>1723</v>
      </c>
    </row>
    <row r="99" spans="1:105" ht="12" customHeight="1" x14ac:dyDescent="0.25">
      <c r="A99" s="97" t="s">
        <v>53</v>
      </c>
      <c r="B99" s="98">
        <v>15.272598273301831</v>
      </c>
      <c r="C99" s="98">
        <v>19.03572546044947</v>
      </c>
      <c r="D99" s="98">
        <v>17.425225404999214</v>
      </c>
      <c r="E99" s="98">
        <v>17.2414651035389</v>
      </c>
      <c r="F99" s="98">
        <v>17.213065412005903</v>
      </c>
      <c r="G99" s="98">
        <v>17.959607168761401</v>
      </c>
      <c r="H99" s="98">
        <v>18.303456738525266</v>
      </c>
      <c r="I99" s="98">
        <v>26.69595676460046</v>
      </c>
      <c r="J99" s="98">
        <v>30.04265725731943</v>
      </c>
      <c r="K99" s="98">
        <v>32.684357339224</v>
      </c>
      <c r="L99" s="98">
        <v>39.279265277135138</v>
      </c>
      <c r="M99" s="98">
        <v>32.987758134247713</v>
      </c>
      <c r="N99" s="98">
        <v>32.984510264641543</v>
      </c>
      <c r="O99" s="98">
        <v>31.516334411051051</v>
      </c>
      <c r="P99" s="98">
        <v>29.949374609735223</v>
      </c>
      <c r="Q99" s="98">
        <v>29.267208912741353</v>
      </c>
      <c r="R99" s="98">
        <v>32.471117702877294</v>
      </c>
      <c r="S99" s="98">
        <v>32.933421328948455</v>
      </c>
      <c r="T99" s="98">
        <v>42.543207587820433</v>
      </c>
      <c r="U99" s="98">
        <v>35.238837295937167</v>
      </c>
      <c r="V99" s="98">
        <v>33.875570911527745</v>
      </c>
      <c r="W99" s="98">
        <v>38.135121413034007</v>
      </c>
      <c r="X99" s="98">
        <v>26.542156206454397</v>
      </c>
      <c r="Y99" s="98">
        <v>36.066379462514796</v>
      </c>
      <c r="DA99" s="63" t="s">
        <v>1724</v>
      </c>
    </row>
    <row r="100" spans="1:105" ht="12" customHeight="1" x14ac:dyDescent="0.25">
      <c r="A100" s="121" t="s">
        <v>92</v>
      </c>
      <c r="B100" s="122">
        <f t="shared" ref="B100:Y100" si="16">B101</f>
        <v>1.3551048289520766E-4</v>
      </c>
      <c r="C100" s="122">
        <f t="shared" si="16"/>
        <v>1.5528550843216737E-4</v>
      </c>
      <c r="D100" s="122">
        <f t="shared" si="16"/>
        <v>1.7808071633658651E-4</v>
      </c>
      <c r="E100" s="122">
        <f t="shared" si="16"/>
        <v>1.7780783163641724E-4</v>
      </c>
      <c r="F100" s="122">
        <f t="shared" si="16"/>
        <v>1.9925545020992388E-4</v>
      </c>
      <c r="G100" s="122">
        <f t="shared" si="16"/>
        <v>2.5246493579279779E-4</v>
      </c>
      <c r="H100" s="122">
        <f t="shared" si="16"/>
        <v>3.7252160626955708E-4</v>
      </c>
      <c r="I100" s="122">
        <f t="shared" si="16"/>
        <v>5.5213783206847127E-4</v>
      </c>
      <c r="J100" s="122">
        <f t="shared" si="16"/>
        <v>8.7970375657125076E-4</v>
      </c>
      <c r="K100" s="122">
        <f t="shared" si="16"/>
        <v>1.1549406339601796E-3</v>
      </c>
      <c r="L100" s="122">
        <f t="shared" si="16"/>
        <v>2.779269385710402E-3</v>
      </c>
      <c r="M100" s="122">
        <f t="shared" si="16"/>
        <v>2.0112943177672733E-3</v>
      </c>
      <c r="N100" s="122">
        <f t="shared" si="16"/>
        <v>1.7003452118372216E-3</v>
      </c>
      <c r="O100" s="122">
        <f t="shared" si="16"/>
        <v>1.5942247578401248E-3</v>
      </c>
      <c r="P100" s="122">
        <f t="shared" si="16"/>
        <v>1.6693836617483475E-3</v>
      </c>
      <c r="Q100" s="122">
        <f t="shared" si="16"/>
        <v>1.3930014776286381E-3</v>
      </c>
      <c r="R100" s="122">
        <f t="shared" si="16"/>
        <v>1.5220655548343121E-3</v>
      </c>
      <c r="S100" s="122">
        <f t="shared" si="16"/>
        <v>1.777210020366012E-3</v>
      </c>
      <c r="T100" s="122">
        <f t="shared" si="16"/>
        <v>3.0285914622690626E-3</v>
      </c>
      <c r="U100" s="122">
        <f t="shared" si="16"/>
        <v>2.6141643618808512E-3</v>
      </c>
      <c r="V100" s="122">
        <f t="shared" si="16"/>
        <v>3.3687776245220772E-3</v>
      </c>
      <c r="W100" s="122">
        <f t="shared" si="16"/>
        <v>6.0106945610154897E-3</v>
      </c>
      <c r="X100" s="122">
        <f t="shared" si="16"/>
        <v>5.3652355190181942E-3</v>
      </c>
      <c r="Y100" s="122">
        <f t="shared" si="16"/>
        <v>5.3261399360275789E-3</v>
      </c>
      <c r="DA100" s="130" t="s">
        <v>1725</v>
      </c>
    </row>
    <row r="101" spans="1:105" ht="12" customHeight="1" x14ac:dyDescent="0.25">
      <c r="A101" s="97" t="s">
        <v>53</v>
      </c>
      <c r="B101" s="98">
        <v>1.3551048289520766E-4</v>
      </c>
      <c r="C101" s="98">
        <v>1.5528550843216737E-4</v>
      </c>
      <c r="D101" s="98">
        <v>1.7808071633658651E-4</v>
      </c>
      <c r="E101" s="98">
        <v>1.7780783163641724E-4</v>
      </c>
      <c r="F101" s="98">
        <v>1.9925545020992388E-4</v>
      </c>
      <c r="G101" s="98">
        <v>2.5246493579279779E-4</v>
      </c>
      <c r="H101" s="98">
        <v>3.7252160626955708E-4</v>
      </c>
      <c r="I101" s="98">
        <v>5.5213783206847127E-4</v>
      </c>
      <c r="J101" s="98">
        <v>8.7970375657125076E-4</v>
      </c>
      <c r="K101" s="98">
        <v>1.1549406339601796E-3</v>
      </c>
      <c r="L101" s="98">
        <v>2.779269385710402E-3</v>
      </c>
      <c r="M101" s="98">
        <v>2.0112943177672733E-3</v>
      </c>
      <c r="N101" s="98">
        <v>1.7003452118372216E-3</v>
      </c>
      <c r="O101" s="98">
        <v>1.5942247578401248E-3</v>
      </c>
      <c r="P101" s="98">
        <v>1.6693836617483475E-3</v>
      </c>
      <c r="Q101" s="98">
        <v>1.3930014776286381E-3</v>
      </c>
      <c r="R101" s="98">
        <v>1.5220655548343121E-3</v>
      </c>
      <c r="S101" s="98">
        <v>1.777210020366012E-3</v>
      </c>
      <c r="T101" s="98">
        <v>3.0285914622690626E-3</v>
      </c>
      <c r="U101" s="98">
        <v>2.6141643618808512E-3</v>
      </c>
      <c r="V101" s="98">
        <v>3.3687776245220772E-3</v>
      </c>
      <c r="W101" s="98">
        <v>6.0106945610154897E-3</v>
      </c>
      <c r="X101" s="98">
        <v>5.3652355190181942E-3</v>
      </c>
      <c r="Y101" s="98">
        <v>5.3261399360275789E-3</v>
      </c>
      <c r="DA101" s="63" t="s">
        <v>1726</v>
      </c>
    </row>
    <row r="102" spans="1:105" ht="12" customHeight="1" x14ac:dyDescent="0.25">
      <c r="A102" s="121" t="s">
        <v>55</v>
      </c>
      <c r="B102" s="122">
        <v>2.2862603769826371</v>
      </c>
      <c r="C102" s="122">
        <v>2.4181210003791227</v>
      </c>
      <c r="D102" s="122">
        <v>2.3763223089485894</v>
      </c>
      <c r="E102" s="122">
        <v>2.3715639749171822</v>
      </c>
      <c r="F102" s="122">
        <v>2.3697990532319566</v>
      </c>
      <c r="G102" s="122">
        <v>2.4924225415870009</v>
      </c>
      <c r="H102" s="122">
        <v>2.8171255549680487</v>
      </c>
      <c r="I102" s="122">
        <v>3.1865801771277784</v>
      </c>
      <c r="J102" s="122">
        <v>3.5592490432005093</v>
      </c>
      <c r="K102" s="122">
        <v>3.6982021446601374</v>
      </c>
      <c r="L102" s="122">
        <v>3.9557274934629811</v>
      </c>
      <c r="M102" s="122">
        <v>3.6366978071657678</v>
      </c>
      <c r="N102" s="122">
        <v>3.719780250104308</v>
      </c>
      <c r="O102" s="122">
        <v>3.4951067976297376</v>
      </c>
      <c r="P102" s="122">
        <v>3.2012113842423386</v>
      </c>
      <c r="Q102" s="122">
        <v>3.219176371741661</v>
      </c>
      <c r="R102" s="122">
        <v>3.6277500769721951</v>
      </c>
      <c r="S102" s="122">
        <v>3.7554474114454885</v>
      </c>
      <c r="T102" s="122">
        <v>3.6908415304620057</v>
      </c>
      <c r="U102" s="122">
        <v>4.0254093979796837</v>
      </c>
      <c r="V102" s="122">
        <v>3.9040925127608039</v>
      </c>
      <c r="W102" s="122">
        <v>4.1373353955387078</v>
      </c>
      <c r="X102" s="122">
        <v>2.8207535035201574</v>
      </c>
      <c r="Y102" s="122">
        <v>3.7739725923599909</v>
      </c>
      <c r="DA102" s="130" t="s">
        <v>1727</v>
      </c>
    </row>
    <row r="103" spans="1:105" ht="12" customHeight="1" x14ac:dyDescent="0.25">
      <c r="A103" s="97" t="s">
        <v>124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X103" s="98">
        <v>0</v>
      </c>
      <c r="Y103" s="98">
        <v>0</v>
      </c>
      <c r="DA103" s="63" t="s">
        <v>1728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X104" s="98">
        <v>0</v>
      </c>
      <c r="Y104" s="98">
        <v>0</v>
      </c>
      <c r="DA104" s="63" t="s">
        <v>1729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X105" s="101">
        <v>0</v>
      </c>
      <c r="Y105" s="101">
        <v>0</v>
      </c>
      <c r="DA105" s="131" t="s">
        <v>1730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X106" s="104">
        <v>0</v>
      </c>
      <c r="Y106" s="104">
        <v>0</v>
      </c>
      <c r="DA106" s="132" t="s">
        <v>1731</v>
      </c>
    </row>
    <row r="107" spans="1:105" ht="12" customHeight="1" x14ac:dyDescent="0.25">
      <c r="A107" s="106" t="s">
        <v>122</v>
      </c>
      <c r="B107" s="101">
        <v>2.2862603769826371</v>
      </c>
      <c r="C107" s="101">
        <v>2.4181210003791227</v>
      </c>
      <c r="D107" s="101">
        <v>2.3763223089485894</v>
      </c>
      <c r="E107" s="101">
        <v>2.3715639749171822</v>
      </c>
      <c r="F107" s="101">
        <v>2.3697990532319566</v>
      </c>
      <c r="G107" s="101">
        <v>2.4924225415870009</v>
      </c>
      <c r="H107" s="101">
        <v>2.8171255549680487</v>
      </c>
      <c r="I107" s="101">
        <v>3.1865801771277784</v>
      </c>
      <c r="J107" s="101">
        <v>3.5592490432005093</v>
      </c>
      <c r="K107" s="101">
        <v>3.6982021446601374</v>
      </c>
      <c r="L107" s="101">
        <v>3.9557274934629811</v>
      </c>
      <c r="M107" s="101">
        <v>3.6366978071657678</v>
      </c>
      <c r="N107" s="101">
        <v>3.719780250104308</v>
      </c>
      <c r="O107" s="101">
        <v>3.4951067976297376</v>
      </c>
      <c r="P107" s="101">
        <v>3.2012113842423386</v>
      </c>
      <c r="Q107" s="101">
        <v>3.219176371741661</v>
      </c>
      <c r="R107" s="101">
        <v>3.6277500769721951</v>
      </c>
      <c r="S107" s="101">
        <v>3.7554474114454885</v>
      </c>
      <c r="T107" s="101">
        <v>3.6908415304620057</v>
      </c>
      <c r="U107" s="101">
        <v>4.0254093979796837</v>
      </c>
      <c r="V107" s="101">
        <v>3.9040925127608039</v>
      </c>
      <c r="W107" s="101">
        <v>4.1373353955387078</v>
      </c>
      <c r="X107" s="101">
        <v>2.8207535035201574</v>
      </c>
      <c r="Y107" s="101">
        <v>3.7739725923599909</v>
      </c>
      <c r="DA107" s="131" t="s">
        <v>1732</v>
      </c>
    </row>
    <row r="108" spans="1:105" ht="12" customHeight="1" x14ac:dyDescent="0.25">
      <c r="A108" s="107" t="s">
        <v>121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1733</v>
      </c>
    </row>
    <row r="109" spans="1:105" ht="12" customHeight="1" x14ac:dyDescent="0.25">
      <c r="A109" s="108" t="s">
        <v>53</v>
      </c>
      <c r="B109" s="98">
        <v>0</v>
      </c>
      <c r="C109" s="98">
        <v>0</v>
      </c>
      <c r="D109" s="98">
        <v>0</v>
      </c>
      <c r="E109" s="98">
        <v>0</v>
      </c>
      <c r="F109" s="98">
        <v>0</v>
      </c>
      <c r="G109" s="98">
        <v>0</v>
      </c>
      <c r="H109" s="98">
        <v>0</v>
      </c>
      <c r="I109" s="98">
        <v>0</v>
      </c>
      <c r="J109" s="98">
        <v>0</v>
      </c>
      <c r="K109" s="98">
        <v>0</v>
      </c>
      <c r="L109" s="98">
        <v>0</v>
      </c>
      <c r="M109" s="98">
        <v>0</v>
      </c>
      <c r="N109" s="98">
        <v>0</v>
      </c>
      <c r="O109" s="98">
        <v>0</v>
      </c>
      <c r="P109" s="98">
        <v>0</v>
      </c>
      <c r="Q109" s="98">
        <v>0</v>
      </c>
      <c r="R109" s="98">
        <v>0</v>
      </c>
      <c r="S109" s="98">
        <v>0</v>
      </c>
      <c r="T109" s="98">
        <v>0</v>
      </c>
      <c r="U109" s="98">
        <v>0</v>
      </c>
      <c r="V109" s="98">
        <v>0</v>
      </c>
      <c r="W109" s="98">
        <v>0</v>
      </c>
      <c r="X109" s="98">
        <v>0</v>
      </c>
      <c r="Y109" s="98">
        <v>0</v>
      </c>
      <c r="DA109" s="63" t="s">
        <v>1734</v>
      </c>
    </row>
    <row r="110" spans="1:105" ht="12" customHeight="1" x14ac:dyDescent="0.25">
      <c r="A110" s="108" t="s">
        <v>52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1735</v>
      </c>
    </row>
    <row r="111" spans="1:105" ht="12" customHeight="1" x14ac:dyDescent="0.25">
      <c r="A111" s="121" t="s">
        <v>54</v>
      </c>
      <c r="B111" s="122">
        <v>1.3942928960718106</v>
      </c>
      <c r="C111" s="122">
        <v>1.4612698796328929</v>
      </c>
      <c r="D111" s="122">
        <v>1.230923863787412</v>
      </c>
      <c r="E111" s="122">
        <v>1.2249821050887693</v>
      </c>
      <c r="F111" s="122">
        <v>1.2426660155743656</v>
      </c>
      <c r="G111" s="122">
        <v>1.2211623159612266</v>
      </c>
      <c r="H111" s="122">
        <v>1.4447517290564245</v>
      </c>
      <c r="I111" s="122">
        <v>1.4555626993471802</v>
      </c>
      <c r="J111" s="122">
        <v>1.6318718528408924</v>
      </c>
      <c r="K111" s="122">
        <v>1.6266495689687706</v>
      </c>
      <c r="L111" s="122">
        <v>1.8219605034841144</v>
      </c>
      <c r="M111" s="122">
        <v>1.7178444276043685</v>
      </c>
      <c r="N111" s="122">
        <v>1.6640943899900011</v>
      </c>
      <c r="O111" s="122">
        <v>1.5535126322499211</v>
      </c>
      <c r="P111" s="122">
        <v>1.5005952442492696</v>
      </c>
      <c r="Q111" s="122">
        <v>1.5992614024003498</v>
      </c>
      <c r="R111" s="122">
        <v>1.9329244343508196</v>
      </c>
      <c r="S111" s="122">
        <v>1.9916065860346506</v>
      </c>
      <c r="T111" s="122">
        <v>1.9142137356680076</v>
      </c>
      <c r="U111" s="122">
        <v>2.1307525718134794</v>
      </c>
      <c r="V111" s="122">
        <v>1.8699376743562144</v>
      </c>
      <c r="W111" s="122">
        <v>1.9345501362426287</v>
      </c>
      <c r="X111" s="122">
        <v>1.3326372870201135</v>
      </c>
      <c r="Y111" s="122">
        <v>1.688088052581189</v>
      </c>
      <c r="DA111" s="130" t="s">
        <v>1736</v>
      </c>
    </row>
    <row r="112" spans="1:105" ht="12" customHeight="1" x14ac:dyDescent="0.25">
      <c r="A112" s="97" t="s">
        <v>50</v>
      </c>
      <c r="B112" s="98">
        <v>0.23247026871236823</v>
      </c>
      <c r="C112" s="98">
        <v>0.26995348929387081</v>
      </c>
      <c r="D112" s="98">
        <v>0.11564712057822293</v>
      </c>
      <c r="E112" s="98">
        <v>0.15735392833728626</v>
      </c>
      <c r="F112" s="98">
        <v>0.16001140570891551</v>
      </c>
      <c r="G112" s="98">
        <v>0.13331768047029824</v>
      </c>
      <c r="H112" s="98">
        <v>0.15405773817174548</v>
      </c>
      <c r="I112" s="98">
        <v>0.12800957945641261</v>
      </c>
      <c r="J112" s="98">
        <v>0.22629569001385652</v>
      </c>
      <c r="K112" s="98">
        <v>0.24309452550995755</v>
      </c>
      <c r="L112" s="98">
        <v>0.31390793724332361</v>
      </c>
      <c r="M112" s="98">
        <v>0.31179285855392597</v>
      </c>
      <c r="N112" s="98">
        <v>0.23585926079219138</v>
      </c>
      <c r="O112" s="98">
        <v>0.22789392803858904</v>
      </c>
      <c r="P112" s="98">
        <v>0.3150020724225075</v>
      </c>
      <c r="Q112" s="98">
        <v>0.40482778422419413</v>
      </c>
      <c r="R112" s="98">
        <v>0.58281540776695906</v>
      </c>
      <c r="S112" s="98">
        <v>0.58980022651498321</v>
      </c>
      <c r="T112" s="98">
        <v>0.51554812622050816</v>
      </c>
      <c r="U112" s="98">
        <v>0.57763054566736816</v>
      </c>
      <c r="V112" s="98">
        <v>0.35147271391879142</v>
      </c>
      <c r="W112" s="98">
        <v>0.29900741906863454</v>
      </c>
      <c r="X112" s="98">
        <v>0.1733264419322445</v>
      </c>
      <c r="Y112" s="98">
        <v>0.23759172605202639</v>
      </c>
      <c r="DA112" s="63" t="s">
        <v>1737</v>
      </c>
    </row>
    <row r="113" spans="1:105" ht="12" customHeight="1" x14ac:dyDescent="0.25">
      <c r="A113" s="109" t="s">
        <v>120</v>
      </c>
      <c r="B113" s="33">
        <v>1.1618226273594423</v>
      </c>
      <c r="C113" s="33">
        <v>1.191316390339022</v>
      </c>
      <c r="D113" s="33">
        <v>1.115276743209189</v>
      </c>
      <c r="E113" s="33">
        <v>1.067628176751483</v>
      </c>
      <c r="F113" s="33">
        <v>1.0826546098654501</v>
      </c>
      <c r="G113" s="33">
        <v>1.0878446354909284</v>
      </c>
      <c r="H113" s="33">
        <v>1.2906939908846791</v>
      </c>
      <c r="I113" s="33">
        <v>1.3275531198907675</v>
      </c>
      <c r="J113" s="33">
        <v>1.4055761628270358</v>
      </c>
      <c r="K113" s="33">
        <v>1.3835550434588131</v>
      </c>
      <c r="L113" s="33">
        <v>1.5080525662407909</v>
      </c>
      <c r="M113" s="33">
        <v>1.4060515690504425</v>
      </c>
      <c r="N113" s="33">
        <v>1.4282351291978097</v>
      </c>
      <c r="O113" s="33">
        <v>1.3256187042113321</v>
      </c>
      <c r="P113" s="33">
        <v>1.185593171826762</v>
      </c>
      <c r="Q113" s="33">
        <v>1.1944336181761557</v>
      </c>
      <c r="R113" s="33">
        <v>1.3501090265838607</v>
      </c>
      <c r="S113" s="33">
        <v>1.4018063595196673</v>
      </c>
      <c r="T113" s="33">
        <v>1.3986656094474994</v>
      </c>
      <c r="U113" s="33">
        <v>1.5531220261461114</v>
      </c>
      <c r="V113" s="33">
        <v>1.518464960437423</v>
      </c>
      <c r="W113" s="33">
        <v>1.6355427171739942</v>
      </c>
      <c r="X113" s="33">
        <v>1.1593108450878691</v>
      </c>
      <c r="Y113" s="33">
        <v>1.4504963265291626</v>
      </c>
      <c r="DA113" s="60" t="s">
        <v>1738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12.392737914818429</v>
      </c>
      <c r="C115" s="117">
        <f t="shared" si="17"/>
        <v>15.050760248387087</v>
      </c>
      <c r="D115" s="117">
        <f t="shared" si="17"/>
        <v>13.896309738589251</v>
      </c>
      <c r="E115" s="117">
        <f t="shared" si="17"/>
        <v>13.847828325490834</v>
      </c>
      <c r="F115" s="117">
        <f t="shared" si="17"/>
        <v>13.933991956301634</v>
      </c>
      <c r="G115" s="117">
        <f t="shared" si="17"/>
        <v>14.642262754782134</v>
      </c>
      <c r="H115" s="117">
        <f t="shared" si="17"/>
        <v>15.414967973419472</v>
      </c>
      <c r="I115" s="117">
        <f t="shared" si="17"/>
        <v>21.68363507666524</v>
      </c>
      <c r="J115" s="117">
        <f t="shared" si="17"/>
        <v>24.607771788596612</v>
      </c>
      <c r="K115" s="117">
        <f t="shared" si="17"/>
        <v>26.756045873438921</v>
      </c>
      <c r="L115" s="117">
        <f t="shared" si="17"/>
        <v>31.916223409087696</v>
      </c>
      <c r="M115" s="117">
        <f t="shared" si="17"/>
        <v>27.291770052671531</v>
      </c>
      <c r="N115" s="117">
        <f t="shared" si="17"/>
        <v>27.478772194673098</v>
      </c>
      <c r="O115" s="117">
        <f t="shared" si="17"/>
        <v>26.334497580051025</v>
      </c>
      <c r="P115" s="117">
        <f t="shared" si="17"/>
        <v>25.018871593840938</v>
      </c>
      <c r="Q115" s="117">
        <f t="shared" si="17"/>
        <v>24.713908614821126</v>
      </c>
      <c r="R115" s="117">
        <f t="shared" ref="R115:V115" si="18">R116+R118+R120+R129</f>
        <v>27.800880939086912</v>
      </c>
      <c r="S115" s="117">
        <f t="shared" si="18"/>
        <v>28.631388788298089</v>
      </c>
      <c r="T115" s="117">
        <f t="shared" si="18"/>
        <v>36.21569052735947</v>
      </c>
      <c r="U115" s="117">
        <f t="shared" si="18"/>
        <v>31.603515796467743</v>
      </c>
      <c r="V115" s="117">
        <f t="shared" si="18"/>
        <v>30.821001277933693</v>
      </c>
      <c r="W115" s="117">
        <f t="shared" ref="W115:Y115" si="19">W116+W118+W120+W129</f>
        <v>34.908333791541033</v>
      </c>
      <c r="X115" s="117">
        <f t="shared" si="19"/>
        <v>24.745673887798446</v>
      </c>
      <c r="Y115" s="117">
        <f t="shared" si="19"/>
        <v>34.031476345998868</v>
      </c>
      <c r="DA115" s="129" t="s">
        <v>1890</v>
      </c>
    </row>
    <row r="116" spans="1:105" ht="12" customHeight="1" x14ac:dyDescent="0.25">
      <c r="A116" s="121" t="s">
        <v>57</v>
      </c>
      <c r="B116" s="122">
        <f t="shared" ref="B116:Y116" si="20">B117</f>
        <v>10.003716983255407</v>
      </c>
      <c r="C116" s="122">
        <f t="shared" si="20"/>
        <v>12.52774138797246</v>
      </c>
      <c r="D116" s="122">
        <f t="shared" si="20"/>
        <v>11.530584448286168</v>
      </c>
      <c r="E116" s="122">
        <f t="shared" si="20"/>
        <v>11.484721072303548</v>
      </c>
      <c r="F116" s="122">
        <f t="shared" si="20"/>
        <v>11.546822516830931</v>
      </c>
      <c r="G116" s="122">
        <f t="shared" si="20"/>
        <v>12.173052529865975</v>
      </c>
      <c r="H116" s="122">
        <f t="shared" si="20"/>
        <v>12.558080060175994</v>
      </c>
      <c r="I116" s="122">
        <f t="shared" si="20"/>
        <v>18.56422827469445</v>
      </c>
      <c r="J116" s="122">
        <f t="shared" si="20"/>
        <v>21.124454557706787</v>
      </c>
      <c r="K116" s="122">
        <f t="shared" si="20"/>
        <v>23.179409732029754</v>
      </c>
      <c r="L116" s="122">
        <f t="shared" si="20"/>
        <v>28.024349434077397</v>
      </c>
      <c r="M116" s="122">
        <f t="shared" si="20"/>
        <v>23.676943865406948</v>
      </c>
      <c r="N116" s="122">
        <f t="shared" si="20"/>
        <v>23.820444253985318</v>
      </c>
      <c r="O116" s="122">
        <f t="shared" si="20"/>
        <v>22.880182470802129</v>
      </c>
      <c r="P116" s="122">
        <f t="shared" si="20"/>
        <v>21.780868513794616</v>
      </c>
      <c r="Q116" s="122">
        <f t="shared" si="20"/>
        <v>21.355768144554265</v>
      </c>
      <c r="R116" s="122">
        <f t="shared" si="20"/>
        <v>23.871024167452674</v>
      </c>
      <c r="S116" s="122">
        <f t="shared" si="20"/>
        <v>24.494112651119693</v>
      </c>
      <c r="T116" s="122">
        <f t="shared" si="20"/>
        <v>32.098830427992851</v>
      </c>
      <c r="U116" s="122">
        <f t="shared" si="20"/>
        <v>27.013004404942745</v>
      </c>
      <c r="V116" s="122">
        <f t="shared" si="20"/>
        <v>26.406205948439482</v>
      </c>
      <c r="W116" s="122">
        <f t="shared" si="20"/>
        <v>30.173718710735482</v>
      </c>
      <c r="X116" s="122">
        <f t="shared" si="20"/>
        <v>21.43968035523541</v>
      </c>
      <c r="Y116" s="122">
        <f t="shared" si="20"/>
        <v>29.63284385328495</v>
      </c>
      <c r="DA116" s="130" t="s">
        <v>1891</v>
      </c>
    </row>
    <row r="117" spans="1:105" ht="12" customHeight="1" x14ac:dyDescent="0.25">
      <c r="A117" s="97" t="s">
        <v>53</v>
      </c>
      <c r="B117" s="98">
        <v>10.003716983255407</v>
      </c>
      <c r="C117" s="98">
        <v>12.52774138797246</v>
      </c>
      <c r="D117" s="98">
        <v>11.530584448286168</v>
      </c>
      <c r="E117" s="98">
        <v>11.484721072303548</v>
      </c>
      <c r="F117" s="98">
        <v>11.546822516830931</v>
      </c>
      <c r="G117" s="98">
        <v>12.173052529865975</v>
      </c>
      <c r="H117" s="98">
        <v>12.558080060175994</v>
      </c>
      <c r="I117" s="98">
        <v>18.56422827469445</v>
      </c>
      <c r="J117" s="98">
        <v>21.124454557706787</v>
      </c>
      <c r="K117" s="98">
        <v>23.179409732029754</v>
      </c>
      <c r="L117" s="98">
        <v>28.024349434077397</v>
      </c>
      <c r="M117" s="98">
        <v>23.676943865406948</v>
      </c>
      <c r="N117" s="98">
        <v>23.820444253985318</v>
      </c>
      <c r="O117" s="98">
        <v>22.880182470802129</v>
      </c>
      <c r="P117" s="98">
        <v>21.780868513794616</v>
      </c>
      <c r="Q117" s="98">
        <v>21.355768144554265</v>
      </c>
      <c r="R117" s="98">
        <v>23.871024167452674</v>
      </c>
      <c r="S117" s="98">
        <v>24.494112651119693</v>
      </c>
      <c r="T117" s="98">
        <v>32.098830427992851</v>
      </c>
      <c r="U117" s="98">
        <v>27.013004404942745</v>
      </c>
      <c r="V117" s="98">
        <v>26.406205948439482</v>
      </c>
      <c r="W117" s="98">
        <v>30.173718710735482</v>
      </c>
      <c r="X117" s="98">
        <v>21.43968035523541</v>
      </c>
      <c r="Y117" s="98">
        <v>29.63284385328495</v>
      </c>
      <c r="DA117" s="63" t="s">
        <v>1892</v>
      </c>
    </row>
    <row r="118" spans="1:105" ht="12" customHeight="1" x14ac:dyDescent="0.25">
      <c r="A118" s="121" t="s">
        <v>92</v>
      </c>
      <c r="B118" s="122">
        <f t="shared" ref="B118:Y118" si="21">B119</f>
        <v>2.761942778485037E-4</v>
      </c>
      <c r="C118" s="122">
        <f t="shared" si="21"/>
        <v>3.3645057953178261E-4</v>
      </c>
      <c r="D118" s="122">
        <f t="shared" si="21"/>
        <v>4.1694728152792747E-4</v>
      </c>
      <c r="E118" s="122">
        <f t="shared" si="21"/>
        <v>4.4164244506625518E-4</v>
      </c>
      <c r="F118" s="122">
        <f t="shared" si="21"/>
        <v>5.3438549790790226E-4</v>
      </c>
      <c r="G118" s="122">
        <f t="shared" si="21"/>
        <v>7.4022306333759768E-4</v>
      </c>
      <c r="H118" s="122">
        <f t="shared" si="21"/>
        <v>1.1679978824305772E-3</v>
      </c>
      <c r="I118" s="122">
        <f t="shared" si="21"/>
        <v>1.8408653167414466E-3</v>
      </c>
      <c r="J118" s="122">
        <f t="shared" si="21"/>
        <v>3.0546766517394186E-3</v>
      </c>
      <c r="K118" s="122">
        <f t="shared" si="21"/>
        <v>4.1592191830144738E-3</v>
      </c>
      <c r="L118" s="122">
        <f t="shared" si="21"/>
        <v>1.0235398067201388E-2</v>
      </c>
      <c r="M118" s="122">
        <f t="shared" si="21"/>
        <v>7.5414462592075888E-3</v>
      </c>
      <c r="N118" s="122">
        <f t="shared" si="21"/>
        <v>6.4899492769688863E-3</v>
      </c>
      <c r="O118" s="122">
        <f t="shared" si="21"/>
        <v>6.227253414713114E-3</v>
      </c>
      <c r="P118" s="122">
        <f t="shared" si="21"/>
        <v>6.7243219741683008E-3</v>
      </c>
      <c r="Q118" s="122">
        <f t="shared" si="21"/>
        <v>5.8820931173914678E-3</v>
      </c>
      <c r="R118" s="122">
        <f t="shared" si="21"/>
        <v>6.8502323956026821E-3</v>
      </c>
      <c r="S118" s="122">
        <f t="shared" si="21"/>
        <v>8.4467651045022126E-3</v>
      </c>
      <c r="T118" s="122">
        <f t="shared" si="21"/>
        <v>1.4820663882101657E-2</v>
      </c>
      <c r="U118" s="122">
        <f t="shared" si="21"/>
        <v>1.2962931586314907E-2</v>
      </c>
      <c r="V118" s="122">
        <f t="shared" si="21"/>
        <v>1.6806051760275584E-2</v>
      </c>
      <c r="W118" s="122">
        <f t="shared" si="21"/>
        <v>3.0112350359500682E-2</v>
      </c>
      <c r="X118" s="122">
        <f t="shared" si="21"/>
        <v>2.7011312554139702E-2</v>
      </c>
      <c r="Y118" s="122">
        <f t="shared" si="21"/>
        <v>2.6928644967539515E-2</v>
      </c>
      <c r="DA118" s="130" t="s">
        <v>1893</v>
      </c>
    </row>
    <row r="119" spans="1:105" ht="12" customHeight="1" x14ac:dyDescent="0.25">
      <c r="A119" s="97" t="s">
        <v>53</v>
      </c>
      <c r="B119" s="98">
        <v>2.761942778485037E-4</v>
      </c>
      <c r="C119" s="98">
        <v>3.3645057953178261E-4</v>
      </c>
      <c r="D119" s="98">
        <v>4.1694728152792747E-4</v>
      </c>
      <c r="E119" s="98">
        <v>4.4164244506625518E-4</v>
      </c>
      <c r="F119" s="98">
        <v>5.3438549790790226E-4</v>
      </c>
      <c r="G119" s="98">
        <v>7.4022306333759768E-4</v>
      </c>
      <c r="H119" s="98">
        <v>1.1679978824305772E-3</v>
      </c>
      <c r="I119" s="98">
        <v>1.8408653167414466E-3</v>
      </c>
      <c r="J119" s="98">
        <v>3.0546766517394186E-3</v>
      </c>
      <c r="K119" s="98">
        <v>4.1592191830144738E-3</v>
      </c>
      <c r="L119" s="98">
        <v>1.0235398067201388E-2</v>
      </c>
      <c r="M119" s="98">
        <v>7.5414462592075888E-3</v>
      </c>
      <c r="N119" s="98">
        <v>6.4899492769688863E-3</v>
      </c>
      <c r="O119" s="98">
        <v>6.227253414713114E-3</v>
      </c>
      <c r="P119" s="98">
        <v>6.7243219741683008E-3</v>
      </c>
      <c r="Q119" s="98">
        <v>5.8820931173914678E-3</v>
      </c>
      <c r="R119" s="98">
        <v>6.8502323956026821E-3</v>
      </c>
      <c r="S119" s="98">
        <v>8.4467651045022126E-3</v>
      </c>
      <c r="T119" s="98">
        <v>1.4820663882101657E-2</v>
      </c>
      <c r="U119" s="98">
        <v>1.2962931586314907E-2</v>
      </c>
      <c r="V119" s="98">
        <v>1.6806051760275584E-2</v>
      </c>
      <c r="W119" s="98">
        <v>3.0112350359500682E-2</v>
      </c>
      <c r="X119" s="98">
        <v>2.7011312554139702E-2</v>
      </c>
      <c r="Y119" s="98">
        <v>2.6928644967539515E-2</v>
      </c>
      <c r="DA119" s="63" t="s">
        <v>1894</v>
      </c>
    </row>
    <row r="120" spans="1:105" ht="12" customHeight="1" x14ac:dyDescent="0.25">
      <c r="A120" s="121" t="s">
        <v>55</v>
      </c>
      <c r="B120" s="122">
        <v>1.4147614122182739</v>
      </c>
      <c r="C120" s="122">
        <v>1.5036175692027089</v>
      </c>
      <c r="D120" s="122">
        <v>1.4855042126715772</v>
      </c>
      <c r="E120" s="122">
        <v>1.4913923627007946</v>
      </c>
      <c r="F120" s="122">
        <v>1.4996982930522129</v>
      </c>
      <c r="G120" s="122">
        <v>1.5890259095456911</v>
      </c>
      <c r="H120" s="122">
        <v>1.8099010824744468</v>
      </c>
      <c r="I120" s="122">
        <v>2.0563100892386985</v>
      </c>
      <c r="J120" s="122">
        <v>2.3029305981119581</v>
      </c>
      <c r="K120" s="122">
        <v>2.3998868750443259</v>
      </c>
      <c r="L120" s="122">
        <v>2.5736189383415193</v>
      </c>
      <c r="M120" s="122">
        <v>2.3745413909411899</v>
      </c>
      <c r="N120" s="122">
        <v>2.4427079533401108</v>
      </c>
      <c r="O120" s="122">
        <v>2.3166788246605057</v>
      </c>
      <c r="P120" s="122">
        <v>2.1513367008142543</v>
      </c>
      <c r="Q120" s="122">
        <v>2.2071156502348379</v>
      </c>
      <c r="R120" s="122">
        <v>2.5444086796855871</v>
      </c>
      <c r="S120" s="122">
        <v>2.690162921857675</v>
      </c>
      <c r="T120" s="122">
        <v>2.6920497067601894</v>
      </c>
      <c r="U120" s="122">
        <v>2.9878917385086488</v>
      </c>
      <c r="V120" s="122">
        <v>2.9462843281895053</v>
      </c>
      <c r="W120" s="122">
        <v>3.1679869372512575</v>
      </c>
      <c r="X120" s="122">
        <v>2.1968766247689144</v>
      </c>
      <c r="Y120" s="122">
        <v>2.9867287787629726</v>
      </c>
      <c r="DA120" s="130" t="s">
        <v>1895</v>
      </c>
    </row>
    <row r="121" spans="1:105" ht="12" customHeight="1" x14ac:dyDescent="0.25">
      <c r="A121" s="97" t="s">
        <v>124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1896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X122" s="98">
        <v>0</v>
      </c>
      <c r="Y122" s="98">
        <v>0</v>
      </c>
      <c r="DA122" s="63" t="s">
        <v>1897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X123" s="101">
        <v>0</v>
      </c>
      <c r="Y123" s="101">
        <v>0</v>
      </c>
      <c r="DA123" s="131" t="s">
        <v>1898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X124" s="104">
        <v>0</v>
      </c>
      <c r="Y124" s="104">
        <v>0</v>
      </c>
      <c r="DA124" s="132" t="s">
        <v>1899</v>
      </c>
    </row>
    <row r="125" spans="1:105" ht="12" customHeight="1" x14ac:dyDescent="0.25">
      <c r="A125" s="106" t="s">
        <v>122</v>
      </c>
      <c r="B125" s="101">
        <v>1.4147614122182739</v>
      </c>
      <c r="C125" s="101">
        <v>1.5036175692027089</v>
      </c>
      <c r="D125" s="101">
        <v>1.4855042126715772</v>
      </c>
      <c r="E125" s="101">
        <v>1.4913923627007946</v>
      </c>
      <c r="F125" s="101">
        <v>1.4996982930522129</v>
      </c>
      <c r="G125" s="101">
        <v>1.5890259095456911</v>
      </c>
      <c r="H125" s="101">
        <v>1.8099010824744468</v>
      </c>
      <c r="I125" s="101">
        <v>2.0563100892386985</v>
      </c>
      <c r="J125" s="101">
        <v>2.3029305981119581</v>
      </c>
      <c r="K125" s="101">
        <v>2.3998868750443259</v>
      </c>
      <c r="L125" s="101">
        <v>2.5736189383415193</v>
      </c>
      <c r="M125" s="101">
        <v>2.3745413909411899</v>
      </c>
      <c r="N125" s="101">
        <v>2.4427079533401108</v>
      </c>
      <c r="O125" s="101">
        <v>2.3166788246605057</v>
      </c>
      <c r="P125" s="101">
        <v>2.1513367008142543</v>
      </c>
      <c r="Q125" s="101">
        <v>2.2071156502348379</v>
      </c>
      <c r="R125" s="101">
        <v>2.5444086796855871</v>
      </c>
      <c r="S125" s="101">
        <v>2.690162921857675</v>
      </c>
      <c r="T125" s="101">
        <v>2.6920497067601894</v>
      </c>
      <c r="U125" s="101">
        <v>2.9878917385086488</v>
      </c>
      <c r="V125" s="101">
        <v>2.9462843281895053</v>
      </c>
      <c r="W125" s="101">
        <v>3.1679869372512575</v>
      </c>
      <c r="X125" s="101">
        <v>2.1968766247689144</v>
      </c>
      <c r="Y125" s="101">
        <v>2.9867287787629726</v>
      </c>
      <c r="DA125" s="131" t="s">
        <v>1900</v>
      </c>
    </row>
    <row r="126" spans="1:105" ht="12" customHeight="1" x14ac:dyDescent="0.25">
      <c r="A126" s="107" t="s">
        <v>121</v>
      </c>
      <c r="B126" s="104">
        <v>0</v>
      </c>
      <c r="C126" s="104">
        <v>0</v>
      </c>
      <c r="D126" s="104">
        <v>0</v>
      </c>
      <c r="E126" s="104">
        <v>0</v>
      </c>
      <c r="F126" s="104">
        <v>0</v>
      </c>
      <c r="G126" s="104">
        <v>0</v>
      </c>
      <c r="H126" s="104">
        <v>0</v>
      </c>
      <c r="I126" s="104">
        <v>0</v>
      </c>
      <c r="J126" s="104">
        <v>0</v>
      </c>
      <c r="K126" s="104">
        <v>0</v>
      </c>
      <c r="L126" s="104">
        <v>0</v>
      </c>
      <c r="M126" s="104">
        <v>0</v>
      </c>
      <c r="N126" s="104">
        <v>0</v>
      </c>
      <c r="O126" s="104">
        <v>0</v>
      </c>
      <c r="P126" s="104">
        <v>0</v>
      </c>
      <c r="Q126" s="104">
        <v>0</v>
      </c>
      <c r="R126" s="104">
        <v>0</v>
      </c>
      <c r="S126" s="104">
        <v>0</v>
      </c>
      <c r="T126" s="104">
        <v>0</v>
      </c>
      <c r="U126" s="104">
        <v>0</v>
      </c>
      <c r="V126" s="104">
        <v>0</v>
      </c>
      <c r="W126" s="104">
        <v>0</v>
      </c>
      <c r="X126" s="104">
        <v>0</v>
      </c>
      <c r="Y126" s="104">
        <v>0</v>
      </c>
      <c r="DA126" s="132" t="s">
        <v>1901</v>
      </c>
    </row>
    <row r="127" spans="1:105" ht="12" customHeight="1" x14ac:dyDescent="0.25">
      <c r="A127" s="108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1902</v>
      </c>
    </row>
    <row r="128" spans="1:105" ht="12" customHeight="1" x14ac:dyDescent="0.25">
      <c r="A128" s="108" t="s">
        <v>52</v>
      </c>
      <c r="B128" s="98">
        <v>0</v>
      </c>
      <c r="C128" s="98">
        <v>0</v>
      </c>
      <c r="D128" s="98">
        <v>0</v>
      </c>
      <c r="E128" s="98">
        <v>0</v>
      </c>
      <c r="F128" s="98">
        <v>0</v>
      </c>
      <c r="G128" s="98">
        <v>0</v>
      </c>
      <c r="H128" s="98">
        <v>0</v>
      </c>
      <c r="I128" s="98">
        <v>0</v>
      </c>
      <c r="J128" s="98">
        <v>0</v>
      </c>
      <c r="K128" s="98">
        <v>0</v>
      </c>
      <c r="L128" s="98">
        <v>0</v>
      </c>
      <c r="M128" s="98">
        <v>0</v>
      </c>
      <c r="N128" s="98">
        <v>0</v>
      </c>
      <c r="O128" s="98">
        <v>0</v>
      </c>
      <c r="P128" s="98">
        <v>0</v>
      </c>
      <c r="Q128" s="98">
        <v>0</v>
      </c>
      <c r="R128" s="98">
        <v>0</v>
      </c>
      <c r="S128" s="98">
        <v>0</v>
      </c>
      <c r="T128" s="98">
        <v>0</v>
      </c>
      <c r="U128" s="98">
        <v>0</v>
      </c>
      <c r="V128" s="98">
        <v>0</v>
      </c>
      <c r="W128" s="98">
        <v>0</v>
      </c>
      <c r="X128" s="98">
        <v>0</v>
      </c>
      <c r="Y128" s="98">
        <v>0</v>
      </c>
      <c r="DA128" s="63" t="s">
        <v>1903</v>
      </c>
    </row>
    <row r="129" spans="1:105" ht="12" customHeight="1" x14ac:dyDescent="0.25">
      <c r="A129" s="121" t="s">
        <v>54</v>
      </c>
      <c r="B129" s="122">
        <v>0.97398332506690066</v>
      </c>
      <c r="C129" s="122">
        <v>1.0190648406323863</v>
      </c>
      <c r="D129" s="122">
        <v>0.87980413034997729</v>
      </c>
      <c r="E129" s="122">
        <v>0.8712732480414247</v>
      </c>
      <c r="F129" s="122">
        <v>0.88693676092058427</v>
      </c>
      <c r="G129" s="122">
        <v>0.87944409230712939</v>
      </c>
      <c r="H129" s="122">
        <v>1.0458188328866012</v>
      </c>
      <c r="I129" s="122">
        <v>1.0612558474153504</v>
      </c>
      <c r="J129" s="122">
        <v>1.1773319561261293</v>
      </c>
      <c r="K129" s="122">
        <v>1.1725900471818247</v>
      </c>
      <c r="L129" s="122">
        <v>1.3080196386015799</v>
      </c>
      <c r="M129" s="122">
        <v>1.2327433500641878</v>
      </c>
      <c r="N129" s="122">
        <v>1.2091300380706986</v>
      </c>
      <c r="O129" s="122">
        <v>1.1314090311736742</v>
      </c>
      <c r="P129" s="122">
        <v>1.0799420572578982</v>
      </c>
      <c r="Q129" s="122">
        <v>1.1451427269146324</v>
      </c>
      <c r="R129" s="122">
        <v>1.3785978595530475</v>
      </c>
      <c r="S129" s="122">
        <v>1.4386664502162203</v>
      </c>
      <c r="T129" s="122">
        <v>1.4099897287243233</v>
      </c>
      <c r="U129" s="122">
        <v>1.5896567214300359</v>
      </c>
      <c r="V129" s="122">
        <v>1.4517049495444281</v>
      </c>
      <c r="W129" s="122">
        <v>1.5365157931947853</v>
      </c>
      <c r="X129" s="122">
        <v>1.0821055952399807</v>
      </c>
      <c r="Y129" s="122">
        <v>1.3849750689834117</v>
      </c>
      <c r="DA129" s="130" t="s">
        <v>1904</v>
      </c>
    </row>
    <row r="130" spans="1:105" ht="12" customHeight="1" x14ac:dyDescent="0.25">
      <c r="A130" s="97" t="s">
        <v>50</v>
      </c>
      <c r="B130" s="98">
        <v>0.13039751702916572</v>
      </c>
      <c r="C130" s="98">
        <v>0.15154977320166427</v>
      </c>
      <c r="D130" s="98">
        <v>6.49347349827753E-2</v>
      </c>
      <c r="E130" s="98">
        <v>8.8561142828321449E-2</v>
      </c>
      <c r="F130" s="98">
        <v>9.0303435342658334E-2</v>
      </c>
      <c r="G130" s="98">
        <v>7.5517669273536814E-2</v>
      </c>
      <c r="H130" s="98">
        <v>8.7612381435204834E-2</v>
      </c>
      <c r="I130" s="98">
        <v>7.2948580896396775E-2</v>
      </c>
      <c r="J130" s="98">
        <v>0.12908855683898063</v>
      </c>
      <c r="K130" s="98">
        <v>0.13879660655208215</v>
      </c>
      <c r="L130" s="98">
        <v>0.17934127128815872</v>
      </c>
      <c r="M130" s="98">
        <v>0.1782518168237433</v>
      </c>
      <c r="N130" s="98">
        <v>0.13491775198293723</v>
      </c>
      <c r="O130" s="98">
        <v>0.13046857021721545</v>
      </c>
      <c r="P130" s="98">
        <v>0.18054121794465114</v>
      </c>
      <c r="Q130" s="98">
        <v>0.23243266978819604</v>
      </c>
      <c r="R130" s="98">
        <v>0.33564006300583404</v>
      </c>
      <c r="S130" s="98">
        <v>0.34064414001716259</v>
      </c>
      <c r="T130" s="98">
        <v>0.2987979660519931</v>
      </c>
      <c r="U130" s="98">
        <v>0.33560827495195328</v>
      </c>
      <c r="V130" s="98">
        <v>0.204545131871186</v>
      </c>
      <c r="W130" s="98">
        <v>0.17440660437157735</v>
      </c>
      <c r="X130" s="98">
        <v>0.10236660934444998</v>
      </c>
      <c r="Y130" s="98">
        <v>0.14198774576905115</v>
      </c>
      <c r="DA130" s="63" t="s">
        <v>1905</v>
      </c>
    </row>
    <row r="131" spans="1:105" ht="12" customHeight="1" x14ac:dyDescent="0.25">
      <c r="A131" s="109" t="s">
        <v>120</v>
      </c>
      <c r="B131" s="33">
        <v>0.84358580803773497</v>
      </c>
      <c r="C131" s="33">
        <v>0.86751506743072204</v>
      </c>
      <c r="D131" s="33">
        <v>0.81486939536720193</v>
      </c>
      <c r="E131" s="33">
        <v>0.78271210521310319</v>
      </c>
      <c r="F131" s="33">
        <v>0.79663332557792599</v>
      </c>
      <c r="G131" s="33">
        <v>0.80392642303359252</v>
      </c>
      <c r="H131" s="33">
        <v>0.95820645145139638</v>
      </c>
      <c r="I131" s="33">
        <v>0.98830726651895351</v>
      </c>
      <c r="J131" s="33">
        <v>1.0482433992871487</v>
      </c>
      <c r="K131" s="33">
        <v>1.0337934406297427</v>
      </c>
      <c r="L131" s="33">
        <v>1.1286783673134211</v>
      </c>
      <c r="M131" s="33">
        <v>1.0544915332404445</v>
      </c>
      <c r="N131" s="33">
        <v>1.0742122860877614</v>
      </c>
      <c r="O131" s="33">
        <v>1.0009404609564587</v>
      </c>
      <c r="P131" s="33">
        <v>0.89940083931324699</v>
      </c>
      <c r="Q131" s="33">
        <v>0.91271005712643627</v>
      </c>
      <c r="R131" s="33">
        <v>1.0429577965472134</v>
      </c>
      <c r="S131" s="33">
        <v>1.0980223101990576</v>
      </c>
      <c r="T131" s="33">
        <v>1.1111917626723302</v>
      </c>
      <c r="U131" s="33">
        <v>1.2540484464780826</v>
      </c>
      <c r="V131" s="33">
        <v>1.2471598176732421</v>
      </c>
      <c r="W131" s="33">
        <v>1.362109188823208</v>
      </c>
      <c r="X131" s="33">
        <v>0.97973898589553066</v>
      </c>
      <c r="Y131" s="33">
        <v>1.2429873232143607</v>
      </c>
      <c r="DA131" s="60" t="s">
        <v>1906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0.65385692084194913</v>
      </c>
      <c r="C133" s="154">
        <f t="shared" si="22"/>
        <v>0.65680042960215379</v>
      </c>
      <c r="D133" s="154">
        <f t="shared" si="22"/>
        <v>0.66070181190914756</v>
      </c>
      <c r="E133" s="154">
        <f t="shared" si="22"/>
        <v>0.66454087402804096</v>
      </c>
      <c r="F133" s="154">
        <f t="shared" si="22"/>
        <v>0.66907580827956847</v>
      </c>
      <c r="G133" s="154">
        <f t="shared" si="22"/>
        <v>0.67558540409654766</v>
      </c>
      <c r="H133" s="154">
        <f t="shared" si="22"/>
        <v>0.68311479382468476</v>
      </c>
      <c r="I133" s="154">
        <f t="shared" si="22"/>
        <v>0.6919134629543775</v>
      </c>
      <c r="J133" s="154">
        <f t="shared" si="22"/>
        <v>0.69839678558495888</v>
      </c>
      <c r="K133" s="154">
        <f t="shared" si="22"/>
        <v>0.7039144870599926</v>
      </c>
      <c r="L133" s="154">
        <f t="shared" si="22"/>
        <v>0.70830920663585717</v>
      </c>
      <c r="M133" s="154">
        <f t="shared" si="22"/>
        <v>0.71175537827603264</v>
      </c>
      <c r="N133" s="154">
        <f t="shared" si="22"/>
        <v>0.71615092892478172</v>
      </c>
      <c r="O133" s="154">
        <f t="shared" si="22"/>
        <v>0.72018002718614405</v>
      </c>
      <c r="P133" s="154">
        <f t="shared" si="22"/>
        <v>0.72198595915909125</v>
      </c>
      <c r="Q133" s="154">
        <f t="shared" si="22"/>
        <v>0.7250236113422216</v>
      </c>
      <c r="R133" s="154">
        <f t="shared" ref="R133:V133" si="23">IF(R115=0,"",R115/R97)</f>
        <v>0.7309613023623639</v>
      </c>
      <c r="S133" s="154">
        <f t="shared" si="23"/>
        <v>0.74016860215985913</v>
      </c>
      <c r="T133" s="154">
        <f t="shared" si="23"/>
        <v>0.75212293253683171</v>
      </c>
      <c r="U133" s="154">
        <f t="shared" si="23"/>
        <v>0.76341395500579579</v>
      </c>
      <c r="V133" s="154">
        <f t="shared" si="23"/>
        <v>0.77726842085487335</v>
      </c>
      <c r="W133" s="154">
        <f t="shared" ref="W133:Y133" si="24">IF(W115=0,"",W115/W97)</f>
        <v>0.78954877217997177</v>
      </c>
      <c r="X133" s="154">
        <f t="shared" si="24"/>
        <v>0.80602405884186179</v>
      </c>
      <c r="Y133" s="154">
        <f t="shared" si="24"/>
        <v>0.8193688995910835</v>
      </c>
      <c r="DA133" s="129" t="s">
        <v>2058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0.65501081114292092</v>
      </c>
      <c r="C134" s="155">
        <f t="shared" si="25"/>
        <v>0.65811736011854927</v>
      </c>
      <c r="D134" s="155">
        <f t="shared" si="25"/>
        <v>0.66171795086094543</v>
      </c>
      <c r="E134" s="155">
        <f t="shared" si="25"/>
        <v>0.66611050762421864</v>
      </c>
      <c r="F134" s="155">
        <f t="shared" si="25"/>
        <v>0.6708173262838566</v>
      </c>
      <c r="G134" s="155">
        <f t="shared" si="25"/>
        <v>0.67780171445172532</v>
      </c>
      <c r="H134" s="155">
        <f t="shared" si="25"/>
        <v>0.6861042828999423</v>
      </c>
      <c r="I134" s="155">
        <f t="shared" si="25"/>
        <v>0.69539475353477886</v>
      </c>
      <c r="J134" s="155">
        <f t="shared" si="25"/>
        <v>0.70314867212886567</v>
      </c>
      <c r="K134" s="155">
        <f t="shared" si="25"/>
        <v>0.70918970477086596</v>
      </c>
      <c r="L134" s="155">
        <f t="shared" si="25"/>
        <v>0.71346419634765057</v>
      </c>
      <c r="M134" s="155">
        <f t="shared" si="25"/>
        <v>0.71774940779699947</v>
      </c>
      <c r="N134" s="155">
        <f t="shared" si="25"/>
        <v>0.72217062078135985</v>
      </c>
      <c r="O134" s="155">
        <f t="shared" si="25"/>
        <v>0.72597854091747749</v>
      </c>
      <c r="P134" s="155">
        <f t="shared" si="25"/>
        <v>0.72725620476611275</v>
      </c>
      <c r="Q134" s="155">
        <f t="shared" si="25"/>
        <v>0.7296824308811054</v>
      </c>
      <c r="R134" s="155">
        <f t="shared" ref="R134:V134" si="26">IF(R116=0,"",R116/R98)</f>
        <v>0.73514636563734426</v>
      </c>
      <c r="S134" s="155">
        <f t="shared" si="26"/>
        <v>0.74374637261235244</v>
      </c>
      <c r="T134" s="155">
        <f t="shared" si="26"/>
        <v>0.75449953701145767</v>
      </c>
      <c r="U134" s="155">
        <f t="shared" si="26"/>
        <v>0.76656911742253164</v>
      </c>
      <c r="V134" s="155">
        <f t="shared" si="26"/>
        <v>0.77950585740397182</v>
      </c>
      <c r="W134" s="155">
        <f t="shared" ref="W134:Y134" si="27">IF(W116=0,"",W116/W98)</f>
        <v>0.79123174629313131</v>
      </c>
      <c r="X134" s="155">
        <f t="shared" si="27"/>
        <v>0.80775955760601725</v>
      </c>
      <c r="Y134" s="155">
        <f t="shared" si="27"/>
        <v>0.821619588516877</v>
      </c>
      <c r="DA134" s="130" t="s">
        <v>2059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0.65501081114292092</v>
      </c>
      <c r="C135" s="156">
        <f t="shared" si="28"/>
        <v>0.65811736011854927</v>
      </c>
      <c r="D135" s="156">
        <f t="shared" si="28"/>
        <v>0.66171795086094543</v>
      </c>
      <c r="E135" s="156">
        <f t="shared" si="28"/>
        <v>0.66611050762421864</v>
      </c>
      <c r="F135" s="156">
        <f t="shared" si="28"/>
        <v>0.6708173262838566</v>
      </c>
      <c r="G135" s="156">
        <f t="shared" si="28"/>
        <v>0.67780171445172532</v>
      </c>
      <c r="H135" s="156">
        <f t="shared" si="28"/>
        <v>0.6861042828999423</v>
      </c>
      <c r="I135" s="156">
        <f t="shared" si="28"/>
        <v>0.69539475353477886</v>
      </c>
      <c r="J135" s="156">
        <f t="shared" si="28"/>
        <v>0.70314867212886567</v>
      </c>
      <c r="K135" s="156">
        <f t="shared" si="28"/>
        <v>0.70918970477086596</v>
      </c>
      <c r="L135" s="156">
        <f t="shared" si="28"/>
        <v>0.71346419634765057</v>
      </c>
      <c r="M135" s="156">
        <f t="shared" si="28"/>
        <v>0.71774940779699947</v>
      </c>
      <c r="N135" s="156">
        <f t="shared" si="28"/>
        <v>0.72217062078135985</v>
      </c>
      <c r="O135" s="156">
        <f t="shared" si="28"/>
        <v>0.72597854091747749</v>
      </c>
      <c r="P135" s="156">
        <f t="shared" si="28"/>
        <v>0.72725620476611275</v>
      </c>
      <c r="Q135" s="156">
        <f t="shared" si="28"/>
        <v>0.7296824308811054</v>
      </c>
      <c r="R135" s="156">
        <f t="shared" ref="R135:V135" si="29">IF(R117=0,"",R117/R99)</f>
        <v>0.73514636563734426</v>
      </c>
      <c r="S135" s="156">
        <f t="shared" si="29"/>
        <v>0.74374637261235244</v>
      </c>
      <c r="T135" s="156">
        <f t="shared" si="29"/>
        <v>0.75449953701145767</v>
      </c>
      <c r="U135" s="156">
        <f t="shared" si="29"/>
        <v>0.76656911742253164</v>
      </c>
      <c r="V135" s="156">
        <f t="shared" si="29"/>
        <v>0.77950585740397182</v>
      </c>
      <c r="W135" s="156">
        <f t="shared" ref="W135:Y135" si="30">IF(W117=0,"",W117/W99)</f>
        <v>0.79123174629313131</v>
      </c>
      <c r="X135" s="156">
        <f t="shared" si="30"/>
        <v>0.80775955760601725</v>
      </c>
      <c r="Y135" s="156">
        <f t="shared" si="30"/>
        <v>0.821619588516877</v>
      </c>
      <c r="DA135" s="63" t="s">
        <v>2060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2.0381764712777901</v>
      </c>
      <c r="C136" s="155">
        <f t="shared" si="31"/>
        <v>2.1666579381987385</v>
      </c>
      <c r="D136" s="155">
        <f t="shared" si="31"/>
        <v>2.3413387485473969</v>
      </c>
      <c r="E136" s="155">
        <f t="shared" si="31"/>
        <v>2.4838188565806756</v>
      </c>
      <c r="F136" s="155">
        <f t="shared" si="31"/>
        <v>2.6819115730330334</v>
      </c>
      <c r="G136" s="155">
        <f t="shared" si="31"/>
        <v>2.9319836476028938</v>
      </c>
      <c r="H136" s="155">
        <f t="shared" si="31"/>
        <v>3.1353829221530107</v>
      </c>
      <c r="I136" s="155">
        <f t="shared" si="31"/>
        <v>3.3340684333203936</v>
      </c>
      <c r="J136" s="155">
        <f t="shared" si="31"/>
        <v>3.4723924149709005</v>
      </c>
      <c r="K136" s="155">
        <f t="shared" si="31"/>
        <v>3.601240670486165</v>
      </c>
      <c r="L136" s="155">
        <f t="shared" si="31"/>
        <v>3.6827657368611444</v>
      </c>
      <c r="M136" s="155">
        <f t="shared" si="31"/>
        <v>3.7495488316097401</v>
      </c>
      <c r="N136" s="155">
        <f t="shared" si="31"/>
        <v>3.8168421516925384</v>
      </c>
      <c r="O136" s="155">
        <f t="shared" si="31"/>
        <v>3.9061326730051995</v>
      </c>
      <c r="P136" s="155">
        <f t="shared" si="31"/>
        <v>4.0280267072494951</v>
      </c>
      <c r="Q136" s="155">
        <f t="shared" si="31"/>
        <v>4.2226036453348126</v>
      </c>
      <c r="R136" s="155">
        <f t="shared" ref="R136:V136" si="32">IF(R118=0,"",R118/R100)</f>
        <v>4.5006158728481171</v>
      </c>
      <c r="S136" s="155">
        <f t="shared" si="32"/>
        <v>4.7528232497601053</v>
      </c>
      <c r="T136" s="155">
        <f t="shared" si="32"/>
        <v>4.893583062206023</v>
      </c>
      <c r="U136" s="155">
        <f t="shared" si="32"/>
        <v>4.958728599983008</v>
      </c>
      <c r="V136" s="155">
        <f t="shared" si="32"/>
        <v>4.988768518865899</v>
      </c>
      <c r="W136" s="155">
        <f t="shared" ref="W136:Y136" si="33">IF(W118=0,"",W118/W100)</f>
        <v>5.0097954660356736</v>
      </c>
      <c r="X136" s="155">
        <f t="shared" si="33"/>
        <v>5.0345063992796737</v>
      </c>
      <c r="Y136" s="155">
        <f t="shared" si="33"/>
        <v>5.0559401913919366</v>
      </c>
      <c r="DA136" s="130" t="s">
        <v>2061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2.0381764712777901</v>
      </c>
      <c r="C137" s="156">
        <f t="shared" si="34"/>
        <v>2.1666579381987385</v>
      </c>
      <c r="D137" s="156">
        <f t="shared" si="34"/>
        <v>2.3413387485473969</v>
      </c>
      <c r="E137" s="156">
        <f t="shared" si="34"/>
        <v>2.4838188565806756</v>
      </c>
      <c r="F137" s="156">
        <f t="shared" si="34"/>
        <v>2.6819115730330334</v>
      </c>
      <c r="G137" s="156">
        <f t="shared" si="34"/>
        <v>2.9319836476028938</v>
      </c>
      <c r="H137" s="156">
        <f t="shared" si="34"/>
        <v>3.1353829221530107</v>
      </c>
      <c r="I137" s="156">
        <f t="shared" si="34"/>
        <v>3.3340684333203936</v>
      </c>
      <c r="J137" s="156">
        <f t="shared" si="34"/>
        <v>3.4723924149709005</v>
      </c>
      <c r="K137" s="156">
        <f t="shared" si="34"/>
        <v>3.601240670486165</v>
      </c>
      <c r="L137" s="156">
        <f t="shared" si="34"/>
        <v>3.6827657368611444</v>
      </c>
      <c r="M137" s="156">
        <f t="shared" si="34"/>
        <v>3.7495488316097401</v>
      </c>
      <c r="N137" s="156">
        <f t="shared" si="34"/>
        <v>3.8168421516925384</v>
      </c>
      <c r="O137" s="156">
        <f t="shared" si="34"/>
        <v>3.9061326730051995</v>
      </c>
      <c r="P137" s="156">
        <f t="shared" si="34"/>
        <v>4.0280267072494951</v>
      </c>
      <c r="Q137" s="156">
        <f t="shared" si="34"/>
        <v>4.2226036453348126</v>
      </c>
      <c r="R137" s="156">
        <f t="shared" ref="R137:V137" si="35">IF(R119=0,"",R119/R101)</f>
        <v>4.5006158728481171</v>
      </c>
      <c r="S137" s="156">
        <f t="shared" si="35"/>
        <v>4.7528232497601053</v>
      </c>
      <c r="T137" s="156">
        <f t="shared" si="35"/>
        <v>4.893583062206023</v>
      </c>
      <c r="U137" s="156">
        <f t="shared" si="35"/>
        <v>4.958728599983008</v>
      </c>
      <c r="V137" s="156">
        <f t="shared" si="35"/>
        <v>4.988768518865899</v>
      </c>
      <c r="W137" s="156">
        <f t="shared" ref="W137:Y137" si="36">IF(W119=0,"",W119/W101)</f>
        <v>5.0097954660356736</v>
      </c>
      <c r="X137" s="156">
        <f t="shared" si="36"/>
        <v>5.0345063992796737</v>
      </c>
      <c r="Y137" s="156">
        <f t="shared" si="36"/>
        <v>5.0559401913919366</v>
      </c>
      <c r="DA137" s="63" t="s">
        <v>2062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0.61881027483205964</v>
      </c>
      <c r="C138" s="155">
        <f t="shared" si="37"/>
        <v>0.62181237786155685</v>
      </c>
      <c r="D138" s="155">
        <f t="shared" si="37"/>
        <v>0.62512741099032254</v>
      </c>
      <c r="E138" s="155">
        <f t="shared" si="37"/>
        <v>0.62886448709564147</v>
      </c>
      <c r="F138" s="155">
        <f t="shared" si="37"/>
        <v>0.63283774673084991</v>
      </c>
      <c r="G138" s="155">
        <f t="shared" si="37"/>
        <v>0.63754274527380506</v>
      </c>
      <c r="H138" s="155">
        <f t="shared" si="37"/>
        <v>0.64246376214317302</v>
      </c>
      <c r="I138" s="155">
        <f t="shared" si="37"/>
        <v>0.64530310707328631</v>
      </c>
      <c r="J138" s="155">
        <f t="shared" si="37"/>
        <v>0.64702710323443446</v>
      </c>
      <c r="K138" s="155">
        <f t="shared" si="37"/>
        <v>0.64893339551747897</v>
      </c>
      <c r="L138" s="155">
        <f t="shared" si="37"/>
        <v>0.65060572109543469</v>
      </c>
      <c r="M138" s="155">
        <f t="shared" si="37"/>
        <v>0.65293887940383211</v>
      </c>
      <c r="N138" s="155">
        <f t="shared" si="37"/>
        <v>0.65668071474695677</v>
      </c>
      <c r="O138" s="155">
        <f t="shared" si="37"/>
        <v>0.66283491715663689</v>
      </c>
      <c r="P138" s="155">
        <f t="shared" si="37"/>
        <v>0.67203831380958046</v>
      </c>
      <c r="Q138" s="155">
        <f t="shared" si="37"/>
        <v>0.68561501308507955</v>
      </c>
      <c r="R138" s="155">
        <f t="shared" ref="R138:V138" si="38">IF(R120=0,"",R120/R102)</f>
        <v>0.70137375114032385</v>
      </c>
      <c r="S138" s="155">
        <f t="shared" si="38"/>
        <v>0.71633619836050888</v>
      </c>
      <c r="T138" s="155">
        <f t="shared" si="38"/>
        <v>0.72938642435380008</v>
      </c>
      <c r="U138" s="155">
        <f t="shared" si="38"/>
        <v>0.74225785332747629</v>
      </c>
      <c r="V138" s="155">
        <f t="shared" si="38"/>
        <v>0.75466560245674652</v>
      </c>
      <c r="W138" s="155">
        <f t="shared" ref="W138:Y138" si="39">IF(W120=0,"",W120/W102)</f>
        <v>0.76570706369788155</v>
      </c>
      <c r="X138" s="155">
        <f t="shared" si="39"/>
        <v>0.77882616188451903</v>
      </c>
      <c r="Y138" s="155">
        <f t="shared" si="39"/>
        <v>0.79140182014286209</v>
      </c>
      <c r="DA138" s="130" t="s">
        <v>2063</v>
      </c>
    </row>
    <row r="139" spans="1:105" ht="12" customHeight="1" x14ac:dyDescent="0.25">
      <c r="A139" s="97" t="s">
        <v>124</v>
      </c>
      <c r="B139" s="156" t="str">
        <f t="shared" ref="B139:Q139" si="40">IF(B121=0,"",B121/B103)</f>
        <v/>
      </c>
      <c r="C139" s="156" t="str">
        <f t="shared" si="40"/>
        <v/>
      </c>
      <c r="D139" s="156" t="str">
        <f t="shared" si="40"/>
        <v/>
      </c>
      <c r="E139" s="156" t="str">
        <f t="shared" si="40"/>
        <v/>
      </c>
      <c r="F139" s="156" t="str">
        <f t="shared" si="40"/>
        <v/>
      </c>
      <c r="G139" s="156" t="str">
        <f t="shared" si="40"/>
        <v/>
      </c>
      <c r="H139" s="156" t="str">
        <f t="shared" si="40"/>
        <v/>
      </c>
      <c r="I139" s="156" t="str">
        <f t="shared" si="40"/>
        <v/>
      </c>
      <c r="J139" s="156" t="str">
        <f t="shared" si="40"/>
        <v/>
      </c>
      <c r="K139" s="156" t="str">
        <f t="shared" si="40"/>
        <v/>
      </c>
      <c r="L139" s="156" t="str">
        <f t="shared" si="40"/>
        <v/>
      </c>
      <c r="M139" s="156" t="str">
        <f t="shared" si="40"/>
        <v/>
      </c>
      <c r="N139" s="156" t="str">
        <f t="shared" si="40"/>
        <v/>
      </c>
      <c r="O139" s="156" t="str">
        <f t="shared" si="40"/>
        <v/>
      </c>
      <c r="P139" s="156" t="str">
        <f t="shared" si="40"/>
        <v/>
      </c>
      <c r="Q139" s="156" t="str">
        <f t="shared" si="40"/>
        <v/>
      </c>
      <c r="R139" s="156" t="str">
        <f t="shared" ref="R139:V139" si="41">IF(R121=0,"",R121/R103)</f>
        <v/>
      </c>
      <c r="S139" s="156" t="str">
        <f t="shared" si="41"/>
        <v/>
      </c>
      <c r="T139" s="156" t="str">
        <f t="shared" si="41"/>
        <v/>
      </c>
      <c r="U139" s="156" t="str">
        <f t="shared" si="41"/>
        <v/>
      </c>
      <c r="V139" s="156" t="str">
        <f t="shared" si="41"/>
        <v/>
      </c>
      <c r="W139" s="156" t="str">
        <f t="shared" ref="W139:Y139" si="42">IF(W121=0,"",W121/W103)</f>
        <v/>
      </c>
      <c r="X139" s="156" t="str">
        <f t="shared" si="42"/>
        <v/>
      </c>
      <c r="Y139" s="156" t="str">
        <f t="shared" si="42"/>
        <v/>
      </c>
      <c r="DA139" s="63" t="s">
        <v>2064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:Y140" si="45">IF(W122=0,"",W122/W104)</f>
        <v/>
      </c>
      <c r="X140" s="156" t="str">
        <f t="shared" si="45"/>
        <v/>
      </c>
      <c r="Y140" s="156" t="str">
        <f t="shared" si="45"/>
        <v/>
      </c>
      <c r="DA140" s="63" t="s">
        <v>2065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:Y141" si="48">IF(W123=0,"",W123/W105)</f>
        <v/>
      </c>
      <c r="X141" s="157" t="str">
        <f t="shared" si="48"/>
        <v/>
      </c>
      <c r="Y141" s="157" t="str">
        <f t="shared" si="48"/>
        <v/>
      </c>
      <c r="DA141" s="131" t="s">
        <v>2066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:Y142" si="51">IF(W124=0,"",W124/W106)</f>
        <v/>
      </c>
      <c r="X142" s="158" t="str">
        <f t="shared" si="51"/>
        <v/>
      </c>
      <c r="Y142" s="158" t="str">
        <f t="shared" si="51"/>
        <v/>
      </c>
      <c r="DA142" s="132" t="s">
        <v>2067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0.61881027483205964</v>
      </c>
      <c r="C143" s="157">
        <f t="shared" si="52"/>
        <v>0.62181237786155685</v>
      </c>
      <c r="D143" s="157">
        <f t="shared" si="52"/>
        <v>0.62512741099032254</v>
      </c>
      <c r="E143" s="157">
        <f t="shared" si="52"/>
        <v>0.62886448709564147</v>
      </c>
      <c r="F143" s="157">
        <f t="shared" si="52"/>
        <v>0.63283774673084991</v>
      </c>
      <c r="G143" s="157">
        <f t="shared" si="52"/>
        <v>0.63754274527380506</v>
      </c>
      <c r="H143" s="157">
        <f t="shared" si="52"/>
        <v>0.64246376214317302</v>
      </c>
      <c r="I143" s="157">
        <f t="shared" si="52"/>
        <v>0.64530310707328631</v>
      </c>
      <c r="J143" s="157">
        <f t="shared" si="52"/>
        <v>0.64702710323443446</v>
      </c>
      <c r="K143" s="157">
        <f t="shared" si="52"/>
        <v>0.64893339551747897</v>
      </c>
      <c r="L143" s="157">
        <f t="shared" si="52"/>
        <v>0.65060572109543469</v>
      </c>
      <c r="M143" s="157">
        <f t="shared" si="52"/>
        <v>0.65293887940383211</v>
      </c>
      <c r="N143" s="157">
        <f t="shared" si="52"/>
        <v>0.65668071474695677</v>
      </c>
      <c r="O143" s="157">
        <f t="shared" si="52"/>
        <v>0.66283491715663689</v>
      </c>
      <c r="P143" s="157">
        <f t="shared" si="52"/>
        <v>0.67203831380958046</v>
      </c>
      <c r="Q143" s="157">
        <f t="shared" si="52"/>
        <v>0.68561501308507955</v>
      </c>
      <c r="R143" s="157">
        <f t="shared" ref="R143:V143" si="53">IF(R125=0,"",R125/R107)</f>
        <v>0.70137375114032385</v>
      </c>
      <c r="S143" s="157">
        <f t="shared" si="53"/>
        <v>0.71633619836050888</v>
      </c>
      <c r="T143" s="157">
        <f t="shared" si="53"/>
        <v>0.72938642435380008</v>
      </c>
      <c r="U143" s="157">
        <f t="shared" si="53"/>
        <v>0.74225785332747629</v>
      </c>
      <c r="V143" s="157">
        <f t="shared" si="53"/>
        <v>0.75466560245674652</v>
      </c>
      <c r="W143" s="157">
        <f t="shared" ref="W143:Y143" si="54">IF(W125=0,"",W125/W107)</f>
        <v>0.76570706369788155</v>
      </c>
      <c r="X143" s="157">
        <f t="shared" si="54"/>
        <v>0.77882616188451903</v>
      </c>
      <c r="Y143" s="157">
        <f t="shared" si="54"/>
        <v>0.79140182014286209</v>
      </c>
      <c r="DA143" s="131" t="s">
        <v>2068</v>
      </c>
    </row>
    <row r="144" spans="1:105" ht="12" customHeight="1" x14ac:dyDescent="0.25">
      <c r="A144" s="107" t="s">
        <v>121</v>
      </c>
      <c r="B144" s="158" t="str">
        <f t="shared" ref="B144:Q144" si="55">IF(B126=0,"",B126/B108)</f>
        <v/>
      </c>
      <c r="C144" s="158" t="str">
        <f t="shared" si="55"/>
        <v/>
      </c>
      <c r="D144" s="158" t="str">
        <f t="shared" si="55"/>
        <v/>
      </c>
      <c r="E144" s="158" t="str">
        <f t="shared" si="55"/>
        <v/>
      </c>
      <c r="F144" s="158" t="str">
        <f t="shared" si="55"/>
        <v/>
      </c>
      <c r="G144" s="158" t="str">
        <f t="shared" si="55"/>
        <v/>
      </c>
      <c r="H144" s="158" t="str">
        <f t="shared" si="55"/>
        <v/>
      </c>
      <c r="I144" s="158" t="str">
        <f t="shared" si="55"/>
        <v/>
      </c>
      <c r="J144" s="158" t="str">
        <f t="shared" si="55"/>
        <v/>
      </c>
      <c r="K144" s="158" t="str">
        <f t="shared" si="55"/>
        <v/>
      </c>
      <c r="L144" s="158" t="str">
        <f t="shared" si="55"/>
        <v/>
      </c>
      <c r="M144" s="158" t="str">
        <f t="shared" si="55"/>
        <v/>
      </c>
      <c r="N144" s="158" t="str">
        <f t="shared" si="55"/>
        <v/>
      </c>
      <c r="O144" s="158" t="str">
        <f t="shared" si="55"/>
        <v/>
      </c>
      <c r="P144" s="158" t="str">
        <f t="shared" si="55"/>
        <v/>
      </c>
      <c r="Q144" s="158" t="str">
        <f t="shared" si="55"/>
        <v/>
      </c>
      <c r="R144" s="158" t="str">
        <f t="shared" ref="R144:V144" si="56">IF(R126=0,"",R126/R108)</f>
        <v/>
      </c>
      <c r="S144" s="158" t="str">
        <f t="shared" si="56"/>
        <v/>
      </c>
      <c r="T144" s="158" t="str">
        <f t="shared" si="56"/>
        <v/>
      </c>
      <c r="U144" s="158" t="str">
        <f t="shared" si="56"/>
        <v/>
      </c>
      <c r="V144" s="158" t="str">
        <f t="shared" si="56"/>
        <v/>
      </c>
      <c r="W144" s="158" t="str">
        <f t="shared" ref="W144:Y144" si="57">IF(W126=0,"",W126/W108)</f>
        <v/>
      </c>
      <c r="X144" s="158" t="str">
        <f t="shared" si="57"/>
        <v/>
      </c>
      <c r="Y144" s="158" t="str">
        <f t="shared" si="57"/>
        <v/>
      </c>
      <c r="DA144" s="132" t="s">
        <v>2069</v>
      </c>
    </row>
    <row r="145" spans="1:105" ht="12" customHeight="1" x14ac:dyDescent="0.25">
      <c r="A145" s="108" t="s">
        <v>53</v>
      </c>
      <c r="B145" s="156" t="str">
        <f t="shared" ref="B145:Q145" si="58">IF(B127=0,"",B127/B109)</f>
        <v/>
      </c>
      <c r="C145" s="156" t="str">
        <f t="shared" si="58"/>
        <v/>
      </c>
      <c r="D145" s="156" t="str">
        <f t="shared" si="58"/>
        <v/>
      </c>
      <c r="E145" s="156" t="str">
        <f t="shared" si="58"/>
        <v/>
      </c>
      <c r="F145" s="156" t="str">
        <f t="shared" si="58"/>
        <v/>
      </c>
      <c r="G145" s="156" t="str">
        <f t="shared" si="58"/>
        <v/>
      </c>
      <c r="H145" s="156" t="str">
        <f t="shared" si="58"/>
        <v/>
      </c>
      <c r="I145" s="156" t="str">
        <f t="shared" si="58"/>
        <v/>
      </c>
      <c r="J145" s="156" t="str">
        <f t="shared" si="58"/>
        <v/>
      </c>
      <c r="K145" s="156" t="str">
        <f t="shared" si="58"/>
        <v/>
      </c>
      <c r="L145" s="156" t="str">
        <f t="shared" si="58"/>
        <v/>
      </c>
      <c r="M145" s="156" t="str">
        <f t="shared" si="58"/>
        <v/>
      </c>
      <c r="N145" s="156" t="str">
        <f t="shared" si="58"/>
        <v/>
      </c>
      <c r="O145" s="156" t="str">
        <f t="shared" si="58"/>
        <v/>
      </c>
      <c r="P145" s="156" t="str">
        <f t="shared" si="58"/>
        <v/>
      </c>
      <c r="Q145" s="156" t="str">
        <f t="shared" si="58"/>
        <v/>
      </c>
      <c r="R145" s="156" t="str">
        <f t="shared" ref="R145:V145" si="59">IF(R127=0,"",R127/R109)</f>
        <v/>
      </c>
      <c r="S145" s="156" t="str">
        <f t="shared" si="59"/>
        <v/>
      </c>
      <c r="T145" s="156" t="str">
        <f t="shared" si="59"/>
        <v/>
      </c>
      <c r="U145" s="156" t="str">
        <f t="shared" si="59"/>
        <v/>
      </c>
      <c r="V145" s="156" t="str">
        <f t="shared" si="59"/>
        <v/>
      </c>
      <c r="W145" s="156" t="str">
        <f t="shared" ref="W145:Y145" si="60">IF(W127=0,"",W127/W109)</f>
        <v/>
      </c>
      <c r="X145" s="156" t="str">
        <f t="shared" si="60"/>
        <v/>
      </c>
      <c r="Y145" s="156" t="str">
        <f t="shared" si="60"/>
        <v/>
      </c>
      <c r="DA145" s="63" t="s">
        <v>2070</v>
      </c>
    </row>
    <row r="146" spans="1:105" ht="12" customHeight="1" x14ac:dyDescent="0.25">
      <c r="A146" s="108" t="s">
        <v>52</v>
      </c>
      <c r="B146" s="156" t="str">
        <f t="shared" ref="B146:Q146" si="61">IF(B128=0,"",B128/B110)</f>
        <v/>
      </c>
      <c r="C146" s="156" t="str">
        <f t="shared" si="61"/>
        <v/>
      </c>
      <c r="D146" s="156" t="str">
        <f t="shared" si="61"/>
        <v/>
      </c>
      <c r="E146" s="156" t="str">
        <f t="shared" si="61"/>
        <v/>
      </c>
      <c r="F146" s="156" t="str">
        <f t="shared" si="61"/>
        <v/>
      </c>
      <c r="G146" s="156" t="str">
        <f t="shared" si="61"/>
        <v/>
      </c>
      <c r="H146" s="156" t="str">
        <f t="shared" si="61"/>
        <v/>
      </c>
      <c r="I146" s="156" t="str">
        <f t="shared" si="61"/>
        <v/>
      </c>
      <c r="J146" s="156" t="str">
        <f t="shared" si="61"/>
        <v/>
      </c>
      <c r="K146" s="156" t="str">
        <f t="shared" si="61"/>
        <v/>
      </c>
      <c r="L146" s="156" t="str">
        <f t="shared" si="61"/>
        <v/>
      </c>
      <c r="M146" s="156" t="str">
        <f t="shared" si="61"/>
        <v/>
      </c>
      <c r="N146" s="156" t="str">
        <f t="shared" si="61"/>
        <v/>
      </c>
      <c r="O146" s="156" t="str">
        <f t="shared" si="61"/>
        <v/>
      </c>
      <c r="P146" s="156" t="str">
        <f t="shared" si="61"/>
        <v/>
      </c>
      <c r="Q146" s="156" t="str">
        <f t="shared" si="61"/>
        <v/>
      </c>
      <c r="R146" s="156" t="str">
        <f t="shared" ref="R146:V146" si="62">IF(R128=0,"",R128/R110)</f>
        <v/>
      </c>
      <c r="S146" s="156" t="str">
        <f t="shared" si="62"/>
        <v/>
      </c>
      <c r="T146" s="156" t="str">
        <f t="shared" si="62"/>
        <v/>
      </c>
      <c r="U146" s="156" t="str">
        <f t="shared" si="62"/>
        <v/>
      </c>
      <c r="V146" s="156" t="str">
        <f t="shared" si="62"/>
        <v/>
      </c>
      <c r="W146" s="156" t="str">
        <f t="shared" ref="W146:Y146" si="63">IF(W128=0,"",W128/W110)</f>
        <v/>
      </c>
      <c r="X146" s="156" t="str">
        <f t="shared" si="63"/>
        <v/>
      </c>
      <c r="Y146" s="156" t="str">
        <f t="shared" si="63"/>
        <v/>
      </c>
      <c r="DA146" s="63" t="s">
        <v>2071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0.69855001614864243</v>
      </c>
      <c r="C147" s="155">
        <f t="shared" si="64"/>
        <v>0.69738304664734529</v>
      </c>
      <c r="D147" s="155">
        <f t="shared" si="64"/>
        <v>0.7147510550676307</v>
      </c>
      <c r="E147" s="155">
        <f t="shared" si="64"/>
        <v>0.71125385784985584</v>
      </c>
      <c r="F147" s="155">
        <f t="shared" si="64"/>
        <v>0.7137370377917982</v>
      </c>
      <c r="G147" s="155">
        <f t="shared" si="64"/>
        <v>0.72016969473454728</v>
      </c>
      <c r="H147" s="155">
        <f t="shared" si="64"/>
        <v>0.72387442897862553</v>
      </c>
      <c r="I147" s="155">
        <f t="shared" si="64"/>
        <v>0.72910349234101945</v>
      </c>
      <c r="J147" s="155">
        <f t="shared" si="64"/>
        <v>0.72146103511531012</v>
      </c>
      <c r="K147" s="155">
        <f t="shared" si="64"/>
        <v>0.72086211409701406</v>
      </c>
      <c r="L147" s="155">
        <f t="shared" si="64"/>
        <v>0.71791876722918457</v>
      </c>
      <c r="M147" s="155">
        <f t="shared" si="64"/>
        <v>0.71761058816211798</v>
      </c>
      <c r="N147" s="155">
        <f t="shared" si="64"/>
        <v>0.72659943170529151</v>
      </c>
      <c r="O147" s="155">
        <f t="shared" si="64"/>
        <v>0.72829084726210258</v>
      </c>
      <c r="P147" s="155">
        <f t="shared" si="64"/>
        <v>0.71967578292451584</v>
      </c>
      <c r="Q147" s="155">
        <f t="shared" si="64"/>
        <v>0.71604474740394197</v>
      </c>
      <c r="R147" s="155">
        <f t="shared" ref="R147:V147" si="65">IF(R129=0,"",R129/R111)</f>
        <v>0.71321870376999763</v>
      </c>
      <c r="S147" s="155">
        <f t="shared" si="65"/>
        <v>0.72236477841773417</v>
      </c>
      <c r="T147" s="155">
        <f t="shared" si="65"/>
        <v>0.73658949491984282</v>
      </c>
      <c r="U147" s="155">
        <f t="shared" si="65"/>
        <v>0.74605411367734831</v>
      </c>
      <c r="V147" s="155">
        <f t="shared" si="65"/>
        <v>0.77633868200672718</v>
      </c>
      <c r="W147" s="155">
        <f t="shared" ref="W147:Y147" si="66">IF(W129=0,"",W129/W111)</f>
        <v>0.79424966270405173</v>
      </c>
      <c r="X147" s="155">
        <f t="shared" si="66"/>
        <v>0.81200309024795314</v>
      </c>
      <c r="Y147" s="155">
        <f t="shared" si="66"/>
        <v>0.82044006345859799</v>
      </c>
      <c r="DA147" s="130" t="s">
        <v>2072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0.56092126426069777</v>
      </c>
      <c r="C148" s="156">
        <f t="shared" si="67"/>
        <v>0.5613921627687779</v>
      </c>
      <c r="D148" s="156">
        <f t="shared" si="67"/>
        <v>0.56149028750658669</v>
      </c>
      <c r="E148" s="156">
        <f t="shared" si="67"/>
        <v>0.56281494694235856</v>
      </c>
      <c r="F148" s="156">
        <f t="shared" si="67"/>
        <v>0.56435624037284993</v>
      </c>
      <c r="G148" s="156">
        <f t="shared" si="67"/>
        <v>0.56644901866831798</v>
      </c>
      <c r="H148" s="156">
        <f t="shared" si="67"/>
        <v>0.56869834955991283</v>
      </c>
      <c r="I148" s="156">
        <f t="shared" si="67"/>
        <v>0.5698681396046289</v>
      </c>
      <c r="J148" s="156">
        <f t="shared" si="67"/>
        <v>0.57044195950473597</v>
      </c>
      <c r="K148" s="156">
        <f t="shared" si="67"/>
        <v>0.57095735192274744</v>
      </c>
      <c r="L148" s="156">
        <f t="shared" si="67"/>
        <v>0.57131805223881149</v>
      </c>
      <c r="M148" s="156">
        <f t="shared" si="67"/>
        <v>0.57169948551888927</v>
      </c>
      <c r="N148" s="156">
        <f t="shared" si="67"/>
        <v>0.57202651924619263</v>
      </c>
      <c r="O148" s="156">
        <f t="shared" si="67"/>
        <v>0.57249691266510327</v>
      </c>
      <c r="P148" s="156">
        <f t="shared" si="67"/>
        <v>0.57314295285808137</v>
      </c>
      <c r="Q148" s="156">
        <f t="shared" si="67"/>
        <v>0.5741519699138895</v>
      </c>
      <c r="R148" s="156">
        <f t="shared" ref="R148:V148" si="68">IF(R130=0,"",R130/R112)</f>
        <v>0.57589428579424407</v>
      </c>
      <c r="S148" s="156">
        <f t="shared" si="68"/>
        <v>0.57755850998899017</v>
      </c>
      <c r="T148" s="156">
        <f t="shared" si="68"/>
        <v>0.57957337221354277</v>
      </c>
      <c r="U148" s="156">
        <f t="shared" si="68"/>
        <v>0.58100853126492247</v>
      </c>
      <c r="V148" s="156">
        <f t="shared" si="68"/>
        <v>0.58196589314312075</v>
      </c>
      <c r="W148" s="156">
        <f t="shared" ref="W148:Y148" si="69">IF(W130=0,"",W130/W112)</f>
        <v>0.58328520715248156</v>
      </c>
      <c r="X148" s="156">
        <f t="shared" si="69"/>
        <v>0.5906000734986897</v>
      </c>
      <c r="Y148" s="156">
        <f t="shared" si="69"/>
        <v>0.59761233325927998</v>
      </c>
      <c r="DA148" s="63" t="s">
        <v>2073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0.72608829280164133</v>
      </c>
      <c r="C149" s="159">
        <f t="shared" si="70"/>
        <v>0.72819871737334751</v>
      </c>
      <c r="D149" s="159">
        <f t="shared" si="70"/>
        <v>0.73064322405076765</v>
      </c>
      <c r="E149" s="159">
        <f t="shared" si="70"/>
        <v>0.73313174217141219</v>
      </c>
      <c r="F149" s="159">
        <f t="shared" si="70"/>
        <v>0.73581483727015184</v>
      </c>
      <c r="G149" s="159">
        <f t="shared" si="70"/>
        <v>0.7390084914752485</v>
      </c>
      <c r="H149" s="159">
        <f t="shared" si="70"/>
        <v>0.74239630634261644</v>
      </c>
      <c r="I149" s="159">
        <f t="shared" si="70"/>
        <v>0.74445779359870168</v>
      </c>
      <c r="J149" s="159">
        <f t="shared" si="70"/>
        <v>0.74577488364544864</v>
      </c>
      <c r="K149" s="159">
        <f t="shared" si="70"/>
        <v>0.74720080384031184</v>
      </c>
      <c r="L149" s="159">
        <f t="shared" si="70"/>
        <v>0.74843436666597263</v>
      </c>
      <c r="M149" s="159">
        <f t="shared" si="70"/>
        <v>0.74996647096847302</v>
      </c>
      <c r="N149" s="159">
        <f t="shared" si="70"/>
        <v>0.75212565783276131</v>
      </c>
      <c r="O149" s="159">
        <f t="shared" si="70"/>
        <v>0.75507418368237456</v>
      </c>
      <c r="P149" s="159">
        <f t="shared" si="70"/>
        <v>0.75860831580823807</v>
      </c>
      <c r="Q149" s="159">
        <f t="shared" si="70"/>
        <v>0.76413627617087831</v>
      </c>
      <c r="R149" s="159">
        <f t="shared" ref="R149:V149" si="71">IF(R131=0,"",R131/R113)</f>
        <v>0.77249894342694492</v>
      </c>
      <c r="S149" s="159">
        <f t="shared" si="71"/>
        <v>0.78329100359859827</v>
      </c>
      <c r="T149" s="159">
        <f t="shared" si="71"/>
        <v>0.79446563579358542</v>
      </c>
      <c r="U149" s="159">
        <f t="shared" si="71"/>
        <v>0.80743716550711442</v>
      </c>
      <c r="V149" s="159">
        <f t="shared" si="71"/>
        <v>0.82132933598545066</v>
      </c>
      <c r="W149" s="159">
        <f t="shared" ref="W149:Y149" si="72">IF(W131=0,"",W131/W113)</f>
        <v>0.83281786193683527</v>
      </c>
      <c r="X149" s="159">
        <f t="shared" si="72"/>
        <v>0.84510464992783885</v>
      </c>
      <c r="Y149" s="159">
        <f t="shared" si="72"/>
        <v>0.85693931137947632</v>
      </c>
      <c r="DA149" s="60" t="s">
        <v>2074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0.61415641477935934</v>
      </c>
      <c r="C151" s="117">
        <f t="shared" si="73"/>
        <v>0.71318224072359004</v>
      </c>
      <c r="D151" s="117">
        <f t="shared" si="73"/>
        <v>0.3055247509596864</v>
      </c>
      <c r="E151" s="117">
        <f t="shared" si="73"/>
        <v>0.41570874853956918</v>
      </c>
      <c r="F151" s="117">
        <f t="shared" si="73"/>
        <v>0.42272946040933723</v>
      </c>
      <c r="G151" s="117">
        <f t="shared" si="73"/>
        <v>0.35220808715821128</v>
      </c>
      <c r="H151" s="117">
        <f t="shared" si="73"/>
        <v>0.40700063998997987</v>
      </c>
      <c r="I151" s="117">
        <f t="shared" si="73"/>
        <v>0.33818477008617642</v>
      </c>
      <c r="J151" s="117">
        <f t="shared" si="73"/>
        <v>0.59784397561345937</v>
      </c>
      <c r="K151" s="117">
        <f t="shared" si="73"/>
        <v>0.6422243285846122</v>
      </c>
      <c r="L151" s="117">
        <f t="shared" si="73"/>
        <v>0.82930421329136927</v>
      </c>
      <c r="M151" s="117">
        <f t="shared" si="73"/>
        <v>0.82371644866214733</v>
      </c>
      <c r="N151" s="117">
        <f t="shared" si="73"/>
        <v>0.62310969399647553</v>
      </c>
      <c r="O151" s="117">
        <f t="shared" si="73"/>
        <v>0.60206631398244981</v>
      </c>
      <c r="P151" s="117">
        <f t="shared" si="73"/>
        <v>0.832194777072508</v>
      </c>
      <c r="Q151" s="117">
        <f t="shared" si="73"/>
        <v>1.0695027021705994</v>
      </c>
      <c r="R151" s="117">
        <f t="shared" ref="R151:V151" si="74">R152+R154+R156+R165</f>
        <v>1.5397230075696227</v>
      </c>
      <c r="S151" s="117">
        <f t="shared" si="74"/>
        <v>1.5581759962633202</v>
      </c>
      <c r="T151" s="117">
        <f t="shared" si="74"/>
        <v>1.3620115406566751</v>
      </c>
      <c r="U151" s="117">
        <f t="shared" si="74"/>
        <v>1.5260252717866867</v>
      </c>
      <c r="V151" s="117">
        <f t="shared" si="74"/>
        <v>0.92854549989880875</v>
      </c>
      <c r="W151" s="117">
        <f t="shared" ref="W151:Y151" si="75">W152+W154+W156+W165</f>
        <v>0.78993896942078889</v>
      </c>
      <c r="X151" s="117">
        <f t="shared" si="75"/>
        <v>0.45790606580869242</v>
      </c>
      <c r="Y151" s="117">
        <f t="shared" si="75"/>
        <v>0.62768664337844804</v>
      </c>
      <c r="DA151" s="129" t="s">
        <v>2226</v>
      </c>
    </row>
    <row r="152" spans="1:105" ht="12" customHeight="1" x14ac:dyDescent="0.25">
      <c r="A152" s="121" t="s">
        <v>57</v>
      </c>
      <c r="B152" s="122">
        <f t="shared" ref="B152:Y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X152" s="122">
        <f t="shared" si="76"/>
        <v>0</v>
      </c>
      <c r="Y152" s="122">
        <f t="shared" si="76"/>
        <v>0</v>
      </c>
      <c r="DA152" s="130" t="s">
        <v>2227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X153" s="98">
        <v>0</v>
      </c>
      <c r="Y153" s="98">
        <v>0</v>
      </c>
      <c r="DA153" s="63" t="s">
        <v>2228</v>
      </c>
    </row>
    <row r="154" spans="1:105" ht="12" customHeight="1" x14ac:dyDescent="0.25">
      <c r="A154" s="121" t="s">
        <v>92</v>
      </c>
      <c r="B154" s="122">
        <f t="shared" ref="B154:Y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X154" s="122">
        <f t="shared" si="77"/>
        <v>0</v>
      </c>
      <c r="Y154" s="122">
        <f t="shared" si="77"/>
        <v>0</v>
      </c>
      <c r="DA154" s="130" t="s">
        <v>2229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2230</v>
      </c>
    </row>
    <row r="156" spans="1:105" ht="12" customHeight="1" x14ac:dyDescent="0.25">
      <c r="A156" s="121" t="s">
        <v>55</v>
      </c>
      <c r="B156" s="122">
        <v>0</v>
      </c>
      <c r="C156" s="122">
        <v>0</v>
      </c>
      <c r="D156" s="122">
        <v>0</v>
      </c>
      <c r="E156" s="122">
        <v>0</v>
      </c>
      <c r="F156" s="122">
        <v>0</v>
      </c>
      <c r="G156" s="122">
        <v>0</v>
      </c>
      <c r="H156" s="122">
        <v>0</v>
      </c>
      <c r="I156" s="122">
        <v>0</v>
      </c>
      <c r="J156" s="122">
        <v>0</v>
      </c>
      <c r="K156" s="122">
        <v>0</v>
      </c>
      <c r="L156" s="122">
        <v>0</v>
      </c>
      <c r="M156" s="122">
        <v>0</v>
      </c>
      <c r="N156" s="122">
        <v>0</v>
      </c>
      <c r="O156" s="122">
        <v>0</v>
      </c>
      <c r="P156" s="122">
        <v>0</v>
      </c>
      <c r="Q156" s="122">
        <v>0</v>
      </c>
      <c r="R156" s="122">
        <v>0</v>
      </c>
      <c r="S156" s="122">
        <v>0</v>
      </c>
      <c r="T156" s="122">
        <v>0</v>
      </c>
      <c r="U156" s="122">
        <v>0</v>
      </c>
      <c r="V156" s="122">
        <v>0</v>
      </c>
      <c r="W156" s="122">
        <v>0</v>
      </c>
      <c r="X156" s="122">
        <v>0</v>
      </c>
      <c r="Y156" s="122">
        <v>0</v>
      </c>
      <c r="DA156" s="130" t="s">
        <v>2231</v>
      </c>
    </row>
    <row r="157" spans="1:105" ht="12" customHeight="1" x14ac:dyDescent="0.25">
      <c r="A157" s="97" t="s">
        <v>124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2232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2233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X159" s="101">
        <v>0</v>
      </c>
      <c r="Y159" s="101">
        <v>0</v>
      </c>
      <c r="DA159" s="131" t="s">
        <v>2234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X160" s="104">
        <v>0</v>
      </c>
      <c r="Y160" s="104">
        <v>0</v>
      </c>
      <c r="DA160" s="132" t="s">
        <v>2235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X161" s="101">
        <v>0</v>
      </c>
      <c r="Y161" s="101">
        <v>0</v>
      </c>
      <c r="DA161" s="131" t="s">
        <v>2236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X162" s="104">
        <v>0</v>
      </c>
      <c r="Y162" s="104">
        <v>0</v>
      </c>
      <c r="DA162" s="132" t="s">
        <v>2237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2238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X164" s="98">
        <v>0</v>
      </c>
      <c r="Y164" s="98">
        <v>0</v>
      </c>
      <c r="DA164" s="63" t="s">
        <v>2239</v>
      </c>
    </row>
    <row r="165" spans="1:105" ht="12" customHeight="1" x14ac:dyDescent="0.25">
      <c r="A165" s="121" t="s">
        <v>54</v>
      </c>
      <c r="B165" s="122">
        <v>0.61415641477935934</v>
      </c>
      <c r="C165" s="122">
        <v>0.71318224072359004</v>
      </c>
      <c r="D165" s="122">
        <v>0.3055247509596864</v>
      </c>
      <c r="E165" s="122">
        <v>0.41570874853956918</v>
      </c>
      <c r="F165" s="122">
        <v>0.42272946040933723</v>
      </c>
      <c r="G165" s="122">
        <v>0.35220808715821128</v>
      </c>
      <c r="H165" s="122">
        <v>0.40700063998997987</v>
      </c>
      <c r="I165" s="122">
        <v>0.33818477008617642</v>
      </c>
      <c r="J165" s="122">
        <v>0.59784397561345937</v>
      </c>
      <c r="K165" s="122">
        <v>0.6422243285846122</v>
      </c>
      <c r="L165" s="122">
        <v>0.82930421329136927</v>
      </c>
      <c r="M165" s="122">
        <v>0.82371644866214733</v>
      </c>
      <c r="N165" s="122">
        <v>0.62310969399647553</v>
      </c>
      <c r="O165" s="122">
        <v>0.60206631398244981</v>
      </c>
      <c r="P165" s="122">
        <v>0.832194777072508</v>
      </c>
      <c r="Q165" s="122">
        <v>1.0695027021705994</v>
      </c>
      <c r="R165" s="122">
        <v>1.5397230075696227</v>
      </c>
      <c r="S165" s="122">
        <v>1.5581759962633202</v>
      </c>
      <c r="T165" s="122">
        <v>1.3620115406566751</v>
      </c>
      <c r="U165" s="122">
        <v>1.5260252717866867</v>
      </c>
      <c r="V165" s="122">
        <v>0.92854549989880875</v>
      </c>
      <c r="W165" s="122">
        <v>0.78993896942078889</v>
      </c>
      <c r="X165" s="122">
        <v>0.45790606580869242</v>
      </c>
      <c r="Y165" s="122">
        <v>0.62768664337844804</v>
      </c>
      <c r="DA165" s="130" t="s">
        <v>2240</v>
      </c>
    </row>
    <row r="166" spans="1:105" ht="12" customHeight="1" x14ac:dyDescent="0.25">
      <c r="A166" s="97" t="s">
        <v>50</v>
      </c>
      <c r="B166" s="98">
        <v>0.61415641477935934</v>
      </c>
      <c r="C166" s="98">
        <v>0.71318224072359004</v>
      </c>
      <c r="D166" s="98">
        <v>0.3055247509596864</v>
      </c>
      <c r="E166" s="98">
        <v>0.41570874853956918</v>
      </c>
      <c r="F166" s="98">
        <v>0.42272946040933723</v>
      </c>
      <c r="G166" s="98">
        <v>0.35220808715821128</v>
      </c>
      <c r="H166" s="98">
        <v>0.40700063998997987</v>
      </c>
      <c r="I166" s="98">
        <v>0.33818477008617642</v>
      </c>
      <c r="J166" s="98">
        <v>0.59784397561345937</v>
      </c>
      <c r="K166" s="98">
        <v>0.6422243285846122</v>
      </c>
      <c r="L166" s="98">
        <v>0.82930421329136927</v>
      </c>
      <c r="M166" s="98">
        <v>0.82371644866214733</v>
      </c>
      <c r="N166" s="98">
        <v>0.62310969399647553</v>
      </c>
      <c r="O166" s="98">
        <v>0.60206631398244981</v>
      </c>
      <c r="P166" s="98">
        <v>0.832194777072508</v>
      </c>
      <c r="Q166" s="98">
        <v>1.0695027021705994</v>
      </c>
      <c r="R166" s="98">
        <v>1.5397230075696227</v>
      </c>
      <c r="S166" s="98">
        <v>1.5581759962633202</v>
      </c>
      <c r="T166" s="98">
        <v>1.3620115406566751</v>
      </c>
      <c r="U166" s="98">
        <v>1.5260252717866867</v>
      </c>
      <c r="V166" s="98">
        <v>0.92854549989880875</v>
      </c>
      <c r="W166" s="98">
        <v>0.78993896942078889</v>
      </c>
      <c r="X166" s="98">
        <v>0.45790606580869242</v>
      </c>
      <c r="Y166" s="98">
        <v>0.62768664337844804</v>
      </c>
      <c r="DA166" s="63" t="s">
        <v>2241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0</v>
      </c>
      <c r="DA167" s="60" t="s">
        <v>2242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14620.06556152017</v>
      </c>
      <c r="C169" s="117">
        <f t="shared" si="78"/>
        <v>17648.143103769959</v>
      </c>
      <c r="D169" s="117">
        <f t="shared" si="78"/>
        <v>16110.76305919723</v>
      </c>
      <c r="E169" s="117">
        <f t="shared" si="78"/>
        <v>15686.978961078941</v>
      </c>
      <c r="F169" s="117">
        <f t="shared" si="78"/>
        <v>15402.431595086304</v>
      </c>
      <c r="G169" s="117">
        <f t="shared" si="78"/>
        <v>14903.456479228065</v>
      </c>
      <c r="H169" s="117">
        <f t="shared" si="78"/>
        <v>13830.057288603202</v>
      </c>
      <c r="I169" s="117">
        <f t="shared" si="78"/>
        <v>16287.639995919655</v>
      </c>
      <c r="J169" s="117">
        <f t="shared" si="78"/>
        <v>15951.538435839284</v>
      </c>
      <c r="K169" s="117">
        <f t="shared" si="78"/>
        <v>15818.949123072189</v>
      </c>
      <c r="L169" s="117">
        <f t="shared" si="78"/>
        <v>18546.971845002026</v>
      </c>
      <c r="M169" s="117">
        <f t="shared" si="78"/>
        <v>15818.677756893805</v>
      </c>
      <c r="N169" s="117">
        <f t="shared" si="78"/>
        <v>16049.636435652843</v>
      </c>
      <c r="O169" s="117">
        <f t="shared" si="78"/>
        <v>15710.55280963308</v>
      </c>
      <c r="P169" s="117">
        <f t="shared" si="78"/>
        <v>14931.924888201709</v>
      </c>
      <c r="Q169" s="117">
        <f t="shared" si="78"/>
        <v>14485.777453708419</v>
      </c>
      <c r="R169" s="117">
        <f t="shared" ref="R169:V169" si="79">R170+R172+R174+R183</f>
        <v>15415.866067457298</v>
      </c>
      <c r="S169" s="117">
        <f t="shared" si="79"/>
        <v>14899.963468317204</v>
      </c>
      <c r="T169" s="117">
        <f t="shared" si="79"/>
        <v>17816.222941911106</v>
      </c>
      <c r="U169" s="117">
        <f t="shared" si="79"/>
        <v>14899.707368302923</v>
      </c>
      <c r="V169" s="117">
        <f t="shared" si="79"/>
        <v>14180.936028936403</v>
      </c>
      <c r="W169" s="117">
        <f t="shared" ref="W169:Y169" si="80">W170+W172+W174+W183</f>
        <v>16402.353987238734</v>
      </c>
      <c r="X169" s="117">
        <f t="shared" si="80"/>
        <v>11410.316031705681</v>
      </c>
      <c r="Y169" s="117">
        <f t="shared" si="80"/>
        <v>16024.339883796743</v>
      </c>
      <c r="DA169" s="129" t="s">
        <v>2394</v>
      </c>
    </row>
    <row r="170" spans="1:105" ht="12" customHeight="1" x14ac:dyDescent="0.25">
      <c r="A170" s="121" t="s">
        <v>57</v>
      </c>
      <c r="B170" s="122">
        <f t="shared" ref="B170:Y170" si="81">B171</f>
        <v>11780.879347250799</v>
      </c>
      <c r="C170" s="122">
        <f t="shared" si="81"/>
        <v>14660.319654660443</v>
      </c>
      <c r="D170" s="122">
        <f t="shared" si="81"/>
        <v>13347.518373189809</v>
      </c>
      <c r="E170" s="122">
        <f t="shared" si="81"/>
        <v>12979.36689456647</v>
      </c>
      <c r="F170" s="122">
        <f t="shared" si="81"/>
        <v>12730.553306303889</v>
      </c>
      <c r="G170" s="122">
        <f t="shared" si="81"/>
        <v>12349.685530224981</v>
      </c>
      <c r="H170" s="122">
        <f t="shared" si="81"/>
        <v>11217.812071513956</v>
      </c>
      <c r="I170" s="122">
        <f t="shared" si="81"/>
        <v>13874.691744751459</v>
      </c>
      <c r="J170" s="122">
        <f t="shared" si="81"/>
        <v>13601.000580116975</v>
      </c>
      <c r="K170" s="122">
        <f t="shared" si="81"/>
        <v>13602.400281094118</v>
      </c>
      <c r="L170" s="122">
        <f t="shared" si="81"/>
        <v>16167.682009310978</v>
      </c>
      <c r="M170" s="122">
        <f t="shared" si="81"/>
        <v>13608.86903981061</v>
      </c>
      <c r="N170" s="122">
        <f t="shared" si="81"/>
        <v>13796.930455250365</v>
      </c>
      <c r="O170" s="122">
        <f t="shared" si="81"/>
        <v>13540.765052293167</v>
      </c>
      <c r="P170" s="122">
        <f t="shared" si="81"/>
        <v>12905.1955061586</v>
      </c>
      <c r="Q170" s="122">
        <f t="shared" si="81"/>
        <v>12437.521089457445</v>
      </c>
      <c r="R170" s="122">
        <f t="shared" si="81"/>
        <v>13161.366845030596</v>
      </c>
      <c r="S170" s="122">
        <f t="shared" si="81"/>
        <v>12685.579109584027</v>
      </c>
      <c r="T170" s="122">
        <f t="shared" si="81"/>
        <v>15741.203367471102</v>
      </c>
      <c r="U170" s="122">
        <f t="shared" si="81"/>
        <v>12683.058761233844</v>
      </c>
      <c r="V170" s="122">
        <f t="shared" si="81"/>
        <v>12114.787506182893</v>
      </c>
      <c r="W170" s="122">
        <f t="shared" si="81"/>
        <v>14147.547355053925</v>
      </c>
      <c r="X170" s="122">
        <f t="shared" si="81"/>
        <v>9864.6707363244477</v>
      </c>
      <c r="Y170" s="122">
        <f t="shared" si="81"/>
        <v>13914.941386313929</v>
      </c>
      <c r="DA170" s="130" t="s">
        <v>2395</v>
      </c>
    </row>
    <row r="171" spans="1:105" ht="12" customHeight="1" x14ac:dyDescent="0.25">
      <c r="A171" s="97" t="s">
        <v>53</v>
      </c>
      <c r="B171" s="98">
        <v>11780.879347250799</v>
      </c>
      <c r="C171" s="98">
        <v>14660.319654660443</v>
      </c>
      <c r="D171" s="98">
        <v>13347.518373189809</v>
      </c>
      <c r="E171" s="98">
        <v>12979.36689456647</v>
      </c>
      <c r="F171" s="98">
        <v>12730.553306303889</v>
      </c>
      <c r="G171" s="98">
        <v>12349.685530224981</v>
      </c>
      <c r="H171" s="98">
        <v>11217.812071513956</v>
      </c>
      <c r="I171" s="98">
        <v>13874.691744751459</v>
      </c>
      <c r="J171" s="98">
        <v>13601.000580116975</v>
      </c>
      <c r="K171" s="98">
        <v>13602.400281094118</v>
      </c>
      <c r="L171" s="98">
        <v>16167.682009310978</v>
      </c>
      <c r="M171" s="98">
        <v>13608.86903981061</v>
      </c>
      <c r="N171" s="98">
        <v>13796.930455250365</v>
      </c>
      <c r="O171" s="98">
        <v>13540.765052293167</v>
      </c>
      <c r="P171" s="98">
        <v>12905.1955061586</v>
      </c>
      <c r="Q171" s="98">
        <v>12437.521089457445</v>
      </c>
      <c r="R171" s="98">
        <v>13161.366845030596</v>
      </c>
      <c r="S171" s="98">
        <v>12685.579109584027</v>
      </c>
      <c r="T171" s="98">
        <v>15741.203367471102</v>
      </c>
      <c r="U171" s="98">
        <v>12683.058761233844</v>
      </c>
      <c r="V171" s="98">
        <v>12114.787506182893</v>
      </c>
      <c r="W171" s="98">
        <v>14147.547355053925</v>
      </c>
      <c r="X171" s="98">
        <v>9864.6707363244477</v>
      </c>
      <c r="Y171" s="98">
        <v>13914.941386313929</v>
      </c>
      <c r="DA171" s="63" t="s">
        <v>2396</v>
      </c>
    </row>
    <row r="172" spans="1:105" ht="12" customHeight="1" x14ac:dyDescent="0.25">
      <c r="A172" s="121" t="s">
        <v>92</v>
      </c>
      <c r="B172" s="122">
        <f t="shared" ref="B172:Y172" si="82">B173</f>
        <v>0.10452921112099657</v>
      </c>
      <c r="C172" s="122">
        <f t="shared" si="82"/>
        <v>0.11959277286710195</v>
      </c>
      <c r="D172" s="122">
        <f t="shared" si="82"/>
        <v>0.13640774095992236</v>
      </c>
      <c r="E172" s="122">
        <f t="shared" si="82"/>
        <v>0.13385365278862921</v>
      </c>
      <c r="F172" s="122">
        <f t="shared" si="82"/>
        <v>0.14736667001217266</v>
      </c>
      <c r="G172" s="122">
        <f t="shared" si="82"/>
        <v>0.17360416267192327</v>
      </c>
      <c r="H172" s="122">
        <f t="shared" si="82"/>
        <v>0.22831082846305595</v>
      </c>
      <c r="I172" s="122">
        <f t="shared" si="82"/>
        <v>0.28696263962802521</v>
      </c>
      <c r="J172" s="122">
        <f t="shared" si="82"/>
        <v>0.3982620845079079</v>
      </c>
      <c r="K172" s="122">
        <f t="shared" si="82"/>
        <v>0.48065698954936081</v>
      </c>
      <c r="L172" s="122">
        <f t="shared" si="82"/>
        <v>1.1439710831998575</v>
      </c>
      <c r="M172" s="122">
        <f t="shared" si="82"/>
        <v>0.82974541221075482</v>
      </c>
      <c r="N172" s="122">
        <f t="shared" si="82"/>
        <v>0.71122913299046497</v>
      </c>
      <c r="O172" s="122">
        <f t="shared" si="82"/>
        <v>0.68494713264917984</v>
      </c>
      <c r="P172" s="122">
        <f t="shared" si="82"/>
        <v>0.71933797651475662</v>
      </c>
      <c r="Q172" s="122">
        <f t="shared" si="82"/>
        <v>0.591975999737679</v>
      </c>
      <c r="R172" s="122">
        <f t="shared" si="82"/>
        <v>0.61693173954354896</v>
      </c>
      <c r="S172" s="122">
        <f t="shared" si="82"/>
        <v>0.68456107497952234</v>
      </c>
      <c r="T172" s="122">
        <f t="shared" si="82"/>
        <v>1.12059425764155</v>
      </c>
      <c r="U172" s="122">
        <f t="shared" si="82"/>
        <v>0.94088235473878312</v>
      </c>
      <c r="V172" s="122">
        <f t="shared" si="82"/>
        <v>1.2047627236528831</v>
      </c>
      <c r="W172" s="122">
        <f t="shared" si="82"/>
        <v>2.2298758411627211</v>
      </c>
      <c r="X172" s="122">
        <f t="shared" si="82"/>
        <v>1.9940460528627637</v>
      </c>
      <c r="Y172" s="122">
        <f t="shared" si="82"/>
        <v>2.0549033789809164</v>
      </c>
      <c r="DA172" s="130" t="s">
        <v>2397</v>
      </c>
    </row>
    <row r="173" spans="1:105" ht="12" customHeight="1" x14ac:dyDescent="0.25">
      <c r="A173" s="97" t="s">
        <v>53</v>
      </c>
      <c r="B173" s="98">
        <f>RES_hhdet_fech!B165</f>
        <v>0.10452921112099657</v>
      </c>
      <c r="C173" s="98">
        <f>RES_hhdet_fech!C165</f>
        <v>0.11959277286710195</v>
      </c>
      <c r="D173" s="98">
        <f>RES_hhdet_fech!D165</f>
        <v>0.13640774095992236</v>
      </c>
      <c r="E173" s="98">
        <f>RES_hhdet_fech!E165</f>
        <v>0.13385365278862921</v>
      </c>
      <c r="F173" s="98">
        <f>RES_hhdet_fech!F165</f>
        <v>0.14736667001217266</v>
      </c>
      <c r="G173" s="98">
        <f>RES_hhdet_fech!G165</f>
        <v>0.17360416267192327</v>
      </c>
      <c r="H173" s="98">
        <f>RES_hhdet_fech!H165</f>
        <v>0.22831082846305595</v>
      </c>
      <c r="I173" s="98">
        <f>RES_hhdet_fech!I165</f>
        <v>0.28696263962802521</v>
      </c>
      <c r="J173" s="98">
        <f>RES_hhdet_fech!J165</f>
        <v>0.3982620845079079</v>
      </c>
      <c r="K173" s="98">
        <f>RES_hhdet_fech!K165</f>
        <v>0.48065698954936081</v>
      </c>
      <c r="L173" s="98">
        <f>RES_hhdet_fech!L165</f>
        <v>1.1439710831998575</v>
      </c>
      <c r="M173" s="98">
        <f>RES_hhdet_fech!M165</f>
        <v>0.82974541221075482</v>
      </c>
      <c r="N173" s="98">
        <f>RES_hhdet_fech!N165</f>
        <v>0.71122913299046497</v>
      </c>
      <c r="O173" s="98">
        <f>RES_hhdet_fech!O165</f>
        <v>0.68494713264917984</v>
      </c>
      <c r="P173" s="98">
        <f>RES_hhdet_fech!P165</f>
        <v>0.71933797651475662</v>
      </c>
      <c r="Q173" s="98">
        <f>RES_hhdet_fech!Q165</f>
        <v>0.591975999737679</v>
      </c>
      <c r="R173" s="98">
        <f>RES_hhdet_fech!R165</f>
        <v>0.61693173954354896</v>
      </c>
      <c r="S173" s="98">
        <f>RES_hhdet_fech!S165</f>
        <v>0.68456107497952234</v>
      </c>
      <c r="T173" s="98">
        <f>RES_hhdet_fech!T165</f>
        <v>1.12059425764155</v>
      </c>
      <c r="U173" s="98">
        <f>RES_hhdet_fech!U165</f>
        <v>0.94088235473878312</v>
      </c>
      <c r="V173" s="98">
        <f>RES_hhdet_fech!V165</f>
        <v>1.2047627236528831</v>
      </c>
      <c r="W173" s="98">
        <f>RES_hhdet_fech!W165</f>
        <v>2.2298758411627211</v>
      </c>
      <c r="X173" s="98">
        <f>RES_hhdet_fech!X165</f>
        <v>1.9940460528627637</v>
      </c>
      <c r="Y173" s="98">
        <f>RES_hhdet_fech!Y165</f>
        <v>2.0549033789809164</v>
      </c>
      <c r="DA173" s="63" t="s">
        <v>2398</v>
      </c>
    </row>
    <row r="174" spans="1:105" ht="12" customHeight="1" x14ac:dyDescent="0.25">
      <c r="A174" s="121" t="s">
        <v>55</v>
      </c>
      <c r="B174" s="122">
        <v>1763.5609328320004</v>
      </c>
      <c r="C174" s="122">
        <v>1862.3102598774385</v>
      </c>
      <c r="D174" s="122">
        <v>1820.2350295114334</v>
      </c>
      <c r="E174" s="122">
        <v>1785.3122550512544</v>
      </c>
      <c r="F174" s="122">
        <v>1752.6717322154311</v>
      </c>
      <c r="G174" s="122">
        <v>1713.8812841398226</v>
      </c>
      <c r="H174" s="122">
        <v>1726.558294913491</v>
      </c>
      <c r="I174" s="122">
        <v>1656.1615703622497</v>
      </c>
      <c r="J174" s="122">
        <v>1611.3537456663132</v>
      </c>
      <c r="K174" s="122">
        <v>1539.0979045409697</v>
      </c>
      <c r="L174" s="122">
        <v>1628.2113165448404</v>
      </c>
      <c r="M174" s="122">
        <v>1500.294260485186</v>
      </c>
      <c r="N174" s="122">
        <v>1555.9287983280499</v>
      </c>
      <c r="O174" s="122">
        <v>1501.6473477569857</v>
      </c>
      <c r="P174" s="122">
        <v>1379.4030529358429</v>
      </c>
      <c r="Q174" s="122">
        <v>1368.0352688769508</v>
      </c>
      <c r="R174" s="122">
        <v>1470.4190358340581</v>
      </c>
      <c r="S174" s="122">
        <v>1446.555605442024</v>
      </c>
      <c r="T174" s="122">
        <v>1365.6301539600765</v>
      </c>
      <c r="U174" s="122">
        <v>1448.8135208276458</v>
      </c>
      <c r="V174" s="122">
        <v>1396.2052866976676</v>
      </c>
      <c r="W174" s="122">
        <v>1534.8882149387593</v>
      </c>
      <c r="X174" s="122">
        <v>1048.3626245027301</v>
      </c>
      <c r="Y174" s="122">
        <v>1456.0543142630936</v>
      </c>
      <c r="DA174" s="130" t="s">
        <v>2399</v>
      </c>
    </row>
    <row r="175" spans="1:105" ht="12" customHeight="1" x14ac:dyDescent="0.25">
      <c r="A175" s="97" t="s">
        <v>124</v>
      </c>
      <c r="B175" s="98">
        <v>0</v>
      </c>
      <c r="C175" s="98">
        <v>0</v>
      </c>
      <c r="D175" s="98">
        <v>0</v>
      </c>
      <c r="E175" s="98">
        <v>0</v>
      </c>
      <c r="F175" s="98">
        <v>0</v>
      </c>
      <c r="G175" s="98">
        <v>0</v>
      </c>
      <c r="H175" s="98">
        <v>0</v>
      </c>
      <c r="I175" s="98">
        <v>0</v>
      </c>
      <c r="J175" s="98">
        <v>0</v>
      </c>
      <c r="K175" s="98">
        <v>0</v>
      </c>
      <c r="L175" s="98">
        <v>0</v>
      </c>
      <c r="M175" s="98">
        <v>0</v>
      </c>
      <c r="N175" s="98">
        <v>0</v>
      </c>
      <c r="O175" s="98">
        <v>0</v>
      </c>
      <c r="P175" s="98">
        <v>0</v>
      </c>
      <c r="Q175" s="98">
        <v>0</v>
      </c>
      <c r="R175" s="98">
        <v>0</v>
      </c>
      <c r="S175" s="98">
        <v>0</v>
      </c>
      <c r="T175" s="98">
        <v>0</v>
      </c>
      <c r="U175" s="98">
        <v>0</v>
      </c>
      <c r="V175" s="98">
        <v>0</v>
      </c>
      <c r="W175" s="98">
        <v>0</v>
      </c>
      <c r="X175" s="98">
        <v>0</v>
      </c>
      <c r="Y175" s="98">
        <v>0</v>
      </c>
      <c r="DA175" s="63" t="s">
        <v>2400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2401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X177" s="101">
        <v>0</v>
      </c>
      <c r="Y177" s="101">
        <v>0</v>
      </c>
      <c r="DA177" s="131" t="s">
        <v>2402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X178" s="104">
        <v>0</v>
      </c>
      <c r="Y178" s="104">
        <v>0</v>
      </c>
      <c r="DA178" s="132" t="s">
        <v>2403</v>
      </c>
    </row>
    <row r="179" spans="1:105" ht="12" customHeight="1" x14ac:dyDescent="0.25">
      <c r="A179" s="106" t="s">
        <v>122</v>
      </c>
      <c r="B179" s="101">
        <v>1763.5609328320004</v>
      </c>
      <c r="C179" s="101">
        <v>1862.3102598774385</v>
      </c>
      <c r="D179" s="101">
        <v>1820.2350295114334</v>
      </c>
      <c r="E179" s="101">
        <v>1785.3122550512544</v>
      </c>
      <c r="F179" s="101">
        <v>1752.6717322154311</v>
      </c>
      <c r="G179" s="101">
        <v>1713.8812841398226</v>
      </c>
      <c r="H179" s="101">
        <v>1726.558294913491</v>
      </c>
      <c r="I179" s="101">
        <v>1656.1615703622497</v>
      </c>
      <c r="J179" s="101">
        <v>1611.3537456663132</v>
      </c>
      <c r="K179" s="101">
        <v>1539.0979045409697</v>
      </c>
      <c r="L179" s="101">
        <v>1628.2113165448404</v>
      </c>
      <c r="M179" s="101">
        <v>1500.294260485186</v>
      </c>
      <c r="N179" s="101">
        <v>1555.9287983280499</v>
      </c>
      <c r="O179" s="101">
        <v>1501.6473477569857</v>
      </c>
      <c r="P179" s="101">
        <v>1379.4030529358429</v>
      </c>
      <c r="Q179" s="101">
        <v>1368.0352688769508</v>
      </c>
      <c r="R179" s="101">
        <v>1470.4190358340581</v>
      </c>
      <c r="S179" s="101">
        <v>1446.555605442024</v>
      </c>
      <c r="T179" s="101">
        <v>1365.6301539600765</v>
      </c>
      <c r="U179" s="101">
        <v>1448.8135208276458</v>
      </c>
      <c r="V179" s="101">
        <v>1396.2052866976676</v>
      </c>
      <c r="W179" s="101">
        <v>1534.8882149387593</v>
      </c>
      <c r="X179" s="101">
        <v>1048.3626245027301</v>
      </c>
      <c r="Y179" s="101">
        <v>1456.0543142630936</v>
      </c>
      <c r="DA179" s="131" t="s">
        <v>2404</v>
      </c>
    </row>
    <row r="180" spans="1:105" ht="12" customHeight="1" x14ac:dyDescent="0.25">
      <c r="A180" s="107" t="s">
        <v>121</v>
      </c>
      <c r="B180" s="104">
        <v>0</v>
      </c>
      <c r="C180" s="104">
        <v>0</v>
      </c>
      <c r="D180" s="104">
        <v>0</v>
      </c>
      <c r="E180" s="104">
        <v>0</v>
      </c>
      <c r="F180" s="104">
        <v>0</v>
      </c>
      <c r="G180" s="104">
        <v>0</v>
      </c>
      <c r="H180" s="104">
        <v>0</v>
      </c>
      <c r="I180" s="104">
        <v>0</v>
      </c>
      <c r="J180" s="104">
        <v>0</v>
      </c>
      <c r="K180" s="104">
        <v>0</v>
      </c>
      <c r="L180" s="104">
        <v>0</v>
      </c>
      <c r="M180" s="104">
        <v>0</v>
      </c>
      <c r="N180" s="104">
        <v>0</v>
      </c>
      <c r="O180" s="104">
        <v>0</v>
      </c>
      <c r="P180" s="104">
        <v>0</v>
      </c>
      <c r="Q180" s="104">
        <v>0</v>
      </c>
      <c r="R180" s="104">
        <v>0</v>
      </c>
      <c r="S180" s="104">
        <v>0</v>
      </c>
      <c r="T180" s="104">
        <v>0</v>
      </c>
      <c r="U180" s="104">
        <v>0</v>
      </c>
      <c r="V180" s="104">
        <v>0</v>
      </c>
      <c r="W180" s="104">
        <v>0</v>
      </c>
      <c r="X180" s="104">
        <v>0</v>
      </c>
      <c r="Y180" s="104">
        <v>0</v>
      </c>
      <c r="DA180" s="132" t="s">
        <v>2405</v>
      </c>
    </row>
    <row r="181" spans="1:105" ht="12" customHeight="1" x14ac:dyDescent="0.25">
      <c r="A181" s="108" t="s">
        <v>53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X181" s="98">
        <v>0</v>
      </c>
      <c r="Y181" s="98">
        <v>0</v>
      </c>
      <c r="DA181" s="63" t="s">
        <v>2406</v>
      </c>
    </row>
    <row r="182" spans="1:105" ht="12" customHeight="1" x14ac:dyDescent="0.25">
      <c r="A182" s="108" t="s">
        <v>52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2407</v>
      </c>
    </row>
    <row r="183" spans="1:105" ht="12" customHeight="1" x14ac:dyDescent="0.25">
      <c r="A183" s="121" t="s">
        <v>54</v>
      </c>
      <c r="B183" s="122">
        <v>1075.5207522262492</v>
      </c>
      <c r="C183" s="122">
        <v>1125.393596459211</v>
      </c>
      <c r="D183" s="122">
        <v>942.87324875502873</v>
      </c>
      <c r="E183" s="122">
        <v>922.16595780842681</v>
      </c>
      <c r="F183" s="122">
        <v>919.05918989697113</v>
      </c>
      <c r="G183" s="122">
        <v>839.71606070058931</v>
      </c>
      <c r="H183" s="122">
        <v>885.45861134729228</v>
      </c>
      <c r="I183" s="122">
        <v>756.49971816631819</v>
      </c>
      <c r="J183" s="122">
        <v>738.78584797148903</v>
      </c>
      <c r="K183" s="122">
        <v>676.97028044755064</v>
      </c>
      <c r="L183" s="122">
        <v>749.93454806300656</v>
      </c>
      <c r="M183" s="122">
        <v>708.68471118579714</v>
      </c>
      <c r="N183" s="122">
        <v>696.06595294143688</v>
      </c>
      <c r="O183" s="122">
        <v>667.45546245027822</v>
      </c>
      <c r="P183" s="122">
        <v>646.60699113075236</v>
      </c>
      <c r="Q183" s="122">
        <v>679.62911937428544</v>
      </c>
      <c r="R183" s="122">
        <v>783.46325485310115</v>
      </c>
      <c r="S183" s="122">
        <v>767.14419221617538</v>
      </c>
      <c r="T183" s="122">
        <v>708.26882622228709</v>
      </c>
      <c r="U183" s="122">
        <v>766.89420388669475</v>
      </c>
      <c r="V183" s="122">
        <v>668.73847333218851</v>
      </c>
      <c r="W183" s="122">
        <v>717.688541404886</v>
      </c>
      <c r="X183" s="122">
        <v>495.28862482563983</v>
      </c>
      <c r="Y183" s="122">
        <v>651.2892798407388</v>
      </c>
      <c r="DA183" s="130" t="s">
        <v>2408</v>
      </c>
    </row>
    <row r="184" spans="1:105" ht="12" customHeight="1" x14ac:dyDescent="0.25">
      <c r="A184" s="97" t="s">
        <v>50</v>
      </c>
      <c r="B184" s="98">
        <v>1288.0558480823452</v>
      </c>
      <c r="C184" s="98">
        <v>1638.6007726971386</v>
      </c>
      <c r="D184" s="98">
        <v>859.95908716415136</v>
      </c>
      <c r="E184" s="98">
        <v>1199.2307906701437</v>
      </c>
      <c r="F184" s="98">
        <v>1276.3598411486196</v>
      </c>
      <c r="G184" s="98">
        <v>1032.280042523015</v>
      </c>
      <c r="H184" s="98">
        <v>1102.5793814999383</v>
      </c>
      <c r="I184" s="98">
        <v>739.56850922905062</v>
      </c>
      <c r="J184" s="98">
        <v>979.82832273311669</v>
      </c>
      <c r="K184" s="98">
        <v>851.56305171108625</v>
      </c>
      <c r="L184" s="98">
        <v>1010.4481899086226</v>
      </c>
      <c r="M184" s="98">
        <v>987.24501633056343</v>
      </c>
      <c r="N184" s="98">
        <v>777.94759019092044</v>
      </c>
      <c r="O184" s="98">
        <v>732.35876846885628</v>
      </c>
      <c r="P184" s="98">
        <v>817.5572645109936</v>
      </c>
      <c r="Q184" s="98">
        <v>851.84496662337222</v>
      </c>
      <c r="R184" s="98">
        <v>1067.0880340569481</v>
      </c>
      <c r="S184" s="98">
        <v>1060.1818600261599</v>
      </c>
      <c r="T184" s="98">
        <v>922.43457045300147</v>
      </c>
      <c r="U184" s="98">
        <v>1101.2857780510642</v>
      </c>
      <c r="V184" s="98">
        <v>833.01969897606364</v>
      </c>
      <c r="W184" s="98">
        <v>873.07463815421033</v>
      </c>
      <c r="X184" s="98">
        <v>555.61921710915203</v>
      </c>
      <c r="Y184" s="98">
        <v>928.80395764203934</v>
      </c>
      <c r="DA184" s="63" t="s">
        <v>2409</v>
      </c>
    </row>
    <row r="185" spans="1:105" ht="12" customHeight="1" x14ac:dyDescent="0.25">
      <c r="A185" s="109" t="s">
        <v>120</v>
      </c>
      <c r="B185" s="33">
        <v>1041.1463365842437</v>
      </c>
      <c r="C185" s="33">
        <v>1050.8160500297934</v>
      </c>
      <c r="D185" s="33">
        <v>952.39507478690575</v>
      </c>
      <c r="E185" s="33">
        <v>891.79887205485511</v>
      </c>
      <c r="F185" s="33">
        <v>882.5452521718081</v>
      </c>
      <c r="G185" s="33">
        <v>820.94822599179133</v>
      </c>
      <c r="H185" s="33">
        <v>865.1242645374225</v>
      </c>
      <c r="I185" s="33">
        <v>758.17338363433646</v>
      </c>
      <c r="J185" s="33">
        <v>710.63995016643162</v>
      </c>
      <c r="K185" s="33">
        <v>653.43127534724863</v>
      </c>
      <c r="L185" s="33">
        <v>711.73814403783763</v>
      </c>
      <c r="M185" s="33">
        <v>666.95406428161539</v>
      </c>
      <c r="N185" s="33">
        <v>684.17392505851092</v>
      </c>
      <c r="O185" s="33">
        <v>657.4390417900978</v>
      </c>
      <c r="P185" s="33">
        <v>612.57490729686981</v>
      </c>
      <c r="Q185" s="33">
        <v>636.04683971559939</v>
      </c>
      <c r="R185" s="33">
        <v>702.82297028648225</v>
      </c>
      <c r="S185" s="33">
        <v>687.22370531609533</v>
      </c>
      <c r="T185" s="33">
        <v>652.43386161857927</v>
      </c>
      <c r="U185" s="33">
        <v>689.07828802805011</v>
      </c>
      <c r="V185" s="33">
        <v>639.54468872948348</v>
      </c>
      <c r="W185" s="33">
        <v>695.07278377305977</v>
      </c>
      <c r="X185" s="33">
        <v>487.37655900708199</v>
      </c>
      <c r="Y185" s="33">
        <v>620.90147880062432</v>
      </c>
      <c r="DA185" s="60" t="s">
        <v>2410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9559.4310505629983</v>
      </c>
      <c r="C187" s="117">
        <f t="shared" si="83"/>
        <v>11591.307972236395</v>
      </c>
      <c r="D187" s="117">
        <f t="shared" si="83"/>
        <v>10644.410344450567</v>
      </c>
      <c r="E187" s="117">
        <f t="shared" si="83"/>
        <v>10424.63870965489</v>
      </c>
      <c r="F187" s="117">
        <f t="shared" si="83"/>
        <v>10305.394368953133</v>
      </c>
      <c r="G187" s="117">
        <f t="shared" si="83"/>
        <v>10068.557667954601</v>
      </c>
      <c r="H187" s="117">
        <f t="shared" si="83"/>
        <v>9447.5167332877572</v>
      </c>
      <c r="I187" s="117">
        <f t="shared" si="83"/>
        <v>11269.63739293099</v>
      </c>
      <c r="J187" s="117">
        <f t="shared" si="83"/>
        <v>11140.503168725081</v>
      </c>
      <c r="K187" s="117">
        <f t="shared" si="83"/>
        <v>11135.187457795477</v>
      </c>
      <c r="L187" s="117">
        <f t="shared" si="83"/>
        <v>13136.990913030966</v>
      </c>
      <c r="M187" s="117">
        <f t="shared" si="83"/>
        <v>11259.028970684614</v>
      </c>
      <c r="N187" s="117">
        <f t="shared" si="83"/>
        <v>11493.962042297804</v>
      </c>
      <c r="O187" s="117">
        <f t="shared" si="83"/>
        <v>11314.4263495509</v>
      </c>
      <c r="P187" s="117">
        <f t="shared" si="83"/>
        <v>10780.640112499817</v>
      </c>
      <c r="Q187" s="117">
        <f t="shared" si="83"/>
        <v>10502.530682587412</v>
      </c>
      <c r="R187" s="117">
        <f t="shared" ref="R187:V187" si="84">R188+R190+R192+R201</f>
        <v>11268.401537712363</v>
      </c>
      <c r="S187" s="117">
        <f t="shared" si="84"/>
        <v>11028.485132577314</v>
      </c>
      <c r="T187" s="117">
        <f t="shared" si="84"/>
        <v>13399.989845800159</v>
      </c>
      <c r="U187" s="117">
        <f t="shared" si="84"/>
        <v>11374.644530465135</v>
      </c>
      <c r="V187" s="117">
        <f t="shared" si="84"/>
        <v>11022.393753455379</v>
      </c>
      <c r="W187" s="117">
        <f t="shared" ref="W187:Y187" si="85">W188+W190+W192+W201</f>
        <v>12950.458451485603</v>
      </c>
      <c r="X187" s="117">
        <f t="shared" si="85"/>
        <v>9196.9892405437786</v>
      </c>
      <c r="Y187" s="117">
        <f t="shared" si="85"/>
        <v>13129.845737260048</v>
      </c>
      <c r="DA187" s="129" t="s">
        <v>2562</v>
      </c>
    </row>
    <row r="188" spans="1:105" ht="12" customHeight="1" x14ac:dyDescent="0.25">
      <c r="A188" s="121" t="s">
        <v>57</v>
      </c>
      <c r="B188" s="122">
        <f t="shared" ref="B188:Y188" si="86">B189</f>
        <v>7716.6033372196316</v>
      </c>
      <c r="C188" s="122">
        <f t="shared" si="86"/>
        <v>9648.2108696192099</v>
      </c>
      <c r="D188" s="122">
        <f t="shared" si="86"/>
        <v>8832.2925069859793</v>
      </c>
      <c r="E188" s="122">
        <f t="shared" si="86"/>
        <v>8645.6926707806506</v>
      </c>
      <c r="F188" s="122">
        <f t="shared" si="86"/>
        <v>8539.8757310488854</v>
      </c>
      <c r="G188" s="122">
        <f t="shared" si="86"/>
        <v>8370.6380253261559</v>
      </c>
      <c r="H188" s="122">
        <f t="shared" si="86"/>
        <v>7696.5889070323992</v>
      </c>
      <c r="I188" s="122">
        <f t="shared" si="86"/>
        <v>9648.3878462124703</v>
      </c>
      <c r="J188" s="122">
        <f t="shared" si="86"/>
        <v>9563.5254975331827</v>
      </c>
      <c r="K188" s="122">
        <f t="shared" si="86"/>
        <v>9646.6822395242798</v>
      </c>
      <c r="L188" s="122">
        <f t="shared" si="86"/>
        <v>11535.062251577425</v>
      </c>
      <c r="M188" s="122">
        <f t="shared" si="86"/>
        <v>9767.7576941109855</v>
      </c>
      <c r="N188" s="122">
        <f t="shared" si="86"/>
        <v>9963.7378317454059</v>
      </c>
      <c r="O188" s="122">
        <f t="shared" si="86"/>
        <v>9830.3048555701625</v>
      </c>
      <c r="P188" s="122">
        <f t="shared" si="86"/>
        <v>9385.3835055735963</v>
      </c>
      <c r="Q188" s="122">
        <f t="shared" si="86"/>
        <v>9075.4406226903229</v>
      </c>
      <c r="R188" s="122">
        <f t="shared" si="86"/>
        <v>9675.5310029440843</v>
      </c>
      <c r="S188" s="122">
        <f t="shared" si="86"/>
        <v>9434.853447240157</v>
      </c>
      <c r="T188" s="122">
        <f t="shared" si="86"/>
        <v>11876.730652760145</v>
      </c>
      <c r="U188" s="122">
        <f t="shared" si="86"/>
        <v>9722.4411608171376</v>
      </c>
      <c r="V188" s="122">
        <f t="shared" si="86"/>
        <v>9443.5478222740221</v>
      </c>
      <c r="W188" s="122">
        <f t="shared" si="86"/>
        <v>11193.98859950409</v>
      </c>
      <c r="X188" s="122">
        <f t="shared" si="86"/>
        <v>7968.2820699024614</v>
      </c>
      <c r="Y188" s="122">
        <f t="shared" si="86"/>
        <v>11432.788416059713</v>
      </c>
      <c r="DA188" s="130" t="s">
        <v>2563</v>
      </c>
    </row>
    <row r="189" spans="1:105" ht="12" customHeight="1" x14ac:dyDescent="0.25">
      <c r="A189" s="97" t="s">
        <v>53</v>
      </c>
      <c r="B189" s="98">
        <v>7716.6033372196316</v>
      </c>
      <c r="C189" s="98">
        <v>9648.2108696192099</v>
      </c>
      <c r="D189" s="98">
        <v>8832.2925069859793</v>
      </c>
      <c r="E189" s="98">
        <v>8645.6926707806506</v>
      </c>
      <c r="F189" s="98">
        <v>8539.8757310488854</v>
      </c>
      <c r="G189" s="98">
        <v>8370.6380253261559</v>
      </c>
      <c r="H189" s="98">
        <v>7696.5889070323992</v>
      </c>
      <c r="I189" s="98">
        <v>9648.3878462124703</v>
      </c>
      <c r="J189" s="98">
        <v>9563.5254975331827</v>
      </c>
      <c r="K189" s="98">
        <v>9646.6822395242798</v>
      </c>
      <c r="L189" s="98">
        <v>11535.062251577425</v>
      </c>
      <c r="M189" s="98">
        <v>9767.7576941109855</v>
      </c>
      <c r="N189" s="98">
        <v>9963.7378317454059</v>
      </c>
      <c r="O189" s="98">
        <v>9830.3048555701625</v>
      </c>
      <c r="P189" s="98">
        <v>9385.3835055735963</v>
      </c>
      <c r="Q189" s="98">
        <v>9075.4406226903229</v>
      </c>
      <c r="R189" s="98">
        <v>9675.5310029440843</v>
      </c>
      <c r="S189" s="98">
        <v>9434.853447240157</v>
      </c>
      <c r="T189" s="98">
        <v>11876.730652760145</v>
      </c>
      <c r="U189" s="98">
        <v>9722.4411608171376</v>
      </c>
      <c r="V189" s="98">
        <v>9443.5478222740221</v>
      </c>
      <c r="W189" s="98">
        <v>11193.98859950409</v>
      </c>
      <c r="X189" s="98">
        <v>7968.2820699024614</v>
      </c>
      <c r="Y189" s="98">
        <v>11432.788416059713</v>
      </c>
      <c r="DA189" s="63" t="s">
        <v>2564</v>
      </c>
    </row>
    <row r="190" spans="1:105" ht="12" customHeight="1" x14ac:dyDescent="0.25">
      <c r="A190" s="121" t="s">
        <v>92</v>
      </c>
      <c r="B190" s="122">
        <f t="shared" ref="B190:Y190" si="87">B191</f>
        <v>0.2130489786680439</v>
      </c>
      <c r="C190" s="122">
        <f t="shared" si="87"/>
        <v>0.25911663068370516</v>
      </c>
      <c r="D190" s="122">
        <f t="shared" si="87"/>
        <v>0.31937672951128215</v>
      </c>
      <c r="E190" s="122">
        <f t="shared" si="87"/>
        <v>0.33246822681859972</v>
      </c>
      <c r="F190" s="122">
        <f t="shared" si="87"/>
        <v>0.39522437778498587</v>
      </c>
      <c r="G190" s="122">
        <f t="shared" si="87"/>
        <v>0.50900456610987177</v>
      </c>
      <c r="H190" s="122">
        <f t="shared" si="87"/>
        <v>0.715841872505671</v>
      </c>
      <c r="I190" s="122">
        <f t="shared" si="87"/>
        <v>0.9567530783260948</v>
      </c>
      <c r="J190" s="122">
        <f t="shared" si="87"/>
        <v>1.3829222414157591</v>
      </c>
      <c r="K190" s="122">
        <f t="shared" si="87"/>
        <v>1.7309614993186022</v>
      </c>
      <c r="L190" s="122">
        <f t="shared" si="87"/>
        <v>4.2129775091683648</v>
      </c>
      <c r="M190" s="122">
        <f t="shared" si="87"/>
        <v>3.1111709408883774</v>
      </c>
      <c r="N190" s="122">
        <f t="shared" si="87"/>
        <v>2.7146493343097449</v>
      </c>
      <c r="O190" s="122">
        <f t="shared" si="87"/>
        <v>2.6754943741221879</v>
      </c>
      <c r="P190" s="122">
        <f t="shared" si="87"/>
        <v>2.89751258094025</v>
      </c>
      <c r="Q190" s="122">
        <f t="shared" si="87"/>
        <v>2.4996800144430433</v>
      </c>
      <c r="R190" s="122">
        <f t="shared" si="87"/>
        <v>2.7765727794534971</v>
      </c>
      <c r="S190" s="122">
        <f t="shared" si="87"/>
        <v>3.2535977930434448</v>
      </c>
      <c r="T190" s="122">
        <f t="shared" si="87"/>
        <v>5.4837210788000217</v>
      </c>
      <c r="U190" s="122">
        <f t="shared" si="87"/>
        <v>4.6655802416625622</v>
      </c>
      <c r="V190" s="122">
        <f t="shared" si="87"/>
        <v>6.0102823484626393</v>
      </c>
      <c r="W190" s="122">
        <f t="shared" si="87"/>
        <v>11.171221878879484</v>
      </c>
      <c r="X190" s="122">
        <f t="shared" si="87"/>
        <v>10.039037613595958</v>
      </c>
      <c r="Y190" s="122">
        <f t="shared" si="87"/>
        <v>10.389468583216711</v>
      </c>
      <c r="DA190" s="130" t="s">
        <v>2565</v>
      </c>
    </row>
    <row r="191" spans="1:105" ht="12" customHeight="1" x14ac:dyDescent="0.25">
      <c r="A191" s="97" t="s">
        <v>53</v>
      </c>
      <c r="B191" s="98">
        <f>RES_hhdet_tesh!B165</f>
        <v>0.2130489786680439</v>
      </c>
      <c r="C191" s="98">
        <f>RES_hhdet_tesh!C165</f>
        <v>0.25911663068370516</v>
      </c>
      <c r="D191" s="98">
        <f>RES_hhdet_tesh!D165</f>
        <v>0.31937672951128215</v>
      </c>
      <c r="E191" s="98">
        <f>RES_hhdet_tesh!E165</f>
        <v>0.33246822681859972</v>
      </c>
      <c r="F191" s="98">
        <f>RES_hhdet_tesh!F165</f>
        <v>0.39522437778498587</v>
      </c>
      <c r="G191" s="98">
        <f>RES_hhdet_tesh!G165</f>
        <v>0.50900456610987177</v>
      </c>
      <c r="H191" s="98">
        <f>RES_hhdet_tesh!H165</f>
        <v>0.715841872505671</v>
      </c>
      <c r="I191" s="98">
        <f>RES_hhdet_tesh!I165</f>
        <v>0.9567530783260948</v>
      </c>
      <c r="J191" s="98">
        <f>RES_hhdet_tesh!J165</f>
        <v>1.3829222414157591</v>
      </c>
      <c r="K191" s="98">
        <f>RES_hhdet_tesh!K165</f>
        <v>1.7309614993186022</v>
      </c>
      <c r="L191" s="98">
        <f>RES_hhdet_tesh!L165</f>
        <v>4.2129775091683648</v>
      </c>
      <c r="M191" s="98">
        <f>RES_hhdet_tesh!M165</f>
        <v>3.1111709408883774</v>
      </c>
      <c r="N191" s="98">
        <f>RES_hhdet_tesh!N165</f>
        <v>2.7146493343097449</v>
      </c>
      <c r="O191" s="98">
        <f>RES_hhdet_tesh!O165</f>
        <v>2.6754943741221879</v>
      </c>
      <c r="P191" s="98">
        <f>RES_hhdet_tesh!P165</f>
        <v>2.89751258094025</v>
      </c>
      <c r="Q191" s="98">
        <f>RES_hhdet_tesh!Q165</f>
        <v>2.4996800144430433</v>
      </c>
      <c r="R191" s="98">
        <f>RES_hhdet_tesh!R165</f>
        <v>2.7765727794534971</v>
      </c>
      <c r="S191" s="98">
        <f>RES_hhdet_tesh!S165</f>
        <v>3.2535977930434448</v>
      </c>
      <c r="T191" s="98">
        <f>RES_hhdet_tesh!T165</f>
        <v>5.4837210788000217</v>
      </c>
      <c r="U191" s="98">
        <f>RES_hhdet_tesh!U165</f>
        <v>4.6655802416625622</v>
      </c>
      <c r="V191" s="98">
        <f>RES_hhdet_tesh!V165</f>
        <v>6.0102823484626393</v>
      </c>
      <c r="W191" s="98">
        <f>RES_hhdet_tesh!W165</f>
        <v>11.171221878879484</v>
      </c>
      <c r="X191" s="98">
        <f>RES_hhdet_tesh!X165</f>
        <v>10.039037613595958</v>
      </c>
      <c r="Y191" s="98">
        <f>RES_hhdet_tesh!Y165</f>
        <v>10.389468583216711</v>
      </c>
      <c r="DA191" s="63" t="s">
        <v>2566</v>
      </c>
    </row>
    <row r="192" spans="1:105" ht="12" customHeight="1" x14ac:dyDescent="0.25">
      <c r="A192" s="121" t="s">
        <v>55</v>
      </c>
      <c r="B192" s="122">
        <v>1091.3096255288535</v>
      </c>
      <c r="C192" s="122">
        <v>1158.007571010364</v>
      </c>
      <c r="D192" s="122">
        <v>1137.8788113923758</v>
      </c>
      <c r="E192" s="122">
        <v>1122.7194755783701</v>
      </c>
      <c r="F192" s="122">
        <v>1109.1568297740691</v>
      </c>
      <c r="G192" s="122">
        <v>1092.6725789638967</v>
      </c>
      <c r="H192" s="122">
        <v>1109.2511377096237</v>
      </c>
      <c r="I192" s="122">
        <v>1068.726207170133</v>
      </c>
      <c r="J192" s="122">
        <v>1042.5895463444306</v>
      </c>
      <c r="K192" s="122">
        <v>998.77202922760807</v>
      </c>
      <c r="L192" s="122">
        <v>1059.3235976964031</v>
      </c>
      <c r="M192" s="122">
        <v>979.60045321719838</v>
      </c>
      <c r="N192" s="122">
        <v>1021.7484353814375</v>
      </c>
      <c r="O192" s="122">
        <v>995.34429534898527</v>
      </c>
      <c r="P192" s="122">
        <v>927.01170175879145</v>
      </c>
      <c r="Q192" s="122">
        <v>937.94551877192123</v>
      </c>
      <c r="R192" s="122">
        <v>1031.3133149110718</v>
      </c>
      <c r="S192" s="122">
        <v>1036.2201431194237</v>
      </c>
      <c r="T192" s="122">
        <v>996.07209498666975</v>
      </c>
      <c r="U192" s="122">
        <v>1075.3932138413513</v>
      </c>
      <c r="V192" s="122">
        <v>1053.66810383899</v>
      </c>
      <c r="W192" s="122">
        <v>1175.2747481652407</v>
      </c>
      <c r="X192" s="122">
        <v>816.49223910464252</v>
      </c>
      <c r="Y192" s="122">
        <v>1152.3240345346792</v>
      </c>
      <c r="DA192" s="130" t="s">
        <v>2567</v>
      </c>
    </row>
    <row r="193" spans="1:105" ht="12" customHeight="1" x14ac:dyDescent="0.25">
      <c r="A193" s="97" t="s">
        <v>124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X193" s="98">
        <v>0</v>
      </c>
      <c r="Y193" s="98">
        <v>0</v>
      </c>
      <c r="DA193" s="63" t="s">
        <v>2568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X194" s="98">
        <v>0</v>
      </c>
      <c r="Y194" s="98">
        <v>0</v>
      </c>
      <c r="DA194" s="63" t="s">
        <v>2569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X195" s="101">
        <v>0</v>
      </c>
      <c r="Y195" s="101">
        <v>0</v>
      </c>
      <c r="DA195" s="131" t="s">
        <v>2570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X196" s="104">
        <v>0</v>
      </c>
      <c r="Y196" s="104">
        <v>0</v>
      </c>
      <c r="DA196" s="132" t="s">
        <v>2571</v>
      </c>
    </row>
    <row r="197" spans="1:105" ht="12" customHeight="1" x14ac:dyDescent="0.25">
      <c r="A197" s="106" t="s">
        <v>122</v>
      </c>
      <c r="B197" s="101">
        <v>1091.3096255288535</v>
      </c>
      <c r="C197" s="101">
        <v>1158.007571010364</v>
      </c>
      <c r="D197" s="101">
        <v>1137.8788113923758</v>
      </c>
      <c r="E197" s="101">
        <v>1122.7194755783701</v>
      </c>
      <c r="F197" s="101">
        <v>1109.1568297740691</v>
      </c>
      <c r="G197" s="101">
        <v>1092.6725789638967</v>
      </c>
      <c r="H197" s="101">
        <v>1109.2511377096237</v>
      </c>
      <c r="I197" s="101">
        <v>1068.726207170133</v>
      </c>
      <c r="J197" s="101">
        <v>1042.5895463444306</v>
      </c>
      <c r="K197" s="101">
        <v>998.77202922760807</v>
      </c>
      <c r="L197" s="101">
        <v>1059.3235976964031</v>
      </c>
      <c r="M197" s="101">
        <v>979.60045321719838</v>
      </c>
      <c r="N197" s="101">
        <v>1021.7484353814375</v>
      </c>
      <c r="O197" s="101">
        <v>995.34429534898527</v>
      </c>
      <c r="P197" s="101">
        <v>927.01170175879145</v>
      </c>
      <c r="Q197" s="101">
        <v>937.94551877192123</v>
      </c>
      <c r="R197" s="101">
        <v>1031.3133149110718</v>
      </c>
      <c r="S197" s="101">
        <v>1036.2201431194237</v>
      </c>
      <c r="T197" s="101">
        <v>996.07209498666975</v>
      </c>
      <c r="U197" s="101">
        <v>1075.3932138413513</v>
      </c>
      <c r="V197" s="101">
        <v>1053.66810383899</v>
      </c>
      <c r="W197" s="101">
        <v>1175.2747481652407</v>
      </c>
      <c r="X197" s="101">
        <v>816.49223910464252</v>
      </c>
      <c r="Y197" s="101">
        <v>1152.3240345346792</v>
      </c>
      <c r="DA197" s="131" t="s">
        <v>2572</v>
      </c>
    </row>
    <row r="198" spans="1:105" ht="12" customHeight="1" x14ac:dyDescent="0.25">
      <c r="A198" s="107" t="s">
        <v>121</v>
      </c>
      <c r="B198" s="104">
        <v>0</v>
      </c>
      <c r="C198" s="104">
        <v>0</v>
      </c>
      <c r="D198" s="104">
        <v>0</v>
      </c>
      <c r="E198" s="104">
        <v>0</v>
      </c>
      <c r="F198" s="104">
        <v>0</v>
      </c>
      <c r="G198" s="104">
        <v>0</v>
      </c>
      <c r="H198" s="104">
        <v>0</v>
      </c>
      <c r="I198" s="104">
        <v>0</v>
      </c>
      <c r="J198" s="104">
        <v>0</v>
      </c>
      <c r="K198" s="104">
        <v>0</v>
      </c>
      <c r="L198" s="104">
        <v>0</v>
      </c>
      <c r="M198" s="104">
        <v>0</v>
      </c>
      <c r="N198" s="104">
        <v>0</v>
      </c>
      <c r="O198" s="104">
        <v>0</v>
      </c>
      <c r="P198" s="104">
        <v>0</v>
      </c>
      <c r="Q198" s="104">
        <v>0</v>
      </c>
      <c r="R198" s="104">
        <v>0</v>
      </c>
      <c r="S198" s="104">
        <v>0</v>
      </c>
      <c r="T198" s="104">
        <v>0</v>
      </c>
      <c r="U198" s="104">
        <v>0</v>
      </c>
      <c r="V198" s="104">
        <v>0</v>
      </c>
      <c r="W198" s="104">
        <v>0</v>
      </c>
      <c r="X198" s="104">
        <v>0</v>
      </c>
      <c r="Y198" s="104">
        <v>0</v>
      </c>
      <c r="DA198" s="132" t="s">
        <v>2573</v>
      </c>
    </row>
    <row r="199" spans="1:105" ht="12" customHeight="1" x14ac:dyDescent="0.25">
      <c r="A199" s="108" t="s">
        <v>53</v>
      </c>
      <c r="B199" s="98">
        <v>0</v>
      </c>
      <c r="C199" s="98">
        <v>0</v>
      </c>
      <c r="D199" s="98">
        <v>0</v>
      </c>
      <c r="E199" s="98">
        <v>0</v>
      </c>
      <c r="F199" s="98">
        <v>0</v>
      </c>
      <c r="G199" s="98">
        <v>0</v>
      </c>
      <c r="H199" s="98">
        <v>0</v>
      </c>
      <c r="I199" s="98">
        <v>0</v>
      </c>
      <c r="J199" s="98">
        <v>0</v>
      </c>
      <c r="K199" s="98">
        <v>0</v>
      </c>
      <c r="L199" s="98">
        <v>0</v>
      </c>
      <c r="M199" s="98">
        <v>0</v>
      </c>
      <c r="N199" s="98">
        <v>0</v>
      </c>
      <c r="O199" s="98">
        <v>0</v>
      </c>
      <c r="P199" s="98">
        <v>0</v>
      </c>
      <c r="Q199" s="98">
        <v>0</v>
      </c>
      <c r="R199" s="98">
        <v>0</v>
      </c>
      <c r="S199" s="98">
        <v>0</v>
      </c>
      <c r="T199" s="98">
        <v>0</v>
      </c>
      <c r="U199" s="98">
        <v>0</v>
      </c>
      <c r="V199" s="98">
        <v>0</v>
      </c>
      <c r="W199" s="98">
        <v>0</v>
      </c>
      <c r="X199" s="98">
        <v>0</v>
      </c>
      <c r="Y199" s="98">
        <v>0</v>
      </c>
      <c r="DA199" s="63" t="s">
        <v>2574</v>
      </c>
    </row>
    <row r="200" spans="1:105" ht="12" customHeight="1" x14ac:dyDescent="0.25">
      <c r="A200" s="108" t="s">
        <v>52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X200" s="98">
        <v>0</v>
      </c>
      <c r="Y200" s="98">
        <v>0</v>
      </c>
      <c r="DA200" s="63" t="s">
        <v>2575</v>
      </c>
    </row>
    <row r="201" spans="1:105" ht="12" customHeight="1" x14ac:dyDescent="0.25">
      <c r="A201" s="121" t="s">
        <v>54</v>
      </c>
      <c r="B201" s="122">
        <v>751.30503883584629</v>
      </c>
      <c r="C201" s="122">
        <v>784.8304149761376</v>
      </c>
      <c r="D201" s="122">
        <v>673.91964934270152</v>
      </c>
      <c r="E201" s="122">
        <v>655.89409506905099</v>
      </c>
      <c r="F201" s="122">
        <v>655.96658375239394</v>
      </c>
      <c r="G201" s="122">
        <v>604.73805909843998</v>
      </c>
      <c r="H201" s="122">
        <v>640.96084667322782</v>
      </c>
      <c r="I201" s="122">
        <v>551.56658647005975</v>
      </c>
      <c r="J201" s="122">
        <v>533.00520260605253</v>
      </c>
      <c r="K201" s="122">
        <v>488.00222754426989</v>
      </c>
      <c r="L201" s="122">
        <v>538.39208624796936</v>
      </c>
      <c r="M201" s="122">
        <v>508.5596524155406</v>
      </c>
      <c r="N201" s="122">
        <v>505.76112583665036</v>
      </c>
      <c r="O201" s="122">
        <v>486.1017042576317</v>
      </c>
      <c r="P201" s="122">
        <v>465.34739258648966</v>
      </c>
      <c r="Q201" s="122">
        <v>486.64486111072364</v>
      </c>
      <c r="R201" s="122">
        <v>558.78064707775218</v>
      </c>
      <c r="S201" s="122">
        <v>554.15794442468928</v>
      </c>
      <c r="T201" s="122">
        <v>521.70337697454443</v>
      </c>
      <c r="U201" s="122">
        <v>572.1445755649836</v>
      </c>
      <c r="V201" s="122">
        <v>519.1675449939022</v>
      </c>
      <c r="W201" s="122">
        <v>570.02388193739364</v>
      </c>
      <c r="X201" s="122">
        <v>402.1758939230786</v>
      </c>
      <c r="Y201" s="122">
        <v>534.34381808244029</v>
      </c>
      <c r="DA201" s="130" t="s">
        <v>2576</v>
      </c>
    </row>
    <row r="202" spans="1:105" ht="12" customHeight="1" x14ac:dyDescent="0.25">
      <c r="A202" s="97" t="s">
        <v>50</v>
      </c>
      <c r="B202" s="98">
        <v>722.49791474473432</v>
      </c>
      <c r="C202" s="98">
        <v>919.89763169903733</v>
      </c>
      <c r="D202" s="98">
        <v>482.85867509570124</v>
      </c>
      <c r="E202" s="98">
        <v>674.94501382265958</v>
      </c>
      <c r="F202" s="98">
        <v>720.32164131352295</v>
      </c>
      <c r="G202" s="98">
        <v>584.73401707805135</v>
      </c>
      <c r="H202" s="98">
        <v>627.03507451780445</v>
      </c>
      <c r="I202" s="98">
        <v>421.45653046452776</v>
      </c>
      <c r="J202" s="98">
        <v>558.93518839811782</v>
      </c>
      <c r="K202" s="98">
        <v>486.2061850002155</v>
      </c>
      <c r="L202" s="98">
        <v>577.28729174682701</v>
      </c>
      <c r="M202" s="98">
        <v>564.40746791727054</v>
      </c>
      <c r="N202" s="98">
        <v>445.00665217287576</v>
      </c>
      <c r="O202" s="98">
        <v>419.27313391163744</v>
      </c>
      <c r="P202" s="98">
        <v>468.57718471240634</v>
      </c>
      <c r="Q202" s="98">
        <v>489.08846564804054</v>
      </c>
      <c r="R202" s="98">
        <v>614.52990125281008</v>
      </c>
      <c r="S202" s="98">
        <v>612.31705539406505</v>
      </c>
      <c r="T202" s="98">
        <v>534.61851464379686</v>
      </c>
      <c r="U202" s="98">
        <v>639.85643240839613</v>
      </c>
      <c r="V202" s="98">
        <v>484.78905312041843</v>
      </c>
      <c r="W202" s="98">
        <v>509.2515211753564</v>
      </c>
      <c r="X202" s="98">
        <v>328.1487504619497</v>
      </c>
      <c r="Y202" s="98">
        <v>555.06470026691261</v>
      </c>
      <c r="DA202" s="63" t="s">
        <v>2577</v>
      </c>
    </row>
    <row r="203" spans="1:105" ht="12" customHeight="1" x14ac:dyDescent="0.25">
      <c r="A203" s="109" t="s">
        <v>120</v>
      </c>
      <c r="B203" s="33">
        <v>755.96416608713662</v>
      </c>
      <c r="C203" s="33">
        <v>765.20289982702297</v>
      </c>
      <c r="D203" s="33">
        <v>695.86100801237683</v>
      </c>
      <c r="E203" s="33">
        <v>653.80606073607623</v>
      </c>
      <c r="F203" s="33">
        <v>649.38989111034414</v>
      </c>
      <c r="G203" s="33">
        <v>606.68771006947497</v>
      </c>
      <c r="H203" s="33">
        <v>642.26505851995501</v>
      </c>
      <c r="I203" s="33">
        <v>564.42808434568019</v>
      </c>
      <c r="J203" s="33">
        <v>529.97742614917786</v>
      </c>
      <c r="K203" s="33">
        <v>488.24437419386419</v>
      </c>
      <c r="L203" s="33">
        <v>532.68928706497388</v>
      </c>
      <c r="M203" s="33">
        <v>500.19318588736314</v>
      </c>
      <c r="N203" s="33">
        <v>514.58476345665474</v>
      </c>
      <c r="O203" s="33">
        <v>496.41524780058063</v>
      </c>
      <c r="P203" s="33">
        <v>464.704418730866</v>
      </c>
      <c r="Q203" s="33">
        <v>486.02646357053362</v>
      </c>
      <c r="R203" s="33">
        <v>542.93000196249454</v>
      </c>
      <c r="S203" s="33">
        <v>538.29614583379168</v>
      </c>
      <c r="T203" s="33">
        <v>518.33628268406869</v>
      </c>
      <c r="U203" s="33">
        <v>556.38741969786361</v>
      </c>
      <c r="V203" s="33">
        <v>525.27681452720844</v>
      </c>
      <c r="W203" s="33">
        <v>578.86902967236381</v>
      </c>
      <c r="X203" s="33">
        <v>411.88419628271475</v>
      </c>
      <c r="Y203" s="33">
        <v>532.07488567790551</v>
      </c>
      <c r="DA203" s="60" t="s">
        <v>2578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40.734656415690083</v>
      </c>
      <c r="C205" s="117">
        <f t="shared" si="88"/>
        <v>47.227484320481423</v>
      </c>
      <c r="D205" s="117">
        <f t="shared" si="88"/>
        <v>20.122818346814622</v>
      </c>
      <c r="E205" s="117">
        <f t="shared" si="88"/>
        <v>26.908456763516682</v>
      </c>
      <c r="F205" s="117">
        <f t="shared" si="88"/>
        <v>26.882636592008726</v>
      </c>
      <c r="G205" s="117">
        <f t="shared" si="88"/>
        <v>20.824696219370381</v>
      </c>
      <c r="H205" s="117">
        <f t="shared" si="88"/>
        <v>21.448178751579881</v>
      </c>
      <c r="I205" s="117">
        <f t="shared" si="88"/>
        <v>15.113052244991572</v>
      </c>
      <c r="J205" s="117">
        <f t="shared" si="88"/>
        <v>23.272372440089509</v>
      </c>
      <c r="K205" s="117">
        <f t="shared" si="88"/>
        <v>22.981725839492295</v>
      </c>
      <c r="L205" s="117">
        <f t="shared" si="88"/>
        <v>29.350706540129863</v>
      </c>
      <c r="M205" s="117">
        <f t="shared" si="88"/>
        <v>29.219128397791753</v>
      </c>
      <c r="N205" s="117">
        <f t="shared" si="88"/>
        <v>22.410793195096947</v>
      </c>
      <c r="O205" s="117">
        <f t="shared" si="88"/>
        <v>22.241911928126264</v>
      </c>
      <c r="P205" s="117">
        <f t="shared" si="88"/>
        <v>30.833448576232236</v>
      </c>
      <c r="Q205" s="117">
        <f t="shared" si="88"/>
        <v>39.080012503036485</v>
      </c>
      <c r="R205" s="117">
        <f t="shared" ref="R205:V205" si="89">R206+R208+R210+R219</f>
        <v>53.661973567407479</v>
      </c>
      <c r="S205" s="117">
        <f t="shared" si="89"/>
        <v>51.607193596638957</v>
      </c>
      <c r="T205" s="117">
        <f t="shared" si="89"/>
        <v>43.332003711398421</v>
      </c>
      <c r="U205" s="117">
        <f t="shared" si="89"/>
        <v>47.226356939519285</v>
      </c>
      <c r="V205" s="117">
        <f t="shared" si="89"/>
        <v>28.553059652484894</v>
      </c>
      <c r="W205" s="117">
        <f t="shared" ref="W205:Y205" si="90">W206+W208+W210+W219</f>
        <v>25.198219063472166</v>
      </c>
      <c r="X205" s="117">
        <f t="shared" si="90"/>
        <v>14.633326914505062</v>
      </c>
      <c r="Y205" s="117">
        <f t="shared" si="90"/>
        <v>20.822938010166141</v>
      </c>
      <c r="DA205" s="129" t="s">
        <v>2730</v>
      </c>
    </row>
    <row r="206" spans="1:105" ht="12" customHeight="1" x14ac:dyDescent="0.25">
      <c r="A206" s="121" t="s">
        <v>57</v>
      </c>
      <c r="B206" s="122">
        <f t="shared" ref="B206:Y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X206" s="122">
        <f t="shared" si="91"/>
        <v>0</v>
      </c>
      <c r="Y206" s="122">
        <f t="shared" si="91"/>
        <v>0</v>
      </c>
      <c r="DA206" s="130" t="s">
        <v>2731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2732</v>
      </c>
    </row>
    <row r="208" spans="1:105" ht="12" customHeight="1" x14ac:dyDescent="0.25">
      <c r="A208" s="121" t="s">
        <v>92</v>
      </c>
      <c r="B208" s="122">
        <f t="shared" ref="B208:Y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X208" s="122">
        <f t="shared" si="92"/>
        <v>0</v>
      </c>
      <c r="Y208" s="122">
        <f t="shared" si="92"/>
        <v>0</v>
      </c>
      <c r="DA208" s="130" t="s">
        <v>2733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2734</v>
      </c>
    </row>
    <row r="210" spans="1:105" ht="12" customHeight="1" x14ac:dyDescent="0.25">
      <c r="A210" s="121" t="s">
        <v>55</v>
      </c>
      <c r="B210" s="122">
        <v>0</v>
      </c>
      <c r="C210" s="122">
        <v>0</v>
      </c>
      <c r="D210" s="122">
        <v>0</v>
      </c>
      <c r="E210" s="122">
        <v>0</v>
      </c>
      <c r="F210" s="122">
        <v>0</v>
      </c>
      <c r="G210" s="122">
        <v>0</v>
      </c>
      <c r="H210" s="122">
        <v>0</v>
      </c>
      <c r="I210" s="122">
        <v>0</v>
      </c>
      <c r="J210" s="122">
        <v>0</v>
      </c>
      <c r="K210" s="122">
        <v>0</v>
      </c>
      <c r="L210" s="122">
        <v>0</v>
      </c>
      <c r="M210" s="122">
        <v>0</v>
      </c>
      <c r="N210" s="122">
        <v>0</v>
      </c>
      <c r="O210" s="122">
        <v>0</v>
      </c>
      <c r="P210" s="122">
        <v>0</v>
      </c>
      <c r="Q210" s="122">
        <v>0</v>
      </c>
      <c r="R210" s="122">
        <v>0</v>
      </c>
      <c r="S210" s="122">
        <v>0</v>
      </c>
      <c r="T210" s="122">
        <v>0</v>
      </c>
      <c r="U210" s="122">
        <v>0</v>
      </c>
      <c r="V210" s="122">
        <v>0</v>
      </c>
      <c r="W210" s="122">
        <v>0</v>
      </c>
      <c r="X210" s="122">
        <v>0</v>
      </c>
      <c r="Y210" s="122">
        <v>0</v>
      </c>
      <c r="DA210" s="130" t="s">
        <v>2735</v>
      </c>
    </row>
    <row r="211" spans="1:105" ht="12" customHeight="1" x14ac:dyDescent="0.25">
      <c r="A211" s="97" t="s">
        <v>124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X211" s="98">
        <v>0</v>
      </c>
      <c r="Y211" s="98">
        <v>0</v>
      </c>
      <c r="DA211" s="63" t="s">
        <v>2736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X212" s="98">
        <v>0</v>
      </c>
      <c r="Y212" s="98">
        <v>0</v>
      </c>
      <c r="DA212" s="63" t="s">
        <v>2737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X213" s="101">
        <v>0</v>
      </c>
      <c r="Y213" s="101">
        <v>0</v>
      </c>
      <c r="DA213" s="131" t="s">
        <v>2738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X214" s="104">
        <v>0</v>
      </c>
      <c r="Y214" s="104">
        <v>0</v>
      </c>
      <c r="DA214" s="132" t="s">
        <v>2739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X215" s="101">
        <v>0</v>
      </c>
      <c r="Y215" s="101">
        <v>0</v>
      </c>
      <c r="DA215" s="131" t="s">
        <v>2740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X216" s="104">
        <v>0</v>
      </c>
      <c r="Y216" s="104">
        <v>0</v>
      </c>
      <c r="DA216" s="132" t="s">
        <v>2741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2742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X218" s="98">
        <v>0</v>
      </c>
      <c r="Y218" s="98">
        <v>0</v>
      </c>
      <c r="DA218" s="63" t="s">
        <v>2743</v>
      </c>
    </row>
    <row r="219" spans="1:105" ht="12" customHeight="1" x14ac:dyDescent="0.25">
      <c r="A219" s="121" t="s">
        <v>54</v>
      </c>
      <c r="B219" s="122">
        <v>40.734656415690083</v>
      </c>
      <c r="C219" s="122">
        <v>47.227484320481423</v>
      </c>
      <c r="D219" s="122">
        <v>20.122818346814622</v>
      </c>
      <c r="E219" s="122">
        <v>26.908456763516682</v>
      </c>
      <c r="F219" s="122">
        <v>26.882636592008726</v>
      </c>
      <c r="G219" s="122">
        <v>20.824696219370381</v>
      </c>
      <c r="H219" s="122">
        <v>21.448178751579881</v>
      </c>
      <c r="I219" s="122">
        <v>15.113052244991572</v>
      </c>
      <c r="J219" s="122">
        <v>23.272372440089509</v>
      </c>
      <c r="K219" s="122">
        <v>22.981725839492295</v>
      </c>
      <c r="L219" s="122">
        <v>29.350706540129863</v>
      </c>
      <c r="M219" s="122">
        <v>29.219128397791753</v>
      </c>
      <c r="N219" s="122">
        <v>22.410793195096947</v>
      </c>
      <c r="O219" s="122">
        <v>22.241911928126264</v>
      </c>
      <c r="P219" s="122">
        <v>30.833448576232236</v>
      </c>
      <c r="Q219" s="122">
        <v>39.080012503036485</v>
      </c>
      <c r="R219" s="122">
        <v>53.661973567407479</v>
      </c>
      <c r="S219" s="122">
        <v>51.607193596638957</v>
      </c>
      <c r="T219" s="122">
        <v>43.332003711398421</v>
      </c>
      <c r="U219" s="122">
        <v>47.226356939519285</v>
      </c>
      <c r="V219" s="122">
        <v>28.553059652484894</v>
      </c>
      <c r="W219" s="122">
        <v>25.198219063472166</v>
      </c>
      <c r="X219" s="122">
        <v>14.633326914505062</v>
      </c>
      <c r="Y219" s="122">
        <v>20.822938010166141</v>
      </c>
      <c r="DA219" s="130" t="s">
        <v>2744</v>
      </c>
    </row>
    <row r="220" spans="1:105" ht="12" customHeight="1" x14ac:dyDescent="0.25">
      <c r="A220" s="97" t="s">
        <v>50</v>
      </c>
      <c r="B220" s="98">
        <v>292.59476645038558</v>
      </c>
      <c r="C220" s="98">
        <v>372.22455152588208</v>
      </c>
      <c r="D220" s="98">
        <v>195.3483062402087</v>
      </c>
      <c r="E220" s="98">
        <v>272.41726640862987</v>
      </c>
      <c r="F220" s="98">
        <v>289.93790151532045</v>
      </c>
      <c r="G220" s="98">
        <v>234.49273445952815</v>
      </c>
      <c r="H220" s="98">
        <v>250.46193230152608</v>
      </c>
      <c r="I220" s="98">
        <v>168.00038255647115</v>
      </c>
      <c r="J220" s="98">
        <v>222.57780179205486</v>
      </c>
      <c r="K220" s="98">
        <v>193.44106282669043</v>
      </c>
      <c r="L220" s="98">
        <v>229.53341081964274</v>
      </c>
      <c r="M220" s="98">
        <v>224.26257790965076</v>
      </c>
      <c r="N220" s="98">
        <v>176.71857458776958</v>
      </c>
      <c r="O220" s="98">
        <v>166.36261784538542</v>
      </c>
      <c r="P220" s="98">
        <v>185.71630820631734</v>
      </c>
      <c r="Q220" s="98">
        <v>193.50510261816527</v>
      </c>
      <c r="R220" s="98">
        <v>242.39971781637638</v>
      </c>
      <c r="S220" s="98">
        <v>240.83091132354252</v>
      </c>
      <c r="T220" s="98">
        <v>209.54023702410387</v>
      </c>
      <c r="U220" s="98">
        <v>250.16807734207978</v>
      </c>
      <c r="V220" s="98">
        <v>189.22875481940264</v>
      </c>
      <c r="W220" s="98">
        <v>198.32763480311044</v>
      </c>
      <c r="X220" s="98">
        <v>126.214461358515</v>
      </c>
      <c r="Y220" s="98">
        <v>210.98710701796574</v>
      </c>
      <c r="DA220" s="63" t="s">
        <v>2745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X221" s="33">
        <v>0</v>
      </c>
      <c r="Y221" s="33">
        <v>0</v>
      </c>
      <c r="DA221" s="60" t="s">
        <v>2746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256.81606215922943</v>
      </c>
      <c r="C223" s="118">
        <f t="shared" si="93"/>
        <v>309.12744273413239</v>
      </c>
      <c r="D223" s="118">
        <f t="shared" si="93"/>
        <v>281.41003472865054</v>
      </c>
      <c r="E223" s="118">
        <f t="shared" si="93"/>
        <v>273.22529792696776</v>
      </c>
      <c r="F223" s="118">
        <f t="shared" si="93"/>
        <v>267.51090737065783</v>
      </c>
      <c r="G223" s="118">
        <f t="shared" si="93"/>
        <v>258.27857644263997</v>
      </c>
      <c r="H223" s="118">
        <f t="shared" si="93"/>
        <v>238.970969841309</v>
      </c>
      <c r="I223" s="118">
        <f t="shared" si="93"/>
        <v>280.60233794887984</v>
      </c>
      <c r="J223" s="118">
        <f t="shared" si="93"/>
        <v>273.85958886617846</v>
      </c>
      <c r="K223" s="118">
        <f t="shared" si="93"/>
        <v>270.94825380459844</v>
      </c>
      <c r="L223" s="118">
        <f t="shared" si="93"/>
        <v>316.87912724729017</v>
      </c>
      <c r="M223" s="118">
        <f t="shared" si="93"/>
        <v>269.52979775784019</v>
      </c>
      <c r="N223" s="118">
        <f t="shared" si="93"/>
        <v>272.69225181560381</v>
      </c>
      <c r="O223" s="118">
        <f t="shared" si="93"/>
        <v>266.15377123336611</v>
      </c>
      <c r="P223" s="118">
        <f t="shared" si="93"/>
        <v>252.18066276228311</v>
      </c>
      <c r="Q223" s="118">
        <f t="shared" si="93"/>
        <v>243.86202009320027</v>
      </c>
      <c r="R223" s="118">
        <f t="shared" ref="R223:V223" si="94">R224+R226+R228+R237</f>
        <v>258.55179522166532</v>
      </c>
      <c r="S223" s="118">
        <f t="shared" si="94"/>
        <v>248.72409133278038</v>
      </c>
      <c r="T223" s="118">
        <f t="shared" si="94"/>
        <v>296.24024479616594</v>
      </c>
      <c r="U223" s="118">
        <f t="shared" si="94"/>
        <v>246.48834386834301</v>
      </c>
      <c r="V223" s="118">
        <f t="shared" si="94"/>
        <v>233.64794707895223</v>
      </c>
      <c r="W223" s="118">
        <f t="shared" ref="W223:Y223" si="95">W224+W226+W228+W237</f>
        <v>269.27368869053794</v>
      </c>
      <c r="X223" s="118">
        <f t="shared" si="95"/>
        <v>186.53462156443587</v>
      </c>
      <c r="Y223" s="118">
        <f t="shared" si="95"/>
        <v>260.75381569955863</v>
      </c>
      <c r="DA223" s="129" t="s">
        <v>2898</v>
      </c>
    </row>
    <row r="224" spans="1:105" ht="12" customHeight="1" x14ac:dyDescent="0.25">
      <c r="A224" s="121" t="s">
        <v>57</v>
      </c>
      <c r="B224" s="123">
        <f t="shared" ref="B224:Y224" si="96">B225</f>
        <v>206.94291896317293</v>
      </c>
      <c r="C224" s="123">
        <f t="shared" si="96"/>
        <v>256.79229241642003</v>
      </c>
      <c r="D224" s="123">
        <f t="shared" si="96"/>
        <v>233.14386755854912</v>
      </c>
      <c r="E224" s="123">
        <f t="shared" si="96"/>
        <v>226.06592355800768</v>
      </c>
      <c r="F224" s="123">
        <f t="shared" si="96"/>
        <v>221.10546930695844</v>
      </c>
      <c r="G224" s="123">
        <f t="shared" si="96"/>
        <v>214.02143876532381</v>
      </c>
      <c r="H224" s="123">
        <f t="shared" si="96"/>
        <v>193.83371842113172</v>
      </c>
      <c r="I224" s="123">
        <f t="shared" si="96"/>
        <v>239.0322319791336</v>
      </c>
      <c r="J224" s="123">
        <f t="shared" si="96"/>
        <v>233.5050278705931</v>
      </c>
      <c r="K224" s="123">
        <f t="shared" si="96"/>
        <v>232.98302403275335</v>
      </c>
      <c r="L224" s="123">
        <f t="shared" si="96"/>
        <v>276.22843273484347</v>
      </c>
      <c r="M224" s="123">
        <f t="shared" si="96"/>
        <v>231.87751696974595</v>
      </c>
      <c r="N224" s="123">
        <f t="shared" si="96"/>
        <v>234.41752397754351</v>
      </c>
      <c r="O224" s="123">
        <f t="shared" si="96"/>
        <v>229.39521783364694</v>
      </c>
      <c r="P224" s="123">
        <f t="shared" si="96"/>
        <v>217.95185685613598</v>
      </c>
      <c r="Q224" s="123">
        <f t="shared" si="96"/>
        <v>209.38047871572147</v>
      </c>
      <c r="R224" s="123">
        <f t="shared" si="96"/>
        <v>220.73978915378845</v>
      </c>
      <c r="S224" s="123">
        <f t="shared" si="96"/>
        <v>211.75952167738677</v>
      </c>
      <c r="T224" s="123">
        <f t="shared" si="96"/>
        <v>261.73774060696962</v>
      </c>
      <c r="U224" s="123">
        <f t="shared" si="96"/>
        <v>209.81795628362636</v>
      </c>
      <c r="V224" s="123">
        <f t="shared" si="96"/>
        <v>199.60566949470066</v>
      </c>
      <c r="W224" s="123">
        <f t="shared" si="96"/>
        <v>232.25704464025884</v>
      </c>
      <c r="X224" s="123">
        <f t="shared" si="96"/>
        <v>161.26657820387965</v>
      </c>
      <c r="Y224" s="123">
        <f t="shared" si="96"/>
        <v>226.42892549888745</v>
      </c>
      <c r="DA224" s="130" t="s">
        <v>2899</v>
      </c>
    </row>
    <row r="225" spans="1:105" ht="12" customHeight="1" x14ac:dyDescent="0.25">
      <c r="A225" s="97" t="s">
        <v>53</v>
      </c>
      <c r="B225" s="99">
        <v>206.94291896317293</v>
      </c>
      <c r="C225" s="99">
        <v>256.79229241642003</v>
      </c>
      <c r="D225" s="99">
        <v>233.14386755854912</v>
      </c>
      <c r="E225" s="99">
        <v>226.06592355800768</v>
      </c>
      <c r="F225" s="99">
        <v>221.10546930695844</v>
      </c>
      <c r="G225" s="99">
        <v>214.02143876532381</v>
      </c>
      <c r="H225" s="99">
        <v>193.83371842113172</v>
      </c>
      <c r="I225" s="99">
        <v>239.0322319791336</v>
      </c>
      <c r="J225" s="99">
        <v>233.5050278705931</v>
      </c>
      <c r="K225" s="99">
        <v>232.98302403275335</v>
      </c>
      <c r="L225" s="99">
        <v>276.22843273484347</v>
      </c>
      <c r="M225" s="99">
        <v>231.87751696974595</v>
      </c>
      <c r="N225" s="99">
        <v>234.41752397754351</v>
      </c>
      <c r="O225" s="99">
        <v>229.39521783364694</v>
      </c>
      <c r="P225" s="99">
        <v>217.95185685613598</v>
      </c>
      <c r="Q225" s="99">
        <v>209.38047871572147</v>
      </c>
      <c r="R225" s="99">
        <v>220.73978915378845</v>
      </c>
      <c r="S225" s="99">
        <v>211.75952167738677</v>
      </c>
      <c r="T225" s="99">
        <v>261.73774060696962</v>
      </c>
      <c r="U225" s="99">
        <v>209.81795628362636</v>
      </c>
      <c r="V225" s="99">
        <v>199.60566949470066</v>
      </c>
      <c r="W225" s="99">
        <v>232.25704464025884</v>
      </c>
      <c r="X225" s="99">
        <v>161.26657820387965</v>
      </c>
      <c r="Y225" s="99">
        <v>226.42892549888745</v>
      </c>
      <c r="DA225" s="63" t="s">
        <v>2900</v>
      </c>
    </row>
    <row r="226" spans="1:105" ht="12" customHeight="1" x14ac:dyDescent="0.25">
      <c r="A226" s="121" t="s">
        <v>92</v>
      </c>
      <c r="B226" s="123">
        <f t="shared" ref="B226:Y226" si="97">B227</f>
        <v>1.8361600546689888E-3</v>
      </c>
      <c r="C226" s="123">
        <f t="shared" si="97"/>
        <v>2.0948044124820043E-3</v>
      </c>
      <c r="D226" s="123">
        <f t="shared" si="97"/>
        <v>2.3826622599898905E-3</v>
      </c>
      <c r="E226" s="123">
        <f t="shared" si="97"/>
        <v>2.3313733162086616E-3</v>
      </c>
      <c r="F226" s="123">
        <f t="shared" si="97"/>
        <v>2.5594784412952768E-3</v>
      </c>
      <c r="G226" s="123">
        <f t="shared" si="97"/>
        <v>3.0085796581427178E-3</v>
      </c>
      <c r="H226" s="123">
        <f t="shared" si="97"/>
        <v>3.9450060809256126E-3</v>
      </c>
      <c r="I226" s="123">
        <f t="shared" si="97"/>
        <v>4.9437725541440032E-3</v>
      </c>
      <c r="J226" s="123">
        <f t="shared" si="97"/>
        <v>6.8374527737884794E-3</v>
      </c>
      <c r="K226" s="123">
        <f t="shared" si="97"/>
        <v>8.232732211485988E-3</v>
      </c>
      <c r="L226" s="123">
        <f t="shared" si="97"/>
        <v>1.9544999661936374E-2</v>
      </c>
      <c r="M226" s="123">
        <f t="shared" si="97"/>
        <v>1.4137788036436694E-2</v>
      </c>
      <c r="N226" s="123">
        <f t="shared" si="97"/>
        <v>1.2084178642277163E-2</v>
      </c>
      <c r="O226" s="123">
        <f t="shared" si="97"/>
        <v>1.1603745880812042E-2</v>
      </c>
      <c r="P226" s="123">
        <f t="shared" si="97"/>
        <v>1.2148676679381409E-2</v>
      </c>
      <c r="Q226" s="123">
        <f t="shared" si="97"/>
        <v>9.9656689883610844E-3</v>
      </c>
      <c r="R226" s="123">
        <f t="shared" si="97"/>
        <v>1.0347054657209986E-2</v>
      </c>
      <c r="S226" s="123">
        <f t="shared" si="97"/>
        <v>1.1427332133942666E-2</v>
      </c>
      <c r="T226" s="123">
        <f t="shared" si="97"/>
        <v>1.8632743779827297E-2</v>
      </c>
      <c r="U226" s="123">
        <f t="shared" si="97"/>
        <v>1.5565173708570947E-2</v>
      </c>
      <c r="V226" s="123">
        <f t="shared" si="97"/>
        <v>1.9849912341777593E-2</v>
      </c>
      <c r="W226" s="123">
        <f t="shared" si="97"/>
        <v>3.6607360964100541E-2</v>
      </c>
      <c r="X226" s="123">
        <f t="shared" si="97"/>
        <v>3.2598450807081646E-2</v>
      </c>
      <c r="Y226" s="123">
        <f t="shared" si="97"/>
        <v>3.3438126053791255E-2</v>
      </c>
      <c r="DA226" s="130" t="s">
        <v>2901</v>
      </c>
    </row>
    <row r="227" spans="1:105" ht="12" customHeight="1" x14ac:dyDescent="0.25">
      <c r="A227" s="97" t="s">
        <v>53</v>
      </c>
      <c r="B227" s="99">
        <f>RES_hhdet_fecs!B165</f>
        <v>1.8361600546689888E-3</v>
      </c>
      <c r="C227" s="99">
        <f>RES_hhdet_fecs!C165</f>
        <v>2.0948044124820043E-3</v>
      </c>
      <c r="D227" s="99">
        <f>RES_hhdet_fecs!D165</f>
        <v>2.3826622599898905E-3</v>
      </c>
      <c r="E227" s="99">
        <f>RES_hhdet_fecs!E165</f>
        <v>2.3313733162086616E-3</v>
      </c>
      <c r="F227" s="99">
        <f>RES_hhdet_fecs!F165</f>
        <v>2.5594784412952768E-3</v>
      </c>
      <c r="G227" s="99">
        <f>RES_hhdet_fecs!G165</f>
        <v>3.0085796581427178E-3</v>
      </c>
      <c r="H227" s="99">
        <f>RES_hhdet_fecs!H165</f>
        <v>3.9450060809256126E-3</v>
      </c>
      <c r="I227" s="99">
        <f>RES_hhdet_fecs!I165</f>
        <v>4.9437725541440032E-3</v>
      </c>
      <c r="J227" s="99">
        <f>RES_hhdet_fecs!J165</f>
        <v>6.8374527737884794E-3</v>
      </c>
      <c r="K227" s="99">
        <f>RES_hhdet_fecs!K165</f>
        <v>8.232732211485988E-3</v>
      </c>
      <c r="L227" s="99">
        <f>RES_hhdet_fecs!L165</f>
        <v>1.9544999661936374E-2</v>
      </c>
      <c r="M227" s="99">
        <f>RES_hhdet_fecs!M165</f>
        <v>1.4137788036436694E-2</v>
      </c>
      <c r="N227" s="99">
        <f>RES_hhdet_fecs!N165</f>
        <v>1.2084178642277163E-2</v>
      </c>
      <c r="O227" s="99">
        <f>RES_hhdet_fecs!O165</f>
        <v>1.1603745880812042E-2</v>
      </c>
      <c r="P227" s="99">
        <f>RES_hhdet_fecs!P165</f>
        <v>1.2148676679381409E-2</v>
      </c>
      <c r="Q227" s="99">
        <f>RES_hhdet_fecs!Q165</f>
        <v>9.9656689883610844E-3</v>
      </c>
      <c r="R227" s="99">
        <f>RES_hhdet_fecs!R165</f>
        <v>1.0347054657209986E-2</v>
      </c>
      <c r="S227" s="99">
        <f>RES_hhdet_fecs!S165</f>
        <v>1.1427332133942666E-2</v>
      </c>
      <c r="T227" s="99">
        <f>RES_hhdet_fecs!T165</f>
        <v>1.8632743779827297E-2</v>
      </c>
      <c r="U227" s="99">
        <f>RES_hhdet_fecs!U165</f>
        <v>1.5565173708570947E-2</v>
      </c>
      <c r="V227" s="99">
        <f>RES_hhdet_fecs!V165</f>
        <v>1.9849912341777593E-2</v>
      </c>
      <c r="W227" s="99">
        <f>RES_hhdet_fecs!W165</f>
        <v>3.6607360964100541E-2</v>
      </c>
      <c r="X227" s="99">
        <f>RES_hhdet_fecs!X165</f>
        <v>3.2598450807081646E-2</v>
      </c>
      <c r="Y227" s="99">
        <f>RES_hhdet_fecs!Y165</f>
        <v>3.3438126053791255E-2</v>
      </c>
      <c r="DA227" s="63" t="s">
        <v>2902</v>
      </c>
    </row>
    <row r="228" spans="1:105" ht="12" customHeight="1" x14ac:dyDescent="0.25">
      <c r="A228" s="121" t="s">
        <v>55</v>
      </c>
      <c r="B228" s="123">
        <v>30.978710200850756</v>
      </c>
      <c r="C228" s="123">
        <v>32.620497512311772</v>
      </c>
      <c r="D228" s="123">
        <v>31.794422212466095</v>
      </c>
      <c r="E228" s="123">
        <v>31.095373684717149</v>
      </c>
      <c r="F228" s="123">
        <v>30.440570536760465</v>
      </c>
      <c r="G228" s="123">
        <v>29.701755352946485</v>
      </c>
      <c r="H228" s="123">
        <v>29.833376797581217</v>
      </c>
      <c r="I228" s="123">
        <v>28.532237253595785</v>
      </c>
      <c r="J228" s="123">
        <v>27.664082438261392</v>
      </c>
      <c r="K228" s="123">
        <v>26.361794732715083</v>
      </c>
      <c r="L228" s="123">
        <v>27.818351441554906</v>
      </c>
      <c r="M228" s="123">
        <v>25.563072642376429</v>
      </c>
      <c r="N228" s="123">
        <v>26.436095881792095</v>
      </c>
      <c r="O228" s="123">
        <v>25.439531600889481</v>
      </c>
      <c r="P228" s="123">
        <v>23.296311675163473</v>
      </c>
      <c r="Q228" s="123">
        <v>23.030303019163917</v>
      </c>
      <c r="R228" s="123">
        <v>24.661571382327985</v>
      </c>
      <c r="S228" s="123">
        <v>24.1472557493822</v>
      </c>
      <c r="T228" s="123">
        <v>22.707091869538715</v>
      </c>
      <c r="U228" s="123">
        <v>23.967963698574636</v>
      </c>
      <c r="V228" s="123">
        <v>23.004158418882394</v>
      </c>
      <c r="W228" s="123">
        <v>25.197908281076742</v>
      </c>
      <c r="X228" s="123">
        <v>17.138519641395305</v>
      </c>
      <c r="Y228" s="123">
        <v>23.693438922486713</v>
      </c>
      <c r="DA228" s="130" t="s">
        <v>2903</v>
      </c>
    </row>
    <row r="229" spans="1:105" ht="12" customHeight="1" x14ac:dyDescent="0.25">
      <c r="A229" s="97" t="s">
        <v>124</v>
      </c>
      <c r="B229" s="99">
        <v>0</v>
      </c>
      <c r="C229" s="99">
        <v>0</v>
      </c>
      <c r="D229" s="99">
        <v>0</v>
      </c>
      <c r="E229" s="99">
        <v>0</v>
      </c>
      <c r="F229" s="99">
        <v>0</v>
      </c>
      <c r="G229" s="99">
        <v>0</v>
      </c>
      <c r="H229" s="99">
        <v>0</v>
      </c>
      <c r="I229" s="99">
        <v>0</v>
      </c>
      <c r="J229" s="99">
        <v>0</v>
      </c>
      <c r="K229" s="99">
        <v>0</v>
      </c>
      <c r="L229" s="99">
        <v>0</v>
      </c>
      <c r="M229" s="99">
        <v>0</v>
      </c>
      <c r="N229" s="99">
        <v>0</v>
      </c>
      <c r="O229" s="99">
        <v>0</v>
      </c>
      <c r="P229" s="99">
        <v>0</v>
      </c>
      <c r="Q229" s="99">
        <v>0</v>
      </c>
      <c r="R229" s="99">
        <v>0</v>
      </c>
      <c r="S229" s="99">
        <v>0</v>
      </c>
      <c r="T229" s="99">
        <v>0</v>
      </c>
      <c r="U229" s="99">
        <v>0</v>
      </c>
      <c r="V229" s="99">
        <v>0</v>
      </c>
      <c r="W229" s="99">
        <v>0</v>
      </c>
      <c r="X229" s="99">
        <v>0</v>
      </c>
      <c r="Y229" s="99">
        <v>0</v>
      </c>
      <c r="DA229" s="63" t="s">
        <v>2904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X230" s="99">
        <v>0</v>
      </c>
      <c r="Y230" s="99">
        <v>0</v>
      </c>
      <c r="DA230" s="63" t="s">
        <v>2905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X231" s="102">
        <v>0</v>
      </c>
      <c r="Y231" s="102">
        <v>0</v>
      </c>
      <c r="DA231" s="131" t="s">
        <v>2906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X232" s="105">
        <v>0</v>
      </c>
      <c r="Y232" s="105">
        <v>0</v>
      </c>
      <c r="DA232" s="132" t="s">
        <v>2907</v>
      </c>
    </row>
    <row r="233" spans="1:105" ht="12" customHeight="1" x14ac:dyDescent="0.25">
      <c r="A233" s="106" t="s">
        <v>122</v>
      </c>
      <c r="B233" s="102">
        <v>30.978710200850756</v>
      </c>
      <c r="C233" s="102">
        <v>32.620497512311772</v>
      </c>
      <c r="D233" s="102">
        <v>31.794422212466095</v>
      </c>
      <c r="E233" s="102">
        <v>31.095373684717149</v>
      </c>
      <c r="F233" s="102">
        <v>30.440570536760465</v>
      </c>
      <c r="G233" s="102">
        <v>29.701755352946485</v>
      </c>
      <c r="H233" s="102">
        <v>29.833376797581217</v>
      </c>
      <c r="I233" s="102">
        <v>28.532237253595785</v>
      </c>
      <c r="J233" s="102">
        <v>27.664082438261392</v>
      </c>
      <c r="K233" s="102">
        <v>26.361794732715083</v>
      </c>
      <c r="L233" s="102">
        <v>27.818351441554906</v>
      </c>
      <c r="M233" s="102">
        <v>25.563072642376429</v>
      </c>
      <c r="N233" s="102">
        <v>26.436095881792095</v>
      </c>
      <c r="O233" s="102">
        <v>25.439531600889481</v>
      </c>
      <c r="P233" s="102">
        <v>23.296311675163473</v>
      </c>
      <c r="Q233" s="102">
        <v>23.030303019163917</v>
      </c>
      <c r="R233" s="102">
        <v>24.661571382327985</v>
      </c>
      <c r="S233" s="102">
        <v>24.1472557493822</v>
      </c>
      <c r="T233" s="102">
        <v>22.707091869538715</v>
      </c>
      <c r="U233" s="102">
        <v>23.967963698574636</v>
      </c>
      <c r="V233" s="102">
        <v>23.004158418882394</v>
      </c>
      <c r="W233" s="102">
        <v>25.197908281076742</v>
      </c>
      <c r="X233" s="102">
        <v>17.138519641395305</v>
      </c>
      <c r="Y233" s="102">
        <v>23.693438922486713</v>
      </c>
      <c r="DA233" s="131" t="s">
        <v>2908</v>
      </c>
    </row>
    <row r="234" spans="1:105" ht="12" customHeight="1" x14ac:dyDescent="0.25">
      <c r="A234" s="107" t="s">
        <v>121</v>
      </c>
      <c r="B234" s="105">
        <v>0</v>
      </c>
      <c r="C234" s="105">
        <v>0</v>
      </c>
      <c r="D234" s="105">
        <v>0</v>
      </c>
      <c r="E234" s="105">
        <v>0</v>
      </c>
      <c r="F234" s="105">
        <v>0</v>
      </c>
      <c r="G234" s="105">
        <v>0</v>
      </c>
      <c r="H234" s="105">
        <v>0</v>
      </c>
      <c r="I234" s="105">
        <v>0</v>
      </c>
      <c r="J234" s="105">
        <v>0</v>
      </c>
      <c r="K234" s="105">
        <v>0</v>
      </c>
      <c r="L234" s="105">
        <v>0</v>
      </c>
      <c r="M234" s="105">
        <v>0</v>
      </c>
      <c r="N234" s="105">
        <v>0</v>
      </c>
      <c r="O234" s="105">
        <v>0</v>
      </c>
      <c r="P234" s="105">
        <v>0</v>
      </c>
      <c r="Q234" s="105">
        <v>0</v>
      </c>
      <c r="R234" s="105">
        <v>0</v>
      </c>
      <c r="S234" s="105">
        <v>0</v>
      </c>
      <c r="T234" s="105">
        <v>0</v>
      </c>
      <c r="U234" s="105">
        <v>0</v>
      </c>
      <c r="V234" s="105">
        <v>0</v>
      </c>
      <c r="W234" s="105">
        <v>0</v>
      </c>
      <c r="X234" s="105">
        <v>0</v>
      </c>
      <c r="Y234" s="105">
        <v>0</v>
      </c>
      <c r="DA234" s="132" t="s">
        <v>2909</v>
      </c>
    </row>
    <row r="235" spans="1:105" ht="12" customHeight="1" x14ac:dyDescent="0.25">
      <c r="A235" s="108" t="s">
        <v>53</v>
      </c>
      <c r="B235" s="99">
        <v>0</v>
      </c>
      <c r="C235" s="99">
        <v>0</v>
      </c>
      <c r="D235" s="99">
        <v>0</v>
      </c>
      <c r="E235" s="99">
        <v>0</v>
      </c>
      <c r="F235" s="99">
        <v>0</v>
      </c>
      <c r="G235" s="99">
        <v>0</v>
      </c>
      <c r="H235" s="99">
        <v>0</v>
      </c>
      <c r="I235" s="99">
        <v>0</v>
      </c>
      <c r="J235" s="99">
        <v>0</v>
      </c>
      <c r="K235" s="99">
        <v>0</v>
      </c>
      <c r="L235" s="99">
        <v>0</v>
      </c>
      <c r="M235" s="99">
        <v>0</v>
      </c>
      <c r="N235" s="99">
        <v>0</v>
      </c>
      <c r="O235" s="99">
        <v>0</v>
      </c>
      <c r="P235" s="99">
        <v>0</v>
      </c>
      <c r="Q235" s="99">
        <v>0</v>
      </c>
      <c r="R235" s="99">
        <v>0</v>
      </c>
      <c r="S235" s="99">
        <v>0</v>
      </c>
      <c r="T235" s="99">
        <v>0</v>
      </c>
      <c r="U235" s="99">
        <v>0</v>
      </c>
      <c r="V235" s="99">
        <v>0</v>
      </c>
      <c r="W235" s="99">
        <v>0</v>
      </c>
      <c r="X235" s="99">
        <v>0</v>
      </c>
      <c r="Y235" s="99">
        <v>0</v>
      </c>
      <c r="DA235" s="63" t="s">
        <v>2910</v>
      </c>
    </row>
    <row r="236" spans="1:105" ht="12" customHeight="1" x14ac:dyDescent="0.25">
      <c r="A236" s="108" t="s">
        <v>52</v>
      </c>
      <c r="B236" s="99">
        <v>0</v>
      </c>
      <c r="C236" s="99">
        <v>0</v>
      </c>
      <c r="D236" s="99">
        <v>0</v>
      </c>
      <c r="E236" s="99">
        <v>0</v>
      </c>
      <c r="F236" s="99">
        <v>0</v>
      </c>
      <c r="G236" s="99">
        <v>0</v>
      </c>
      <c r="H236" s="99">
        <v>0</v>
      </c>
      <c r="I236" s="99">
        <v>0</v>
      </c>
      <c r="J236" s="99">
        <v>0</v>
      </c>
      <c r="K236" s="99">
        <v>0</v>
      </c>
      <c r="L236" s="99">
        <v>0</v>
      </c>
      <c r="M236" s="99">
        <v>0</v>
      </c>
      <c r="N236" s="99">
        <v>0</v>
      </c>
      <c r="O236" s="99">
        <v>0</v>
      </c>
      <c r="P236" s="99">
        <v>0</v>
      </c>
      <c r="Q236" s="99">
        <v>0</v>
      </c>
      <c r="R236" s="99">
        <v>0</v>
      </c>
      <c r="S236" s="99">
        <v>0</v>
      </c>
      <c r="T236" s="99">
        <v>0</v>
      </c>
      <c r="U236" s="99">
        <v>0</v>
      </c>
      <c r="V236" s="99">
        <v>0</v>
      </c>
      <c r="W236" s="99">
        <v>0</v>
      </c>
      <c r="X236" s="99">
        <v>0</v>
      </c>
      <c r="Y236" s="99">
        <v>0</v>
      </c>
      <c r="DA236" s="63" t="s">
        <v>2911</v>
      </c>
    </row>
    <row r="237" spans="1:105" ht="12" customHeight="1" x14ac:dyDescent="0.25">
      <c r="A237" s="121" t="s">
        <v>54</v>
      </c>
      <c r="B237" s="123">
        <v>18.892596835151107</v>
      </c>
      <c r="C237" s="123">
        <v>19.712558000988135</v>
      </c>
      <c r="D237" s="123">
        <v>16.469362295375305</v>
      </c>
      <c r="E237" s="123">
        <v>16.061669310926739</v>
      </c>
      <c r="F237" s="123">
        <v>15.962308048497642</v>
      </c>
      <c r="G237" s="123">
        <v>14.552373744711547</v>
      </c>
      <c r="H237" s="123">
        <v>15.299929616515135</v>
      </c>
      <c r="I237" s="123">
        <v>13.032924943596271</v>
      </c>
      <c r="J237" s="123">
        <v>12.683641104550164</v>
      </c>
      <c r="K237" s="123">
        <v>11.595202306918507</v>
      </c>
      <c r="L237" s="123">
        <v>12.812798071229862</v>
      </c>
      <c r="M237" s="123">
        <v>12.075070357681323</v>
      </c>
      <c r="N237" s="123">
        <v>11.826547777625947</v>
      </c>
      <c r="O237" s="123">
        <v>11.307418052948886</v>
      </c>
      <c r="P237" s="123">
        <v>10.920345554304271</v>
      </c>
      <c r="Q237" s="123">
        <v>11.441272689326521</v>
      </c>
      <c r="R237" s="123">
        <v>13.140087630891678</v>
      </c>
      <c r="S237" s="123">
        <v>12.805886573877466</v>
      </c>
      <c r="T237" s="123">
        <v>11.776779575877756</v>
      </c>
      <c r="U237" s="123">
        <v>12.686858712433446</v>
      </c>
      <c r="V237" s="123">
        <v>11.018269253027405</v>
      </c>
      <c r="W237" s="123">
        <v>11.782128408238258</v>
      </c>
      <c r="X237" s="123">
        <v>8.096925268353834</v>
      </c>
      <c r="Y237" s="123">
        <v>10.598013152130692</v>
      </c>
      <c r="DA237" s="130" t="s">
        <v>2912</v>
      </c>
    </row>
    <row r="238" spans="1:105" ht="12" customHeight="1" x14ac:dyDescent="0.25">
      <c r="A238" s="97" t="s">
        <v>50</v>
      </c>
      <c r="B238" s="99">
        <v>22.625988190936624</v>
      </c>
      <c r="C238" s="99">
        <v>28.701969581028308</v>
      </c>
      <c r="D238" s="99">
        <v>15.021083464195698</v>
      </c>
      <c r="E238" s="99">
        <v>20.887399089206586</v>
      </c>
      <c r="F238" s="99">
        <v>22.167939985921603</v>
      </c>
      <c r="G238" s="99">
        <v>17.889529200463823</v>
      </c>
      <c r="H238" s="99">
        <v>19.051581539087184</v>
      </c>
      <c r="I238" s="99">
        <v>12.741235244334227</v>
      </c>
      <c r="J238" s="99">
        <v>16.821912363025952</v>
      </c>
      <c r="K238" s="99">
        <v>14.585641566361138</v>
      </c>
      <c r="L238" s="99">
        <v>17.263731417866584</v>
      </c>
      <c r="M238" s="99">
        <v>16.821377467724766</v>
      </c>
      <c r="N238" s="99">
        <v>13.217762347091792</v>
      </c>
      <c r="O238" s="99">
        <v>12.406950314586803</v>
      </c>
      <c r="P238" s="99">
        <v>13.807471866765558</v>
      </c>
      <c r="Q238" s="99">
        <v>14.34045463081582</v>
      </c>
      <c r="R238" s="99">
        <v>17.896985200682153</v>
      </c>
      <c r="S238" s="99">
        <v>17.697544718361979</v>
      </c>
      <c r="T238" s="99">
        <v>15.337832482810809</v>
      </c>
      <c r="U238" s="99">
        <v>18.21875429144653</v>
      </c>
      <c r="V238" s="99">
        <v>13.724999685841045</v>
      </c>
      <c r="W238" s="99">
        <v>14.333066369671633</v>
      </c>
      <c r="X238" s="99">
        <v>9.0832033143862674</v>
      </c>
      <c r="Y238" s="99">
        <v>15.113831692805412</v>
      </c>
      <c r="DA238" s="63" t="s">
        <v>2913</v>
      </c>
    </row>
    <row r="239" spans="1:105" ht="12" customHeight="1" x14ac:dyDescent="0.25">
      <c r="A239" s="109" t="s">
        <v>120</v>
      </c>
      <c r="B239" s="110">
        <v>18.288775872306768</v>
      </c>
      <c r="C239" s="110">
        <v>18.406246845329658</v>
      </c>
      <c r="D239" s="110">
        <v>16.635682002546531</v>
      </c>
      <c r="E239" s="110">
        <v>15.532755740456651</v>
      </c>
      <c r="F239" s="110">
        <v>15.328130480349882</v>
      </c>
      <c r="G239" s="110">
        <v>14.227125059062338</v>
      </c>
      <c r="H239" s="110">
        <v>14.94857036493427</v>
      </c>
      <c r="I239" s="110">
        <v>13.061758736790859</v>
      </c>
      <c r="J239" s="110">
        <v>12.200426019549685</v>
      </c>
      <c r="K239" s="110">
        <v>11.192024303208882</v>
      </c>
      <c r="L239" s="110">
        <v>12.160204037409615</v>
      </c>
      <c r="M239" s="110">
        <v>11.36403413877319</v>
      </c>
      <c r="N239" s="110">
        <v>11.624495608092356</v>
      </c>
      <c r="O239" s="110">
        <v>11.137729044212531</v>
      </c>
      <c r="P239" s="110">
        <v>10.345588212523692</v>
      </c>
      <c r="Q239" s="110">
        <v>10.707583193419406</v>
      </c>
      <c r="R239" s="110">
        <v>11.787605048943286</v>
      </c>
      <c r="S239" s="110">
        <v>11.471779243657226</v>
      </c>
      <c r="T239" s="110">
        <v>10.848380574792209</v>
      </c>
      <c r="U239" s="110">
        <v>11.399537038760849</v>
      </c>
      <c r="V239" s="110">
        <v>10.537266600877457</v>
      </c>
      <c r="W239" s="110">
        <v>11.410850695003255</v>
      </c>
      <c r="X239" s="110">
        <v>7.9675796657292794</v>
      </c>
      <c r="Y239" s="110">
        <v>10.103531936093763</v>
      </c>
      <c r="DA239" s="60" t="s">
        <v>2914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167.92095962618836</v>
      </c>
      <c r="C241" s="118">
        <f t="shared" si="98"/>
        <v>203.03503718959334</v>
      </c>
      <c r="D241" s="118">
        <f t="shared" si="98"/>
        <v>185.92811983463548</v>
      </c>
      <c r="E241" s="118">
        <f t="shared" si="98"/>
        <v>181.56937829095904</v>
      </c>
      <c r="F241" s="118">
        <f t="shared" si="98"/>
        <v>178.98507657262371</v>
      </c>
      <c r="G241" s="118">
        <f t="shared" si="98"/>
        <v>174.48923643548198</v>
      </c>
      <c r="H241" s="118">
        <f t="shared" si="98"/>
        <v>163.24460479323079</v>
      </c>
      <c r="I241" s="118">
        <f t="shared" si="98"/>
        <v>194.15253536330391</v>
      </c>
      <c r="J241" s="118">
        <f t="shared" si="98"/>
        <v>191.26265656575742</v>
      </c>
      <c r="K241" s="118">
        <f t="shared" si="98"/>
        <v>190.72440109666456</v>
      </c>
      <c r="L241" s="118">
        <f t="shared" si="98"/>
        <v>224.44840321999095</v>
      </c>
      <c r="M241" s="118">
        <f t="shared" si="98"/>
        <v>191.83928315979406</v>
      </c>
      <c r="N241" s="118">
        <f t="shared" si="98"/>
        <v>195.28880944833514</v>
      </c>
      <c r="O241" s="118">
        <f t="shared" si="98"/>
        <v>191.67863020254038</v>
      </c>
      <c r="P241" s="118">
        <f t="shared" si="98"/>
        <v>182.07089768580229</v>
      </c>
      <c r="Q241" s="118">
        <f t="shared" si="98"/>
        <v>176.80572247718149</v>
      </c>
      <c r="R241" s="118">
        <f t="shared" ref="R241:V241" si="99">R242+R244+R246+R255</f>
        <v>188.99135696335574</v>
      </c>
      <c r="S241" s="118">
        <f t="shared" si="99"/>
        <v>184.09776300526519</v>
      </c>
      <c r="T241" s="118">
        <f t="shared" si="99"/>
        <v>222.80908165152118</v>
      </c>
      <c r="U241" s="118">
        <f t="shared" si="99"/>
        <v>188.17264145536041</v>
      </c>
      <c r="V241" s="118">
        <f t="shared" si="99"/>
        <v>181.60717086204028</v>
      </c>
      <c r="W241" s="118">
        <f t="shared" ref="W241:Y241" si="100">W242+W244+W246+W255</f>
        <v>212.60471028598613</v>
      </c>
      <c r="X241" s="118">
        <f t="shared" si="100"/>
        <v>150.35139278789728</v>
      </c>
      <c r="Y241" s="118">
        <f t="shared" si="100"/>
        <v>213.65356703392359</v>
      </c>
      <c r="DA241" s="129" t="s">
        <v>3066</v>
      </c>
    </row>
    <row r="242" spans="1:105" ht="12" customHeight="1" x14ac:dyDescent="0.25">
      <c r="A242" s="121" t="s">
        <v>57</v>
      </c>
      <c r="B242" s="123">
        <f t="shared" ref="B242:Y242" si="101">B243</f>
        <v>135.54984921035168</v>
      </c>
      <c r="C242" s="123">
        <f t="shared" si="101"/>
        <v>168.99946558388487</v>
      </c>
      <c r="D242" s="123">
        <f t="shared" si="101"/>
        <v>154.27548229663876</v>
      </c>
      <c r="E242" s="123">
        <f t="shared" si="101"/>
        <v>150.58488709776231</v>
      </c>
      <c r="F242" s="123">
        <f t="shared" si="101"/>
        <v>148.32137974723116</v>
      </c>
      <c r="G242" s="123">
        <f t="shared" si="101"/>
        <v>145.06409812456141</v>
      </c>
      <c r="H242" s="123">
        <f t="shared" si="101"/>
        <v>132.99014437915994</v>
      </c>
      <c r="I242" s="123">
        <f t="shared" si="101"/>
        <v>166.22176004399768</v>
      </c>
      <c r="J242" s="123">
        <f t="shared" si="101"/>
        <v>164.1887502826213</v>
      </c>
      <c r="K242" s="123">
        <f t="shared" si="101"/>
        <v>165.22916203041189</v>
      </c>
      <c r="L242" s="123">
        <f t="shared" si="101"/>
        <v>197.07909676953614</v>
      </c>
      <c r="M242" s="123">
        <f t="shared" si="101"/>
        <v>166.42995048647384</v>
      </c>
      <c r="N242" s="123">
        <f t="shared" si="101"/>
        <v>169.28944881289192</v>
      </c>
      <c r="O242" s="123">
        <f t="shared" si="101"/>
        <v>166.5360055363179</v>
      </c>
      <c r="P242" s="123">
        <f t="shared" si="101"/>
        <v>158.50684023892052</v>
      </c>
      <c r="Q242" s="123">
        <f t="shared" si="101"/>
        <v>152.78125668833718</v>
      </c>
      <c r="R242" s="123">
        <f t="shared" si="101"/>
        <v>162.27605374796127</v>
      </c>
      <c r="S242" s="123">
        <f t="shared" si="101"/>
        <v>157.49537611368325</v>
      </c>
      <c r="T242" s="123">
        <f t="shared" si="101"/>
        <v>197.48100410638358</v>
      </c>
      <c r="U242" s="123">
        <f t="shared" si="101"/>
        <v>160.83996556773883</v>
      </c>
      <c r="V242" s="123">
        <f t="shared" si="101"/>
        <v>155.5937885421605</v>
      </c>
      <c r="W242" s="123">
        <f t="shared" si="101"/>
        <v>183.76914701959379</v>
      </c>
      <c r="X242" s="123">
        <f t="shared" si="101"/>
        <v>130.26461986660203</v>
      </c>
      <c r="Y242" s="123">
        <f t="shared" si="101"/>
        <v>186.03844059671451</v>
      </c>
      <c r="DA242" s="130" t="s">
        <v>3067</v>
      </c>
    </row>
    <row r="243" spans="1:105" ht="12" customHeight="1" x14ac:dyDescent="0.25">
      <c r="A243" s="97" t="s">
        <v>53</v>
      </c>
      <c r="B243" s="99">
        <v>135.54984921035168</v>
      </c>
      <c r="C243" s="99">
        <v>168.99946558388487</v>
      </c>
      <c r="D243" s="99">
        <v>154.27548229663876</v>
      </c>
      <c r="E243" s="99">
        <v>150.58488709776231</v>
      </c>
      <c r="F243" s="99">
        <v>148.32137974723116</v>
      </c>
      <c r="G243" s="99">
        <v>145.06409812456141</v>
      </c>
      <c r="H243" s="99">
        <v>132.99014437915994</v>
      </c>
      <c r="I243" s="99">
        <v>166.22176004399768</v>
      </c>
      <c r="J243" s="99">
        <v>164.1887502826213</v>
      </c>
      <c r="K243" s="99">
        <v>165.22916203041189</v>
      </c>
      <c r="L243" s="99">
        <v>197.07909676953614</v>
      </c>
      <c r="M243" s="99">
        <v>166.42995048647384</v>
      </c>
      <c r="N243" s="99">
        <v>169.28944881289192</v>
      </c>
      <c r="O243" s="99">
        <v>166.5360055363179</v>
      </c>
      <c r="P243" s="99">
        <v>158.50684023892052</v>
      </c>
      <c r="Q243" s="99">
        <v>152.78125668833718</v>
      </c>
      <c r="R243" s="99">
        <v>162.27605374796127</v>
      </c>
      <c r="S243" s="99">
        <v>157.49537611368325</v>
      </c>
      <c r="T243" s="99">
        <v>197.48100410638358</v>
      </c>
      <c r="U243" s="99">
        <v>160.83996556773883</v>
      </c>
      <c r="V243" s="99">
        <v>155.5937885421605</v>
      </c>
      <c r="W243" s="99">
        <v>183.76914701959379</v>
      </c>
      <c r="X243" s="99">
        <v>130.26461986660203</v>
      </c>
      <c r="Y243" s="99">
        <v>186.03844059671451</v>
      </c>
      <c r="DA243" s="63" t="s">
        <v>3068</v>
      </c>
    </row>
    <row r="244" spans="1:105" ht="12" customHeight="1" x14ac:dyDescent="0.25">
      <c r="A244" s="121" t="s">
        <v>92</v>
      </c>
      <c r="B244" s="123">
        <f t="shared" ref="B244:Y244" si="102">B245</f>
        <v>3.7424182209264733E-3</v>
      </c>
      <c r="C244" s="123">
        <f t="shared" si="102"/>
        <v>4.5387246092778791E-3</v>
      </c>
      <c r="D244" s="123">
        <f t="shared" si="102"/>
        <v>5.578619474015843E-3</v>
      </c>
      <c r="E244" s="123">
        <f t="shared" si="102"/>
        <v>5.7907090045280956E-3</v>
      </c>
      <c r="F244" s="123">
        <f t="shared" si="102"/>
        <v>6.8642948526383522E-3</v>
      </c>
      <c r="G244" s="123">
        <f t="shared" si="102"/>
        <v>8.821106360185153E-3</v>
      </c>
      <c r="H244" s="123">
        <f t="shared" si="102"/>
        <v>1.2369104693923941E-2</v>
      </c>
      <c r="I244" s="123">
        <f t="shared" si="102"/>
        <v>1.6482876014287259E-2</v>
      </c>
      <c r="J244" s="123">
        <f t="shared" si="102"/>
        <v>2.3742319149424859E-2</v>
      </c>
      <c r="K244" s="123">
        <f t="shared" si="102"/>
        <v>2.9648050069224857E-2</v>
      </c>
      <c r="L244" s="123">
        <f t="shared" si="102"/>
        <v>7.1979655081941929E-2</v>
      </c>
      <c r="M244" s="123">
        <f t="shared" si="102"/>
        <v>5.301032661356736E-2</v>
      </c>
      <c r="N244" s="123">
        <f t="shared" si="102"/>
        <v>4.6123402410426187E-2</v>
      </c>
      <c r="O244" s="123">
        <f t="shared" si="102"/>
        <v>4.5325770914289416E-2</v>
      </c>
      <c r="P244" s="123">
        <f t="shared" si="102"/>
        <v>4.8935194122287431E-2</v>
      </c>
      <c r="Q244" s="123">
        <f t="shared" si="102"/>
        <v>4.2081070198453613E-2</v>
      </c>
      <c r="R244" s="123">
        <f t="shared" si="102"/>
        <v>4.6568118427466297E-2</v>
      </c>
      <c r="S244" s="123">
        <f t="shared" si="102"/>
        <v>5.4312089848933466E-2</v>
      </c>
      <c r="T244" s="123">
        <f t="shared" si="102"/>
        <v>9.1180879363387507E-2</v>
      </c>
      <c r="U244" s="123">
        <f t="shared" si="102"/>
        <v>7.718347203239434E-2</v>
      </c>
      <c r="V244" s="123">
        <f t="shared" si="102"/>
        <v>9.9026617792907723E-2</v>
      </c>
      <c r="W244" s="123">
        <f t="shared" si="102"/>
        <v>0.18339539098148219</v>
      </c>
      <c r="X244" s="123">
        <f t="shared" si="102"/>
        <v>0.1641171091948562</v>
      </c>
      <c r="Y244" s="123">
        <f t="shared" si="102"/>
        <v>0.16906116544019306</v>
      </c>
      <c r="DA244" s="130" t="s">
        <v>3069</v>
      </c>
    </row>
    <row r="245" spans="1:105" ht="12" customHeight="1" x14ac:dyDescent="0.25">
      <c r="A245" s="97" t="s">
        <v>53</v>
      </c>
      <c r="B245" s="99">
        <f>RES_hhdet_tess!B165</f>
        <v>3.7424182209264733E-3</v>
      </c>
      <c r="C245" s="99">
        <f>RES_hhdet_tess!C165</f>
        <v>4.5387246092778791E-3</v>
      </c>
      <c r="D245" s="99">
        <f>RES_hhdet_tess!D165</f>
        <v>5.578619474015843E-3</v>
      </c>
      <c r="E245" s="99">
        <f>RES_hhdet_tess!E165</f>
        <v>5.7907090045280956E-3</v>
      </c>
      <c r="F245" s="99">
        <f>RES_hhdet_tess!F165</f>
        <v>6.8642948526383522E-3</v>
      </c>
      <c r="G245" s="99">
        <f>RES_hhdet_tess!G165</f>
        <v>8.821106360185153E-3</v>
      </c>
      <c r="H245" s="99">
        <f>RES_hhdet_tess!H165</f>
        <v>1.2369104693923941E-2</v>
      </c>
      <c r="I245" s="99">
        <f>RES_hhdet_tess!I165</f>
        <v>1.6482876014287259E-2</v>
      </c>
      <c r="J245" s="99">
        <f>RES_hhdet_tess!J165</f>
        <v>2.3742319149424859E-2</v>
      </c>
      <c r="K245" s="99">
        <f>RES_hhdet_tess!K165</f>
        <v>2.9648050069224857E-2</v>
      </c>
      <c r="L245" s="99">
        <f>RES_hhdet_tess!L165</f>
        <v>7.1979655081941929E-2</v>
      </c>
      <c r="M245" s="99">
        <f>RES_hhdet_tess!M165</f>
        <v>5.301032661356736E-2</v>
      </c>
      <c r="N245" s="99">
        <f>RES_hhdet_tess!N165</f>
        <v>4.6123402410426187E-2</v>
      </c>
      <c r="O245" s="99">
        <f>RES_hhdet_tess!O165</f>
        <v>4.5325770914289416E-2</v>
      </c>
      <c r="P245" s="99">
        <f>RES_hhdet_tess!P165</f>
        <v>4.8935194122287431E-2</v>
      </c>
      <c r="Q245" s="99">
        <f>RES_hhdet_tess!Q165</f>
        <v>4.2081070198453613E-2</v>
      </c>
      <c r="R245" s="99">
        <f>RES_hhdet_tess!R165</f>
        <v>4.6568118427466297E-2</v>
      </c>
      <c r="S245" s="99">
        <f>RES_hhdet_tess!S165</f>
        <v>5.4312089848933466E-2</v>
      </c>
      <c r="T245" s="99">
        <f>RES_hhdet_tess!T165</f>
        <v>9.1180879363387507E-2</v>
      </c>
      <c r="U245" s="99">
        <f>RES_hhdet_tess!U165</f>
        <v>7.718347203239434E-2</v>
      </c>
      <c r="V245" s="99">
        <f>RES_hhdet_tess!V165</f>
        <v>9.9026617792907723E-2</v>
      </c>
      <c r="W245" s="99">
        <f>RES_hhdet_tess!W165</f>
        <v>0.18339539098148219</v>
      </c>
      <c r="X245" s="99">
        <f>RES_hhdet_tess!X165</f>
        <v>0.1641171091948562</v>
      </c>
      <c r="Y245" s="99">
        <f>RES_hhdet_tess!Y165</f>
        <v>0.16906116544019306</v>
      </c>
      <c r="DA245" s="63" t="s">
        <v>3070</v>
      </c>
    </row>
    <row r="246" spans="1:105" ht="12" customHeight="1" x14ac:dyDescent="0.25">
      <c r="A246" s="121" t="s">
        <v>55</v>
      </c>
      <c r="B246" s="123">
        <v>19.169944173331185</v>
      </c>
      <c r="C246" s="123">
        <v>20.283829125157585</v>
      </c>
      <c r="D246" s="123">
        <v>19.875564841612135</v>
      </c>
      <c r="E246" s="123">
        <v>19.554776223286957</v>
      </c>
      <c r="F246" s="123">
        <v>19.263942067684994</v>
      </c>
      <c r="G246" s="123">
        <v>18.936138647168438</v>
      </c>
      <c r="H246" s="123">
        <v>19.166863494808879</v>
      </c>
      <c r="I246" s="123">
        <v>18.411941351497532</v>
      </c>
      <c r="J246" s="123">
        <v>17.899411123666866</v>
      </c>
      <c r="K246" s="123">
        <v>17.107048967835588</v>
      </c>
      <c r="L246" s="123">
        <v>18.098778599319058</v>
      </c>
      <c r="M246" s="123">
        <v>16.691124005232023</v>
      </c>
      <c r="N246" s="123">
        <v>17.360074338774314</v>
      </c>
      <c r="O246" s="123">
        <v>16.862209821179228</v>
      </c>
      <c r="P246" s="123">
        <v>15.656014016159306</v>
      </c>
      <c r="Q246" s="123">
        <v>15.789921505837421</v>
      </c>
      <c r="R246" s="123">
        <v>17.296978829438242</v>
      </c>
      <c r="S246" s="123">
        <v>17.297553384351385</v>
      </c>
      <c r="T246" s="123">
        <v>16.562244546196091</v>
      </c>
      <c r="U246" s="123">
        <v>17.790409283534888</v>
      </c>
      <c r="V246" s="123">
        <v>17.360447072196322</v>
      </c>
      <c r="W246" s="123">
        <v>19.294216361231811</v>
      </c>
      <c r="X246" s="123">
        <v>13.347927472690349</v>
      </c>
      <c r="Y246" s="123">
        <v>18.751030688699718</v>
      </c>
      <c r="DA246" s="130" t="s">
        <v>3071</v>
      </c>
    </row>
    <row r="247" spans="1:105" ht="12" customHeight="1" x14ac:dyDescent="0.25">
      <c r="A247" s="97" t="s">
        <v>124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X247" s="99">
        <v>0</v>
      </c>
      <c r="Y247" s="99">
        <v>0</v>
      </c>
      <c r="DA247" s="63" t="s">
        <v>3072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X248" s="99">
        <v>0</v>
      </c>
      <c r="Y248" s="99">
        <v>0</v>
      </c>
      <c r="DA248" s="63" t="s">
        <v>3073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X249" s="102">
        <v>0</v>
      </c>
      <c r="Y249" s="102">
        <v>0</v>
      </c>
      <c r="DA249" s="131" t="s">
        <v>3074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X250" s="105">
        <v>0</v>
      </c>
      <c r="Y250" s="105">
        <v>0</v>
      </c>
      <c r="DA250" s="132" t="s">
        <v>3075</v>
      </c>
    </row>
    <row r="251" spans="1:105" ht="12" customHeight="1" x14ac:dyDescent="0.25">
      <c r="A251" s="106" t="s">
        <v>122</v>
      </c>
      <c r="B251" s="102">
        <v>19.169944173331185</v>
      </c>
      <c r="C251" s="102">
        <v>20.283829125157585</v>
      </c>
      <c r="D251" s="102">
        <v>19.875564841612135</v>
      </c>
      <c r="E251" s="102">
        <v>19.554776223286957</v>
      </c>
      <c r="F251" s="102">
        <v>19.263942067684994</v>
      </c>
      <c r="G251" s="102">
        <v>18.936138647168438</v>
      </c>
      <c r="H251" s="102">
        <v>19.166863494808879</v>
      </c>
      <c r="I251" s="102">
        <v>18.411941351497532</v>
      </c>
      <c r="J251" s="102">
        <v>17.899411123666866</v>
      </c>
      <c r="K251" s="102">
        <v>17.107048967835588</v>
      </c>
      <c r="L251" s="102">
        <v>18.098778599319058</v>
      </c>
      <c r="M251" s="102">
        <v>16.691124005232023</v>
      </c>
      <c r="N251" s="102">
        <v>17.360074338774314</v>
      </c>
      <c r="O251" s="102">
        <v>16.862209821179228</v>
      </c>
      <c r="P251" s="102">
        <v>15.656014016159306</v>
      </c>
      <c r="Q251" s="102">
        <v>15.789921505837421</v>
      </c>
      <c r="R251" s="102">
        <v>17.296978829438242</v>
      </c>
      <c r="S251" s="102">
        <v>17.297553384351385</v>
      </c>
      <c r="T251" s="102">
        <v>16.562244546196091</v>
      </c>
      <c r="U251" s="102">
        <v>17.790409283534888</v>
      </c>
      <c r="V251" s="102">
        <v>17.360447072196322</v>
      </c>
      <c r="W251" s="102">
        <v>19.294216361231811</v>
      </c>
      <c r="X251" s="102">
        <v>13.347927472690349</v>
      </c>
      <c r="Y251" s="102">
        <v>18.751030688699718</v>
      </c>
      <c r="DA251" s="131" t="s">
        <v>3076</v>
      </c>
    </row>
    <row r="252" spans="1:105" ht="12" customHeight="1" x14ac:dyDescent="0.25">
      <c r="A252" s="107" t="s">
        <v>121</v>
      </c>
      <c r="B252" s="105">
        <v>0</v>
      </c>
      <c r="C252" s="105">
        <v>0</v>
      </c>
      <c r="D252" s="105">
        <v>0</v>
      </c>
      <c r="E252" s="105">
        <v>0</v>
      </c>
      <c r="F252" s="105">
        <v>0</v>
      </c>
      <c r="G252" s="105">
        <v>0</v>
      </c>
      <c r="H252" s="105">
        <v>0</v>
      </c>
      <c r="I252" s="105">
        <v>0</v>
      </c>
      <c r="J252" s="105">
        <v>0</v>
      </c>
      <c r="K252" s="105">
        <v>0</v>
      </c>
      <c r="L252" s="105">
        <v>0</v>
      </c>
      <c r="M252" s="105">
        <v>0</v>
      </c>
      <c r="N252" s="105">
        <v>0</v>
      </c>
      <c r="O252" s="105">
        <v>0</v>
      </c>
      <c r="P252" s="105">
        <v>0</v>
      </c>
      <c r="Q252" s="105">
        <v>0</v>
      </c>
      <c r="R252" s="105">
        <v>0</v>
      </c>
      <c r="S252" s="105">
        <v>0</v>
      </c>
      <c r="T252" s="105">
        <v>0</v>
      </c>
      <c r="U252" s="105">
        <v>0</v>
      </c>
      <c r="V252" s="105">
        <v>0</v>
      </c>
      <c r="W252" s="105">
        <v>0</v>
      </c>
      <c r="X252" s="105">
        <v>0</v>
      </c>
      <c r="Y252" s="105">
        <v>0</v>
      </c>
      <c r="DA252" s="132" t="s">
        <v>3077</v>
      </c>
    </row>
    <row r="253" spans="1:105" ht="12" customHeight="1" x14ac:dyDescent="0.25">
      <c r="A253" s="108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X253" s="99">
        <v>0</v>
      </c>
      <c r="Y253" s="99">
        <v>0</v>
      </c>
      <c r="DA253" s="63" t="s">
        <v>3078</v>
      </c>
    </row>
    <row r="254" spans="1:105" ht="12" customHeight="1" x14ac:dyDescent="0.25">
      <c r="A254" s="108" t="s">
        <v>52</v>
      </c>
      <c r="B254" s="99">
        <v>0</v>
      </c>
      <c r="C254" s="99">
        <v>0</v>
      </c>
      <c r="D254" s="99">
        <v>0</v>
      </c>
      <c r="E254" s="99">
        <v>0</v>
      </c>
      <c r="F254" s="99">
        <v>0</v>
      </c>
      <c r="G254" s="99">
        <v>0</v>
      </c>
      <c r="H254" s="99">
        <v>0</v>
      </c>
      <c r="I254" s="99">
        <v>0</v>
      </c>
      <c r="J254" s="99">
        <v>0</v>
      </c>
      <c r="K254" s="99">
        <v>0</v>
      </c>
      <c r="L254" s="99">
        <v>0</v>
      </c>
      <c r="M254" s="99">
        <v>0</v>
      </c>
      <c r="N254" s="99">
        <v>0</v>
      </c>
      <c r="O254" s="99">
        <v>0</v>
      </c>
      <c r="P254" s="99">
        <v>0</v>
      </c>
      <c r="Q254" s="99">
        <v>0</v>
      </c>
      <c r="R254" s="99">
        <v>0</v>
      </c>
      <c r="S254" s="99">
        <v>0</v>
      </c>
      <c r="T254" s="99">
        <v>0</v>
      </c>
      <c r="U254" s="99">
        <v>0</v>
      </c>
      <c r="V254" s="99">
        <v>0</v>
      </c>
      <c r="W254" s="99">
        <v>0</v>
      </c>
      <c r="X254" s="99">
        <v>0</v>
      </c>
      <c r="Y254" s="99">
        <v>0</v>
      </c>
      <c r="DA254" s="63" t="s">
        <v>3079</v>
      </c>
    </row>
    <row r="255" spans="1:105" ht="12" customHeight="1" x14ac:dyDescent="0.25">
      <c r="A255" s="121" t="s">
        <v>54</v>
      </c>
      <c r="B255" s="123">
        <v>13.197423824284595</v>
      </c>
      <c r="C255" s="123">
        <v>13.747203755941607</v>
      </c>
      <c r="D255" s="123">
        <v>11.771494076910557</v>
      </c>
      <c r="E255" s="123">
        <v>11.423924260905277</v>
      </c>
      <c r="F255" s="123">
        <v>11.392890462854886</v>
      </c>
      <c r="G255" s="123">
        <v>10.480178557391955</v>
      </c>
      <c r="H255" s="123">
        <v>11.075227814568054</v>
      </c>
      <c r="I255" s="123">
        <v>9.5023510917944289</v>
      </c>
      <c r="J255" s="123">
        <v>9.1507528403198553</v>
      </c>
      <c r="K255" s="123">
        <v>8.3585420483478501</v>
      </c>
      <c r="L255" s="123">
        <v>9.1985481960538173</v>
      </c>
      <c r="M255" s="123">
        <v>8.6651983414746514</v>
      </c>
      <c r="N255" s="123">
        <v>8.5931628942584943</v>
      </c>
      <c r="O255" s="123">
        <v>8.2350890741289398</v>
      </c>
      <c r="P255" s="123">
        <v>7.8591082366001821</v>
      </c>
      <c r="Q255" s="123">
        <v>8.1924632128084269</v>
      </c>
      <c r="R255" s="123">
        <v>9.3717562675287436</v>
      </c>
      <c r="S255" s="123">
        <v>9.2505214173816341</v>
      </c>
      <c r="T255" s="123">
        <v>8.6746521195781181</v>
      </c>
      <c r="U255" s="123">
        <v>9.4650831320542785</v>
      </c>
      <c r="V255" s="123">
        <v>8.5539086298905431</v>
      </c>
      <c r="W255" s="123">
        <v>9.3579515141790637</v>
      </c>
      <c r="X255" s="123">
        <v>6.5747283394100506</v>
      </c>
      <c r="Y255" s="123">
        <v>8.6950345830691607</v>
      </c>
      <c r="DA255" s="130" t="s">
        <v>3080</v>
      </c>
    </row>
    <row r="256" spans="1:105" ht="12" customHeight="1" x14ac:dyDescent="0.25">
      <c r="A256" s="97" t="s">
        <v>50</v>
      </c>
      <c r="B256" s="99">
        <v>12.69139790120779</v>
      </c>
      <c r="C256" s="99">
        <v>16.113060778817157</v>
      </c>
      <c r="D256" s="99">
        <v>8.4341924729716791</v>
      </c>
      <c r="E256" s="99">
        <v>11.755740410155672</v>
      </c>
      <c r="F256" s="99">
        <v>12.510615267265685</v>
      </c>
      <c r="G256" s="99">
        <v>10.133506260040949</v>
      </c>
      <c r="H256" s="99">
        <v>10.834602977784986</v>
      </c>
      <c r="I256" s="99">
        <v>7.2608240249536733</v>
      </c>
      <c r="J256" s="99">
        <v>9.5959246509814662</v>
      </c>
      <c r="K256" s="99">
        <v>8.3277792848239098</v>
      </c>
      <c r="L256" s="99">
        <v>9.8630814080295135</v>
      </c>
      <c r="M256" s="99">
        <v>9.6167728440172837</v>
      </c>
      <c r="N256" s="99">
        <v>7.5609105876303033</v>
      </c>
      <c r="O256" s="99">
        <v>7.1029407506902773</v>
      </c>
      <c r="P256" s="99">
        <v>7.9136551972228961</v>
      </c>
      <c r="Q256" s="99">
        <v>8.2336002757436617</v>
      </c>
      <c r="R256" s="99">
        <v>10.306771510017004</v>
      </c>
      <c r="S256" s="99">
        <v>10.221367558000667</v>
      </c>
      <c r="T256" s="99">
        <v>8.8893992945090758</v>
      </c>
      <c r="U256" s="99">
        <v>10.585251672349852</v>
      </c>
      <c r="V256" s="99">
        <v>7.9874817005595347</v>
      </c>
      <c r="W256" s="99">
        <v>8.3602655865641839</v>
      </c>
      <c r="X256" s="99">
        <v>5.3645405450800734</v>
      </c>
      <c r="Y256" s="99">
        <v>9.0322122224254962</v>
      </c>
      <c r="DA256" s="63" t="s">
        <v>3081</v>
      </c>
    </row>
    <row r="257" spans="1:105" ht="12" customHeight="1" x14ac:dyDescent="0.25">
      <c r="A257" s="109" t="s">
        <v>120</v>
      </c>
      <c r="B257" s="110">
        <v>13.279266050555071</v>
      </c>
      <c r="C257" s="110">
        <v>13.403405344426282</v>
      </c>
      <c r="D257" s="110">
        <v>12.154748332623928</v>
      </c>
      <c r="E257" s="110">
        <v>11.387556276723988</v>
      </c>
      <c r="F257" s="110">
        <v>11.278665835054303</v>
      </c>
      <c r="G257" s="110">
        <v>10.513966227927362</v>
      </c>
      <c r="H257" s="110">
        <v>11.0977634240299</v>
      </c>
      <c r="I257" s="110">
        <v>9.7239280897098883</v>
      </c>
      <c r="J257" s="110">
        <v>9.0987712951545685</v>
      </c>
      <c r="K257" s="110">
        <v>8.3626895559579815</v>
      </c>
      <c r="L257" s="110">
        <v>9.1011146072676699</v>
      </c>
      <c r="M257" s="110">
        <v>8.5226445790209802</v>
      </c>
      <c r="N257" s="110">
        <v>8.7430814062105053</v>
      </c>
      <c r="O257" s="110">
        <v>8.4098116661342495</v>
      </c>
      <c r="P257" s="110">
        <v>7.8482492499481582</v>
      </c>
      <c r="Q257" s="110">
        <v>8.1820527482093866</v>
      </c>
      <c r="R257" s="110">
        <v>9.105912445842808</v>
      </c>
      <c r="S257" s="110">
        <v>8.9857414768258366</v>
      </c>
      <c r="T257" s="110">
        <v>8.6186655706830742</v>
      </c>
      <c r="U257" s="110">
        <v>9.2044098746704233</v>
      </c>
      <c r="V257" s="110">
        <v>8.6545661804003498</v>
      </c>
      <c r="W257" s="110">
        <v>9.5031602786930609</v>
      </c>
      <c r="X257" s="110">
        <v>6.7334386241783104</v>
      </c>
      <c r="Y257" s="110">
        <v>8.6581136998167363</v>
      </c>
      <c r="DA257" s="60" t="s">
        <v>3082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0.71554494814447123</v>
      </c>
      <c r="C259" s="118">
        <f t="shared" si="103"/>
        <v>0.82724348782269808</v>
      </c>
      <c r="D259" s="118">
        <f t="shared" si="103"/>
        <v>0.35148943529292975</v>
      </c>
      <c r="E259" s="118">
        <f t="shared" si="103"/>
        <v>0.46867348609366055</v>
      </c>
      <c r="F259" s="118">
        <f t="shared" si="103"/>
        <v>0.46690020746711897</v>
      </c>
      <c r="G259" s="118">
        <f t="shared" si="103"/>
        <v>0.36089432688892559</v>
      </c>
      <c r="H259" s="118">
        <f t="shared" si="103"/>
        <v>0.37060526725500365</v>
      </c>
      <c r="I259" s="118">
        <f t="shared" si="103"/>
        <v>0.2603666212263156</v>
      </c>
      <c r="J259" s="118">
        <f t="shared" si="103"/>
        <v>0.39954530868722204</v>
      </c>
      <c r="K259" s="118">
        <f t="shared" si="103"/>
        <v>0.39363287897199722</v>
      </c>
      <c r="L259" s="118">
        <f t="shared" si="103"/>
        <v>0.50146333052389813</v>
      </c>
      <c r="M259" s="118">
        <f t="shared" si="103"/>
        <v>0.49785613492790526</v>
      </c>
      <c r="N259" s="118">
        <f t="shared" si="103"/>
        <v>0.38077184401318892</v>
      </c>
      <c r="O259" s="118">
        <f t="shared" si="103"/>
        <v>0.37680206488223827</v>
      </c>
      <c r="P259" s="118">
        <f t="shared" si="103"/>
        <v>0.52073657987288835</v>
      </c>
      <c r="Q259" s="118">
        <f t="shared" si="103"/>
        <v>0.65789570664833374</v>
      </c>
      <c r="R259" s="118">
        <f t="shared" ref="R259:V259" si="104">R260+R262+R264+R273</f>
        <v>0.90000779328768565</v>
      </c>
      <c r="S259" s="118">
        <f t="shared" si="104"/>
        <v>0.86147542313461745</v>
      </c>
      <c r="T259" s="118">
        <f t="shared" si="104"/>
        <v>0.72050531859790901</v>
      </c>
      <c r="U259" s="118">
        <f t="shared" si="104"/>
        <v>0.78127349894947751</v>
      </c>
      <c r="V259" s="118">
        <f t="shared" si="104"/>
        <v>0.47044593932395889</v>
      </c>
      <c r="W259" s="118">
        <f t="shared" ref="W259:Y259" si="105">W260+W262+W264+W273</f>
        <v>0.41367339108352247</v>
      </c>
      <c r="X259" s="118">
        <f t="shared" si="105"/>
        <v>0.23922405747931208</v>
      </c>
      <c r="Y259" s="118">
        <f t="shared" si="105"/>
        <v>0.33883832841791384</v>
      </c>
      <c r="DA259" s="129" t="s">
        <v>3234</v>
      </c>
    </row>
    <row r="260" spans="1:105" ht="12" customHeight="1" x14ac:dyDescent="0.25">
      <c r="A260" s="121" t="s">
        <v>57</v>
      </c>
      <c r="B260" s="123">
        <f t="shared" ref="B260:Y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X260" s="123">
        <f t="shared" si="106"/>
        <v>0</v>
      </c>
      <c r="Y260" s="123">
        <f t="shared" si="106"/>
        <v>0</v>
      </c>
      <c r="DA260" s="130" t="s">
        <v>3235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X261" s="99">
        <v>0</v>
      </c>
      <c r="Y261" s="99">
        <v>0</v>
      </c>
      <c r="DA261" s="63" t="s">
        <v>3236</v>
      </c>
    </row>
    <row r="262" spans="1:105" ht="12" customHeight="1" x14ac:dyDescent="0.25">
      <c r="A262" s="121" t="s">
        <v>92</v>
      </c>
      <c r="B262" s="123">
        <f t="shared" ref="B262:Y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X262" s="123">
        <f t="shared" si="107"/>
        <v>0</v>
      </c>
      <c r="Y262" s="123">
        <f t="shared" si="107"/>
        <v>0</v>
      </c>
      <c r="DA262" s="130" t="s">
        <v>3237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3238</v>
      </c>
    </row>
    <row r="264" spans="1:105" ht="12" customHeight="1" x14ac:dyDescent="0.25">
      <c r="A264" s="121" t="s">
        <v>55</v>
      </c>
      <c r="B264" s="123">
        <v>0</v>
      </c>
      <c r="C264" s="123">
        <v>0</v>
      </c>
      <c r="D264" s="123">
        <v>0</v>
      </c>
      <c r="E264" s="123">
        <v>0</v>
      </c>
      <c r="F264" s="123">
        <v>0</v>
      </c>
      <c r="G264" s="123">
        <v>0</v>
      </c>
      <c r="H264" s="123">
        <v>0</v>
      </c>
      <c r="I264" s="123">
        <v>0</v>
      </c>
      <c r="J264" s="123">
        <v>0</v>
      </c>
      <c r="K264" s="123">
        <v>0</v>
      </c>
      <c r="L264" s="123">
        <v>0</v>
      </c>
      <c r="M264" s="123">
        <v>0</v>
      </c>
      <c r="N264" s="123">
        <v>0</v>
      </c>
      <c r="O264" s="123">
        <v>0</v>
      </c>
      <c r="P264" s="123">
        <v>0</v>
      </c>
      <c r="Q264" s="123">
        <v>0</v>
      </c>
      <c r="R264" s="123">
        <v>0</v>
      </c>
      <c r="S264" s="123">
        <v>0</v>
      </c>
      <c r="T264" s="123">
        <v>0</v>
      </c>
      <c r="U264" s="123">
        <v>0</v>
      </c>
      <c r="V264" s="123">
        <v>0</v>
      </c>
      <c r="W264" s="123">
        <v>0</v>
      </c>
      <c r="X264" s="123">
        <v>0</v>
      </c>
      <c r="Y264" s="123">
        <v>0</v>
      </c>
      <c r="DA264" s="130" t="s">
        <v>3239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X265" s="99">
        <v>0</v>
      </c>
      <c r="Y265" s="99">
        <v>0</v>
      </c>
      <c r="DA265" s="63" t="s">
        <v>3240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3241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X267" s="102">
        <v>0</v>
      </c>
      <c r="Y267" s="102">
        <v>0</v>
      </c>
      <c r="DA267" s="131" t="s">
        <v>3242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3243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X269" s="102">
        <v>0</v>
      </c>
      <c r="Y269" s="102">
        <v>0</v>
      </c>
      <c r="DA269" s="131" t="s">
        <v>3244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X270" s="105">
        <v>0</v>
      </c>
      <c r="Y270" s="105">
        <v>0</v>
      </c>
      <c r="DA270" s="132" t="s">
        <v>3245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3246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3247</v>
      </c>
    </row>
    <row r="273" spans="1:105" ht="12" customHeight="1" x14ac:dyDescent="0.25">
      <c r="A273" s="121" t="s">
        <v>54</v>
      </c>
      <c r="B273" s="123">
        <v>0.71554494814447123</v>
      </c>
      <c r="C273" s="123">
        <v>0.82724348782269808</v>
      </c>
      <c r="D273" s="123">
        <v>0.35148943529292975</v>
      </c>
      <c r="E273" s="123">
        <v>0.46867348609366055</v>
      </c>
      <c r="F273" s="123">
        <v>0.46690020746711897</v>
      </c>
      <c r="G273" s="123">
        <v>0.36089432688892559</v>
      </c>
      <c r="H273" s="123">
        <v>0.37060526725500365</v>
      </c>
      <c r="I273" s="123">
        <v>0.2603666212263156</v>
      </c>
      <c r="J273" s="123">
        <v>0.39954530868722204</v>
      </c>
      <c r="K273" s="123">
        <v>0.39363287897199722</v>
      </c>
      <c r="L273" s="123">
        <v>0.50146333052389813</v>
      </c>
      <c r="M273" s="123">
        <v>0.49785613492790526</v>
      </c>
      <c r="N273" s="123">
        <v>0.38077184401318892</v>
      </c>
      <c r="O273" s="123">
        <v>0.37680206488223827</v>
      </c>
      <c r="P273" s="123">
        <v>0.52073657987288835</v>
      </c>
      <c r="Q273" s="123">
        <v>0.65789570664833374</v>
      </c>
      <c r="R273" s="123">
        <v>0.90000779328768565</v>
      </c>
      <c r="S273" s="123">
        <v>0.86147542313461745</v>
      </c>
      <c r="T273" s="123">
        <v>0.72050531859790901</v>
      </c>
      <c r="U273" s="123">
        <v>0.78127349894947751</v>
      </c>
      <c r="V273" s="123">
        <v>0.47044593932395889</v>
      </c>
      <c r="W273" s="123">
        <v>0.41367339108352247</v>
      </c>
      <c r="X273" s="123">
        <v>0.23922405747931208</v>
      </c>
      <c r="Y273" s="123">
        <v>0.33883832841791384</v>
      </c>
      <c r="DA273" s="130" t="s">
        <v>3248</v>
      </c>
    </row>
    <row r="274" spans="1:105" ht="12" customHeight="1" x14ac:dyDescent="0.25">
      <c r="A274" s="97" t="s">
        <v>50</v>
      </c>
      <c r="B274" s="99">
        <v>5.1397194774531645</v>
      </c>
      <c r="C274" s="99">
        <v>6.5199394100263914</v>
      </c>
      <c r="D274" s="99">
        <v>3.4121893197266964</v>
      </c>
      <c r="E274" s="99">
        <v>4.7447815771041686</v>
      </c>
      <c r="F274" s="99">
        <v>5.0356692472019517</v>
      </c>
      <c r="G274" s="99">
        <v>4.0637854531773625</v>
      </c>
      <c r="H274" s="99">
        <v>4.3277572624190457</v>
      </c>
      <c r="I274" s="99">
        <v>2.8942989981029634</v>
      </c>
      <c r="J274" s="99">
        <v>3.8212656123849764</v>
      </c>
      <c r="K274" s="99">
        <v>3.3132743382145975</v>
      </c>
      <c r="L274" s="99">
        <v>3.921629228882574</v>
      </c>
      <c r="M274" s="99">
        <v>3.821144105568357</v>
      </c>
      <c r="N274" s="99">
        <v>3.0025468947653731</v>
      </c>
      <c r="O274" s="99">
        <v>2.8183628334615385</v>
      </c>
      <c r="P274" s="99">
        <v>3.1365053092544648</v>
      </c>
      <c r="Q274" s="99">
        <v>3.2575776739361224</v>
      </c>
      <c r="R274" s="99">
        <v>4.0654791581869585</v>
      </c>
      <c r="S274" s="99">
        <v>4.0201742582231077</v>
      </c>
      <c r="T274" s="99">
        <v>3.484142026795304</v>
      </c>
      <c r="U274" s="99">
        <v>4.138572224844995</v>
      </c>
      <c r="V274" s="99">
        <v>3.1177709286356521</v>
      </c>
      <c r="W274" s="99">
        <v>3.2558993565346084</v>
      </c>
      <c r="X274" s="99">
        <v>2.063340464895985</v>
      </c>
      <c r="Y274" s="99">
        <v>3.4332580073376788</v>
      </c>
      <c r="DA274" s="63" t="s">
        <v>3249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X275" s="110">
        <v>0</v>
      </c>
      <c r="Y275" s="110">
        <v>0</v>
      </c>
      <c r="DA275" s="60" t="s">
        <v>3250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0.67000447832166687</v>
      </c>
      <c r="D279" s="117">
        <f t="shared" si="108"/>
        <v>0.63482879246189095</v>
      </c>
      <c r="E279" s="117">
        <f t="shared" si="108"/>
        <v>0.71068285646995488</v>
      </c>
      <c r="F279" s="117">
        <f t="shared" si="108"/>
        <v>0.6960512011021428</v>
      </c>
      <c r="G279" s="117">
        <f t="shared" si="108"/>
        <v>0.95885048123095407</v>
      </c>
      <c r="H279" s="117">
        <f t="shared" si="108"/>
        <v>1.4000378891426615</v>
      </c>
      <c r="I279" s="117">
        <f t="shared" si="108"/>
        <v>2.2267191305911442</v>
      </c>
      <c r="J279" s="117">
        <f t="shared" si="108"/>
        <v>2.4091937299715194</v>
      </c>
      <c r="K279" s="117">
        <f t="shared" si="108"/>
        <v>1.2769904643548007</v>
      </c>
      <c r="L279" s="117">
        <f t="shared" si="108"/>
        <v>0.69912884775872541</v>
      </c>
      <c r="M279" s="117">
        <f t="shared" si="108"/>
        <v>0.46915752808532973</v>
      </c>
      <c r="N279" s="117">
        <f t="shared" si="108"/>
        <v>0.38143721474081294</v>
      </c>
      <c r="O279" s="117">
        <f t="shared" si="108"/>
        <v>0.2843188970468537</v>
      </c>
      <c r="P279" s="117">
        <f t="shared" si="108"/>
        <v>0.52973700494039311</v>
      </c>
      <c r="Q279" s="117">
        <f t="shared" si="108"/>
        <v>0.70614920361619293</v>
      </c>
      <c r="R279" s="117">
        <f t="shared" ref="R279:V279" si="109">R280+R282+R284+R293</f>
        <v>1.1575384117658594</v>
      </c>
      <c r="S279" s="117">
        <f t="shared" si="109"/>
        <v>1.3219200933979505</v>
      </c>
      <c r="T279" s="117">
        <f t="shared" si="109"/>
        <v>1.2462622647435764</v>
      </c>
      <c r="U279" s="117">
        <f t="shared" si="109"/>
        <v>1.184814151175694</v>
      </c>
      <c r="V279" s="117">
        <f t="shared" si="109"/>
        <v>0.77201177826704037</v>
      </c>
      <c r="W279" s="117">
        <f t="shared" ref="W279:Y279" si="110">W280+W282+W284+W293</f>
        <v>0.39211779968653426</v>
      </c>
      <c r="X279" s="117">
        <f t="shared" si="110"/>
        <v>0.43287697044875773</v>
      </c>
      <c r="Y279" s="117">
        <f t="shared" si="110"/>
        <v>0.32611437183659575</v>
      </c>
      <c r="DA279" s="129" t="s">
        <v>3402</v>
      </c>
    </row>
    <row r="280" spans="1:105" ht="12" customHeight="1" x14ac:dyDescent="0.25">
      <c r="A280" s="121" t="s">
        <v>57</v>
      </c>
      <c r="B280" s="122"/>
      <c r="C280" s="122">
        <f t="shared" ref="C280:Y280" si="111">C281</f>
        <v>0.5599743614781113</v>
      </c>
      <c r="D280" s="122">
        <f t="shared" si="111"/>
        <v>0.52643006726185759</v>
      </c>
      <c r="E280" s="122">
        <f t="shared" si="111"/>
        <v>0.58734699165487325</v>
      </c>
      <c r="F280" s="122">
        <f t="shared" si="111"/>
        <v>0.57301357650550855</v>
      </c>
      <c r="G280" s="122">
        <f t="shared" si="111"/>
        <v>0.78940897541471133</v>
      </c>
      <c r="H280" s="122">
        <f t="shared" si="111"/>
        <v>1.1247408634887714</v>
      </c>
      <c r="I280" s="122">
        <f t="shared" si="111"/>
        <v>1.880421939704304</v>
      </c>
      <c r="J280" s="122">
        <f t="shared" si="111"/>
        <v>2.0315152998833526</v>
      </c>
      <c r="K280" s="122">
        <f t="shared" si="111"/>
        <v>1.0844991196399221</v>
      </c>
      <c r="L280" s="122">
        <f t="shared" si="111"/>
        <v>0.60114073222141151</v>
      </c>
      <c r="M280" s="122">
        <f t="shared" si="111"/>
        <v>0.39704379103820797</v>
      </c>
      <c r="N280" s="122">
        <f t="shared" si="111"/>
        <v>0.32188925430781434</v>
      </c>
      <c r="O280" s="122">
        <f t="shared" si="111"/>
        <v>0.23988014107117073</v>
      </c>
      <c r="P280" s="122">
        <f t="shared" si="111"/>
        <v>0.44533910729819415</v>
      </c>
      <c r="Q280" s="122">
        <f t="shared" si="111"/>
        <v>0.58529009599159909</v>
      </c>
      <c r="R280" s="122">
        <f t="shared" si="111"/>
        <v>0.94392215334115104</v>
      </c>
      <c r="S280" s="122">
        <f t="shared" si="111"/>
        <v>1.064665091781315</v>
      </c>
      <c r="T280" s="122">
        <f t="shared" si="111"/>
        <v>1.04133843605718</v>
      </c>
      <c r="U280" s="122">
        <f t="shared" si="111"/>
        <v>0.92760324544817052</v>
      </c>
      <c r="V280" s="122">
        <f t="shared" si="111"/>
        <v>0.59448449600262321</v>
      </c>
      <c r="W280" s="122">
        <f t="shared" si="111"/>
        <v>0.29367726685511475</v>
      </c>
      <c r="X280" s="122">
        <f t="shared" si="111"/>
        <v>0.30491716787295026</v>
      </c>
      <c r="Y280" s="122">
        <f t="shared" si="111"/>
        <v>0.20637655885911915</v>
      </c>
      <c r="DA280" s="130" t="s">
        <v>3403</v>
      </c>
    </row>
    <row r="281" spans="1:105" ht="12" customHeight="1" x14ac:dyDescent="0.25">
      <c r="A281" s="97" t="s">
        <v>53</v>
      </c>
      <c r="B281" s="98"/>
      <c r="C281" s="98">
        <v>0.5599743614781113</v>
      </c>
      <c r="D281" s="98">
        <v>0.52643006726185759</v>
      </c>
      <c r="E281" s="98">
        <v>0.58734699165487325</v>
      </c>
      <c r="F281" s="98">
        <v>0.57301357650550855</v>
      </c>
      <c r="G281" s="98">
        <v>0.78940897541471133</v>
      </c>
      <c r="H281" s="98">
        <v>1.1247408634887714</v>
      </c>
      <c r="I281" s="98">
        <v>1.880421939704304</v>
      </c>
      <c r="J281" s="98">
        <v>2.0315152998833526</v>
      </c>
      <c r="K281" s="98">
        <v>1.0844991196399221</v>
      </c>
      <c r="L281" s="98">
        <v>0.60114073222141151</v>
      </c>
      <c r="M281" s="98">
        <v>0.39704379103820797</v>
      </c>
      <c r="N281" s="98">
        <v>0.32188925430781434</v>
      </c>
      <c r="O281" s="98">
        <v>0.23988014107117073</v>
      </c>
      <c r="P281" s="98">
        <v>0.44533910729819415</v>
      </c>
      <c r="Q281" s="98">
        <v>0.58529009599159909</v>
      </c>
      <c r="R281" s="98">
        <v>0.94392215334115104</v>
      </c>
      <c r="S281" s="98">
        <v>1.064665091781315</v>
      </c>
      <c r="T281" s="98">
        <v>1.04133843605718</v>
      </c>
      <c r="U281" s="98">
        <v>0.92760324544817052</v>
      </c>
      <c r="V281" s="98">
        <v>0.59448449600262321</v>
      </c>
      <c r="W281" s="98">
        <v>0.29367726685511475</v>
      </c>
      <c r="X281" s="98">
        <v>0.30491716787295026</v>
      </c>
      <c r="Y281" s="98">
        <v>0.20637655885911915</v>
      </c>
      <c r="DA281" s="63" t="s">
        <v>3404</v>
      </c>
    </row>
    <row r="282" spans="1:105" ht="12" customHeight="1" x14ac:dyDescent="0.25">
      <c r="A282" s="121" t="s">
        <v>92</v>
      </c>
      <c r="B282" s="122"/>
      <c r="C282" s="122">
        <f t="shared" ref="C282:Y282" si="112">C283</f>
        <v>5.0080559772979195E-6</v>
      </c>
      <c r="D282" s="122">
        <f t="shared" si="112"/>
        <v>4.7667106000634546E-6</v>
      </c>
      <c r="E282" s="122">
        <f t="shared" si="112"/>
        <v>8.9198129413246431E-6</v>
      </c>
      <c r="F282" s="122">
        <f t="shared" si="112"/>
        <v>1.2938843186578564E-5</v>
      </c>
      <c r="G282" s="122">
        <f t="shared" si="112"/>
        <v>2.9224670525831067E-5</v>
      </c>
      <c r="H282" s="122">
        <f t="shared" si="112"/>
        <v>5.702907067246722E-5</v>
      </c>
      <c r="I282" s="122">
        <f t="shared" si="112"/>
        <v>9.7037246098310756E-5</v>
      </c>
      <c r="J282" s="122">
        <f t="shared" si="112"/>
        <v>1.2438177043987757E-4</v>
      </c>
      <c r="K282" s="122">
        <f t="shared" si="112"/>
        <v>7.2667648146301767E-5</v>
      </c>
      <c r="L282" s="122">
        <f t="shared" si="112"/>
        <v>7.6977881319785588E-5</v>
      </c>
      <c r="M282" s="122">
        <f t="shared" si="112"/>
        <v>2.3185169377069905E-5</v>
      </c>
      <c r="N282" s="122">
        <f t="shared" si="112"/>
        <v>2.9635071231161831E-5</v>
      </c>
      <c r="O282" s="122">
        <f t="shared" si="112"/>
        <v>2.4202423693874046E-5</v>
      </c>
      <c r="P282" s="122">
        <f t="shared" si="112"/>
        <v>5.9162343513151315E-5</v>
      </c>
      <c r="Q282" s="122">
        <f t="shared" si="112"/>
        <v>8.0267196892882148E-5</v>
      </c>
      <c r="R282" s="122">
        <f t="shared" si="112"/>
        <v>1.5474527993944971E-4</v>
      </c>
      <c r="S282" s="122">
        <f t="shared" si="112"/>
        <v>2.1501693571628397E-4</v>
      </c>
      <c r="T282" s="122">
        <f t="shared" si="112"/>
        <v>2.6618125945859121E-4</v>
      </c>
      <c r="U282" s="122">
        <f t="shared" si="112"/>
        <v>2.2835925934059734E-4</v>
      </c>
      <c r="V282" s="122">
        <f t="shared" si="112"/>
        <v>1.9631009713028317E-4</v>
      </c>
      <c r="W282" s="122">
        <f t="shared" si="112"/>
        <v>1.4880246005026973E-4</v>
      </c>
      <c r="X282" s="122">
        <f t="shared" si="112"/>
        <v>2.7121614964717184E-4</v>
      </c>
      <c r="Y282" s="122">
        <f t="shared" si="112"/>
        <v>1.4022202450733438E-4</v>
      </c>
      <c r="DA282" s="130" t="s">
        <v>3405</v>
      </c>
    </row>
    <row r="283" spans="1:105" ht="12" customHeight="1" x14ac:dyDescent="0.25">
      <c r="A283" s="97" t="s">
        <v>53</v>
      </c>
      <c r="B283" s="98"/>
      <c r="C283" s="98">
        <v>5.0080559772979195E-6</v>
      </c>
      <c r="D283" s="98">
        <v>4.7667106000634546E-6</v>
      </c>
      <c r="E283" s="98">
        <v>8.9198129413246431E-6</v>
      </c>
      <c r="F283" s="98">
        <v>1.2938843186578564E-5</v>
      </c>
      <c r="G283" s="98">
        <v>2.9224670525831067E-5</v>
      </c>
      <c r="H283" s="98">
        <v>5.702907067246722E-5</v>
      </c>
      <c r="I283" s="98">
        <v>9.7037246098310756E-5</v>
      </c>
      <c r="J283" s="98">
        <v>1.2438177043987757E-4</v>
      </c>
      <c r="K283" s="98">
        <v>7.2667648146301767E-5</v>
      </c>
      <c r="L283" s="98">
        <v>7.6977881319785588E-5</v>
      </c>
      <c r="M283" s="98">
        <v>2.3185169377069905E-5</v>
      </c>
      <c r="N283" s="98">
        <v>2.9635071231161831E-5</v>
      </c>
      <c r="O283" s="98">
        <v>2.4202423693874046E-5</v>
      </c>
      <c r="P283" s="98">
        <v>5.9162343513151315E-5</v>
      </c>
      <c r="Q283" s="98">
        <v>8.0267196892882148E-5</v>
      </c>
      <c r="R283" s="98">
        <v>1.5474527993944971E-4</v>
      </c>
      <c r="S283" s="98">
        <v>2.1501693571628397E-4</v>
      </c>
      <c r="T283" s="98">
        <v>2.6618125945859121E-4</v>
      </c>
      <c r="U283" s="98">
        <v>2.2835925934059734E-4</v>
      </c>
      <c r="V283" s="98">
        <v>1.9631009713028317E-4</v>
      </c>
      <c r="W283" s="98">
        <v>1.4880246005026973E-4</v>
      </c>
      <c r="X283" s="98">
        <v>2.7121614964717184E-4</v>
      </c>
      <c r="Y283" s="98">
        <v>1.4022202450733438E-4</v>
      </c>
      <c r="DA283" s="63" t="s">
        <v>3406</v>
      </c>
    </row>
    <row r="284" spans="1:105" ht="12" customHeight="1" x14ac:dyDescent="0.25">
      <c r="A284" s="121" t="s">
        <v>55</v>
      </c>
      <c r="B284" s="122"/>
      <c r="C284" s="122">
        <v>6.9118922912710379E-2</v>
      </c>
      <c r="D284" s="122">
        <v>7.0802225290324358E-2</v>
      </c>
      <c r="E284" s="122">
        <v>8.0870067788373426E-2</v>
      </c>
      <c r="F284" s="122">
        <v>8.0210199110928929E-2</v>
      </c>
      <c r="G284" s="122">
        <v>0.11297942327904792</v>
      </c>
      <c r="H284" s="122">
        <v>0.18073172666328788</v>
      </c>
      <c r="I284" s="122">
        <v>0.23626755783170031</v>
      </c>
      <c r="J284" s="122">
        <v>0.25568312200036564</v>
      </c>
      <c r="K284" s="122">
        <v>0.13197831536775229</v>
      </c>
      <c r="L284" s="122">
        <v>6.6105813508412992E-2</v>
      </c>
      <c r="M284" s="122">
        <v>4.8362760293035531E-2</v>
      </c>
      <c r="N284" s="122">
        <v>4.0513414209792813E-2</v>
      </c>
      <c r="O284" s="122">
        <v>3.0042500923716634E-2</v>
      </c>
      <c r="P284" s="122">
        <v>5.4801837294541904E-2</v>
      </c>
      <c r="Q284" s="122">
        <v>7.6875190508833791E-2</v>
      </c>
      <c r="R284" s="122">
        <v>0.13381842542801509</v>
      </c>
      <c r="S284" s="122">
        <v>0.1651654499626817</v>
      </c>
      <c r="T284" s="122">
        <v>0.1323572683210299</v>
      </c>
      <c r="U284" s="122">
        <v>0.16766905753765846</v>
      </c>
      <c r="V284" s="122">
        <v>0.11827152223340573</v>
      </c>
      <c r="W284" s="122">
        <v>6.5428930412760294E-2</v>
      </c>
      <c r="X284" s="122">
        <v>8.3000467523793781E-2</v>
      </c>
      <c r="Y284" s="122">
        <v>7.860564454182159E-2</v>
      </c>
      <c r="DA284" s="130" t="s">
        <v>3407</v>
      </c>
    </row>
    <row r="285" spans="1:105" ht="12" customHeight="1" x14ac:dyDescent="0.25">
      <c r="A285" s="97" t="s">
        <v>124</v>
      </c>
      <c r="B285" s="98"/>
      <c r="C285" s="98">
        <v>0</v>
      </c>
      <c r="D285" s="98">
        <v>0</v>
      </c>
      <c r="E285" s="98">
        <v>0</v>
      </c>
      <c r="F285" s="98">
        <v>0</v>
      </c>
      <c r="G285" s="98">
        <v>0</v>
      </c>
      <c r="H285" s="98">
        <v>0</v>
      </c>
      <c r="I285" s="98">
        <v>0</v>
      </c>
      <c r="J285" s="98">
        <v>0</v>
      </c>
      <c r="K285" s="98">
        <v>0</v>
      </c>
      <c r="L285" s="98">
        <v>0</v>
      </c>
      <c r="M285" s="98">
        <v>0</v>
      </c>
      <c r="N285" s="98">
        <v>0</v>
      </c>
      <c r="O285" s="98">
        <v>0</v>
      </c>
      <c r="P285" s="98">
        <v>0</v>
      </c>
      <c r="Q285" s="98">
        <v>0</v>
      </c>
      <c r="R285" s="98">
        <v>0</v>
      </c>
      <c r="S285" s="98">
        <v>0</v>
      </c>
      <c r="T285" s="98">
        <v>0</v>
      </c>
      <c r="U285" s="98">
        <v>0</v>
      </c>
      <c r="V285" s="98">
        <v>0</v>
      </c>
      <c r="W285" s="98">
        <v>0</v>
      </c>
      <c r="X285" s="98">
        <v>0</v>
      </c>
      <c r="Y285" s="98">
        <v>0</v>
      </c>
      <c r="DA285" s="63" t="s">
        <v>3408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X286" s="98">
        <v>0</v>
      </c>
      <c r="Y286" s="98">
        <v>0</v>
      </c>
      <c r="DA286" s="63" t="s">
        <v>3409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X287" s="101">
        <v>0</v>
      </c>
      <c r="Y287" s="101">
        <v>0</v>
      </c>
      <c r="DA287" s="131" t="s">
        <v>3410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X288" s="104">
        <v>0</v>
      </c>
      <c r="Y288" s="104">
        <v>0</v>
      </c>
      <c r="DA288" s="132" t="s">
        <v>3411</v>
      </c>
    </row>
    <row r="289" spans="1:105" ht="12" customHeight="1" x14ac:dyDescent="0.25">
      <c r="A289" s="106" t="s">
        <v>122</v>
      </c>
      <c r="B289" s="101"/>
      <c r="C289" s="101">
        <v>6.9118922912710379E-2</v>
      </c>
      <c r="D289" s="101">
        <v>7.0802225290324358E-2</v>
      </c>
      <c r="E289" s="101">
        <v>8.0870067788373426E-2</v>
      </c>
      <c r="F289" s="101">
        <v>8.0210199110928929E-2</v>
      </c>
      <c r="G289" s="101">
        <v>0.11297942327904792</v>
      </c>
      <c r="H289" s="101">
        <v>0.18073172666328788</v>
      </c>
      <c r="I289" s="101">
        <v>0.23626755783170031</v>
      </c>
      <c r="J289" s="101">
        <v>0.25568312200036564</v>
      </c>
      <c r="K289" s="101">
        <v>0.13197831536775229</v>
      </c>
      <c r="L289" s="101">
        <v>6.6105813508412992E-2</v>
      </c>
      <c r="M289" s="101">
        <v>4.8362760293035531E-2</v>
      </c>
      <c r="N289" s="101">
        <v>4.0513414209792813E-2</v>
      </c>
      <c r="O289" s="101">
        <v>3.0042500923716634E-2</v>
      </c>
      <c r="P289" s="101">
        <v>5.4801837294541904E-2</v>
      </c>
      <c r="Q289" s="101">
        <v>7.6875190508833791E-2</v>
      </c>
      <c r="R289" s="101">
        <v>0.13381842542801509</v>
      </c>
      <c r="S289" s="101">
        <v>0.1651654499626817</v>
      </c>
      <c r="T289" s="101">
        <v>0.1323572683210299</v>
      </c>
      <c r="U289" s="101">
        <v>0.16766905753765846</v>
      </c>
      <c r="V289" s="101">
        <v>0.11827152223340573</v>
      </c>
      <c r="W289" s="101">
        <v>6.5428930412760294E-2</v>
      </c>
      <c r="X289" s="101">
        <v>8.3000467523793781E-2</v>
      </c>
      <c r="Y289" s="101">
        <v>7.860564454182159E-2</v>
      </c>
      <c r="DA289" s="131" t="s">
        <v>3412</v>
      </c>
    </row>
    <row r="290" spans="1:105" ht="12" customHeight="1" x14ac:dyDescent="0.25">
      <c r="A290" s="107" t="s">
        <v>121</v>
      </c>
      <c r="B290" s="104"/>
      <c r="C290" s="104">
        <v>0</v>
      </c>
      <c r="D290" s="104">
        <v>0</v>
      </c>
      <c r="E290" s="104">
        <v>0</v>
      </c>
      <c r="F290" s="104">
        <v>0</v>
      </c>
      <c r="G290" s="104">
        <v>0</v>
      </c>
      <c r="H290" s="104">
        <v>0</v>
      </c>
      <c r="I290" s="104">
        <v>0</v>
      </c>
      <c r="J290" s="104">
        <v>0</v>
      </c>
      <c r="K290" s="104">
        <v>0</v>
      </c>
      <c r="L290" s="104">
        <v>0</v>
      </c>
      <c r="M290" s="104">
        <v>0</v>
      </c>
      <c r="N290" s="104">
        <v>0</v>
      </c>
      <c r="O290" s="104">
        <v>0</v>
      </c>
      <c r="P290" s="104">
        <v>0</v>
      </c>
      <c r="Q290" s="104">
        <v>0</v>
      </c>
      <c r="R290" s="104">
        <v>0</v>
      </c>
      <c r="S290" s="104">
        <v>0</v>
      </c>
      <c r="T290" s="104">
        <v>0</v>
      </c>
      <c r="U290" s="104">
        <v>0</v>
      </c>
      <c r="V290" s="104">
        <v>0</v>
      </c>
      <c r="W290" s="104">
        <v>0</v>
      </c>
      <c r="X290" s="104">
        <v>0</v>
      </c>
      <c r="Y290" s="104">
        <v>0</v>
      </c>
      <c r="DA290" s="132" t="s">
        <v>3413</v>
      </c>
    </row>
    <row r="291" spans="1:105" ht="12" customHeight="1" x14ac:dyDescent="0.25">
      <c r="A291" s="108" t="s">
        <v>53</v>
      </c>
      <c r="B291" s="98"/>
      <c r="C291" s="98">
        <v>0</v>
      </c>
      <c r="D291" s="98">
        <v>0</v>
      </c>
      <c r="E291" s="98">
        <v>0</v>
      </c>
      <c r="F291" s="98">
        <v>0</v>
      </c>
      <c r="G291" s="98">
        <v>0</v>
      </c>
      <c r="H291" s="98">
        <v>0</v>
      </c>
      <c r="I291" s="98">
        <v>0</v>
      </c>
      <c r="J291" s="98">
        <v>0</v>
      </c>
      <c r="K291" s="98">
        <v>0</v>
      </c>
      <c r="L291" s="98">
        <v>0</v>
      </c>
      <c r="M291" s="98">
        <v>0</v>
      </c>
      <c r="N291" s="98">
        <v>0</v>
      </c>
      <c r="O291" s="98">
        <v>0</v>
      </c>
      <c r="P291" s="98">
        <v>0</v>
      </c>
      <c r="Q291" s="98">
        <v>0</v>
      </c>
      <c r="R291" s="98">
        <v>0</v>
      </c>
      <c r="S291" s="98">
        <v>0</v>
      </c>
      <c r="T291" s="98">
        <v>0</v>
      </c>
      <c r="U291" s="98">
        <v>0</v>
      </c>
      <c r="V291" s="98">
        <v>0</v>
      </c>
      <c r="W291" s="98">
        <v>0</v>
      </c>
      <c r="X291" s="98">
        <v>0</v>
      </c>
      <c r="Y291" s="98">
        <v>0</v>
      </c>
      <c r="DA291" s="63" t="s">
        <v>3414</v>
      </c>
    </row>
    <row r="292" spans="1:105" ht="12" customHeight="1" x14ac:dyDescent="0.25">
      <c r="A292" s="108" t="s">
        <v>52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X292" s="98">
        <v>0</v>
      </c>
      <c r="Y292" s="98">
        <v>0</v>
      </c>
      <c r="DA292" s="63" t="s">
        <v>3415</v>
      </c>
    </row>
    <row r="293" spans="1:105" ht="12" customHeight="1" x14ac:dyDescent="0.25">
      <c r="A293" s="121" t="s">
        <v>54</v>
      </c>
      <c r="B293" s="122"/>
      <c r="C293" s="122">
        <v>4.0906185874867919E-2</v>
      </c>
      <c r="D293" s="122">
        <v>3.7591733199109079E-2</v>
      </c>
      <c r="E293" s="122">
        <v>4.2456877213766772E-2</v>
      </c>
      <c r="F293" s="122">
        <v>4.2814486642518718E-2</v>
      </c>
      <c r="G293" s="122">
        <v>5.6432857866668948E-2</v>
      </c>
      <c r="H293" s="122">
        <v>9.45082699199295E-2</v>
      </c>
      <c r="I293" s="122">
        <v>0.10993259580904192</v>
      </c>
      <c r="J293" s="122">
        <v>0.12187092631736132</v>
      </c>
      <c r="K293" s="122">
        <v>6.0440361698979934E-2</v>
      </c>
      <c r="L293" s="122">
        <v>3.1805324147581103E-2</v>
      </c>
      <c r="M293" s="122">
        <v>2.3727791584709192E-2</v>
      </c>
      <c r="N293" s="122">
        <v>1.9004911151974588E-2</v>
      </c>
      <c r="O293" s="122">
        <v>1.4372052628272465E-2</v>
      </c>
      <c r="P293" s="122">
        <v>2.9536898004143983E-2</v>
      </c>
      <c r="Q293" s="122">
        <v>4.3903649918867235E-2</v>
      </c>
      <c r="R293" s="122">
        <v>7.9643087716753783E-2</v>
      </c>
      <c r="S293" s="122">
        <v>9.1874534718237505E-2</v>
      </c>
      <c r="T293" s="122">
        <v>7.2300379105907836E-2</v>
      </c>
      <c r="U293" s="122">
        <v>8.9313488930524446E-2</v>
      </c>
      <c r="V293" s="122">
        <v>5.905944993388109E-2</v>
      </c>
      <c r="W293" s="122">
        <v>3.2862799958608968E-2</v>
      </c>
      <c r="X293" s="122">
        <v>4.4688118902366597E-2</v>
      </c>
      <c r="Y293" s="122">
        <v>4.0991946411147687E-2</v>
      </c>
      <c r="DA293" s="130" t="s">
        <v>3416</v>
      </c>
    </row>
    <row r="294" spans="1:105" ht="12" customHeight="1" x14ac:dyDescent="0.25">
      <c r="A294" s="97" t="s">
        <v>50</v>
      </c>
      <c r="B294" s="98"/>
      <c r="C294" s="98">
        <v>3.7651400900235508E-3</v>
      </c>
      <c r="D294" s="98">
        <v>0</v>
      </c>
      <c r="E294" s="98">
        <v>5.6151204068419997E-3</v>
      </c>
      <c r="F294" s="98">
        <v>5.7684101426144063E-3</v>
      </c>
      <c r="G294" s="98">
        <v>6.97213097570034E-3</v>
      </c>
      <c r="H294" s="98">
        <v>1.1249821967427097E-2</v>
      </c>
      <c r="I294" s="98">
        <v>1.1488556262865549E-2</v>
      </c>
      <c r="J294" s="98">
        <v>2.3880398049909869E-2</v>
      </c>
      <c r="K294" s="98">
        <v>1.2348011848769247E-2</v>
      </c>
      <c r="L294" s="98">
        <v>6.5860333676208849E-3</v>
      </c>
      <c r="M294" s="98">
        <v>4.0634467975542016E-3</v>
      </c>
      <c r="N294" s="98">
        <v>1.7346050405976381E-3</v>
      </c>
      <c r="O294" s="98">
        <v>2.5136128399469108E-3</v>
      </c>
      <c r="P294" s="98">
        <v>1.1579064428722294E-2</v>
      </c>
      <c r="Q294" s="98">
        <v>1.7524853723780754E-2</v>
      </c>
      <c r="R294" s="98">
        <v>2.784755386096854E-2</v>
      </c>
      <c r="S294" s="98">
        <v>1.8737417415775556E-2</v>
      </c>
      <c r="T294" s="98">
        <v>1.298939418805669E-2</v>
      </c>
      <c r="U294" s="98">
        <v>8.1448886090839789E-3</v>
      </c>
      <c r="V294" s="98">
        <v>4.8158554964726621E-4</v>
      </c>
      <c r="W294" s="98">
        <v>2.1600126749742797E-4</v>
      </c>
      <c r="X294" s="98">
        <v>8.021073999534601E-3</v>
      </c>
      <c r="Y294" s="98">
        <v>6.5873367568493168E-3</v>
      </c>
      <c r="DA294" s="63" t="s">
        <v>3417</v>
      </c>
    </row>
    <row r="295" spans="1:105" ht="12" customHeight="1" x14ac:dyDescent="0.25">
      <c r="A295" s="109" t="s">
        <v>120</v>
      </c>
      <c r="B295" s="33"/>
      <c r="C295" s="33">
        <v>3.7141045784844368E-2</v>
      </c>
      <c r="D295" s="33">
        <v>3.7591733199109079E-2</v>
      </c>
      <c r="E295" s="33">
        <v>3.6841756806924773E-2</v>
      </c>
      <c r="F295" s="33">
        <v>3.704607649990431E-2</v>
      </c>
      <c r="G295" s="33">
        <v>4.9460726890968608E-2</v>
      </c>
      <c r="H295" s="33">
        <v>8.325844795250241E-2</v>
      </c>
      <c r="I295" s="33">
        <v>9.8444039546176379E-2</v>
      </c>
      <c r="J295" s="33">
        <v>9.7990528267451457E-2</v>
      </c>
      <c r="K295" s="33">
        <v>4.8092349850210686E-2</v>
      </c>
      <c r="L295" s="33">
        <v>2.5219290779960216E-2</v>
      </c>
      <c r="M295" s="33">
        <v>1.9664344787154991E-2</v>
      </c>
      <c r="N295" s="33">
        <v>1.7270306111376952E-2</v>
      </c>
      <c r="O295" s="33">
        <v>1.1858439788325554E-2</v>
      </c>
      <c r="P295" s="33">
        <v>1.7957833575421689E-2</v>
      </c>
      <c r="Q295" s="33">
        <v>2.6378796195086481E-2</v>
      </c>
      <c r="R295" s="33">
        <v>5.1795533855785239E-2</v>
      </c>
      <c r="S295" s="33">
        <v>7.3137117302461946E-2</v>
      </c>
      <c r="T295" s="33">
        <v>5.9310984917851139E-2</v>
      </c>
      <c r="U295" s="33">
        <v>8.1168600321440465E-2</v>
      </c>
      <c r="V295" s="33">
        <v>5.8577864384233826E-2</v>
      </c>
      <c r="W295" s="33">
        <v>3.2646798691111541E-2</v>
      </c>
      <c r="X295" s="33">
        <v>3.6667044902831993E-2</v>
      </c>
      <c r="Y295" s="33">
        <v>3.4404609654298368E-2</v>
      </c>
      <c r="DA295" s="60" t="s">
        <v>3418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0.46313919428109429</v>
      </c>
      <c r="D297" s="117">
        <f t="shared" si="113"/>
        <v>0.44182637209723907</v>
      </c>
      <c r="E297" s="117">
        <f t="shared" si="113"/>
        <v>0.49664506745569031</v>
      </c>
      <c r="F297" s="117">
        <f t="shared" si="113"/>
        <v>0.48936243839652482</v>
      </c>
      <c r="G297" s="117">
        <f t="shared" si="113"/>
        <v>0.67821481613116563</v>
      </c>
      <c r="H297" s="117">
        <f t="shared" si="113"/>
        <v>0.99536296162369464</v>
      </c>
      <c r="I297" s="117">
        <f t="shared" si="113"/>
        <v>1.5966919913809319</v>
      </c>
      <c r="J297" s="117">
        <f t="shared" si="113"/>
        <v>1.736257872564881</v>
      </c>
      <c r="K297" s="117">
        <f t="shared" si="113"/>
        <v>0.9262474831153007</v>
      </c>
      <c r="L297" s="117">
        <f t="shared" si="113"/>
        <v>0.51085851765968437</v>
      </c>
      <c r="M297" s="117">
        <f t="shared" si="113"/>
        <v>0.34439278614064023</v>
      </c>
      <c r="N297" s="117">
        <f t="shared" si="113"/>
        <v>0.2815632787700264</v>
      </c>
      <c r="O297" s="117">
        <f t="shared" si="113"/>
        <v>0.21064542336541131</v>
      </c>
      <c r="P297" s="117">
        <f t="shared" si="113"/>
        <v>0.39384303505470297</v>
      </c>
      <c r="Q297" s="117">
        <f t="shared" si="113"/>
        <v>0.53152881735901103</v>
      </c>
      <c r="R297" s="117">
        <f t="shared" ref="R297:V297" si="114">R298+R300+R302+R311</f>
        <v>0.89369277717617224</v>
      </c>
      <c r="S297" s="117">
        <f t="shared" si="114"/>
        <v>1.0563411599616563</v>
      </c>
      <c r="T297" s="117">
        <f t="shared" si="114"/>
        <v>1.0337122140245969</v>
      </c>
      <c r="U297" s="117">
        <f t="shared" si="114"/>
        <v>1.0127594652107201</v>
      </c>
      <c r="V297" s="117">
        <f t="shared" si="114"/>
        <v>0.67861133319616762</v>
      </c>
      <c r="W297" s="117">
        <f t="shared" ref="W297:Y297" si="115">W298+W300+W302+W311</f>
        <v>0.35169252761476383</v>
      </c>
      <c r="X297" s="117">
        <f t="shared" si="115"/>
        <v>0.39013820202628313</v>
      </c>
      <c r="Y297" s="117">
        <f t="shared" si="115"/>
        <v>0.2948968950747074</v>
      </c>
      <c r="DA297" s="129" t="s">
        <v>3570</v>
      </c>
    </row>
    <row r="298" spans="1:105" ht="12" customHeight="1" x14ac:dyDescent="0.25">
      <c r="A298" s="121" t="s">
        <v>57</v>
      </c>
      <c r="B298" s="122"/>
      <c r="C298" s="122">
        <f t="shared" ref="C298:Y298" si="116">C299</f>
        <v>0.38942952890554711</v>
      </c>
      <c r="D298" s="122">
        <f t="shared" si="116"/>
        <v>0.36868001207777129</v>
      </c>
      <c r="E298" s="122">
        <f t="shared" si="116"/>
        <v>0.41421152589060722</v>
      </c>
      <c r="F298" s="122">
        <f t="shared" si="116"/>
        <v>0.40690085525724012</v>
      </c>
      <c r="G298" s="122">
        <f t="shared" si="116"/>
        <v>0.56440890098031704</v>
      </c>
      <c r="H298" s="122">
        <f t="shared" si="116"/>
        <v>0.80962782836663338</v>
      </c>
      <c r="I298" s="122">
        <f t="shared" si="116"/>
        <v>1.3627035958335452</v>
      </c>
      <c r="J298" s="122">
        <f t="shared" si="116"/>
        <v>1.4819912671739579</v>
      </c>
      <c r="K298" s="122">
        <f t="shared" si="116"/>
        <v>0.79633527267529225</v>
      </c>
      <c r="L298" s="122">
        <f t="shared" si="116"/>
        <v>0.44426816421055138</v>
      </c>
      <c r="M298" s="122">
        <f t="shared" si="116"/>
        <v>0.29495822474941935</v>
      </c>
      <c r="N298" s="122">
        <f t="shared" si="116"/>
        <v>0.23996992842527171</v>
      </c>
      <c r="O298" s="122">
        <f t="shared" si="116"/>
        <v>0.17926625631118098</v>
      </c>
      <c r="P298" s="122">
        <f t="shared" si="116"/>
        <v>0.33407231678496002</v>
      </c>
      <c r="Q298" s="122">
        <f t="shared" si="116"/>
        <v>0.44423121593764964</v>
      </c>
      <c r="R298" s="122">
        <f t="shared" si="116"/>
        <v>0.73597496026682641</v>
      </c>
      <c r="S298" s="122">
        <f t="shared" si="116"/>
        <v>0.85981626844525405</v>
      </c>
      <c r="T298" s="122">
        <f t="shared" si="116"/>
        <v>0.87351986365665524</v>
      </c>
      <c r="U298" s="122">
        <f t="shared" si="116"/>
        <v>0.80669162698030605</v>
      </c>
      <c r="V298" s="122">
        <f t="shared" si="116"/>
        <v>0.53278661975818609</v>
      </c>
      <c r="W298" s="122">
        <f t="shared" si="116"/>
        <v>0.26953267388586932</v>
      </c>
      <c r="X298" s="122">
        <f t="shared" si="116"/>
        <v>0.28361951275633829</v>
      </c>
      <c r="Y298" s="122">
        <f t="shared" si="116"/>
        <v>0.19436913706743109</v>
      </c>
      <c r="DA298" s="130" t="s">
        <v>3571</v>
      </c>
    </row>
    <row r="299" spans="1:105" ht="12" customHeight="1" x14ac:dyDescent="0.25">
      <c r="A299" s="97" t="s">
        <v>53</v>
      </c>
      <c r="B299" s="98"/>
      <c r="C299" s="98">
        <v>0.38942952890554711</v>
      </c>
      <c r="D299" s="98">
        <v>0.36868001207777129</v>
      </c>
      <c r="E299" s="98">
        <v>0.41421152589060722</v>
      </c>
      <c r="F299" s="98">
        <v>0.40690085525724012</v>
      </c>
      <c r="G299" s="98">
        <v>0.56440890098031704</v>
      </c>
      <c r="H299" s="98">
        <v>0.80962782836663338</v>
      </c>
      <c r="I299" s="98">
        <v>1.3627035958335452</v>
      </c>
      <c r="J299" s="98">
        <v>1.4819912671739579</v>
      </c>
      <c r="K299" s="98">
        <v>0.79633527267529225</v>
      </c>
      <c r="L299" s="98">
        <v>0.44426816421055138</v>
      </c>
      <c r="M299" s="98">
        <v>0.29495822474941935</v>
      </c>
      <c r="N299" s="98">
        <v>0.23996992842527171</v>
      </c>
      <c r="O299" s="98">
        <v>0.17926625631118098</v>
      </c>
      <c r="P299" s="98">
        <v>0.33407231678496002</v>
      </c>
      <c r="Q299" s="98">
        <v>0.44423121593764964</v>
      </c>
      <c r="R299" s="98">
        <v>0.73597496026682641</v>
      </c>
      <c r="S299" s="98">
        <v>0.85981626844525405</v>
      </c>
      <c r="T299" s="98">
        <v>0.87351986365665524</v>
      </c>
      <c r="U299" s="98">
        <v>0.80669162698030605</v>
      </c>
      <c r="V299" s="98">
        <v>0.53278661975818609</v>
      </c>
      <c r="W299" s="98">
        <v>0.26953267388586932</v>
      </c>
      <c r="X299" s="98">
        <v>0.28361951275633829</v>
      </c>
      <c r="Y299" s="98">
        <v>0.19436913706743109</v>
      </c>
      <c r="DA299" s="63" t="s">
        <v>3572</v>
      </c>
    </row>
    <row r="300" spans="1:105" ht="12" customHeight="1" x14ac:dyDescent="0.25">
      <c r="A300" s="121" t="s">
        <v>92</v>
      </c>
      <c r="B300" s="122"/>
      <c r="C300" s="122">
        <f t="shared" ref="C300:Y300" si="117">C301</f>
        <v>1.3700473235449613E-5</v>
      </c>
      <c r="D300" s="122">
        <f t="shared" si="117"/>
        <v>1.3657357613288693E-5</v>
      </c>
      <c r="E300" s="122">
        <f t="shared" si="117"/>
        <v>2.6728764078478923E-5</v>
      </c>
      <c r="F300" s="122">
        <f t="shared" si="117"/>
        <v>4.0485950943663694E-5</v>
      </c>
      <c r="G300" s="122">
        <f t="shared" si="117"/>
        <v>9.5369152726265948E-5</v>
      </c>
      <c r="H300" s="122">
        <f t="shared" si="117"/>
        <v>1.9385879033897063E-4</v>
      </c>
      <c r="I300" s="122">
        <f t="shared" si="117"/>
        <v>3.4323517407762461E-4</v>
      </c>
      <c r="J300" s="122">
        <f t="shared" si="117"/>
        <v>4.5742438574406251E-4</v>
      </c>
      <c r="K300" s="122">
        <f t="shared" si="117"/>
        <v>2.7767572615982445E-4</v>
      </c>
      <c r="L300" s="122">
        <f t="shared" si="117"/>
        <v>3.0544784632259597E-4</v>
      </c>
      <c r="M300" s="122">
        <f t="shared" si="117"/>
        <v>9.5899448557549527E-5</v>
      </c>
      <c r="N300" s="122">
        <f t="shared" si="117"/>
        <v>1.2835877303960457E-4</v>
      </c>
      <c r="O300" s="122">
        <f t="shared" si="117"/>
        <v>1.1019032701449641E-4</v>
      </c>
      <c r="P300" s="122">
        <f t="shared" si="117"/>
        <v>2.8275638223939845E-4</v>
      </c>
      <c r="Q300" s="122">
        <f t="shared" si="117"/>
        <v>3.9757468570905403E-4</v>
      </c>
      <c r="R300" s="122">
        <f t="shared" si="117"/>
        <v>7.7230291164823986E-4</v>
      </c>
      <c r="S300" s="122">
        <f t="shared" si="117"/>
        <v>1.0740065028038755E-3</v>
      </c>
      <c r="T300" s="122">
        <f t="shared" si="117"/>
        <v>1.3308091696460143E-3</v>
      </c>
      <c r="U300" s="122">
        <f t="shared" si="117"/>
        <v>1.1428926950764133E-3</v>
      </c>
      <c r="V300" s="122">
        <f t="shared" si="117"/>
        <v>9.8539099767800948E-4</v>
      </c>
      <c r="W300" s="122">
        <f t="shared" si="117"/>
        <v>7.5413328118427133E-4</v>
      </c>
      <c r="X300" s="122">
        <f t="shared" si="117"/>
        <v>1.3894667657182137E-3</v>
      </c>
      <c r="Y300" s="122">
        <f t="shared" si="117"/>
        <v>7.2707696917925031E-4</v>
      </c>
      <c r="DA300" s="130" t="s">
        <v>3573</v>
      </c>
    </row>
    <row r="301" spans="1:105" ht="12" customHeight="1" x14ac:dyDescent="0.25">
      <c r="A301" s="97" t="s">
        <v>53</v>
      </c>
      <c r="B301" s="98"/>
      <c r="C301" s="98">
        <v>1.3700473235449613E-5</v>
      </c>
      <c r="D301" s="98">
        <v>1.3657357613288693E-5</v>
      </c>
      <c r="E301" s="98">
        <v>2.6728764078478923E-5</v>
      </c>
      <c r="F301" s="98">
        <v>4.0485950943663694E-5</v>
      </c>
      <c r="G301" s="98">
        <v>9.5369152726265948E-5</v>
      </c>
      <c r="H301" s="98">
        <v>1.9385879033897063E-4</v>
      </c>
      <c r="I301" s="98">
        <v>3.4323517407762461E-4</v>
      </c>
      <c r="J301" s="98">
        <v>4.5742438574406251E-4</v>
      </c>
      <c r="K301" s="98">
        <v>2.7767572615982445E-4</v>
      </c>
      <c r="L301" s="98">
        <v>3.0544784632259597E-4</v>
      </c>
      <c r="M301" s="98">
        <v>9.5899448557549527E-5</v>
      </c>
      <c r="N301" s="98">
        <v>1.2835877303960457E-4</v>
      </c>
      <c r="O301" s="98">
        <v>1.1019032701449641E-4</v>
      </c>
      <c r="P301" s="98">
        <v>2.8275638223939845E-4</v>
      </c>
      <c r="Q301" s="98">
        <v>3.9757468570905403E-4</v>
      </c>
      <c r="R301" s="98">
        <v>7.7230291164823986E-4</v>
      </c>
      <c r="S301" s="98">
        <v>1.0740065028038755E-3</v>
      </c>
      <c r="T301" s="98">
        <v>1.3308091696460143E-3</v>
      </c>
      <c r="U301" s="98">
        <v>1.1428926950764133E-3</v>
      </c>
      <c r="V301" s="98">
        <v>9.8539099767800948E-4</v>
      </c>
      <c r="W301" s="98">
        <v>7.5413328118427133E-4</v>
      </c>
      <c r="X301" s="98">
        <v>1.3894667657182137E-3</v>
      </c>
      <c r="Y301" s="98">
        <v>7.2707696917925031E-4</v>
      </c>
      <c r="DA301" s="63" t="s">
        <v>3574</v>
      </c>
    </row>
    <row r="302" spans="1:105" ht="12" customHeight="1" x14ac:dyDescent="0.25">
      <c r="A302" s="121" t="s">
        <v>55</v>
      </c>
      <c r="B302" s="122"/>
      <c r="C302" s="122">
        <v>4.4123579237329562E-2</v>
      </c>
      <c r="D302" s="122">
        <v>4.5310228996699273E-2</v>
      </c>
      <c r="E302" s="122">
        <v>5.1893337196707121E-2</v>
      </c>
      <c r="F302" s="122">
        <v>5.1610584436233058E-2</v>
      </c>
      <c r="G302" s="122">
        <v>7.2909556259668773E-2</v>
      </c>
      <c r="H302" s="122">
        <v>0.11699739100132522</v>
      </c>
      <c r="I302" s="122">
        <v>0.1534627841079198</v>
      </c>
      <c r="J302" s="122">
        <v>0.16670159678698979</v>
      </c>
      <c r="K302" s="122">
        <v>8.6423249120903364E-2</v>
      </c>
      <c r="L302" s="122">
        <v>4.3504175739979556E-2</v>
      </c>
      <c r="M302" s="122">
        <v>3.2128137370259519E-2</v>
      </c>
      <c r="N302" s="122">
        <v>2.7328977151842276E-2</v>
      </c>
      <c r="O302" s="122">
        <v>2.0735238710191811E-2</v>
      </c>
      <c r="P302" s="122">
        <v>3.8934877347874181E-2</v>
      </c>
      <c r="Q302" s="122">
        <v>5.6120634541074084E-2</v>
      </c>
      <c r="R302" s="122">
        <v>9.9461489791320384E-2</v>
      </c>
      <c r="S302" s="122">
        <v>0.12487810734675003</v>
      </c>
      <c r="T302" s="122">
        <v>0.10175642411539725</v>
      </c>
      <c r="U302" s="122">
        <v>0.13104206662831536</v>
      </c>
      <c r="V302" s="122">
        <v>9.3916808901451834E-2</v>
      </c>
      <c r="W302" s="122">
        <v>5.2704209046552493E-2</v>
      </c>
      <c r="X302" s="122">
        <v>6.7877985252952494E-2</v>
      </c>
      <c r="Y302" s="122">
        <v>6.5184728042315621E-2</v>
      </c>
      <c r="DA302" s="130" t="s">
        <v>3575</v>
      </c>
    </row>
    <row r="303" spans="1:105" ht="12" customHeight="1" x14ac:dyDescent="0.25">
      <c r="A303" s="97" t="s">
        <v>124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X303" s="98">
        <v>0</v>
      </c>
      <c r="Y303" s="98">
        <v>0</v>
      </c>
      <c r="DA303" s="63" t="s">
        <v>3576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3577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X305" s="101">
        <v>0</v>
      </c>
      <c r="Y305" s="101">
        <v>0</v>
      </c>
      <c r="DA305" s="131" t="s">
        <v>3578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X306" s="104">
        <v>0</v>
      </c>
      <c r="Y306" s="104">
        <v>0</v>
      </c>
      <c r="DA306" s="132" t="s">
        <v>3579</v>
      </c>
    </row>
    <row r="307" spans="1:105" ht="12" customHeight="1" x14ac:dyDescent="0.25">
      <c r="A307" s="106" t="s">
        <v>122</v>
      </c>
      <c r="B307" s="101"/>
      <c r="C307" s="101">
        <v>4.4123579237329562E-2</v>
      </c>
      <c r="D307" s="101">
        <v>4.5310228996699273E-2</v>
      </c>
      <c r="E307" s="101">
        <v>5.1893337196707121E-2</v>
      </c>
      <c r="F307" s="101">
        <v>5.1610584436233058E-2</v>
      </c>
      <c r="G307" s="101">
        <v>7.2909556259668773E-2</v>
      </c>
      <c r="H307" s="101">
        <v>0.11699739100132522</v>
      </c>
      <c r="I307" s="101">
        <v>0.1534627841079198</v>
      </c>
      <c r="J307" s="101">
        <v>0.16670159678698979</v>
      </c>
      <c r="K307" s="101">
        <v>8.6423249120903364E-2</v>
      </c>
      <c r="L307" s="101">
        <v>4.3504175739979556E-2</v>
      </c>
      <c r="M307" s="101">
        <v>3.2128137370259519E-2</v>
      </c>
      <c r="N307" s="101">
        <v>2.7328977151842276E-2</v>
      </c>
      <c r="O307" s="101">
        <v>2.0735238710191811E-2</v>
      </c>
      <c r="P307" s="101">
        <v>3.8934877347874181E-2</v>
      </c>
      <c r="Q307" s="101">
        <v>5.6120634541074084E-2</v>
      </c>
      <c r="R307" s="101">
        <v>9.9461489791320384E-2</v>
      </c>
      <c r="S307" s="101">
        <v>0.12487810734675003</v>
      </c>
      <c r="T307" s="101">
        <v>0.10175642411539725</v>
      </c>
      <c r="U307" s="101">
        <v>0.13104206662831536</v>
      </c>
      <c r="V307" s="101">
        <v>9.3916808901451834E-2</v>
      </c>
      <c r="W307" s="101">
        <v>5.2704209046552493E-2</v>
      </c>
      <c r="X307" s="101">
        <v>6.7877985252952494E-2</v>
      </c>
      <c r="Y307" s="101">
        <v>6.5184728042315621E-2</v>
      </c>
      <c r="DA307" s="131" t="s">
        <v>3580</v>
      </c>
    </row>
    <row r="308" spans="1:105" ht="12" customHeight="1" x14ac:dyDescent="0.25">
      <c r="A308" s="107" t="s">
        <v>121</v>
      </c>
      <c r="B308" s="104"/>
      <c r="C308" s="104">
        <v>0</v>
      </c>
      <c r="D308" s="104">
        <v>0</v>
      </c>
      <c r="E308" s="104">
        <v>0</v>
      </c>
      <c r="F308" s="104">
        <v>0</v>
      </c>
      <c r="G308" s="104">
        <v>0</v>
      </c>
      <c r="H308" s="104">
        <v>0</v>
      </c>
      <c r="I308" s="104">
        <v>0</v>
      </c>
      <c r="J308" s="104">
        <v>0</v>
      </c>
      <c r="K308" s="104">
        <v>0</v>
      </c>
      <c r="L308" s="104">
        <v>0</v>
      </c>
      <c r="M308" s="104">
        <v>0</v>
      </c>
      <c r="N308" s="104">
        <v>0</v>
      </c>
      <c r="O308" s="104">
        <v>0</v>
      </c>
      <c r="P308" s="104">
        <v>0</v>
      </c>
      <c r="Q308" s="104">
        <v>0</v>
      </c>
      <c r="R308" s="104">
        <v>0</v>
      </c>
      <c r="S308" s="104">
        <v>0</v>
      </c>
      <c r="T308" s="104">
        <v>0</v>
      </c>
      <c r="U308" s="104">
        <v>0</v>
      </c>
      <c r="V308" s="104">
        <v>0</v>
      </c>
      <c r="W308" s="104">
        <v>0</v>
      </c>
      <c r="X308" s="104">
        <v>0</v>
      </c>
      <c r="Y308" s="104">
        <v>0</v>
      </c>
      <c r="DA308" s="132" t="s">
        <v>3581</v>
      </c>
    </row>
    <row r="309" spans="1:105" ht="12" customHeight="1" x14ac:dyDescent="0.25">
      <c r="A309" s="108" t="s">
        <v>53</v>
      </c>
      <c r="B309" s="98"/>
      <c r="C309" s="98">
        <v>0</v>
      </c>
      <c r="D309" s="98">
        <v>0</v>
      </c>
      <c r="E309" s="98">
        <v>0</v>
      </c>
      <c r="F309" s="98">
        <v>0</v>
      </c>
      <c r="G309" s="98">
        <v>0</v>
      </c>
      <c r="H309" s="98">
        <v>0</v>
      </c>
      <c r="I309" s="98">
        <v>0</v>
      </c>
      <c r="J309" s="98">
        <v>0</v>
      </c>
      <c r="K309" s="98">
        <v>0</v>
      </c>
      <c r="L309" s="98">
        <v>0</v>
      </c>
      <c r="M309" s="98">
        <v>0</v>
      </c>
      <c r="N309" s="98">
        <v>0</v>
      </c>
      <c r="O309" s="98">
        <v>0</v>
      </c>
      <c r="P309" s="98">
        <v>0</v>
      </c>
      <c r="Q309" s="98">
        <v>0</v>
      </c>
      <c r="R309" s="98">
        <v>0</v>
      </c>
      <c r="S309" s="98">
        <v>0</v>
      </c>
      <c r="T309" s="98">
        <v>0</v>
      </c>
      <c r="U309" s="98">
        <v>0</v>
      </c>
      <c r="V309" s="98">
        <v>0</v>
      </c>
      <c r="W309" s="98">
        <v>0</v>
      </c>
      <c r="X309" s="98">
        <v>0</v>
      </c>
      <c r="Y309" s="98">
        <v>0</v>
      </c>
      <c r="DA309" s="63" t="s">
        <v>3582</v>
      </c>
    </row>
    <row r="310" spans="1:105" ht="12" customHeight="1" x14ac:dyDescent="0.25">
      <c r="A310" s="108" t="s">
        <v>52</v>
      </c>
      <c r="B310" s="98"/>
      <c r="C310" s="98">
        <v>0</v>
      </c>
      <c r="D310" s="98">
        <v>0</v>
      </c>
      <c r="E310" s="98">
        <v>0</v>
      </c>
      <c r="F310" s="98">
        <v>0</v>
      </c>
      <c r="G310" s="98">
        <v>0</v>
      </c>
      <c r="H310" s="98">
        <v>0</v>
      </c>
      <c r="I310" s="98">
        <v>0</v>
      </c>
      <c r="J310" s="98">
        <v>0</v>
      </c>
      <c r="K310" s="98">
        <v>0</v>
      </c>
      <c r="L310" s="98">
        <v>0</v>
      </c>
      <c r="M310" s="98">
        <v>0</v>
      </c>
      <c r="N310" s="98">
        <v>0</v>
      </c>
      <c r="O310" s="98">
        <v>0</v>
      </c>
      <c r="P310" s="98">
        <v>0</v>
      </c>
      <c r="Q310" s="98">
        <v>0</v>
      </c>
      <c r="R310" s="98">
        <v>0</v>
      </c>
      <c r="S310" s="98">
        <v>0</v>
      </c>
      <c r="T310" s="98">
        <v>0</v>
      </c>
      <c r="U310" s="98">
        <v>0</v>
      </c>
      <c r="V310" s="98">
        <v>0</v>
      </c>
      <c r="W310" s="98">
        <v>0</v>
      </c>
      <c r="X310" s="98">
        <v>0</v>
      </c>
      <c r="Y310" s="98">
        <v>0</v>
      </c>
      <c r="DA310" s="63" t="s">
        <v>3583</v>
      </c>
    </row>
    <row r="311" spans="1:105" ht="12" customHeight="1" x14ac:dyDescent="0.25">
      <c r="A311" s="121" t="s">
        <v>54</v>
      </c>
      <c r="B311" s="122"/>
      <c r="C311" s="122">
        <v>2.9572385664982159E-2</v>
      </c>
      <c r="D311" s="122">
        <v>2.7822473665155213E-2</v>
      </c>
      <c r="E311" s="122">
        <v>3.0513475604297451E-2</v>
      </c>
      <c r="F311" s="122">
        <v>3.081051275210802E-2</v>
      </c>
      <c r="G311" s="122">
        <v>4.0800989738453614E-2</v>
      </c>
      <c r="H311" s="122">
        <v>6.8543883465397082E-2</v>
      </c>
      <c r="I311" s="122">
        <v>8.0182376265389252E-2</v>
      </c>
      <c r="J311" s="122">
        <v>8.7107584218189246E-2</v>
      </c>
      <c r="K311" s="122">
        <v>4.3211285592945264E-2</v>
      </c>
      <c r="L311" s="122">
        <v>2.2780729862830862E-2</v>
      </c>
      <c r="M311" s="122">
        <v>1.7210524572403851E-2</v>
      </c>
      <c r="N311" s="122">
        <v>1.4136014419872828E-2</v>
      </c>
      <c r="O311" s="122">
        <v>1.053373801702401E-2</v>
      </c>
      <c r="P311" s="122">
        <v>2.0553084539629313E-2</v>
      </c>
      <c r="Q311" s="122">
        <v>3.0779392194578255E-2</v>
      </c>
      <c r="R311" s="122">
        <v>5.7484024206377222E-2</v>
      </c>
      <c r="S311" s="122">
        <v>7.0572777666848385E-2</v>
      </c>
      <c r="T311" s="122">
        <v>5.7105117082898504E-2</v>
      </c>
      <c r="U311" s="122">
        <v>7.3882878907022276E-2</v>
      </c>
      <c r="V311" s="122">
        <v>5.092251353885166E-2</v>
      </c>
      <c r="W311" s="122">
        <v>2.8701511401157755E-2</v>
      </c>
      <c r="X311" s="122">
        <v>3.7251237251274119E-2</v>
      </c>
      <c r="Y311" s="122">
        <v>3.4615952995781456E-2</v>
      </c>
      <c r="DA311" s="130" t="s">
        <v>3584</v>
      </c>
    </row>
    <row r="312" spans="1:105" ht="12" customHeight="1" x14ac:dyDescent="0.25">
      <c r="A312" s="97" t="s">
        <v>50</v>
      </c>
      <c r="B312" s="98"/>
      <c r="C312" s="98">
        <v>2.1356178895850387E-3</v>
      </c>
      <c r="D312" s="98">
        <v>0</v>
      </c>
      <c r="E312" s="98">
        <v>3.1919153706144675E-3</v>
      </c>
      <c r="F312" s="98">
        <v>3.2826351667770174E-3</v>
      </c>
      <c r="G312" s="98">
        <v>3.9719679577958781E-3</v>
      </c>
      <c r="H312" s="98">
        <v>6.4159220866396166E-3</v>
      </c>
      <c r="I312" s="98">
        <v>6.5592116951057227E-3</v>
      </c>
      <c r="J312" s="98">
        <v>1.3648976225715011E-2</v>
      </c>
      <c r="K312" s="98">
        <v>7.0652489479824899E-3</v>
      </c>
      <c r="L312" s="98">
        <v>3.7724706941323176E-3</v>
      </c>
      <c r="M312" s="98">
        <v>2.3294547257118638E-3</v>
      </c>
      <c r="N312" s="98">
        <v>9.9485580021451163E-4</v>
      </c>
      <c r="O312" s="98">
        <v>1.442040013453612E-3</v>
      </c>
      <c r="P312" s="98">
        <v>6.6479136266162546E-3</v>
      </c>
      <c r="Q312" s="98">
        <v>1.00929691965202E-2</v>
      </c>
      <c r="R312" s="98">
        <v>1.6169058450847845E-2</v>
      </c>
      <c r="S312" s="98">
        <v>1.1003806068560622E-2</v>
      </c>
      <c r="T312" s="98">
        <v>7.722778199497668E-3</v>
      </c>
      <c r="U312" s="98">
        <v>4.896579749299002E-3</v>
      </c>
      <c r="V312" s="98">
        <v>2.9179048769070753E-4</v>
      </c>
      <c r="W312" s="98">
        <v>1.3136324707876756E-4</v>
      </c>
      <c r="X312" s="98">
        <v>4.8813184720479224E-3</v>
      </c>
      <c r="Y312" s="98">
        <v>4.009065762890872E-3</v>
      </c>
      <c r="DA312" s="63" t="s">
        <v>3585</v>
      </c>
    </row>
    <row r="313" spans="1:105" ht="12" customHeight="1" x14ac:dyDescent="0.25">
      <c r="A313" s="109" t="s">
        <v>120</v>
      </c>
      <c r="B313" s="33"/>
      <c r="C313" s="33">
        <v>2.7436767775397122E-2</v>
      </c>
      <c r="D313" s="33">
        <v>2.7822473665155213E-2</v>
      </c>
      <c r="E313" s="33">
        <v>2.7321560233682984E-2</v>
      </c>
      <c r="F313" s="33">
        <v>2.7527877585331002E-2</v>
      </c>
      <c r="G313" s="33">
        <v>3.6829021780657736E-2</v>
      </c>
      <c r="H313" s="33">
        <v>6.2127961378757465E-2</v>
      </c>
      <c r="I313" s="33">
        <v>7.3623164570283534E-2</v>
      </c>
      <c r="J313" s="33">
        <v>7.3458607992474237E-2</v>
      </c>
      <c r="K313" s="33">
        <v>3.6146036644962777E-2</v>
      </c>
      <c r="L313" s="33">
        <v>1.9008259168698544E-2</v>
      </c>
      <c r="M313" s="33">
        <v>1.4881069846691986E-2</v>
      </c>
      <c r="N313" s="33">
        <v>1.3141158619658316E-2</v>
      </c>
      <c r="O313" s="33">
        <v>9.0916980035703979E-3</v>
      </c>
      <c r="P313" s="33">
        <v>1.3905170913013057E-2</v>
      </c>
      <c r="Q313" s="33">
        <v>2.0686422998058056E-2</v>
      </c>
      <c r="R313" s="33">
        <v>4.1314965755529377E-2</v>
      </c>
      <c r="S313" s="33">
        <v>5.9568971598287758E-2</v>
      </c>
      <c r="T313" s="33">
        <v>4.9382338883400836E-2</v>
      </c>
      <c r="U313" s="33">
        <v>6.898629915772328E-2</v>
      </c>
      <c r="V313" s="33">
        <v>5.0630723051160953E-2</v>
      </c>
      <c r="W313" s="33">
        <v>2.8570148154078989E-2</v>
      </c>
      <c r="X313" s="33">
        <v>3.2369918779226195E-2</v>
      </c>
      <c r="Y313" s="33">
        <v>3.0606887232890581E-2</v>
      </c>
      <c r="DA313" s="60" t="s">
        <v>3586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0.6912479084337444</v>
      </c>
      <c r="D315" s="154">
        <f t="shared" si="118"/>
        <v>0.69597721045987704</v>
      </c>
      <c r="E315" s="154">
        <f t="shared" si="118"/>
        <v>0.69882798344480213</v>
      </c>
      <c r="F315" s="154">
        <f t="shared" si="118"/>
        <v>0.70305523160028682</v>
      </c>
      <c r="G315" s="154">
        <f t="shared" si="118"/>
        <v>0.70732072351936071</v>
      </c>
      <c r="H315" s="154">
        <f t="shared" si="118"/>
        <v>0.71095430298191653</v>
      </c>
      <c r="I315" s="154">
        <f t="shared" si="118"/>
        <v>0.71706034651844297</v>
      </c>
      <c r="J315" s="154">
        <f t="shared" si="118"/>
        <v>0.72068005613870101</v>
      </c>
      <c r="K315" s="154">
        <f t="shared" si="118"/>
        <v>0.72533625658926681</v>
      </c>
      <c r="L315" s="154">
        <f t="shared" si="118"/>
        <v>0.7307072498830508</v>
      </c>
      <c r="M315" s="154">
        <f t="shared" si="118"/>
        <v>0.73406641804541717</v>
      </c>
      <c r="N315" s="154">
        <f t="shared" si="118"/>
        <v>0.73816415359825083</v>
      </c>
      <c r="O315" s="154">
        <f t="shared" si="118"/>
        <v>0.74087732315132915</v>
      </c>
      <c r="P315" s="154">
        <f t="shared" si="118"/>
        <v>0.7434689881614347</v>
      </c>
      <c r="Q315" s="154">
        <f t="shared" si="118"/>
        <v>0.75271460285878655</v>
      </c>
      <c r="R315" s="154">
        <f t="shared" ref="R315:V315" si="119">IF(R297=0,"",R297/R279)</f>
        <v>0.77206317137486369</v>
      </c>
      <c r="S315" s="154">
        <f t="shared" si="119"/>
        <v>0.7990960764098588</v>
      </c>
      <c r="T315" s="154">
        <f t="shared" si="119"/>
        <v>0.82944998277492377</v>
      </c>
      <c r="U315" s="154">
        <f t="shared" si="119"/>
        <v>0.85478339721529861</v>
      </c>
      <c r="V315" s="154">
        <f t="shared" si="119"/>
        <v>0.87901681334379156</v>
      </c>
      <c r="W315" s="154">
        <f t="shared" ref="W315:Y315" si="120">IF(W297=0,"",W297/W279)</f>
        <v>0.8969052868702031</v>
      </c>
      <c r="X315" s="154">
        <f t="shared" si="120"/>
        <v>0.90126809384623097</v>
      </c>
      <c r="Y315" s="154">
        <f t="shared" si="120"/>
        <v>0.90427445259134331</v>
      </c>
      <c r="DA315" s="129" t="s">
        <v>3738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0.69544171250556341</v>
      </c>
      <c r="D316" s="155">
        <f t="shared" si="121"/>
        <v>0.70033995967479945</v>
      </c>
      <c r="E316" s="155">
        <f t="shared" si="121"/>
        <v>0.70522456363239383</v>
      </c>
      <c r="F316" s="155">
        <f t="shared" si="121"/>
        <v>0.71010683156706755</v>
      </c>
      <c r="G316" s="155">
        <f t="shared" si="121"/>
        <v>0.71497654391857934</v>
      </c>
      <c r="H316" s="155">
        <f t="shared" si="121"/>
        <v>0.71983499012856489</v>
      </c>
      <c r="I316" s="155">
        <f t="shared" si="121"/>
        <v>0.72467969398816423</v>
      </c>
      <c r="J316" s="155">
        <f t="shared" si="121"/>
        <v>0.72950042131558268</v>
      </c>
      <c r="K316" s="155">
        <f t="shared" si="121"/>
        <v>0.73428853767967406</v>
      </c>
      <c r="L316" s="155">
        <f t="shared" si="121"/>
        <v>0.73904185891519159</v>
      </c>
      <c r="M316" s="155">
        <f t="shared" si="121"/>
        <v>0.74288587658844707</v>
      </c>
      <c r="N316" s="155">
        <f t="shared" si="121"/>
        <v>0.74550462686708607</v>
      </c>
      <c r="O316" s="155">
        <f t="shared" si="121"/>
        <v>0.74731595333685397</v>
      </c>
      <c r="P316" s="155">
        <f t="shared" si="121"/>
        <v>0.75015266189337571</v>
      </c>
      <c r="Q316" s="155">
        <f t="shared" si="121"/>
        <v>0.75899322230121224</v>
      </c>
      <c r="R316" s="155">
        <f t="shared" ref="R316:V316" si="122">IF(R298=0,"",R298/R280)</f>
        <v>0.77969878942001203</v>
      </c>
      <c r="S316" s="155">
        <f t="shared" si="122"/>
        <v>0.80759318125728741</v>
      </c>
      <c r="T316" s="155">
        <f t="shared" si="122"/>
        <v>0.83884338982441076</v>
      </c>
      <c r="U316" s="155">
        <f t="shared" si="122"/>
        <v>0.86965157888225564</v>
      </c>
      <c r="V316" s="155">
        <f t="shared" si="122"/>
        <v>0.89621617273570597</v>
      </c>
      <c r="W316" s="155">
        <f t="shared" ref="W316:Y316" si="123">IF(W298=0,"",W298/W280)</f>
        <v>0.91778528441169016</v>
      </c>
      <c r="X316" s="155">
        <f t="shared" si="123"/>
        <v>0.93015265337409259</v>
      </c>
      <c r="Y316" s="155">
        <f t="shared" si="123"/>
        <v>0.9418178989994459</v>
      </c>
      <c r="DA316" s="130" t="s">
        <v>3739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0.69544171250556341</v>
      </c>
      <c r="D317" s="156">
        <f t="shared" si="124"/>
        <v>0.70033995967479945</v>
      </c>
      <c r="E317" s="156">
        <f t="shared" si="124"/>
        <v>0.70522456363239383</v>
      </c>
      <c r="F317" s="156">
        <f t="shared" si="124"/>
        <v>0.71010683156706755</v>
      </c>
      <c r="G317" s="156">
        <f t="shared" si="124"/>
        <v>0.71497654391857934</v>
      </c>
      <c r="H317" s="156">
        <f t="shared" si="124"/>
        <v>0.71983499012856489</v>
      </c>
      <c r="I317" s="156">
        <f t="shared" si="124"/>
        <v>0.72467969398816423</v>
      </c>
      <c r="J317" s="156">
        <f t="shared" si="124"/>
        <v>0.72950042131558268</v>
      </c>
      <c r="K317" s="156">
        <f t="shared" si="124"/>
        <v>0.73428853767967406</v>
      </c>
      <c r="L317" s="156">
        <f t="shared" si="124"/>
        <v>0.73904185891519159</v>
      </c>
      <c r="M317" s="156">
        <f t="shared" si="124"/>
        <v>0.74288587658844707</v>
      </c>
      <c r="N317" s="156">
        <f t="shared" si="124"/>
        <v>0.74550462686708607</v>
      </c>
      <c r="O317" s="156">
        <f t="shared" si="124"/>
        <v>0.74731595333685397</v>
      </c>
      <c r="P317" s="156">
        <f t="shared" si="124"/>
        <v>0.75015266189337571</v>
      </c>
      <c r="Q317" s="156">
        <f t="shared" si="124"/>
        <v>0.75899322230121224</v>
      </c>
      <c r="R317" s="156">
        <f t="shared" ref="R317:V317" si="125">IF(R299=0,"",R299/R281)</f>
        <v>0.77969878942001203</v>
      </c>
      <c r="S317" s="156">
        <f t="shared" si="125"/>
        <v>0.80759318125728741</v>
      </c>
      <c r="T317" s="156">
        <f t="shared" si="125"/>
        <v>0.83884338982441076</v>
      </c>
      <c r="U317" s="156">
        <f t="shared" si="125"/>
        <v>0.86965157888225564</v>
      </c>
      <c r="V317" s="156">
        <f t="shared" si="125"/>
        <v>0.89621617273570597</v>
      </c>
      <c r="W317" s="156">
        <f t="shared" ref="W317:Y317" si="126">IF(W299=0,"",W299/W281)</f>
        <v>0.91778528441169016</v>
      </c>
      <c r="X317" s="156">
        <f t="shared" si="126"/>
        <v>0.93015265337409259</v>
      </c>
      <c r="Y317" s="156">
        <f t="shared" si="126"/>
        <v>0.9418178989994459</v>
      </c>
      <c r="DA317" s="63" t="s">
        <v>3740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2.7356869207443761</v>
      </c>
      <c r="D318" s="155">
        <f t="shared" si="127"/>
        <v>2.8651535113348157</v>
      </c>
      <c r="E318" s="155">
        <f t="shared" si="127"/>
        <v>2.9965610550695638</v>
      </c>
      <c r="F318" s="155">
        <f t="shared" si="127"/>
        <v>3.1290240062310737</v>
      </c>
      <c r="G318" s="155">
        <f t="shared" si="127"/>
        <v>3.2633097656985108</v>
      </c>
      <c r="H318" s="155">
        <f t="shared" si="127"/>
        <v>3.3992977275107998</v>
      </c>
      <c r="I318" s="155">
        <f t="shared" si="127"/>
        <v>3.5371487534784825</v>
      </c>
      <c r="J318" s="155">
        <f t="shared" si="127"/>
        <v>3.6775838141423449</v>
      </c>
      <c r="K318" s="155">
        <f t="shared" si="127"/>
        <v>3.8211739782850813</v>
      </c>
      <c r="L318" s="155">
        <f t="shared" si="127"/>
        <v>3.967994975773474</v>
      </c>
      <c r="M318" s="155">
        <f t="shared" si="127"/>
        <v>4.1362410167421046</v>
      </c>
      <c r="N318" s="155">
        <f t="shared" si="127"/>
        <v>4.3313131268816703</v>
      </c>
      <c r="O318" s="155">
        <f t="shared" si="127"/>
        <v>4.5528633168415711</v>
      </c>
      <c r="P318" s="155">
        <f t="shared" si="127"/>
        <v>4.7793303214323135</v>
      </c>
      <c r="Q318" s="155">
        <f t="shared" si="127"/>
        <v>4.9531402752188267</v>
      </c>
      <c r="R318" s="155">
        <f t="shared" ref="R318:V318" si="128">IF(R300=0,"",R300/R282)</f>
        <v>4.9908010890570251</v>
      </c>
      <c r="S318" s="155">
        <f t="shared" si="128"/>
        <v>4.9949856239279358</v>
      </c>
      <c r="T318" s="155">
        <f t="shared" si="128"/>
        <v>4.9996351071178369</v>
      </c>
      <c r="U318" s="155">
        <f t="shared" si="128"/>
        <v>5.0048011995510606</v>
      </c>
      <c r="V318" s="155">
        <f t="shared" si="128"/>
        <v>5.0195634971544276</v>
      </c>
      <c r="W318" s="155">
        <f t="shared" ref="W318:Y318" si="129">IF(W300=0,"",W300/W282)</f>
        <v>5.0680162204946306</v>
      </c>
      <c r="X318" s="155">
        <f t="shared" si="129"/>
        <v>5.1230974539155829</v>
      </c>
      <c r="Y318" s="155">
        <f t="shared" si="129"/>
        <v>5.1851837950123176</v>
      </c>
      <c r="DA318" s="130" t="s">
        <v>3741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2.7356869207443761</v>
      </c>
      <c r="D319" s="156">
        <f t="shared" si="130"/>
        <v>2.8651535113348157</v>
      </c>
      <c r="E319" s="156">
        <f t="shared" si="130"/>
        <v>2.9965610550695638</v>
      </c>
      <c r="F319" s="156">
        <f t="shared" si="130"/>
        <v>3.1290240062310737</v>
      </c>
      <c r="G319" s="156">
        <f t="shared" si="130"/>
        <v>3.2633097656985108</v>
      </c>
      <c r="H319" s="156">
        <f t="shared" si="130"/>
        <v>3.3992977275107998</v>
      </c>
      <c r="I319" s="156">
        <f t="shared" si="130"/>
        <v>3.5371487534784825</v>
      </c>
      <c r="J319" s="156">
        <f t="shared" si="130"/>
        <v>3.6775838141423449</v>
      </c>
      <c r="K319" s="156">
        <f t="shared" si="130"/>
        <v>3.8211739782850813</v>
      </c>
      <c r="L319" s="156">
        <f t="shared" si="130"/>
        <v>3.967994975773474</v>
      </c>
      <c r="M319" s="156">
        <f t="shared" si="130"/>
        <v>4.1362410167421046</v>
      </c>
      <c r="N319" s="156">
        <f t="shared" si="130"/>
        <v>4.3313131268816703</v>
      </c>
      <c r="O319" s="156">
        <f t="shared" si="130"/>
        <v>4.5528633168415711</v>
      </c>
      <c r="P319" s="156">
        <f t="shared" si="130"/>
        <v>4.7793303214323135</v>
      </c>
      <c r="Q319" s="156">
        <f t="shared" si="130"/>
        <v>4.9531402752188267</v>
      </c>
      <c r="R319" s="156">
        <f t="shared" ref="R319:V319" si="131">IF(R301=0,"",R301/R283)</f>
        <v>4.9908010890570251</v>
      </c>
      <c r="S319" s="156">
        <f t="shared" si="131"/>
        <v>4.9949856239279358</v>
      </c>
      <c r="T319" s="156">
        <f t="shared" si="131"/>
        <v>4.9996351071178369</v>
      </c>
      <c r="U319" s="156">
        <f t="shared" si="131"/>
        <v>5.0048011995510606</v>
      </c>
      <c r="V319" s="156">
        <f t="shared" si="131"/>
        <v>5.0195634971544276</v>
      </c>
      <c r="W319" s="156">
        <f t="shared" ref="W319:Y319" si="132">IF(W301=0,"",W301/W283)</f>
        <v>5.0680162204946306</v>
      </c>
      <c r="X319" s="156">
        <f t="shared" si="132"/>
        <v>5.1230974539155829</v>
      </c>
      <c r="Y319" s="156">
        <f t="shared" si="132"/>
        <v>5.1851837950123176</v>
      </c>
      <c r="DA319" s="63" t="s">
        <v>3742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0.63837191579291253</v>
      </c>
      <c r="D320" s="155">
        <f t="shared" si="133"/>
        <v>0.63995487162874876</v>
      </c>
      <c r="E320" s="155">
        <f t="shared" si="133"/>
        <v>0.64168781622027715</v>
      </c>
      <c r="F320" s="155">
        <f t="shared" si="133"/>
        <v>0.64344166961681226</v>
      </c>
      <c r="G320" s="155">
        <f t="shared" si="133"/>
        <v>0.64533482419705257</v>
      </c>
      <c r="H320" s="155">
        <f t="shared" si="133"/>
        <v>0.64735391600223646</v>
      </c>
      <c r="I320" s="155">
        <f t="shared" si="133"/>
        <v>0.64952964984399353</v>
      </c>
      <c r="J320" s="155">
        <f t="shared" si="133"/>
        <v>0.65198514271407948</v>
      </c>
      <c r="K320" s="155">
        <f t="shared" si="133"/>
        <v>0.65482915795741481</v>
      </c>
      <c r="L320" s="155">
        <f t="shared" si="133"/>
        <v>0.65809909039910652</v>
      </c>
      <c r="M320" s="155">
        <f t="shared" si="133"/>
        <v>0.66431562581605008</v>
      </c>
      <c r="N320" s="155">
        <f t="shared" si="133"/>
        <v>0.67456613284486833</v>
      </c>
      <c r="O320" s="155">
        <f t="shared" si="133"/>
        <v>0.69019682358810097</v>
      </c>
      <c r="P320" s="155">
        <f t="shared" si="133"/>
        <v>0.71046664254360636</v>
      </c>
      <c r="Q320" s="155">
        <f t="shared" si="133"/>
        <v>0.73002270523967305</v>
      </c>
      <c r="R320" s="155">
        <f t="shared" ref="R320:V320" si="134">IF(R302=0,"",R302/R284)</f>
        <v>0.74325706249490797</v>
      </c>
      <c r="S320" s="155">
        <f t="shared" si="134"/>
        <v>0.75607887348695269</v>
      </c>
      <c r="T320" s="155">
        <f t="shared" si="134"/>
        <v>0.76880118036728506</v>
      </c>
      <c r="U320" s="155">
        <f t="shared" si="134"/>
        <v>0.78155187696980599</v>
      </c>
      <c r="V320" s="155">
        <f t="shared" si="134"/>
        <v>0.7940779583111266</v>
      </c>
      <c r="W320" s="155">
        <f t="shared" ref="W320:Y320" si="135">IF(W302=0,"",W302/W284)</f>
        <v>0.80551842608562407</v>
      </c>
      <c r="X320" s="155">
        <f t="shared" si="135"/>
        <v>0.81780244470904795</v>
      </c>
      <c r="Y320" s="155">
        <f t="shared" si="135"/>
        <v>0.82926268746049825</v>
      </c>
      <c r="DA320" s="130" t="s">
        <v>3743</v>
      </c>
    </row>
    <row r="321" spans="1:105" ht="12" customHeight="1" x14ac:dyDescent="0.25">
      <c r="A321" s="97" t="s">
        <v>124</v>
      </c>
      <c r="B321" s="156"/>
      <c r="C321" s="156" t="str">
        <f t="shared" ref="C321:Q321" si="136">IF(C303=0,"",C303/C285)</f>
        <v/>
      </c>
      <c r="D321" s="156" t="str">
        <f t="shared" si="136"/>
        <v/>
      </c>
      <c r="E321" s="156" t="str">
        <f t="shared" si="136"/>
        <v/>
      </c>
      <c r="F321" s="156" t="str">
        <f t="shared" si="136"/>
        <v/>
      </c>
      <c r="G321" s="156" t="str">
        <f t="shared" si="136"/>
        <v/>
      </c>
      <c r="H321" s="156" t="str">
        <f t="shared" si="136"/>
        <v/>
      </c>
      <c r="I321" s="156" t="str">
        <f t="shared" si="136"/>
        <v/>
      </c>
      <c r="J321" s="156" t="str">
        <f t="shared" si="136"/>
        <v/>
      </c>
      <c r="K321" s="156" t="str">
        <f t="shared" si="136"/>
        <v/>
      </c>
      <c r="L321" s="156" t="str">
        <f t="shared" si="136"/>
        <v/>
      </c>
      <c r="M321" s="156" t="str">
        <f t="shared" si="136"/>
        <v/>
      </c>
      <c r="N321" s="156" t="str">
        <f t="shared" si="136"/>
        <v/>
      </c>
      <c r="O321" s="156" t="str">
        <f t="shared" si="136"/>
        <v/>
      </c>
      <c r="P321" s="156" t="str">
        <f t="shared" si="136"/>
        <v/>
      </c>
      <c r="Q321" s="156" t="str">
        <f t="shared" si="136"/>
        <v/>
      </c>
      <c r="R321" s="156" t="str">
        <f t="shared" ref="R321:V321" si="137">IF(R303=0,"",R303/R285)</f>
        <v/>
      </c>
      <c r="S321" s="156" t="str">
        <f t="shared" si="137"/>
        <v/>
      </c>
      <c r="T321" s="156" t="str">
        <f t="shared" si="137"/>
        <v/>
      </c>
      <c r="U321" s="156" t="str">
        <f t="shared" si="137"/>
        <v/>
      </c>
      <c r="V321" s="156" t="str">
        <f t="shared" si="137"/>
        <v/>
      </c>
      <c r="W321" s="156" t="str">
        <f t="shared" ref="W321:Y321" si="138">IF(W303=0,"",W303/W285)</f>
        <v/>
      </c>
      <c r="X321" s="156" t="str">
        <f t="shared" si="138"/>
        <v/>
      </c>
      <c r="Y321" s="156" t="str">
        <f t="shared" si="138"/>
        <v/>
      </c>
      <c r="DA321" s="63" t="s">
        <v>3744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:Y322" si="141">IF(W304=0,"",W304/W286)</f>
        <v/>
      </c>
      <c r="X322" s="156" t="str">
        <f t="shared" si="141"/>
        <v/>
      </c>
      <c r="Y322" s="156" t="str">
        <f t="shared" si="141"/>
        <v/>
      </c>
      <c r="DA322" s="63" t="s">
        <v>3745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:Y323" si="144">IF(W305=0,"",W305/W287)</f>
        <v/>
      </c>
      <c r="X323" s="157" t="str">
        <f t="shared" si="144"/>
        <v/>
      </c>
      <c r="Y323" s="157" t="str">
        <f t="shared" si="144"/>
        <v/>
      </c>
      <c r="DA323" s="131" t="s">
        <v>3746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:Y324" si="147">IF(W306=0,"",W306/W288)</f>
        <v/>
      </c>
      <c r="X324" s="158" t="str">
        <f t="shared" si="147"/>
        <v/>
      </c>
      <c r="Y324" s="158" t="str">
        <f t="shared" si="147"/>
        <v/>
      </c>
      <c r="DA324" s="132" t="s">
        <v>3747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0.63837191579291253</v>
      </c>
      <c r="D325" s="157">
        <f t="shared" si="148"/>
        <v>0.63995487162874876</v>
      </c>
      <c r="E325" s="157">
        <f t="shared" si="148"/>
        <v>0.64168781622027715</v>
      </c>
      <c r="F325" s="157">
        <f t="shared" si="148"/>
        <v>0.64344166961681226</v>
      </c>
      <c r="G325" s="157">
        <f t="shared" si="148"/>
        <v>0.64533482419705257</v>
      </c>
      <c r="H325" s="157">
        <f t="shared" si="148"/>
        <v>0.64735391600223646</v>
      </c>
      <c r="I325" s="157">
        <f t="shared" si="148"/>
        <v>0.64952964984399353</v>
      </c>
      <c r="J325" s="157">
        <f t="shared" si="148"/>
        <v>0.65198514271407948</v>
      </c>
      <c r="K325" s="157">
        <f t="shared" si="148"/>
        <v>0.65482915795741481</v>
      </c>
      <c r="L325" s="157">
        <f t="shared" si="148"/>
        <v>0.65809909039910652</v>
      </c>
      <c r="M325" s="157">
        <f t="shared" si="148"/>
        <v>0.66431562581605008</v>
      </c>
      <c r="N325" s="157">
        <f t="shared" si="148"/>
        <v>0.67456613284486833</v>
      </c>
      <c r="O325" s="157">
        <f t="shared" si="148"/>
        <v>0.69019682358810097</v>
      </c>
      <c r="P325" s="157">
        <f t="shared" si="148"/>
        <v>0.71046664254360636</v>
      </c>
      <c r="Q325" s="157">
        <f t="shared" si="148"/>
        <v>0.73002270523967305</v>
      </c>
      <c r="R325" s="157">
        <f t="shared" ref="R325:V325" si="149">IF(R307=0,"",R307/R289)</f>
        <v>0.74325706249490797</v>
      </c>
      <c r="S325" s="157">
        <f t="shared" si="149"/>
        <v>0.75607887348695269</v>
      </c>
      <c r="T325" s="157">
        <f t="shared" si="149"/>
        <v>0.76880118036728506</v>
      </c>
      <c r="U325" s="157">
        <f t="shared" si="149"/>
        <v>0.78155187696980599</v>
      </c>
      <c r="V325" s="157">
        <f t="shared" si="149"/>
        <v>0.7940779583111266</v>
      </c>
      <c r="W325" s="157">
        <f t="shared" ref="W325:Y325" si="150">IF(W307=0,"",W307/W289)</f>
        <v>0.80551842608562407</v>
      </c>
      <c r="X325" s="157">
        <f t="shared" si="150"/>
        <v>0.81780244470904795</v>
      </c>
      <c r="Y325" s="157">
        <f t="shared" si="150"/>
        <v>0.82926268746049825</v>
      </c>
      <c r="DA325" s="131" t="s">
        <v>3748</v>
      </c>
    </row>
    <row r="326" spans="1:105" ht="12" customHeight="1" x14ac:dyDescent="0.25">
      <c r="A326" s="107" t="s">
        <v>121</v>
      </c>
      <c r="B326" s="158"/>
      <c r="C326" s="158" t="str">
        <f t="shared" ref="C326:Q326" si="151">IF(C308=0,"",C308/C290)</f>
        <v/>
      </c>
      <c r="D326" s="158" t="str">
        <f t="shared" si="151"/>
        <v/>
      </c>
      <c r="E326" s="158" t="str">
        <f t="shared" si="151"/>
        <v/>
      </c>
      <c r="F326" s="158" t="str">
        <f t="shared" si="151"/>
        <v/>
      </c>
      <c r="G326" s="158" t="str">
        <f t="shared" si="151"/>
        <v/>
      </c>
      <c r="H326" s="158" t="str">
        <f t="shared" si="151"/>
        <v/>
      </c>
      <c r="I326" s="158" t="str">
        <f t="shared" si="151"/>
        <v/>
      </c>
      <c r="J326" s="158" t="str">
        <f t="shared" si="151"/>
        <v/>
      </c>
      <c r="K326" s="158" t="str">
        <f t="shared" si="151"/>
        <v/>
      </c>
      <c r="L326" s="158" t="str">
        <f t="shared" si="151"/>
        <v/>
      </c>
      <c r="M326" s="158" t="str">
        <f t="shared" si="151"/>
        <v/>
      </c>
      <c r="N326" s="158" t="str">
        <f t="shared" si="151"/>
        <v/>
      </c>
      <c r="O326" s="158" t="str">
        <f t="shared" si="151"/>
        <v/>
      </c>
      <c r="P326" s="158" t="str">
        <f t="shared" si="151"/>
        <v/>
      </c>
      <c r="Q326" s="158" t="str">
        <f t="shared" si="151"/>
        <v/>
      </c>
      <c r="R326" s="158" t="str">
        <f t="shared" ref="R326:V326" si="152">IF(R308=0,"",R308/R290)</f>
        <v/>
      </c>
      <c r="S326" s="158" t="str">
        <f t="shared" si="152"/>
        <v/>
      </c>
      <c r="T326" s="158" t="str">
        <f t="shared" si="152"/>
        <v/>
      </c>
      <c r="U326" s="158" t="str">
        <f t="shared" si="152"/>
        <v/>
      </c>
      <c r="V326" s="158" t="str">
        <f t="shared" si="152"/>
        <v/>
      </c>
      <c r="W326" s="158" t="str">
        <f t="shared" ref="W326:Y326" si="153">IF(W308=0,"",W308/W290)</f>
        <v/>
      </c>
      <c r="X326" s="158" t="str">
        <f t="shared" si="153"/>
        <v/>
      </c>
      <c r="Y326" s="158" t="str">
        <f t="shared" si="153"/>
        <v/>
      </c>
      <c r="DA326" s="132" t="s">
        <v>3749</v>
      </c>
    </row>
    <row r="327" spans="1:105" ht="12" customHeight="1" x14ac:dyDescent="0.25">
      <c r="A327" s="108" t="s">
        <v>53</v>
      </c>
      <c r="B327" s="156"/>
      <c r="C327" s="156" t="str">
        <f t="shared" ref="C327:Q327" si="154">IF(C309=0,"",C309/C291)</f>
        <v/>
      </c>
      <c r="D327" s="156" t="str">
        <f t="shared" si="154"/>
        <v/>
      </c>
      <c r="E327" s="156" t="str">
        <f t="shared" si="154"/>
        <v/>
      </c>
      <c r="F327" s="156" t="str">
        <f t="shared" si="154"/>
        <v/>
      </c>
      <c r="G327" s="156" t="str">
        <f t="shared" si="154"/>
        <v/>
      </c>
      <c r="H327" s="156" t="str">
        <f t="shared" si="154"/>
        <v/>
      </c>
      <c r="I327" s="156" t="str">
        <f t="shared" si="154"/>
        <v/>
      </c>
      <c r="J327" s="156" t="str">
        <f t="shared" si="154"/>
        <v/>
      </c>
      <c r="K327" s="156" t="str">
        <f t="shared" si="154"/>
        <v/>
      </c>
      <c r="L327" s="156" t="str">
        <f t="shared" si="154"/>
        <v/>
      </c>
      <c r="M327" s="156" t="str">
        <f t="shared" si="154"/>
        <v/>
      </c>
      <c r="N327" s="156" t="str">
        <f t="shared" si="154"/>
        <v/>
      </c>
      <c r="O327" s="156" t="str">
        <f t="shared" si="154"/>
        <v/>
      </c>
      <c r="P327" s="156" t="str">
        <f t="shared" si="154"/>
        <v/>
      </c>
      <c r="Q327" s="156" t="str">
        <f t="shared" si="154"/>
        <v/>
      </c>
      <c r="R327" s="156" t="str">
        <f t="shared" ref="R327:V327" si="155">IF(R309=0,"",R309/R291)</f>
        <v/>
      </c>
      <c r="S327" s="156" t="str">
        <f t="shared" si="155"/>
        <v/>
      </c>
      <c r="T327" s="156" t="str">
        <f t="shared" si="155"/>
        <v/>
      </c>
      <c r="U327" s="156" t="str">
        <f t="shared" si="155"/>
        <v/>
      </c>
      <c r="V327" s="156" t="str">
        <f t="shared" si="155"/>
        <v/>
      </c>
      <c r="W327" s="156" t="str">
        <f t="shared" ref="W327:Y327" si="156">IF(W309=0,"",W309/W291)</f>
        <v/>
      </c>
      <c r="X327" s="156" t="str">
        <f t="shared" si="156"/>
        <v/>
      </c>
      <c r="Y327" s="156" t="str">
        <f t="shared" si="156"/>
        <v/>
      </c>
      <c r="DA327" s="63" t="s">
        <v>3750</v>
      </c>
    </row>
    <row r="328" spans="1:105" ht="12" customHeight="1" x14ac:dyDescent="0.25">
      <c r="A328" s="108" t="s">
        <v>52</v>
      </c>
      <c r="B328" s="156"/>
      <c r="C328" s="156" t="str">
        <f t="shared" ref="C328:Q328" si="157">IF(C310=0,"",C310/C292)</f>
        <v/>
      </c>
      <c r="D328" s="156" t="str">
        <f t="shared" si="157"/>
        <v/>
      </c>
      <c r="E328" s="156" t="str">
        <f t="shared" si="157"/>
        <v/>
      </c>
      <c r="F328" s="156" t="str">
        <f t="shared" si="157"/>
        <v/>
      </c>
      <c r="G328" s="156" t="str">
        <f t="shared" si="157"/>
        <v/>
      </c>
      <c r="H328" s="156" t="str">
        <f t="shared" si="157"/>
        <v/>
      </c>
      <c r="I328" s="156" t="str">
        <f t="shared" si="157"/>
        <v/>
      </c>
      <c r="J328" s="156" t="str">
        <f t="shared" si="157"/>
        <v/>
      </c>
      <c r="K328" s="156" t="str">
        <f t="shared" si="157"/>
        <v/>
      </c>
      <c r="L328" s="156" t="str">
        <f t="shared" si="157"/>
        <v/>
      </c>
      <c r="M328" s="156" t="str">
        <f t="shared" si="157"/>
        <v/>
      </c>
      <c r="N328" s="156" t="str">
        <f t="shared" si="157"/>
        <v/>
      </c>
      <c r="O328" s="156" t="str">
        <f t="shared" si="157"/>
        <v/>
      </c>
      <c r="P328" s="156" t="str">
        <f t="shared" si="157"/>
        <v/>
      </c>
      <c r="Q328" s="156" t="str">
        <f t="shared" si="157"/>
        <v/>
      </c>
      <c r="R328" s="156" t="str">
        <f t="shared" ref="R328:V328" si="158">IF(R310=0,"",R310/R292)</f>
        <v/>
      </c>
      <c r="S328" s="156" t="str">
        <f t="shared" si="158"/>
        <v/>
      </c>
      <c r="T328" s="156" t="str">
        <f t="shared" si="158"/>
        <v/>
      </c>
      <c r="U328" s="156" t="str">
        <f t="shared" si="158"/>
        <v/>
      </c>
      <c r="V328" s="156" t="str">
        <f t="shared" si="158"/>
        <v/>
      </c>
      <c r="W328" s="156" t="str">
        <f t="shared" ref="W328:Y328" si="159">IF(W310=0,"",W310/W292)</f>
        <v/>
      </c>
      <c r="X328" s="156" t="str">
        <f t="shared" si="159"/>
        <v/>
      </c>
      <c r="Y328" s="156" t="str">
        <f t="shared" si="159"/>
        <v/>
      </c>
      <c r="DA328" s="63" t="s">
        <v>3751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0.72293187527784009</v>
      </c>
      <c r="D329" s="155">
        <f t="shared" si="160"/>
        <v>0.7401221305171054</v>
      </c>
      <c r="E329" s="155">
        <f t="shared" si="160"/>
        <v>0.71869335680682989</v>
      </c>
      <c r="F329" s="155">
        <f t="shared" si="160"/>
        <v>0.71962821858315473</v>
      </c>
      <c r="G329" s="155">
        <f t="shared" si="160"/>
        <v>0.72300059364088987</v>
      </c>
      <c r="H329" s="155">
        <f t="shared" si="160"/>
        <v>0.72526863017881615</v>
      </c>
      <c r="I329" s="155">
        <f t="shared" si="160"/>
        <v>0.72937763067716332</v>
      </c>
      <c r="J329" s="155">
        <f t="shared" si="160"/>
        <v>0.71475278682426979</v>
      </c>
      <c r="K329" s="155">
        <f t="shared" si="160"/>
        <v>0.71494088351351726</v>
      </c>
      <c r="L329" s="155">
        <f t="shared" si="160"/>
        <v>0.71625523315295025</v>
      </c>
      <c r="M329" s="155">
        <f t="shared" si="160"/>
        <v>0.725331917678119</v>
      </c>
      <c r="N329" s="155">
        <f t="shared" si="160"/>
        <v>0.74380849806835914</v>
      </c>
      <c r="O329" s="155">
        <f t="shared" si="160"/>
        <v>0.73293205149431573</v>
      </c>
      <c r="P329" s="155">
        <f t="shared" si="160"/>
        <v>0.69584438205886567</v>
      </c>
      <c r="Q329" s="155">
        <f t="shared" si="160"/>
        <v>0.70106681907900015</v>
      </c>
      <c r="R329" s="155">
        <f t="shared" ref="R329:V329" si="161">IF(R311=0,"",R311/R293)</f>
        <v>0.72177041164973366</v>
      </c>
      <c r="S329" s="155">
        <f t="shared" si="161"/>
        <v>0.7681429667457067</v>
      </c>
      <c r="T329" s="155">
        <f t="shared" si="161"/>
        <v>0.78983150280926129</v>
      </c>
      <c r="U329" s="155">
        <f t="shared" si="161"/>
        <v>0.82723091205735566</v>
      </c>
      <c r="V329" s="155">
        <f t="shared" si="161"/>
        <v>0.86222464983776537</v>
      </c>
      <c r="W329" s="155">
        <f t="shared" ref="W329:Y329" si="162">IF(W311=0,"",W311/W293)</f>
        <v>0.87337388893544077</v>
      </c>
      <c r="X329" s="155">
        <f t="shared" si="162"/>
        <v>0.83358257555346249</v>
      </c>
      <c r="Y329" s="155">
        <f t="shared" si="162"/>
        <v>0.8444574124044939</v>
      </c>
      <c r="DA329" s="130" t="s">
        <v>3752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0.56720808217568353</v>
      </c>
      <c r="D330" s="156" t="str">
        <f t="shared" si="163"/>
        <v/>
      </c>
      <c r="E330" s="156">
        <f t="shared" si="163"/>
        <v>0.56845003122731486</v>
      </c>
      <c r="F330" s="156">
        <f t="shared" si="163"/>
        <v>0.56907104134749242</v>
      </c>
      <c r="G330" s="156">
        <f t="shared" si="163"/>
        <v>0.5696921029795915</v>
      </c>
      <c r="H330" s="156">
        <f t="shared" si="163"/>
        <v>0.57031321075270114</v>
      </c>
      <c r="I330" s="156">
        <f t="shared" si="163"/>
        <v>0.57093437547997716</v>
      </c>
      <c r="J330" s="156">
        <f t="shared" si="163"/>
        <v>0.57155564145910565</v>
      </c>
      <c r="K330" s="156">
        <f t="shared" si="163"/>
        <v>0.57217704635476996</v>
      </c>
      <c r="L330" s="156">
        <f t="shared" si="163"/>
        <v>0.57279860024381735</v>
      </c>
      <c r="M330" s="156">
        <f t="shared" si="163"/>
        <v>0.57327063494813524</v>
      </c>
      <c r="N330" s="156">
        <f t="shared" si="163"/>
        <v>0.57353448014410569</v>
      </c>
      <c r="O330" s="156">
        <f t="shared" si="163"/>
        <v>0.57369217348685608</v>
      </c>
      <c r="P330" s="156">
        <f t="shared" si="163"/>
        <v>0.57413219069114607</v>
      </c>
      <c r="Q330" s="156">
        <f t="shared" si="163"/>
        <v>0.57592316350260386</v>
      </c>
      <c r="R330" s="156">
        <f t="shared" ref="R330:V330" si="164">IF(R312=0,"",R312/R294)</f>
        <v>0.58062760311276707</v>
      </c>
      <c r="S330" s="156">
        <f t="shared" si="164"/>
        <v>0.58726375275688791</v>
      </c>
      <c r="T330" s="156">
        <f t="shared" si="164"/>
        <v>0.59454491007736932</v>
      </c>
      <c r="U330" s="156">
        <f t="shared" si="164"/>
        <v>0.60118437271663305</v>
      </c>
      <c r="V330" s="156">
        <f t="shared" si="164"/>
        <v>0.60589543831709092</v>
      </c>
      <c r="W330" s="156">
        <f t="shared" ref="W330:Y330" si="165">IF(W312=0,"",W312/W294)</f>
        <v>0.6081596122130708</v>
      </c>
      <c r="X330" s="156">
        <f t="shared" si="165"/>
        <v>0.60856170536902499</v>
      </c>
      <c r="Y330" s="156">
        <f t="shared" si="165"/>
        <v>0.60860191468462044</v>
      </c>
      <c r="DA330" s="63" t="s">
        <v>3753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0.73871823465436359</v>
      </c>
      <c r="D331" s="159">
        <f t="shared" si="166"/>
        <v>0.7401221305171054</v>
      </c>
      <c r="E331" s="159">
        <f t="shared" si="166"/>
        <v>0.74159222039453954</v>
      </c>
      <c r="F331" s="159">
        <f t="shared" si="166"/>
        <v>0.74307133672852255</v>
      </c>
      <c r="G331" s="159">
        <f t="shared" si="166"/>
        <v>0.74461141385656859</v>
      </c>
      <c r="H331" s="159">
        <f t="shared" si="166"/>
        <v>0.74620609567692708</v>
      </c>
      <c r="I331" s="159">
        <f t="shared" si="166"/>
        <v>0.74786817881187906</v>
      </c>
      <c r="J331" s="159">
        <f t="shared" si="166"/>
        <v>0.74965008650610832</v>
      </c>
      <c r="K331" s="159">
        <f t="shared" si="166"/>
        <v>0.75159639230654951</v>
      </c>
      <c r="L331" s="159">
        <f t="shared" si="166"/>
        <v>0.75371902146443037</v>
      </c>
      <c r="M331" s="159">
        <f t="shared" si="166"/>
        <v>0.7567539121065705</v>
      </c>
      <c r="N331" s="159">
        <f t="shared" si="166"/>
        <v>0.76091057882300495</v>
      </c>
      <c r="O331" s="159">
        <f t="shared" si="166"/>
        <v>0.76668585124672395</v>
      </c>
      <c r="P331" s="159">
        <f t="shared" si="166"/>
        <v>0.77432340903552077</v>
      </c>
      <c r="Q331" s="159">
        <f t="shared" si="166"/>
        <v>0.78420648330841081</v>
      </c>
      <c r="R331" s="159">
        <f t="shared" ref="R331:V331" si="167">IF(R313=0,"",R313/R295)</f>
        <v>0.79765498451204309</v>
      </c>
      <c r="S331" s="159">
        <f t="shared" si="167"/>
        <v>0.81448344965440067</v>
      </c>
      <c r="T331" s="159">
        <f t="shared" si="167"/>
        <v>0.8326002164994899</v>
      </c>
      <c r="U331" s="159">
        <f t="shared" si="167"/>
        <v>0.84991362281136607</v>
      </c>
      <c r="V331" s="159">
        <f t="shared" si="167"/>
        <v>0.86433200635406171</v>
      </c>
      <c r="W331" s="159">
        <f t="shared" ref="W331:Y331" si="168">IF(W313=0,"",W313/W295)</f>
        <v>0.87512862821240522</v>
      </c>
      <c r="X331" s="159">
        <f t="shared" si="168"/>
        <v>0.88280686008394671</v>
      </c>
      <c r="Y331" s="159">
        <f t="shared" si="168"/>
        <v>0.88961588404670899</v>
      </c>
      <c r="DA331" s="60" t="s">
        <v>3754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9.9470136617425924E-3</v>
      </c>
      <c r="D333" s="117">
        <f t="shared" si="169"/>
        <v>0</v>
      </c>
      <c r="E333" s="117">
        <f t="shared" si="169"/>
        <v>1.4834422641320002E-2</v>
      </c>
      <c r="F333" s="117">
        <f t="shared" si="169"/>
        <v>1.5239394318196839E-2</v>
      </c>
      <c r="G333" s="117">
        <f t="shared" si="169"/>
        <v>1.8419469238478245E-2</v>
      </c>
      <c r="H333" s="117">
        <f t="shared" si="169"/>
        <v>2.9720576160944208E-2</v>
      </c>
      <c r="I333" s="117">
        <f t="shared" si="169"/>
        <v>3.0351281325021625E-2</v>
      </c>
      <c r="J333" s="117">
        <f t="shared" si="169"/>
        <v>6.3088926300433848E-2</v>
      </c>
      <c r="K333" s="117">
        <f t="shared" si="169"/>
        <v>3.2621851941317496E-2</v>
      </c>
      <c r="L333" s="117">
        <f t="shared" si="169"/>
        <v>1.7399449241743283E-2</v>
      </c>
      <c r="M333" s="117">
        <f t="shared" si="169"/>
        <v>1.0735101441811959E-2</v>
      </c>
      <c r="N333" s="117">
        <f t="shared" si="169"/>
        <v>4.582602406287716E-3</v>
      </c>
      <c r="O333" s="117">
        <f t="shared" si="169"/>
        <v>6.640640364360819E-3</v>
      </c>
      <c r="P333" s="117">
        <f t="shared" si="169"/>
        <v>3.0590392205560115E-2</v>
      </c>
      <c r="Q333" s="117">
        <f t="shared" si="169"/>
        <v>4.6298399327127648E-2</v>
      </c>
      <c r="R333" s="117">
        <f t="shared" ref="R333:V333" si="170">R334+R336+R338+R347</f>
        <v>7.3569639396720052E-2</v>
      </c>
      <c r="S333" s="117">
        <f t="shared" si="170"/>
        <v>4.9501835938148907E-2</v>
      </c>
      <c r="T333" s="117">
        <f t="shared" si="170"/>
        <v>3.4316301215116682E-2</v>
      </c>
      <c r="U333" s="117">
        <f t="shared" si="170"/>
        <v>2.1517743385591582E-2</v>
      </c>
      <c r="V333" s="117">
        <f t="shared" si="170"/>
        <v>1.272286801315063E-3</v>
      </c>
      <c r="W333" s="117">
        <f t="shared" ref="W333:Y333" si="171">W334+W336+W338+W347</f>
        <v>5.706474413644441E-4</v>
      </c>
      <c r="X333" s="117">
        <f t="shared" si="171"/>
        <v>2.1190641184009679E-2</v>
      </c>
      <c r="Y333" s="117">
        <f t="shared" si="171"/>
        <v>1.7402892627686916E-2</v>
      </c>
      <c r="DA333" s="129" t="s">
        <v>3906</v>
      </c>
    </row>
    <row r="334" spans="1:105" ht="12" customHeight="1" x14ac:dyDescent="0.25">
      <c r="A334" s="121" t="s">
        <v>57</v>
      </c>
      <c r="B334" s="122"/>
      <c r="C334" s="122">
        <f t="shared" ref="C334:Y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X334" s="122">
        <f t="shared" si="172"/>
        <v>0</v>
      </c>
      <c r="Y334" s="122">
        <f t="shared" si="172"/>
        <v>0</v>
      </c>
      <c r="DA334" s="130" t="s">
        <v>3907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X335" s="98">
        <v>0</v>
      </c>
      <c r="Y335" s="98">
        <v>0</v>
      </c>
      <c r="DA335" s="63" t="s">
        <v>3908</v>
      </c>
    </row>
    <row r="336" spans="1:105" ht="12" customHeight="1" x14ac:dyDescent="0.25">
      <c r="A336" s="121" t="s">
        <v>92</v>
      </c>
      <c r="B336" s="122"/>
      <c r="C336" s="122">
        <f t="shared" ref="C336:Y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X336" s="122">
        <f t="shared" si="173"/>
        <v>0</v>
      </c>
      <c r="Y336" s="122">
        <f t="shared" si="173"/>
        <v>0</v>
      </c>
      <c r="DA336" s="130" t="s">
        <v>3909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3910</v>
      </c>
    </row>
    <row r="338" spans="1:105" ht="12" customHeight="1" x14ac:dyDescent="0.25">
      <c r="A338" s="121" t="s">
        <v>55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0</v>
      </c>
      <c r="L338" s="122">
        <v>0</v>
      </c>
      <c r="M338" s="122">
        <v>0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</v>
      </c>
      <c r="X338" s="122">
        <v>0</v>
      </c>
      <c r="Y338" s="122">
        <v>0</v>
      </c>
      <c r="DA338" s="130" t="s">
        <v>3911</v>
      </c>
    </row>
    <row r="339" spans="1:105" ht="12" customHeight="1" x14ac:dyDescent="0.25">
      <c r="A339" s="97" t="s">
        <v>124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X339" s="98">
        <v>0</v>
      </c>
      <c r="Y339" s="98">
        <v>0</v>
      </c>
      <c r="DA339" s="63" t="s">
        <v>3912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X340" s="98">
        <v>0</v>
      </c>
      <c r="Y340" s="98">
        <v>0</v>
      </c>
      <c r="DA340" s="63" t="s">
        <v>3913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X341" s="101">
        <v>0</v>
      </c>
      <c r="Y341" s="101">
        <v>0</v>
      </c>
      <c r="DA341" s="131" t="s">
        <v>3914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X342" s="104">
        <v>0</v>
      </c>
      <c r="Y342" s="104">
        <v>0</v>
      </c>
      <c r="DA342" s="132" t="s">
        <v>3915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X343" s="101">
        <v>0</v>
      </c>
      <c r="Y343" s="101">
        <v>0</v>
      </c>
      <c r="DA343" s="131" t="s">
        <v>3916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X344" s="104">
        <v>0</v>
      </c>
      <c r="Y344" s="104">
        <v>0</v>
      </c>
      <c r="DA344" s="132" t="s">
        <v>3917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X345" s="98">
        <v>0</v>
      </c>
      <c r="Y345" s="98">
        <v>0</v>
      </c>
      <c r="DA345" s="63" t="s">
        <v>3918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X346" s="98">
        <v>0</v>
      </c>
      <c r="Y346" s="98">
        <v>0</v>
      </c>
      <c r="DA346" s="63" t="s">
        <v>3919</v>
      </c>
    </row>
    <row r="347" spans="1:105" ht="12" customHeight="1" x14ac:dyDescent="0.25">
      <c r="A347" s="121" t="s">
        <v>54</v>
      </c>
      <c r="B347" s="122"/>
      <c r="C347" s="122">
        <v>9.9470136617425924E-3</v>
      </c>
      <c r="D347" s="122">
        <v>0</v>
      </c>
      <c r="E347" s="122">
        <v>1.4834422641320002E-2</v>
      </c>
      <c r="F347" s="122">
        <v>1.5239394318196839E-2</v>
      </c>
      <c r="G347" s="122">
        <v>1.8419469238478245E-2</v>
      </c>
      <c r="H347" s="122">
        <v>2.9720576160944208E-2</v>
      </c>
      <c r="I347" s="122">
        <v>3.0351281325021625E-2</v>
      </c>
      <c r="J347" s="122">
        <v>6.3088926300433848E-2</v>
      </c>
      <c r="K347" s="122">
        <v>3.2621851941317496E-2</v>
      </c>
      <c r="L347" s="122">
        <v>1.7399449241743283E-2</v>
      </c>
      <c r="M347" s="122">
        <v>1.0735101441811959E-2</v>
      </c>
      <c r="N347" s="122">
        <v>4.582602406287716E-3</v>
      </c>
      <c r="O347" s="122">
        <v>6.640640364360819E-3</v>
      </c>
      <c r="P347" s="122">
        <v>3.0590392205560115E-2</v>
      </c>
      <c r="Q347" s="122">
        <v>4.6298399327127648E-2</v>
      </c>
      <c r="R347" s="122">
        <v>7.3569639396720052E-2</v>
      </c>
      <c r="S347" s="122">
        <v>4.9501835938148907E-2</v>
      </c>
      <c r="T347" s="122">
        <v>3.4316301215116682E-2</v>
      </c>
      <c r="U347" s="122">
        <v>2.1517743385591582E-2</v>
      </c>
      <c r="V347" s="122">
        <v>1.272286801315063E-3</v>
      </c>
      <c r="W347" s="122">
        <v>5.706474413644441E-4</v>
      </c>
      <c r="X347" s="122">
        <v>2.1190641184009679E-2</v>
      </c>
      <c r="Y347" s="122">
        <v>1.7402892627686916E-2</v>
      </c>
      <c r="DA347" s="130" t="s">
        <v>3920</v>
      </c>
    </row>
    <row r="348" spans="1:105" ht="12" customHeight="1" x14ac:dyDescent="0.25">
      <c r="A348" s="97" t="s">
        <v>50</v>
      </c>
      <c r="B348" s="98"/>
      <c r="C348" s="98">
        <v>9.9470136617425924E-3</v>
      </c>
      <c r="D348" s="98">
        <v>0</v>
      </c>
      <c r="E348" s="98">
        <v>1.4834422641320002E-2</v>
      </c>
      <c r="F348" s="98">
        <v>1.5239394318196839E-2</v>
      </c>
      <c r="G348" s="98">
        <v>1.8419469238478245E-2</v>
      </c>
      <c r="H348" s="98">
        <v>2.9720576160944208E-2</v>
      </c>
      <c r="I348" s="98">
        <v>3.0351281325021625E-2</v>
      </c>
      <c r="J348" s="98">
        <v>6.3088926300433848E-2</v>
      </c>
      <c r="K348" s="98">
        <v>3.2621851941317496E-2</v>
      </c>
      <c r="L348" s="98">
        <v>1.7399449241743283E-2</v>
      </c>
      <c r="M348" s="98">
        <v>1.0735101441811959E-2</v>
      </c>
      <c r="N348" s="98">
        <v>4.582602406287716E-3</v>
      </c>
      <c r="O348" s="98">
        <v>6.640640364360819E-3</v>
      </c>
      <c r="P348" s="98">
        <v>3.0590392205560115E-2</v>
      </c>
      <c r="Q348" s="98">
        <v>4.6298399327127648E-2</v>
      </c>
      <c r="R348" s="98">
        <v>7.3569639396720052E-2</v>
      </c>
      <c r="S348" s="98">
        <v>4.9501835938148907E-2</v>
      </c>
      <c r="T348" s="98">
        <v>3.4316301215116682E-2</v>
      </c>
      <c r="U348" s="98">
        <v>2.1517743385591582E-2</v>
      </c>
      <c r="V348" s="98">
        <v>1.272286801315063E-3</v>
      </c>
      <c r="W348" s="98">
        <v>5.706474413644441E-4</v>
      </c>
      <c r="X348" s="98">
        <v>2.1190641184009679E-2</v>
      </c>
      <c r="Y348" s="98">
        <v>1.7402892627686916E-2</v>
      </c>
      <c r="DA348" s="63" t="s">
        <v>3921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DA349" s="60" t="s">
        <v>3922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17549.892078560777</v>
      </c>
      <c r="D351" s="117">
        <f t="shared" si="174"/>
        <v>15877.545927595254</v>
      </c>
      <c r="E351" s="117">
        <f t="shared" si="174"/>
        <v>15277.710944076847</v>
      </c>
      <c r="F351" s="117">
        <f t="shared" si="174"/>
        <v>14826.145547285567</v>
      </c>
      <c r="G351" s="117">
        <f t="shared" si="174"/>
        <v>14205.644709192351</v>
      </c>
      <c r="H351" s="117">
        <f t="shared" si="174"/>
        <v>13088.778658142404</v>
      </c>
      <c r="I351" s="117">
        <f t="shared" si="174"/>
        <v>15251.321253695531</v>
      </c>
      <c r="J351" s="117">
        <f t="shared" si="174"/>
        <v>14777.913016650196</v>
      </c>
      <c r="K351" s="117">
        <f t="shared" si="174"/>
        <v>14418.834078103235</v>
      </c>
      <c r="L351" s="117">
        <f t="shared" si="174"/>
        <v>16559.813644468384</v>
      </c>
      <c r="M351" s="117">
        <f t="shared" si="174"/>
        <v>13848.4823645492</v>
      </c>
      <c r="N351" s="117">
        <f t="shared" si="174"/>
        <v>13734.101571008217</v>
      </c>
      <c r="O351" s="117">
        <f t="shared" si="174"/>
        <v>13069.678943300034</v>
      </c>
      <c r="P351" s="117">
        <f t="shared" si="174"/>
        <v>12009.437363463496</v>
      </c>
      <c r="Q351" s="117">
        <f t="shared" si="174"/>
        <v>11173.490119804523</v>
      </c>
      <c r="R351" s="117">
        <f t="shared" ref="R351:V351" si="175">R352+R354+R356+R365</f>
        <v>11303.250821861415</v>
      </c>
      <c r="S351" s="117">
        <f t="shared" si="175"/>
        <v>10276.691635172569</v>
      </c>
      <c r="T351" s="117">
        <f t="shared" si="175"/>
        <v>11358.957789159711</v>
      </c>
      <c r="U351" s="117">
        <f t="shared" si="175"/>
        <v>9000.2538067755195</v>
      </c>
      <c r="V351" s="117">
        <f t="shared" si="175"/>
        <v>7959.6604443667366</v>
      </c>
      <c r="W351" s="117">
        <f t="shared" ref="W351:Y351" si="176">W352+W354+W356+W365</f>
        <v>7903.5182155188795</v>
      </c>
      <c r="X351" s="117">
        <f t="shared" si="176"/>
        <v>4631.425176006489</v>
      </c>
      <c r="Y351" s="117">
        <f t="shared" si="176"/>
        <v>5036.7996606369306</v>
      </c>
      <c r="DA351" s="129" t="s">
        <v>4074</v>
      </c>
    </row>
    <row r="352" spans="1:105" ht="12" customHeight="1" x14ac:dyDescent="0.25">
      <c r="A352" s="121" t="s">
        <v>57</v>
      </c>
      <c r="B352" s="122"/>
      <c r="C352" s="122">
        <f t="shared" ref="C352:Y352" si="177">C353</f>
        <v>14667.796900879357</v>
      </c>
      <c r="D352" s="122">
        <f t="shared" si="177"/>
        <v>13166.412219904094</v>
      </c>
      <c r="E352" s="122">
        <f t="shared" si="177"/>
        <v>12626.331816906057</v>
      </c>
      <c r="F352" s="122">
        <f t="shared" si="177"/>
        <v>12205.3990746503</v>
      </c>
      <c r="G352" s="122">
        <f t="shared" si="177"/>
        <v>11695.320234488017</v>
      </c>
      <c r="H352" s="122">
        <f t="shared" si="177"/>
        <v>10515.061288082325</v>
      </c>
      <c r="I352" s="122">
        <f t="shared" si="177"/>
        <v>12879.450623534191</v>
      </c>
      <c r="J352" s="122">
        <f t="shared" si="177"/>
        <v>12461.246275128371</v>
      </c>
      <c r="K352" s="122">
        <f t="shared" si="177"/>
        <v>12245.363846031354</v>
      </c>
      <c r="L352" s="122">
        <f t="shared" si="177"/>
        <v>14238.832414938932</v>
      </c>
      <c r="M352" s="122">
        <f t="shared" si="177"/>
        <v>11719.845913132889</v>
      </c>
      <c r="N352" s="122">
        <f t="shared" si="177"/>
        <v>11590.006277399012</v>
      </c>
      <c r="O352" s="122">
        <f t="shared" si="177"/>
        <v>11026.901346473183</v>
      </c>
      <c r="P352" s="122">
        <f t="shared" si="177"/>
        <v>10096.089313602335</v>
      </c>
      <c r="Q352" s="122">
        <f t="shared" si="177"/>
        <v>9261.1208386153703</v>
      </c>
      <c r="R352" s="122">
        <f t="shared" si="177"/>
        <v>9217.3086845991493</v>
      </c>
      <c r="S352" s="122">
        <f t="shared" si="177"/>
        <v>8276.774744262495</v>
      </c>
      <c r="T352" s="122">
        <f t="shared" si="177"/>
        <v>9491.1959336559576</v>
      </c>
      <c r="U352" s="122">
        <f t="shared" si="177"/>
        <v>7046.3917338747378</v>
      </c>
      <c r="V352" s="122">
        <f t="shared" si="177"/>
        <v>6129.3038018710176</v>
      </c>
      <c r="W352" s="122">
        <f t="shared" si="177"/>
        <v>5919.3528830588984</v>
      </c>
      <c r="X352" s="122">
        <f t="shared" si="177"/>
        <v>3262.3612349240216</v>
      </c>
      <c r="Y352" s="122">
        <f t="shared" si="177"/>
        <v>3187.4626554203928</v>
      </c>
      <c r="DA352" s="130" t="s">
        <v>4075</v>
      </c>
    </row>
    <row r="353" spans="1:105" ht="12" customHeight="1" x14ac:dyDescent="0.25">
      <c r="A353" s="97" t="s">
        <v>53</v>
      </c>
      <c r="B353" s="98"/>
      <c r="C353" s="98">
        <v>14667.796900879357</v>
      </c>
      <c r="D353" s="98">
        <v>13166.412219904094</v>
      </c>
      <c r="E353" s="98">
        <v>12626.331816906057</v>
      </c>
      <c r="F353" s="98">
        <v>12205.3990746503</v>
      </c>
      <c r="G353" s="98">
        <v>11695.320234488017</v>
      </c>
      <c r="H353" s="98">
        <v>10515.061288082325</v>
      </c>
      <c r="I353" s="98">
        <v>12879.450623534191</v>
      </c>
      <c r="J353" s="98">
        <v>12461.246275128371</v>
      </c>
      <c r="K353" s="98">
        <v>12245.363846031354</v>
      </c>
      <c r="L353" s="98">
        <v>14238.832414938932</v>
      </c>
      <c r="M353" s="98">
        <v>11719.845913132889</v>
      </c>
      <c r="N353" s="98">
        <v>11590.006277399012</v>
      </c>
      <c r="O353" s="98">
        <v>11026.901346473183</v>
      </c>
      <c r="P353" s="98">
        <v>10096.089313602335</v>
      </c>
      <c r="Q353" s="98">
        <v>9261.1208386153703</v>
      </c>
      <c r="R353" s="98">
        <v>9217.3086845991493</v>
      </c>
      <c r="S353" s="98">
        <v>8276.774744262495</v>
      </c>
      <c r="T353" s="98">
        <v>9491.1959336559576</v>
      </c>
      <c r="U353" s="98">
        <v>7046.3917338747378</v>
      </c>
      <c r="V353" s="98">
        <v>6129.3038018710176</v>
      </c>
      <c r="W353" s="98">
        <v>5919.3528830588984</v>
      </c>
      <c r="X353" s="98">
        <v>3262.3612349240216</v>
      </c>
      <c r="Y353" s="98">
        <v>3187.4626554203928</v>
      </c>
      <c r="DA353" s="63" t="s">
        <v>4076</v>
      </c>
    </row>
    <row r="354" spans="1:105" ht="12" customHeight="1" x14ac:dyDescent="0.25">
      <c r="A354" s="121" t="s">
        <v>92</v>
      </c>
      <c r="B354" s="122"/>
      <c r="C354" s="122">
        <f t="shared" ref="C354:Y354" si="178">C355</f>
        <v>0.13117948427021353</v>
      </c>
      <c r="D354" s="122">
        <f t="shared" si="178"/>
        <v>0.11921901995427521</v>
      </c>
      <c r="E354" s="122">
        <f t="shared" si="178"/>
        <v>0.19175124677930794</v>
      </c>
      <c r="F354" s="122">
        <f t="shared" si="178"/>
        <v>0.27560209937712216</v>
      </c>
      <c r="G354" s="122">
        <f t="shared" si="178"/>
        <v>0.43297187033810869</v>
      </c>
      <c r="H354" s="122">
        <f t="shared" si="178"/>
        <v>0.53315763016140971</v>
      </c>
      <c r="I354" s="122">
        <f t="shared" si="178"/>
        <v>0.66463084341775858</v>
      </c>
      <c r="J354" s="122">
        <f t="shared" si="178"/>
        <v>0.76295358133743463</v>
      </c>
      <c r="K354" s="122">
        <f t="shared" si="178"/>
        <v>0.82050946402086367</v>
      </c>
      <c r="L354" s="122">
        <f t="shared" si="178"/>
        <v>1.8233253762710924</v>
      </c>
      <c r="M354" s="122">
        <f t="shared" si="178"/>
        <v>0.68437441587645431</v>
      </c>
      <c r="N354" s="122">
        <f t="shared" si="178"/>
        <v>1.0670460632148981</v>
      </c>
      <c r="O354" s="122">
        <f t="shared" si="178"/>
        <v>1.1125461958883602</v>
      </c>
      <c r="P354" s="122">
        <f t="shared" si="178"/>
        <v>1.3412437720427872</v>
      </c>
      <c r="Q354" s="122">
        <f t="shared" si="178"/>
        <v>1.2700782311077814</v>
      </c>
      <c r="R354" s="122">
        <f t="shared" si="178"/>
        <v>1.5110727167890847</v>
      </c>
      <c r="S354" s="122">
        <f t="shared" si="178"/>
        <v>1.6715554561366195</v>
      </c>
      <c r="T354" s="122">
        <f t="shared" si="178"/>
        <v>2.4260878115230531</v>
      </c>
      <c r="U354" s="122">
        <f t="shared" si="178"/>
        <v>1.7346950921823296</v>
      </c>
      <c r="V354" s="122">
        <f t="shared" si="178"/>
        <v>2.0240127922209159</v>
      </c>
      <c r="W354" s="122">
        <f t="shared" si="178"/>
        <v>2.9992592900946917</v>
      </c>
      <c r="X354" s="122">
        <f t="shared" si="178"/>
        <v>2.9017882432351505</v>
      </c>
      <c r="Y354" s="122">
        <f t="shared" si="178"/>
        <v>2.1657133400003965</v>
      </c>
      <c r="DA354" s="130" t="s">
        <v>4077</v>
      </c>
    </row>
    <row r="355" spans="1:105" ht="12" customHeight="1" x14ac:dyDescent="0.25">
      <c r="A355" s="97" t="s">
        <v>53</v>
      </c>
      <c r="B355" s="98"/>
      <c r="C355" s="98">
        <f>RES_hhdet_in_fech!C165</f>
        <v>0.13117948427021353</v>
      </c>
      <c r="D355" s="98">
        <f>RES_hhdet_in_fech!D165</f>
        <v>0.11921901995427521</v>
      </c>
      <c r="E355" s="98">
        <f>RES_hhdet_in_fech!E165</f>
        <v>0.19175124677930794</v>
      </c>
      <c r="F355" s="98">
        <f>RES_hhdet_in_fech!F165</f>
        <v>0.27560209937712216</v>
      </c>
      <c r="G355" s="98">
        <f>RES_hhdet_in_fech!G165</f>
        <v>0.43297187033810869</v>
      </c>
      <c r="H355" s="98">
        <f>RES_hhdet_in_fech!H165</f>
        <v>0.53315763016140971</v>
      </c>
      <c r="I355" s="98">
        <f>RES_hhdet_in_fech!I165</f>
        <v>0.66463084341775858</v>
      </c>
      <c r="J355" s="98">
        <f>RES_hhdet_in_fech!J165</f>
        <v>0.76295358133743463</v>
      </c>
      <c r="K355" s="98">
        <f>RES_hhdet_in_fech!K165</f>
        <v>0.82050946402086367</v>
      </c>
      <c r="L355" s="98">
        <f>RES_hhdet_in_fech!L165</f>
        <v>1.8233253762710924</v>
      </c>
      <c r="M355" s="98">
        <f>RES_hhdet_in_fech!M165</f>
        <v>0.68437441587645431</v>
      </c>
      <c r="N355" s="98">
        <f>RES_hhdet_in_fech!N165</f>
        <v>1.0670460632148981</v>
      </c>
      <c r="O355" s="98">
        <f>RES_hhdet_in_fech!O165</f>
        <v>1.1125461958883602</v>
      </c>
      <c r="P355" s="98">
        <f>RES_hhdet_in_fech!P165</f>
        <v>1.3412437720427872</v>
      </c>
      <c r="Q355" s="98">
        <f>RES_hhdet_in_fech!Q165</f>
        <v>1.2700782311077814</v>
      </c>
      <c r="R355" s="98">
        <f>RES_hhdet_in_fech!R165</f>
        <v>1.5110727167890847</v>
      </c>
      <c r="S355" s="98">
        <f>RES_hhdet_in_fech!S165</f>
        <v>1.6715554561366195</v>
      </c>
      <c r="T355" s="98">
        <f>RES_hhdet_in_fech!T165</f>
        <v>2.4260878115230531</v>
      </c>
      <c r="U355" s="98">
        <f>RES_hhdet_in_fech!U165</f>
        <v>1.7346950921823296</v>
      </c>
      <c r="V355" s="98">
        <f>RES_hhdet_in_fech!V165</f>
        <v>2.0240127922209159</v>
      </c>
      <c r="W355" s="98">
        <f>RES_hhdet_in_fech!W165</f>
        <v>2.9992592900946917</v>
      </c>
      <c r="X355" s="98">
        <f>RES_hhdet_in_fech!X165</f>
        <v>2.9017882432351505</v>
      </c>
      <c r="Y355" s="98">
        <f>RES_hhdet_in_fech!Y165</f>
        <v>2.1657133400003965</v>
      </c>
      <c r="DA355" s="63" t="s">
        <v>4078</v>
      </c>
    </row>
    <row r="356" spans="1:105" ht="12" customHeight="1" x14ac:dyDescent="0.25">
      <c r="A356" s="121" t="s">
        <v>55</v>
      </c>
      <c r="B356" s="122"/>
      <c r="C356" s="122">
        <v>1810.4798952135625</v>
      </c>
      <c r="D356" s="122">
        <v>1770.8169465085427</v>
      </c>
      <c r="E356" s="122">
        <v>1738.4822336021864</v>
      </c>
      <c r="F356" s="122">
        <v>1708.5066220881015</v>
      </c>
      <c r="G356" s="122">
        <v>1673.8225385163403</v>
      </c>
      <c r="H356" s="122">
        <v>1689.6382484678763</v>
      </c>
      <c r="I356" s="122">
        <v>1618.2518831464515</v>
      </c>
      <c r="J356" s="122">
        <v>1568.3516396963357</v>
      </c>
      <c r="K356" s="122">
        <v>1490.2017550747178</v>
      </c>
      <c r="L356" s="122">
        <v>1565.8057252603728</v>
      </c>
      <c r="M356" s="122">
        <v>1427.5606655025463</v>
      </c>
      <c r="N356" s="122">
        <v>1458.733768606472</v>
      </c>
      <c r="O356" s="122">
        <v>1381.0050819874486</v>
      </c>
      <c r="P356" s="122">
        <v>1242.3886310633964</v>
      </c>
      <c r="Q356" s="122">
        <v>1216.4060756703905</v>
      </c>
      <c r="R356" s="122">
        <v>1306.724003129988</v>
      </c>
      <c r="S356" s="122">
        <v>1284.0068068622916</v>
      </c>
      <c r="T356" s="122">
        <v>1206.3597418288227</v>
      </c>
      <c r="U356" s="122">
        <v>1273.6715474611153</v>
      </c>
      <c r="V356" s="122">
        <v>1219.4129464313021</v>
      </c>
      <c r="W356" s="122">
        <v>1318.7841606592758</v>
      </c>
      <c r="X356" s="122">
        <v>888.03628086634922</v>
      </c>
      <c r="Y356" s="122">
        <v>1214.0553068013082</v>
      </c>
      <c r="DA356" s="130" t="s">
        <v>4079</v>
      </c>
    </row>
    <row r="357" spans="1:105" ht="12" customHeight="1" x14ac:dyDescent="0.25">
      <c r="A357" s="97" t="s">
        <v>124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X357" s="98">
        <v>0</v>
      </c>
      <c r="Y357" s="98">
        <v>0</v>
      </c>
      <c r="DA357" s="63" t="s">
        <v>4080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X358" s="98">
        <v>0</v>
      </c>
      <c r="Y358" s="98">
        <v>0</v>
      </c>
      <c r="DA358" s="63" t="s">
        <v>4081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X359" s="101">
        <v>0</v>
      </c>
      <c r="Y359" s="101">
        <v>0</v>
      </c>
      <c r="DA359" s="131" t="s">
        <v>4082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X360" s="104">
        <v>0</v>
      </c>
      <c r="Y360" s="104">
        <v>0</v>
      </c>
      <c r="DA360" s="132" t="s">
        <v>4083</v>
      </c>
    </row>
    <row r="361" spans="1:105" ht="12" customHeight="1" x14ac:dyDescent="0.25">
      <c r="A361" s="106" t="s">
        <v>122</v>
      </c>
      <c r="B361" s="101"/>
      <c r="C361" s="101">
        <v>1810.4798952135625</v>
      </c>
      <c r="D361" s="101">
        <v>1770.8169465085427</v>
      </c>
      <c r="E361" s="101">
        <v>1738.4822336021864</v>
      </c>
      <c r="F361" s="101">
        <v>1708.5066220881015</v>
      </c>
      <c r="G361" s="101">
        <v>1673.8225385163403</v>
      </c>
      <c r="H361" s="101">
        <v>1689.6382484678763</v>
      </c>
      <c r="I361" s="101">
        <v>1618.2518831464515</v>
      </c>
      <c r="J361" s="101">
        <v>1568.3516396963357</v>
      </c>
      <c r="K361" s="101">
        <v>1490.2017550747178</v>
      </c>
      <c r="L361" s="101">
        <v>1565.8057252603728</v>
      </c>
      <c r="M361" s="101">
        <v>1427.5606655025463</v>
      </c>
      <c r="N361" s="101">
        <v>1458.733768606472</v>
      </c>
      <c r="O361" s="101">
        <v>1381.0050819874486</v>
      </c>
      <c r="P361" s="101">
        <v>1242.3886310633964</v>
      </c>
      <c r="Q361" s="101">
        <v>1216.4060756703905</v>
      </c>
      <c r="R361" s="101">
        <v>1306.724003129988</v>
      </c>
      <c r="S361" s="101">
        <v>1284.0068068622916</v>
      </c>
      <c r="T361" s="101">
        <v>1206.3597418288227</v>
      </c>
      <c r="U361" s="101">
        <v>1273.6715474611153</v>
      </c>
      <c r="V361" s="101">
        <v>1219.4129464313021</v>
      </c>
      <c r="W361" s="101">
        <v>1318.7841606592758</v>
      </c>
      <c r="X361" s="101">
        <v>888.03628086634922</v>
      </c>
      <c r="Y361" s="101">
        <v>1214.0553068013082</v>
      </c>
      <c r="DA361" s="131" t="s">
        <v>4084</v>
      </c>
    </row>
    <row r="362" spans="1:105" ht="12" customHeight="1" x14ac:dyDescent="0.25">
      <c r="A362" s="107" t="s">
        <v>121</v>
      </c>
      <c r="B362" s="104"/>
      <c r="C362" s="104">
        <v>0</v>
      </c>
      <c r="D362" s="104">
        <v>0</v>
      </c>
      <c r="E362" s="104">
        <v>0</v>
      </c>
      <c r="F362" s="104">
        <v>0</v>
      </c>
      <c r="G362" s="104">
        <v>0</v>
      </c>
      <c r="H362" s="104">
        <v>0</v>
      </c>
      <c r="I362" s="104">
        <v>0</v>
      </c>
      <c r="J362" s="104">
        <v>0</v>
      </c>
      <c r="K362" s="104">
        <v>0</v>
      </c>
      <c r="L362" s="104">
        <v>0</v>
      </c>
      <c r="M362" s="104">
        <v>0</v>
      </c>
      <c r="N362" s="104">
        <v>0</v>
      </c>
      <c r="O362" s="104">
        <v>0</v>
      </c>
      <c r="P362" s="104">
        <v>0</v>
      </c>
      <c r="Q362" s="104">
        <v>0</v>
      </c>
      <c r="R362" s="104">
        <v>0</v>
      </c>
      <c r="S362" s="104">
        <v>0</v>
      </c>
      <c r="T362" s="104">
        <v>0</v>
      </c>
      <c r="U362" s="104">
        <v>0</v>
      </c>
      <c r="V362" s="104">
        <v>0</v>
      </c>
      <c r="W362" s="104">
        <v>0</v>
      </c>
      <c r="X362" s="104">
        <v>0</v>
      </c>
      <c r="Y362" s="104">
        <v>0</v>
      </c>
      <c r="DA362" s="132" t="s">
        <v>4085</v>
      </c>
    </row>
    <row r="363" spans="1:105" ht="12" customHeight="1" x14ac:dyDescent="0.25">
      <c r="A363" s="108" t="s">
        <v>53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X363" s="98">
        <v>0</v>
      </c>
      <c r="Y363" s="98">
        <v>0</v>
      </c>
      <c r="DA363" s="63" t="s">
        <v>4086</v>
      </c>
    </row>
    <row r="364" spans="1:105" ht="12" customHeight="1" x14ac:dyDescent="0.25">
      <c r="A364" s="108" t="s">
        <v>52</v>
      </c>
      <c r="B364" s="98"/>
      <c r="C364" s="98">
        <v>0</v>
      </c>
      <c r="D364" s="98">
        <v>0</v>
      </c>
      <c r="E364" s="98">
        <v>0</v>
      </c>
      <c r="F364" s="98">
        <v>0</v>
      </c>
      <c r="G364" s="98">
        <v>0</v>
      </c>
      <c r="H364" s="98">
        <v>0</v>
      </c>
      <c r="I364" s="98">
        <v>0</v>
      </c>
      <c r="J364" s="98">
        <v>0</v>
      </c>
      <c r="K364" s="98">
        <v>0</v>
      </c>
      <c r="L364" s="98">
        <v>0</v>
      </c>
      <c r="M364" s="98">
        <v>0</v>
      </c>
      <c r="N364" s="98">
        <v>0</v>
      </c>
      <c r="O364" s="98">
        <v>0</v>
      </c>
      <c r="P364" s="98">
        <v>0</v>
      </c>
      <c r="Q364" s="98">
        <v>0</v>
      </c>
      <c r="R364" s="98">
        <v>0</v>
      </c>
      <c r="S364" s="98">
        <v>0</v>
      </c>
      <c r="T364" s="98">
        <v>0</v>
      </c>
      <c r="U364" s="98">
        <v>0</v>
      </c>
      <c r="V364" s="98">
        <v>0</v>
      </c>
      <c r="W364" s="98">
        <v>0</v>
      </c>
      <c r="X364" s="98">
        <v>0</v>
      </c>
      <c r="Y364" s="98">
        <v>0</v>
      </c>
      <c r="DA364" s="63" t="s">
        <v>4087</v>
      </c>
    </row>
    <row r="365" spans="1:105" ht="12" customHeight="1" x14ac:dyDescent="0.25">
      <c r="A365" s="121" t="s">
        <v>54</v>
      </c>
      <c r="B365" s="122"/>
      <c r="C365" s="122">
        <v>1071.4841029835898</v>
      </c>
      <c r="D365" s="122">
        <v>940.19754216266369</v>
      </c>
      <c r="E365" s="122">
        <v>912.70514232182541</v>
      </c>
      <c r="F365" s="122">
        <v>911.9642484477888</v>
      </c>
      <c r="G365" s="122">
        <v>836.06896431765585</v>
      </c>
      <c r="H365" s="122">
        <v>883.54596396204192</v>
      </c>
      <c r="I365" s="122">
        <v>752.95411617147079</v>
      </c>
      <c r="J365" s="122">
        <v>747.55214824415191</v>
      </c>
      <c r="K365" s="122">
        <v>682.44796753314233</v>
      </c>
      <c r="L365" s="122">
        <v>753.35217889280705</v>
      </c>
      <c r="M365" s="122">
        <v>700.39141149788804</v>
      </c>
      <c r="N365" s="122">
        <v>684.2944789395184</v>
      </c>
      <c r="O365" s="122">
        <v>660.65996864351291</v>
      </c>
      <c r="P365" s="122">
        <v>669.61817502572023</v>
      </c>
      <c r="Q365" s="122">
        <v>694.69312728765442</v>
      </c>
      <c r="R365" s="122">
        <v>777.70706141548828</v>
      </c>
      <c r="S365" s="122">
        <v>714.23852859164595</v>
      </c>
      <c r="T365" s="122">
        <v>658.97602586340759</v>
      </c>
      <c r="U365" s="122">
        <v>678.45583034748483</v>
      </c>
      <c r="V365" s="122">
        <v>608.91968327219604</v>
      </c>
      <c r="W365" s="122">
        <v>662.38191251061062</v>
      </c>
      <c r="X365" s="122">
        <v>478.12587197288269</v>
      </c>
      <c r="Y365" s="122">
        <v>633.11598507522922</v>
      </c>
      <c r="DA365" s="130" t="s">
        <v>4088</v>
      </c>
    </row>
    <row r="366" spans="1:105" ht="12" customHeight="1" x14ac:dyDescent="0.25">
      <c r="A366" s="97" t="s">
        <v>50</v>
      </c>
      <c r="B366" s="98"/>
      <c r="C366" s="98">
        <v>1621.7992313694035</v>
      </c>
      <c r="D366" s="98">
        <v>0</v>
      </c>
      <c r="E366" s="98">
        <v>1187.3427333013174</v>
      </c>
      <c r="F366" s="98">
        <v>1265.7850935585952</v>
      </c>
      <c r="G366" s="98">
        <v>1026.4035854100628</v>
      </c>
      <c r="H366" s="98">
        <v>1099.4573905981272</v>
      </c>
      <c r="I366" s="98">
        <v>738.18734440401306</v>
      </c>
      <c r="J366" s="98">
        <v>977.91911732553444</v>
      </c>
      <c r="K366" s="98">
        <v>849.74779764015591</v>
      </c>
      <c r="L366" s="98">
        <v>1007.8364219135644</v>
      </c>
      <c r="M366" s="98">
        <v>984.53929699073672</v>
      </c>
      <c r="N366" s="98">
        <v>775.90217777502039</v>
      </c>
      <c r="O366" s="98">
        <v>730.83293321456426</v>
      </c>
      <c r="P366" s="98">
        <v>816.1486018547896</v>
      </c>
      <c r="Q366" s="98">
        <v>849.22520336487582</v>
      </c>
      <c r="R366" s="98">
        <v>1058.3890568727586</v>
      </c>
      <c r="S366" s="98">
        <v>1042.6610743802378</v>
      </c>
      <c r="T366" s="98">
        <v>899.2062762327339</v>
      </c>
      <c r="U366" s="98">
        <v>1064.3264553218728</v>
      </c>
      <c r="V366" s="98">
        <v>800.1199917711009</v>
      </c>
      <c r="W366" s="98">
        <v>837.36491366502912</v>
      </c>
      <c r="X366" s="98">
        <v>539.22017696293301</v>
      </c>
      <c r="Y366" s="98">
        <v>912.03245812092337</v>
      </c>
      <c r="DA366" s="63" t="s">
        <v>4089</v>
      </c>
    </row>
    <row r="367" spans="1:105" ht="12" customHeight="1" x14ac:dyDescent="0.25">
      <c r="A367" s="109" t="s">
        <v>120</v>
      </c>
      <c r="B367" s="33"/>
      <c r="C367" s="33">
        <v>1035.8521881960191</v>
      </c>
      <c r="D367" s="33">
        <v>940.19754216266369</v>
      </c>
      <c r="E367" s="33">
        <v>881.62475651138902</v>
      </c>
      <c r="F367" s="33">
        <v>873.92671337502452</v>
      </c>
      <c r="G367" s="33">
        <v>814.77089765150822</v>
      </c>
      <c r="H367" s="33">
        <v>860.70733305564704</v>
      </c>
      <c r="I367" s="33">
        <v>754.71600522216954</v>
      </c>
      <c r="J367" s="33">
        <v>706.96640431169999</v>
      </c>
      <c r="K367" s="33">
        <v>649.60978949820014</v>
      </c>
      <c r="L367" s="33">
        <v>706.74783559262005</v>
      </c>
      <c r="M367" s="33">
        <v>660.9720516607299</v>
      </c>
      <c r="N367" s="33">
        <v>676.27494974853175</v>
      </c>
      <c r="O367" s="33">
        <v>647.48194712782254</v>
      </c>
      <c r="P367" s="33">
        <v>600.14254161538577</v>
      </c>
      <c r="Q367" s="33">
        <v>619.76848434112264</v>
      </c>
      <c r="R367" s="33">
        <v>680.65769349466927</v>
      </c>
      <c r="S367" s="33">
        <v>660.90495277982313</v>
      </c>
      <c r="T367" s="33">
        <v>622.55122255831122</v>
      </c>
      <c r="U367" s="33">
        <v>654.63995959663839</v>
      </c>
      <c r="V367" s="33">
        <v>607.72574735828664</v>
      </c>
      <c r="W367" s="33">
        <v>661.46736720840977</v>
      </c>
      <c r="X367" s="33">
        <v>466.56207026251212</v>
      </c>
      <c r="Y367" s="33">
        <v>598.09508263002999</v>
      </c>
      <c r="DA367" s="60" t="s">
        <v>4090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12131.326192543076</v>
      </c>
      <c r="D369" s="117">
        <f t="shared" si="179"/>
        <v>11050.410123636322</v>
      </c>
      <c r="E369" s="117">
        <f t="shared" si="179"/>
        <v>10676.491930701806</v>
      </c>
      <c r="F369" s="117">
        <f t="shared" si="179"/>
        <v>10423.599191486417</v>
      </c>
      <c r="G369" s="117">
        <f t="shared" si="179"/>
        <v>10047.946893764914</v>
      </c>
      <c r="H369" s="117">
        <f t="shared" si="179"/>
        <v>9305.523507784219</v>
      </c>
      <c r="I369" s="117">
        <f t="shared" si="179"/>
        <v>10936.117703039008</v>
      </c>
      <c r="J369" s="117">
        <f t="shared" si="179"/>
        <v>10650.147182452305</v>
      </c>
      <c r="K369" s="117">
        <f t="shared" si="179"/>
        <v>10458.503134593153</v>
      </c>
      <c r="L369" s="117">
        <f t="shared" si="179"/>
        <v>12100.375886725315</v>
      </c>
      <c r="M369" s="117">
        <f t="shared" si="179"/>
        <v>10165.705844709762</v>
      </c>
      <c r="N369" s="117">
        <f t="shared" si="179"/>
        <v>10138.021461595688</v>
      </c>
      <c r="O369" s="117">
        <f t="shared" si="179"/>
        <v>9683.0287499594197</v>
      </c>
      <c r="P369" s="117">
        <f t="shared" si="179"/>
        <v>8928.6442450023278</v>
      </c>
      <c r="Q369" s="117">
        <f t="shared" si="179"/>
        <v>8410.4491780752342</v>
      </c>
      <c r="R369" s="117">
        <f t="shared" ref="R369:V369" si="180">R370+R372+R374+R383</f>
        <v>8726.8236763718578</v>
      </c>
      <c r="S369" s="117">
        <f t="shared" si="180"/>
        <v>8212.0639641404159</v>
      </c>
      <c r="T369" s="117">
        <f t="shared" si="180"/>
        <v>9421.6873425596095</v>
      </c>
      <c r="U369" s="117">
        <f t="shared" si="180"/>
        <v>7693.2675247555026</v>
      </c>
      <c r="V369" s="117">
        <f t="shared" si="180"/>
        <v>6996.6753591058778</v>
      </c>
      <c r="W369" s="117">
        <f t="shared" ref="W369:Y369" si="181">W370+W372+W374+W383</f>
        <v>7088.7072723738356</v>
      </c>
      <c r="X369" s="117">
        <f t="shared" si="181"/>
        <v>4174.1557401708124</v>
      </c>
      <c r="Y369" s="117">
        <f t="shared" si="181"/>
        <v>4554.6492559347234</v>
      </c>
      <c r="DA369" s="129" t="s">
        <v>4242</v>
      </c>
    </row>
    <row r="370" spans="1:105" ht="12" customHeight="1" x14ac:dyDescent="0.25">
      <c r="A370" s="121" t="s">
        <v>57</v>
      </c>
      <c r="B370" s="122"/>
      <c r="C370" s="122">
        <f t="shared" ref="C370:Y370" si="182">C371</f>
        <v>10200.597795431335</v>
      </c>
      <c r="D370" s="122">
        <f t="shared" si="182"/>
        <v>9220.9646031494194</v>
      </c>
      <c r="E370" s="122">
        <f t="shared" si="182"/>
        <v>8904.3993458553814</v>
      </c>
      <c r="F370" s="122">
        <f t="shared" si="182"/>
        <v>8667.1372649115419</v>
      </c>
      <c r="G370" s="122">
        <f t="shared" si="182"/>
        <v>8361.8796412752708</v>
      </c>
      <c r="H370" s="122">
        <f t="shared" si="182"/>
        <v>7569.1090385079951</v>
      </c>
      <c r="I370" s="122">
        <f t="shared" si="182"/>
        <v>9333.4763365984272</v>
      </c>
      <c r="J370" s="122">
        <f t="shared" si="182"/>
        <v>9090.4844078233818</v>
      </c>
      <c r="K370" s="122">
        <f t="shared" si="182"/>
        <v>8991.6303118579108</v>
      </c>
      <c r="L370" s="122">
        <f t="shared" si="182"/>
        <v>10523.093176718356</v>
      </c>
      <c r="M370" s="122">
        <f t="shared" si="182"/>
        <v>8706.5080046592557</v>
      </c>
      <c r="N370" s="122">
        <f t="shared" si="182"/>
        <v>8640.4033052195355</v>
      </c>
      <c r="O370" s="122">
        <f t="shared" si="182"/>
        <v>8240.5792920910462</v>
      </c>
      <c r="P370" s="122">
        <f t="shared" si="182"/>
        <v>7573.6082733120566</v>
      </c>
      <c r="Q370" s="122">
        <f t="shared" si="182"/>
        <v>7029.1279474215844</v>
      </c>
      <c r="R370" s="122">
        <f t="shared" si="182"/>
        <v>7186.7244230925198</v>
      </c>
      <c r="S370" s="122">
        <f t="shared" si="182"/>
        <v>6684.2668462689198</v>
      </c>
      <c r="T370" s="122">
        <f t="shared" si="182"/>
        <v>7961.6269704756269</v>
      </c>
      <c r="U370" s="122">
        <f t="shared" si="182"/>
        <v>6127.9056967870411</v>
      </c>
      <c r="V370" s="122">
        <f t="shared" si="182"/>
        <v>5493.1811948472559</v>
      </c>
      <c r="W370" s="122">
        <f t="shared" si="182"/>
        <v>5432.6949693113693</v>
      </c>
      <c r="X370" s="122">
        <f t="shared" si="182"/>
        <v>3034.4939589293599</v>
      </c>
      <c r="Y370" s="122">
        <f t="shared" si="182"/>
        <v>3002.0093812672289</v>
      </c>
      <c r="DA370" s="130" t="s">
        <v>4243</v>
      </c>
    </row>
    <row r="371" spans="1:105" ht="12" customHeight="1" x14ac:dyDescent="0.25">
      <c r="A371" s="97" t="s">
        <v>53</v>
      </c>
      <c r="B371" s="98"/>
      <c r="C371" s="98">
        <v>10200.597795431335</v>
      </c>
      <c r="D371" s="98">
        <v>9220.9646031494194</v>
      </c>
      <c r="E371" s="98">
        <v>8904.3993458553814</v>
      </c>
      <c r="F371" s="98">
        <v>8667.1372649115419</v>
      </c>
      <c r="G371" s="98">
        <v>8361.8796412752708</v>
      </c>
      <c r="H371" s="98">
        <v>7569.1090385079951</v>
      </c>
      <c r="I371" s="98">
        <v>9333.4763365984272</v>
      </c>
      <c r="J371" s="98">
        <v>9090.4844078233818</v>
      </c>
      <c r="K371" s="98">
        <v>8991.6303118579108</v>
      </c>
      <c r="L371" s="98">
        <v>10523.093176718356</v>
      </c>
      <c r="M371" s="98">
        <v>8706.5080046592557</v>
      </c>
      <c r="N371" s="98">
        <v>8640.4033052195355</v>
      </c>
      <c r="O371" s="98">
        <v>8240.5792920910462</v>
      </c>
      <c r="P371" s="98">
        <v>7573.6082733120566</v>
      </c>
      <c r="Q371" s="98">
        <v>7029.1279474215844</v>
      </c>
      <c r="R371" s="98">
        <v>7186.7244230925198</v>
      </c>
      <c r="S371" s="98">
        <v>6684.2668462689198</v>
      </c>
      <c r="T371" s="98">
        <v>7961.6269704756269</v>
      </c>
      <c r="U371" s="98">
        <v>6127.9056967870411</v>
      </c>
      <c r="V371" s="98">
        <v>5493.1811948472559</v>
      </c>
      <c r="W371" s="98">
        <v>5432.6949693113693</v>
      </c>
      <c r="X371" s="98">
        <v>3034.4939589293599</v>
      </c>
      <c r="Y371" s="98">
        <v>3002.0093812672289</v>
      </c>
      <c r="DA371" s="63" t="s">
        <v>4244</v>
      </c>
    </row>
    <row r="372" spans="1:105" ht="12" customHeight="1" x14ac:dyDescent="0.25">
      <c r="A372" s="121" t="s">
        <v>92</v>
      </c>
      <c r="B372" s="122"/>
      <c r="C372" s="122">
        <f t="shared" ref="C372:Y372" si="183">C373</f>
        <v>0.35886599938801572</v>
      </c>
      <c r="D372" s="122">
        <f t="shared" si="183"/>
        <v>0.34158079363988708</v>
      </c>
      <c r="E372" s="122">
        <f t="shared" si="183"/>
        <v>0.57459431835990737</v>
      </c>
      <c r="F372" s="122">
        <f t="shared" si="183"/>
        <v>0.86236558511869732</v>
      </c>
      <c r="G372" s="122">
        <f t="shared" si="183"/>
        <v>1.4129213327470993</v>
      </c>
      <c r="H372" s="122">
        <f t="shared" si="183"/>
        <v>1.8123615206127239</v>
      </c>
      <c r="I372" s="122">
        <f t="shared" si="183"/>
        <v>2.350898159318477</v>
      </c>
      <c r="J372" s="122">
        <f t="shared" si="183"/>
        <v>2.8058257416684849</v>
      </c>
      <c r="K372" s="122">
        <f t="shared" si="183"/>
        <v>3.1353094128531636</v>
      </c>
      <c r="L372" s="122">
        <f t="shared" si="183"/>
        <v>7.2349459322439742</v>
      </c>
      <c r="M372" s="122">
        <f t="shared" si="183"/>
        <v>2.8307375297571098</v>
      </c>
      <c r="N372" s="122">
        <f t="shared" si="183"/>
        <v>4.6217106205900969</v>
      </c>
      <c r="O372" s="122">
        <f t="shared" si="183"/>
        <v>5.0652707635517524</v>
      </c>
      <c r="P372" s="122">
        <f t="shared" si="183"/>
        <v>6.4102470281563431</v>
      </c>
      <c r="Q372" s="122">
        <f t="shared" si="183"/>
        <v>6.2908756391786369</v>
      </c>
      <c r="R372" s="122">
        <f t="shared" si="183"/>
        <v>7.5414633605953219</v>
      </c>
      <c r="S372" s="122">
        <f t="shared" si="183"/>
        <v>8.3493954730007154</v>
      </c>
      <c r="T372" s="122">
        <f t="shared" si="183"/>
        <v>12.129553795441337</v>
      </c>
      <c r="U372" s="122">
        <f t="shared" si="183"/>
        <v>8.6818040782094617</v>
      </c>
      <c r="V372" s="122">
        <f t="shared" si="183"/>
        <v>10.159660729605719</v>
      </c>
      <c r="W372" s="122">
        <f t="shared" si="183"/>
        <v>15.200294731669111</v>
      </c>
      <c r="X372" s="122">
        <f t="shared" si="183"/>
        <v>14.866143960720169</v>
      </c>
      <c r="Y372" s="122">
        <f t="shared" si="183"/>
        <v>11.22962171521206</v>
      </c>
      <c r="DA372" s="130" t="s">
        <v>4245</v>
      </c>
    </row>
    <row r="373" spans="1:105" ht="12" customHeight="1" x14ac:dyDescent="0.25">
      <c r="A373" s="97" t="s">
        <v>53</v>
      </c>
      <c r="B373" s="98"/>
      <c r="C373" s="98">
        <f>RES_hhdet_in_tesh!C165</f>
        <v>0.35886599938801572</v>
      </c>
      <c r="D373" s="98">
        <f>RES_hhdet_in_tesh!D165</f>
        <v>0.34158079363988708</v>
      </c>
      <c r="E373" s="98">
        <f>RES_hhdet_in_tesh!E165</f>
        <v>0.57459431835990737</v>
      </c>
      <c r="F373" s="98">
        <f>RES_hhdet_in_tesh!F165</f>
        <v>0.86236558511869732</v>
      </c>
      <c r="G373" s="98">
        <f>RES_hhdet_in_tesh!G165</f>
        <v>1.4129213327470993</v>
      </c>
      <c r="H373" s="98">
        <f>RES_hhdet_in_tesh!H165</f>
        <v>1.8123615206127239</v>
      </c>
      <c r="I373" s="98">
        <f>RES_hhdet_in_tesh!I165</f>
        <v>2.350898159318477</v>
      </c>
      <c r="J373" s="98">
        <f>RES_hhdet_in_tesh!J165</f>
        <v>2.8058257416684849</v>
      </c>
      <c r="K373" s="98">
        <f>RES_hhdet_in_tesh!K165</f>
        <v>3.1353094128531636</v>
      </c>
      <c r="L373" s="98">
        <f>RES_hhdet_in_tesh!L165</f>
        <v>7.2349459322439742</v>
      </c>
      <c r="M373" s="98">
        <f>RES_hhdet_in_tesh!M165</f>
        <v>2.8307375297571098</v>
      </c>
      <c r="N373" s="98">
        <f>RES_hhdet_in_tesh!N165</f>
        <v>4.6217106205900969</v>
      </c>
      <c r="O373" s="98">
        <f>RES_hhdet_in_tesh!O165</f>
        <v>5.0652707635517524</v>
      </c>
      <c r="P373" s="98">
        <f>RES_hhdet_in_tesh!P165</f>
        <v>6.4102470281563431</v>
      </c>
      <c r="Q373" s="98">
        <f>RES_hhdet_in_tesh!Q165</f>
        <v>6.2908756391786369</v>
      </c>
      <c r="R373" s="98">
        <f>RES_hhdet_in_tesh!R165</f>
        <v>7.5414633605953219</v>
      </c>
      <c r="S373" s="98">
        <f>RES_hhdet_in_tesh!S165</f>
        <v>8.3493954730007154</v>
      </c>
      <c r="T373" s="98">
        <f>RES_hhdet_in_tesh!T165</f>
        <v>12.129553795441337</v>
      </c>
      <c r="U373" s="98">
        <f>RES_hhdet_in_tesh!U165</f>
        <v>8.6818040782094617</v>
      </c>
      <c r="V373" s="98">
        <f>RES_hhdet_in_tesh!V165</f>
        <v>10.159660729605719</v>
      </c>
      <c r="W373" s="98">
        <f>RES_hhdet_in_tesh!W165</f>
        <v>15.200294731669111</v>
      </c>
      <c r="X373" s="98">
        <f>RES_hhdet_in_tesh!X165</f>
        <v>14.866143960720169</v>
      </c>
      <c r="Y373" s="98">
        <f>RES_hhdet_in_tesh!Y165</f>
        <v>11.22962171521206</v>
      </c>
      <c r="DA373" s="63" t="s">
        <v>4246</v>
      </c>
    </row>
    <row r="374" spans="1:105" ht="12" customHeight="1" x14ac:dyDescent="0.25">
      <c r="A374" s="121" t="s">
        <v>55</v>
      </c>
      <c r="B374" s="122"/>
      <c r="C374" s="122">
        <v>1155.7595192120332</v>
      </c>
      <c r="D374" s="122">
        <v>1133.2429316808873</v>
      </c>
      <c r="E374" s="122">
        <v>1115.562868017937</v>
      </c>
      <c r="F374" s="122">
        <v>1099.3243534677481</v>
      </c>
      <c r="G374" s="122">
        <v>1080.1759736305066</v>
      </c>
      <c r="H374" s="122">
        <v>1093.7939367728395</v>
      </c>
      <c r="I374" s="122">
        <v>1051.1025790194979</v>
      </c>
      <c r="J374" s="122">
        <v>1022.5419676332759</v>
      </c>
      <c r="K374" s="122">
        <v>975.82756046223903</v>
      </c>
      <c r="L374" s="122">
        <v>1030.4553235355645</v>
      </c>
      <c r="M374" s="122">
        <v>948.35085689370101</v>
      </c>
      <c r="N374" s="122">
        <v>984.01239713908888</v>
      </c>
      <c r="O374" s="122">
        <v>953.16532094676188</v>
      </c>
      <c r="P374" s="122">
        <v>882.67567944595851</v>
      </c>
      <c r="Q374" s="122">
        <v>888.00405403087291</v>
      </c>
      <c r="R374" s="122">
        <v>971.23184405798156</v>
      </c>
      <c r="S374" s="122">
        <v>970.81042008202076</v>
      </c>
      <c r="T374" s="122">
        <v>927.45079346557202</v>
      </c>
      <c r="U374" s="122">
        <v>995.44038856127224</v>
      </c>
      <c r="V374" s="122">
        <v>968.30894284032331</v>
      </c>
      <c r="W374" s="122">
        <v>1062.3049414409106</v>
      </c>
      <c r="X374" s="122">
        <v>726.2382414828312</v>
      </c>
      <c r="Y374" s="122">
        <v>1006.7707664437327</v>
      </c>
      <c r="DA374" s="130" t="s">
        <v>4247</v>
      </c>
    </row>
    <row r="375" spans="1:105" ht="12" customHeight="1" x14ac:dyDescent="0.25">
      <c r="A375" s="97" t="s">
        <v>124</v>
      </c>
      <c r="B375" s="98"/>
      <c r="C375" s="98">
        <v>0</v>
      </c>
      <c r="D375" s="98">
        <v>0</v>
      </c>
      <c r="E375" s="98">
        <v>0</v>
      </c>
      <c r="F375" s="98">
        <v>0</v>
      </c>
      <c r="G375" s="98">
        <v>0</v>
      </c>
      <c r="H375" s="98">
        <v>0</v>
      </c>
      <c r="I375" s="98">
        <v>0</v>
      </c>
      <c r="J375" s="98">
        <v>0</v>
      </c>
      <c r="K375" s="98">
        <v>0</v>
      </c>
      <c r="L375" s="98">
        <v>0</v>
      </c>
      <c r="M375" s="98">
        <v>0</v>
      </c>
      <c r="N375" s="98">
        <v>0</v>
      </c>
      <c r="O375" s="98">
        <v>0</v>
      </c>
      <c r="P375" s="98">
        <v>0</v>
      </c>
      <c r="Q375" s="98">
        <v>0</v>
      </c>
      <c r="R375" s="98">
        <v>0</v>
      </c>
      <c r="S375" s="98">
        <v>0</v>
      </c>
      <c r="T375" s="98">
        <v>0</v>
      </c>
      <c r="U375" s="98">
        <v>0</v>
      </c>
      <c r="V375" s="98">
        <v>0</v>
      </c>
      <c r="W375" s="98">
        <v>0</v>
      </c>
      <c r="X375" s="98">
        <v>0</v>
      </c>
      <c r="Y375" s="98">
        <v>0</v>
      </c>
      <c r="DA375" s="63" t="s">
        <v>4248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X376" s="98">
        <v>0</v>
      </c>
      <c r="Y376" s="98">
        <v>0</v>
      </c>
      <c r="DA376" s="63" t="s">
        <v>4249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4250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4251</v>
      </c>
    </row>
    <row r="379" spans="1:105" ht="12" customHeight="1" x14ac:dyDescent="0.25">
      <c r="A379" s="106" t="s">
        <v>122</v>
      </c>
      <c r="B379" s="101"/>
      <c r="C379" s="101">
        <v>1155.7595192120332</v>
      </c>
      <c r="D379" s="101">
        <v>1133.2429316808873</v>
      </c>
      <c r="E379" s="101">
        <v>1115.562868017937</v>
      </c>
      <c r="F379" s="101">
        <v>1099.3243534677481</v>
      </c>
      <c r="G379" s="101">
        <v>1080.1759736305066</v>
      </c>
      <c r="H379" s="101">
        <v>1093.7939367728395</v>
      </c>
      <c r="I379" s="101">
        <v>1051.1025790194979</v>
      </c>
      <c r="J379" s="101">
        <v>1022.5419676332759</v>
      </c>
      <c r="K379" s="101">
        <v>975.82756046223903</v>
      </c>
      <c r="L379" s="101">
        <v>1030.4553235355645</v>
      </c>
      <c r="M379" s="101">
        <v>948.35085689370101</v>
      </c>
      <c r="N379" s="101">
        <v>984.01239713908888</v>
      </c>
      <c r="O379" s="101">
        <v>953.16532094676188</v>
      </c>
      <c r="P379" s="101">
        <v>882.67567944595851</v>
      </c>
      <c r="Q379" s="101">
        <v>888.00405403087291</v>
      </c>
      <c r="R379" s="101">
        <v>971.23184405798156</v>
      </c>
      <c r="S379" s="101">
        <v>970.81042008202076</v>
      </c>
      <c r="T379" s="101">
        <v>927.45079346557202</v>
      </c>
      <c r="U379" s="101">
        <v>995.44038856127224</v>
      </c>
      <c r="V379" s="101">
        <v>968.30894284032331</v>
      </c>
      <c r="W379" s="101">
        <v>1062.3049414409106</v>
      </c>
      <c r="X379" s="101">
        <v>726.2382414828312</v>
      </c>
      <c r="Y379" s="101">
        <v>1006.7707664437327</v>
      </c>
      <c r="DA379" s="131" t="s">
        <v>4252</v>
      </c>
    </row>
    <row r="380" spans="1:105" ht="12" customHeight="1" x14ac:dyDescent="0.25">
      <c r="A380" s="107" t="s">
        <v>121</v>
      </c>
      <c r="B380" s="104"/>
      <c r="C380" s="104">
        <v>0</v>
      </c>
      <c r="D380" s="104">
        <v>0</v>
      </c>
      <c r="E380" s="104">
        <v>0</v>
      </c>
      <c r="F380" s="104">
        <v>0</v>
      </c>
      <c r="G380" s="104">
        <v>0</v>
      </c>
      <c r="H380" s="104">
        <v>0</v>
      </c>
      <c r="I380" s="104">
        <v>0</v>
      </c>
      <c r="J380" s="104">
        <v>0</v>
      </c>
      <c r="K380" s="104">
        <v>0</v>
      </c>
      <c r="L380" s="104">
        <v>0</v>
      </c>
      <c r="M380" s="104">
        <v>0</v>
      </c>
      <c r="N380" s="104">
        <v>0</v>
      </c>
      <c r="O380" s="104">
        <v>0</v>
      </c>
      <c r="P380" s="104">
        <v>0</v>
      </c>
      <c r="Q380" s="104">
        <v>0</v>
      </c>
      <c r="R380" s="104">
        <v>0</v>
      </c>
      <c r="S380" s="104">
        <v>0</v>
      </c>
      <c r="T380" s="104">
        <v>0</v>
      </c>
      <c r="U380" s="104">
        <v>0</v>
      </c>
      <c r="V380" s="104">
        <v>0</v>
      </c>
      <c r="W380" s="104">
        <v>0</v>
      </c>
      <c r="X380" s="104">
        <v>0</v>
      </c>
      <c r="Y380" s="104">
        <v>0</v>
      </c>
      <c r="DA380" s="132" t="s">
        <v>4253</v>
      </c>
    </row>
    <row r="381" spans="1:105" ht="12" customHeight="1" x14ac:dyDescent="0.25">
      <c r="A381" s="108" t="s">
        <v>53</v>
      </c>
      <c r="B381" s="98"/>
      <c r="C381" s="98">
        <v>0</v>
      </c>
      <c r="D381" s="98">
        <v>0</v>
      </c>
      <c r="E381" s="98">
        <v>0</v>
      </c>
      <c r="F381" s="98">
        <v>0</v>
      </c>
      <c r="G381" s="98">
        <v>0</v>
      </c>
      <c r="H381" s="98">
        <v>0</v>
      </c>
      <c r="I381" s="98">
        <v>0</v>
      </c>
      <c r="J381" s="98">
        <v>0</v>
      </c>
      <c r="K381" s="98">
        <v>0</v>
      </c>
      <c r="L381" s="98">
        <v>0</v>
      </c>
      <c r="M381" s="98">
        <v>0</v>
      </c>
      <c r="N381" s="98">
        <v>0</v>
      </c>
      <c r="O381" s="98">
        <v>0</v>
      </c>
      <c r="P381" s="98">
        <v>0</v>
      </c>
      <c r="Q381" s="98">
        <v>0</v>
      </c>
      <c r="R381" s="98">
        <v>0</v>
      </c>
      <c r="S381" s="98">
        <v>0</v>
      </c>
      <c r="T381" s="98">
        <v>0</v>
      </c>
      <c r="U381" s="98">
        <v>0</v>
      </c>
      <c r="V381" s="98">
        <v>0</v>
      </c>
      <c r="W381" s="98">
        <v>0</v>
      </c>
      <c r="X381" s="98">
        <v>0</v>
      </c>
      <c r="Y381" s="98">
        <v>0</v>
      </c>
      <c r="DA381" s="63" t="s">
        <v>4254</v>
      </c>
    </row>
    <row r="382" spans="1:105" ht="12" customHeight="1" x14ac:dyDescent="0.25">
      <c r="A382" s="108" t="s">
        <v>52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X382" s="98">
        <v>0</v>
      </c>
      <c r="Y382" s="98">
        <v>0</v>
      </c>
      <c r="DA382" s="63" t="s">
        <v>4255</v>
      </c>
    </row>
    <row r="383" spans="1:105" ht="12" customHeight="1" x14ac:dyDescent="0.25">
      <c r="A383" s="121" t="s">
        <v>54</v>
      </c>
      <c r="B383" s="122"/>
      <c r="C383" s="122">
        <v>774.61001190032096</v>
      </c>
      <c r="D383" s="122">
        <v>695.8610080123766</v>
      </c>
      <c r="E383" s="122">
        <v>655.95512251012826</v>
      </c>
      <c r="F383" s="122">
        <v>656.2752075220078</v>
      </c>
      <c r="G383" s="122">
        <v>604.47835752638923</v>
      </c>
      <c r="H383" s="122">
        <v>640.80817098277168</v>
      </c>
      <c r="I383" s="122">
        <v>549.18788926176501</v>
      </c>
      <c r="J383" s="122">
        <v>534.31498125397729</v>
      </c>
      <c r="K383" s="122">
        <v>487.90995286014891</v>
      </c>
      <c r="L383" s="122">
        <v>539.59244053915052</v>
      </c>
      <c r="M383" s="122">
        <v>508.01624562704768</v>
      </c>
      <c r="N383" s="122">
        <v>508.98404861647367</v>
      </c>
      <c r="O383" s="122">
        <v>484.21886615806017</v>
      </c>
      <c r="P383" s="122">
        <v>465.95004521615772</v>
      </c>
      <c r="Q383" s="122">
        <v>487.02630098359879</v>
      </c>
      <c r="R383" s="122">
        <v>561.32594586076164</v>
      </c>
      <c r="S383" s="122">
        <v>548.63730231647503</v>
      </c>
      <c r="T383" s="122">
        <v>520.48002482296988</v>
      </c>
      <c r="U383" s="122">
        <v>561.23963532898051</v>
      </c>
      <c r="V383" s="122">
        <v>525.02556068869217</v>
      </c>
      <c r="W383" s="122">
        <v>578.5070668898868</v>
      </c>
      <c r="X383" s="122">
        <v>398.5573957979006</v>
      </c>
      <c r="Y383" s="122">
        <v>534.63948650855025</v>
      </c>
      <c r="DA383" s="130" t="s">
        <v>4256</v>
      </c>
    </row>
    <row r="384" spans="1:105" ht="12" customHeight="1" x14ac:dyDescent="0.25">
      <c r="A384" s="97" t="s">
        <v>50</v>
      </c>
      <c r="B384" s="98"/>
      <c r="C384" s="98">
        <v>919.89763169903699</v>
      </c>
      <c r="D384" s="98">
        <v>0</v>
      </c>
      <c r="E384" s="98">
        <v>674.94501382265923</v>
      </c>
      <c r="F384" s="98">
        <v>720.32164131352283</v>
      </c>
      <c r="G384" s="98">
        <v>584.73401707805147</v>
      </c>
      <c r="H384" s="98">
        <v>627.03507451780467</v>
      </c>
      <c r="I384" s="98">
        <v>421.45653046452793</v>
      </c>
      <c r="J384" s="98">
        <v>558.93518839811816</v>
      </c>
      <c r="K384" s="98">
        <v>486.20618500021504</v>
      </c>
      <c r="L384" s="98">
        <v>577.28729174682701</v>
      </c>
      <c r="M384" s="98">
        <v>564.40746791727031</v>
      </c>
      <c r="N384" s="98">
        <v>445.00665217287582</v>
      </c>
      <c r="O384" s="98">
        <v>419.27313391163773</v>
      </c>
      <c r="P384" s="98">
        <v>468.57718471240622</v>
      </c>
      <c r="Q384" s="98">
        <v>489.08846564804134</v>
      </c>
      <c r="R384" s="98">
        <v>614.5299012528119</v>
      </c>
      <c r="S384" s="98">
        <v>612.31705539406721</v>
      </c>
      <c r="T384" s="98">
        <v>534.61851464379697</v>
      </c>
      <c r="U384" s="98">
        <v>639.85643240839772</v>
      </c>
      <c r="V384" s="98">
        <v>484.78905312041837</v>
      </c>
      <c r="W384" s="98">
        <v>509.25152117535555</v>
      </c>
      <c r="X384" s="98">
        <v>328.14875046194993</v>
      </c>
      <c r="Y384" s="98">
        <v>555.06470026691477</v>
      </c>
      <c r="DA384" s="63" t="s">
        <v>4257</v>
      </c>
    </row>
    <row r="385" spans="1:105" ht="12" customHeight="1" x14ac:dyDescent="0.25">
      <c r="A385" s="109" t="s">
        <v>120</v>
      </c>
      <c r="B385" s="33"/>
      <c r="C385" s="33">
        <v>765.20289982702286</v>
      </c>
      <c r="D385" s="33">
        <v>695.8610080123766</v>
      </c>
      <c r="E385" s="33">
        <v>653.80606073607635</v>
      </c>
      <c r="F385" s="33">
        <v>649.38989111034391</v>
      </c>
      <c r="G385" s="33">
        <v>606.6877100694752</v>
      </c>
      <c r="H385" s="33">
        <v>642.26505851995489</v>
      </c>
      <c r="I385" s="33">
        <v>564.42808434568065</v>
      </c>
      <c r="J385" s="33">
        <v>529.97742614917831</v>
      </c>
      <c r="K385" s="33">
        <v>488.24437419386425</v>
      </c>
      <c r="L385" s="33">
        <v>532.68928706497366</v>
      </c>
      <c r="M385" s="33">
        <v>500.1931858873636</v>
      </c>
      <c r="N385" s="33">
        <v>514.58476345665395</v>
      </c>
      <c r="O385" s="33">
        <v>496.41524780058086</v>
      </c>
      <c r="P385" s="33">
        <v>464.70441873086742</v>
      </c>
      <c r="Q385" s="33">
        <v>486.02646357053573</v>
      </c>
      <c r="R385" s="33">
        <v>542.93000196249341</v>
      </c>
      <c r="S385" s="33">
        <v>538.29614583378918</v>
      </c>
      <c r="T385" s="33">
        <v>518.33628268407199</v>
      </c>
      <c r="U385" s="33">
        <v>556.3874196978652</v>
      </c>
      <c r="V385" s="33">
        <v>525.27681452720958</v>
      </c>
      <c r="W385" s="33">
        <v>578.86902967236699</v>
      </c>
      <c r="X385" s="33">
        <v>411.88419628271407</v>
      </c>
      <c r="Y385" s="33">
        <v>532.07488567790347</v>
      </c>
      <c r="DA385" s="60" t="s">
        <v>4258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22.403183922843677</v>
      </c>
      <c r="D387" s="117">
        <f t="shared" si="184"/>
        <v>0</v>
      </c>
      <c r="E387" s="117">
        <f t="shared" si="184"/>
        <v>27.420374568059156</v>
      </c>
      <c r="F387" s="117">
        <f t="shared" si="184"/>
        <v>27.910978604756114</v>
      </c>
      <c r="G387" s="117">
        <f t="shared" si="184"/>
        <v>23.464292023539169</v>
      </c>
      <c r="H387" s="117">
        <f t="shared" si="184"/>
        <v>23.891138393041967</v>
      </c>
      <c r="I387" s="117">
        <f t="shared" si="184"/>
        <v>17.874723984111675</v>
      </c>
      <c r="J387" s="117">
        <f t="shared" si="184"/>
        <v>33.274750158456669</v>
      </c>
      <c r="K387" s="117">
        <f t="shared" si="184"/>
        <v>31.671700913900484</v>
      </c>
      <c r="L387" s="117">
        <f t="shared" si="184"/>
        <v>35.436760166483261</v>
      </c>
      <c r="M387" s="117">
        <f t="shared" si="184"/>
        <v>27.246450359928829</v>
      </c>
      <c r="N387" s="117">
        <f t="shared" si="184"/>
        <v>14.187623548878378</v>
      </c>
      <c r="O387" s="117">
        <f t="shared" si="184"/>
        <v>26.247590372967665</v>
      </c>
      <c r="P387" s="117">
        <f t="shared" si="184"/>
        <v>59.63039416288521</v>
      </c>
      <c r="Q387" s="117">
        <f t="shared" si="184"/>
        <v>62.991019492690675</v>
      </c>
      <c r="R387" s="117">
        <f t="shared" ref="R387:V387" si="185">R388+R390+R392+R401</f>
        <v>61.771317713450927</v>
      </c>
      <c r="S387" s="117">
        <f t="shared" si="185"/>
        <v>33.089462525500608</v>
      </c>
      <c r="T387" s="117">
        <f t="shared" si="185"/>
        <v>26.893652989903359</v>
      </c>
      <c r="U387" s="117">
        <f t="shared" si="185"/>
        <v>14.054698488302796</v>
      </c>
      <c r="V387" s="117">
        <f t="shared" si="185"/>
        <v>1.1279138309530701</v>
      </c>
      <c r="W387" s="117">
        <f t="shared" ref="W387:Y387" si="186">W388+W390+W392+W401</f>
        <v>0.98899036631619441</v>
      </c>
      <c r="X387" s="117">
        <f t="shared" si="186"/>
        <v>19.494610104884707</v>
      </c>
      <c r="Y387" s="117">
        <f t="shared" si="186"/>
        <v>23.111411192147301</v>
      </c>
      <c r="DA387" s="129" t="s">
        <v>4409</v>
      </c>
    </row>
    <row r="388" spans="1:105" ht="12" customHeight="1" x14ac:dyDescent="0.25">
      <c r="A388" s="121" t="s">
        <v>57</v>
      </c>
      <c r="B388" s="122"/>
      <c r="C388" s="122">
        <f t="shared" ref="C388:Y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X388" s="122">
        <f t="shared" si="187"/>
        <v>0</v>
      </c>
      <c r="Y388" s="122">
        <f t="shared" si="187"/>
        <v>0</v>
      </c>
      <c r="DA388" s="130" t="s">
        <v>4410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X389" s="98">
        <v>0</v>
      </c>
      <c r="Y389" s="98">
        <v>0</v>
      </c>
      <c r="DA389" s="63" t="s">
        <v>4411</v>
      </c>
    </row>
    <row r="390" spans="1:105" ht="12" customHeight="1" x14ac:dyDescent="0.25">
      <c r="A390" s="121" t="s">
        <v>92</v>
      </c>
      <c r="B390" s="122"/>
      <c r="C390" s="122">
        <f t="shared" ref="C390:Y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X390" s="122">
        <f t="shared" si="188"/>
        <v>0</v>
      </c>
      <c r="Y390" s="122">
        <f t="shared" si="188"/>
        <v>0</v>
      </c>
      <c r="DA390" s="130" t="s">
        <v>4412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X391" s="98">
        <v>0</v>
      </c>
      <c r="Y391" s="98">
        <v>0</v>
      </c>
      <c r="DA391" s="63" t="s">
        <v>4413</v>
      </c>
    </row>
    <row r="392" spans="1:105" ht="12" customHeight="1" x14ac:dyDescent="0.25">
      <c r="A392" s="121" t="s">
        <v>55</v>
      </c>
      <c r="B392" s="122"/>
      <c r="C392" s="122">
        <v>0</v>
      </c>
      <c r="D392" s="122">
        <v>0</v>
      </c>
      <c r="E392" s="122">
        <v>0</v>
      </c>
      <c r="F392" s="122">
        <v>0</v>
      </c>
      <c r="G392" s="122">
        <v>0</v>
      </c>
      <c r="H392" s="122">
        <v>0</v>
      </c>
      <c r="I392" s="122">
        <v>0</v>
      </c>
      <c r="J392" s="122">
        <v>0</v>
      </c>
      <c r="K392" s="122">
        <v>0</v>
      </c>
      <c r="L392" s="122">
        <v>0</v>
      </c>
      <c r="M392" s="122">
        <v>0</v>
      </c>
      <c r="N392" s="122">
        <v>0</v>
      </c>
      <c r="O392" s="122">
        <v>0</v>
      </c>
      <c r="P392" s="122">
        <v>0</v>
      </c>
      <c r="Q392" s="122">
        <v>0</v>
      </c>
      <c r="R392" s="122">
        <v>0</v>
      </c>
      <c r="S392" s="122">
        <v>0</v>
      </c>
      <c r="T392" s="122">
        <v>0</v>
      </c>
      <c r="U392" s="122">
        <v>0</v>
      </c>
      <c r="V392" s="122">
        <v>0</v>
      </c>
      <c r="W392" s="122">
        <v>0</v>
      </c>
      <c r="X392" s="122">
        <v>0</v>
      </c>
      <c r="Y392" s="122">
        <v>0</v>
      </c>
      <c r="DA392" s="130" t="s">
        <v>4414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4415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X394" s="98">
        <v>0</v>
      </c>
      <c r="Y394" s="98">
        <v>0</v>
      </c>
      <c r="DA394" s="63" t="s">
        <v>4416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X395" s="101">
        <v>0</v>
      </c>
      <c r="Y395" s="101">
        <v>0</v>
      </c>
      <c r="DA395" s="131" t="s">
        <v>4417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4418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4419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4420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4421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4422</v>
      </c>
    </row>
    <row r="401" spans="1:105" ht="12" customHeight="1" x14ac:dyDescent="0.25">
      <c r="A401" s="121" t="s">
        <v>54</v>
      </c>
      <c r="B401" s="122"/>
      <c r="C401" s="122">
        <v>22.403183922843677</v>
      </c>
      <c r="D401" s="122">
        <v>0</v>
      </c>
      <c r="E401" s="122">
        <v>27.420374568059156</v>
      </c>
      <c r="F401" s="122">
        <v>27.910978604756114</v>
      </c>
      <c r="G401" s="122">
        <v>23.464292023539169</v>
      </c>
      <c r="H401" s="122">
        <v>23.891138393041967</v>
      </c>
      <c r="I401" s="122">
        <v>17.874723984111675</v>
      </c>
      <c r="J401" s="122">
        <v>33.274750158456669</v>
      </c>
      <c r="K401" s="122">
        <v>31.671700913900484</v>
      </c>
      <c r="L401" s="122">
        <v>35.436760166483261</v>
      </c>
      <c r="M401" s="122">
        <v>27.246450359928829</v>
      </c>
      <c r="N401" s="122">
        <v>14.187623548878378</v>
      </c>
      <c r="O401" s="122">
        <v>26.247590372967665</v>
      </c>
      <c r="P401" s="122">
        <v>59.63039416288521</v>
      </c>
      <c r="Q401" s="122">
        <v>62.991019492690675</v>
      </c>
      <c r="R401" s="122">
        <v>61.771317713450927</v>
      </c>
      <c r="S401" s="122">
        <v>33.089462525500608</v>
      </c>
      <c r="T401" s="122">
        <v>26.893652989903359</v>
      </c>
      <c r="U401" s="122">
        <v>14.054698488302796</v>
      </c>
      <c r="V401" s="122">
        <v>1.1279138309530701</v>
      </c>
      <c r="W401" s="122">
        <v>0.98899036631619441</v>
      </c>
      <c r="X401" s="122">
        <v>19.494610104884707</v>
      </c>
      <c r="Y401" s="122">
        <v>23.111411192147301</v>
      </c>
      <c r="DA401" s="130" t="s">
        <v>4423</v>
      </c>
    </row>
    <row r="402" spans="1:105" ht="12" customHeight="1" x14ac:dyDescent="0.25">
      <c r="A402" s="97" t="s">
        <v>50</v>
      </c>
      <c r="B402" s="98"/>
      <c r="C402" s="98">
        <v>368.40791339787381</v>
      </c>
      <c r="D402" s="98">
        <v>0</v>
      </c>
      <c r="E402" s="98">
        <v>269.71677529672735</v>
      </c>
      <c r="F402" s="98">
        <v>287.53574185277057</v>
      </c>
      <c r="G402" s="98">
        <v>233.15783846174995</v>
      </c>
      <c r="H402" s="98">
        <v>249.75274084827066</v>
      </c>
      <c r="I402" s="98">
        <v>167.6866371548156</v>
      </c>
      <c r="J402" s="98">
        <v>222.1441066916685</v>
      </c>
      <c r="K402" s="98">
        <v>193.02870971193786</v>
      </c>
      <c r="L402" s="98">
        <v>228.94012160188527</v>
      </c>
      <c r="M402" s="98">
        <v>223.64794670441583</v>
      </c>
      <c r="N402" s="98">
        <v>176.25393870337368</v>
      </c>
      <c r="O402" s="98">
        <v>166.01600910902047</v>
      </c>
      <c r="P402" s="98">
        <v>185.39631639733403</v>
      </c>
      <c r="Q402" s="98">
        <v>192.9099971963652</v>
      </c>
      <c r="R402" s="98">
        <v>240.42365815921588</v>
      </c>
      <c r="S402" s="98">
        <v>236.85088965621486</v>
      </c>
      <c r="T402" s="98">
        <v>204.26369770902789</v>
      </c>
      <c r="U402" s="98">
        <v>241.77239759091663</v>
      </c>
      <c r="V402" s="98">
        <v>181.75525733072328</v>
      </c>
      <c r="W402" s="98">
        <v>190.21581378814804</v>
      </c>
      <c r="X402" s="98">
        <v>122.48925539889987</v>
      </c>
      <c r="Y402" s="98">
        <v>207.17729318674901</v>
      </c>
      <c r="DA402" s="63" t="s">
        <v>4424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0</v>
      </c>
      <c r="DA403" s="60" t="s">
        <v>4425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283.02144951091736</v>
      </c>
      <c r="D405" s="118">
        <f t="shared" si="189"/>
        <v>255.94869533949981</v>
      </c>
      <c r="E405" s="118">
        <f t="shared" si="189"/>
        <v>246.09746846199164</v>
      </c>
      <c r="F405" s="118">
        <f t="shared" si="189"/>
        <v>238.64830846428933</v>
      </c>
      <c r="G405" s="118">
        <f t="shared" si="189"/>
        <v>228.53360709066533</v>
      </c>
      <c r="H405" s="118">
        <f t="shared" si="189"/>
        <v>210.20455567212198</v>
      </c>
      <c r="I405" s="118">
        <f t="shared" si="189"/>
        <v>244.58517459963406</v>
      </c>
      <c r="J405" s="118">
        <f t="shared" si="189"/>
        <v>236.59154962518366</v>
      </c>
      <c r="K405" s="118">
        <f t="shared" si="189"/>
        <v>229.86659673929185</v>
      </c>
      <c r="L405" s="118">
        <f t="shared" si="189"/>
        <v>262.33762775885492</v>
      </c>
      <c r="M405" s="118">
        <f t="shared" si="189"/>
        <v>217.63162831241885</v>
      </c>
      <c r="N405" s="118">
        <f t="shared" si="189"/>
        <v>214.34437050645676</v>
      </c>
      <c r="O405" s="118">
        <f t="shared" si="189"/>
        <v>203.20497216476053</v>
      </c>
      <c r="P405" s="118">
        <f t="shared" si="189"/>
        <v>186.36860178273696</v>
      </c>
      <c r="Q405" s="118">
        <f t="shared" si="189"/>
        <v>173.03704526476051</v>
      </c>
      <c r="R405" s="118">
        <f t="shared" ref="R405:V405" si="190">R406+R408+R410+R419</f>
        <v>174.44040928737223</v>
      </c>
      <c r="S405" s="118">
        <f t="shared" si="190"/>
        <v>158.43845583639904</v>
      </c>
      <c r="T405" s="118">
        <f t="shared" si="190"/>
        <v>174.48579907386051</v>
      </c>
      <c r="U405" s="118">
        <f t="shared" si="190"/>
        <v>137.87802243642875</v>
      </c>
      <c r="V405" s="118">
        <f t="shared" si="190"/>
        <v>121.94433480052808</v>
      </c>
      <c r="W405" s="118">
        <f t="shared" ref="W405:Y405" si="191">W406+W408+W410+W419</f>
        <v>120.11239121527494</v>
      </c>
      <c r="X405" s="118">
        <f t="shared" si="191"/>
        <v>70.255696612164883</v>
      </c>
      <c r="Y405" s="118">
        <f t="shared" si="191"/>
        <v>76.471755424994271</v>
      </c>
      <c r="DA405" s="129" t="s">
        <v>4577</v>
      </c>
    </row>
    <row r="406" spans="1:105" ht="12" customHeight="1" x14ac:dyDescent="0.25">
      <c r="A406" s="121" t="s">
        <v>57</v>
      </c>
      <c r="B406" s="123"/>
      <c r="C406" s="123">
        <f t="shared" ref="C406:Y406" si="192">C407</f>
        <v>236.54283008896169</v>
      </c>
      <c r="D406" s="123">
        <f t="shared" si="192"/>
        <v>212.24476662539846</v>
      </c>
      <c r="E406" s="123">
        <f t="shared" si="192"/>
        <v>203.38834184491361</v>
      </c>
      <c r="F406" s="123">
        <f t="shared" si="192"/>
        <v>196.46359426372848</v>
      </c>
      <c r="G406" s="123">
        <f t="shared" si="192"/>
        <v>188.14870947310567</v>
      </c>
      <c r="H406" s="123">
        <f t="shared" si="192"/>
        <v>168.87089648746263</v>
      </c>
      <c r="I406" s="123">
        <f t="shared" si="192"/>
        <v>206.54752641455067</v>
      </c>
      <c r="J406" s="123">
        <f t="shared" si="192"/>
        <v>199.50215995803458</v>
      </c>
      <c r="K406" s="123">
        <f t="shared" si="192"/>
        <v>195.21690157987265</v>
      </c>
      <c r="L406" s="123">
        <f t="shared" si="192"/>
        <v>225.56905518310154</v>
      </c>
      <c r="M406" s="123">
        <f t="shared" si="192"/>
        <v>184.17968716738775</v>
      </c>
      <c r="N406" s="123">
        <f t="shared" si="192"/>
        <v>180.88206111268806</v>
      </c>
      <c r="O406" s="123">
        <f t="shared" si="192"/>
        <v>171.44424058881066</v>
      </c>
      <c r="P406" s="123">
        <f t="shared" si="192"/>
        <v>156.67628648233793</v>
      </c>
      <c r="Q406" s="123">
        <f t="shared" si="192"/>
        <v>143.4213453962351</v>
      </c>
      <c r="R406" s="123">
        <f t="shared" si="192"/>
        <v>142.24855528816292</v>
      </c>
      <c r="S406" s="123">
        <f t="shared" si="192"/>
        <v>127.6052115155867</v>
      </c>
      <c r="T406" s="123">
        <f t="shared" si="192"/>
        <v>145.79496969616307</v>
      </c>
      <c r="U406" s="123">
        <f t="shared" si="192"/>
        <v>107.94612890223785</v>
      </c>
      <c r="V406" s="123">
        <f t="shared" si="192"/>
        <v>93.902733682375583</v>
      </c>
      <c r="W406" s="123">
        <f t="shared" si="192"/>
        <v>89.958371682522724</v>
      </c>
      <c r="X406" s="123">
        <f t="shared" si="192"/>
        <v>49.487890325314524</v>
      </c>
      <c r="Y406" s="123">
        <f t="shared" si="192"/>
        <v>48.393996393493133</v>
      </c>
      <c r="DA406" s="130" t="s">
        <v>4578</v>
      </c>
    </row>
    <row r="407" spans="1:105" ht="12" customHeight="1" x14ac:dyDescent="0.25">
      <c r="A407" s="97" t="s">
        <v>53</v>
      </c>
      <c r="B407" s="99"/>
      <c r="C407" s="99">
        <v>236.54283008896169</v>
      </c>
      <c r="D407" s="99">
        <v>212.24476662539846</v>
      </c>
      <c r="E407" s="99">
        <v>203.38834184491361</v>
      </c>
      <c r="F407" s="99">
        <v>196.46359426372848</v>
      </c>
      <c r="G407" s="99">
        <v>188.14870947310567</v>
      </c>
      <c r="H407" s="99">
        <v>168.87089648746263</v>
      </c>
      <c r="I407" s="99">
        <v>206.54752641455067</v>
      </c>
      <c r="J407" s="99">
        <v>199.50215995803458</v>
      </c>
      <c r="K407" s="99">
        <v>195.21690157987265</v>
      </c>
      <c r="L407" s="99">
        <v>225.56905518310154</v>
      </c>
      <c r="M407" s="99">
        <v>184.17968716738775</v>
      </c>
      <c r="N407" s="99">
        <v>180.88206111268806</v>
      </c>
      <c r="O407" s="99">
        <v>171.44424058881066</v>
      </c>
      <c r="P407" s="99">
        <v>156.67628648233793</v>
      </c>
      <c r="Q407" s="99">
        <v>143.4213453962351</v>
      </c>
      <c r="R407" s="99">
        <v>142.24855528816292</v>
      </c>
      <c r="S407" s="99">
        <v>127.6052115155867</v>
      </c>
      <c r="T407" s="99">
        <v>145.79496969616307</v>
      </c>
      <c r="U407" s="99">
        <v>107.94612890223785</v>
      </c>
      <c r="V407" s="99">
        <v>93.902733682375583</v>
      </c>
      <c r="W407" s="99">
        <v>89.958371682522724</v>
      </c>
      <c r="X407" s="99">
        <v>49.487890325314524</v>
      </c>
      <c r="Y407" s="99">
        <v>48.393996393493133</v>
      </c>
      <c r="DA407" s="63" t="s">
        <v>4579</v>
      </c>
    </row>
    <row r="408" spans="1:105" ht="12" customHeight="1" x14ac:dyDescent="0.25">
      <c r="A408" s="121" t="s">
        <v>92</v>
      </c>
      <c r="B408" s="123"/>
      <c r="C408" s="123">
        <f t="shared" ref="C408:Y408" si="193">C409</f>
        <v>2.1154892359483428E-3</v>
      </c>
      <c r="D408" s="123">
        <f t="shared" si="193"/>
        <v>1.9218305370427007E-3</v>
      </c>
      <c r="E408" s="123">
        <f t="shared" si="193"/>
        <v>3.0887805496224306E-3</v>
      </c>
      <c r="F408" s="123">
        <f t="shared" si="193"/>
        <v>4.4362153747774975E-3</v>
      </c>
      <c r="G408" s="123">
        <f t="shared" si="193"/>
        <v>6.9654440416302265E-3</v>
      </c>
      <c r="H408" s="123">
        <f t="shared" si="193"/>
        <v>8.5624614548402995E-3</v>
      </c>
      <c r="I408" s="123">
        <f t="shared" si="193"/>
        <v>1.065867331607385E-2</v>
      </c>
      <c r="J408" s="123">
        <f t="shared" si="193"/>
        <v>1.2214740328849508E-2</v>
      </c>
      <c r="K408" s="123">
        <f t="shared" si="193"/>
        <v>1.308064972973649E-2</v>
      </c>
      <c r="L408" s="123">
        <f t="shared" si="193"/>
        <v>2.8884796901277904E-2</v>
      </c>
      <c r="M408" s="123">
        <f t="shared" si="193"/>
        <v>1.0755078757498324E-2</v>
      </c>
      <c r="N408" s="123">
        <f t="shared" si="193"/>
        <v>1.6653096348434846E-2</v>
      </c>
      <c r="O408" s="123">
        <f t="shared" si="193"/>
        <v>1.7297664292159082E-2</v>
      </c>
      <c r="P408" s="123">
        <f t="shared" si="193"/>
        <v>2.0814108011911782E-2</v>
      </c>
      <c r="Q408" s="123">
        <f t="shared" si="193"/>
        <v>1.9668929046301332E-2</v>
      </c>
      <c r="R408" s="123">
        <f t="shared" si="193"/>
        <v>2.3320029550247673E-2</v>
      </c>
      <c r="S408" s="123">
        <f t="shared" si="193"/>
        <v>2.5770809781697452E-2</v>
      </c>
      <c r="T408" s="123">
        <f t="shared" si="193"/>
        <v>3.7267316093113928E-2</v>
      </c>
      <c r="U408" s="123">
        <f t="shared" si="193"/>
        <v>2.6574398230883527E-2</v>
      </c>
      <c r="V408" s="123">
        <f t="shared" si="193"/>
        <v>3.1008470185410725E-2</v>
      </c>
      <c r="W408" s="123">
        <f t="shared" si="193"/>
        <v>4.5580739537050656E-2</v>
      </c>
      <c r="X408" s="123">
        <f t="shared" si="193"/>
        <v>4.4018233416708887E-2</v>
      </c>
      <c r="Y408" s="123">
        <f t="shared" si="193"/>
        <v>3.2881176940878117E-2</v>
      </c>
      <c r="DA408" s="130" t="s">
        <v>4580</v>
      </c>
    </row>
    <row r="409" spans="1:105" ht="12" customHeight="1" x14ac:dyDescent="0.25">
      <c r="A409" s="97" t="s">
        <v>53</v>
      </c>
      <c r="B409" s="99"/>
      <c r="C409" s="99">
        <f>RES_hhdet_in_fecs!C165</f>
        <v>2.1154892359483428E-3</v>
      </c>
      <c r="D409" s="99">
        <f>RES_hhdet_in_fecs!D165</f>
        <v>1.9218305370427007E-3</v>
      </c>
      <c r="E409" s="99">
        <f>RES_hhdet_in_fecs!E165</f>
        <v>3.0887805496224306E-3</v>
      </c>
      <c r="F409" s="99">
        <f>RES_hhdet_in_fecs!F165</f>
        <v>4.4362153747774975E-3</v>
      </c>
      <c r="G409" s="99">
        <f>RES_hhdet_in_fecs!G165</f>
        <v>6.9654440416302265E-3</v>
      </c>
      <c r="H409" s="99">
        <f>RES_hhdet_in_fecs!H165</f>
        <v>8.5624614548402995E-3</v>
      </c>
      <c r="I409" s="99">
        <f>RES_hhdet_in_fecs!I165</f>
        <v>1.065867331607385E-2</v>
      </c>
      <c r="J409" s="99">
        <f>RES_hhdet_in_fecs!J165</f>
        <v>1.2214740328849508E-2</v>
      </c>
      <c r="K409" s="99">
        <f>RES_hhdet_in_fecs!K165</f>
        <v>1.308064972973649E-2</v>
      </c>
      <c r="L409" s="99">
        <f>RES_hhdet_in_fecs!L165</f>
        <v>2.8884796901277904E-2</v>
      </c>
      <c r="M409" s="99">
        <f>RES_hhdet_in_fecs!M165</f>
        <v>1.0755078757498324E-2</v>
      </c>
      <c r="N409" s="99">
        <f>RES_hhdet_in_fecs!N165</f>
        <v>1.6653096348434846E-2</v>
      </c>
      <c r="O409" s="99">
        <f>RES_hhdet_in_fecs!O165</f>
        <v>1.7297664292159082E-2</v>
      </c>
      <c r="P409" s="99">
        <f>RES_hhdet_in_fecs!P165</f>
        <v>2.0814108011911782E-2</v>
      </c>
      <c r="Q409" s="99">
        <f>RES_hhdet_in_fecs!Q165</f>
        <v>1.9668929046301332E-2</v>
      </c>
      <c r="R409" s="99">
        <f>RES_hhdet_in_fecs!R165</f>
        <v>2.3320029550247673E-2</v>
      </c>
      <c r="S409" s="99">
        <f>RES_hhdet_in_fecs!S165</f>
        <v>2.5770809781697452E-2</v>
      </c>
      <c r="T409" s="99">
        <f>RES_hhdet_in_fecs!T165</f>
        <v>3.7267316093113928E-2</v>
      </c>
      <c r="U409" s="99">
        <f>RES_hhdet_in_fecs!U165</f>
        <v>2.6574398230883527E-2</v>
      </c>
      <c r="V409" s="99">
        <f>RES_hhdet_in_fecs!V165</f>
        <v>3.1008470185410725E-2</v>
      </c>
      <c r="W409" s="99">
        <f>RES_hhdet_in_fecs!W165</f>
        <v>4.5580739537050656E-2</v>
      </c>
      <c r="X409" s="99">
        <f>RES_hhdet_in_fecs!X165</f>
        <v>4.4018233416708887E-2</v>
      </c>
      <c r="Y409" s="99">
        <f>RES_hhdet_in_fecs!Y165</f>
        <v>3.2881176940878117E-2</v>
      </c>
      <c r="DA409" s="63" t="s">
        <v>4581</v>
      </c>
    </row>
    <row r="410" spans="1:105" ht="12" customHeight="1" x14ac:dyDescent="0.25">
      <c r="A410" s="121" t="s">
        <v>55</v>
      </c>
      <c r="B410" s="123"/>
      <c r="C410" s="123">
        <v>29.197025369727356</v>
      </c>
      <c r="D410" s="123">
        <v>28.545865287418749</v>
      </c>
      <c r="E410" s="123">
        <v>28.003938431726802</v>
      </c>
      <c r="F410" s="123">
        <v>27.500891183144464</v>
      </c>
      <c r="G410" s="123">
        <v>26.927655181272051</v>
      </c>
      <c r="H410" s="123">
        <v>27.135431543482078</v>
      </c>
      <c r="I410" s="123">
        <v>25.951877401418944</v>
      </c>
      <c r="J410" s="123">
        <v>25.10900858428953</v>
      </c>
      <c r="K410" s="123">
        <v>23.756955939603024</v>
      </c>
      <c r="L410" s="123">
        <v>24.805216309499503</v>
      </c>
      <c r="M410" s="123">
        <v>22.434397067464715</v>
      </c>
      <c r="N410" s="123">
        <v>22.766059341551269</v>
      </c>
      <c r="O410" s="123">
        <v>21.471613837041609</v>
      </c>
      <c r="P410" s="123">
        <v>19.28002328789178</v>
      </c>
      <c r="Q410" s="123">
        <v>18.837741020868187</v>
      </c>
      <c r="R410" s="123">
        <v>20.166363953524183</v>
      </c>
      <c r="S410" s="123">
        <v>19.795870401172234</v>
      </c>
      <c r="T410" s="123">
        <v>18.530982105102936</v>
      </c>
      <c r="U410" s="123">
        <v>19.511817996208272</v>
      </c>
      <c r="V410" s="123">
        <v>18.681764333924122</v>
      </c>
      <c r="W410" s="123">
        <v>20.042000880390908</v>
      </c>
      <c r="X410" s="123">
        <v>13.470930687244264</v>
      </c>
      <c r="Y410" s="123">
        <v>18.432525958831921</v>
      </c>
      <c r="DA410" s="130" t="s">
        <v>4582</v>
      </c>
    </row>
    <row r="411" spans="1:105" ht="12" customHeight="1" x14ac:dyDescent="0.25">
      <c r="A411" s="97" t="s">
        <v>124</v>
      </c>
      <c r="B411" s="99"/>
      <c r="C411" s="99">
        <v>0</v>
      </c>
      <c r="D411" s="99">
        <v>0</v>
      </c>
      <c r="E411" s="99">
        <v>0</v>
      </c>
      <c r="F411" s="99">
        <v>0</v>
      </c>
      <c r="G411" s="99">
        <v>0</v>
      </c>
      <c r="H411" s="99">
        <v>0</v>
      </c>
      <c r="I411" s="99">
        <v>0</v>
      </c>
      <c r="J411" s="99">
        <v>0</v>
      </c>
      <c r="K411" s="99">
        <v>0</v>
      </c>
      <c r="L411" s="99">
        <v>0</v>
      </c>
      <c r="M411" s="99">
        <v>0</v>
      </c>
      <c r="N411" s="99">
        <v>0</v>
      </c>
      <c r="O411" s="99">
        <v>0</v>
      </c>
      <c r="P411" s="99">
        <v>0</v>
      </c>
      <c r="Q411" s="99">
        <v>0</v>
      </c>
      <c r="R411" s="99">
        <v>0</v>
      </c>
      <c r="S411" s="99">
        <v>0</v>
      </c>
      <c r="T411" s="99">
        <v>0</v>
      </c>
      <c r="U411" s="99">
        <v>0</v>
      </c>
      <c r="V411" s="99">
        <v>0</v>
      </c>
      <c r="W411" s="99">
        <v>0</v>
      </c>
      <c r="X411" s="99">
        <v>0</v>
      </c>
      <c r="Y411" s="99">
        <v>0</v>
      </c>
      <c r="DA411" s="63" t="s">
        <v>4583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X412" s="99">
        <v>0</v>
      </c>
      <c r="Y412" s="99">
        <v>0</v>
      </c>
      <c r="DA412" s="63" t="s">
        <v>4584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X413" s="102">
        <v>0</v>
      </c>
      <c r="Y413" s="102">
        <v>0</v>
      </c>
      <c r="DA413" s="131" t="s">
        <v>4585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X414" s="105">
        <v>0</v>
      </c>
      <c r="Y414" s="105">
        <v>0</v>
      </c>
      <c r="DA414" s="132" t="s">
        <v>4586</v>
      </c>
    </row>
    <row r="415" spans="1:105" ht="12" customHeight="1" x14ac:dyDescent="0.25">
      <c r="A415" s="106" t="s">
        <v>122</v>
      </c>
      <c r="B415" s="102"/>
      <c r="C415" s="102">
        <v>29.197025369727356</v>
      </c>
      <c r="D415" s="102">
        <v>28.545865287418749</v>
      </c>
      <c r="E415" s="102">
        <v>28.003938431726802</v>
      </c>
      <c r="F415" s="102">
        <v>27.500891183144464</v>
      </c>
      <c r="G415" s="102">
        <v>26.927655181272051</v>
      </c>
      <c r="H415" s="102">
        <v>27.135431543482078</v>
      </c>
      <c r="I415" s="102">
        <v>25.951877401418944</v>
      </c>
      <c r="J415" s="102">
        <v>25.10900858428953</v>
      </c>
      <c r="K415" s="102">
        <v>23.756955939603024</v>
      </c>
      <c r="L415" s="102">
        <v>24.805216309499503</v>
      </c>
      <c r="M415" s="102">
        <v>22.434397067464715</v>
      </c>
      <c r="N415" s="102">
        <v>22.766059341551269</v>
      </c>
      <c r="O415" s="102">
        <v>21.471613837041609</v>
      </c>
      <c r="P415" s="102">
        <v>19.28002328789178</v>
      </c>
      <c r="Q415" s="102">
        <v>18.837741020868187</v>
      </c>
      <c r="R415" s="102">
        <v>20.166363953524183</v>
      </c>
      <c r="S415" s="102">
        <v>19.795870401172234</v>
      </c>
      <c r="T415" s="102">
        <v>18.530982105102936</v>
      </c>
      <c r="U415" s="102">
        <v>19.511817996208272</v>
      </c>
      <c r="V415" s="102">
        <v>18.681764333924122</v>
      </c>
      <c r="W415" s="102">
        <v>20.042000880390908</v>
      </c>
      <c r="X415" s="102">
        <v>13.470930687244264</v>
      </c>
      <c r="Y415" s="102">
        <v>18.432525958831921</v>
      </c>
      <c r="DA415" s="131" t="s">
        <v>4587</v>
      </c>
    </row>
    <row r="416" spans="1:105" ht="12" customHeight="1" x14ac:dyDescent="0.25">
      <c r="A416" s="107" t="s">
        <v>121</v>
      </c>
      <c r="B416" s="105"/>
      <c r="C416" s="105">
        <v>0</v>
      </c>
      <c r="D416" s="105">
        <v>0</v>
      </c>
      <c r="E416" s="105">
        <v>0</v>
      </c>
      <c r="F416" s="105">
        <v>0</v>
      </c>
      <c r="G416" s="105">
        <v>0</v>
      </c>
      <c r="H416" s="105">
        <v>0</v>
      </c>
      <c r="I416" s="105">
        <v>0</v>
      </c>
      <c r="J416" s="105">
        <v>0</v>
      </c>
      <c r="K416" s="105">
        <v>0</v>
      </c>
      <c r="L416" s="105">
        <v>0</v>
      </c>
      <c r="M416" s="105">
        <v>0</v>
      </c>
      <c r="N416" s="105">
        <v>0</v>
      </c>
      <c r="O416" s="105">
        <v>0</v>
      </c>
      <c r="P416" s="105">
        <v>0</v>
      </c>
      <c r="Q416" s="105">
        <v>0</v>
      </c>
      <c r="R416" s="105">
        <v>0</v>
      </c>
      <c r="S416" s="105">
        <v>0</v>
      </c>
      <c r="T416" s="105">
        <v>0</v>
      </c>
      <c r="U416" s="105">
        <v>0</v>
      </c>
      <c r="V416" s="105">
        <v>0</v>
      </c>
      <c r="W416" s="105">
        <v>0</v>
      </c>
      <c r="X416" s="105">
        <v>0</v>
      </c>
      <c r="Y416" s="105">
        <v>0</v>
      </c>
      <c r="DA416" s="132" t="s">
        <v>4588</v>
      </c>
    </row>
    <row r="417" spans="1:105" ht="12" customHeight="1" x14ac:dyDescent="0.25">
      <c r="A417" s="108" t="s">
        <v>53</v>
      </c>
      <c r="B417" s="99"/>
      <c r="C417" s="99">
        <v>0</v>
      </c>
      <c r="D417" s="99">
        <v>0</v>
      </c>
      <c r="E417" s="99">
        <v>0</v>
      </c>
      <c r="F417" s="99">
        <v>0</v>
      </c>
      <c r="G417" s="99">
        <v>0</v>
      </c>
      <c r="H417" s="99">
        <v>0</v>
      </c>
      <c r="I417" s="99">
        <v>0</v>
      </c>
      <c r="J417" s="99">
        <v>0</v>
      </c>
      <c r="K417" s="99">
        <v>0</v>
      </c>
      <c r="L417" s="99">
        <v>0</v>
      </c>
      <c r="M417" s="99">
        <v>0</v>
      </c>
      <c r="N417" s="99">
        <v>0</v>
      </c>
      <c r="O417" s="99">
        <v>0</v>
      </c>
      <c r="P417" s="99">
        <v>0</v>
      </c>
      <c r="Q417" s="99">
        <v>0</v>
      </c>
      <c r="R417" s="99">
        <v>0</v>
      </c>
      <c r="S417" s="99">
        <v>0</v>
      </c>
      <c r="T417" s="99">
        <v>0</v>
      </c>
      <c r="U417" s="99">
        <v>0</v>
      </c>
      <c r="V417" s="99">
        <v>0</v>
      </c>
      <c r="W417" s="99">
        <v>0</v>
      </c>
      <c r="X417" s="99">
        <v>0</v>
      </c>
      <c r="Y417" s="99">
        <v>0</v>
      </c>
      <c r="DA417" s="63" t="s">
        <v>4589</v>
      </c>
    </row>
    <row r="418" spans="1:105" ht="12" customHeight="1" x14ac:dyDescent="0.25">
      <c r="A418" s="108" t="s">
        <v>52</v>
      </c>
      <c r="B418" s="99"/>
      <c r="C418" s="99">
        <v>0</v>
      </c>
      <c r="D418" s="99">
        <v>0</v>
      </c>
      <c r="E418" s="99">
        <v>0</v>
      </c>
      <c r="F418" s="99">
        <v>0</v>
      </c>
      <c r="G418" s="99">
        <v>0</v>
      </c>
      <c r="H418" s="99">
        <v>0</v>
      </c>
      <c r="I418" s="99">
        <v>0</v>
      </c>
      <c r="J418" s="99">
        <v>0</v>
      </c>
      <c r="K418" s="99">
        <v>0</v>
      </c>
      <c r="L418" s="99">
        <v>0</v>
      </c>
      <c r="M418" s="99">
        <v>0</v>
      </c>
      <c r="N418" s="99">
        <v>0</v>
      </c>
      <c r="O418" s="99">
        <v>0</v>
      </c>
      <c r="P418" s="99">
        <v>0</v>
      </c>
      <c r="Q418" s="99">
        <v>0</v>
      </c>
      <c r="R418" s="99">
        <v>0</v>
      </c>
      <c r="S418" s="99">
        <v>0</v>
      </c>
      <c r="T418" s="99">
        <v>0</v>
      </c>
      <c r="U418" s="99">
        <v>0</v>
      </c>
      <c r="V418" s="99">
        <v>0</v>
      </c>
      <c r="W418" s="99">
        <v>0</v>
      </c>
      <c r="X418" s="99">
        <v>0</v>
      </c>
      <c r="Y418" s="99">
        <v>0</v>
      </c>
      <c r="DA418" s="63" t="s">
        <v>4590</v>
      </c>
    </row>
    <row r="419" spans="1:105" ht="12" customHeight="1" x14ac:dyDescent="0.25">
      <c r="A419" s="121" t="s">
        <v>54</v>
      </c>
      <c r="B419" s="123"/>
      <c r="C419" s="123">
        <v>17.279478562992374</v>
      </c>
      <c r="D419" s="123">
        <v>15.15614159614557</v>
      </c>
      <c r="E419" s="123">
        <v>14.702099404801592</v>
      </c>
      <c r="F419" s="123">
        <v>14.679386802041607</v>
      </c>
      <c r="G419" s="123">
        <v>13.450276992245975</v>
      </c>
      <c r="H419" s="123">
        <v>14.189665179722461</v>
      </c>
      <c r="I419" s="123">
        <v>12.075112110348366</v>
      </c>
      <c r="J419" s="123">
        <v>11.968166342530681</v>
      </c>
      <c r="K419" s="123">
        <v>10.879658570086432</v>
      </c>
      <c r="L419" s="123">
        <v>11.93447146935258</v>
      </c>
      <c r="M419" s="123">
        <v>11.006788998808869</v>
      </c>
      <c r="N419" s="123">
        <v>10.679596955868993</v>
      </c>
      <c r="O419" s="123">
        <v>10.271820074616098</v>
      </c>
      <c r="P419" s="123">
        <v>10.391477904495327</v>
      </c>
      <c r="Q419" s="123">
        <v>10.758289918610936</v>
      </c>
      <c r="R419" s="123">
        <v>12.002170016134908</v>
      </c>
      <c r="S419" s="123">
        <v>11.011603109858406</v>
      </c>
      <c r="T419" s="123">
        <v>10.12257995650141</v>
      </c>
      <c r="U419" s="123">
        <v>10.393501139751752</v>
      </c>
      <c r="V419" s="123">
        <v>9.3288283140429602</v>
      </c>
      <c r="W419" s="123">
        <v>10.066437912824274</v>
      </c>
      <c r="X419" s="123">
        <v>7.252857366189386</v>
      </c>
      <c r="Y419" s="123">
        <v>9.612351895728338</v>
      </c>
      <c r="DA419" s="130" t="s">
        <v>4591</v>
      </c>
    </row>
    <row r="420" spans="1:105" ht="12" customHeight="1" x14ac:dyDescent="0.25">
      <c r="A420" s="97" t="s">
        <v>50</v>
      </c>
      <c r="B420" s="99"/>
      <c r="C420" s="99">
        <v>26.154233155575163</v>
      </c>
      <c r="D420" s="99">
        <v>0</v>
      </c>
      <c r="E420" s="99">
        <v>19.126035433697108</v>
      </c>
      <c r="F420" s="99">
        <v>20.374646295872669</v>
      </c>
      <c r="G420" s="99">
        <v>16.51228919957196</v>
      </c>
      <c r="H420" s="99">
        <v>17.657182408485308</v>
      </c>
      <c r="I420" s="99">
        <v>11.838297647460999</v>
      </c>
      <c r="J420" s="99">
        <v>15.656297280641695</v>
      </c>
      <c r="K420" s="99">
        <v>13.546770374927995</v>
      </c>
      <c r="L420" s="99">
        <v>15.965965666654377</v>
      </c>
      <c r="M420" s="99">
        <v>15.472228992410104</v>
      </c>
      <c r="N420" s="99">
        <v>12.109293280664652</v>
      </c>
      <c r="O420" s="99">
        <v>11.362856463056927</v>
      </c>
      <c r="P420" s="99">
        <v>12.665412139736263</v>
      </c>
      <c r="Q420" s="99">
        <v>13.151434187440287</v>
      </c>
      <c r="R420" s="99">
        <v>16.333869182932617</v>
      </c>
      <c r="S420" s="99">
        <v>16.074979813554719</v>
      </c>
      <c r="T420" s="99">
        <v>13.812774776787498</v>
      </c>
      <c r="U420" s="99">
        <v>16.30478762455348</v>
      </c>
      <c r="V420" s="99">
        <v>12.258073172729857</v>
      </c>
      <c r="W420" s="99">
        <v>12.725712696225601</v>
      </c>
      <c r="X420" s="99">
        <v>8.1796180916672121</v>
      </c>
      <c r="Y420" s="99">
        <v>13.847031404115839</v>
      </c>
      <c r="DA420" s="63" t="s">
        <v>4592</v>
      </c>
    </row>
    <row r="421" spans="1:105" ht="12" customHeight="1" x14ac:dyDescent="0.25">
      <c r="A421" s="109" t="s">
        <v>120</v>
      </c>
      <c r="B421" s="110"/>
      <c r="C421" s="110">
        <v>16.704854164911474</v>
      </c>
      <c r="D421" s="110">
        <v>15.15614159614557</v>
      </c>
      <c r="E421" s="110">
        <v>14.201448208115885</v>
      </c>
      <c r="F421" s="110">
        <v>14.067117525828529</v>
      </c>
      <c r="G421" s="110">
        <v>13.107643898225076</v>
      </c>
      <c r="H421" s="110">
        <v>13.822878912857766</v>
      </c>
      <c r="I421" s="110">
        <v>12.103367494516208</v>
      </c>
      <c r="J421" s="110">
        <v>11.318396375766707</v>
      </c>
      <c r="K421" s="110">
        <v>10.356148819774909</v>
      </c>
      <c r="L421" s="110">
        <v>11.196173736834659</v>
      </c>
      <c r="M421" s="110">
        <v>10.387305993916213</v>
      </c>
      <c r="N421" s="110">
        <v>10.55443835504513</v>
      </c>
      <c r="O421" s="110">
        <v>10.066930611998103</v>
      </c>
      <c r="P421" s="110">
        <v>9.3133194308897114</v>
      </c>
      <c r="Q421" s="110">
        <v>9.5979775458451861</v>
      </c>
      <c r="R421" s="110">
        <v>10.50442996524214</v>
      </c>
      <c r="S421" s="110">
        <v>10.189345354557293</v>
      </c>
      <c r="T421" s="110">
        <v>9.5630558321259027</v>
      </c>
      <c r="U421" s="110">
        <v>10.028657521757747</v>
      </c>
      <c r="V421" s="110">
        <v>9.3105368653268066</v>
      </c>
      <c r="W421" s="110">
        <v>10.052539264130537</v>
      </c>
      <c r="X421" s="110">
        <v>7.077442042876843</v>
      </c>
      <c r="Y421" s="110">
        <v>9.0806432579038994</v>
      </c>
      <c r="DA421" s="60" t="s">
        <v>4593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195.63798501630819</v>
      </c>
      <c r="D423" s="118">
        <f t="shared" si="194"/>
        <v>178.13445900322995</v>
      </c>
      <c r="E423" s="118">
        <f t="shared" si="194"/>
        <v>171.97979761616438</v>
      </c>
      <c r="F423" s="118">
        <f t="shared" si="194"/>
        <v>167.78294177837765</v>
      </c>
      <c r="G423" s="118">
        <f t="shared" si="194"/>
        <v>161.64655631585873</v>
      </c>
      <c r="H423" s="118">
        <f t="shared" si="194"/>
        <v>149.44583336149699</v>
      </c>
      <c r="I423" s="118">
        <f t="shared" si="194"/>
        <v>175.38233005168743</v>
      </c>
      <c r="J423" s="118">
        <f t="shared" si="194"/>
        <v>170.50681126581964</v>
      </c>
      <c r="K423" s="118">
        <f t="shared" si="194"/>
        <v>166.73057679379249</v>
      </c>
      <c r="L423" s="118">
        <f t="shared" si="194"/>
        <v>191.69200652051637</v>
      </c>
      <c r="M423" s="118">
        <f t="shared" si="194"/>
        <v>159.75606984868892</v>
      </c>
      <c r="N423" s="118">
        <f t="shared" si="194"/>
        <v>158.22133083344852</v>
      </c>
      <c r="O423" s="118">
        <f t="shared" si="194"/>
        <v>150.54995582846814</v>
      </c>
      <c r="P423" s="118">
        <f t="shared" si="194"/>
        <v>138.55927579247276</v>
      </c>
      <c r="Q423" s="118">
        <f t="shared" si="194"/>
        <v>130.24751080632205</v>
      </c>
      <c r="R423" s="118">
        <f t="shared" ref="R423:V423" si="195">R424+R426+R428+R437</f>
        <v>134.67901561033784</v>
      </c>
      <c r="S423" s="118">
        <f t="shared" si="195"/>
        <v>126.60754841130318</v>
      </c>
      <c r="T423" s="118">
        <f t="shared" si="195"/>
        <v>144.72724303628246</v>
      </c>
      <c r="U423" s="118">
        <f t="shared" si="195"/>
        <v>117.85584441953775</v>
      </c>
      <c r="V423" s="118">
        <f t="shared" si="195"/>
        <v>107.19112058168861</v>
      </c>
      <c r="W423" s="118">
        <f t="shared" ref="W423:Y423" si="196">W424+W426+W428+W437</f>
        <v>107.72943869960224</v>
      </c>
      <c r="X423" s="118">
        <f t="shared" si="196"/>
        <v>63.319217767484936</v>
      </c>
      <c r="Y423" s="118">
        <f t="shared" si="196"/>
        <v>69.151454775635784</v>
      </c>
      <c r="DA423" s="129" t="s">
        <v>4745</v>
      </c>
    </row>
    <row r="424" spans="1:105" ht="12" customHeight="1" x14ac:dyDescent="0.25">
      <c r="A424" s="121" t="s">
        <v>57</v>
      </c>
      <c r="B424" s="123"/>
      <c r="C424" s="123">
        <f t="shared" ref="C424:Y424" si="197">C425</f>
        <v>164.50175083798001</v>
      </c>
      <c r="D424" s="123">
        <f t="shared" si="197"/>
        <v>148.64349129961874</v>
      </c>
      <c r="E424" s="123">
        <f t="shared" si="197"/>
        <v>143.43445462549531</v>
      </c>
      <c r="F424" s="123">
        <f t="shared" si="197"/>
        <v>139.51014044089413</v>
      </c>
      <c r="G424" s="123">
        <f t="shared" si="197"/>
        <v>134.52191404182196</v>
      </c>
      <c r="H424" s="123">
        <f t="shared" si="197"/>
        <v>121.55918010605457</v>
      </c>
      <c r="I424" s="123">
        <f t="shared" si="197"/>
        <v>149.68079823610884</v>
      </c>
      <c r="J424" s="123">
        <f t="shared" si="197"/>
        <v>145.536909742755</v>
      </c>
      <c r="K424" s="123">
        <f t="shared" si="197"/>
        <v>143.34553319144152</v>
      </c>
      <c r="L424" s="123">
        <f t="shared" si="197"/>
        <v>166.7049738562628</v>
      </c>
      <c r="M424" s="123">
        <f t="shared" si="197"/>
        <v>136.82448835113081</v>
      </c>
      <c r="N424" s="123">
        <f t="shared" si="197"/>
        <v>134.84841347676397</v>
      </c>
      <c r="O424" s="123">
        <f t="shared" si="197"/>
        <v>128.12301609974</v>
      </c>
      <c r="P424" s="123">
        <f t="shared" si="197"/>
        <v>117.53113336029493</v>
      </c>
      <c r="Q424" s="123">
        <f t="shared" si="197"/>
        <v>108.85582908906359</v>
      </c>
      <c r="R424" s="123">
        <f t="shared" si="197"/>
        <v>110.91102635492628</v>
      </c>
      <c r="S424" s="123">
        <f t="shared" si="197"/>
        <v>103.05309871288172</v>
      </c>
      <c r="T424" s="123">
        <f t="shared" si="197"/>
        <v>122.29914659927668</v>
      </c>
      <c r="U424" s="123">
        <f t="shared" si="197"/>
        <v>93.875521434058641</v>
      </c>
      <c r="V424" s="123">
        <f t="shared" si="197"/>
        <v>84.157148590238918</v>
      </c>
      <c r="W424" s="123">
        <f t="shared" si="197"/>
        <v>82.562469739856652</v>
      </c>
      <c r="X424" s="123">
        <f t="shared" si="197"/>
        <v>46.031292495977389</v>
      </c>
      <c r="Y424" s="123">
        <f t="shared" si="197"/>
        <v>45.578332007506461</v>
      </c>
      <c r="DA424" s="130" t="s">
        <v>4746</v>
      </c>
    </row>
    <row r="425" spans="1:105" ht="12" customHeight="1" x14ac:dyDescent="0.25">
      <c r="A425" s="97" t="s">
        <v>53</v>
      </c>
      <c r="B425" s="99"/>
      <c r="C425" s="99">
        <v>164.50175083798001</v>
      </c>
      <c r="D425" s="99">
        <v>148.64349129961874</v>
      </c>
      <c r="E425" s="99">
        <v>143.43445462549531</v>
      </c>
      <c r="F425" s="99">
        <v>139.51014044089413</v>
      </c>
      <c r="G425" s="99">
        <v>134.52191404182196</v>
      </c>
      <c r="H425" s="99">
        <v>121.55918010605457</v>
      </c>
      <c r="I425" s="99">
        <v>149.68079823610884</v>
      </c>
      <c r="J425" s="99">
        <v>145.536909742755</v>
      </c>
      <c r="K425" s="99">
        <v>143.34553319144152</v>
      </c>
      <c r="L425" s="99">
        <v>166.7049738562628</v>
      </c>
      <c r="M425" s="99">
        <v>136.82448835113081</v>
      </c>
      <c r="N425" s="99">
        <v>134.84841347676397</v>
      </c>
      <c r="O425" s="99">
        <v>128.12301609974</v>
      </c>
      <c r="P425" s="99">
        <v>117.53113336029493</v>
      </c>
      <c r="Q425" s="99">
        <v>108.85582908906359</v>
      </c>
      <c r="R425" s="99">
        <v>110.91102635492628</v>
      </c>
      <c r="S425" s="99">
        <v>103.05309871288172</v>
      </c>
      <c r="T425" s="99">
        <v>122.29914659927668</v>
      </c>
      <c r="U425" s="99">
        <v>93.875521434058641</v>
      </c>
      <c r="V425" s="99">
        <v>84.157148590238918</v>
      </c>
      <c r="W425" s="99">
        <v>82.562469739856652</v>
      </c>
      <c r="X425" s="99">
        <v>46.031292495977389</v>
      </c>
      <c r="Y425" s="99">
        <v>45.578332007506461</v>
      </c>
      <c r="DA425" s="63" t="s">
        <v>4747</v>
      </c>
    </row>
    <row r="426" spans="1:105" ht="12" customHeight="1" x14ac:dyDescent="0.25">
      <c r="A426" s="121" t="s">
        <v>92</v>
      </c>
      <c r="B426" s="123"/>
      <c r="C426" s="123">
        <f t="shared" ref="C426:Y426" si="198">C427</f>
        <v>5.7873162337593945E-3</v>
      </c>
      <c r="D426" s="123">
        <f t="shared" si="198"/>
        <v>5.5063395113983688E-3</v>
      </c>
      <c r="E426" s="123">
        <f t="shared" si="198"/>
        <v>9.2557195026549393E-3</v>
      </c>
      <c r="F426" s="123">
        <f t="shared" si="198"/>
        <v>1.3881024404490171E-2</v>
      </c>
      <c r="G426" s="123">
        <f t="shared" si="198"/>
        <v>2.2730401563478421E-2</v>
      </c>
      <c r="H426" s="123">
        <f t="shared" si="198"/>
        <v>2.9106355765337457E-2</v>
      </c>
      <c r="I426" s="123">
        <f t="shared" si="198"/>
        <v>3.7701313033684979E-2</v>
      </c>
      <c r="J426" s="123">
        <f t="shared" si="198"/>
        <v>4.4920731327328704E-2</v>
      </c>
      <c r="K426" s="123">
        <f t="shared" si="198"/>
        <v>4.998343836633086E-2</v>
      </c>
      <c r="L426" s="123">
        <f t="shared" si="198"/>
        <v>0.11461472898050794</v>
      </c>
      <c r="M426" s="123">
        <f t="shared" si="198"/>
        <v>4.4485597895056281E-2</v>
      </c>
      <c r="N426" s="123">
        <f t="shared" si="198"/>
        <v>7.2129774817201051E-2</v>
      </c>
      <c r="O426" s="123">
        <f t="shared" si="198"/>
        <v>7.8753901222811423E-2</v>
      </c>
      <c r="P426" s="123">
        <f t="shared" si="198"/>
        <v>9.9477497534897236E-2</v>
      </c>
      <c r="Q426" s="123">
        <f t="shared" si="198"/>
        <v>9.742296462965655E-2</v>
      </c>
      <c r="R426" s="123">
        <f t="shared" si="198"/>
        <v>0.1163856288762181</v>
      </c>
      <c r="S426" s="123">
        <f t="shared" si="198"/>
        <v>0.12872482437656016</v>
      </c>
      <c r="T426" s="123">
        <f t="shared" si="198"/>
        <v>0.1863229818871899</v>
      </c>
      <c r="U426" s="123">
        <f t="shared" si="198"/>
        <v>0.13299958014327345</v>
      </c>
      <c r="V426" s="123">
        <f t="shared" si="198"/>
        <v>0.15564898504528907</v>
      </c>
      <c r="W426" s="123">
        <f t="shared" si="198"/>
        <v>0.23100392731591368</v>
      </c>
      <c r="X426" s="123">
        <f t="shared" si="198"/>
        <v>0.22550969954300307</v>
      </c>
      <c r="Y426" s="123">
        <f t="shared" si="198"/>
        <v>0.17049494583477395</v>
      </c>
      <c r="DA426" s="130" t="s">
        <v>4748</v>
      </c>
    </row>
    <row r="427" spans="1:105" ht="12" customHeight="1" x14ac:dyDescent="0.25">
      <c r="A427" s="97" t="s">
        <v>53</v>
      </c>
      <c r="B427" s="99"/>
      <c r="C427" s="99">
        <f>RES_hhdet_in_tess!C165</f>
        <v>5.7873162337593945E-3</v>
      </c>
      <c r="D427" s="99">
        <f>RES_hhdet_in_tess!D165</f>
        <v>5.5063395113983688E-3</v>
      </c>
      <c r="E427" s="99">
        <f>RES_hhdet_in_tess!E165</f>
        <v>9.2557195026549393E-3</v>
      </c>
      <c r="F427" s="99">
        <f>RES_hhdet_in_tess!F165</f>
        <v>1.3881024404490171E-2</v>
      </c>
      <c r="G427" s="99">
        <f>RES_hhdet_in_tess!G165</f>
        <v>2.2730401563478421E-2</v>
      </c>
      <c r="H427" s="99">
        <f>RES_hhdet_in_tess!H165</f>
        <v>2.9106355765337457E-2</v>
      </c>
      <c r="I427" s="99">
        <f>RES_hhdet_in_tess!I165</f>
        <v>3.7701313033684979E-2</v>
      </c>
      <c r="J427" s="99">
        <f>RES_hhdet_in_tess!J165</f>
        <v>4.4920731327328704E-2</v>
      </c>
      <c r="K427" s="99">
        <f>RES_hhdet_in_tess!K165</f>
        <v>4.998343836633086E-2</v>
      </c>
      <c r="L427" s="99">
        <f>RES_hhdet_in_tess!L165</f>
        <v>0.11461472898050794</v>
      </c>
      <c r="M427" s="99">
        <f>RES_hhdet_in_tess!M165</f>
        <v>4.4485597895056281E-2</v>
      </c>
      <c r="N427" s="99">
        <f>RES_hhdet_in_tess!N165</f>
        <v>7.2129774817201051E-2</v>
      </c>
      <c r="O427" s="99">
        <f>RES_hhdet_in_tess!O165</f>
        <v>7.8753901222811423E-2</v>
      </c>
      <c r="P427" s="99">
        <f>RES_hhdet_in_tess!P165</f>
        <v>9.9477497534897236E-2</v>
      </c>
      <c r="Q427" s="99">
        <f>RES_hhdet_in_tess!Q165</f>
        <v>9.742296462965655E-2</v>
      </c>
      <c r="R427" s="99">
        <f>RES_hhdet_in_tess!R165</f>
        <v>0.1163856288762181</v>
      </c>
      <c r="S427" s="99">
        <f>RES_hhdet_in_tess!S165</f>
        <v>0.12872482437656016</v>
      </c>
      <c r="T427" s="99">
        <f>RES_hhdet_in_tess!T165</f>
        <v>0.1863229818871899</v>
      </c>
      <c r="U427" s="99">
        <f>RES_hhdet_in_tess!U165</f>
        <v>0.13299958014327345</v>
      </c>
      <c r="V427" s="99">
        <f>RES_hhdet_in_tess!V165</f>
        <v>0.15564898504528907</v>
      </c>
      <c r="W427" s="99">
        <f>RES_hhdet_in_tess!W165</f>
        <v>0.23100392731591368</v>
      </c>
      <c r="X427" s="99">
        <f>RES_hhdet_in_tess!X165</f>
        <v>0.22550969954300307</v>
      </c>
      <c r="Y427" s="99">
        <f>RES_hhdet_in_tess!Y165</f>
        <v>0.17049494583477395</v>
      </c>
      <c r="DA427" s="63" t="s">
        <v>4749</v>
      </c>
    </row>
    <row r="428" spans="1:105" ht="12" customHeight="1" x14ac:dyDescent="0.25">
      <c r="A428" s="121" t="s">
        <v>55</v>
      </c>
      <c r="B428" s="123"/>
      <c r="C428" s="123">
        <v>18.638561020727121</v>
      </c>
      <c r="D428" s="123">
        <v>18.268065555541622</v>
      </c>
      <c r="E428" s="123">
        <v>17.969786097821871</v>
      </c>
      <c r="F428" s="123">
        <v>17.695219338832747</v>
      </c>
      <c r="G428" s="123">
        <v>17.37735362244505</v>
      </c>
      <c r="H428" s="123">
        <v>17.566227872083733</v>
      </c>
      <c r="I428" s="123">
        <v>16.856513841337897</v>
      </c>
      <c r="J428" s="123">
        <v>16.370700545237057</v>
      </c>
      <c r="K428" s="123">
        <v>15.55674745356165</v>
      </c>
      <c r="L428" s="123">
        <v>16.324290290434703</v>
      </c>
      <c r="M428" s="123">
        <v>14.903520527678582</v>
      </c>
      <c r="N428" s="123">
        <v>15.35721261014703</v>
      </c>
      <c r="O428" s="123">
        <v>14.819639667636432</v>
      </c>
      <c r="P428" s="123">
        <v>13.697813413511014</v>
      </c>
      <c r="Q428" s="123">
        <v>13.751978660658555</v>
      </c>
      <c r="R428" s="123">
        <v>14.988792433299579</v>
      </c>
      <c r="S428" s="123">
        <v>14.967239392612013</v>
      </c>
      <c r="T428" s="123">
        <v>14.246640915768173</v>
      </c>
      <c r="U428" s="123">
        <v>15.249497978029817</v>
      </c>
      <c r="V428" s="123">
        <v>14.834777279932085</v>
      </c>
      <c r="W428" s="123">
        <v>16.144201004779177</v>
      </c>
      <c r="X428" s="123">
        <v>11.016560048534496</v>
      </c>
      <c r="Y428" s="123">
        <v>15.285406013306357</v>
      </c>
      <c r="DA428" s="130" t="s">
        <v>4750</v>
      </c>
    </row>
    <row r="429" spans="1:105" ht="12" customHeight="1" x14ac:dyDescent="0.25">
      <c r="A429" s="97" t="s">
        <v>124</v>
      </c>
      <c r="B429" s="99"/>
      <c r="C429" s="99">
        <v>0</v>
      </c>
      <c r="D429" s="99">
        <v>0</v>
      </c>
      <c r="E429" s="99">
        <v>0</v>
      </c>
      <c r="F429" s="99">
        <v>0</v>
      </c>
      <c r="G429" s="99">
        <v>0</v>
      </c>
      <c r="H429" s="99">
        <v>0</v>
      </c>
      <c r="I429" s="99">
        <v>0</v>
      </c>
      <c r="J429" s="99">
        <v>0</v>
      </c>
      <c r="K429" s="99">
        <v>0</v>
      </c>
      <c r="L429" s="99">
        <v>0</v>
      </c>
      <c r="M429" s="99">
        <v>0</v>
      </c>
      <c r="N429" s="99">
        <v>0</v>
      </c>
      <c r="O429" s="99">
        <v>0</v>
      </c>
      <c r="P429" s="99">
        <v>0</v>
      </c>
      <c r="Q429" s="99">
        <v>0</v>
      </c>
      <c r="R429" s="99">
        <v>0</v>
      </c>
      <c r="S429" s="99">
        <v>0</v>
      </c>
      <c r="T429" s="99">
        <v>0</v>
      </c>
      <c r="U429" s="99">
        <v>0</v>
      </c>
      <c r="V429" s="99">
        <v>0</v>
      </c>
      <c r="W429" s="99">
        <v>0</v>
      </c>
      <c r="X429" s="99">
        <v>0</v>
      </c>
      <c r="Y429" s="99">
        <v>0</v>
      </c>
      <c r="DA429" s="63" t="s">
        <v>4751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4752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X431" s="102">
        <v>0</v>
      </c>
      <c r="Y431" s="102">
        <v>0</v>
      </c>
      <c r="DA431" s="131" t="s">
        <v>4753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X432" s="105">
        <v>0</v>
      </c>
      <c r="Y432" s="105">
        <v>0</v>
      </c>
      <c r="DA432" s="132" t="s">
        <v>4754</v>
      </c>
    </row>
    <row r="433" spans="1:105" ht="12" customHeight="1" x14ac:dyDescent="0.25">
      <c r="A433" s="106" t="s">
        <v>122</v>
      </c>
      <c r="B433" s="102"/>
      <c r="C433" s="102">
        <v>18.638561020727121</v>
      </c>
      <c r="D433" s="102">
        <v>18.268065555541622</v>
      </c>
      <c r="E433" s="102">
        <v>17.969786097821871</v>
      </c>
      <c r="F433" s="102">
        <v>17.695219338832747</v>
      </c>
      <c r="G433" s="102">
        <v>17.37735362244505</v>
      </c>
      <c r="H433" s="102">
        <v>17.566227872083733</v>
      </c>
      <c r="I433" s="102">
        <v>16.856513841337897</v>
      </c>
      <c r="J433" s="102">
        <v>16.370700545237057</v>
      </c>
      <c r="K433" s="102">
        <v>15.55674745356165</v>
      </c>
      <c r="L433" s="102">
        <v>16.324290290434703</v>
      </c>
      <c r="M433" s="102">
        <v>14.903520527678582</v>
      </c>
      <c r="N433" s="102">
        <v>15.35721261014703</v>
      </c>
      <c r="O433" s="102">
        <v>14.819639667636432</v>
      </c>
      <c r="P433" s="102">
        <v>13.697813413511014</v>
      </c>
      <c r="Q433" s="102">
        <v>13.751978660658555</v>
      </c>
      <c r="R433" s="102">
        <v>14.988792433299579</v>
      </c>
      <c r="S433" s="102">
        <v>14.967239392612013</v>
      </c>
      <c r="T433" s="102">
        <v>14.246640915768173</v>
      </c>
      <c r="U433" s="102">
        <v>15.249497978029817</v>
      </c>
      <c r="V433" s="102">
        <v>14.834777279932085</v>
      </c>
      <c r="W433" s="102">
        <v>16.144201004779177</v>
      </c>
      <c r="X433" s="102">
        <v>11.016560048534496</v>
      </c>
      <c r="Y433" s="102">
        <v>15.285406013306357</v>
      </c>
      <c r="DA433" s="131" t="s">
        <v>4755</v>
      </c>
    </row>
    <row r="434" spans="1:105" ht="12" customHeight="1" x14ac:dyDescent="0.25">
      <c r="A434" s="107" t="s">
        <v>121</v>
      </c>
      <c r="B434" s="105"/>
      <c r="C434" s="105">
        <v>0</v>
      </c>
      <c r="D434" s="105">
        <v>0</v>
      </c>
      <c r="E434" s="105">
        <v>0</v>
      </c>
      <c r="F434" s="105">
        <v>0</v>
      </c>
      <c r="G434" s="105">
        <v>0</v>
      </c>
      <c r="H434" s="105">
        <v>0</v>
      </c>
      <c r="I434" s="105">
        <v>0</v>
      </c>
      <c r="J434" s="105">
        <v>0</v>
      </c>
      <c r="K434" s="105">
        <v>0</v>
      </c>
      <c r="L434" s="105">
        <v>0</v>
      </c>
      <c r="M434" s="105">
        <v>0</v>
      </c>
      <c r="N434" s="105">
        <v>0</v>
      </c>
      <c r="O434" s="105">
        <v>0</v>
      </c>
      <c r="P434" s="105">
        <v>0</v>
      </c>
      <c r="Q434" s="105">
        <v>0</v>
      </c>
      <c r="R434" s="105">
        <v>0</v>
      </c>
      <c r="S434" s="105">
        <v>0</v>
      </c>
      <c r="T434" s="105">
        <v>0</v>
      </c>
      <c r="U434" s="105">
        <v>0</v>
      </c>
      <c r="V434" s="105">
        <v>0</v>
      </c>
      <c r="W434" s="105">
        <v>0</v>
      </c>
      <c r="X434" s="105">
        <v>0</v>
      </c>
      <c r="Y434" s="105">
        <v>0</v>
      </c>
      <c r="DA434" s="132" t="s">
        <v>4756</v>
      </c>
    </row>
    <row r="435" spans="1:105" ht="12" customHeight="1" x14ac:dyDescent="0.25">
      <c r="A435" s="108" t="s">
        <v>53</v>
      </c>
      <c r="B435" s="99"/>
      <c r="C435" s="99">
        <v>0</v>
      </c>
      <c r="D435" s="99">
        <v>0</v>
      </c>
      <c r="E435" s="99">
        <v>0</v>
      </c>
      <c r="F435" s="99">
        <v>0</v>
      </c>
      <c r="G435" s="99">
        <v>0</v>
      </c>
      <c r="H435" s="99">
        <v>0</v>
      </c>
      <c r="I435" s="99">
        <v>0</v>
      </c>
      <c r="J435" s="99">
        <v>0</v>
      </c>
      <c r="K435" s="99">
        <v>0</v>
      </c>
      <c r="L435" s="99">
        <v>0</v>
      </c>
      <c r="M435" s="99">
        <v>0</v>
      </c>
      <c r="N435" s="99">
        <v>0</v>
      </c>
      <c r="O435" s="99">
        <v>0</v>
      </c>
      <c r="P435" s="99">
        <v>0</v>
      </c>
      <c r="Q435" s="99">
        <v>0</v>
      </c>
      <c r="R435" s="99">
        <v>0</v>
      </c>
      <c r="S435" s="99">
        <v>0</v>
      </c>
      <c r="T435" s="99">
        <v>0</v>
      </c>
      <c r="U435" s="99">
        <v>0</v>
      </c>
      <c r="V435" s="99">
        <v>0</v>
      </c>
      <c r="W435" s="99">
        <v>0</v>
      </c>
      <c r="X435" s="99">
        <v>0</v>
      </c>
      <c r="Y435" s="99">
        <v>0</v>
      </c>
      <c r="DA435" s="63" t="s">
        <v>4757</v>
      </c>
    </row>
    <row r="436" spans="1:105" ht="12" customHeight="1" x14ac:dyDescent="0.25">
      <c r="A436" s="108" t="s">
        <v>52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X436" s="99">
        <v>0</v>
      </c>
      <c r="Y436" s="99">
        <v>0</v>
      </c>
      <c r="DA436" s="63" t="s">
        <v>4758</v>
      </c>
    </row>
    <row r="437" spans="1:105" ht="12" customHeight="1" x14ac:dyDescent="0.25">
      <c r="A437" s="121" t="s">
        <v>54</v>
      </c>
      <c r="B437" s="123"/>
      <c r="C437" s="123">
        <v>12.491885841367315</v>
      </c>
      <c r="D437" s="123">
        <v>11.21739580855818</v>
      </c>
      <c r="E437" s="123">
        <v>10.566301173344554</v>
      </c>
      <c r="F437" s="123">
        <v>10.563700974246274</v>
      </c>
      <c r="G437" s="123">
        <v>9.7245582500282435</v>
      </c>
      <c r="H437" s="123">
        <v>10.291319027593351</v>
      </c>
      <c r="I437" s="123">
        <v>8.8073166612070146</v>
      </c>
      <c r="J437" s="123">
        <v>8.5542802465002339</v>
      </c>
      <c r="K437" s="123">
        <v>7.7783127104230037</v>
      </c>
      <c r="L437" s="123">
        <v>8.5481276448383632</v>
      </c>
      <c r="M437" s="123">
        <v>7.9835753719844593</v>
      </c>
      <c r="N437" s="123">
        <v>7.943574971720337</v>
      </c>
      <c r="O437" s="123">
        <v>7.5285461598688714</v>
      </c>
      <c r="P437" s="123">
        <v>7.2308515211319078</v>
      </c>
      <c r="Q437" s="123">
        <v>7.5422800919702429</v>
      </c>
      <c r="R437" s="123">
        <v>8.6628111932357825</v>
      </c>
      <c r="S437" s="123">
        <v>8.4584854814328843</v>
      </c>
      <c r="T437" s="123">
        <v>7.9951325393504158</v>
      </c>
      <c r="U437" s="123">
        <v>8.5978254273060095</v>
      </c>
      <c r="V437" s="123">
        <v>8.0435457264723222</v>
      </c>
      <c r="W437" s="123">
        <v>8.7917640276504958</v>
      </c>
      <c r="X437" s="123">
        <v>6.0458555234300508</v>
      </c>
      <c r="Y437" s="123">
        <v>8.1172218089881838</v>
      </c>
      <c r="DA437" s="130" t="s">
        <v>4759</v>
      </c>
    </row>
    <row r="438" spans="1:105" ht="12" customHeight="1" x14ac:dyDescent="0.25">
      <c r="A438" s="97" t="s">
        <v>50</v>
      </c>
      <c r="B438" s="99"/>
      <c r="C438" s="99">
        <v>14.834892428949463</v>
      </c>
      <c r="D438" s="99">
        <v>0</v>
      </c>
      <c r="E438" s="99">
        <v>10.872195439539851</v>
      </c>
      <c r="F438" s="99">
        <v>11.594621184679088</v>
      </c>
      <c r="G438" s="99">
        <v>9.4069207591113475</v>
      </c>
      <c r="H438" s="99">
        <v>10.070124392229371</v>
      </c>
      <c r="I438" s="99">
        <v>6.7588910740992274</v>
      </c>
      <c r="J438" s="99">
        <v>8.9484450351116145</v>
      </c>
      <c r="K438" s="99">
        <v>7.7511510607725977</v>
      </c>
      <c r="L438" s="99">
        <v>9.1452827854004735</v>
      </c>
      <c r="M438" s="99">
        <v>8.8697745385418862</v>
      </c>
      <c r="N438" s="99">
        <v>6.9450972266385138</v>
      </c>
      <c r="O438" s="99">
        <v>6.5187818213102995</v>
      </c>
      <c r="P438" s="99">
        <v>7.2716208177930151</v>
      </c>
      <c r="Q438" s="99">
        <v>7.5742155818269055</v>
      </c>
      <c r="R438" s="99">
        <v>9.4838953132436554</v>
      </c>
      <c r="S438" s="99">
        <v>9.4402529707993637</v>
      </c>
      <c r="T438" s="99">
        <v>8.2123149375840789</v>
      </c>
      <c r="U438" s="99">
        <v>9.8021835203451069</v>
      </c>
      <c r="V438" s="99">
        <v>7.4271106179141295</v>
      </c>
      <c r="W438" s="99">
        <v>7.7392644984715124</v>
      </c>
      <c r="X438" s="99">
        <v>4.9778023351323286</v>
      </c>
      <c r="Y438" s="99">
        <v>8.4273298252429658</v>
      </c>
      <c r="DA438" s="63" t="s">
        <v>4760</v>
      </c>
    </row>
    <row r="439" spans="1:105" ht="12" customHeight="1" x14ac:dyDescent="0.25">
      <c r="A439" s="109" t="s">
        <v>120</v>
      </c>
      <c r="B439" s="110"/>
      <c r="C439" s="110">
        <v>12.340180378861996</v>
      </c>
      <c r="D439" s="110">
        <v>11.21739580855818</v>
      </c>
      <c r="E439" s="110">
        <v>10.531683509474716</v>
      </c>
      <c r="F439" s="110">
        <v>10.452871823834633</v>
      </c>
      <c r="G439" s="110">
        <v>9.7601012553858002</v>
      </c>
      <c r="H439" s="110">
        <v>10.31471650457852</v>
      </c>
      <c r="I439" s="110">
        <v>9.0517234056147338</v>
      </c>
      <c r="J439" s="110">
        <v>8.4848368222039348</v>
      </c>
      <c r="K439" s="110">
        <v>7.7836440911325511</v>
      </c>
      <c r="L439" s="110">
        <v>8.4387691130727731</v>
      </c>
      <c r="M439" s="110">
        <v>7.8606344471441227</v>
      </c>
      <c r="N439" s="110">
        <v>8.0309837978891156</v>
      </c>
      <c r="O439" s="110">
        <v>7.7181732657014681</v>
      </c>
      <c r="P439" s="110">
        <v>7.211521251163278</v>
      </c>
      <c r="Q439" s="110">
        <v>7.5267962181003458</v>
      </c>
      <c r="R439" s="110">
        <v>8.3789109212330608</v>
      </c>
      <c r="S439" s="110">
        <v>8.299053154099866</v>
      </c>
      <c r="T439" s="110">
        <v>7.9622023562247355</v>
      </c>
      <c r="U439" s="110">
        <v>8.523492646251583</v>
      </c>
      <c r="V439" s="110">
        <v>8.0473950090413755</v>
      </c>
      <c r="W439" s="110">
        <v>8.7972648962698994</v>
      </c>
      <c r="X439" s="110">
        <v>6.2480143872982197</v>
      </c>
      <c r="Y439" s="110">
        <v>8.0782844795929627</v>
      </c>
      <c r="DA439" s="60" t="s">
        <v>4761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0.36128892184178446</v>
      </c>
      <c r="D441" s="118">
        <f t="shared" si="199"/>
        <v>0</v>
      </c>
      <c r="E441" s="118">
        <f t="shared" si="199"/>
        <v>0.44169475323756929</v>
      </c>
      <c r="F441" s="118">
        <f t="shared" si="199"/>
        <v>0.4492676677403537</v>
      </c>
      <c r="G441" s="118">
        <f t="shared" si="199"/>
        <v>0.37748228987440346</v>
      </c>
      <c r="H441" s="118">
        <f t="shared" si="199"/>
        <v>0.38368943822626317</v>
      </c>
      <c r="I441" s="118">
        <f t="shared" si="199"/>
        <v>0.28665663871678476</v>
      </c>
      <c r="J441" s="118">
        <f t="shared" si="199"/>
        <v>0.53272236035698395</v>
      </c>
      <c r="K441" s="118">
        <f t="shared" si="199"/>
        <v>0.50491364714980658</v>
      </c>
      <c r="L441" s="118">
        <f t="shared" si="199"/>
        <v>0.56138286318457808</v>
      </c>
      <c r="M441" s="118">
        <f t="shared" si="199"/>
        <v>0.42818333456843205</v>
      </c>
      <c r="N441" s="118">
        <f t="shared" si="199"/>
        <v>0.22142236409452126</v>
      </c>
      <c r="O441" s="118">
        <f t="shared" si="199"/>
        <v>0.40809272318545653</v>
      </c>
      <c r="P441" s="118">
        <f t="shared" si="199"/>
        <v>0.92537500696746744</v>
      </c>
      <c r="Q441" s="118">
        <f t="shared" si="199"/>
        <v>0.97550360490414223</v>
      </c>
      <c r="R441" s="118">
        <f t="shared" ref="R441:V441" si="200">R442+R444+R446+R455</f>
        <v>0.95330220606218463</v>
      </c>
      <c r="S441" s="118">
        <f t="shared" si="200"/>
        <v>0.51014894025363766</v>
      </c>
      <c r="T441" s="118">
        <f t="shared" si="200"/>
        <v>0.41311541244010047</v>
      </c>
      <c r="U441" s="118">
        <f t="shared" si="200"/>
        <v>0.2153088207411023</v>
      </c>
      <c r="V441" s="118">
        <f t="shared" si="200"/>
        <v>1.7279971022536523E-2</v>
      </c>
      <c r="W441" s="118">
        <f t="shared" ref="W441:Y441" si="201">W442+W444+W446+W455</f>
        <v>1.5030015057580287E-2</v>
      </c>
      <c r="X441" s="118">
        <f t="shared" si="201"/>
        <v>0.29572050957372631</v>
      </c>
      <c r="Y441" s="118">
        <f t="shared" si="201"/>
        <v>0.35089149922410656</v>
      </c>
      <c r="DA441" s="129" t="s">
        <v>4913</v>
      </c>
    </row>
    <row r="442" spans="1:105" ht="12" customHeight="1" x14ac:dyDescent="0.25">
      <c r="A442" s="121" t="s">
        <v>57</v>
      </c>
      <c r="B442" s="123"/>
      <c r="C442" s="123">
        <f t="shared" ref="C442:Y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X442" s="123">
        <f t="shared" si="202"/>
        <v>0</v>
      </c>
      <c r="Y442" s="123">
        <f t="shared" si="202"/>
        <v>0</v>
      </c>
      <c r="DA442" s="130" t="s">
        <v>4914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X443" s="99">
        <v>0</v>
      </c>
      <c r="Y443" s="99">
        <v>0</v>
      </c>
      <c r="DA443" s="63" t="s">
        <v>4915</v>
      </c>
    </row>
    <row r="444" spans="1:105" ht="12" customHeight="1" x14ac:dyDescent="0.25">
      <c r="A444" s="121" t="s">
        <v>92</v>
      </c>
      <c r="B444" s="123"/>
      <c r="C444" s="123">
        <f t="shared" ref="C444:Y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X444" s="123">
        <f t="shared" si="203"/>
        <v>0</v>
      </c>
      <c r="Y444" s="123">
        <f t="shared" si="203"/>
        <v>0</v>
      </c>
      <c r="DA444" s="130" t="s">
        <v>4916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4917</v>
      </c>
    </row>
    <row r="446" spans="1:105" ht="12" customHeight="1" x14ac:dyDescent="0.25">
      <c r="A446" s="121" t="s">
        <v>55</v>
      </c>
      <c r="B446" s="123"/>
      <c r="C446" s="123">
        <v>0</v>
      </c>
      <c r="D446" s="123">
        <v>0</v>
      </c>
      <c r="E446" s="123">
        <v>0</v>
      </c>
      <c r="F446" s="123">
        <v>0</v>
      </c>
      <c r="G446" s="123">
        <v>0</v>
      </c>
      <c r="H446" s="123">
        <v>0</v>
      </c>
      <c r="I446" s="123">
        <v>0</v>
      </c>
      <c r="J446" s="123">
        <v>0</v>
      </c>
      <c r="K446" s="123">
        <v>0</v>
      </c>
      <c r="L446" s="123">
        <v>0</v>
      </c>
      <c r="M446" s="123">
        <v>0</v>
      </c>
      <c r="N446" s="123">
        <v>0</v>
      </c>
      <c r="O446" s="123">
        <v>0</v>
      </c>
      <c r="P446" s="123">
        <v>0</v>
      </c>
      <c r="Q446" s="123">
        <v>0</v>
      </c>
      <c r="R446" s="123">
        <v>0</v>
      </c>
      <c r="S446" s="123">
        <v>0</v>
      </c>
      <c r="T446" s="123">
        <v>0</v>
      </c>
      <c r="U446" s="123">
        <v>0</v>
      </c>
      <c r="V446" s="123">
        <v>0</v>
      </c>
      <c r="W446" s="123">
        <v>0</v>
      </c>
      <c r="X446" s="123">
        <v>0</v>
      </c>
      <c r="Y446" s="123">
        <v>0</v>
      </c>
      <c r="DA446" s="130" t="s">
        <v>4918</v>
      </c>
    </row>
    <row r="447" spans="1:105" ht="12" customHeight="1" x14ac:dyDescent="0.25">
      <c r="A447" s="97" t="s">
        <v>124</v>
      </c>
      <c r="B447" s="99"/>
      <c r="C447" s="99">
        <v>0</v>
      </c>
      <c r="D447" s="99">
        <v>0</v>
      </c>
      <c r="E447" s="99">
        <v>0</v>
      </c>
      <c r="F447" s="99">
        <v>0</v>
      </c>
      <c r="G447" s="99">
        <v>0</v>
      </c>
      <c r="H447" s="99">
        <v>0</v>
      </c>
      <c r="I447" s="99">
        <v>0</v>
      </c>
      <c r="J447" s="99">
        <v>0</v>
      </c>
      <c r="K447" s="99">
        <v>0</v>
      </c>
      <c r="L447" s="99">
        <v>0</v>
      </c>
      <c r="M447" s="99">
        <v>0</v>
      </c>
      <c r="N447" s="99">
        <v>0</v>
      </c>
      <c r="O447" s="99">
        <v>0</v>
      </c>
      <c r="P447" s="99">
        <v>0</v>
      </c>
      <c r="Q447" s="99">
        <v>0</v>
      </c>
      <c r="R447" s="99">
        <v>0</v>
      </c>
      <c r="S447" s="99">
        <v>0</v>
      </c>
      <c r="T447" s="99">
        <v>0</v>
      </c>
      <c r="U447" s="99">
        <v>0</v>
      </c>
      <c r="V447" s="99">
        <v>0</v>
      </c>
      <c r="W447" s="99">
        <v>0</v>
      </c>
      <c r="X447" s="99">
        <v>0</v>
      </c>
      <c r="Y447" s="99">
        <v>0</v>
      </c>
      <c r="DA447" s="63" t="s">
        <v>4919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X448" s="99">
        <v>0</v>
      </c>
      <c r="Y448" s="99">
        <v>0</v>
      </c>
      <c r="DA448" s="63" t="s">
        <v>4920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X449" s="102">
        <v>0</v>
      </c>
      <c r="Y449" s="102">
        <v>0</v>
      </c>
      <c r="DA449" s="131" t="s">
        <v>4921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X450" s="105">
        <v>0</v>
      </c>
      <c r="Y450" s="105">
        <v>0</v>
      </c>
      <c r="DA450" s="132" t="s">
        <v>4922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4923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4924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X453" s="99">
        <v>0</v>
      </c>
      <c r="Y453" s="99">
        <v>0</v>
      </c>
      <c r="DA453" s="63" t="s">
        <v>4925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X454" s="99">
        <v>0</v>
      </c>
      <c r="Y454" s="99">
        <v>0</v>
      </c>
      <c r="DA454" s="63" t="s">
        <v>4926</v>
      </c>
    </row>
    <row r="455" spans="1:105" ht="12" customHeight="1" x14ac:dyDescent="0.25">
      <c r="A455" s="121" t="s">
        <v>54</v>
      </c>
      <c r="B455" s="123"/>
      <c r="C455" s="123">
        <v>0.36128892184178446</v>
      </c>
      <c r="D455" s="123">
        <v>0</v>
      </c>
      <c r="E455" s="123">
        <v>0.44169475323756929</v>
      </c>
      <c r="F455" s="123">
        <v>0.4492676677403537</v>
      </c>
      <c r="G455" s="123">
        <v>0.37748228987440346</v>
      </c>
      <c r="H455" s="123">
        <v>0.38368943822626317</v>
      </c>
      <c r="I455" s="123">
        <v>0.28665663871678476</v>
      </c>
      <c r="J455" s="123">
        <v>0.53272236035698395</v>
      </c>
      <c r="K455" s="123">
        <v>0.50491364714980658</v>
      </c>
      <c r="L455" s="123">
        <v>0.56138286318457808</v>
      </c>
      <c r="M455" s="123">
        <v>0.42818333456843205</v>
      </c>
      <c r="N455" s="123">
        <v>0.22142236409452126</v>
      </c>
      <c r="O455" s="123">
        <v>0.40809272318545653</v>
      </c>
      <c r="P455" s="123">
        <v>0.92537500696746744</v>
      </c>
      <c r="Q455" s="123">
        <v>0.97550360490414223</v>
      </c>
      <c r="R455" s="123">
        <v>0.95330220606218463</v>
      </c>
      <c r="S455" s="123">
        <v>0.51014894025363766</v>
      </c>
      <c r="T455" s="123">
        <v>0.41311541244010047</v>
      </c>
      <c r="U455" s="123">
        <v>0.2153088207411023</v>
      </c>
      <c r="V455" s="123">
        <v>1.7279971022536523E-2</v>
      </c>
      <c r="W455" s="123">
        <v>1.5030015057580287E-2</v>
      </c>
      <c r="X455" s="123">
        <v>0.29572050957372631</v>
      </c>
      <c r="Y455" s="123">
        <v>0.35089149922410656</v>
      </c>
      <c r="DA455" s="130" t="s">
        <v>4927</v>
      </c>
    </row>
    <row r="456" spans="1:105" ht="12" customHeight="1" x14ac:dyDescent="0.25">
      <c r="A456" s="97" t="s">
        <v>50</v>
      </c>
      <c r="B456" s="99"/>
      <c r="C456" s="99">
        <v>5.9411956036204554</v>
      </c>
      <c r="D456" s="99">
        <v>0</v>
      </c>
      <c r="E456" s="99">
        <v>4.344670209118636</v>
      </c>
      <c r="F456" s="99">
        <v>4.6283046525704368</v>
      </c>
      <c r="G456" s="99">
        <v>3.750931614574768</v>
      </c>
      <c r="H456" s="99">
        <v>4.0110055559115239</v>
      </c>
      <c r="I456" s="99">
        <v>2.6891876935972405</v>
      </c>
      <c r="J456" s="99">
        <v>3.5564844902705692</v>
      </c>
      <c r="K456" s="99">
        <v>3.0772843583686438</v>
      </c>
      <c r="L456" s="99">
        <v>3.6268287608372081</v>
      </c>
      <c r="M456" s="99">
        <v>3.5146715379158802</v>
      </c>
      <c r="N456" s="99">
        <v>2.7507470616357832</v>
      </c>
      <c r="O456" s="99">
        <v>2.5811864741480126</v>
      </c>
      <c r="P456" s="99">
        <v>2.8770750216624901</v>
      </c>
      <c r="Q456" s="99">
        <v>2.9874797900189356</v>
      </c>
      <c r="R456" s="99">
        <v>3.7104017235949738</v>
      </c>
      <c r="S456" s="99">
        <v>3.6515924144470904</v>
      </c>
      <c r="T456" s="99">
        <v>3.137709918295049</v>
      </c>
      <c r="U456" s="99">
        <v>3.703795556793569</v>
      </c>
      <c r="V456" s="99">
        <v>2.7845439019173139</v>
      </c>
      <c r="W456" s="99">
        <v>2.890772896074608</v>
      </c>
      <c r="X456" s="99">
        <v>1.8580820457031242</v>
      </c>
      <c r="Y456" s="99">
        <v>3.1454916537589548</v>
      </c>
      <c r="DA456" s="63" t="s">
        <v>4928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X457" s="110">
        <v>0</v>
      </c>
      <c r="Y457" s="110">
        <v>0</v>
      </c>
      <c r="DA457" s="60" t="s">
        <v>4929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2025-11-06T10:22:24Z</dcterms:created>
  <dcterms:modified xsi:type="dcterms:W3CDTF">2025-11-06T10:22:24Z</dcterms:modified>
</cp:coreProperties>
</file>